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TV15-041 - Ostrov - rekon..." sheetId="2" r:id="rId2"/>
    <sheet name="Pokyny pro vyplnění" sheetId="3" r:id="rId3"/>
  </sheets>
  <definedNames>
    <definedName name="_xlnm._FilterDatabase" localSheetId="1" hidden="1">'TV15-041 - Ostrov - rekon...'!$C$79:$K$79</definedName>
    <definedName name="_xlnm.Print_Titles" localSheetId="0">'Rekapitulace stavby'!$49:$49</definedName>
    <definedName name="_xlnm.Print_Titles" localSheetId="1">'TV15-041 - Ostrov - rekon...'!$79:$79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'TV15-041 - Ostrov - rekon...'!$C$4:$J$34,'TV15-041 - Ostrov - rekon...'!$C$40:$J$63,'TV15-041 - Ostrov - rekon...'!$C$69:$K$141</definedName>
  </definedNames>
  <calcPr fullCalcOnLoad="1"/>
</workbook>
</file>

<file path=xl/sharedStrings.xml><?xml version="1.0" encoding="utf-8"?>
<sst xmlns="http://schemas.openxmlformats.org/spreadsheetml/2006/main" count="1288" uniqueCount="448">
  <si>
    <t>Export VZ</t>
  </si>
  <si>
    <t>List obsahuje:</t>
  </si>
  <si>
    <t>3.0</t>
  </si>
  <si>
    <t>False</t>
  </si>
  <si>
    <t>{4AC2D1CC-7EDD-4DC3-8F51-6DDDF98A65D2}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</si>
  <si>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</si>
  <si>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</si>
  <si>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</si>
  <si>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</si>
  <si>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</si>
  <si>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</si>
  <si>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</si>
  <si>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</si>
  <si>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</si>
  <si>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TV15-041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</si>
  <si>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</si>
  <si>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</si>
  <si>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Ostrov - rekonstrukce VZT a úpravy kuchyně odsouzených</t>
  </si>
  <si>
    <t>0,1</t>
  </si>
  <si>
    <t>KSO:</t>
  </si>
  <si>
    <t>801 9</t>
  </si>
  <si>
    <t>CC-CZ:</t>
  </si>
  <si>
    <t>8105-26</t>
  </si>
  <si>
    <t>1</t>
  </si>
  <si>
    <t>Místo:</t>
  </si>
  <si>
    <t xml:space="preserve"> </t>
  </si>
  <si>
    <t>Datum:</t>
  </si>
  <si>
    <t>10.06.2015</t>
  </si>
  <si>
    <t>10</t>
  </si>
  <si>
    <t>100</t>
  </si>
  <si>
    <t>Zadavatel:</t>
  </si>
  <si>
    <t>IČ:</t>
  </si>
  <si>
    <t>Vězeňská služba České republiky</t>
  </si>
  <si>
    <t>DIČ:</t>
  </si>
  <si>
    <t>Uchazeč:</t>
  </si>
  <si>
    <t>Vyplň údaj</t>
  </si>
  <si>
    <t>Projektant:</t>
  </si>
  <si>
    <t>18224920</t>
  </si>
  <si>
    <t>BPO spol. s r.o., Lidická 1239, 363 17 Ostrov</t>
  </si>
  <si>
    <t>CZ18224920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</si>
  <si>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</si>
  <si>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</si>
  <si>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</si>
  <si>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</si>
  <si>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</si>
  <si>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</si>
  <si>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</si>
  <si>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</si>
  <si>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</si>
  <si>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</si>
  <si>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</si>
  <si>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</si>
  <si>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</si>
  <si>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</si>
  <si>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</si>
  <si>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</si>
  <si>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</si>
  <si>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</si>
  <si>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</si>
  <si>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</si>
  <si>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</si>
  <si>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</si>
  <si>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</si>
  <si>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</si>
  <si>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</si>
  <si>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</si>
  <si>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</si>
  <si>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</si>
  <si>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</si>
  <si>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</si>
  <si>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</si>
  <si>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</si>
  <si>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</si>
  <si>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</si>
  <si>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</si>
  <si>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</si>
  <si>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</si>
  <si>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</si>
  <si>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</si>
  <si>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</si>
  <si>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</si>
  <si>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</si>
  <si>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</si>
  <si>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</si>
  <si>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</si>
  <si>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</si>
  <si>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</si>
  <si>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</si>
  <si>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</si>
  <si>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</si>
  <si>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95 - Různé dokončovací konstrukce a práce pozemních staveb</t>
  </si>
  <si>
    <t>PSV - Práce a dodávky PSV</t>
  </si>
  <si>
    <t xml:space="preserve">    712 - Povlakové krytiny</t>
  </si>
  <si>
    <t xml:space="preserve">    783 - Dokončovací práce - nátěry</t>
  </si>
  <si>
    <t xml:space="preserve">    789 - Povrchové úpravy ocelových konstrukcí a technologických zařízení</t>
  </si>
  <si>
    <t>M - Práce a dodávky M</t>
  </si>
  <si>
    <t xml:space="preserve">    43-M - Montáž ocelových konstrukcí</t>
  </si>
  <si>
    <t>VRN - Vedlejší rozpočtové náklady</t>
  </si>
  <si>
    <t>ON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</si>
  <si>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</si>
  <si>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</si>
  <si>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</si>
  <si>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</si>
  <si>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</si>
  <si>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</si>
  <si>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</si>
  <si>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</si>
  <si>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</si>
  <si>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</si>
  <si>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</si>
  <si>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</si>
  <si>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</si>
  <si>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</si>
  <si>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</si>
  <si>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</si>
  <si>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</si>
  <si>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</si>
  <si>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95</t>
  </si>
  <si>
    <t>Různé dokončovací konstrukce a práce pozemních staveb</t>
  </si>
  <si>
    <t>K</t>
  </si>
  <si>
    <t>9500010_R</t>
  </si>
  <si>
    <t>Těsnění a ukotvení montážní pěnou kotevních otvorů (prostupů) po osazení ocelových sloupků</t>
  </si>
  <si>
    <t>kus</t>
  </si>
  <si>
    <t>4</t>
  </si>
  <si>
    <t>-2128668609</t>
  </si>
  <si>
    <t>9500020_R</t>
  </si>
  <si>
    <t>Manžeta na ocelový sloupek - montáž, dodávka, doprava</t>
  </si>
  <si>
    <t>1168303298</t>
  </si>
  <si>
    <t>PSV</t>
  </si>
  <si>
    <t>Práce a dodávky PSV</t>
  </si>
  <si>
    <t>712</t>
  </si>
  <si>
    <t>Povlakové krytiny</t>
  </si>
  <si>
    <t>3</t>
  </si>
  <si>
    <t>71200010_R</t>
  </si>
  <si>
    <t>Těsnění asfaltovou hmotou okolo ocelového sloupku a vytvoření klínu - montáž, dodávka, doprasva</t>
  </si>
  <si>
    <t>16</t>
  </si>
  <si>
    <t>1237639148</t>
  </si>
  <si>
    <t>71200020_R</t>
  </si>
  <si>
    <t>Krytin střech asfaltovým pásem s posypem přitavením v plné ploše - montáž, dodávka, doprava</t>
  </si>
  <si>
    <t>m2</t>
  </si>
  <si>
    <t>-1537632334</t>
  </si>
  <si>
    <t>VV</t>
  </si>
  <si>
    <t>okolo ocelových sloupků</t>
  </si>
  <si>
    <t>1 m2 /1 ks sloupku včetně vyvedení</t>
  </si>
  <si>
    <t>na sloupek</t>
  </si>
  <si>
    <t>24,0*1,0</t>
  </si>
  <si>
    <t>5</t>
  </si>
  <si>
    <t>998712103</t>
  </si>
  <si>
    <t>Přesun hmot tonážní tonážní pro krytiny povlakové v objektech v do 24 m</t>
  </si>
  <si>
    <t>t</t>
  </si>
  <si>
    <t>CS ÚRS 2015 01</t>
  </si>
  <si>
    <t>-464110589</t>
  </si>
  <si>
    <t>783</t>
  </si>
  <si>
    <t>Dokončovací práce - nátěry</t>
  </si>
  <si>
    <t>6</t>
  </si>
  <si>
    <t>7831510_R</t>
  </si>
  <si>
    <t>Dvouvrstvý nátěrový systém pro ocelové konstrukce, střední životnost, do venkovního prostředí na otryskaný povrch</t>
  </si>
  <si>
    <t>1309018326</t>
  </si>
  <si>
    <t xml:space="preserve"> dle pol.789224122</t>
  </si>
  <si>
    <t>45,6</t>
  </si>
  <si>
    <t>789</t>
  </si>
  <si>
    <t>Povrchové úpravy ocelových konstrukcí a technologických zařízení</t>
  </si>
  <si>
    <t>7</t>
  </si>
  <si>
    <t>789224122</t>
  </si>
  <si>
    <t>Otryskání ocelových konstrukcí třídy IV povrch jemný a střední B na Sa 2 1/2</t>
  </si>
  <si>
    <t>2029537344</t>
  </si>
  <si>
    <t>převodní koefecient tř.IV pro OK:  k= 24m2/t</t>
  </si>
  <si>
    <t>příprava povrchu nové OK před nátěrem</t>
  </si>
  <si>
    <t>1900,0*0,001*24</t>
  </si>
  <si>
    <t>8</t>
  </si>
  <si>
    <t>M</t>
  </si>
  <si>
    <t>581542520</t>
  </si>
  <si>
    <t>křemen  - dodávka, doprava</t>
  </si>
  <si>
    <t>32</t>
  </si>
  <si>
    <t>-1499438242</t>
  </si>
  <si>
    <t xml:space="preserve">k pol.789224122 </t>
  </si>
  <si>
    <t>spotřeba písku pro OK tř.IV - 59kg/m2</t>
  </si>
  <si>
    <t>45,6*59,0*0,001</t>
  </si>
  <si>
    <t>9</t>
  </si>
  <si>
    <t>7890010_R</t>
  </si>
  <si>
    <t>Uklid a odvoz písku po tryskání</t>
  </si>
  <si>
    <t>Kč</t>
  </si>
  <si>
    <t>-565178619</t>
  </si>
  <si>
    <t>789124220</t>
  </si>
  <si>
    <t>Oprášení ocelových konstrukcí třídy IV</t>
  </si>
  <si>
    <t>-1378459952</t>
  </si>
  <si>
    <t>11</t>
  </si>
  <si>
    <t>789124161</t>
  </si>
  <si>
    <t>Čištění tlakovou vodou do 150 bar ocelových konstrukcí třídy IV B, C, D</t>
  </si>
  <si>
    <t>-1262276685</t>
  </si>
  <si>
    <t>12</t>
  </si>
  <si>
    <t>789124240</t>
  </si>
  <si>
    <t>Odmaštění ocelových konstrukcí třídy IV</t>
  </si>
  <si>
    <t>1208810570</t>
  </si>
  <si>
    <t>Práce a dodávky M</t>
  </si>
  <si>
    <t>43-M</t>
  </si>
  <si>
    <t>Montáž ocelových konstrukcí</t>
  </si>
  <si>
    <t>13</t>
  </si>
  <si>
    <t>43 0010_R</t>
  </si>
  <si>
    <t>Vyříznutí, vybourání kotevního otvoru (prostupu) střechou</t>
  </si>
  <si>
    <t>64</t>
  </si>
  <si>
    <t>306100720</t>
  </si>
  <si>
    <t>14</t>
  </si>
  <si>
    <t>43 0020_R</t>
  </si>
  <si>
    <t xml:space="preserve">Montáž nové OK </t>
  </si>
  <si>
    <t>kg</t>
  </si>
  <si>
    <t>1065083821</t>
  </si>
  <si>
    <t>dle výkazu oceli na výkrese</t>
  </si>
  <si>
    <t>1900,0</t>
  </si>
  <si>
    <t>Poznámka :</t>
  </si>
  <si>
    <t>včetně kotevníhího a dalšího drobného</t>
  </si>
  <si>
    <t>materiálu a svarů</t>
  </si>
  <si>
    <t>43 0030_R</t>
  </si>
  <si>
    <t xml:space="preserve">Montáž OK -  podlahy z  roštů </t>
  </si>
  <si>
    <t>126744116</t>
  </si>
  <si>
    <t>dle výkazu oceli - 26 m2</t>
  </si>
  <si>
    <t>26,0*30,0</t>
  </si>
  <si>
    <t>PPV</t>
  </si>
  <si>
    <t>Podíl přidružených výkonů</t>
  </si>
  <si>
    <t>%</t>
  </si>
  <si>
    <t>120200966</t>
  </si>
  <si>
    <t>17</t>
  </si>
  <si>
    <t>ZV</t>
  </si>
  <si>
    <t>Zednické výpomoci</t>
  </si>
  <si>
    <t>292041733</t>
  </si>
  <si>
    <t>18</t>
  </si>
  <si>
    <t>43 0021_R</t>
  </si>
  <si>
    <t xml:space="preserve">nová OK. ocel S235 JO - dodávka k pol.43 0020_R </t>
  </si>
  <si>
    <t>128</t>
  </si>
  <si>
    <t>-916645829</t>
  </si>
  <si>
    <t>19</t>
  </si>
  <si>
    <t>43 0031_R</t>
  </si>
  <si>
    <t>ocelové pozinkované lemované rošty  - dodávka k pol.43 0030_R</t>
  </si>
  <si>
    <t>645681637</t>
  </si>
  <si>
    <t>20</t>
  </si>
  <si>
    <t>MD</t>
  </si>
  <si>
    <t>Mimostaveništní doprava dodávek</t>
  </si>
  <si>
    <t>-1338180557</t>
  </si>
  <si>
    <t>Pravidla M</t>
  </si>
  <si>
    <t>Přesun hmot na staveništi</t>
  </si>
  <si>
    <t>100kg</t>
  </si>
  <si>
    <t>-1789062334</t>
  </si>
  <si>
    <t>nová OK</t>
  </si>
  <si>
    <t>1900,0*0,01</t>
  </si>
  <si>
    <t>podlahové rošty</t>
  </si>
  <si>
    <t>780,0*0,01</t>
  </si>
  <si>
    <t>Součet</t>
  </si>
  <si>
    <t>VRN</t>
  </si>
  <si>
    <t>Vedlejší rozpočtové náklady</t>
  </si>
  <si>
    <t>22</t>
  </si>
  <si>
    <t>VRN 01</t>
  </si>
  <si>
    <t xml:space="preserve">Zařízení staveniště </t>
  </si>
  <si>
    <t>512</t>
  </si>
  <si>
    <t>203085620</t>
  </si>
  <si>
    <t>23</t>
  </si>
  <si>
    <t>VRN 02</t>
  </si>
  <si>
    <t>Provozní vlivy</t>
  </si>
  <si>
    <t>1820517963</t>
  </si>
  <si>
    <t>ON</t>
  </si>
  <si>
    <t>Ostatní náklady</t>
  </si>
  <si>
    <t>24</t>
  </si>
  <si>
    <t>001</t>
  </si>
  <si>
    <t>Koordinační a kompletační činnost dodavatele</t>
  </si>
  <si>
    <t>1554296672</t>
  </si>
  <si>
    <t>25</t>
  </si>
  <si>
    <t>002</t>
  </si>
  <si>
    <t>Náklady na veškeré energie související s realizací akce</t>
  </si>
  <si>
    <t>-1966213103</t>
  </si>
  <si>
    <t>26</t>
  </si>
  <si>
    <t>003</t>
  </si>
  <si>
    <t>Dodávka vybavení stavby dle příslušných ČSN se zaměřením na požární ochranu objektu a bezpečnost práce (hasící přístroje, výstražné tabulky,</t>
  </si>
  <si>
    <t>-1274553959</t>
  </si>
  <si>
    <t>27</t>
  </si>
  <si>
    <t>004</t>
  </si>
  <si>
    <t>Opatření k zajištění bezpečnosti účastníků realizace akce (zejména zajištění staveniště, bezpečnostní tabulky)</t>
  </si>
  <si>
    <t>-1115568792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</si>
  <si>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</si>
  <si>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</si>
  <si>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</si>
  <si>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</si>
  <si>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</si>
  <si>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</si>
  <si>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</si>
  <si>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</si>
  <si>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</si>
  <si>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</si>
  <si>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</si>
  <si>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</si>
  <si>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</si>
  <si>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</si>
  <si>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</si>
  <si>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</si>
  <si>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</si>
  <si>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</si>
  <si>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</si>
  <si>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</si>
  <si>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</si>
  <si>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</si>
  <si>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</si>
  <si>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</si>
  <si>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</si>
  <si>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</si>
  <si>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</si>
  <si>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</si>
  <si>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</si>
  <si>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</si>
  <si>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</si>
  <si>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</si>
  <si>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</si>
  <si>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</si>
  <si>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</si>
  <si>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</si>
  <si>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</si>
  <si>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</si>
  <si>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</si>
  <si>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</si>
  <si>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</si>
  <si>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</si>
  <si>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</si>
  <si>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</si>
  <si>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</si>
  <si>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</si>
  <si>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</si>
  <si>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</si>
  <si>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</si>
  <si>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</si>
  <si>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</si>
  <si>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</si>
  <si>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</si>
  <si>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</si>
  <si>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</si>
  <si>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</si>
  <si>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</si>
  <si>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</si>
  <si>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</si>
  <si>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</si>
  <si>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</si>
  <si>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</si>
  <si>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</si>
  <si>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</si>
  <si>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</si>
  <si>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</si>
  <si>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</si>
  <si>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</si>
  <si>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</si>
  <si>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</si>
  <si>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</si>
  <si>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</si>
  <si>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</si>
  <si>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</si>
  <si>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</si>
  <si>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</si>
  <si>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</si>
  <si>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</si>
  <si>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</si>
  <si>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</si>
  <si>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</si>
  <si>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</si>
  <si>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</si>
  <si>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</si>
  <si>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</si>
  <si>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</si>
  <si>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</si>
  <si>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</si>
  <si>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</si>
  <si>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</si>
  <si>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</si>
  <si>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</si>
  <si>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</si>
  <si>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</si>
  <si>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</si>
  <si>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</si>
  <si>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</si>
  <si>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</si>
  <si>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</si>
  <si>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</si>
  <si>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</si>
  <si>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</si>
  <si>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</si>
  <si>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</si>
  <si>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</si>
  <si>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</si>
  <si>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</si>
  <si>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</si>
  <si>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</si>
  <si>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</si>
  <si>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</si>
  <si>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</si>
  <si>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</si>
  <si>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</si>
  <si>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</si>
  <si>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</si>
  <si>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</si>
  <si>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</si>
  <si>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</si>
  <si>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</si>
  <si>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</si>
  <si>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</si>
  <si>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</si>
  <si>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</si>
  <si>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</si>
  <si>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</si>
  <si>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</si>
  <si>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</si>
  <si>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</si>
  <si>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</si>
  <si>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</si>
  <si>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</si>
  <si>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</si>
  <si>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</si>
  <si>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</si>
  <si>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</si>
  <si>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</si>
  <si>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</si>
  <si>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</si>
  <si>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</si>
  <si>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</si>
  <si>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</si>
  <si>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</si>
  <si>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</si>
  <si>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</si>
  <si>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</si>
  <si>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</si>
  <si>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</si>
  <si>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</si>
  <si>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</si>
  <si>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</si>
  <si>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</si>
  <si>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</si>
  <si>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</si>
  <si>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</si>
  <si>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</si>
  <si>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</si>
  <si>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</si>
  <si>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</si>
  <si>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</si>
  <si>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</si>
  <si>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</si>
  <si>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</si>
  <si>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</si>
  <si>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</si>
  <si>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</si>
  <si>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</si>
  <si>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</si>
  <si>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</si>
  <si>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</si>
  <si>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</si>
  <si>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Ostrov - rekonstrukce VZT a úpravy kuchyně odsouzených - Ocelové konstrukce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</si>
</sst>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68" fontId="0" fillId="34" borderId="36" xfId="0" applyNumberFormat="1" applyFont="1" applyFill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3" fillId="33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03D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B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03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0B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18" activePane="bottomLeft" state="frozen"/>
      <selection pane="topLeft" activeCell="A1" sqref="A1"/>
      <selection pane="bottomLeft" activeCell="Z51" sqref="Z5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276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277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5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60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Q5" s="12"/>
      <c r="BE5" s="26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68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Q6" s="12"/>
      <c r="BE6" s="243"/>
      <c r="BS6" s="6" t="s">
        <v>18</v>
      </c>
    </row>
    <row r="7" spans="2:71" s="2" customFormat="1" ht="15" customHeight="1">
      <c r="B7" s="10"/>
      <c r="D7" s="18" t="s">
        <v>19</v>
      </c>
      <c r="K7" s="16" t="s">
        <v>20</v>
      </c>
      <c r="AK7" s="18" t="s">
        <v>21</v>
      </c>
      <c r="AN7" s="16" t="s">
        <v>22</v>
      </c>
      <c r="AQ7" s="12"/>
      <c r="BE7" s="243"/>
      <c r="BS7" s="6" t="s">
        <v>23</v>
      </c>
    </row>
    <row r="8" spans="2:71" s="2" customFormat="1" ht="15" customHeight="1">
      <c r="B8" s="10"/>
      <c r="D8" s="18" t="s">
        <v>24</v>
      </c>
      <c r="K8" s="16" t="s">
        <v>25</v>
      </c>
      <c r="AK8" s="18" t="s">
        <v>26</v>
      </c>
      <c r="AN8" s="19" t="s">
        <v>27</v>
      </c>
      <c r="AQ8" s="12"/>
      <c r="BE8" s="243"/>
      <c r="BS8" s="6" t="s">
        <v>28</v>
      </c>
    </row>
    <row r="9" spans="2:71" s="2" customFormat="1" ht="15" customHeight="1">
      <c r="B9" s="10"/>
      <c r="AQ9" s="12"/>
      <c r="BE9" s="243"/>
      <c r="BS9" s="6" t="s">
        <v>29</v>
      </c>
    </row>
    <row r="10" spans="2:71" s="2" customFormat="1" ht="15" customHeight="1">
      <c r="B10" s="10"/>
      <c r="D10" s="18" t="s">
        <v>30</v>
      </c>
      <c r="AK10" s="18" t="s">
        <v>31</v>
      </c>
      <c r="AN10" s="16"/>
      <c r="AQ10" s="12"/>
      <c r="BE10" s="243"/>
      <c r="BS10" s="6" t="s">
        <v>18</v>
      </c>
    </row>
    <row r="11" spans="2:71" s="2" customFormat="1" ht="19.5" customHeight="1">
      <c r="B11" s="10"/>
      <c r="E11" s="16" t="s">
        <v>32</v>
      </c>
      <c r="AK11" s="18" t="s">
        <v>33</v>
      </c>
      <c r="AN11" s="16"/>
      <c r="AQ11" s="12"/>
      <c r="BE11" s="243"/>
      <c r="BS11" s="6" t="s">
        <v>18</v>
      </c>
    </row>
    <row r="12" spans="2:71" s="2" customFormat="1" ht="7.5" customHeight="1">
      <c r="B12" s="10"/>
      <c r="AQ12" s="12"/>
      <c r="BE12" s="243"/>
      <c r="BS12" s="6" t="s">
        <v>18</v>
      </c>
    </row>
    <row r="13" spans="2:71" s="2" customFormat="1" ht="15" customHeight="1">
      <c r="B13" s="10"/>
      <c r="D13" s="18" t="s">
        <v>34</v>
      </c>
      <c r="AK13" s="18" t="s">
        <v>31</v>
      </c>
      <c r="AN13" s="20" t="s">
        <v>35</v>
      </c>
      <c r="AQ13" s="12"/>
      <c r="BE13" s="243"/>
      <c r="BS13" s="6" t="s">
        <v>18</v>
      </c>
    </row>
    <row r="14" spans="2:71" s="2" customFormat="1" ht="15.75" customHeight="1">
      <c r="B14" s="10"/>
      <c r="E14" s="269" t="s">
        <v>35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18" t="s">
        <v>33</v>
      </c>
      <c r="AN14" s="20" t="s">
        <v>35</v>
      </c>
      <c r="AQ14" s="12"/>
      <c r="BE14" s="243"/>
      <c r="BS14" s="6" t="s">
        <v>18</v>
      </c>
    </row>
    <row r="15" spans="2:71" s="2" customFormat="1" ht="7.5" customHeight="1">
      <c r="B15" s="10"/>
      <c r="AQ15" s="12"/>
      <c r="BE15" s="243"/>
      <c r="BS15" s="6" t="s">
        <v>3</v>
      </c>
    </row>
    <row r="16" spans="2:71" s="2" customFormat="1" ht="15" customHeight="1">
      <c r="B16" s="10"/>
      <c r="D16" s="18" t="s">
        <v>36</v>
      </c>
      <c r="AK16" s="18" t="s">
        <v>31</v>
      </c>
      <c r="AN16" s="16" t="s">
        <v>37</v>
      </c>
      <c r="AQ16" s="12"/>
      <c r="BE16" s="243"/>
      <c r="BS16" s="6" t="s">
        <v>3</v>
      </c>
    </row>
    <row r="17" spans="2:71" s="2" customFormat="1" ht="19.5" customHeight="1">
      <c r="B17" s="10"/>
      <c r="E17" s="16" t="s">
        <v>38</v>
      </c>
      <c r="AK17" s="18" t="s">
        <v>33</v>
      </c>
      <c r="AN17" s="16" t="s">
        <v>39</v>
      </c>
      <c r="AQ17" s="12"/>
      <c r="BE17" s="243"/>
      <c r="BS17" s="6" t="s">
        <v>40</v>
      </c>
    </row>
    <row r="18" spans="2:71" s="2" customFormat="1" ht="7.5" customHeight="1">
      <c r="B18" s="10"/>
      <c r="AQ18" s="12"/>
      <c r="BE18" s="243"/>
      <c r="BS18" s="6" t="s">
        <v>6</v>
      </c>
    </row>
    <row r="19" spans="2:71" s="2" customFormat="1" ht="15" customHeight="1">
      <c r="B19" s="10"/>
      <c r="D19" s="18" t="s">
        <v>41</v>
      </c>
      <c r="AQ19" s="12"/>
      <c r="BE19" s="243"/>
      <c r="BS19" s="6" t="s">
        <v>6</v>
      </c>
    </row>
    <row r="20" spans="2:71" s="2" customFormat="1" ht="15.75" customHeight="1">
      <c r="B20" s="10"/>
      <c r="E20" s="270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Q20" s="12"/>
      <c r="BE20" s="243"/>
      <c r="BS20" s="6" t="s">
        <v>40</v>
      </c>
    </row>
    <row r="21" spans="2:57" s="2" customFormat="1" ht="7.5" customHeight="1">
      <c r="B21" s="10"/>
      <c r="AQ21" s="12"/>
      <c r="BE21" s="243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3"/>
    </row>
    <row r="23" spans="2:57" s="6" customFormat="1" ht="27" customHeight="1">
      <c r="B23" s="22"/>
      <c r="D23" s="23" t="s">
        <v>42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1">
        <f>ROUND($AG$51,2)</f>
        <v>0</v>
      </c>
      <c r="AL23" s="272"/>
      <c r="AM23" s="272"/>
      <c r="AN23" s="272"/>
      <c r="AO23" s="272"/>
      <c r="AQ23" s="25"/>
      <c r="BE23" s="258"/>
    </row>
    <row r="24" spans="2:57" s="6" customFormat="1" ht="7.5" customHeight="1">
      <c r="B24" s="22"/>
      <c r="AQ24" s="25"/>
      <c r="BE24" s="258"/>
    </row>
    <row r="25" spans="2:57" s="6" customFormat="1" ht="14.25" customHeight="1">
      <c r="B25" s="22"/>
      <c r="L25" s="273" t="s">
        <v>43</v>
      </c>
      <c r="M25" s="258"/>
      <c r="N25" s="258"/>
      <c r="O25" s="258"/>
      <c r="W25" s="273" t="s">
        <v>44</v>
      </c>
      <c r="X25" s="258"/>
      <c r="Y25" s="258"/>
      <c r="Z25" s="258"/>
      <c r="AA25" s="258"/>
      <c r="AB25" s="258"/>
      <c r="AC25" s="258"/>
      <c r="AD25" s="258"/>
      <c r="AE25" s="258"/>
      <c r="AK25" s="273" t="s">
        <v>45</v>
      </c>
      <c r="AL25" s="258"/>
      <c r="AM25" s="258"/>
      <c r="AN25" s="258"/>
      <c r="AO25" s="258"/>
      <c r="AQ25" s="25"/>
      <c r="BE25" s="258"/>
    </row>
    <row r="26" spans="2:57" s="6" customFormat="1" ht="15" customHeight="1">
      <c r="B26" s="27"/>
      <c r="D26" s="28" t="s">
        <v>46</v>
      </c>
      <c r="F26" s="28" t="s">
        <v>47</v>
      </c>
      <c r="L26" s="264">
        <v>0.21</v>
      </c>
      <c r="M26" s="265"/>
      <c r="N26" s="265"/>
      <c r="O26" s="265"/>
      <c r="W26" s="266">
        <f>ROUND($AZ$51,2)</f>
        <v>0</v>
      </c>
      <c r="X26" s="265"/>
      <c r="Y26" s="265"/>
      <c r="Z26" s="265"/>
      <c r="AA26" s="265"/>
      <c r="AB26" s="265"/>
      <c r="AC26" s="265"/>
      <c r="AD26" s="265"/>
      <c r="AE26" s="265"/>
      <c r="AK26" s="266">
        <f>ROUND($AV$51,2)</f>
        <v>0</v>
      </c>
      <c r="AL26" s="265"/>
      <c r="AM26" s="265"/>
      <c r="AN26" s="265"/>
      <c r="AO26" s="265"/>
      <c r="AQ26" s="29"/>
      <c r="BE26" s="265"/>
    </row>
    <row r="27" spans="2:57" s="6" customFormat="1" ht="15" customHeight="1">
      <c r="B27" s="27"/>
      <c r="F27" s="28" t="s">
        <v>48</v>
      </c>
      <c r="L27" s="264">
        <v>0.15</v>
      </c>
      <c r="M27" s="265"/>
      <c r="N27" s="265"/>
      <c r="O27" s="265"/>
      <c r="W27" s="266">
        <f>ROUND($BA$51,2)</f>
        <v>0</v>
      </c>
      <c r="X27" s="265"/>
      <c r="Y27" s="265"/>
      <c r="Z27" s="265"/>
      <c r="AA27" s="265"/>
      <c r="AB27" s="265"/>
      <c r="AC27" s="265"/>
      <c r="AD27" s="265"/>
      <c r="AE27" s="265"/>
      <c r="AK27" s="266">
        <f>ROUND($AW$51,2)</f>
        <v>0</v>
      </c>
      <c r="AL27" s="265"/>
      <c r="AM27" s="265"/>
      <c r="AN27" s="265"/>
      <c r="AO27" s="265"/>
      <c r="AQ27" s="29"/>
      <c r="BE27" s="265"/>
    </row>
    <row r="28" spans="2:57" s="6" customFormat="1" ht="15" customHeight="1" hidden="1">
      <c r="B28" s="27"/>
      <c r="F28" s="28" t="s">
        <v>49</v>
      </c>
      <c r="L28" s="264">
        <v>0.21</v>
      </c>
      <c r="M28" s="265"/>
      <c r="N28" s="265"/>
      <c r="O28" s="265"/>
      <c r="W28" s="266">
        <f>ROUND($BB$51,2)</f>
        <v>0</v>
      </c>
      <c r="X28" s="265"/>
      <c r="Y28" s="265"/>
      <c r="Z28" s="265"/>
      <c r="AA28" s="265"/>
      <c r="AB28" s="265"/>
      <c r="AC28" s="265"/>
      <c r="AD28" s="265"/>
      <c r="AE28" s="265"/>
      <c r="AK28" s="266">
        <v>0</v>
      </c>
      <c r="AL28" s="265"/>
      <c r="AM28" s="265"/>
      <c r="AN28" s="265"/>
      <c r="AO28" s="265"/>
      <c r="AQ28" s="29"/>
      <c r="BE28" s="265"/>
    </row>
    <row r="29" spans="2:57" s="6" customFormat="1" ht="15" customHeight="1" hidden="1">
      <c r="B29" s="27"/>
      <c r="F29" s="28" t="s">
        <v>50</v>
      </c>
      <c r="L29" s="264">
        <v>0.15</v>
      </c>
      <c r="M29" s="265"/>
      <c r="N29" s="265"/>
      <c r="O29" s="265"/>
      <c r="W29" s="266">
        <f>ROUND($BC$51,2)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6">
        <v>0</v>
      </c>
      <c r="AL29" s="265"/>
      <c r="AM29" s="265"/>
      <c r="AN29" s="265"/>
      <c r="AO29" s="265"/>
      <c r="AQ29" s="29"/>
      <c r="BE29" s="265"/>
    </row>
    <row r="30" spans="2:57" s="6" customFormat="1" ht="15" customHeight="1" hidden="1">
      <c r="B30" s="27"/>
      <c r="F30" s="28" t="s">
        <v>51</v>
      </c>
      <c r="L30" s="264">
        <v>0</v>
      </c>
      <c r="M30" s="265"/>
      <c r="N30" s="265"/>
      <c r="O30" s="265"/>
      <c r="W30" s="266">
        <f>ROUND($BD$51,2)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6">
        <v>0</v>
      </c>
      <c r="AL30" s="265"/>
      <c r="AM30" s="265"/>
      <c r="AN30" s="265"/>
      <c r="AO30" s="265"/>
      <c r="AQ30" s="29"/>
      <c r="BE30" s="265"/>
    </row>
    <row r="31" spans="2:57" s="6" customFormat="1" ht="7.5" customHeight="1">
      <c r="B31" s="22"/>
      <c r="AQ31" s="25"/>
      <c r="BE31" s="258"/>
    </row>
    <row r="32" spans="2:57" s="6" customFormat="1" ht="27" customHeight="1">
      <c r="B32" s="22"/>
      <c r="C32" s="30"/>
      <c r="D32" s="31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53</v>
      </c>
      <c r="U32" s="32"/>
      <c r="V32" s="32"/>
      <c r="W32" s="32"/>
      <c r="X32" s="254" t="s">
        <v>54</v>
      </c>
      <c r="Y32" s="245"/>
      <c r="Z32" s="245"/>
      <c r="AA32" s="245"/>
      <c r="AB32" s="245"/>
      <c r="AC32" s="32"/>
      <c r="AD32" s="32"/>
      <c r="AE32" s="32"/>
      <c r="AF32" s="32"/>
      <c r="AG32" s="32"/>
      <c r="AH32" s="32"/>
      <c r="AI32" s="32"/>
      <c r="AJ32" s="32"/>
      <c r="AK32" s="255">
        <f>SUM($AK$23:$AK$30)</f>
        <v>0</v>
      </c>
      <c r="AL32" s="245"/>
      <c r="AM32" s="245"/>
      <c r="AN32" s="245"/>
      <c r="AO32" s="256"/>
      <c r="AP32" s="30"/>
      <c r="AQ32" s="35"/>
      <c r="BE32" s="25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55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TV15-041</v>
      </c>
      <c r="AR41" s="41"/>
    </row>
    <row r="42" spans="2:44" s="42" customFormat="1" ht="37.5" customHeight="1">
      <c r="B42" s="43"/>
      <c r="C42" s="42" t="s">
        <v>16</v>
      </c>
      <c r="L42" s="257" t="str">
        <f>$K$6</f>
        <v>Ostrov - rekonstrukce VZT a úpravy kuchyně odsouzených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24</v>
      </c>
      <c r="L44" s="44" t="str">
        <f>IF($K$8="","",$K$8)</f>
        <v> </v>
      </c>
      <c r="AI44" s="18" t="s">
        <v>26</v>
      </c>
      <c r="AM44" s="259" t="str">
        <f>IF($AN$8="","",$AN$8)</f>
        <v>10.06.2015</v>
      </c>
      <c r="AN44" s="25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30</v>
      </c>
      <c r="L46" s="16" t="str">
        <f>IF($E$11="","",$E$11)</f>
        <v>Vězeňská služba České republiky</v>
      </c>
      <c r="AI46" s="18" t="s">
        <v>36</v>
      </c>
      <c r="AM46" s="260" t="str">
        <f>IF($E$17="","",$E$17)</f>
        <v>BPO spol. s r.o., Lidická 1239, 363 17 Ostrov</v>
      </c>
      <c r="AN46" s="258"/>
      <c r="AO46" s="258"/>
      <c r="AP46" s="258"/>
      <c r="AR46" s="22"/>
      <c r="AS46" s="261" t="s">
        <v>56</v>
      </c>
      <c r="AT46" s="262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34</v>
      </c>
      <c r="L47" s="16">
        <f>IF($E$14="Vyplň údaj","",$E$14)</f>
      </c>
      <c r="AR47" s="22"/>
      <c r="AS47" s="263"/>
      <c r="AT47" s="258"/>
      <c r="BD47" s="48"/>
    </row>
    <row r="48" spans="2:56" s="6" customFormat="1" ht="12" customHeight="1">
      <c r="B48" s="22"/>
      <c r="AR48" s="22"/>
      <c r="AS48" s="263"/>
      <c r="AT48" s="258"/>
      <c r="BD48" s="48"/>
    </row>
    <row r="49" spans="2:57" s="6" customFormat="1" ht="30" customHeight="1">
      <c r="B49" s="22"/>
      <c r="C49" s="244" t="s">
        <v>57</v>
      </c>
      <c r="D49" s="245"/>
      <c r="E49" s="245"/>
      <c r="F49" s="245"/>
      <c r="G49" s="245"/>
      <c r="H49" s="32"/>
      <c r="I49" s="246" t="s">
        <v>58</v>
      </c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7" t="s">
        <v>59</v>
      </c>
      <c r="AH49" s="245"/>
      <c r="AI49" s="245"/>
      <c r="AJ49" s="245"/>
      <c r="AK49" s="245"/>
      <c r="AL49" s="245"/>
      <c r="AM49" s="245"/>
      <c r="AN49" s="246" t="s">
        <v>60</v>
      </c>
      <c r="AO49" s="245"/>
      <c r="AP49" s="245"/>
      <c r="AQ49" s="49" t="s">
        <v>61</v>
      </c>
      <c r="AR49" s="22"/>
      <c r="AS49" s="50" t="s">
        <v>62</v>
      </c>
      <c r="AT49" s="51" t="s">
        <v>63</v>
      </c>
      <c r="AU49" s="51" t="s">
        <v>64</v>
      </c>
      <c r="AV49" s="51" t="s">
        <v>65</v>
      </c>
      <c r="AW49" s="51" t="s">
        <v>66</v>
      </c>
      <c r="AX49" s="51" t="s">
        <v>67</v>
      </c>
      <c r="AY49" s="51" t="s">
        <v>68</v>
      </c>
      <c r="AZ49" s="51" t="s">
        <v>69</v>
      </c>
      <c r="BA49" s="51" t="s">
        <v>70</v>
      </c>
      <c r="BB49" s="51" t="s">
        <v>71</v>
      </c>
      <c r="BC49" s="51" t="s">
        <v>72</v>
      </c>
      <c r="BD49" s="52" t="s">
        <v>73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5" t="s">
        <v>74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52">
        <f>ROUND($AG$52,2)</f>
        <v>0</v>
      </c>
      <c r="AH51" s="253"/>
      <c r="AI51" s="253"/>
      <c r="AJ51" s="253"/>
      <c r="AK51" s="253"/>
      <c r="AL51" s="253"/>
      <c r="AM51" s="253"/>
      <c r="AN51" s="252">
        <f>SUM($AG$51,$AT$51)</f>
        <v>0</v>
      </c>
      <c r="AO51" s="253"/>
      <c r="AP51" s="253"/>
      <c r="AQ51" s="57"/>
      <c r="AR51" s="43"/>
      <c r="AS51" s="58">
        <f>ROUND($AS$52,2)</f>
        <v>0</v>
      </c>
      <c r="AT51" s="59">
        <f>ROUND(SUM($AV$51:$AW$51),2)</f>
        <v>0</v>
      </c>
      <c r="AU51" s="60">
        <f>ROUND($AU$52,5)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ROUND($AZ$52,2)</f>
        <v>0</v>
      </c>
      <c r="BA51" s="59">
        <f>ROUND($BA$52,2)</f>
        <v>0</v>
      </c>
      <c r="BB51" s="59">
        <f>ROUND($BB$52,2)</f>
        <v>0</v>
      </c>
      <c r="BC51" s="59">
        <f>ROUND($BC$52,2)</f>
        <v>0</v>
      </c>
      <c r="BD51" s="61">
        <f>ROUND($BD$52,2)</f>
        <v>0</v>
      </c>
      <c r="BS51" s="42" t="s">
        <v>75</v>
      </c>
      <c r="BT51" s="42" t="s">
        <v>76</v>
      </c>
      <c r="BV51" s="42" t="s">
        <v>77</v>
      </c>
      <c r="BW51" s="42" t="s">
        <v>4</v>
      </c>
      <c r="BX51" s="42" t="s">
        <v>78</v>
      </c>
      <c r="CL51" s="42" t="s">
        <v>20</v>
      </c>
    </row>
    <row r="52" spans="1:90" s="62" customFormat="1" ht="28.5" customHeight="1">
      <c r="A52" s="159" t="s">
        <v>278</v>
      </c>
      <c r="B52" s="63"/>
      <c r="C52" s="64"/>
      <c r="D52" s="250" t="s">
        <v>14</v>
      </c>
      <c r="E52" s="251"/>
      <c r="F52" s="251"/>
      <c r="G52" s="251"/>
      <c r="H52" s="251"/>
      <c r="I52" s="64"/>
      <c r="J52" s="250" t="s">
        <v>447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48">
        <f>'TV15-041 - Ostrov - rekon...'!$J$25</f>
        <v>0</v>
      </c>
      <c r="AH52" s="249"/>
      <c r="AI52" s="249"/>
      <c r="AJ52" s="249"/>
      <c r="AK52" s="249"/>
      <c r="AL52" s="249"/>
      <c r="AM52" s="249"/>
      <c r="AN52" s="248">
        <f>SUM($AG$52,$AT$52)</f>
        <v>0</v>
      </c>
      <c r="AO52" s="249"/>
      <c r="AP52" s="249"/>
      <c r="AQ52" s="65" t="s">
        <v>79</v>
      </c>
      <c r="AR52" s="63"/>
      <c r="AS52" s="66">
        <v>0</v>
      </c>
      <c r="AT52" s="67">
        <f>ROUND(SUM($AV$52:$AW$52),2)</f>
        <v>0</v>
      </c>
      <c r="AU52" s="68">
        <f>'TV15-041 - Ostrov - rekon...'!$P$80</f>
        <v>0</v>
      </c>
      <c r="AV52" s="67">
        <f>'TV15-041 - Ostrov - rekon...'!$J$28</f>
        <v>0</v>
      </c>
      <c r="AW52" s="67">
        <f>'TV15-041 - Ostrov - rekon...'!$J$29</f>
        <v>0</v>
      </c>
      <c r="AX52" s="67">
        <f>'TV15-041 - Ostrov - rekon...'!$J$30</f>
        <v>0</v>
      </c>
      <c r="AY52" s="67">
        <f>'TV15-041 - Ostrov - rekon...'!$J$31</f>
        <v>0</v>
      </c>
      <c r="AZ52" s="67">
        <f>'TV15-041 - Ostrov - rekon...'!$F$28</f>
        <v>0</v>
      </c>
      <c r="BA52" s="67">
        <f>'TV15-041 - Ostrov - rekon...'!$F$29</f>
        <v>0</v>
      </c>
      <c r="BB52" s="67">
        <f>'TV15-041 - Ostrov - rekon...'!$F$30</f>
        <v>0</v>
      </c>
      <c r="BC52" s="67">
        <f>'TV15-041 - Ostrov - rekon...'!$F$31</f>
        <v>0</v>
      </c>
      <c r="BD52" s="69">
        <f>'TV15-041 - Ostrov - rekon...'!$F$32</f>
        <v>0</v>
      </c>
      <c r="BT52" s="62" t="s">
        <v>23</v>
      </c>
      <c r="BU52" s="62" t="s">
        <v>80</v>
      </c>
      <c r="BV52" s="62" t="s">
        <v>77</v>
      </c>
      <c r="BW52" s="62" t="s">
        <v>4</v>
      </c>
      <c r="BX52" s="62" t="s">
        <v>78</v>
      </c>
      <c r="CL52" s="62" t="s">
        <v>20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V15-041 - Ostrov - rekon...'!C2" tooltip="TV15-041 - Ostrov - reko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tabSelected="1" zoomScalePageLayoutView="0" workbookViewId="0" topLeftCell="A1">
      <pane ySplit="1" topLeftCell="A63" activePane="bottomLeft" state="frozen"/>
      <selection pane="topLeft" activeCell="A1" sqref="A1"/>
      <selection pane="bottomLeft" activeCell="H127" sqref="H1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279</v>
      </c>
      <c r="G1" s="275" t="s">
        <v>280</v>
      </c>
      <c r="H1" s="275"/>
      <c r="I1" s="161"/>
      <c r="J1" s="162" t="s">
        <v>281</v>
      </c>
      <c r="K1" s="160" t="s">
        <v>81</v>
      </c>
      <c r="L1" s="162" t="s">
        <v>282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83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6" customFormat="1" ht="15.75" customHeight="1">
      <c r="B6" s="22"/>
      <c r="D6" s="18" t="s">
        <v>16</v>
      </c>
      <c r="K6" s="25"/>
    </row>
    <row r="7" spans="2:11" s="6" customFormat="1" ht="37.5" customHeight="1">
      <c r="B7" s="22"/>
      <c r="E7" s="257" t="s">
        <v>447</v>
      </c>
      <c r="F7" s="258"/>
      <c r="G7" s="258"/>
      <c r="H7" s="258"/>
      <c r="K7" s="25"/>
    </row>
    <row r="8" spans="2:11" s="6" customFormat="1" ht="14.25" customHeight="1">
      <c r="B8" s="22"/>
      <c r="K8" s="25"/>
    </row>
    <row r="9" spans="2:11" s="6" customFormat="1" ht="15" customHeight="1">
      <c r="B9" s="22"/>
      <c r="D9" s="18" t="s">
        <v>19</v>
      </c>
      <c r="F9" s="16" t="s">
        <v>20</v>
      </c>
      <c r="I9" s="18" t="s">
        <v>21</v>
      </c>
      <c r="J9" s="16" t="s">
        <v>22</v>
      </c>
      <c r="K9" s="25"/>
    </row>
    <row r="10" spans="2:11" s="6" customFormat="1" ht="15" customHeight="1">
      <c r="B10" s="22"/>
      <c r="D10" s="18" t="s">
        <v>24</v>
      </c>
      <c r="F10" s="16" t="s">
        <v>25</v>
      </c>
      <c r="I10" s="18" t="s">
        <v>26</v>
      </c>
      <c r="J10" s="45" t="str">
        <f>'Rekapitulace stavby'!$AN$8</f>
        <v>10.06.2015</v>
      </c>
      <c r="K10" s="25"/>
    </row>
    <row r="11" spans="2:11" s="6" customFormat="1" ht="12" customHeight="1">
      <c r="B11" s="22"/>
      <c r="K11" s="25"/>
    </row>
    <row r="12" spans="2:11" s="6" customFormat="1" ht="15" customHeight="1">
      <c r="B12" s="22"/>
      <c r="D12" s="18" t="s">
        <v>30</v>
      </c>
      <c r="I12" s="18" t="s">
        <v>31</v>
      </c>
      <c r="J12" s="16"/>
      <c r="K12" s="25"/>
    </row>
    <row r="13" spans="2:11" s="6" customFormat="1" ht="18.75" customHeight="1">
      <c r="B13" s="22"/>
      <c r="E13" s="16" t="s">
        <v>32</v>
      </c>
      <c r="I13" s="18" t="s">
        <v>33</v>
      </c>
      <c r="J13" s="16"/>
      <c r="K13" s="25"/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34</v>
      </c>
      <c r="I15" s="18" t="s">
        <v>31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33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36</v>
      </c>
      <c r="I18" s="18" t="s">
        <v>31</v>
      </c>
      <c r="J18" s="16" t="s">
        <v>37</v>
      </c>
      <c r="K18" s="25"/>
    </row>
    <row r="19" spans="2:11" s="6" customFormat="1" ht="18.75" customHeight="1">
      <c r="B19" s="22"/>
      <c r="E19" s="16" t="s">
        <v>38</v>
      </c>
      <c r="I19" s="18" t="s">
        <v>33</v>
      </c>
      <c r="J19" s="16" t="s">
        <v>39</v>
      </c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41</v>
      </c>
      <c r="K21" s="25"/>
    </row>
    <row r="22" spans="2:11" s="70" customFormat="1" ht="15.75" customHeight="1">
      <c r="B22" s="71"/>
      <c r="E22" s="270"/>
      <c r="F22" s="274"/>
      <c r="G22" s="274"/>
      <c r="H22" s="274"/>
      <c r="K22" s="72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3"/>
    </row>
    <row r="25" spans="2:11" s="6" customFormat="1" ht="26.25" customHeight="1">
      <c r="B25" s="22"/>
      <c r="D25" s="74" t="s">
        <v>42</v>
      </c>
      <c r="J25" s="56">
        <f>ROUND($J$80,2)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3"/>
    </row>
    <row r="27" spans="2:11" s="6" customFormat="1" ht="15" customHeight="1">
      <c r="B27" s="22"/>
      <c r="F27" s="26" t="s">
        <v>44</v>
      </c>
      <c r="I27" s="26" t="s">
        <v>43</v>
      </c>
      <c r="J27" s="26" t="s">
        <v>45</v>
      </c>
      <c r="K27" s="25"/>
    </row>
    <row r="28" spans="2:11" s="6" customFormat="1" ht="15" customHeight="1">
      <c r="B28" s="22"/>
      <c r="D28" s="28" t="s">
        <v>46</v>
      </c>
      <c r="E28" s="28" t="s">
        <v>47</v>
      </c>
      <c r="F28" s="75">
        <f>ROUND(SUM($BE$80:$BE$141),2)</f>
        <v>0</v>
      </c>
      <c r="I28" s="76">
        <v>0.21</v>
      </c>
      <c r="J28" s="75">
        <f>ROUND(ROUND((SUM($BE$80:$BE$141)),2)*$I$28,2)</f>
        <v>0</v>
      </c>
      <c r="K28" s="25"/>
    </row>
    <row r="29" spans="2:11" s="6" customFormat="1" ht="15" customHeight="1">
      <c r="B29" s="22"/>
      <c r="E29" s="28" t="s">
        <v>48</v>
      </c>
      <c r="F29" s="75">
        <f>ROUND(SUM($BF$80:$BF$141),2)</f>
        <v>0</v>
      </c>
      <c r="I29" s="76">
        <v>0.15</v>
      </c>
      <c r="J29" s="75">
        <f>ROUND(ROUND((SUM($BF$80:$BF$141)),2)*$I$29,2)</f>
        <v>0</v>
      </c>
      <c r="K29" s="25"/>
    </row>
    <row r="30" spans="2:11" s="6" customFormat="1" ht="15" customHeight="1" hidden="1">
      <c r="B30" s="22"/>
      <c r="E30" s="28" t="s">
        <v>49</v>
      </c>
      <c r="F30" s="75">
        <f>ROUND(SUM($BG$80:$BG$141),2)</f>
        <v>0</v>
      </c>
      <c r="I30" s="76">
        <v>0.21</v>
      </c>
      <c r="J30" s="75">
        <v>0</v>
      </c>
      <c r="K30" s="25"/>
    </row>
    <row r="31" spans="2:11" s="6" customFormat="1" ht="15" customHeight="1" hidden="1">
      <c r="B31" s="22"/>
      <c r="E31" s="28" t="s">
        <v>50</v>
      </c>
      <c r="F31" s="75">
        <f>ROUND(SUM($BH$80:$BH$141),2)</f>
        <v>0</v>
      </c>
      <c r="I31" s="76">
        <v>0.15</v>
      </c>
      <c r="J31" s="75">
        <v>0</v>
      </c>
      <c r="K31" s="25"/>
    </row>
    <row r="32" spans="2:11" s="6" customFormat="1" ht="15" customHeight="1" hidden="1">
      <c r="B32" s="22"/>
      <c r="E32" s="28" t="s">
        <v>51</v>
      </c>
      <c r="F32" s="75">
        <f>ROUND(SUM($BI$80:$BI$141),2)</f>
        <v>0</v>
      </c>
      <c r="I32" s="76">
        <v>0</v>
      </c>
      <c r="J32" s="75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52</v>
      </c>
      <c r="E34" s="32"/>
      <c r="F34" s="32"/>
      <c r="G34" s="77" t="s">
        <v>53</v>
      </c>
      <c r="H34" s="33" t="s">
        <v>54</v>
      </c>
      <c r="I34" s="32"/>
      <c r="J34" s="34">
        <f>SUM($J$25:$J$32)</f>
        <v>0</v>
      </c>
      <c r="K34" s="78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79"/>
    </row>
    <row r="40" spans="2:11" s="6" customFormat="1" ht="37.5" customHeight="1">
      <c r="B40" s="22"/>
      <c r="C40" s="11" t="s">
        <v>84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16</v>
      </c>
      <c r="K42" s="25"/>
    </row>
    <row r="43" spans="2:11" s="6" customFormat="1" ht="19.5" customHeight="1">
      <c r="B43" s="22"/>
      <c r="E43" s="257" t="str">
        <f>$E$7</f>
        <v>Ostrov - rekonstrukce VZT a úpravy kuchyně odsouzených - Ocelové konstrukce</v>
      </c>
      <c r="F43" s="258"/>
      <c r="G43" s="258"/>
      <c r="H43" s="258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24</v>
      </c>
      <c r="F45" s="16" t="str">
        <f>$F$10</f>
        <v> </v>
      </c>
      <c r="I45" s="18" t="s">
        <v>26</v>
      </c>
      <c r="J45" s="45" t="str">
        <f>IF($J$10="","",$J$10)</f>
        <v>10.06.2015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30</v>
      </c>
      <c r="F47" s="16" t="str">
        <f>$E$13</f>
        <v>Vězeňská služba České republiky</v>
      </c>
      <c r="I47" s="18" t="s">
        <v>36</v>
      </c>
      <c r="J47" s="16" t="str">
        <f>$E$19</f>
        <v>BPO spol. s r.o., Lidická 1239, 363 17 Ostrov</v>
      </c>
      <c r="K47" s="25"/>
    </row>
    <row r="48" spans="2:11" s="6" customFormat="1" ht="15" customHeight="1">
      <c r="B48" s="22"/>
      <c r="C48" s="18" t="s">
        <v>34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0" t="s">
        <v>85</v>
      </c>
      <c r="D50" s="30"/>
      <c r="E50" s="30"/>
      <c r="F50" s="30"/>
      <c r="G50" s="30"/>
      <c r="H50" s="30"/>
      <c r="I50" s="30"/>
      <c r="J50" s="81" t="s">
        <v>86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5" t="s">
        <v>87</v>
      </c>
      <c r="J52" s="56">
        <f>$J$80</f>
        <v>0</v>
      </c>
      <c r="K52" s="25"/>
      <c r="AU52" s="6" t="s">
        <v>88</v>
      </c>
    </row>
    <row r="53" spans="2:11" s="82" customFormat="1" ht="25.5" customHeight="1">
      <c r="B53" s="83"/>
      <c r="D53" s="84" t="s">
        <v>89</v>
      </c>
      <c r="E53" s="84"/>
      <c r="F53" s="84"/>
      <c r="G53" s="84"/>
      <c r="H53" s="84"/>
      <c r="I53" s="84"/>
      <c r="J53" s="85">
        <f>$J$81</f>
        <v>0</v>
      </c>
      <c r="K53" s="86"/>
    </row>
    <row r="54" spans="2:11" s="87" customFormat="1" ht="21" customHeight="1">
      <c r="B54" s="88"/>
      <c r="D54" s="89" t="s">
        <v>90</v>
      </c>
      <c r="E54" s="89"/>
      <c r="F54" s="89"/>
      <c r="G54" s="89"/>
      <c r="H54" s="89"/>
      <c r="I54" s="89"/>
      <c r="J54" s="90">
        <f>$J$82</f>
        <v>0</v>
      </c>
      <c r="K54" s="91"/>
    </row>
    <row r="55" spans="2:11" s="82" customFormat="1" ht="25.5" customHeight="1">
      <c r="B55" s="83"/>
      <c r="D55" s="84" t="s">
        <v>91</v>
      </c>
      <c r="E55" s="84"/>
      <c r="F55" s="84"/>
      <c r="G55" s="84"/>
      <c r="H55" s="84"/>
      <c r="I55" s="84"/>
      <c r="J55" s="85">
        <f>$J$85</f>
        <v>0</v>
      </c>
      <c r="K55" s="86"/>
    </row>
    <row r="56" spans="2:11" s="87" customFormat="1" ht="21" customHeight="1">
      <c r="B56" s="88"/>
      <c r="D56" s="89" t="s">
        <v>92</v>
      </c>
      <c r="E56" s="89"/>
      <c r="F56" s="89"/>
      <c r="G56" s="89"/>
      <c r="H56" s="89"/>
      <c r="I56" s="89"/>
      <c r="J56" s="90">
        <f>$J$86</f>
        <v>0</v>
      </c>
      <c r="K56" s="91"/>
    </row>
    <row r="57" spans="2:11" s="87" customFormat="1" ht="21" customHeight="1">
      <c r="B57" s="88"/>
      <c r="D57" s="89" t="s">
        <v>93</v>
      </c>
      <c r="E57" s="89"/>
      <c r="F57" s="89"/>
      <c r="G57" s="89"/>
      <c r="H57" s="89"/>
      <c r="I57" s="89"/>
      <c r="J57" s="90">
        <f>$J$94</f>
        <v>0</v>
      </c>
      <c r="K57" s="91"/>
    </row>
    <row r="58" spans="2:11" s="87" customFormat="1" ht="21" customHeight="1">
      <c r="B58" s="88"/>
      <c r="D58" s="89" t="s">
        <v>94</v>
      </c>
      <c r="E58" s="89"/>
      <c r="F58" s="89"/>
      <c r="G58" s="89"/>
      <c r="H58" s="89"/>
      <c r="I58" s="89"/>
      <c r="J58" s="90">
        <f>$J$98</f>
        <v>0</v>
      </c>
      <c r="K58" s="91"/>
    </row>
    <row r="59" spans="2:11" s="82" customFormat="1" ht="25.5" customHeight="1">
      <c r="B59" s="83"/>
      <c r="D59" s="84" t="s">
        <v>95</v>
      </c>
      <c r="E59" s="84"/>
      <c r="F59" s="84"/>
      <c r="G59" s="84"/>
      <c r="H59" s="84"/>
      <c r="I59" s="84"/>
      <c r="J59" s="85">
        <f>$J$111</f>
        <v>0</v>
      </c>
      <c r="K59" s="86"/>
    </row>
    <row r="60" spans="2:11" s="87" customFormat="1" ht="21" customHeight="1">
      <c r="B60" s="88"/>
      <c r="D60" s="89" t="s">
        <v>96</v>
      </c>
      <c r="E60" s="89"/>
      <c r="F60" s="89"/>
      <c r="G60" s="89"/>
      <c r="H60" s="89"/>
      <c r="I60" s="89"/>
      <c r="J60" s="90">
        <f>$J$112</f>
        <v>0</v>
      </c>
      <c r="K60" s="91"/>
    </row>
    <row r="61" spans="2:11" s="82" customFormat="1" ht="25.5" customHeight="1">
      <c r="B61" s="83"/>
      <c r="D61" s="84" t="s">
        <v>97</v>
      </c>
      <c r="E61" s="84"/>
      <c r="F61" s="84"/>
      <c r="G61" s="84"/>
      <c r="H61" s="84"/>
      <c r="I61" s="84"/>
      <c r="J61" s="85">
        <f>$J$134</f>
        <v>0</v>
      </c>
      <c r="K61" s="86"/>
    </row>
    <row r="62" spans="2:11" s="82" customFormat="1" ht="25.5" customHeight="1">
      <c r="B62" s="83"/>
      <c r="D62" s="84" t="s">
        <v>98</v>
      </c>
      <c r="E62" s="84"/>
      <c r="F62" s="84"/>
      <c r="G62" s="84"/>
      <c r="H62" s="84"/>
      <c r="I62" s="84"/>
      <c r="J62" s="85">
        <f>$J$137</f>
        <v>0</v>
      </c>
      <c r="K62" s="86"/>
    </row>
    <row r="63" spans="2:11" s="6" customFormat="1" ht="22.5" customHeight="1">
      <c r="B63" s="22"/>
      <c r="K63" s="25"/>
    </row>
    <row r="64" spans="2:1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8" spans="2:12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22"/>
    </row>
    <row r="69" spans="2:12" s="6" customFormat="1" ht="37.5" customHeight="1">
      <c r="B69" s="22"/>
      <c r="C69" s="11" t="s">
        <v>99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16</v>
      </c>
      <c r="L71" s="22"/>
    </row>
    <row r="72" spans="2:12" s="6" customFormat="1" ht="19.5" customHeight="1">
      <c r="B72" s="22"/>
      <c r="E72" s="257" t="str">
        <f>$E$7</f>
        <v>Ostrov - rekonstrukce VZT a úpravy kuchyně odsouzených - Ocelové konstrukce</v>
      </c>
      <c r="F72" s="258"/>
      <c r="G72" s="258"/>
      <c r="H72" s="258"/>
      <c r="L72" s="22"/>
    </row>
    <row r="73" spans="2:12" s="6" customFormat="1" ht="7.5" customHeight="1">
      <c r="B73" s="22"/>
      <c r="L73" s="22"/>
    </row>
    <row r="74" spans="2:12" s="6" customFormat="1" ht="18.75" customHeight="1">
      <c r="B74" s="22"/>
      <c r="C74" s="18" t="s">
        <v>24</v>
      </c>
      <c r="F74" s="16" t="str">
        <f>$F$10</f>
        <v> </v>
      </c>
      <c r="I74" s="18" t="s">
        <v>26</v>
      </c>
      <c r="J74" s="45" t="str">
        <f>IF($J$10="","",$J$10)</f>
        <v>10.06.2015</v>
      </c>
      <c r="L74" s="22"/>
    </row>
    <row r="75" spans="2:12" s="6" customFormat="1" ht="7.5" customHeight="1">
      <c r="B75" s="22"/>
      <c r="L75" s="22"/>
    </row>
    <row r="76" spans="2:12" s="6" customFormat="1" ht="15.75" customHeight="1">
      <c r="B76" s="22"/>
      <c r="C76" s="18" t="s">
        <v>30</v>
      </c>
      <c r="F76" s="16" t="str">
        <f>$E$13</f>
        <v>Vězeňská služba České republiky</v>
      </c>
      <c r="I76" s="18" t="s">
        <v>36</v>
      </c>
      <c r="J76" s="16" t="str">
        <f>$E$19</f>
        <v>BPO spol. s r.o., Lidická 1239, 363 17 Ostrov</v>
      </c>
      <c r="L76" s="22"/>
    </row>
    <row r="77" spans="2:12" s="6" customFormat="1" ht="15" customHeight="1">
      <c r="B77" s="22"/>
      <c r="C77" s="18" t="s">
        <v>34</v>
      </c>
      <c r="F77" s="16">
        <f>IF($E$16="","",$E$16)</f>
      </c>
      <c r="L77" s="22"/>
    </row>
    <row r="78" spans="2:12" s="6" customFormat="1" ht="11.25" customHeight="1">
      <c r="B78" s="22"/>
      <c r="L78" s="22"/>
    </row>
    <row r="79" spans="2:20" s="92" customFormat="1" ht="30" customHeight="1">
      <c r="B79" s="93"/>
      <c r="C79" s="94" t="s">
        <v>100</v>
      </c>
      <c r="D79" s="95" t="s">
        <v>61</v>
      </c>
      <c r="E79" s="95" t="s">
        <v>57</v>
      </c>
      <c r="F79" s="95" t="s">
        <v>101</v>
      </c>
      <c r="G79" s="95" t="s">
        <v>102</v>
      </c>
      <c r="H79" s="95" t="s">
        <v>103</v>
      </c>
      <c r="I79" s="95" t="s">
        <v>104</v>
      </c>
      <c r="J79" s="95" t="s">
        <v>105</v>
      </c>
      <c r="K79" s="96" t="s">
        <v>106</v>
      </c>
      <c r="L79" s="93"/>
      <c r="M79" s="50" t="s">
        <v>107</v>
      </c>
      <c r="N79" s="51" t="s">
        <v>46</v>
      </c>
      <c r="O79" s="51" t="s">
        <v>108</v>
      </c>
      <c r="P79" s="51" t="s">
        <v>109</v>
      </c>
      <c r="Q79" s="51" t="s">
        <v>110</v>
      </c>
      <c r="R79" s="51" t="s">
        <v>111</v>
      </c>
      <c r="S79" s="51" t="s">
        <v>112</v>
      </c>
      <c r="T79" s="52" t="s">
        <v>113</v>
      </c>
    </row>
    <row r="80" spans="2:63" s="6" customFormat="1" ht="30" customHeight="1">
      <c r="B80" s="22"/>
      <c r="C80" s="55" t="s">
        <v>87</v>
      </c>
      <c r="J80" s="97">
        <f>$BK$80</f>
        <v>0</v>
      </c>
      <c r="L80" s="22"/>
      <c r="M80" s="54"/>
      <c r="N80" s="46"/>
      <c r="O80" s="46"/>
      <c r="P80" s="98">
        <f>$P$81+$P$85+$P$111+$P$134+$P$137</f>
        <v>0</v>
      </c>
      <c r="Q80" s="46"/>
      <c r="R80" s="98">
        <f>$R$81+$R$85+$R$111+$R$134+$R$137</f>
        <v>0.13550399999999999</v>
      </c>
      <c r="S80" s="46"/>
      <c r="T80" s="99">
        <f>$T$81+$T$85+$T$111+$T$134+$T$137</f>
        <v>0</v>
      </c>
      <c r="AT80" s="6" t="s">
        <v>75</v>
      </c>
      <c r="AU80" s="6" t="s">
        <v>88</v>
      </c>
      <c r="BK80" s="100">
        <f>$BK$81+$BK$85+$BK$111+$BK$134+$BK$137</f>
        <v>0</v>
      </c>
    </row>
    <row r="81" spans="2:63" s="101" customFormat="1" ht="37.5" customHeight="1">
      <c r="B81" s="102"/>
      <c r="D81" s="103" t="s">
        <v>75</v>
      </c>
      <c r="E81" s="104" t="s">
        <v>114</v>
      </c>
      <c r="F81" s="104" t="s">
        <v>115</v>
      </c>
      <c r="J81" s="105">
        <f>$BK$81</f>
        <v>0</v>
      </c>
      <c r="L81" s="102"/>
      <c r="M81" s="106"/>
      <c r="P81" s="107">
        <f>$P$82</f>
        <v>0</v>
      </c>
      <c r="R81" s="107">
        <f>$R$82</f>
        <v>0</v>
      </c>
      <c r="T81" s="108">
        <f>$T$82</f>
        <v>0</v>
      </c>
      <c r="AR81" s="103" t="s">
        <v>23</v>
      </c>
      <c r="AT81" s="103" t="s">
        <v>75</v>
      </c>
      <c r="AU81" s="103" t="s">
        <v>76</v>
      </c>
      <c r="AY81" s="103" t="s">
        <v>116</v>
      </c>
      <c r="BK81" s="109">
        <f>$BK$82</f>
        <v>0</v>
      </c>
    </row>
    <row r="82" spans="2:63" s="101" customFormat="1" ht="21" customHeight="1">
      <c r="B82" s="102"/>
      <c r="D82" s="103" t="s">
        <v>75</v>
      </c>
      <c r="E82" s="110" t="s">
        <v>117</v>
      </c>
      <c r="F82" s="110" t="s">
        <v>118</v>
      </c>
      <c r="J82" s="111">
        <f>$BK$82</f>
        <v>0</v>
      </c>
      <c r="L82" s="102"/>
      <c r="M82" s="106"/>
      <c r="P82" s="107">
        <f>SUM($P$83:$P$84)</f>
        <v>0</v>
      </c>
      <c r="R82" s="107">
        <f>SUM($R$83:$R$84)</f>
        <v>0</v>
      </c>
      <c r="T82" s="108">
        <f>SUM($T$83:$T$84)</f>
        <v>0</v>
      </c>
      <c r="AR82" s="103" t="s">
        <v>23</v>
      </c>
      <c r="AT82" s="103" t="s">
        <v>75</v>
      </c>
      <c r="AU82" s="103" t="s">
        <v>23</v>
      </c>
      <c r="AY82" s="103" t="s">
        <v>116</v>
      </c>
      <c r="BK82" s="109">
        <f>SUM($BK$83:$BK$84)</f>
        <v>0</v>
      </c>
    </row>
    <row r="83" spans="2:65" s="6" customFormat="1" ht="15.75" customHeight="1">
      <c r="B83" s="22"/>
      <c r="C83" s="112" t="s">
        <v>23</v>
      </c>
      <c r="D83" s="112" t="s">
        <v>119</v>
      </c>
      <c r="E83" s="113" t="s">
        <v>120</v>
      </c>
      <c r="F83" s="114" t="s">
        <v>121</v>
      </c>
      <c r="G83" s="115" t="s">
        <v>122</v>
      </c>
      <c r="H83" s="116">
        <v>24</v>
      </c>
      <c r="I83" s="117"/>
      <c r="J83" s="118">
        <f>ROUND($I$83*$H$83,2)</f>
        <v>0</v>
      </c>
      <c r="K83" s="114"/>
      <c r="L83" s="22"/>
      <c r="M83" s="119"/>
      <c r="N83" s="120" t="s">
        <v>47</v>
      </c>
      <c r="P83" s="121">
        <f>$O$83*$H$83</f>
        <v>0</v>
      </c>
      <c r="Q83" s="121">
        <v>0</v>
      </c>
      <c r="R83" s="121">
        <f>$Q$83*$H$83</f>
        <v>0</v>
      </c>
      <c r="S83" s="121">
        <v>0</v>
      </c>
      <c r="T83" s="122">
        <f>$S$83*$H$83</f>
        <v>0</v>
      </c>
      <c r="AR83" s="70" t="s">
        <v>123</v>
      </c>
      <c r="AT83" s="70" t="s">
        <v>119</v>
      </c>
      <c r="AU83" s="70" t="s">
        <v>82</v>
      </c>
      <c r="AY83" s="6" t="s">
        <v>116</v>
      </c>
      <c r="BE83" s="123">
        <f>IF($N$83="základní",$J$83,0)</f>
        <v>0</v>
      </c>
      <c r="BF83" s="123">
        <f>IF($N$83="snížená",$J$83,0)</f>
        <v>0</v>
      </c>
      <c r="BG83" s="123">
        <f>IF($N$83="zákl. přenesená",$J$83,0)</f>
        <v>0</v>
      </c>
      <c r="BH83" s="123">
        <f>IF($N$83="sníž. přenesená",$J$83,0)</f>
        <v>0</v>
      </c>
      <c r="BI83" s="123">
        <f>IF($N$83="nulová",$J$83,0)</f>
        <v>0</v>
      </c>
      <c r="BJ83" s="70" t="s">
        <v>23</v>
      </c>
      <c r="BK83" s="123">
        <f>ROUND($I$83*$H$83,2)</f>
        <v>0</v>
      </c>
      <c r="BL83" s="70" t="s">
        <v>123</v>
      </c>
      <c r="BM83" s="70" t="s">
        <v>124</v>
      </c>
    </row>
    <row r="84" spans="2:65" s="6" customFormat="1" ht="15.75" customHeight="1">
      <c r="B84" s="22"/>
      <c r="C84" s="115" t="s">
        <v>82</v>
      </c>
      <c r="D84" s="115" t="s">
        <v>119</v>
      </c>
      <c r="E84" s="113" t="s">
        <v>125</v>
      </c>
      <c r="F84" s="114" t="s">
        <v>126</v>
      </c>
      <c r="G84" s="115" t="s">
        <v>122</v>
      </c>
      <c r="H84" s="116">
        <v>24</v>
      </c>
      <c r="I84" s="117"/>
      <c r="J84" s="118">
        <f>ROUND($I$84*$H$84,2)</f>
        <v>0</v>
      </c>
      <c r="K84" s="114"/>
      <c r="L84" s="22"/>
      <c r="M84" s="119"/>
      <c r="N84" s="120" t="s">
        <v>47</v>
      </c>
      <c r="P84" s="121">
        <f>$O$84*$H$84</f>
        <v>0</v>
      </c>
      <c r="Q84" s="121">
        <v>0</v>
      </c>
      <c r="R84" s="121">
        <f>$Q$84*$H$84</f>
        <v>0</v>
      </c>
      <c r="S84" s="121">
        <v>0</v>
      </c>
      <c r="T84" s="122">
        <f>$S$84*$H$84</f>
        <v>0</v>
      </c>
      <c r="AR84" s="70" t="s">
        <v>123</v>
      </c>
      <c r="AT84" s="70" t="s">
        <v>119</v>
      </c>
      <c r="AU84" s="70" t="s">
        <v>82</v>
      </c>
      <c r="AY84" s="70" t="s">
        <v>116</v>
      </c>
      <c r="BE84" s="123">
        <f>IF($N$84="základní",$J$84,0)</f>
        <v>0</v>
      </c>
      <c r="BF84" s="123">
        <f>IF($N$84="snížená",$J$84,0)</f>
        <v>0</v>
      </c>
      <c r="BG84" s="123">
        <f>IF($N$84="zákl. přenesená",$J$84,0)</f>
        <v>0</v>
      </c>
      <c r="BH84" s="123">
        <f>IF($N$84="sníž. přenesená",$J$84,0)</f>
        <v>0</v>
      </c>
      <c r="BI84" s="123">
        <f>IF($N$84="nulová",$J$84,0)</f>
        <v>0</v>
      </c>
      <c r="BJ84" s="70" t="s">
        <v>23</v>
      </c>
      <c r="BK84" s="123">
        <f>ROUND($I$84*$H$84,2)</f>
        <v>0</v>
      </c>
      <c r="BL84" s="70" t="s">
        <v>123</v>
      </c>
      <c r="BM84" s="70" t="s">
        <v>127</v>
      </c>
    </row>
    <row r="85" spans="2:63" s="101" customFormat="1" ht="37.5" customHeight="1">
      <c r="B85" s="102"/>
      <c r="D85" s="103" t="s">
        <v>75</v>
      </c>
      <c r="E85" s="104" t="s">
        <v>128</v>
      </c>
      <c r="F85" s="104" t="s">
        <v>129</v>
      </c>
      <c r="J85" s="105">
        <f>$BK$85</f>
        <v>0</v>
      </c>
      <c r="L85" s="102"/>
      <c r="M85" s="106"/>
      <c r="P85" s="107">
        <f>$P$86+$P$94+$P$98</f>
        <v>0</v>
      </c>
      <c r="R85" s="107">
        <f>$R$86+$R$94+$R$98</f>
        <v>0.13550399999999999</v>
      </c>
      <c r="T85" s="108">
        <f>$T$86+$T$94+$T$98</f>
        <v>0</v>
      </c>
      <c r="AR85" s="103" t="s">
        <v>82</v>
      </c>
      <c r="AT85" s="103" t="s">
        <v>75</v>
      </c>
      <c r="AU85" s="103" t="s">
        <v>76</v>
      </c>
      <c r="AY85" s="103" t="s">
        <v>116</v>
      </c>
      <c r="BK85" s="109">
        <f>$BK$86+$BK$94+$BK$98</f>
        <v>0</v>
      </c>
    </row>
    <row r="86" spans="2:63" s="101" customFormat="1" ht="21" customHeight="1">
      <c r="B86" s="102"/>
      <c r="D86" s="103" t="s">
        <v>75</v>
      </c>
      <c r="E86" s="110" t="s">
        <v>130</v>
      </c>
      <c r="F86" s="110" t="s">
        <v>131</v>
      </c>
      <c r="J86" s="111">
        <f>$BK$86</f>
        <v>0</v>
      </c>
      <c r="L86" s="102"/>
      <c r="M86" s="106"/>
      <c r="P86" s="107">
        <f>SUM($P$87:$P$93)</f>
        <v>0</v>
      </c>
      <c r="R86" s="107">
        <f>SUM($R$87:$R$93)</f>
        <v>0.12</v>
      </c>
      <c r="T86" s="108">
        <f>SUM($T$87:$T$93)</f>
        <v>0</v>
      </c>
      <c r="AR86" s="103" t="s">
        <v>82</v>
      </c>
      <c r="AT86" s="103" t="s">
        <v>75</v>
      </c>
      <c r="AU86" s="103" t="s">
        <v>23</v>
      </c>
      <c r="AY86" s="103" t="s">
        <v>116</v>
      </c>
      <c r="BK86" s="109">
        <f>SUM($BK$87:$BK$93)</f>
        <v>0</v>
      </c>
    </row>
    <row r="87" spans="2:65" s="6" customFormat="1" ht="15.75" customHeight="1">
      <c r="B87" s="22"/>
      <c r="C87" s="115" t="s">
        <v>132</v>
      </c>
      <c r="D87" s="115" t="s">
        <v>119</v>
      </c>
      <c r="E87" s="113" t="s">
        <v>133</v>
      </c>
      <c r="F87" s="114" t="s">
        <v>134</v>
      </c>
      <c r="G87" s="115" t="s">
        <v>122</v>
      </c>
      <c r="H87" s="116">
        <v>24</v>
      </c>
      <c r="I87" s="117"/>
      <c r="J87" s="118">
        <f>ROUND($I$87*$H$87,2)</f>
        <v>0</v>
      </c>
      <c r="K87" s="114"/>
      <c r="L87" s="22"/>
      <c r="M87" s="119"/>
      <c r="N87" s="120" t="s">
        <v>47</v>
      </c>
      <c r="P87" s="121">
        <f>$O$87*$H$87</f>
        <v>0</v>
      </c>
      <c r="Q87" s="121">
        <v>0</v>
      </c>
      <c r="R87" s="121">
        <f>$Q$87*$H$87</f>
        <v>0</v>
      </c>
      <c r="S87" s="121">
        <v>0</v>
      </c>
      <c r="T87" s="122">
        <f>$S$87*$H$87</f>
        <v>0</v>
      </c>
      <c r="AR87" s="70" t="s">
        <v>135</v>
      </c>
      <c r="AT87" s="70" t="s">
        <v>119</v>
      </c>
      <c r="AU87" s="70" t="s">
        <v>82</v>
      </c>
      <c r="AY87" s="70" t="s">
        <v>116</v>
      </c>
      <c r="BE87" s="123">
        <f>IF($N$87="základní",$J$87,0)</f>
        <v>0</v>
      </c>
      <c r="BF87" s="123">
        <f>IF($N$87="snížená",$J$87,0)</f>
        <v>0</v>
      </c>
      <c r="BG87" s="123">
        <f>IF($N$87="zákl. přenesená",$J$87,0)</f>
        <v>0</v>
      </c>
      <c r="BH87" s="123">
        <f>IF($N$87="sníž. přenesená",$J$87,0)</f>
        <v>0</v>
      </c>
      <c r="BI87" s="123">
        <f>IF($N$87="nulová",$J$87,0)</f>
        <v>0</v>
      </c>
      <c r="BJ87" s="70" t="s">
        <v>23</v>
      </c>
      <c r="BK87" s="123">
        <f>ROUND($I$87*$H$87,2)</f>
        <v>0</v>
      </c>
      <c r="BL87" s="70" t="s">
        <v>135</v>
      </c>
      <c r="BM87" s="70" t="s">
        <v>136</v>
      </c>
    </row>
    <row r="88" spans="2:65" s="6" customFormat="1" ht="15.75" customHeight="1">
      <c r="B88" s="22"/>
      <c r="C88" s="115" t="s">
        <v>123</v>
      </c>
      <c r="D88" s="115" t="s">
        <v>119</v>
      </c>
      <c r="E88" s="113" t="s">
        <v>137</v>
      </c>
      <c r="F88" s="114" t="s">
        <v>138</v>
      </c>
      <c r="G88" s="115" t="s">
        <v>139</v>
      </c>
      <c r="H88" s="116">
        <v>24</v>
      </c>
      <c r="I88" s="117"/>
      <c r="J88" s="118">
        <f>ROUND($I$88*$H$88,2)</f>
        <v>0</v>
      </c>
      <c r="K88" s="114"/>
      <c r="L88" s="22"/>
      <c r="M88" s="119"/>
      <c r="N88" s="120" t="s">
        <v>47</v>
      </c>
      <c r="P88" s="121">
        <f>$O$88*$H$88</f>
        <v>0</v>
      </c>
      <c r="Q88" s="121">
        <v>0.005</v>
      </c>
      <c r="R88" s="121">
        <f>$Q$88*$H$88</f>
        <v>0.12</v>
      </c>
      <c r="S88" s="121">
        <v>0</v>
      </c>
      <c r="T88" s="122">
        <f>$S$88*$H$88</f>
        <v>0</v>
      </c>
      <c r="AR88" s="70" t="s">
        <v>135</v>
      </c>
      <c r="AT88" s="70" t="s">
        <v>119</v>
      </c>
      <c r="AU88" s="70" t="s">
        <v>82</v>
      </c>
      <c r="AY88" s="70" t="s">
        <v>116</v>
      </c>
      <c r="BE88" s="123">
        <f>IF($N$88="základní",$J$88,0)</f>
        <v>0</v>
      </c>
      <c r="BF88" s="123">
        <f>IF($N$88="snížená",$J$88,0)</f>
        <v>0</v>
      </c>
      <c r="BG88" s="123">
        <f>IF($N$88="zákl. přenesená",$J$88,0)</f>
        <v>0</v>
      </c>
      <c r="BH88" s="123">
        <f>IF($N$88="sníž. přenesená",$J$88,0)</f>
        <v>0</v>
      </c>
      <c r="BI88" s="123">
        <f>IF($N$88="nulová",$J$88,0)</f>
        <v>0</v>
      </c>
      <c r="BJ88" s="70" t="s">
        <v>23</v>
      </c>
      <c r="BK88" s="123">
        <f>ROUND($I$88*$H$88,2)</f>
        <v>0</v>
      </c>
      <c r="BL88" s="70" t="s">
        <v>135</v>
      </c>
      <c r="BM88" s="70" t="s">
        <v>140</v>
      </c>
    </row>
    <row r="89" spans="2:51" s="6" customFormat="1" ht="15.75" customHeight="1">
      <c r="B89" s="124"/>
      <c r="D89" s="125" t="s">
        <v>141</v>
      </c>
      <c r="E89" s="126"/>
      <c r="F89" s="126" t="s">
        <v>142</v>
      </c>
      <c r="H89" s="127"/>
      <c r="L89" s="124"/>
      <c r="M89" s="128"/>
      <c r="T89" s="129"/>
      <c r="AT89" s="127" t="s">
        <v>141</v>
      </c>
      <c r="AU89" s="127" t="s">
        <v>82</v>
      </c>
      <c r="AV89" s="127" t="s">
        <v>23</v>
      </c>
      <c r="AW89" s="127" t="s">
        <v>88</v>
      </c>
      <c r="AX89" s="127" t="s">
        <v>76</v>
      </c>
      <c r="AY89" s="127" t="s">
        <v>116</v>
      </c>
    </row>
    <row r="90" spans="2:51" s="6" customFormat="1" ht="15.75" customHeight="1">
      <c r="B90" s="124"/>
      <c r="D90" s="130" t="s">
        <v>141</v>
      </c>
      <c r="E90" s="127"/>
      <c r="F90" s="126" t="s">
        <v>143</v>
      </c>
      <c r="H90" s="127"/>
      <c r="L90" s="124"/>
      <c r="M90" s="128"/>
      <c r="T90" s="129"/>
      <c r="AT90" s="127" t="s">
        <v>141</v>
      </c>
      <c r="AU90" s="127" t="s">
        <v>82</v>
      </c>
      <c r="AV90" s="127" t="s">
        <v>23</v>
      </c>
      <c r="AW90" s="127" t="s">
        <v>88</v>
      </c>
      <c r="AX90" s="127" t="s">
        <v>76</v>
      </c>
      <c r="AY90" s="127" t="s">
        <v>116</v>
      </c>
    </row>
    <row r="91" spans="2:51" s="6" customFormat="1" ht="15.75" customHeight="1">
      <c r="B91" s="124"/>
      <c r="D91" s="130" t="s">
        <v>141</v>
      </c>
      <c r="E91" s="127"/>
      <c r="F91" s="126" t="s">
        <v>144</v>
      </c>
      <c r="H91" s="127"/>
      <c r="L91" s="124"/>
      <c r="M91" s="128"/>
      <c r="T91" s="129"/>
      <c r="AT91" s="127" t="s">
        <v>141</v>
      </c>
      <c r="AU91" s="127" t="s">
        <v>82</v>
      </c>
      <c r="AV91" s="127" t="s">
        <v>23</v>
      </c>
      <c r="AW91" s="127" t="s">
        <v>88</v>
      </c>
      <c r="AX91" s="127" t="s">
        <v>76</v>
      </c>
      <c r="AY91" s="127" t="s">
        <v>116</v>
      </c>
    </row>
    <row r="92" spans="2:51" s="6" customFormat="1" ht="15.75" customHeight="1">
      <c r="B92" s="131"/>
      <c r="D92" s="130" t="s">
        <v>141</v>
      </c>
      <c r="E92" s="132"/>
      <c r="F92" s="133" t="s">
        <v>145</v>
      </c>
      <c r="H92" s="134">
        <v>24</v>
      </c>
      <c r="L92" s="131"/>
      <c r="M92" s="135"/>
      <c r="T92" s="136"/>
      <c r="AT92" s="132" t="s">
        <v>141</v>
      </c>
      <c r="AU92" s="132" t="s">
        <v>82</v>
      </c>
      <c r="AV92" s="132" t="s">
        <v>82</v>
      </c>
      <c r="AW92" s="132" t="s">
        <v>88</v>
      </c>
      <c r="AX92" s="132" t="s">
        <v>23</v>
      </c>
      <c r="AY92" s="132" t="s">
        <v>116</v>
      </c>
    </row>
    <row r="93" spans="2:65" s="6" customFormat="1" ht="15.75" customHeight="1">
      <c r="B93" s="22"/>
      <c r="C93" s="112" t="s">
        <v>146</v>
      </c>
      <c r="D93" s="112" t="s">
        <v>119</v>
      </c>
      <c r="E93" s="113" t="s">
        <v>147</v>
      </c>
      <c r="F93" s="114" t="s">
        <v>148</v>
      </c>
      <c r="G93" s="115" t="s">
        <v>149</v>
      </c>
      <c r="H93" s="116">
        <v>0.12</v>
      </c>
      <c r="I93" s="117"/>
      <c r="J93" s="118">
        <f>ROUND($I$93*$H$93,2)</f>
        <v>0</v>
      </c>
      <c r="K93" s="114" t="s">
        <v>150</v>
      </c>
      <c r="L93" s="22"/>
      <c r="M93" s="119"/>
      <c r="N93" s="120" t="s">
        <v>47</v>
      </c>
      <c r="P93" s="121">
        <f>$O$93*$H$93</f>
        <v>0</v>
      </c>
      <c r="Q93" s="121">
        <v>0</v>
      </c>
      <c r="R93" s="121">
        <f>$Q$93*$H$93</f>
        <v>0</v>
      </c>
      <c r="S93" s="121">
        <v>0</v>
      </c>
      <c r="T93" s="122">
        <f>$S$93*$H$93</f>
        <v>0</v>
      </c>
      <c r="AR93" s="70" t="s">
        <v>135</v>
      </c>
      <c r="AT93" s="70" t="s">
        <v>119</v>
      </c>
      <c r="AU93" s="70" t="s">
        <v>82</v>
      </c>
      <c r="AY93" s="6" t="s">
        <v>116</v>
      </c>
      <c r="BE93" s="123">
        <f>IF($N$93="základní",$J$93,0)</f>
        <v>0</v>
      </c>
      <c r="BF93" s="123">
        <f>IF($N$93="snížená",$J$93,0)</f>
        <v>0</v>
      </c>
      <c r="BG93" s="123">
        <f>IF($N$93="zákl. přenesená",$J$93,0)</f>
        <v>0</v>
      </c>
      <c r="BH93" s="123">
        <f>IF($N$93="sníž. přenesená",$J$93,0)</f>
        <v>0</v>
      </c>
      <c r="BI93" s="123">
        <f>IF($N$93="nulová",$J$93,0)</f>
        <v>0</v>
      </c>
      <c r="BJ93" s="70" t="s">
        <v>23</v>
      </c>
      <c r="BK93" s="123">
        <f>ROUND($I$93*$H$93,2)</f>
        <v>0</v>
      </c>
      <c r="BL93" s="70" t="s">
        <v>135</v>
      </c>
      <c r="BM93" s="70" t="s">
        <v>151</v>
      </c>
    </row>
    <row r="94" spans="2:63" s="101" customFormat="1" ht="30.75" customHeight="1">
      <c r="B94" s="102"/>
      <c r="D94" s="103" t="s">
        <v>75</v>
      </c>
      <c r="E94" s="110" t="s">
        <v>152</v>
      </c>
      <c r="F94" s="110" t="s">
        <v>153</v>
      </c>
      <c r="J94" s="111">
        <f>$BK$94</f>
        <v>0</v>
      </c>
      <c r="L94" s="102"/>
      <c r="M94" s="106"/>
      <c r="P94" s="107">
        <f>SUM($P$95:$P$97)</f>
        <v>0</v>
      </c>
      <c r="R94" s="107">
        <f>SUM($R$95:$R$97)</f>
        <v>0.015504000000000002</v>
      </c>
      <c r="T94" s="108">
        <f>SUM($T$95:$T$97)</f>
        <v>0</v>
      </c>
      <c r="AR94" s="103" t="s">
        <v>82</v>
      </c>
      <c r="AT94" s="103" t="s">
        <v>75</v>
      </c>
      <c r="AU94" s="103" t="s">
        <v>23</v>
      </c>
      <c r="AY94" s="103" t="s">
        <v>116</v>
      </c>
      <c r="BK94" s="109">
        <f>SUM($BK$95:$BK$97)</f>
        <v>0</v>
      </c>
    </row>
    <row r="95" spans="2:65" s="6" customFormat="1" ht="27" customHeight="1">
      <c r="B95" s="22"/>
      <c r="C95" s="115" t="s">
        <v>154</v>
      </c>
      <c r="D95" s="115" t="s">
        <v>119</v>
      </c>
      <c r="E95" s="113" t="s">
        <v>155</v>
      </c>
      <c r="F95" s="114" t="s">
        <v>156</v>
      </c>
      <c r="G95" s="115" t="s">
        <v>139</v>
      </c>
      <c r="H95" s="116">
        <v>45.6</v>
      </c>
      <c r="I95" s="117"/>
      <c r="J95" s="118">
        <f>ROUND($I$95*$H$95,2)</f>
        <v>0</v>
      </c>
      <c r="K95" s="114"/>
      <c r="L95" s="22"/>
      <c r="M95" s="119"/>
      <c r="N95" s="120" t="s">
        <v>47</v>
      </c>
      <c r="P95" s="121">
        <f>$O$95*$H$95</f>
        <v>0</v>
      </c>
      <c r="Q95" s="121">
        <v>0.00034</v>
      </c>
      <c r="R95" s="121">
        <f>$Q$95*$H$95</f>
        <v>0.015504000000000002</v>
      </c>
      <c r="S95" s="121">
        <v>0</v>
      </c>
      <c r="T95" s="122">
        <f>$S$95*$H$95</f>
        <v>0</v>
      </c>
      <c r="AR95" s="70" t="s">
        <v>135</v>
      </c>
      <c r="AT95" s="70" t="s">
        <v>119</v>
      </c>
      <c r="AU95" s="70" t="s">
        <v>82</v>
      </c>
      <c r="AY95" s="70" t="s">
        <v>116</v>
      </c>
      <c r="BE95" s="123">
        <f>IF($N$95="základní",$J$95,0)</f>
        <v>0</v>
      </c>
      <c r="BF95" s="123">
        <f>IF($N$95="snížená",$J$95,0)</f>
        <v>0</v>
      </c>
      <c r="BG95" s="123">
        <f>IF($N$95="zákl. přenesená",$J$95,0)</f>
        <v>0</v>
      </c>
      <c r="BH95" s="123">
        <f>IF($N$95="sníž. přenesená",$J$95,0)</f>
        <v>0</v>
      </c>
      <c r="BI95" s="123">
        <f>IF($N$95="nulová",$J$95,0)</f>
        <v>0</v>
      </c>
      <c r="BJ95" s="70" t="s">
        <v>23</v>
      </c>
      <c r="BK95" s="123">
        <f>ROUND($I$95*$H$95,2)</f>
        <v>0</v>
      </c>
      <c r="BL95" s="70" t="s">
        <v>135</v>
      </c>
      <c r="BM95" s="70" t="s">
        <v>157</v>
      </c>
    </row>
    <row r="96" spans="2:51" s="6" customFormat="1" ht="15.75" customHeight="1">
      <c r="B96" s="124"/>
      <c r="D96" s="125" t="s">
        <v>141</v>
      </c>
      <c r="E96" s="126"/>
      <c r="F96" s="126" t="s">
        <v>158</v>
      </c>
      <c r="H96" s="127"/>
      <c r="L96" s="124"/>
      <c r="M96" s="128"/>
      <c r="T96" s="129"/>
      <c r="AT96" s="127" t="s">
        <v>141</v>
      </c>
      <c r="AU96" s="127" t="s">
        <v>82</v>
      </c>
      <c r="AV96" s="127" t="s">
        <v>23</v>
      </c>
      <c r="AW96" s="127" t="s">
        <v>88</v>
      </c>
      <c r="AX96" s="127" t="s">
        <v>76</v>
      </c>
      <c r="AY96" s="127" t="s">
        <v>116</v>
      </c>
    </row>
    <row r="97" spans="2:51" s="6" customFormat="1" ht="15.75" customHeight="1">
      <c r="B97" s="131"/>
      <c r="D97" s="130" t="s">
        <v>141</v>
      </c>
      <c r="E97" s="132"/>
      <c r="F97" s="133" t="s">
        <v>159</v>
      </c>
      <c r="H97" s="134">
        <v>45.6</v>
      </c>
      <c r="L97" s="131"/>
      <c r="M97" s="135"/>
      <c r="T97" s="136"/>
      <c r="AT97" s="132" t="s">
        <v>141</v>
      </c>
      <c r="AU97" s="132" t="s">
        <v>82</v>
      </c>
      <c r="AV97" s="132" t="s">
        <v>82</v>
      </c>
      <c r="AW97" s="132" t="s">
        <v>88</v>
      </c>
      <c r="AX97" s="132" t="s">
        <v>23</v>
      </c>
      <c r="AY97" s="132" t="s">
        <v>116</v>
      </c>
    </row>
    <row r="98" spans="2:63" s="101" customFormat="1" ht="30.75" customHeight="1">
      <c r="B98" s="102"/>
      <c r="D98" s="103" t="s">
        <v>75</v>
      </c>
      <c r="E98" s="110" t="s">
        <v>160</v>
      </c>
      <c r="F98" s="110" t="s">
        <v>161</v>
      </c>
      <c r="J98" s="111">
        <f>$BK$98</f>
        <v>0</v>
      </c>
      <c r="L98" s="102"/>
      <c r="M98" s="106"/>
      <c r="P98" s="107">
        <f>SUM($P$99:$P$110)</f>
        <v>0</v>
      </c>
      <c r="R98" s="107">
        <f>SUM($R$99:$R$110)</f>
        <v>0</v>
      </c>
      <c r="T98" s="108">
        <f>SUM($T$99:$T$110)</f>
        <v>0</v>
      </c>
      <c r="AR98" s="103" t="s">
        <v>82</v>
      </c>
      <c r="AT98" s="103" t="s">
        <v>75</v>
      </c>
      <c r="AU98" s="103" t="s">
        <v>23</v>
      </c>
      <c r="AY98" s="103" t="s">
        <v>116</v>
      </c>
      <c r="BK98" s="109">
        <f>SUM($BK$99:$BK$110)</f>
        <v>0</v>
      </c>
    </row>
    <row r="99" spans="2:65" s="6" customFormat="1" ht="15.75" customHeight="1">
      <c r="B99" s="22"/>
      <c r="C99" s="112" t="s">
        <v>162</v>
      </c>
      <c r="D99" s="112" t="s">
        <v>119</v>
      </c>
      <c r="E99" s="113" t="s">
        <v>163</v>
      </c>
      <c r="F99" s="114" t="s">
        <v>164</v>
      </c>
      <c r="G99" s="115" t="s">
        <v>139</v>
      </c>
      <c r="H99" s="116">
        <v>45.6</v>
      </c>
      <c r="I99" s="117"/>
      <c r="J99" s="118">
        <f>ROUND($I$99*$H$99,2)</f>
        <v>0</v>
      </c>
      <c r="K99" s="114" t="s">
        <v>150</v>
      </c>
      <c r="L99" s="22"/>
      <c r="M99" s="119"/>
      <c r="N99" s="120" t="s">
        <v>47</v>
      </c>
      <c r="P99" s="121">
        <f>$O$99*$H$99</f>
        <v>0</v>
      </c>
      <c r="Q99" s="121">
        <v>0</v>
      </c>
      <c r="R99" s="121">
        <f>$Q$99*$H$99</f>
        <v>0</v>
      </c>
      <c r="S99" s="121">
        <v>0</v>
      </c>
      <c r="T99" s="122">
        <f>$S$99*$H$99</f>
        <v>0</v>
      </c>
      <c r="AR99" s="70" t="s">
        <v>23</v>
      </c>
      <c r="AT99" s="70" t="s">
        <v>119</v>
      </c>
      <c r="AU99" s="70" t="s">
        <v>82</v>
      </c>
      <c r="AY99" s="6" t="s">
        <v>116</v>
      </c>
      <c r="BE99" s="123">
        <f>IF($N$99="základní",$J$99,0)</f>
        <v>0</v>
      </c>
      <c r="BF99" s="123">
        <f>IF($N$99="snížená",$J$99,0)</f>
        <v>0</v>
      </c>
      <c r="BG99" s="123">
        <f>IF($N$99="zákl. přenesená",$J$99,0)</f>
        <v>0</v>
      </c>
      <c r="BH99" s="123">
        <f>IF($N$99="sníž. přenesená",$J$99,0)</f>
        <v>0</v>
      </c>
      <c r="BI99" s="123">
        <f>IF($N$99="nulová",$J$99,0)</f>
        <v>0</v>
      </c>
      <c r="BJ99" s="70" t="s">
        <v>23</v>
      </c>
      <c r="BK99" s="123">
        <f>ROUND($I$99*$H$99,2)</f>
        <v>0</v>
      </c>
      <c r="BL99" s="70" t="s">
        <v>23</v>
      </c>
      <c r="BM99" s="70" t="s">
        <v>165</v>
      </c>
    </row>
    <row r="100" spans="2:51" s="6" customFormat="1" ht="15.75" customHeight="1">
      <c r="B100" s="124"/>
      <c r="D100" s="125" t="s">
        <v>141</v>
      </c>
      <c r="E100" s="126"/>
      <c r="F100" s="126" t="s">
        <v>166</v>
      </c>
      <c r="H100" s="127"/>
      <c r="L100" s="124"/>
      <c r="M100" s="128"/>
      <c r="T100" s="129"/>
      <c r="AT100" s="127" t="s">
        <v>141</v>
      </c>
      <c r="AU100" s="127" t="s">
        <v>82</v>
      </c>
      <c r="AV100" s="127" t="s">
        <v>23</v>
      </c>
      <c r="AW100" s="127" t="s">
        <v>88</v>
      </c>
      <c r="AX100" s="127" t="s">
        <v>76</v>
      </c>
      <c r="AY100" s="127" t="s">
        <v>116</v>
      </c>
    </row>
    <row r="101" spans="2:51" s="6" customFormat="1" ht="15.75" customHeight="1">
      <c r="B101" s="124"/>
      <c r="D101" s="130" t="s">
        <v>141</v>
      </c>
      <c r="E101" s="127"/>
      <c r="F101" s="126" t="s">
        <v>167</v>
      </c>
      <c r="H101" s="127"/>
      <c r="L101" s="124"/>
      <c r="M101" s="128"/>
      <c r="T101" s="129"/>
      <c r="AT101" s="127" t="s">
        <v>141</v>
      </c>
      <c r="AU101" s="127" t="s">
        <v>82</v>
      </c>
      <c r="AV101" s="127" t="s">
        <v>23</v>
      </c>
      <c r="AW101" s="127" t="s">
        <v>88</v>
      </c>
      <c r="AX101" s="127" t="s">
        <v>76</v>
      </c>
      <c r="AY101" s="127" t="s">
        <v>116</v>
      </c>
    </row>
    <row r="102" spans="2:51" s="6" customFormat="1" ht="15.75" customHeight="1">
      <c r="B102" s="131"/>
      <c r="D102" s="130" t="s">
        <v>141</v>
      </c>
      <c r="E102" s="132"/>
      <c r="F102" s="133" t="s">
        <v>168</v>
      </c>
      <c r="H102" s="134">
        <v>45.6</v>
      </c>
      <c r="L102" s="131"/>
      <c r="M102" s="135"/>
      <c r="T102" s="136"/>
      <c r="AT102" s="132" t="s">
        <v>141</v>
      </c>
      <c r="AU102" s="132" t="s">
        <v>82</v>
      </c>
      <c r="AV102" s="132" t="s">
        <v>82</v>
      </c>
      <c r="AW102" s="132" t="s">
        <v>88</v>
      </c>
      <c r="AX102" s="132" t="s">
        <v>23</v>
      </c>
      <c r="AY102" s="132" t="s">
        <v>116</v>
      </c>
    </row>
    <row r="103" spans="2:65" s="6" customFormat="1" ht="15.75" customHeight="1">
      <c r="B103" s="22"/>
      <c r="C103" s="137" t="s">
        <v>169</v>
      </c>
      <c r="D103" s="137" t="s">
        <v>170</v>
      </c>
      <c r="E103" s="138" t="s">
        <v>171</v>
      </c>
      <c r="F103" s="139" t="s">
        <v>172</v>
      </c>
      <c r="G103" s="140" t="s">
        <v>149</v>
      </c>
      <c r="H103" s="141">
        <v>2.69</v>
      </c>
      <c r="I103" s="142"/>
      <c r="J103" s="143">
        <f>ROUND($I$103*$H$103,2)</f>
        <v>0</v>
      </c>
      <c r="K103" s="139" t="s">
        <v>150</v>
      </c>
      <c r="L103" s="144"/>
      <c r="M103" s="145"/>
      <c r="N103" s="146" t="s">
        <v>47</v>
      </c>
      <c r="P103" s="121">
        <f>$O$103*$H$103</f>
        <v>0</v>
      </c>
      <c r="Q103" s="121">
        <v>0</v>
      </c>
      <c r="R103" s="121">
        <f>$Q$103*$H$103</f>
        <v>0</v>
      </c>
      <c r="S103" s="121">
        <v>0</v>
      </c>
      <c r="T103" s="122">
        <f>$S$103*$H$103</f>
        <v>0</v>
      </c>
      <c r="AR103" s="70" t="s">
        <v>173</v>
      </c>
      <c r="AT103" s="70" t="s">
        <v>170</v>
      </c>
      <c r="AU103" s="70" t="s">
        <v>82</v>
      </c>
      <c r="AY103" s="6" t="s">
        <v>116</v>
      </c>
      <c r="BE103" s="123">
        <f>IF($N$103="základní",$J$103,0)</f>
        <v>0</v>
      </c>
      <c r="BF103" s="123">
        <f>IF($N$103="snížená",$J$103,0)</f>
        <v>0</v>
      </c>
      <c r="BG103" s="123">
        <f>IF($N$103="zákl. přenesená",$J$103,0)</f>
        <v>0</v>
      </c>
      <c r="BH103" s="123">
        <f>IF($N$103="sníž. přenesená",$J$103,0)</f>
        <v>0</v>
      </c>
      <c r="BI103" s="123">
        <f>IF($N$103="nulová",$J$103,0)</f>
        <v>0</v>
      </c>
      <c r="BJ103" s="70" t="s">
        <v>23</v>
      </c>
      <c r="BK103" s="123">
        <f>ROUND($I$103*$H$103,2)</f>
        <v>0</v>
      </c>
      <c r="BL103" s="70" t="s">
        <v>135</v>
      </c>
      <c r="BM103" s="70" t="s">
        <v>174</v>
      </c>
    </row>
    <row r="104" spans="2:51" s="6" customFormat="1" ht="15.75" customHeight="1">
      <c r="B104" s="124"/>
      <c r="D104" s="125" t="s">
        <v>141</v>
      </c>
      <c r="E104" s="126"/>
      <c r="F104" s="126" t="s">
        <v>175</v>
      </c>
      <c r="H104" s="127"/>
      <c r="L104" s="124"/>
      <c r="M104" s="128"/>
      <c r="T104" s="129"/>
      <c r="AT104" s="127" t="s">
        <v>141</v>
      </c>
      <c r="AU104" s="127" t="s">
        <v>82</v>
      </c>
      <c r="AV104" s="127" t="s">
        <v>23</v>
      </c>
      <c r="AW104" s="127" t="s">
        <v>88</v>
      </c>
      <c r="AX104" s="127" t="s">
        <v>76</v>
      </c>
      <c r="AY104" s="127" t="s">
        <v>116</v>
      </c>
    </row>
    <row r="105" spans="2:51" s="6" customFormat="1" ht="15.75" customHeight="1">
      <c r="B105" s="124"/>
      <c r="D105" s="130" t="s">
        <v>141</v>
      </c>
      <c r="E105" s="127"/>
      <c r="F105" s="126" t="s">
        <v>176</v>
      </c>
      <c r="H105" s="127"/>
      <c r="L105" s="124"/>
      <c r="M105" s="128"/>
      <c r="T105" s="129"/>
      <c r="AT105" s="127" t="s">
        <v>141</v>
      </c>
      <c r="AU105" s="127" t="s">
        <v>82</v>
      </c>
      <c r="AV105" s="127" t="s">
        <v>23</v>
      </c>
      <c r="AW105" s="127" t="s">
        <v>88</v>
      </c>
      <c r="AX105" s="127" t="s">
        <v>76</v>
      </c>
      <c r="AY105" s="127" t="s">
        <v>116</v>
      </c>
    </row>
    <row r="106" spans="2:51" s="6" customFormat="1" ht="15.75" customHeight="1">
      <c r="B106" s="131"/>
      <c r="D106" s="130" t="s">
        <v>141</v>
      </c>
      <c r="E106" s="132"/>
      <c r="F106" s="133" t="s">
        <v>177</v>
      </c>
      <c r="H106" s="134">
        <v>2.69</v>
      </c>
      <c r="L106" s="131"/>
      <c r="M106" s="135"/>
      <c r="T106" s="136"/>
      <c r="AT106" s="132" t="s">
        <v>141</v>
      </c>
      <c r="AU106" s="132" t="s">
        <v>82</v>
      </c>
      <c r="AV106" s="132" t="s">
        <v>82</v>
      </c>
      <c r="AW106" s="132" t="s">
        <v>88</v>
      </c>
      <c r="AX106" s="132" t="s">
        <v>23</v>
      </c>
      <c r="AY106" s="132" t="s">
        <v>116</v>
      </c>
    </row>
    <row r="107" spans="2:65" s="6" customFormat="1" ht="15.75" customHeight="1">
      <c r="B107" s="22"/>
      <c r="C107" s="112" t="s">
        <v>178</v>
      </c>
      <c r="D107" s="112" t="s">
        <v>119</v>
      </c>
      <c r="E107" s="113" t="s">
        <v>179</v>
      </c>
      <c r="F107" s="114" t="s">
        <v>180</v>
      </c>
      <c r="G107" s="115" t="s">
        <v>181</v>
      </c>
      <c r="H107" s="116">
        <v>1</v>
      </c>
      <c r="I107" s="117"/>
      <c r="J107" s="118">
        <f>ROUND($I$107*$H$107,2)</f>
        <v>0</v>
      </c>
      <c r="K107" s="114"/>
      <c r="L107" s="22"/>
      <c r="M107" s="119"/>
      <c r="N107" s="120" t="s">
        <v>47</v>
      </c>
      <c r="P107" s="121">
        <f>$O$107*$H$107</f>
        <v>0</v>
      </c>
      <c r="Q107" s="121">
        <v>0</v>
      </c>
      <c r="R107" s="121">
        <f>$Q$107*$H$107</f>
        <v>0</v>
      </c>
      <c r="S107" s="121">
        <v>0</v>
      </c>
      <c r="T107" s="122">
        <f>$S$107*$H$107</f>
        <v>0</v>
      </c>
      <c r="AR107" s="70" t="s">
        <v>23</v>
      </c>
      <c r="AT107" s="70" t="s">
        <v>119</v>
      </c>
      <c r="AU107" s="70" t="s">
        <v>82</v>
      </c>
      <c r="AY107" s="6" t="s">
        <v>116</v>
      </c>
      <c r="BE107" s="123">
        <f>IF($N$107="základní",$J$107,0)</f>
        <v>0</v>
      </c>
      <c r="BF107" s="123">
        <f>IF($N$107="snížená",$J$107,0)</f>
        <v>0</v>
      </c>
      <c r="BG107" s="123">
        <f>IF($N$107="zákl. přenesená",$J$107,0)</f>
        <v>0</v>
      </c>
      <c r="BH107" s="123">
        <f>IF($N$107="sníž. přenesená",$J$107,0)</f>
        <v>0</v>
      </c>
      <c r="BI107" s="123">
        <f>IF($N$107="nulová",$J$107,0)</f>
        <v>0</v>
      </c>
      <c r="BJ107" s="70" t="s">
        <v>23</v>
      </c>
      <c r="BK107" s="123">
        <f>ROUND($I$107*$H$107,2)</f>
        <v>0</v>
      </c>
      <c r="BL107" s="70" t="s">
        <v>23</v>
      </c>
      <c r="BM107" s="70" t="s">
        <v>182</v>
      </c>
    </row>
    <row r="108" spans="2:65" s="6" customFormat="1" ht="15.75" customHeight="1">
      <c r="B108" s="22"/>
      <c r="C108" s="115" t="s">
        <v>28</v>
      </c>
      <c r="D108" s="115" t="s">
        <v>119</v>
      </c>
      <c r="E108" s="113" t="s">
        <v>183</v>
      </c>
      <c r="F108" s="114" t="s">
        <v>184</v>
      </c>
      <c r="G108" s="115" t="s">
        <v>139</v>
      </c>
      <c r="H108" s="116">
        <v>45.6</v>
      </c>
      <c r="I108" s="117"/>
      <c r="J108" s="118">
        <f>ROUND($I$108*$H$108,2)</f>
        <v>0</v>
      </c>
      <c r="K108" s="114" t="s">
        <v>150</v>
      </c>
      <c r="L108" s="22"/>
      <c r="M108" s="119"/>
      <c r="N108" s="120" t="s">
        <v>47</v>
      </c>
      <c r="P108" s="121">
        <f>$O$108*$H$108</f>
        <v>0</v>
      </c>
      <c r="Q108" s="121">
        <v>0</v>
      </c>
      <c r="R108" s="121">
        <f>$Q$108*$H$108</f>
        <v>0</v>
      </c>
      <c r="S108" s="121">
        <v>0</v>
      </c>
      <c r="T108" s="122">
        <f>$S$108*$H$108</f>
        <v>0</v>
      </c>
      <c r="AR108" s="70" t="s">
        <v>23</v>
      </c>
      <c r="AT108" s="70" t="s">
        <v>119</v>
      </c>
      <c r="AU108" s="70" t="s">
        <v>82</v>
      </c>
      <c r="AY108" s="70" t="s">
        <v>116</v>
      </c>
      <c r="BE108" s="123">
        <f>IF($N$108="základní",$J$108,0)</f>
        <v>0</v>
      </c>
      <c r="BF108" s="123">
        <f>IF($N$108="snížená",$J$108,0)</f>
        <v>0</v>
      </c>
      <c r="BG108" s="123">
        <f>IF($N$108="zákl. přenesená",$J$108,0)</f>
        <v>0</v>
      </c>
      <c r="BH108" s="123">
        <f>IF($N$108="sníž. přenesená",$J$108,0)</f>
        <v>0</v>
      </c>
      <c r="BI108" s="123">
        <f>IF($N$108="nulová",$J$108,0)</f>
        <v>0</v>
      </c>
      <c r="BJ108" s="70" t="s">
        <v>23</v>
      </c>
      <c r="BK108" s="123">
        <f>ROUND($I$108*$H$108,2)</f>
        <v>0</v>
      </c>
      <c r="BL108" s="70" t="s">
        <v>23</v>
      </c>
      <c r="BM108" s="70" t="s">
        <v>185</v>
      </c>
    </row>
    <row r="109" spans="2:65" s="6" customFormat="1" ht="15.75" customHeight="1">
      <c r="B109" s="22"/>
      <c r="C109" s="115" t="s">
        <v>186</v>
      </c>
      <c r="D109" s="115" t="s">
        <v>119</v>
      </c>
      <c r="E109" s="113" t="s">
        <v>187</v>
      </c>
      <c r="F109" s="114" t="s">
        <v>188</v>
      </c>
      <c r="G109" s="115" t="s">
        <v>139</v>
      </c>
      <c r="H109" s="116">
        <v>45.6</v>
      </c>
      <c r="I109" s="117"/>
      <c r="J109" s="118">
        <f>ROUND($I$109*$H$109,2)</f>
        <v>0</v>
      </c>
      <c r="K109" s="114" t="s">
        <v>150</v>
      </c>
      <c r="L109" s="22"/>
      <c r="M109" s="119"/>
      <c r="N109" s="120" t="s">
        <v>47</v>
      </c>
      <c r="P109" s="121">
        <f>$O$109*$H$109</f>
        <v>0</v>
      </c>
      <c r="Q109" s="121">
        <v>0</v>
      </c>
      <c r="R109" s="121">
        <f>$Q$109*$H$109</f>
        <v>0</v>
      </c>
      <c r="S109" s="121">
        <v>0</v>
      </c>
      <c r="T109" s="122">
        <f>$S$109*$H$109</f>
        <v>0</v>
      </c>
      <c r="AR109" s="70" t="s">
        <v>23</v>
      </c>
      <c r="AT109" s="70" t="s">
        <v>119</v>
      </c>
      <c r="AU109" s="70" t="s">
        <v>82</v>
      </c>
      <c r="AY109" s="70" t="s">
        <v>116</v>
      </c>
      <c r="BE109" s="123">
        <f>IF($N$109="základní",$J$109,0)</f>
        <v>0</v>
      </c>
      <c r="BF109" s="123">
        <f>IF($N$109="snížená",$J$109,0)</f>
        <v>0</v>
      </c>
      <c r="BG109" s="123">
        <f>IF($N$109="zákl. přenesená",$J$109,0)</f>
        <v>0</v>
      </c>
      <c r="BH109" s="123">
        <f>IF($N$109="sníž. přenesená",$J$109,0)</f>
        <v>0</v>
      </c>
      <c r="BI109" s="123">
        <f>IF($N$109="nulová",$J$109,0)</f>
        <v>0</v>
      </c>
      <c r="BJ109" s="70" t="s">
        <v>23</v>
      </c>
      <c r="BK109" s="123">
        <f>ROUND($I$109*$H$109,2)</f>
        <v>0</v>
      </c>
      <c r="BL109" s="70" t="s">
        <v>23</v>
      </c>
      <c r="BM109" s="70" t="s">
        <v>189</v>
      </c>
    </row>
    <row r="110" spans="2:65" s="6" customFormat="1" ht="15.75" customHeight="1">
      <c r="B110" s="22"/>
      <c r="C110" s="115" t="s">
        <v>190</v>
      </c>
      <c r="D110" s="115" t="s">
        <v>119</v>
      </c>
      <c r="E110" s="113" t="s">
        <v>191</v>
      </c>
      <c r="F110" s="114" t="s">
        <v>192</v>
      </c>
      <c r="G110" s="115" t="s">
        <v>139</v>
      </c>
      <c r="H110" s="116">
        <v>45.6</v>
      </c>
      <c r="I110" s="117"/>
      <c r="J110" s="118">
        <f>ROUND($I$110*$H$110,2)</f>
        <v>0</v>
      </c>
      <c r="K110" s="114" t="s">
        <v>150</v>
      </c>
      <c r="L110" s="22"/>
      <c r="M110" s="119"/>
      <c r="N110" s="120" t="s">
        <v>47</v>
      </c>
      <c r="P110" s="121">
        <f>$O$110*$H$110</f>
        <v>0</v>
      </c>
      <c r="Q110" s="121">
        <v>0</v>
      </c>
      <c r="R110" s="121">
        <f>$Q$110*$H$110</f>
        <v>0</v>
      </c>
      <c r="S110" s="121">
        <v>0</v>
      </c>
      <c r="T110" s="122">
        <f>$S$110*$H$110</f>
        <v>0</v>
      </c>
      <c r="AR110" s="70" t="s">
        <v>23</v>
      </c>
      <c r="AT110" s="70" t="s">
        <v>119</v>
      </c>
      <c r="AU110" s="70" t="s">
        <v>82</v>
      </c>
      <c r="AY110" s="70" t="s">
        <v>116</v>
      </c>
      <c r="BE110" s="123">
        <f>IF($N$110="základní",$J$110,0)</f>
        <v>0</v>
      </c>
      <c r="BF110" s="123">
        <f>IF($N$110="snížená",$J$110,0)</f>
        <v>0</v>
      </c>
      <c r="BG110" s="123">
        <f>IF($N$110="zákl. přenesená",$J$110,0)</f>
        <v>0</v>
      </c>
      <c r="BH110" s="123">
        <f>IF($N$110="sníž. přenesená",$J$110,0)</f>
        <v>0</v>
      </c>
      <c r="BI110" s="123">
        <f>IF($N$110="nulová",$J$110,0)</f>
        <v>0</v>
      </c>
      <c r="BJ110" s="70" t="s">
        <v>23</v>
      </c>
      <c r="BK110" s="123">
        <f>ROUND($I$110*$H$110,2)</f>
        <v>0</v>
      </c>
      <c r="BL110" s="70" t="s">
        <v>23</v>
      </c>
      <c r="BM110" s="70" t="s">
        <v>193</v>
      </c>
    </row>
    <row r="111" spans="2:63" s="101" customFormat="1" ht="37.5" customHeight="1">
      <c r="B111" s="102"/>
      <c r="D111" s="103" t="s">
        <v>75</v>
      </c>
      <c r="E111" s="104" t="s">
        <v>170</v>
      </c>
      <c r="F111" s="104" t="s">
        <v>194</v>
      </c>
      <c r="J111" s="105">
        <f>$BK$111</f>
        <v>0</v>
      </c>
      <c r="L111" s="102"/>
      <c r="M111" s="106"/>
      <c r="P111" s="107">
        <f>$P$112</f>
        <v>0</v>
      </c>
      <c r="R111" s="107">
        <f>$R$112</f>
        <v>0</v>
      </c>
      <c r="T111" s="108">
        <f>$T$112</f>
        <v>0</v>
      </c>
      <c r="AR111" s="103" t="s">
        <v>132</v>
      </c>
      <c r="AT111" s="103" t="s">
        <v>75</v>
      </c>
      <c r="AU111" s="103" t="s">
        <v>76</v>
      </c>
      <c r="AY111" s="103" t="s">
        <v>116</v>
      </c>
      <c r="BK111" s="109">
        <f>$BK$112</f>
        <v>0</v>
      </c>
    </row>
    <row r="112" spans="2:63" s="101" customFormat="1" ht="21" customHeight="1">
      <c r="B112" s="102"/>
      <c r="D112" s="103" t="s">
        <v>75</v>
      </c>
      <c r="E112" s="110" t="s">
        <v>195</v>
      </c>
      <c r="F112" s="110" t="s">
        <v>196</v>
      </c>
      <c r="J112" s="111">
        <f>$BK$112</f>
        <v>0</v>
      </c>
      <c r="L112" s="102"/>
      <c r="M112" s="106"/>
      <c r="P112" s="107">
        <f>SUM($P$113:$P$133)</f>
        <v>0</v>
      </c>
      <c r="R112" s="107">
        <f>SUM($R$113:$R$133)</f>
        <v>0</v>
      </c>
      <c r="T112" s="108">
        <f>SUM($T$113:$T$133)</f>
        <v>0</v>
      </c>
      <c r="AR112" s="103" t="s">
        <v>132</v>
      </c>
      <c r="AT112" s="103" t="s">
        <v>75</v>
      </c>
      <c r="AU112" s="103" t="s">
        <v>23</v>
      </c>
      <c r="AY112" s="103" t="s">
        <v>116</v>
      </c>
      <c r="BK112" s="109">
        <f>SUM($BK$113:$BK$133)</f>
        <v>0</v>
      </c>
    </row>
    <row r="113" spans="2:65" s="6" customFormat="1" ht="15.75" customHeight="1">
      <c r="B113" s="22"/>
      <c r="C113" s="115" t="s">
        <v>197</v>
      </c>
      <c r="D113" s="115" t="s">
        <v>119</v>
      </c>
      <c r="E113" s="113" t="s">
        <v>198</v>
      </c>
      <c r="F113" s="114" t="s">
        <v>199</v>
      </c>
      <c r="G113" s="115" t="s">
        <v>122</v>
      </c>
      <c r="H113" s="116">
        <v>24</v>
      </c>
      <c r="I113" s="117"/>
      <c r="J113" s="118">
        <f>ROUND($I$113*$H$113,2)</f>
        <v>0</v>
      </c>
      <c r="K113" s="114"/>
      <c r="L113" s="22"/>
      <c r="M113" s="119"/>
      <c r="N113" s="120" t="s">
        <v>47</v>
      </c>
      <c r="P113" s="121">
        <f>$O$113*$H$113</f>
        <v>0</v>
      </c>
      <c r="Q113" s="121">
        <v>0</v>
      </c>
      <c r="R113" s="121">
        <f>$Q$113*$H$113</f>
        <v>0</v>
      </c>
      <c r="S113" s="121">
        <v>0</v>
      </c>
      <c r="T113" s="122">
        <f>$S$113*$H$113</f>
        <v>0</v>
      </c>
      <c r="AR113" s="70" t="s">
        <v>200</v>
      </c>
      <c r="AT113" s="70" t="s">
        <v>119</v>
      </c>
      <c r="AU113" s="70" t="s">
        <v>82</v>
      </c>
      <c r="AY113" s="70" t="s">
        <v>116</v>
      </c>
      <c r="BE113" s="123">
        <f>IF($N$113="základní",$J$113,0)</f>
        <v>0</v>
      </c>
      <c r="BF113" s="123">
        <f>IF($N$113="snížená",$J$113,0)</f>
        <v>0</v>
      </c>
      <c r="BG113" s="123">
        <f>IF($N$113="zákl. přenesená",$J$113,0)</f>
        <v>0</v>
      </c>
      <c r="BH113" s="123">
        <f>IF($N$113="sníž. přenesená",$J$113,0)</f>
        <v>0</v>
      </c>
      <c r="BI113" s="123">
        <f>IF($N$113="nulová",$J$113,0)</f>
        <v>0</v>
      </c>
      <c r="BJ113" s="70" t="s">
        <v>23</v>
      </c>
      <c r="BK113" s="123">
        <f>ROUND($I$113*$H$113,2)</f>
        <v>0</v>
      </c>
      <c r="BL113" s="70" t="s">
        <v>200</v>
      </c>
      <c r="BM113" s="70" t="s">
        <v>201</v>
      </c>
    </row>
    <row r="114" spans="2:65" s="6" customFormat="1" ht="15.75" customHeight="1">
      <c r="B114" s="22"/>
      <c r="C114" s="115" t="s">
        <v>202</v>
      </c>
      <c r="D114" s="115" t="s">
        <v>119</v>
      </c>
      <c r="E114" s="113" t="s">
        <v>203</v>
      </c>
      <c r="F114" s="114" t="s">
        <v>204</v>
      </c>
      <c r="G114" s="115" t="s">
        <v>205</v>
      </c>
      <c r="H114" s="116">
        <v>1900</v>
      </c>
      <c r="I114" s="117"/>
      <c r="J114" s="118">
        <f>ROUND($I$114*$H$114,2)</f>
        <v>0</v>
      </c>
      <c r="K114" s="114"/>
      <c r="L114" s="22"/>
      <c r="M114" s="119"/>
      <c r="N114" s="120" t="s">
        <v>47</v>
      </c>
      <c r="P114" s="121">
        <f>$O$114*$H$114</f>
        <v>0</v>
      </c>
      <c r="Q114" s="121">
        <v>0</v>
      </c>
      <c r="R114" s="121">
        <f>$Q$114*$H$114</f>
        <v>0</v>
      </c>
      <c r="S114" s="121">
        <v>0</v>
      </c>
      <c r="T114" s="122">
        <f>$S$114*$H$114</f>
        <v>0</v>
      </c>
      <c r="AR114" s="70" t="s">
        <v>200</v>
      </c>
      <c r="AT114" s="70" t="s">
        <v>119</v>
      </c>
      <c r="AU114" s="70" t="s">
        <v>82</v>
      </c>
      <c r="AY114" s="70" t="s">
        <v>116</v>
      </c>
      <c r="BE114" s="123">
        <f>IF($N$114="základní",$J$114,0)</f>
        <v>0</v>
      </c>
      <c r="BF114" s="123">
        <f>IF($N$114="snížená",$J$114,0)</f>
        <v>0</v>
      </c>
      <c r="BG114" s="123">
        <f>IF($N$114="zákl. přenesená",$J$114,0)</f>
        <v>0</v>
      </c>
      <c r="BH114" s="123">
        <f>IF($N$114="sníž. přenesená",$J$114,0)</f>
        <v>0</v>
      </c>
      <c r="BI114" s="123">
        <f>IF($N$114="nulová",$J$114,0)</f>
        <v>0</v>
      </c>
      <c r="BJ114" s="70" t="s">
        <v>23</v>
      </c>
      <c r="BK114" s="123">
        <f>ROUND($I$114*$H$114,2)</f>
        <v>0</v>
      </c>
      <c r="BL114" s="70" t="s">
        <v>200</v>
      </c>
      <c r="BM114" s="70" t="s">
        <v>206</v>
      </c>
    </row>
    <row r="115" spans="2:51" s="6" customFormat="1" ht="15.75" customHeight="1">
      <c r="B115" s="124"/>
      <c r="D115" s="125" t="s">
        <v>141</v>
      </c>
      <c r="E115" s="126"/>
      <c r="F115" s="126" t="s">
        <v>207</v>
      </c>
      <c r="H115" s="127"/>
      <c r="L115" s="124"/>
      <c r="M115" s="128"/>
      <c r="T115" s="129"/>
      <c r="AT115" s="127" t="s">
        <v>141</v>
      </c>
      <c r="AU115" s="127" t="s">
        <v>82</v>
      </c>
      <c r="AV115" s="127" t="s">
        <v>23</v>
      </c>
      <c r="AW115" s="127" t="s">
        <v>88</v>
      </c>
      <c r="AX115" s="127" t="s">
        <v>76</v>
      </c>
      <c r="AY115" s="127" t="s">
        <v>116</v>
      </c>
    </row>
    <row r="116" spans="2:51" s="6" customFormat="1" ht="15.75" customHeight="1">
      <c r="B116" s="131"/>
      <c r="D116" s="130" t="s">
        <v>141</v>
      </c>
      <c r="E116" s="132"/>
      <c r="F116" s="133" t="s">
        <v>208</v>
      </c>
      <c r="H116" s="134">
        <v>1900</v>
      </c>
      <c r="L116" s="131"/>
      <c r="M116" s="135"/>
      <c r="T116" s="136"/>
      <c r="AT116" s="132" t="s">
        <v>141</v>
      </c>
      <c r="AU116" s="132" t="s">
        <v>82</v>
      </c>
      <c r="AV116" s="132" t="s">
        <v>82</v>
      </c>
      <c r="AW116" s="132" t="s">
        <v>88</v>
      </c>
      <c r="AX116" s="132" t="s">
        <v>23</v>
      </c>
      <c r="AY116" s="132" t="s">
        <v>116</v>
      </c>
    </row>
    <row r="117" spans="2:51" s="6" customFormat="1" ht="15.75" customHeight="1">
      <c r="B117" s="124"/>
      <c r="D117" s="130" t="s">
        <v>141</v>
      </c>
      <c r="E117" s="127"/>
      <c r="F117" s="126" t="s">
        <v>209</v>
      </c>
      <c r="H117" s="127"/>
      <c r="L117" s="124"/>
      <c r="M117" s="128"/>
      <c r="T117" s="129"/>
      <c r="AT117" s="127" t="s">
        <v>141</v>
      </c>
      <c r="AU117" s="127" t="s">
        <v>82</v>
      </c>
      <c r="AV117" s="127" t="s">
        <v>23</v>
      </c>
      <c r="AW117" s="127" t="s">
        <v>88</v>
      </c>
      <c r="AX117" s="127" t="s">
        <v>76</v>
      </c>
      <c r="AY117" s="127" t="s">
        <v>116</v>
      </c>
    </row>
    <row r="118" spans="2:51" s="6" customFormat="1" ht="15.75" customHeight="1">
      <c r="B118" s="124"/>
      <c r="D118" s="130" t="s">
        <v>141</v>
      </c>
      <c r="E118" s="127"/>
      <c r="F118" s="126" t="s">
        <v>210</v>
      </c>
      <c r="H118" s="127"/>
      <c r="L118" s="124"/>
      <c r="M118" s="128"/>
      <c r="T118" s="129"/>
      <c r="AT118" s="127" t="s">
        <v>141</v>
      </c>
      <c r="AU118" s="127" t="s">
        <v>82</v>
      </c>
      <c r="AV118" s="127" t="s">
        <v>23</v>
      </c>
      <c r="AW118" s="127" t="s">
        <v>88</v>
      </c>
      <c r="AX118" s="127" t="s">
        <v>76</v>
      </c>
      <c r="AY118" s="127" t="s">
        <v>116</v>
      </c>
    </row>
    <row r="119" spans="2:51" s="6" customFormat="1" ht="15.75" customHeight="1">
      <c r="B119" s="124"/>
      <c r="D119" s="130" t="s">
        <v>141</v>
      </c>
      <c r="E119" s="127"/>
      <c r="F119" s="126" t="s">
        <v>211</v>
      </c>
      <c r="H119" s="127"/>
      <c r="L119" s="124"/>
      <c r="M119" s="128"/>
      <c r="T119" s="129"/>
      <c r="AT119" s="127" t="s">
        <v>141</v>
      </c>
      <c r="AU119" s="127" t="s">
        <v>82</v>
      </c>
      <c r="AV119" s="127" t="s">
        <v>23</v>
      </c>
      <c r="AW119" s="127" t="s">
        <v>88</v>
      </c>
      <c r="AX119" s="127" t="s">
        <v>76</v>
      </c>
      <c r="AY119" s="127" t="s">
        <v>116</v>
      </c>
    </row>
    <row r="120" spans="2:65" s="6" customFormat="1" ht="15.75" customHeight="1">
      <c r="B120" s="22"/>
      <c r="C120" s="112" t="s">
        <v>8</v>
      </c>
      <c r="D120" s="112" t="s">
        <v>119</v>
      </c>
      <c r="E120" s="113" t="s">
        <v>212</v>
      </c>
      <c r="F120" s="114" t="s">
        <v>213</v>
      </c>
      <c r="G120" s="115" t="s">
        <v>205</v>
      </c>
      <c r="H120" s="116">
        <v>780</v>
      </c>
      <c r="I120" s="117"/>
      <c r="J120" s="118">
        <f>ROUND($I$120*$H$120,2)</f>
        <v>0</v>
      </c>
      <c r="K120" s="114"/>
      <c r="L120" s="22"/>
      <c r="M120" s="119"/>
      <c r="N120" s="120" t="s">
        <v>47</v>
      </c>
      <c r="P120" s="121">
        <f>$O$120*$H$120</f>
        <v>0</v>
      </c>
      <c r="Q120" s="121">
        <v>0</v>
      </c>
      <c r="R120" s="121">
        <f>$Q$120*$H$120</f>
        <v>0</v>
      </c>
      <c r="S120" s="121">
        <v>0</v>
      </c>
      <c r="T120" s="122">
        <f>$S$120*$H$120</f>
        <v>0</v>
      </c>
      <c r="AR120" s="70" t="s">
        <v>23</v>
      </c>
      <c r="AT120" s="70" t="s">
        <v>119</v>
      </c>
      <c r="AU120" s="70" t="s">
        <v>82</v>
      </c>
      <c r="AY120" s="6" t="s">
        <v>116</v>
      </c>
      <c r="BE120" s="123">
        <f>IF($N$120="základní",$J$120,0)</f>
        <v>0</v>
      </c>
      <c r="BF120" s="123">
        <f>IF($N$120="snížená",$J$120,0)</f>
        <v>0</v>
      </c>
      <c r="BG120" s="123">
        <f>IF($N$120="zákl. přenesená",$J$120,0)</f>
        <v>0</v>
      </c>
      <c r="BH120" s="123">
        <f>IF($N$120="sníž. přenesená",$J$120,0)</f>
        <v>0</v>
      </c>
      <c r="BI120" s="123">
        <f>IF($N$120="nulová",$J$120,0)</f>
        <v>0</v>
      </c>
      <c r="BJ120" s="70" t="s">
        <v>23</v>
      </c>
      <c r="BK120" s="123">
        <f>ROUND($I$120*$H$120,2)</f>
        <v>0</v>
      </c>
      <c r="BL120" s="70" t="s">
        <v>23</v>
      </c>
      <c r="BM120" s="70" t="s">
        <v>214</v>
      </c>
    </row>
    <row r="121" spans="2:51" s="6" customFormat="1" ht="15.75" customHeight="1">
      <c r="B121" s="124"/>
      <c r="D121" s="125" t="s">
        <v>141</v>
      </c>
      <c r="E121" s="126"/>
      <c r="F121" s="126" t="s">
        <v>215</v>
      </c>
      <c r="H121" s="127"/>
      <c r="L121" s="124"/>
      <c r="M121" s="128"/>
      <c r="T121" s="129"/>
      <c r="AT121" s="127" t="s">
        <v>141</v>
      </c>
      <c r="AU121" s="127" t="s">
        <v>82</v>
      </c>
      <c r="AV121" s="127" t="s">
        <v>23</v>
      </c>
      <c r="AW121" s="127" t="s">
        <v>88</v>
      </c>
      <c r="AX121" s="127" t="s">
        <v>76</v>
      </c>
      <c r="AY121" s="127" t="s">
        <v>116</v>
      </c>
    </row>
    <row r="122" spans="2:51" s="6" customFormat="1" ht="15.75" customHeight="1">
      <c r="B122" s="131"/>
      <c r="D122" s="130" t="s">
        <v>141</v>
      </c>
      <c r="E122" s="132"/>
      <c r="F122" s="133" t="s">
        <v>216</v>
      </c>
      <c r="H122" s="134">
        <v>780</v>
      </c>
      <c r="L122" s="131"/>
      <c r="M122" s="135"/>
      <c r="T122" s="136"/>
      <c r="AT122" s="132" t="s">
        <v>141</v>
      </c>
      <c r="AU122" s="132" t="s">
        <v>82</v>
      </c>
      <c r="AV122" s="132" t="s">
        <v>82</v>
      </c>
      <c r="AW122" s="132" t="s">
        <v>88</v>
      </c>
      <c r="AX122" s="132" t="s">
        <v>23</v>
      </c>
      <c r="AY122" s="132" t="s">
        <v>116</v>
      </c>
    </row>
    <row r="123" spans="2:65" s="6" customFormat="1" ht="15.75" customHeight="1">
      <c r="B123" s="22"/>
      <c r="C123" s="112" t="s">
        <v>135</v>
      </c>
      <c r="D123" s="112" t="s">
        <v>119</v>
      </c>
      <c r="E123" s="113" t="s">
        <v>217</v>
      </c>
      <c r="F123" s="114" t="s">
        <v>218</v>
      </c>
      <c r="G123" s="115" t="s">
        <v>219</v>
      </c>
      <c r="H123" s="147"/>
      <c r="I123" s="117"/>
      <c r="J123" s="118">
        <f>ROUND($I$123*$H$123,2)</f>
        <v>0</v>
      </c>
      <c r="K123" s="114"/>
      <c r="L123" s="22"/>
      <c r="M123" s="119"/>
      <c r="N123" s="120" t="s">
        <v>47</v>
      </c>
      <c r="P123" s="121">
        <f>$O$123*$H$123</f>
        <v>0</v>
      </c>
      <c r="Q123" s="121">
        <v>0</v>
      </c>
      <c r="R123" s="121">
        <f>$Q$123*$H$123</f>
        <v>0</v>
      </c>
      <c r="S123" s="121">
        <v>0</v>
      </c>
      <c r="T123" s="122">
        <f>$S$123*$H$123</f>
        <v>0</v>
      </c>
      <c r="AR123" s="70" t="s">
        <v>200</v>
      </c>
      <c r="AT123" s="70" t="s">
        <v>119</v>
      </c>
      <c r="AU123" s="70" t="s">
        <v>82</v>
      </c>
      <c r="AY123" s="6" t="s">
        <v>116</v>
      </c>
      <c r="BE123" s="123">
        <f>IF($N$123="základní",$J$123,0)</f>
        <v>0</v>
      </c>
      <c r="BF123" s="123">
        <f>IF($N$123="snížená",$J$123,0)</f>
        <v>0</v>
      </c>
      <c r="BG123" s="123">
        <f>IF($N$123="zákl. přenesená",$J$123,0)</f>
        <v>0</v>
      </c>
      <c r="BH123" s="123">
        <f>IF($N$123="sníž. přenesená",$J$123,0)</f>
        <v>0</v>
      </c>
      <c r="BI123" s="123">
        <f>IF($N$123="nulová",$J$123,0)</f>
        <v>0</v>
      </c>
      <c r="BJ123" s="70" t="s">
        <v>23</v>
      </c>
      <c r="BK123" s="123">
        <f>ROUND($I$123*$H$123,2)</f>
        <v>0</v>
      </c>
      <c r="BL123" s="70" t="s">
        <v>200</v>
      </c>
      <c r="BM123" s="70" t="s">
        <v>220</v>
      </c>
    </row>
    <row r="124" spans="2:65" s="6" customFormat="1" ht="15.75" customHeight="1">
      <c r="B124" s="22"/>
      <c r="C124" s="115" t="s">
        <v>221</v>
      </c>
      <c r="D124" s="115" t="s">
        <v>119</v>
      </c>
      <c r="E124" s="113" t="s">
        <v>222</v>
      </c>
      <c r="F124" s="114" t="s">
        <v>223</v>
      </c>
      <c r="G124" s="115" t="s">
        <v>219</v>
      </c>
      <c r="H124" s="147"/>
      <c r="I124" s="117"/>
      <c r="J124" s="118">
        <f>ROUND($I$124*$H$124,2)</f>
        <v>0</v>
      </c>
      <c r="K124" s="114"/>
      <c r="L124" s="22"/>
      <c r="M124" s="119"/>
      <c r="N124" s="120" t="s">
        <v>47</v>
      </c>
      <c r="P124" s="121">
        <f>$O$124*$H$124</f>
        <v>0</v>
      </c>
      <c r="Q124" s="121">
        <v>0</v>
      </c>
      <c r="R124" s="121">
        <f>$Q$124*$H$124</f>
        <v>0</v>
      </c>
      <c r="S124" s="121">
        <v>0</v>
      </c>
      <c r="T124" s="122">
        <f>$S$124*$H$124</f>
        <v>0</v>
      </c>
      <c r="AR124" s="70" t="s">
        <v>200</v>
      </c>
      <c r="AT124" s="70" t="s">
        <v>119</v>
      </c>
      <c r="AU124" s="70" t="s">
        <v>82</v>
      </c>
      <c r="AY124" s="70" t="s">
        <v>116</v>
      </c>
      <c r="BE124" s="123">
        <f>IF($N$124="základní",$J$124,0)</f>
        <v>0</v>
      </c>
      <c r="BF124" s="123">
        <f>IF($N$124="snížená",$J$124,0)</f>
        <v>0</v>
      </c>
      <c r="BG124" s="123">
        <f>IF($N$124="zákl. přenesená",$J$124,0)</f>
        <v>0</v>
      </c>
      <c r="BH124" s="123">
        <f>IF($N$124="sníž. přenesená",$J$124,0)</f>
        <v>0</v>
      </c>
      <c r="BI124" s="123">
        <f>IF($N$124="nulová",$J$124,0)</f>
        <v>0</v>
      </c>
      <c r="BJ124" s="70" t="s">
        <v>23</v>
      </c>
      <c r="BK124" s="123">
        <f>ROUND($I$124*$H$124,2)</f>
        <v>0</v>
      </c>
      <c r="BL124" s="70" t="s">
        <v>200</v>
      </c>
      <c r="BM124" s="70" t="s">
        <v>224</v>
      </c>
    </row>
    <row r="125" spans="2:65" s="6" customFormat="1" ht="15.75" customHeight="1">
      <c r="B125" s="22"/>
      <c r="C125" s="140" t="s">
        <v>225</v>
      </c>
      <c r="D125" s="140" t="s">
        <v>170</v>
      </c>
      <c r="E125" s="138" t="s">
        <v>226</v>
      </c>
      <c r="F125" s="139" t="s">
        <v>227</v>
      </c>
      <c r="G125" s="140" t="s">
        <v>205</v>
      </c>
      <c r="H125" s="141">
        <v>1900</v>
      </c>
      <c r="I125" s="142"/>
      <c r="J125" s="143">
        <f>ROUND($I$125*$H$125,2)</f>
        <v>0</v>
      </c>
      <c r="K125" s="139"/>
      <c r="L125" s="144"/>
      <c r="M125" s="145"/>
      <c r="N125" s="146" t="s">
        <v>47</v>
      </c>
      <c r="P125" s="121">
        <f>$O$125*$H$125</f>
        <v>0</v>
      </c>
      <c r="Q125" s="121">
        <v>0</v>
      </c>
      <c r="R125" s="121">
        <f>$Q$125*$H$125</f>
        <v>0</v>
      </c>
      <c r="S125" s="121">
        <v>0</v>
      </c>
      <c r="T125" s="122">
        <f>$S$125*$H$125</f>
        <v>0</v>
      </c>
      <c r="AR125" s="70" t="s">
        <v>228</v>
      </c>
      <c r="AT125" s="70" t="s">
        <v>170</v>
      </c>
      <c r="AU125" s="70" t="s">
        <v>82</v>
      </c>
      <c r="AY125" s="70" t="s">
        <v>116</v>
      </c>
      <c r="BE125" s="123">
        <f>IF($N$125="základní",$J$125,0)</f>
        <v>0</v>
      </c>
      <c r="BF125" s="123">
        <f>IF($N$125="snížená",$J$125,0)</f>
        <v>0</v>
      </c>
      <c r="BG125" s="123">
        <f>IF($N$125="zákl. přenesená",$J$125,0)</f>
        <v>0</v>
      </c>
      <c r="BH125" s="123">
        <f>IF($N$125="sníž. přenesená",$J$125,0)</f>
        <v>0</v>
      </c>
      <c r="BI125" s="123">
        <f>IF($N$125="nulová",$J$125,0)</f>
        <v>0</v>
      </c>
      <c r="BJ125" s="70" t="s">
        <v>23</v>
      </c>
      <c r="BK125" s="123">
        <f>ROUND($I$125*$H$125,2)</f>
        <v>0</v>
      </c>
      <c r="BL125" s="70" t="s">
        <v>228</v>
      </c>
      <c r="BM125" s="70" t="s">
        <v>229</v>
      </c>
    </row>
    <row r="126" spans="2:65" s="6" customFormat="1" ht="15.75" customHeight="1">
      <c r="B126" s="22"/>
      <c r="C126" s="140" t="s">
        <v>230</v>
      </c>
      <c r="D126" s="140" t="s">
        <v>170</v>
      </c>
      <c r="E126" s="138" t="s">
        <v>231</v>
      </c>
      <c r="F126" s="139" t="s">
        <v>232</v>
      </c>
      <c r="G126" s="140" t="s">
        <v>139</v>
      </c>
      <c r="H126" s="141">
        <v>26</v>
      </c>
      <c r="I126" s="142"/>
      <c r="J126" s="143">
        <f>ROUND($I$126*$H$126,2)</f>
        <v>0</v>
      </c>
      <c r="K126" s="139"/>
      <c r="L126" s="144"/>
      <c r="M126" s="145"/>
      <c r="N126" s="146" t="s">
        <v>47</v>
      </c>
      <c r="P126" s="121">
        <f>$O$126*$H$126</f>
        <v>0</v>
      </c>
      <c r="Q126" s="121">
        <v>0</v>
      </c>
      <c r="R126" s="121">
        <f>$Q$126*$H$126</f>
        <v>0</v>
      </c>
      <c r="S126" s="121">
        <v>0</v>
      </c>
      <c r="T126" s="122">
        <f>$S$126*$H$126</f>
        <v>0</v>
      </c>
      <c r="AR126" s="70" t="s">
        <v>228</v>
      </c>
      <c r="AT126" s="70" t="s">
        <v>170</v>
      </c>
      <c r="AU126" s="70" t="s">
        <v>82</v>
      </c>
      <c r="AY126" s="70" t="s">
        <v>116</v>
      </c>
      <c r="BE126" s="123">
        <f>IF($N$126="základní",$J$126,0)</f>
        <v>0</v>
      </c>
      <c r="BF126" s="123">
        <f>IF($N$126="snížená",$J$126,0)</f>
        <v>0</v>
      </c>
      <c r="BG126" s="123">
        <f>IF($N$126="zákl. přenesená",$J$126,0)</f>
        <v>0</v>
      </c>
      <c r="BH126" s="123">
        <f>IF($N$126="sníž. přenesená",$J$126,0)</f>
        <v>0</v>
      </c>
      <c r="BI126" s="123">
        <f>IF($N$126="nulová",$J$126,0)</f>
        <v>0</v>
      </c>
      <c r="BJ126" s="70" t="s">
        <v>23</v>
      </c>
      <c r="BK126" s="123">
        <f>ROUND($I$126*$H$126,2)</f>
        <v>0</v>
      </c>
      <c r="BL126" s="70" t="s">
        <v>228</v>
      </c>
      <c r="BM126" s="70" t="s">
        <v>233</v>
      </c>
    </row>
    <row r="127" spans="2:65" s="6" customFormat="1" ht="15.75" customHeight="1">
      <c r="B127" s="22"/>
      <c r="C127" s="115" t="s">
        <v>234</v>
      </c>
      <c r="D127" s="115" t="s">
        <v>119</v>
      </c>
      <c r="E127" s="113" t="s">
        <v>235</v>
      </c>
      <c r="F127" s="114" t="s">
        <v>236</v>
      </c>
      <c r="G127" s="115" t="s">
        <v>219</v>
      </c>
      <c r="H127" s="147"/>
      <c r="I127" s="117"/>
      <c r="J127" s="118">
        <f>ROUND($I$127*$H$127,2)</f>
        <v>0</v>
      </c>
      <c r="K127" s="114"/>
      <c r="L127" s="22"/>
      <c r="M127" s="119"/>
      <c r="N127" s="120" t="s">
        <v>47</v>
      </c>
      <c r="P127" s="121">
        <f>$O$127*$H$127</f>
        <v>0</v>
      </c>
      <c r="Q127" s="121">
        <v>0</v>
      </c>
      <c r="R127" s="121">
        <f>$Q$127*$H$127</f>
        <v>0</v>
      </c>
      <c r="S127" s="121">
        <v>0</v>
      </c>
      <c r="T127" s="122">
        <f>$S$127*$H$127</f>
        <v>0</v>
      </c>
      <c r="AR127" s="70" t="s">
        <v>200</v>
      </c>
      <c r="AT127" s="70" t="s">
        <v>119</v>
      </c>
      <c r="AU127" s="70" t="s">
        <v>82</v>
      </c>
      <c r="AY127" s="70" t="s">
        <v>116</v>
      </c>
      <c r="BE127" s="123">
        <f>IF($N$127="základní",$J$127,0)</f>
        <v>0</v>
      </c>
      <c r="BF127" s="123">
        <f>IF($N$127="snížená",$J$127,0)</f>
        <v>0</v>
      </c>
      <c r="BG127" s="123">
        <f>IF($N$127="zákl. přenesená",$J$127,0)</f>
        <v>0</v>
      </c>
      <c r="BH127" s="123">
        <f>IF($N$127="sníž. přenesená",$J$127,0)</f>
        <v>0</v>
      </c>
      <c r="BI127" s="123">
        <f>IF($N$127="nulová",$J$127,0)</f>
        <v>0</v>
      </c>
      <c r="BJ127" s="70" t="s">
        <v>23</v>
      </c>
      <c r="BK127" s="123">
        <f>ROUND($I$127*$H$127,2)</f>
        <v>0</v>
      </c>
      <c r="BL127" s="70" t="s">
        <v>200</v>
      </c>
      <c r="BM127" s="70" t="s">
        <v>237</v>
      </c>
    </row>
    <row r="128" spans="2:65" s="6" customFormat="1" ht="15.75" customHeight="1">
      <c r="B128" s="22"/>
      <c r="C128" s="115" t="s">
        <v>7</v>
      </c>
      <c r="D128" s="115" t="s">
        <v>119</v>
      </c>
      <c r="E128" s="113" t="s">
        <v>238</v>
      </c>
      <c r="F128" s="114" t="s">
        <v>239</v>
      </c>
      <c r="G128" s="115" t="s">
        <v>240</v>
      </c>
      <c r="H128" s="116">
        <v>26.8</v>
      </c>
      <c r="I128" s="117"/>
      <c r="J128" s="118">
        <f>ROUND($I$128*$H$128,2)</f>
        <v>0</v>
      </c>
      <c r="K128" s="114"/>
      <c r="L128" s="22"/>
      <c r="M128" s="119"/>
      <c r="N128" s="120" t="s">
        <v>47</v>
      </c>
      <c r="P128" s="121">
        <f>$O$128*$H$128</f>
        <v>0</v>
      </c>
      <c r="Q128" s="121">
        <v>0</v>
      </c>
      <c r="R128" s="121">
        <f>$Q$128*$H$128</f>
        <v>0</v>
      </c>
      <c r="S128" s="121">
        <v>0</v>
      </c>
      <c r="T128" s="122">
        <f>$S$128*$H$128</f>
        <v>0</v>
      </c>
      <c r="AR128" s="70" t="s">
        <v>200</v>
      </c>
      <c r="AT128" s="70" t="s">
        <v>119</v>
      </c>
      <c r="AU128" s="70" t="s">
        <v>82</v>
      </c>
      <c r="AY128" s="70" t="s">
        <v>116</v>
      </c>
      <c r="BE128" s="123">
        <f>IF($N$128="základní",$J$128,0)</f>
        <v>0</v>
      </c>
      <c r="BF128" s="123">
        <f>IF($N$128="snížená",$J$128,0)</f>
        <v>0</v>
      </c>
      <c r="BG128" s="123">
        <f>IF($N$128="zákl. přenesená",$J$128,0)</f>
        <v>0</v>
      </c>
      <c r="BH128" s="123">
        <f>IF($N$128="sníž. přenesená",$J$128,0)</f>
        <v>0</v>
      </c>
      <c r="BI128" s="123">
        <f>IF($N$128="nulová",$J$128,0)</f>
        <v>0</v>
      </c>
      <c r="BJ128" s="70" t="s">
        <v>23</v>
      </c>
      <c r="BK128" s="123">
        <f>ROUND($I$128*$H$128,2)</f>
        <v>0</v>
      </c>
      <c r="BL128" s="70" t="s">
        <v>200</v>
      </c>
      <c r="BM128" s="70" t="s">
        <v>241</v>
      </c>
    </row>
    <row r="129" spans="2:51" s="6" customFormat="1" ht="15.75" customHeight="1">
      <c r="B129" s="124"/>
      <c r="D129" s="125" t="s">
        <v>141</v>
      </c>
      <c r="E129" s="126"/>
      <c r="F129" s="126" t="s">
        <v>242</v>
      </c>
      <c r="H129" s="127"/>
      <c r="L129" s="124"/>
      <c r="M129" s="128"/>
      <c r="T129" s="129"/>
      <c r="AT129" s="127" t="s">
        <v>141</v>
      </c>
      <c r="AU129" s="127" t="s">
        <v>82</v>
      </c>
      <c r="AV129" s="127" t="s">
        <v>23</v>
      </c>
      <c r="AW129" s="127" t="s">
        <v>88</v>
      </c>
      <c r="AX129" s="127" t="s">
        <v>76</v>
      </c>
      <c r="AY129" s="127" t="s">
        <v>116</v>
      </c>
    </row>
    <row r="130" spans="2:51" s="6" customFormat="1" ht="15.75" customHeight="1">
      <c r="B130" s="131"/>
      <c r="D130" s="130" t="s">
        <v>141</v>
      </c>
      <c r="E130" s="132"/>
      <c r="F130" s="133" t="s">
        <v>243</v>
      </c>
      <c r="H130" s="134">
        <v>19</v>
      </c>
      <c r="L130" s="131"/>
      <c r="M130" s="135"/>
      <c r="T130" s="136"/>
      <c r="AT130" s="132" t="s">
        <v>141</v>
      </c>
      <c r="AU130" s="132" t="s">
        <v>82</v>
      </c>
      <c r="AV130" s="132" t="s">
        <v>82</v>
      </c>
      <c r="AW130" s="132" t="s">
        <v>88</v>
      </c>
      <c r="AX130" s="132" t="s">
        <v>76</v>
      </c>
      <c r="AY130" s="132" t="s">
        <v>116</v>
      </c>
    </row>
    <row r="131" spans="2:51" s="6" customFormat="1" ht="15.75" customHeight="1">
      <c r="B131" s="124"/>
      <c r="D131" s="130" t="s">
        <v>141</v>
      </c>
      <c r="E131" s="127"/>
      <c r="F131" s="126" t="s">
        <v>244</v>
      </c>
      <c r="H131" s="127"/>
      <c r="L131" s="124"/>
      <c r="M131" s="128"/>
      <c r="T131" s="129"/>
      <c r="AT131" s="127" t="s">
        <v>141</v>
      </c>
      <c r="AU131" s="127" t="s">
        <v>82</v>
      </c>
      <c r="AV131" s="127" t="s">
        <v>23</v>
      </c>
      <c r="AW131" s="127" t="s">
        <v>88</v>
      </c>
      <c r="AX131" s="127" t="s">
        <v>76</v>
      </c>
      <c r="AY131" s="127" t="s">
        <v>116</v>
      </c>
    </row>
    <row r="132" spans="2:51" s="6" customFormat="1" ht="15.75" customHeight="1">
      <c r="B132" s="131"/>
      <c r="D132" s="130" t="s">
        <v>141</v>
      </c>
      <c r="E132" s="132"/>
      <c r="F132" s="133" t="s">
        <v>245</v>
      </c>
      <c r="H132" s="134">
        <v>7.8</v>
      </c>
      <c r="L132" s="131"/>
      <c r="M132" s="135"/>
      <c r="T132" s="136"/>
      <c r="AT132" s="132" t="s">
        <v>141</v>
      </c>
      <c r="AU132" s="132" t="s">
        <v>82</v>
      </c>
      <c r="AV132" s="132" t="s">
        <v>82</v>
      </c>
      <c r="AW132" s="132" t="s">
        <v>88</v>
      </c>
      <c r="AX132" s="132" t="s">
        <v>76</v>
      </c>
      <c r="AY132" s="132" t="s">
        <v>116</v>
      </c>
    </row>
    <row r="133" spans="2:51" s="6" customFormat="1" ht="15.75" customHeight="1">
      <c r="B133" s="148"/>
      <c r="D133" s="130" t="s">
        <v>141</v>
      </c>
      <c r="E133" s="149"/>
      <c r="F133" s="150" t="s">
        <v>246</v>
      </c>
      <c r="H133" s="151">
        <v>26.8</v>
      </c>
      <c r="L133" s="148"/>
      <c r="M133" s="152"/>
      <c r="T133" s="153"/>
      <c r="AT133" s="149" t="s">
        <v>141</v>
      </c>
      <c r="AU133" s="149" t="s">
        <v>82</v>
      </c>
      <c r="AV133" s="149" t="s">
        <v>123</v>
      </c>
      <c r="AW133" s="149" t="s">
        <v>88</v>
      </c>
      <c r="AX133" s="149" t="s">
        <v>23</v>
      </c>
      <c r="AY133" s="149" t="s">
        <v>116</v>
      </c>
    </row>
    <row r="134" spans="2:63" s="101" customFormat="1" ht="37.5" customHeight="1">
      <c r="B134" s="102"/>
      <c r="D134" s="103" t="s">
        <v>75</v>
      </c>
      <c r="E134" s="104" t="s">
        <v>247</v>
      </c>
      <c r="F134" s="104" t="s">
        <v>248</v>
      </c>
      <c r="J134" s="105">
        <f>$BK$134</f>
        <v>0</v>
      </c>
      <c r="L134" s="102"/>
      <c r="M134" s="106"/>
      <c r="P134" s="107">
        <f>SUM($P$135:$P$136)</f>
        <v>0</v>
      </c>
      <c r="R134" s="107">
        <f>SUM($R$135:$R$136)</f>
        <v>0</v>
      </c>
      <c r="T134" s="108">
        <f>SUM($T$135:$T$136)</f>
        <v>0</v>
      </c>
      <c r="AR134" s="103" t="s">
        <v>146</v>
      </c>
      <c r="AT134" s="103" t="s">
        <v>75</v>
      </c>
      <c r="AU134" s="103" t="s">
        <v>76</v>
      </c>
      <c r="AY134" s="103" t="s">
        <v>116</v>
      </c>
      <c r="BK134" s="109">
        <f>SUM($BK$135:$BK$136)</f>
        <v>0</v>
      </c>
    </row>
    <row r="135" spans="2:65" s="6" customFormat="1" ht="15.75" customHeight="1">
      <c r="B135" s="22"/>
      <c r="C135" s="112" t="s">
        <v>249</v>
      </c>
      <c r="D135" s="112" t="s">
        <v>119</v>
      </c>
      <c r="E135" s="113" t="s">
        <v>250</v>
      </c>
      <c r="F135" s="114" t="s">
        <v>251</v>
      </c>
      <c r="G135" s="115" t="s">
        <v>219</v>
      </c>
      <c r="H135" s="147"/>
      <c r="I135" s="117"/>
      <c r="J135" s="118">
        <f>ROUND($I$135*$H$135,2)</f>
        <v>0</v>
      </c>
      <c r="K135" s="114"/>
      <c r="L135" s="22"/>
      <c r="M135" s="119"/>
      <c r="N135" s="120" t="s">
        <v>47</v>
      </c>
      <c r="P135" s="121">
        <f>$O$135*$H$135</f>
        <v>0</v>
      </c>
      <c r="Q135" s="121">
        <v>0</v>
      </c>
      <c r="R135" s="121">
        <f>$Q$135*$H$135</f>
        <v>0</v>
      </c>
      <c r="S135" s="121">
        <v>0</v>
      </c>
      <c r="T135" s="122">
        <f>$S$135*$H$135</f>
        <v>0</v>
      </c>
      <c r="AR135" s="70" t="s">
        <v>252</v>
      </c>
      <c r="AT135" s="70" t="s">
        <v>119</v>
      </c>
      <c r="AU135" s="70" t="s">
        <v>23</v>
      </c>
      <c r="AY135" s="6" t="s">
        <v>116</v>
      </c>
      <c r="BE135" s="123">
        <f>IF($N$135="základní",$J$135,0)</f>
        <v>0</v>
      </c>
      <c r="BF135" s="123">
        <f>IF($N$135="snížená",$J$135,0)</f>
        <v>0</v>
      </c>
      <c r="BG135" s="123">
        <f>IF($N$135="zákl. přenesená",$J$135,0)</f>
        <v>0</v>
      </c>
      <c r="BH135" s="123">
        <f>IF($N$135="sníž. přenesená",$J$135,0)</f>
        <v>0</v>
      </c>
      <c r="BI135" s="123">
        <f>IF($N$135="nulová",$J$135,0)</f>
        <v>0</v>
      </c>
      <c r="BJ135" s="70" t="s">
        <v>23</v>
      </c>
      <c r="BK135" s="123">
        <f>ROUND($I$135*$H$135,2)</f>
        <v>0</v>
      </c>
      <c r="BL135" s="70" t="s">
        <v>252</v>
      </c>
      <c r="BM135" s="70" t="s">
        <v>253</v>
      </c>
    </row>
    <row r="136" spans="2:65" s="6" customFormat="1" ht="15.75" customHeight="1">
      <c r="B136" s="22"/>
      <c r="C136" s="115" t="s">
        <v>254</v>
      </c>
      <c r="D136" s="115" t="s">
        <v>119</v>
      </c>
      <c r="E136" s="113" t="s">
        <v>255</v>
      </c>
      <c r="F136" s="114" t="s">
        <v>256</v>
      </c>
      <c r="G136" s="115" t="s">
        <v>219</v>
      </c>
      <c r="H136" s="147"/>
      <c r="I136" s="117"/>
      <c r="J136" s="118">
        <f>ROUND($I$136*$H$136,2)</f>
        <v>0</v>
      </c>
      <c r="K136" s="114"/>
      <c r="L136" s="22"/>
      <c r="M136" s="119"/>
      <c r="N136" s="120" t="s">
        <v>47</v>
      </c>
      <c r="P136" s="121">
        <f>$O$136*$H$136</f>
        <v>0</v>
      </c>
      <c r="Q136" s="121">
        <v>0</v>
      </c>
      <c r="R136" s="121">
        <f>$Q$136*$H$136</f>
        <v>0</v>
      </c>
      <c r="S136" s="121">
        <v>0</v>
      </c>
      <c r="T136" s="122">
        <f>$S$136*$H$136</f>
        <v>0</v>
      </c>
      <c r="AR136" s="70" t="s">
        <v>252</v>
      </c>
      <c r="AT136" s="70" t="s">
        <v>119</v>
      </c>
      <c r="AU136" s="70" t="s">
        <v>23</v>
      </c>
      <c r="AY136" s="70" t="s">
        <v>116</v>
      </c>
      <c r="BE136" s="123">
        <f>IF($N$136="základní",$J$136,0)</f>
        <v>0</v>
      </c>
      <c r="BF136" s="123">
        <f>IF($N$136="snížená",$J$136,0)</f>
        <v>0</v>
      </c>
      <c r="BG136" s="123">
        <f>IF($N$136="zákl. přenesená",$J$136,0)</f>
        <v>0</v>
      </c>
      <c r="BH136" s="123">
        <f>IF($N$136="sníž. přenesená",$J$136,0)</f>
        <v>0</v>
      </c>
      <c r="BI136" s="123">
        <f>IF($N$136="nulová",$J$136,0)</f>
        <v>0</v>
      </c>
      <c r="BJ136" s="70" t="s">
        <v>23</v>
      </c>
      <c r="BK136" s="123">
        <f>ROUND($I$136*$H$136,2)</f>
        <v>0</v>
      </c>
      <c r="BL136" s="70" t="s">
        <v>252</v>
      </c>
      <c r="BM136" s="70" t="s">
        <v>257</v>
      </c>
    </row>
    <row r="137" spans="2:63" s="101" customFormat="1" ht="37.5" customHeight="1">
      <c r="B137" s="102"/>
      <c r="D137" s="103" t="s">
        <v>75</v>
      </c>
      <c r="E137" s="104" t="s">
        <v>258</v>
      </c>
      <c r="F137" s="104" t="s">
        <v>259</v>
      </c>
      <c r="J137" s="105">
        <f>$BK$137</f>
        <v>0</v>
      </c>
      <c r="L137" s="102"/>
      <c r="M137" s="106"/>
      <c r="P137" s="107">
        <f>SUM($P$138:$P$141)</f>
        <v>0</v>
      </c>
      <c r="R137" s="107">
        <f>SUM($R$138:$R$141)</f>
        <v>0</v>
      </c>
      <c r="T137" s="108">
        <f>SUM($T$138:$T$141)</f>
        <v>0</v>
      </c>
      <c r="AR137" s="103" t="s">
        <v>123</v>
      </c>
      <c r="AT137" s="103" t="s">
        <v>75</v>
      </c>
      <c r="AU137" s="103" t="s">
        <v>76</v>
      </c>
      <c r="AY137" s="103" t="s">
        <v>116</v>
      </c>
      <c r="BK137" s="109">
        <f>SUM($BK$138:$BK$141)</f>
        <v>0</v>
      </c>
    </row>
    <row r="138" spans="2:65" s="6" customFormat="1" ht="15.75" customHeight="1">
      <c r="B138" s="22"/>
      <c r="C138" s="115" t="s">
        <v>260</v>
      </c>
      <c r="D138" s="115" t="s">
        <v>119</v>
      </c>
      <c r="E138" s="113" t="s">
        <v>261</v>
      </c>
      <c r="F138" s="114" t="s">
        <v>262</v>
      </c>
      <c r="G138" s="115" t="s">
        <v>181</v>
      </c>
      <c r="H138" s="116">
        <v>1</v>
      </c>
      <c r="I138" s="117"/>
      <c r="J138" s="118">
        <f>ROUND($I$138*$H$138,2)</f>
        <v>0</v>
      </c>
      <c r="K138" s="114"/>
      <c r="L138" s="22"/>
      <c r="M138" s="119"/>
      <c r="N138" s="120" t="s">
        <v>47</v>
      </c>
      <c r="P138" s="121">
        <f>$O$138*$H$138</f>
        <v>0</v>
      </c>
      <c r="Q138" s="121">
        <v>0</v>
      </c>
      <c r="R138" s="121">
        <f>$Q$138*$H$138</f>
        <v>0</v>
      </c>
      <c r="S138" s="121">
        <v>0</v>
      </c>
      <c r="T138" s="122">
        <f>$S$138*$H$138</f>
        <v>0</v>
      </c>
      <c r="AR138" s="70" t="s">
        <v>252</v>
      </c>
      <c r="AT138" s="70" t="s">
        <v>119</v>
      </c>
      <c r="AU138" s="70" t="s">
        <v>23</v>
      </c>
      <c r="AY138" s="70" t="s">
        <v>116</v>
      </c>
      <c r="BE138" s="123">
        <f>IF($N$138="základní",$J$138,0)</f>
        <v>0</v>
      </c>
      <c r="BF138" s="123">
        <f>IF($N$138="snížená",$J$138,0)</f>
        <v>0</v>
      </c>
      <c r="BG138" s="123">
        <f>IF($N$138="zákl. přenesená",$J$138,0)</f>
        <v>0</v>
      </c>
      <c r="BH138" s="123">
        <f>IF($N$138="sníž. přenesená",$J$138,0)</f>
        <v>0</v>
      </c>
      <c r="BI138" s="123">
        <f>IF($N$138="nulová",$J$138,0)</f>
        <v>0</v>
      </c>
      <c r="BJ138" s="70" t="s">
        <v>23</v>
      </c>
      <c r="BK138" s="123">
        <f>ROUND($I$138*$H$138,2)</f>
        <v>0</v>
      </c>
      <c r="BL138" s="70" t="s">
        <v>252</v>
      </c>
      <c r="BM138" s="70" t="s">
        <v>263</v>
      </c>
    </row>
    <row r="139" spans="2:65" s="6" customFormat="1" ht="15.75" customHeight="1">
      <c r="B139" s="22"/>
      <c r="C139" s="115" t="s">
        <v>264</v>
      </c>
      <c r="D139" s="115" t="s">
        <v>119</v>
      </c>
      <c r="E139" s="113" t="s">
        <v>265</v>
      </c>
      <c r="F139" s="114" t="s">
        <v>266</v>
      </c>
      <c r="G139" s="115" t="s">
        <v>181</v>
      </c>
      <c r="H139" s="116">
        <v>1</v>
      </c>
      <c r="I139" s="117"/>
      <c r="J139" s="118">
        <f>ROUND($I$139*$H$139,2)</f>
        <v>0</v>
      </c>
      <c r="K139" s="114"/>
      <c r="L139" s="22"/>
      <c r="M139" s="119"/>
      <c r="N139" s="120" t="s">
        <v>47</v>
      </c>
      <c r="P139" s="121">
        <f>$O$139*$H$139</f>
        <v>0</v>
      </c>
      <c r="Q139" s="121">
        <v>0</v>
      </c>
      <c r="R139" s="121">
        <f>$Q$139*$H$139</f>
        <v>0</v>
      </c>
      <c r="S139" s="121">
        <v>0</v>
      </c>
      <c r="T139" s="122">
        <f>$S$139*$H$139</f>
        <v>0</v>
      </c>
      <c r="AR139" s="70" t="s">
        <v>252</v>
      </c>
      <c r="AT139" s="70" t="s">
        <v>119</v>
      </c>
      <c r="AU139" s="70" t="s">
        <v>23</v>
      </c>
      <c r="AY139" s="70" t="s">
        <v>116</v>
      </c>
      <c r="BE139" s="123">
        <f>IF($N$139="základní",$J$139,0)</f>
        <v>0</v>
      </c>
      <c r="BF139" s="123">
        <f>IF($N$139="snížená",$J$139,0)</f>
        <v>0</v>
      </c>
      <c r="BG139" s="123">
        <f>IF($N$139="zákl. přenesená",$J$139,0)</f>
        <v>0</v>
      </c>
      <c r="BH139" s="123">
        <f>IF($N$139="sníž. přenesená",$J$139,0)</f>
        <v>0</v>
      </c>
      <c r="BI139" s="123">
        <f>IF($N$139="nulová",$J$139,0)</f>
        <v>0</v>
      </c>
      <c r="BJ139" s="70" t="s">
        <v>23</v>
      </c>
      <c r="BK139" s="123">
        <f>ROUND($I$139*$H$139,2)</f>
        <v>0</v>
      </c>
      <c r="BL139" s="70" t="s">
        <v>252</v>
      </c>
      <c r="BM139" s="70" t="s">
        <v>267</v>
      </c>
    </row>
    <row r="140" spans="2:65" s="6" customFormat="1" ht="27" customHeight="1">
      <c r="B140" s="22"/>
      <c r="C140" s="115" t="s">
        <v>268</v>
      </c>
      <c r="D140" s="115" t="s">
        <v>119</v>
      </c>
      <c r="E140" s="113" t="s">
        <v>269</v>
      </c>
      <c r="F140" s="114" t="s">
        <v>270</v>
      </c>
      <c r="G140" s="115" t="s">
        <v>181</v>
      </c>
      <c r="H140" s="116">
        <v>1</v>
      </c>
      <c r="I140" s="117"/>
      <c r="J140" s="118">
        <f>ROUND($I$140*$H$140,2)</f>
        <v>0</v>
      </c>
      <c r="K140" s="114"/>
      <c r="L140" s="22"/>
      <c r="M140" s="119"/>
      <c r="N140" s="120" t="s">
        <v>47</v>
      </c>
      <c r="P140" s="121">
        <f>$O$140*$H$140</f>
        <v>0</v>
      </c>
      <c r="Q140" s="121">
        <v>0</v>
      </c>
      <c r="R140" s="121">
        <f>$Q$140*$H$140</f>
        <v>0</v>
      </c>
      <c r="S140" s="121">
        <v>0</v>
      </c>
      <c r="T140" s="122">
        <f>$S$140*$H$140</f>
        <v>0</v>
      </c>
      <c r="AR140" s="70" t="s">
        <v>252</v>
      </c>
      <c r="AT140" s="70" t="s">
        <v>119</v>
      </c>
      <c r="AU140" s="70" t="s">
        <v>23</v>
      </c>
      <c r="AY140" s="70" t="s">
        <v>116</v>
      </c>
      <c r="BE140" s="123">
        <f>IF($N$140="základní",$J$140,0)</f>
        <v>0</v>
      </c>
      <c r="BF140" s="123">
        <f>IF($N$140="snížená",$J$140,0)</f>
        <v>0</v>
      </c>
      <c r="BG140" s="123">
        <f>IF($N$140="zákl. přenesená",$J$140,0)</f>
        <v>0</v>
      </c>
      <c r="BH140" s="123">
        <f>IF($N$140="sníž. přenesená",$J$140,0)</f>
        <v>0</v>
      </c>
      <c r="BI140" s="123">
        <f>IF($N$140="nulová",$J$140,0)</f>
        <v>0</v>
      </c>
      <c r="BJ140" s="70" t="s">
        <v>23</v>
      </c>
      <c r="BK140" s="123">
        <f>ROUND($I$140*$H$140,2)</f>
        <v>0</v>
      </c>
      <c r="BL140" s="70" t="s">
        <v>252</v>
      </c>
      <c r="BM140" s="70" t="s">
        <v>271</v>
      </c>
    </row>
    <row r="141" spans="2:65" s="6" customFormat="1" ht="27" customHeight="1">
      <c r="B141" s="22"/>
      <c r="C141" s="115" t="s">
        <v>272</v>
      </c>
      <c r="D141" s="115" t="s">
        <v>119</v>
      </c>
      <c r="E141" s="113" t="s">
        <v>273</v>
      </c>
      <c r="F141" s="114" t="s">
        <v>274</v>
      </c>
      <c r="G141" s="115" t="s">
        <v>181</v>
      </c>
      <c r="H141" s="116">
        <v>1</v>
      </c>
      <c r="I141" s="117"/>
      <c r="J141" s="118">
        <f>ROUND($I$141*$H$141,2)</f>
        <v>0</v>
      </c>
      <c r="K141" s="114"/>
      <c r="L141" s="22"/>
      <c r="M141" s="119"/>
      <c r="N141" s="154" t="s">
        <v>47</v>
      </c>
      <c r="O141" s="155"/>
      <c r="P141" s="156">
        <f>$O$141*$H$141</f>
        <v>0</v>
      </c>
      <c r="Q141" s="156">
        <v>0</v>
      </c>
      <c r="R141" s="156">
        <f>$Q$141*$H$141</f>
        <v>0</v>
      </c>
      <c r="S141" s="156">
        <v>0</v>
      </c>
      <c r="T141" s="157">
        <f>$S$141*$H$141</f>
        <v>0</v>
      </c>
      <c r="AR141" s="70" t="s">
        <v>252</v>
      </c>
      <c r="AT141" s="70" t="s">
        <v>119</v>
      </c>
      <c r="AU141" s="70" t="s">
        <v>23</v>
      </c>
      <c r="AY141" s="70" t="s">
        <v>116</v>
      </c>
      <c r="BE141" s="123">
        <f>IF($N$141="základní",$J$141,0)</f>
        <v>0</v>
      </c>
      <c r="BF141" s="123">
        <f>IF($N$141="snížená",$J$141,0)</f>
        <v>0</v>
      </c>
      <c r="BG141" s="123">
        <f>IF($N$141="zákl. přenesená",$J$141,0)</f>
        <v>0</v>
      </c>
      <c r="BH141" s="123">
        <f>IF($N$141="sníž. přenesená",$J$141,0)</f>
        <v>0</v>
      </c>
      <c r="BI141" s="123">
        <f>IF($N$141="nulová",$J$141,0)</f>
        <v>0</v>
      </c>
      <c r="BJ141" s="70" t="s">
        <v>23</v>
      </c>
      <c r="BK141" s="123">
        <f>ROUND($I$141*$H$141,2)</f>
        <v>0</v>
      </c>
      <c r="BL141" s="70" t="s">
        <v>252</v>
      </c>
      <c r="BM141" s="70" t="s">
        <v>275</v>
      </c>
    </row>
    <row r="142" spans="2:12" s="6" customFormat="1" ht="7.5" customHeight="1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22"/>
    </row>
    <row r="143" s="2" customFormat="1" ht="14.25" customHeight="1"/>
  </sheetData>
  <sheetProtection/>
  <autoFilter ref="C79:K79"/>
  <mergeCells count="6">
    <mergeCell ref="E7:H7"/>
    <mergeCell ref="E22:H22"/>
    <mergeCell ref="E43:H43"/>
    <mergeCell ref="E72:H72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72" customFormat="1" ht="45" customHeight="1">
      <c r="B3" s="170"/>
      <c r="C3" s="278" t="s">
        <v>283</v>
      </c>
      <c r="D3" s="278"/>
      <c r="E3" s="278"/>
      <c r="F3" s="278"/>
      <c r="G3" s="278"/>
      <c r="H3" s="278"/>
      <c r="I3" s="278"/>
      <c r="J3" s="278"/>
      <c r="K3" s="171"/>
    </row>
    <row r="4" spans="2:11" ht="25.5" customHeight="1">
      <c r="B4" s="173"/>
      <c r="C4" s="283" t="s">
        <v>284</v>
      </c>
      <c r="D4" s="283"/>
      <c r="E4" s="283"/>
      <c r="F4" s="283"/>
      <c r="G4" s="283"/>
      <c r="H4" s="283"/>
      <c r="I4" s="283"/>
      <c r="J4" s="283"/>
      <c r="K4" s="174"/>
    </row>
    <row r="5" spans="2:11" ht="5.25" customHeight="1">
      <c r="B5" s="173"/>
      <c r="C5" s="175"/>
      <c r="D5" s="175"/>
      <c r="E5" s="175"/>
      <c r="F5" s="175"/>
      <c r="G5" s="175"/>
      <c r="H5" s="175"/>
      <c r="I5" s="175"/>
      <c r="J5" s="175"/>
      <c r="K5" s="174"/>
    </row>
    <row r="6" spans="2:11" ht="15" customHeight="1">
      <c r="B6" s="173"/>
      <c r="C6" s="280" t="s">
        <v>285</v>
      </c>
      <c r="D6" s="280"/>
      <c r="E6" s="280"/>
      <c r="F6" s="280"/>
      <c r="G6" s="280"/>
      <c r="H6" s="280"/>
      <c r="I6" s="280"/>
      <c r="J6" s="280"/>
      <c r="K6" s="174"/>
    </row>
    <row r="7" spans="2:11" ht="15" customHeight="1">
      <c r="B7" s="177"/>
      <c r="C7" s="280" t="s">
        <v>286</v>
      </c>
      <c r="D7" s="280"/>
      <c r="E7" s="280"/>
      <c r="F7" s="280"/>
      <c r="G7" s="280"/>
      <c r="H7" s="280"/>
      <c r="I7" s="280"/>
      <c r="J7" s="280"/>
      <c r="K7" s="174"/>
    </row>
    <row r="8" spans="2:11" ht="12.75" customHeight="1">
      <c r="B8" s="177"/>
      <c r="C8" s="176"/>
      <c r="D8" s="176"/>
      <c r="E8" s="176"/>
      <c r="F8" s="176"/>
      <c r="G8" s="176"/>
      <c r="H8" s="176"/>
      <c r="I8" s="176"/>
      <c r="J8" s="176"/>
      <c r="K8" s="174"/>
    </row>
    <row r="9" spans="2:11" ht="15" customHeight="1">
      <c r="B9" s="177"/>
      <c r="C9" s="280" t="s">
        <v>287</v>
      </c>
      <c r="D9" s="280"/>
      <c r="E9" s="280"/>
      <c r="F9" s="280"/>
      <c r="G9" s="280"/>
      <c r="H9" s="280"/>
      <c r="I9" s="280"/>
      <c r="J9" s="280"/>
      <c r="K9" s="174"/>
    </row>
    <row r="10" spans="2:11" ht="15" customHeight="1">
      <c r="B10" s="177"/>
      <c r="C10" s="176"/>
      <c r="D10" s="280" t="s">
        <v>288</v>
      </c>
      <c r="E10" s="280"/>
      <c r="F10" s="280"/>
      <c r="G10" s="280"/>
      <c r="H10" s="280"/>
      <c r="I10" s="280"/>
      <c r="J10" s="280"/>
      <c r="K10" s="174"/>
    </row>
    <row r="11" spans="2:11" ht="15" customHeight="1">
      <c r="B11" s="177"/>
      <c r="C11" s="178"/>
      <c r="D11" s="280" t="s">
        <v>289</v>
      </c>
      <c r="E11" s="280"/>
      <c r="F11" s="280"/>
      <c r="G11" s="280"/>
      <c r="H11" s="280"/>
      <c r="I11" s="280"/>
      <c r="J11" s="280"/>
      <c r="K11" s="174"/>
    </row>
    <row r="12" spans="2:11" ht="12.75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4"/>
    </row>
    <row r="13" spans="2:11" ht="15" customHeight="1">
      <c r="B13" s="177"/>
      <c r="C13" s="178"/>
      <c r="D13" s="280" t="s">
        <v>290</v>
      </c>
      <c r="E13" s="280"/>
      <c r="F13" s="280"/>
      <c r="G13" s="280"/>
      <c r="H13" s="280"/>
      <c r="I13" s="280"/>
      <c r="J13" s="280"/>
      <c r="K13" s="174"/>
    </row>
    <row r="14" spans="2:11" ht="15" customHeight="1">
      <c r="B14" s="177"/>
      <c r="C14" s="178"/>
      <c r="D14" s="280" t="s">
        <v>291</v>
      </c>
      <c r="E14" s="280"/>
      <c r="F14" s="280"/>
      <c r="G14" s="280"/>
      <c r="H14" s="280"/>
      <c r="I14" s="280"/>
      <c r="J14" s="280"/>
      <c r="K14" s="174"/>
    </row>
    <row r="15" spans="2:11" ht="15" customHeight="1">
      <c r="B15" s="177"/>
      <c r="C15" s="178"/>
      <c r="D15" s="280" t="s">
        <v>292</v>
      </c>
      <c r="E15" s="280"/>
      <c r="F15" s="280"/>
      <c r="G15" s="280"/>
      <c r="H15" s="280"/>
      <c r="I15" s="280"/>
      <c r="J15" s="280"/>
      <c r="K15" s="174"/>
    </row>
    <row r="16" spans="2:11" ht="15" customHeight="1">
      <c r="B16" s="177"/>
      <c r="C16" s="178"/>
      <c r="D16" s="178"/>
      <c r="E16" s="179" t="s">
        <v>79</v>
      </c>
      <c r="F16" s="280" t="s">
        <v>293</v>
      </c>
      <c r="G16" s="280"/>
      <c r="H16" s="280"/>
      <c r="I16" s="280"/>
      <c r="J16" s="280"/>
      <c r="K16" s="174"/>
    </row>
    <row r="17" spans="2:11" ht="15" customHeight="1">
      <c r="B17" s="177"/>
      <c r="C17" s="178"/>
      <c r="D17" s="178"/>
      <c r="E17" s="179" t="s">
        <v>294</v>
      </c>
      <c r="F17" s="280" t="s">
        <v>295</v>
      </c>
      <c r="G17" s="280"/>
      <c r="H17" s="280"/>
      <c r="I17" s="280"/>
      <c r="J17" s="280"/>
      <c r="K17" s="174"/>
    </row>
    <row r="18" spans="2:11" ht="15" customHeight="1">
      <c r="B18" s="177"/>
      <c r="C18" s="178"/>
      <c r="D18" s="178"/>
      <c r="E18" s="179" t="s">
        <v>296</v>
      </c>
      <c r="F18" s="280" t="s">
        <v>297</v>
      </c>
      <c r="G18" s="280"/>
      <c r="H18" s="280"/>
      <c r="I18" s="280"/>
      <c r="J18" s="280"/>
      <c r="K18" s="174"/>
    </row>
    <row r="19" spans="2:11" ht="15" customHeight="1">
      <c r="B19" s="177"/>
      <c r="C19" s="178"/>
      <c r="D19" s="178"/>
      <c r="E19" s="179" t="s">
        <v>298</v>
      </c>
      <c r="F19" s="280" t="s">
        <v>299</v>
      </c>
      <c r="G19" s="280"/>
      <c r="H19" s="280"/>
      <c r="I19" s="280"/>
      <c r="J19" s="280"/>
      <c r="K19" s="174"/>
    </row>
    <row r="20" spans="2:11" ht="15" customHeight="1">
      <c r="B20" s="177"/>
      <c r="C20" s="178"/>
      <c r="D20" s="178"/>
      <c r="E20" s="179" t="s">
        <v>300</v>
      </c>
      <c r="F20" s="280" t="s">
        <v>301</v>
      </c>
      <c r="G20" s="280"/>
      <c r="H20" s="280"/>
      <c r="I20" s="280"/>
      <c r="J20" s="280"/>
      <c r="K20" s="174"/>
    </row>
    <row r="21" spans="2:11" ht="15" customHeight="1">
      <c r="B21" s="177"/>
      <c r="C21" s="178"/>
      <c r="D21" s="178"/>
      <c r="E21" s="179" t="s">
        <v>302</v>
      </c>
      <c r="F21" s="280" t="s">
        <v>303</v>
      </c>
      <c r="G21" s="280"/>
      <c r="H21" s="280"/>
      <c r="I21" s="280"/>
      <c r="J21" s="280"/>
      <c r="K21" s="174"/>
    </row>
    <row r="22" spans="2:11" ht="12.75" customHeight="1">
      <c r="B22" s="177"/>
      <c r="C22" s="178"/>
      <c r="D22" s="178"/>
      <c r="E22" s="178"/>
      <c r="F22" s="178"/>
      <c r="G22" s="178"/>
      <c r="H22" s="178"/>
      <c r="I22" s="178"/>
      <c r="J22" s="178"/>
      <c r="K22" s="174"/>
    </row>
    <row r="23" spans="2:11" ht="15" customHeight="1">
      <c r="B23" s="177"/>
      <c r="C23" s="280" t="s">
        <v>304</v>
      </c>
      <c r="D23" s="280"/>
      <c r="E23" s="280"/>
      <c r="F23" s="280"/>
      <c r="G23" s="280"/>
      <c r="H23" s="280"/>
      <c r="I23" s="280"/>
      <c r="J23" s="280"/>
      <c r="K23" s="174"/>
    </row>
    <row r="24" spans="2:11" ht="15" customHeight="1">
      <c r="B24" s="177"/>
      <c r="C24" s="280" t="s">
        <v>305</v>
      </c>
      <c r="D24" s="280"/>
      <c r="E24" s="280"/>
      <c r="F24" s="280"/>
      <c r="G24" s="280"/>
      <c r="H24" s="280"/>
      <c r="I24" s="280"/>
      <c r="J24" s="280"/>
      <c r="K24" s="174"/>
    </row>
    <row r="25" spans="2:11" ht="15" customHeight="1">
      <c r="B25" s="177"/>
      <c r="C25" s="176"/>
      <c r="D25" s="280" t="s">
        <v>306</v>
      </c>
      <c r="E25" s="280"/>
      <c r="F25" s="280"/>
      <c r="G25" s="280"/>
      <c r="H25" s="280"/>
      <c r="I25" s="280"/>
      <c r="J25" s="280"/>
      <c r="K25" s="174"/>
    </row>
    <row r="26" spans="2:11" ht="15" customHeight="1">
      <c r="B26" s="177"/>
      <c r="C26" s="178"/>
      <c r="D26" s="280" t="s">
        <v>307</v>
      </c>
      <c r="E26" s="280"/>
      <c r="F26" s="280"/>
      <c r="G26" s="280"/>
      <c r="H26" s="280"/>
      <c r="I26" s="280"/>
      <c r="J26" s="280"/>
      <c r="K26" s="174"/>
    </row>
    <row r="27" spans="2:11" ht="12.75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4"/>
    </row>
    <row r="28" spans="2:11" ht="15" customHeight="1">
      <c r="B28" s="177"/>
      <c r="C28" s="178"/>
      <c r="D28" s="280" t="s">
        <v>308</v>
      </c>
      <c r="E28" s="280"/>
      <c r="F28" s="280"/>
      <c r="G28" s="280"/>
      <c r="H28" s="280"/>
      <c r="I28" s="280"/>
      <c r="J28" s="280"/>
      <c r="K28" s="174"/>
    </row>
    <row r="29" spans="2:11" ht="15" customHeight="1">
      <c r="B29" s="177"/>
      <c r="C29" s="178"/>
      <c r="D29" s="280" t="s">
        <v>309</v>
      </c>
      <c r="E29" s="280"/>
      <c r="F29" s="280"/>
      <c r="G29" s="280"/>
      <c r="H29" s="280"/>
      <c r="I29" s="280"/>
      <c r="J29" s="280"/>
      <c r="K29" s="174"/>
    </row>
    <row r="30" spans="2:11" ht="12.75" customHeight="1">
      <c r="B30" s="177"/>
      <c r="C30" s="178"/>
      <c r="D30" s="178"/>
      <c r="E30" s="178"/>
      <c r="F30" s="178"/>
      <c r="G30" s="178"/>
      <c r="H30" s="178"/>
      <c r="I30" s="178"/>
      <c r="J30" s="178"/>
      <c r="K30" s="174"/>
    </row>
    <row r="31" spans="2:11" ht="15" customHeight="1">
      <c r="B31" s="177"/>
      <c r="C31" s="178"/>
      <c r="D31" s="280" t="s">
        <v>310</v>
      </c>
      <c r="E31" s="280"/>
      <c r="F31" s="280"/>
      <c r="G31" s="280"/>
      <c r="H31" s="280"/>
      <c r="I31" s="280"/>
      <c r="J31" s="280"/>
      <c r="K31" s="174"/>
    </row>
    <row r="32" spans="2:11" ht="15" customHeight="1">
      <c r="B32" s="177"/>
      <c r="C32" s="178"/>
      <c r="D32" s="280" t="s">
        <v>311</v>
      </c>
      <c r="E32" s="280"/>
      <c r="F32" s="280"/>
      <c r="G32" s="280"/>
      <c r="H32" s="280"/>
      <c r="I32" s="280"/>
      <c r="J32" s="280"/>
      <c r="K32" s="174"/>
    </row>
    <row r="33" spans="2:11" ht="15" customHeight="1">
      <c r="B33" s="177"/>
      <c r="C33" s="178"/>
      <c r="D33" s="280" t="s">
        <v>312</v>
      </c>
      <c r="E33" s="280"/>
      <c r="F33" s="280"/>
      <c r="G33" s="280"/>
      <c r="H33" s="280"/>
      <c r="I33" s="280"/>
      <c r="J33" s="280"/>
      <c r="K33" s="174"/>
    </row>
    <row r="34" spans="2:11" ht="15" customHeight="1">
      <c r="B34" s="177"/>
      <c r="C34" s="178"/>
      <c r="D34" s="176"/>
      <c r="E34" s="180" t="s">
        <v>100</v>
      </c>
      <c r="F34" s="176"/>
      <c r="G34" s="280" t="s">
        <v>313</v>
      </c>
      <c r="H34" s="280"/>
      <c r="I34" s="280"/>
      <c r="J34" s="280"/>
      <c r="K34" s="174"/>
    </row>
    <row r="35" spans="2:11" ht="30.75" customHeight="1">
      <c r="B35" s="177"/>
      <c r="C35" s="178"/>
      <c r="D35" s="176"/>
      <c r="E35" s="180" t="s">
        <v>314</v>
      </c>
      <c r="F35" s="176"/>
      <c r="G35" s="280" t="s">
        <v>315</v>
      </c>
      <c r="H35" s="280"/>
      <c r="I35" s="280"/>
      <c r="J35" s="280"/>
      <c r="K35" s="174"/>
    </row>
    <row r="36" spans="2:11" ht="15" customHeight="1">
      <c r="B36" s="177"/>
      <c r="C36" s="178"/>
      <c r="D36" s="176"/>
      <c r="E36" s="180" t="s">
        <v>57</v>
      </c>
      <c r="F36" s="176"/>
      <c r="G36" s="280" t="s">
        <v>316</v>
      </c>
      <c r="H36" s="280"/>
      <c r="I36" s="280"/>
      <c r="J36" s="280"/>
      <c r="K36" s="174"/>
    </row>
    <row r="37" spans="2:11" ht="15" customHeight="1">
      <c r="B37" s="177"/>
      <c r="C37" s="178"/>
      <c r="D37" s="176"/>
      <c r="E37" s="180" t="s">
        <v>101</v>
      </c>
      <c r="F37" s="176"/>
      <c r="G37" s="280" t="s">
        <v>317</v>
      </c>
      <c r="H37" s="280"/>
      <c r="I37" s="280"/>
      <c r="J37" s="280"/>
      <c r="K37" s="174"/>
    </row>
    <row r="38" spans="2:11" ht="15" customHeight="1">
      <c r="B38" s="177"/>
      <c r="C38" s="178"/>
      <c r="D38" s="176"/>
      <c r="E38" s="180" t="s">
        <v>102</v>
      </c>
      <c r="F38" s="176"/>
      <c r="G38" s="280" t="s">
        <v>318</v>
      </c>
      <c r="H38" s="280"/>
      <c r="I38" s="280"/>
      <c r="J38" s="280"/>
      <c r="K38" s="174"/>
    </row>
    <row r="39" spans="2:11" ht="15" customHeight="1">
      <c r="B39" s="177"/>
      <c r="C39" s="178"/>
      <c r="D39" s="176"/>
      <c r="E39" s="180" t="s">
        <v>103</v>
      </c>
      <c r="F39" s="176"/>
      <c r="G39" s="280" t="s">
        <v>319</v>
      </c>
      <c r="H39" s="280"/>
      <c r="I39" s="280"/>
      <c r="J39" s="280"/>
      <c r="K39" s="174"/>
    </row>
    <row r="40" spans="2:11" ht="15" customHeight="1">
      <c r="B40" s="177"/>
      <c r="C40" s="178"/>
      <c r="D40" s="176"/>
      <c r="E40" s="180" t="s">
        <v>320</v>
      </c>
      <c r="F40" s="176"/>
      <c r="G40" s="280" t="s">
        <v>321</v>
      </c>
      <c r="H40" s="280"/>
      <c r="I40" s="280"/>
      <c r="J40" s="280"/>
      <c r="K40" s="174"/>
    </row>
    <row r="41" spans="2:11" ht="15" customHeight="1">
      <c r="B41" s="177"/>
      <c r="C41" s="178"/>
      <c r="D41" s="176"/>
      <c r="E41" s="180"/>
      <c r="F41" s="176"/>
      <c r="G41" s="280" t="s">
        <v>322</v>
      </c>
      <c r="H41" s="280"/>
      <c r="I41" s="280"/>
      <c r="J41" s="280"/>
      <c r="K41" s="174"/>
    </row>
    <row r="42" spans="2:11" ht="15" customHeight="1">
      <c r="B42" s="177"/>
      <c r="C42" s="178"/>
      <c r="D42" s="176"/>
      <c r="E42" s="180" t="s">
        <v>323</v>
      </c>
      <c r="F42" s="176"/>
      <c r="G42" s="280" t="s">
        <v>324</v>
      </c>
      <c r="H42" s="280"/>
      <c r="I42" s="280"/>
      <c r="J42" s="280"/>
      <c r="K42" s="174"/>
    </row>
    <row r="43" spans="2:11" ht="15" customHeight="1">
      <c r="B43" s="177"/>
      <c r="C43" s="178"/>
      <c r="D43" s="176"/>
      <c r="E43" s="180" t="s">
        <v>106</v>
      </c>
      <c r="F43" s="176"/>
      <c r="G43" s="280" t="s">
        <v>325</v>
      </c>
      <c r="H43" s="280"/>
      <c r="I43" s="280"/>
      <c r="J43" s="280"/>
      <c r="K43" s="174"/>
    </row>
    <row r="44" spans="2:11" ht="12.75" customHeight="1">
      <c r="B44" s="177"/>
      <c r="C44" s="178"/>
      <c r="D44" s="176"/>
      <c r="E44" s="176"/>
      <c r="F44" s="176"/>
      <c r="G44" s="176"/>
      <c r="H44" s="176"/>
      <c r="I44" s="176"/>
      <c r="J44" s="176"/>
      <c r="K44" s="174"/>
    </row>
    <row r="45" spans="2:11" ht="15" customHeight="1">
      <c r="B45" s="177"/>
      <c r="C45" s="178"/>
      <c r="D45" s="280" t="s">
        <v>326</v>
      </c>
      <c r="E45" s="280"/>
      <c r="F45" s="280"/>
      <c r="G45" s="280"/>
      <c r="H45" s="280"/>
      <c r="I45" s="280"/>
      <c r="J45" s="280"/>
      <c r="K45" s="174"/>
    </row>
    <row r="46" spans="2:11" ht="15" customHeight="1">
      <c r="B46" s="177"/>
      <c r="C46" s="178"/>
      <c r="D46" s="178"/>
      <c r="E46" s="280" t="s">
        <v>327</v>
      </c>
      <c r="F46" s="280"/>
      <c r="G46" s="280"/>
      <c r="H46" s="280"/>
      <c r="I46" s="280"/>
      <c r="J46" s="280"/>
      <c r="K46" s="174"/>
    </row>
    <row r="47" spans="2:11" ht="15" customHeight="1">
      <c r="B47" s="177"/>
      <c r="C47" s="178"/>
      <c r="D47" s="178"/>
      <c r="E47" s="280" t="s">
        <v>328</v>
      </c>
      <c r="F47" s="280"/>
      <c r="G47" s="280"/>
      <c r="H47" s="280"/>
      <c r="I47" s="280"/>
      <c r="J47" s="280"/>
      <c r="K47" s="174"/>
    </row>
    <row r="48" spans="2:11" ht="15" customHeight="1">
      <c r="B48" s="177"/>
      <c r="C48" s="178"/>
      <c r="D48" s="178"/>
      <c r="E48" s="280" t="s">
        <v>329</v>
      </c>
      <c r="F48" s="280"/>
      <c r="G48" s="280"/>
      <c r="H48" s="280"/>
      <c r="I48" s="280"/>
      <c r="J48" s="280"/>
      <c r="K48" s="174"/>
    </row>
    <row r="49" spans="2:11" ht="15" customHeight="1">
      <c r="B49" s="177"/>
      <c r="C49" s="178"/>
      <c r="D49" s="280" t="s">
        <v>330</v>
      </c>
      <c r="E49" s="280"/>
      <c r="F49" s="280"/>
      <c r="G49" s="280"/>
      <c r="H49" s="280"/>
      <c r="I49" s="280"/>
      <c r="J49" s="280"/>
      <c r="K49" s="174"/>
    </row>
    <row r="50" spans="2:11" ht="25.5" customHeight="1">
      <c r="B50" s="173"/>
      <c r="C50" s="283" t="s">
        <v>331</v>
      </c>
      <c r="D50" s="283"/>
      <c r="E50" s="283"/>
      <c r="F50" s="283"/>
      <c r="G50" s="283"/>
      <c r="H50" s="283"/>
      <c r="I50" s="283"/>
      <c r="J50" s="283"/>
      <c r="K50" s="174"/>
    </row>
    <row r="51" spans="2:11" ht="5.25" customHeight="1">
      <c r="B51" s="173"/>
      <c r="C51" s="175"/>
      <c r="D51" s="175"/>
      <c r="E51" s="175"/>
      <c r="F51" s="175"/>
      <c r="G51" s="175"/>
      <c r="H51" s="175"/>
      <c r="I51" s="175"/>
      <c r="J51" s="175"/>
      <c r="K51" s="174"/>
    </row>
    <row r="52" spans="2:11" ht="15" customHeight="1">
      <c r="B52" s="173"/>
      <c r="C52" s="280" t="s">
        <v>332</v>
      </c>
      <c r="D52" s="280"/>
      <c r="E52" s="280"/>
      <c r="F52" s="280"/>
      <c r="G52" s="280"/>
      <c r="H52" s="280"/>
      <c r="I52" s="280"/>
      <c r="J52" s="280"/>
      <c r="K52" s="174"/>
    </row>
    <row r="53" spans="2:11" ht="15" customHeight="1">
      <c r="B53" s="173"/>
      <c r="C53" s="280" t="s">
        <v>333</v>
      </c>
      <c r="D53" s="280"/>
      <c r="E53" s="280"/>
      <c r="F53" s="280"/>
      <c r="G53" s="280"/>
      <c r="H53" s="280"/>
      <c r="I53" s="280"/>
      <c r="J53" s="280"/>
      <c r="K53" s="174"/>
    </row>
    <row r="54" spans="2:11" ht="12.75" customHeight="1">
      <c r="B54" s="173"/>
      <c r="C54" s="176"/>
      <c r="D54" s="176"/>
      <c r="E54" s="176"/>
      <c r="F54" s="176"/>
      <c r="G54" s="176"/>
      <c r="H54" s="176"/>
      <c r="I54" s="176"/>
      <c r="J54" s="176"/>
      <c r="K54" s="174"/>
    </row>
    <row r="55" spans="2:11" ht="15" customHeight="1">
      <c r="B55" s="173"/>
      <c r="C55" s="280" t="s">
        <v>334</v>
      </c>
      <c r="D55" s="280"/>
      <c r="E55" s="280"/>
      <c r="F55" s="280"/>
      <c r="G55" s="280"/>
      <c r="H55" s="280"/>
      <c r="I55" s="280"/>
      <c r="J55" s="280"/>
      <c r="K55" s="174"/>
    </row>
    <row r="56" spans="2:11" ht="15" customHeight="1">
      <c r="B56" s="173"/>
      <c r="C56" s="178"/>
      <c r="D56" s="280" t="s">
        <v>335</v>
      </c>
      <c r="E56" s="280"/>
      <c r="F56" s="280"/>
      <c r="G56" s="280"/>
      <c r="H56" s="280"/>
      <c r="I56" s="280"/>
      <c r="J56" s="280"/>
      <c r="K56" s="174"/>
    </row>
    <row r="57" spans="2:11" ht="15" customHeight="1">
      <c r="B57" s="173"/>
      <c r="C57" s="178"/>
      <c r="D57" s="280" t="s">
        <v>336</v>
      </c>
      <c r="E57" s="280"/>
      <c r="F57" s="280"/>
      <c r="G57" s="280"/>
      <c r="H57" s="280"/>
      <c r="I57" s="280"/>
      <c r="J57" s="280"/>
      <c r="K57" s="174"/>
    </row>
    <row r="58" spans="2:11" ht="15" customHeight="1">
      <c r="B58" s="173"/>
      <c r="C58" s="178"/>
      <c r="D58" s="280" t="s">
        <v>337</v>
      </c>
      <c r="E58" s="280"/>
      <c r="F58" s="280"/>
      <c r="G58" s="280"/>
      <c r="H58" s="280"/>
      <c r="I58" s="280"/>
      <c r="J58" s="280"/>
      <c r="K58" s="174"/>
    </row>
    <row r="59" spans="2:11" ht="15" customHeight="1">
      <c r="B59" s="173"/>
      <c r="C59" s="178"/>
      <c r="D59" s="280" t="s">
        <v>338</v>
      </c>
      <c r="E59" s="280"/>
      <c r="F59" s="280"/>
      <c r="G59" s="280"/>
      <c r="H59" s="280"/>
      <c r="I59" s="280"/>
      <c r="J59" s="280"/>
      <c r="K59" s="174"/>
    </row>
    <row r="60" spans="2:11" ht="15" customHeight="1">
      <c r="B60" s="173"/>
      <c r="C60" s="178"/>
      <c r="D60" s="282" t="s">
        <v>339</v>
      </c>
      <c r="E60" s="282"/>
      <c r="F60" s="282"/>
      <c r="G60" s="282"/>
      <c r="H60" s="282"/>
      <c r="I60" s="282"/>
      <c r="J60" s="282"/>
      <c r="K60" s="174"/>
    </row>
    <row r="61" spans="2:11" ht="15" customHeight="1">
      <c r="B61" s="173"/>
      <c r="C61" s="178"/>
      <c r="D61" s="280" t="s">
        <v>340</v>
      </c>
      <c r="E61" s="280"/>
      <c r="F61" s="280"/>
      <c r="G61" s="280"/>
      <c r="H61" s="280"/>
      <c r="I61" s="280"/>
      <c r="J61" s="280"/>
      <c r="K61" s="174"/>
    </row>
    <row r="62" spans="2:11" ht="12.75" customHeight="1">
      <c r="B62" s="173"/>
      <c r="C62" s="178"/>
      <c r="D62" s="178"/>
      <c r="E62" s="181"/>
      <c r="F62" s="178"/>
      <c r="G62" s="178"/>
      <c r="H62" s="178"/>
      <c r="I62" s="178"/>
      <c r="J62" s="178"/>
      <c r="K62" s="174"/>
    </row>
    <row r="63" spans="2:11" ht="15" customHeight="1">
      <c r="B63" s="173"/>
      <c r="C63" s="178"/>
      <c r="D63" s="280" t="s">
        <v>341</v>
      </c>
      <c r="E63" s="280"/>
      <c r="F63" s="280"/>
      <c r="G63" s="280"/>
      <c r="H63" s="280"/>
      <c r="I63" s="280"/>
      <c r="J63" s="280"/>
      <c r="K63" s="174"/>
    </row>
    <row r="64" spans="2:11" ht="15" customHeight="1">
      <c r="B64" s="173"/>
      <c r="C64" s="178"/>
      <c r="D64" s="282" t="s">
        <v>342</v>
      </c>
      <c r="E64" s="282"/>
      <c r="F64" s="282"/>
      <c r="G64" s="282"/>
      <c r="H64" s="282"/>
      <c r="I64" s="282"/>
      <c r="J64" s="282"/>
      <c r="K64" s="174"/>
    </row>
    <row r="65" spans="2:11" ht="15" customHeight="1">
      <c r="B65" s="173"/>
      <c r="C65" s="178"/>
      <c r="D65" s="280" t="s">
        <v>343</v>
      </c>
      <c r="E65" s="280"/>
      <c r="F65" s="280"/>
      <c r="G65" s="280"/>
      <c r="H65" s="280"/>
      <c r="I65" s="280"/>
      <c r="J65" s="280"/>
      <c r="K65" s="174"/>
    </row>
    <row r="66" spans="2:11" ht="15" customHeight="1">
      <c r="B66" s="173"/>
      <c r="C66" s="178"/>
      <c r="D66" s="280" t="s">
        <v>344</v>
      </c>
      <c r="E66" s="280"/>
      <c r="F66" s="280"/>
      <c r="G66" s="280"/>
      <c r="H66" s="280"/>
      <c r="I66" s="280"/>
      <c r="J66" s="280"/>
      <c r="K66" s="174"/>
    </row>
    <row r="67" spans="2:11" ht="15" customHeight="1">
      <c r="B67" s="173"/>
      <c r="C67" s="178"/>
      <c r="D67" s="280" t="s">
        <v>345</v>
      </c>
      <c r="E67" s="280"/>
      <c r="F67" s="280"/>
      <c r="G67" s="280"/>
      <c r="H67" s="280"/>
      <c r="I67" s="280"/>
      <c r="J67" s="280"/>
      <c r="K67" s="174"/>
    </row>
    <row r="68" spans="2:11" ht="15" customHeight="1">
      <c r="B68" s="173"/>
      <c r="C68" s="178"/>
      <c r="D68" s="280" t="s">
        <v>346</v>
      </c>
      <c r="E68" s="280"/>
      <c r="F68" s="280"/>
      <c r="G68" s="280"/>
      <c r="H68" s="280"/>
      <c r="I68" s="280"/>
      <c r="J68" s="280"/>
      <c r="K68" s="174"/>
    </row>
    <row r="69" spans="2:11" ht="12.7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4"/>
    </row>
    <row r="70" spans="2:11" ht="18.75" customHeight="1">
      <c r="B70" s="185"/>
      <c r="C70" s="185"/>
      <c r="D70" s="185"/>
      <c r="E70" s="185"/>
      <c r="F70" s="185"/>
      <c r="G70" s="185"/>
      <c r="H70" s="185"/>
      <c r="I70" s="185"/>
      <c r="J70" s="185"/>
      <c r="K70" s="186"/>
    </row>
    <row r="71" spans="2:11" ht="18.75" customHeight="1"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2:11" ht="7.5" customHeight="1">
      <c r="B72" s="187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ht="45" customHeight="1">
      <c r="B73" s="190"/>
      <c r="C73" s="281" t="s">
        <v>282</v>
      </c>
      <c r="D73" s="281"/>
      <c r="E73" s="281"/>
      <c r="F73" s="281"/>
      <c r="G73" s="281"/>
      <c r="H73" s="281"/>
      <c r="I73" s="281"/>
      <c r="J73" s="281"/>
      <c r="K73" s="191"/>
    </row>
    <row r="74" spans="2:11" ht="17.25" customHeight="1">
      <c r="B74" s="190"/>
      <c r="C74" s="192" t="s">
        <v>347</v>
      </c>
      <c r="D74" s="192"/>
      <c r="E74" s="192"/>
      <c r="F74" s="192" t="s">
        <v>348</v>
      </c>
      <c r="G74" s="193"/>
      <c r="H74" s="192" t="s">
        <v>101</v>
      </c>
      <c r="I74" s="192" t="s">
        <v>61</v>
      </c>
      <c r="J74" s="192" t="s">
        <v>349</v>
      </c>
      <c r="K74" s="191"/>
    </row>
    <row r="75" spans="2:11" ht="17.25" customHeight="1">
      <c r="B75" s="190"/>
      <c r="C75" s="194" t="s">
        <v>350</v>
      </c>
      <c r="D75" s="194"/>
      <c r="E75" s="194"/>
      <c r="F75" s="195" t="s">
        <v>351</v>
      </c>
      <c r="G75" s="196"/>
      <c r="H75" s="194"/>
      <c r="I75" s="194"/>
      <c r="J75" s="194" t="s">
        <v>352</v>
      </c>
      <c r="K75" s="191"/>
    </row>
    <row r="76" spans="2:11" ht="5.25" customHeight="1">
      <c r="B76" s="190"/>
      <c r="C76" s="197"/>
      <c r="D76" s="197"/>
      <c r="E76" s="197"/>
      <c r="F76" s="197"/>
      <c r="G76" s="198"/>
      <c r="H76" s="197"/>
      <c r="I76" s="197"/>
      <c r="J76" s="197"/>
      <c r="K76" s="191"/>
    </row>
    <row r="77" spans="2:11" ht="15" customHeight="1">
      <c r="B77" s="190"/>
      <c r="C77" s="180" t="s">
        <v>57</v>
      </c>
      <c r="D77" s="197"/>
      <c r="E77" s="197"/>
      <c r="F77" s="199" t="s">
        <v>353</v>
      </c>
      <c r="G77" s="198"/>
      <c r="H77" s="180" t="s">
        <v>354</v>
      </c>
      <c r="I77" s="180" t="s">
        <v>355</v>
      </c>
      <c r="J77" s="180">
        <v>20</v>
      </c>
      <c r="K77" s="191"/>
    </row>
    <row r="78" spans="2:11" ht="15" customHeight="1">
      <c r="B78" s="190"/>
      <c r="C78" s="180" t="s">
        <v>356</v>
      </c>
      <c r="D78" s="180"/>
      <c r="E78" s="180"/>
      <c r="F78" s="199" t="s">
        <v>353</v>
      </c>
      <c r="G78" s="198"/>
      <c r="H78" s="180" t="s">
        <v>357</v>
      </c>
      <c r="I78" s="180" t="s">
        <v>355</v>
      </c>
      <c r="J78" s="180">
        <v>120</v>
      </c>
      <c r="K78" s="191"/>
    </row>
    <row r="79" spans="2:11" ht="15" customHeight="1">
      <c r="B79" s="200"/>
      <c r="C79" s="180" t="s">
        <v>358</v>
      </c>
      <c r="D79" s="180"/>
      <c r="E79" s="180"/>
      <c r="F79" s="199" t="s">
        <v>359</v>
      </c>
      <c r="G79" s="198"/>
      <c r="H79" s="180" t="s">
        <v>360</v>
      </c>
      <c r="I79" s="180" t="s">
        <v>355</v>
      </c>
      <c r="J79" s="180">
        <v>50</v>
      </c>
      <c r="K79" s="191"/>
    </row>
    <row r="80" spans="2:11" ht="15" customHeight="1">
      <c r="B80" s="200"/>
      <c r="C80" s="180" t="s">
        <v>361</v>
      </c>
      <c r="D80" s="180"/>
      <c r="E80" s="180"/>
      <c r="F80" s="199" t="s">
        <v>353</v>
      </c>
      <c r="G80" s="198"/>
      <c r="H80" s="180" t="s">
        <v>362</v>
      </c>
      <c r="I80" s="180" t="s">
        <v>363</v>
      </c>
      <c r="J80" s="180"/>
      <c r="K80" s="191"/>
    </row>
    <row r="81" spans="2:11" ht="15" customHeight="1">
      <c r="B81" s="200"/>
      <c r="C81" s="201" t="s">
        <v>364</v>
      </c>
      <c r="D81" s="201"/>
      <c r="E81" s="201"/>
      <c r="F81" s="202" t="s">
        <v>359</v>
      </c>
      <c r="G81" s="201"/>
      <c r="H81" s="201" t="s">
        <v>365</v>
      </c>
      <c r="I81" s="201" t="s">
        <v>355</v>
      </c>
      <c r="J81" s="201">
        <v>15</v>
      </c>
      <c r="K81" s="191"/>
    </row>
    <row r="82" spans="2:11" ht="15" customHeight="1">
      <c r="B82" s="200"/>
      <c r="C82" s="201" t="s">
        <v>366</v>
      </c>
      <c r="D82" s="201"/>
      <c r="E82" s="201"/>
      <c r="F82" s="202" t="s">
        <v>359</v>
      </c>
      <c r="G82" s="201"/>
      <c r="H82" s="201" t="s">
        <v>367</v>
      </c>
      <c r="I82" s="201" t="s">
        <v>355</v>
      </c>
      <c r="J82" s="201">
        <v>15</v>
      </c>
      <c r="K82" s="191"/>
    </row>
    <row r="83" spans="2:11" ht="15" customHeight="1">
      <c r="B83" s="200"/>
      <c r="C83" s="201" t="s">
        <v>368</v>
      </c>
      <c r="D83" s="201"/>
      <c r="E83" s="201"/>
      <c r="F83" s="202" t="s">
        <v>359</v>
      </c>
      <c r="G83" s="201"/>
      <c r="H83" s="201" t="s">
        <v>369</v>
      </c>
      <c r="I83" s="201" t="s">
        <v>355</v>
      </c>
      <c r="J83" s="201">
        <v>20</v>
      </c>
      <c r="K83" s="191"/>
    </row>
    <row r="84" spans="2:11" ht="15" customHeight="1">
      <c r="B84" s="200"/>
      <c r="C84" s="201" t="s">
        <v>370</v>
      </c>
      <c r="D84" s="201"/>
      <c r="E84" s="201"/>
      <c r="F84" s="202" t="s">
        <v>359</v>
      </c>
      <c r="G84" s="201"/>
      <c r="H84" s="201" t="s">
        <v>371</v>
      </c>
      <c r="I84" s="201" t="s">
        <v>355</v>
      </c>
      <c r="J84" s="201">
        <v>20</v>
      </c>
      <c r="K84" s="191"/>
    </row>
    <row r="85" spans="2:11" ht="15" customHeight="1">
      <c r="B85" s="200"/>
      <c r="C85" s="180" t="s">
        <v>372</v>
      </c>
      <c r="D85" s="180"/>
      <c r="E85" s="180"/>
      <c r="F85" s="199" t="s">
        <v>359</v>
      </c>
      <c r="G85" s="198"/>
      <c r="H85" s="180" t="s">
        <v>373</v>
      </c>
      <c r="I85" s="180" t="s">
        <v>355</v>
      </c>
      <c r="J85" s="180">
        <v>50</v>
      </c>
      <c r="K85" s="191"/>
    </row>
    <row r="86" spans="2:11" ht="15" customHeight="1">
      <c r="B86" s="200"/>
      <c r="C86" s="180" t="s">
        <v>374</v>
      </c>
      <c r="D86" s="180"/>
      <c r="E86" s="180"/>
      <c r="F86" s="199" t="s">
        <v>359</v>
      </c>
      <c r="G86" s="198"/>
      <c r="H86" s="180" t="s">
        <v>375</v>
      </c>
      <c r="I86" s="180" t="s">
        <v>355</v>
      </c>
      <c r="J86" s="180">
        <v>20</v>
      </c>
      <c r="K86" s="191"/>
    </row>
    <row r="87" spans="2:11" ht="15" customHeight="1">
      <c r="B87" s="200"/>
      <c r="C87" s="180" t="s">
        <v>376</v>
      </c>
      <c r="D87" s="180"/>
      <c r="E87" s="180"/>
      <c r="F87" s="199" t="s">
        <v>359</v>
      </c>
      <c r="G87" s="198"/>
      <c r="H87" s="180" t="s">
        <v>377</v>
      </c>
      <c r="I87" s="180" t="s">
        <v>355</v>
      </c>
      <c r="J87" s="180">
        <v>20</v>
      </c>
      <c r="K87" s="191"/>
    </row>
    <row r="88" spans="2:11" ht="15" customHeight="1">
      <c r="B88" s="200"/>
      <c r="C88" s="180" t="s">
        <v>378</v>
      </c>
      <c r="D88" s="180"/>
      <c r="E88" s="180"/>
      <c r="F88" s="199" t="s">
        <v>359</v>
      </c>
      <c r="G88" s="198"/>
      <c r="H88" s="180" t="s">
        <v>379</v>
      </c>
      <c r="I88" s="180" t="s">
        <v>355</v>
      </c>
      <c r="J88" s="180">
        <v>50</v>
      </c>
      <c r="K88" s="191"/>
    </row>
    <row r="89" spans="2:11" ht="15" customHeight="1">
      <c r="B89" s="200"/>
      <c r="C89" s="180" t="s">
        <v>380</v>
      </c>
      <c r="D89" s="180"/>
      <c r="E89" s="180"/>
      <c r="F89" s="199" t="s">
        <v>359</v>
      </c>
      <c r="G89" s="198"/>
      <c r="H89" s="180" t="s">
        <v>380</v>
      </c>
      <c r="I89" s="180" t="s">
        <v>355</v>
      </c>
      <c r="J89" s="180">
        <v>50</v>
      </c>
      <c r="K89" s="191"/>
    </row>
    <row r="90" spans="2:11" ht="15" customHeight="1">
      <c r="B90" s="200"/>
      <c r="C90" s="180" t="s">
        <v>107</v>
      </c>
      <c r="D90" s="180"/>
      <c r="E90" s="180"/>
      <c r="F90" s="199" t="s">
        <v>359</v>
      </c>
      <c r="G90" s="198"/>
      <c r="H90" s="180" t="s">
        <v>381</v>
      </c>
      <c r="I90" s="180" t="s">
        <v>355</v>
      </c>
      <c r="J90" s="180">
        <v>255</v>
      </c>
      <c r="K90" s="191"/>
    </row>
    <row r="91" spans="2:11" ht="15" customHeight="1">
      <c r="B91" s="200"/>
      <c r="C91" s="180" t="s">
        <v>382</v>
      </c>
      <c r="D91" s="180"/>
      <c r="E91" s="180"/>
      <c r="F91" s="199" t="s">
        <v>353</v>
      </c>
      <c r="G91" s="198"/>
      <c r="H91" s="180" t="s">
        <v>383</v>
      </c>
      <c r="I91" s="180" t="s">
        <v>384</v>
      </c>
      <c r="J91" s="180"/>
      <c r="K91" s="191"/>
    </row>
    <row r="92" spans="2:11" ht="15" customHeight="1">
      <c r="B92" s="200"/>
      <c r="C92" s="180" t="s">
        <v>385</v>
      </c>
      <c r="D92" s="180"/>
      <c r="E92" s="180"/>
      <c r="F92" s="199" t="s">
        <v>353</v>
      </c>
      <c r="G92" s="198"/>
      <c r="H92" s="180" t="s">
        <v>386</v>
      </c>
      <c r="I92" s="180" t="s">
        <v>387</v>
      </c>
      <c r="J92" s="180"/>
      <c r="K92" s="191"/>
    </row>
    <row r="93" spans="2:11" ht="15" customHeight="1">
      <c r="B93" s="200"/>
      <c r="C93" s="180" t="s">
        <v>388</v>
      </c>
      <c r="D93" s="180"/>
      <c r="E93" s="180"/>
      <c r="F93" s="199" t="s">
        <v>353</v>
      </c>
      <c r="G93" s="198"/>
      <c r="H93" s="180" t="s">
        <v>388</v>
      </c>
      <c r="I93" s="180" t="s">
        <v>387</v>
      </c>
      <c r="J93" s="180"/>
      <c r="K93" s="191"/>
    </row>
    <row r="94" spans="2:11" ht="15" customHeight="1">
      <c r="B94" s="200"/>
      <c r="C94" s="180" t="s">
        <v>42</v>
      </c>
      <c r="D94" s="180"/>
      <c r="E94" s="180"/>
      <c r="F94" s="199" t="s">
        <v>353</v>
      </c>
      <c r="G94" s="198"/>
      <c r="H94" s="180" t="s">
        <v>389</v>
      </c>
      <c r="I94" s="180" t="s">
        <v>387</v>
      </c>
      <c r="J94" s="180"/>
      <c r="K94" s="191"/>
    </row>
    <row r="95" spans="2:11" ht="15" customHeight="1">
      <c r="B95" s="200"/>
      <c r="C95" s="180" t="s">
        <v>52</v>
      </c>
      <c r="D95" s="180"/>
      <c r="E95" s="180"/>
      <c r="F95" s="199" t="s">
        <v>353</v>
      </c>
      <c r="G95" s="198"/>
      <c r="H95" s="180" t="s">
        <v>390</v>
      </c>
      <c r="I95" s="180" t="s">
        <v>387</v>
      </c>
      <c r="J95" s="180"/>
      <c r="K95" s="191"/>
    </row>
    <row r="96" spans="2:11" ht="15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2:11" ht="18.75" customHeight="1">
      <c r="B97" s="206"/>
      <c r="C97" s="207"/>
      <c r="D97" s="207"/>
      <c r="E97" s="207"/>
      <c r="F97" s="207"/>
      <c r="G97" s="207"/>
      <c r="H97" s="207"/>
      <c r="I97" s="207"/>
      <c r="J97" s="207"/>
      <c r="K97" s="206"/>
    </row>
    <row r="98" spans="2:11" ht="18.75" customHeight="1">
      <c r="B98" s="186"/>
      <c r="C98" s="186"/>
      <c r="D98" s="186"/>
      <c r="E98" s="186"/>
      <c r="F98" s="186"/>
      <c r="G98" s="186"/>
      <c r="H98" s="186"/>
      <c r="I98" s="186"/>
      <c r="J98" s="186"/>
      <c r="K98" s="186"/>
    </row>
    <row r="99" spans="2:11" ht="7.5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9"/>
    </row>
    <row r="100" spans="2:11" ht="45" customHeight="1">
      <c r="B100" s="190"/>
      <c r="C100" s="281" t="s">
        <v>391</v>
      </c>
      <c r="D100" s="281"/>
      <c r="E100" s="281"/>
      <c r="F100" s="281"/>
      <c r="G100" s="281"/>
      <c r="H100" s="281"/>
      <c r="I100" s="281"/>
      <c r="J100" s="281"/>
      <c r="K100" s="191"/>
    </row>
    <row r="101" spans="2:11" ht="17.25" customHeight="1">
      <c r="B101" s="190"/>
      <c r="C101" s="192" t="s">
        <v>347</v>
      </c>
      <c r="D101" s="192"/>
      <c r="E101" s="192"/>
      <c r="F101" s="192" t="s">
        <v>348</v>
      </c>
      <c r="G101" s="193"/>
      <c r="H101" s="192" t="s">
        <v>101</v>
      </c>
      <c r="I101" s="192" t="s">
        <v>61</v>
      </c>
      <c r="J101" s="192" t="s">
        <v>349</v>
      </c>
      <c r="K101" s="191"/>
    </row>
    <row r="102" spans="2:11" ht="17.25" customHeight="1">
      <c r="B102" s="190"/>
      <c r="C102" s="194" t="s">
        <v>350</v>
      </c>
      <c r="D102" s="194"/>
      <c r="E102" s="194"/>
      <c r="F102" s="195" t="s">
        <v>351</v>
      </c>
      <c r="G102" s="196"/>
      <c r="H102" s="194"/>
      <c r="I102" s="194"/>
      <c r="J102" s="194" t="s">
        <v>352</v>
      </c>
      <c r="K102" s="191"/>
    </row>
    <row r="103" spans="2:11" ht="5.25" customHeight="1">
      <c r="B103" s="190"/>
      <c r="C103" s="192"/>
      <c r="D103" s="192"/>
      <c r="E103" s="192"/>
      <c r="F103" s="192"/>
      <c r="G103" s="208"/>
      <c r="H103" s="192"/>
      <c r="I103" s="192"/>
      <c r="J103" s="192"/>
      <c r="K103" s="191"/>
    </row>
    <row r="104" spans="2:11" ht="15" customHeight="1">
      <c r="B104" s="190"/>
      <c r="C104" s="180" t="s">
        <v>57</v>
      </c>
      <c r="D104" s="197"/>
      <c r="E104" s="197"/>
      <c r="F104" s="199" t="s">
        <v>353</v>
      </c>
      <c r="G104" s="208"/>
      <c r="H104" s="180" t="s">
        <v>392</v>
      </c>
      <c r="I104" s="180" t="s">
        <v>355</v>
      </c>
      <c r="J104" s="180">
        <v>20</v>
      </c>
      <c r="K104" s="191"/>
    </row>
    <row r="105" spans="2:11" ht="15" customHeight="1">
      <c r="B105" s="190"/>
      <c r="C105" s="180" t="s">
        <v>356</v>
      </c>
      <c r="D105" s="180"/>
      <c r="E105" s="180"/>
      <c r="F105" s="199" t="s">
        <v>353</v>
      </c>
      <c r="G105" s="180"/>
      <c r="H105" s="180" t="s">
        <v>392</v>
      </c>
      <c r="I105" s="180" t="s">
        <v>355</v>
      </c>
      <c r="J105" s="180">
        <v>120</v>
      </c>
      <c r="K105" s="191"/>
    </row>
    <row r="106" spans="2:11" ht="15" customHeight="1">
      <c r="B106" s="200"/>
      <c r="C106" s="180" t="s">
        <v>358</v>
      </c>
      <c r="D106" s="180"/>
      <c r="E106" s="180"/>
      <c r="F106" s="199" t="s">
        <v>359</v>
      </c>
      <c r="G106" s="180"/>
      <c r="H106" s="180" t="s">
        <v>392</v>
      </c>
      <c r="I106" s="180" t="s">
        <v>355</v>
      </c>
      <c r="J106" s="180">
        <v>50</v>
      </c>
      <c r="K106" s="191"/>
    </row>
    <row r="107" spans="2:11" ht="15" customHeight="1">
      <c r="B107" s="200"/>
      <c r="C107" s="180" t="s">
        <v>361</v>
      </c>
      <c r="D107" s="180"/>
      <c r="E107" s="180"/>
      <c r="F107" s="199" t="s">
        <v>353</v>
      </c>
      <c r="G107" s="180"/>
      <c r="H107" s="180" t="s">
        <v>392</v>
      </c>
      <c r="I107" s="180" t="s">
        <v>363</v>
      </c>
      <c r="J107" s="180"/>
      <c r="K107" s="191"/>
    </row>
    <row r="108" spans="2:11" ht="15" customHeight="1">
      <c r="B108" s="200"/>
      <c r="C108" s="180" t="s">
        <v>372</v>
      </c>
      <c r="D108" s="180"/>
      <c r="E108" s="180"/>
      <c r="F108" s="199" t="s">
        <v>359</v>
      </c>
      <c r="G108" s="180"/>
      <c r="H108" s="180" t="s">
        <v>392</v>
      </c>
      <c r="I108" s="180" t="s">
        <v>355</v>
      </c>
      <c r="J108" s="180">
        <v>50</v>
      </c>
      <c r="K108" s="191"/>
    </row>
    <row r="109" spans="2:11" ht="15" customHeight="1">
      <c r="B109" s="200"/>
      <c r="C109" s="180" t="s">
        <v>380</v>
      </c>
      <c r="D109" s="180"/>
      <c r="E109" s="180"/>
      <c r="F109" s="199" t="s">
        <v>359</v>
      </c>
      <c r="G109" s="180"/>
      <c r="H109" s="180" t="s">
        <v>392</v>
      </c>
      <c r="I109" s="180" t="s">
        <v>355</v>
      </c>
      <c r="J109" s="180">
        <v>50</v>
      </c>
      <c r="K109" s="191"/>
    </row>
    <row r="110" spans="2:11" ht="15" customHeight="1">
      <c r="B110" s="200"/>
      <c r="C110" s="180" t="s">
        <v>378</v>
      </c>
      <c r="D110" s="180"/>
      <c r="E110" s="180"/>
      <c r="F110" s="199" t="s">
        <v>359</v>
      </c>
      <c r="G110" s="180"/>
      <c r="H110" s="180" t="s">
        <v>392</v>
      </c>
      <c r="I110" s="180" t="s">
        <v>355</v>
      </c>
      <c r="J110" s="180">
        <v>50</v>
      </c>
      <c r="K110" s="191"/>
    </row>
    <row r="111" spans="2:11" ht="15" customHeight="1">
      <c r="B111" s="200"/>
      <c r="C111" s="180" t="s">
        <v>57</v>
      </c>
      <c r="D111" s="180"/>
      <c r="E111" s="180"/>
      <c r="F111" s="199" t="s">
        <v>353</v>
      </c>
      <c r="G111" s="180"/>
      <c r="H111" s="180" t="s">
        <v>393</v>
      </c>
      <c r="I111" s="180" t="s">
        <v>355</v>
      </c>
      <c r="J111" s="180">
        <v>20</v>
      </c>
      <c r="K111" s="191"/>
    </row>
    <row r="112" spans="2:11" ht="15" customHeight="1">
      <c r="B112" s="200"/>
      <c r="C112" s="180" t="s">
        <v>394</v>
      </c>
      <c r="D112" s="180"/>
      <c r="E112" s="180"/>
      <c r="F112" s="199" t="s">
        <v>353</v>
      </c>
      <c r="G112" s="180"/>
      <c r="H112" s="180" t="s">
        <v>395</v>
      </c>
      <c r="I112" s="180" t="s">
        <v>355</v>
      </c>
      <c r="J112" s="180">
        <v>120</v>
      </c>
      <c r="K112" s="191"/>
    </row>
    <row r="113" spans="2:11" ht="15" customHeight="1">
      <c r="B113" s="200"/>
      <c r="C113" s="180" t="s">
        <v>42</v>
      </c>
      <c r="D113" s="180"/>
      <c r="E113" s="180"/>
      <c r="F113" s="199" t="s">
        <v>353</v>
      </c>
      <c r="G113" s="180"/>
      <c r="H113" s="180" t="s">
        <v>396</v>
      </c>
      <c r="I113" s="180" t="s">
        <v>387</v>
      </c>
      <c r="J113" s="180"/>
      <c r="K113" s="191"/>
    </row>
    <row r="114" spans="2:11" ht="15" customHeight="1">
      <c r="B114" s="200"/>
      <c r="C114" s="180" t="s">
        <v>52</v>
      </c>
      <c r="D114" s="180"/>
      <c r="E114" s="180"/>
      <c r="F114" s="199" t="s">
        <v>353</v>
      </c>
      <c r="G114" s="180"/>
      <c r="H114" s="180" t="s">
        <v>397</v>
      </c>
      <c r="I114" s="180" t="s">
        <v>387</v>
      </c>
      <c r="J114" s="180"/>
      <c r="K114" s="191"/>
    </row>
    <row r="115" spans="2:11" ht="15" customHeight="1">
      <c r="B115" s="200"/>
      <c r="C115" s="180" t="s">
        <v>61</v>
      </c>
      <c r="D115" s="180"/>
      <c r="E115" s="180"/>
      <c r="F115" s="199" t="s">
        <v>353</v>
      </c>
      <c r="G115" s="180"/>
      <c r="H115" s="180" t="s">
        <v>398</v>
      </c>
      <c r="I115" s="180" t="s">
        <v>399</v>
      </c>
      <c r="J115" s="180"/>
      <c r="K115" s="191"/>
    </row>
    <row r="116" spans="2:11" ht="15" customHeight="1">
      <c r="B116" s="203"/>
      <c r="C116" s="209"/>
      <c r="D116" s="209"/>
      <c r="E116" s="209"/>
      <c r="F116" s="209"/>
      <c r="G116" s="209"/>
      <c r="H116" s="209"/>
      <c r="I116" s="209"/>
      <c r="J116" s="209"/>
      <c r="K116" s="205"/>
    </row>
    <row r="117" spans="2:11" ht="18.75" customHeight="1">
      <c r="B117" s="210"/>
      <c r="C117" s="176"/>
      <c r="D117" s="176"/>
      <c r="E117" s="176"/>
      <c r="F117" s="211"/>
      <c r="G117" s="176"/>
      <c r="H117" s="176"/>
      <c r="I117" s="176"/>
      <c r="J117" s="176"/>
      <c r="K117" s="210"/>
    </row>
    <row r="118" spans="2:11" ht="18.75" customHeight="1"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2:11" ht="7.5" customHeight="1">
      <c r="B119" s="212"/>
      <c r="C119" s="213"/>
      <c r="D119" s="213"/>
      <c r="E119" s="213"/>
      <c r="F119" s="213"/>
      <c r="G119" s="213"/>
      <c r="H119" s="213"/>
      <c r="I119" s="213"/>
      <c r="J119" s="213"/>
      <c r="K119" s="214"/>
    </row>
    <row r="120" spans="2:11" ht="45" customHeight="1">
      <c r="B120" s="215"/>
      <c r="C120" s="278" t="s">
        <v>400</v>
      </c>
      <c r="D120" s="278"/>
      <c r="E120" s="278"/>
      <c r="F120" s="278"/>
      <c r="G120" s="278"/>
      <c r="H120" s="278"/>
      <c r="I120" s="278"/>
      <c r="J120" s="278"/>
      <c r="K120" s="216"/>
    </row>
    <row r="121" spans="2:11" ht="17.25" customHeight="1">
      <c r="B121" s="217"/>
      <c r="C121" s="192" t="s">
        <v>347</v>
      </c>
      <c r="D121" s="192"/>
      <c r="E121" s="192"/>
      <c r="F121" s="192" t="s">
        <v>348</v>
      </c>
      <c r="G121" s="193"/>
      <c r="H121" s="192" t="s">
        <v>101</v>
      </c>
      <c r="I121" s="192" t="s">
        <v>61</v>
      </c>
      <c r="J121" s="192" t="s">
        <v>349</v>
      </c>
      <c r="K121" s="218"/>
    </row>
    <row r="122" spans="2:11" ht="17.25" customHeight="1">
      <c r="B122" s="217"/>
      <c r="C122" s="194" t="s">
        <v>350</v>
      </c>
      <c r="D122" s="194"/>
      <c r="E122" s="194"/>
      <c r="F122" s="195" t="s">
        <v>351</v>
      </c>
      <c r="G122" s="196"/>
      <c r="H122" s="194"/>
      <c r="I122" s="194"/>
      <c r="J122" s="194" t="s">
        <v>352</v>
      </c>
      <c r="K122" s="218"/>
    </row>
    <row r="123" spans="2:11" ht="5.25" customHeight="1">
      <c r="B123" s="219"/>
      <c r="C123" s="197"/>
      <c r="D123" s="197"/>
      <c r="E123" s="197"/>
      <c r="F123" s="197"/>
      <c r="G123" s="180"/>
      <c r="H123" s="197"/>
      <c r="I123" s="197"/>
      <c r="J123" s="197"/>
      <c r="K123" s="220"/>
    </row>
    <row r="124" spans="2:11" ht="15" customHeight="1">
      <c r="B124" s="219"/>
      <c r="C124" s="180" t="s">
        <v>356</v>
      </c>
      <c r="D124" s="197"/>
      <c r="E124" s="197"/>
      <c r="F124" s="199" t="s">
        <v>353</v>
      </c>
      <c r="G124" s="180"/>
      <c r="H124" s="180" t="s">
        <v>392</v>
      </c>
      <c r="I124" s="180" t="s">
        <v>355</v>
      </c>
      <c r="J124" s="180">
        <v>120</v>
      </c>
      <c r="K124" s="221"/>
    </row>
    <row r="125" spans="2:11" ht="15" customHeight="1">
      <c r="B125" s="219"/>
      <c r="C125" s="180" t="s">
        <v>401</v>
      </c>
      <c r="D125" s="180"/>
      <c r="E125" s="180"/>
      <c r="F125" s="199" t="s">
        <v>353</v>
      </c>
      <c r="G125" s="180"/>
      <c r="H125" s="180" t="s">
        <v>402</v>
      </c>
      <c r="I125" s="180" t="s">
        <v>355</v>
      </c>
      <c r="J125" s="180" t="s">
        <v>403</v>
      </c>
      <c r="K125" s="221"/>
    </row>
    <row r="126" spans="2:11" ht="15" customHeight="1">
      <c r="B126" s="219"/>
      <c r="C126" s="180" t="s">
        <v>302</v>
      </c>
      <c r="D126" s="180"/>
      <c r="E126" s="180"/>
      <c r="F126" s="199" t="s">
        <v>353</v>
      </c>
      <c r="G126" s="180"/>
      <c r="H126" s="180" t="s">
        <v>404</v>
      </c>
      <c r="I126" s="180" t="s">
        <v>355</v>
      </c>
      <c r="J126" s="180" t="s">
        <v>403</v>
      </c>
      <c r="K126" s="221"/>
    </row>
    <row r="127" spans="2:11" ht="15" customHeight="1">
      <c r="B127" s="219"/>
      <c r="C127" s="180" t="s">
        <v>364</v>
      </c>
      <c r="D127" s="180"/>
      <c r="E127" s="180"/>
      <c r="F127" s="199" t="s">
        <v>359</v>
      </c>
      <c r="G127" s="180"/>
      <c r="H127" s="180" t="s">
        <v>365</v>
      </c>
      <c r="I127" s="180" t="s">
        <v>355</v>
      </c>
      <c r="J127" s="180">
        <v>15</v>
      </c>
      <c r="K127" s="221"/>
    </row>
    <row r="128" spans="2:11" ht="15" customHeight="1">
      <c r="B128" s="219"/>
      <c r="C128" s="201" t="s">
        <v>366</v>
      </c>
      <c r="D128" s="201"/>
      <c r="E128" s="201"/>
      <c r="F128" s="202" t="s">
        <v>359</v>
      </c>
      <c r="G128" s="201"/>
      <c r="H128" s="201" t="s">
        <v>367</v>
      </c>
      <c r="I128" s="201" t="s">
        <v>355</v>
      </c>
      <c r="J128" s="201">
        <v>15</v>
      </c>
      <c r="K128" s="221"/>
    </row>
    <row r="129" spans="2:11" ht="15" customHeight="1">
      <c r="B129" s="219"/>
      <c r="C129" s="201" t="s">
        <v>368</v>
      </c>
      <c r="D129" s="201"/>
      <c r="E129" s="201"/>
      <c r="F129" s="202" t="s">
        <v>359</v>
      </c>
      <c r="G129" s="201"/>
      <c r="H129" s="201" t="s">
        <v>369</v>
      </c>
      <c r="I129" s="201" t="s">
        <v>355</v>
      </c>
      <c r="J129" s="201">
        <v>20</v>
      </c>
      <c r="K129" s="221"/>
    </row>
    <row r="130" spans="2:11" ht="15" customHeight="1">
      <c r="B130" s="219"/>
      <c r="C130" s="201" t="s">
        <v>370</v>
      </c>
      <c r="D130" s="201"/>
      <c r="E130" s="201"/>
      <c r="F130" s="202" t="s">
        <v>359</v>
      </c>
      <c r="G130" s="201"/>
      <c r="H130" s="201" t="s">
        <v>371</v>
      </c>
      <c r="I130" s="201" t="s">
        <v>355</v>
      </c>
      <c r="J130" s="201">
        <v>20</v>
      </c>
      <c r="K130" s="221"/>
    </row>
    <row r="131" spans="2:11" ht="15" customHeight="1">
      <c r="B131" s="219"/>
      <c r="C131" s="180" t="s">
        <v>358</v>
      </c>
      <c r="D131" s="180"/>
      <c r="E131" s="180"/>
      <c r="F131" s="199" t="s">
        <v>359</v>
      </c>
      <c r="G131" s="180"/>
      <c r="H131" s="180" t="s">
        <v>392</v>
      </c>
      <c r="I131" s="180" t="s">
        <v>355</v>
      </c>
      <c r="J131" s="180">
        <v>50</v>
      </c>
      <c r="K131" s="221"/>
    </row>
    <row r="132" spans="2:11" ht="15" customHeight="1">
      <c r="B132" s="219"/>
      <c r="C132" s="180" t="s">
        <v>372</v>
      </c>
      <c r="D132" s="180"/>
      <c r="E132" s="180"/>
      <c r="F132" s="199" t="s">
        <v>359</v>
      </c>
      <c r="G132" s="180"/>
      <c r="H132" s="180" t="s">
        <v>392</v>
      </c>
      <c r="I132" s="180" t="s">
        <v>355</v>
      </c>
      <c r="J132" s="180">
        <v>50</v>
      </c>
      <c r="K132" s="221"/>
    </row>
    <row r="133" spans="2:11" ht="15" customHeight="1">
      <c r="B133" s="219"/>
      <c r="C133" s="180" t="s">
        <v>378</v>
      </c>
      <c r="D133" s="180"/>
      <c r="E133" s="180"/>
      <c r="F133" s="199" t="s">
        <v>359</v>
      </c>
      <c r="G133" s="180"/>
      <c r="H133" s="180" t="s">
        <v>392</v>
      </c>
      <c r="I133" s="180" t="s">
        <v>355</v>
      </c>
      <c r="J133" s="180">
        <v>50</v>
      </c>
      <c r="K133" s="221"/>
    </row>
    <row r="134" spans="2:11" ht="15" customHeight="1">
      <c r="B134" s="219"/>
      <c r="C134" s="180" t="s">
        <v>380</v>
      </c>
      <c r="D134" s="180"/>
      <c r="E134" s="180"/>
      <c r="F134" s="199" t="s">
        <v>359</v>
      </c>
      <c r="G134" s="180"/>
      <c r="H134" s="180" t="s">
        <v>392</v>
      </c>
      <c r="I134" s="180" t="s">
        <v>355</v>
      </c>
      <c r="J134" s="180">
        <v>50</v>
      </c>
      <c r="K134" s="221"/>
    </row>
    <row r="135" spans="2:11" ht="15" customHeight="1">
      <c r="B135" s="219"/>
      <c r="C135" s="180" t="s">
        <v>107</v>
      </c>
      <c r="D135" s="180"/>
      <c r="E135" s="180"/>
      <c r="F135" s="199" t="s">
        <v>359</v>
      </c>
      <c r="G135" s="180"/>
      <c r="H135" s="180" t="s">
        <v>405</v>
      </c>
      <c r="I135" s="180" t="s">
        <v>355</v>
      </c>
      <c r="J135" s="180">
        <v>255</v>
      </c>
      <c r="K135" s="221"/>
    </row>
    <row r="136" spans="2:11" ht="15" customHeight="1">
      <c r="B136" s="219"/>
      <c r="C136" s="180" t="s">
        <v>382</v>
      </c>
      <c r="D136" s="180"/>
      <c r="E136" s="180"/>
      <c r="F136" s="199" t="s">
        <v>353</v>
      </c>
      <c r="G136" s="180"/>
      <c r="H136" s="180" t="s">
        <v>406</v>
      </c>
      <c r="I136" s="180" t="s">
        <v>384</v>
      </c>
      <c r="J136" s="180"/>
      <c r="K136" s="221"/>
    </row>
    <row r="137" spans="2:11" ht="15" customHeight="1">
      <c r="B137" s="219"/>
      <c r="C137" s="180" t="s">
        <v>385</v>
      </c>
      <c r="D137" s="180"/>
      <c r="E137" s="180"/>
      <c r="F137" s="199" t="s">
        <v>353</v>
      </c>
      <c r="G137" s="180"/>
      <c r="H137" s="180" t="s">
        <v>407</v>
      </c>
      <c r="I137" s="180" t="s">
        <v>387</v>
      </c>
      <c r="J137" s="180"/>
      <c r="K137" s="221"/>
    </row>
    <row r="138" spans="2:11" ht="15" customHeight="1">
      <c r="B138" s="219"/>
      <c r="C138" s="180" t="s">
        <v>388</v>
      </c>
      <c r="D138" s="180"/>
      <c r="E138" s="180"/>
      <c r="F138" s="199" t="s">
        <v>353</v>
      </c>
      <c r="G138" s="180"/>
      <c r="H138" s="180" t="s">
        <v>388</v>
      </c>
      <c r="I138" s="180" t="s">
        <v>387</v>
      </c>
      <c r="J138" s="180"/>
      <c r="K138" s="221"/>
    </row>
    <row r="139" spans="2:11" ht="15" customHeight="1">
      <c r="B139" s="219"/>
      <c r="C139" s="180" t="s">
        <v>42</v>
      </c>
      <c r="D139" s="180"/>
      <c r="E139" s="180"/>
      <c r="F139" s="199" t="s">
        <v>353</v>
      </c>
      <c r="G139" s="180"/>
      <c r="H139" s="180" t="s">
        <v>408</v>
      </c>
      <c r="I139" s="180" t="s">
        <v>387</v>
      </c>
      <c r="J139" s="180"/>
      <c r="K139" s="221"/>
    </row>
    <row r="140" spans="2:11" ht="15" customHeight="1">
      <c r="B140" s="219"/>
      <c r="C140" s="180" t="s">
        <v>409</v>
      </c>
      <c r="D140" s="180"/>
      <c r="E140" s="180"/>
      <c r="F140" s="199" t="s">
        <v>353</v>
      </c>
      <c r="G140" s="180"/>
      <c r="H140" s="180" t="s">
        <v>410</v>
      </c>
      <c r="I140" s="180" t="s">
        <v>387</v>
      </c>
      <c r="J140" s="180"/>
      <c r="K140" s="221"/>
    </row>
    <row r="141" spans="2:11" ht="15" customHeight="1">
      <c r="B141" s="222"/>
      <c r="C141" s="223"/>
      <c r="D141" s="223"/>
      <c r="E141" s="223"/>
      <c r="F141" s="223"/>
      <c r="G141" s="223"/>
      <c r="H141" s="223"/>
      <c r="I141" s="223"/>
      <c r="J141" s="223"/>
      <c r="K141" s="224"/>
    </row>
    <row r="142" spans="2:11" ht="18.75" customHeight="1">
      <c r="B142" s="176"/>
      <c r="C142" s="176"/>
      <c r="D142" s="176"/>
      <c r="E142" s="176"/>
      <c r="F142" s="211"/>
      <c r="G142" s="176"/>
      <c r="H142" s="176"/>
      <c r="I142" s="176"/>
      <c r="J142" s="176"/>
      <c r="K142" s="176"/>
    </row>
    <row r="143" spans="2:11" ht="18.75" customHeight="1"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</row>
    <row r="144" spans="2:11" ht="7.5" customHeight="1">
      <c r="B144" s="187"/>
      <c r="C144" s="188"/>
      <c r="D144" s="188"/>
      <c r="E144" s="188"/>
      <c r="F144" s="188"/>
      <c r="G144" s="188"/>
      <c r="H144" s="188"/>
      <c r="I144" s="188"/>
      <c r="J144" s="188"/>
      <c r="K144" s="189"/>
    </row>
    <row r="145" spans="2:11" ht="45" customHeight="1">
      <c r="B145" s="190"/>
      <c r="C145" s="281" t="s">
        <v>411</v>
      </c>
      <c r="D145" s="281"/>
      <c r="E145" s="281"/>
      <c r="F145" s="281"/>
      <c r="G145" s="281"/>
      <c r="H145" s="281"/>
      <c r="I145" s="281"/>
      <c r="J145" s="281"/>
      <c r="K145" s="191"/>
    </row>
    <row r="146" spans="2:11" ht="17.25" customHeight="1">
      <c r="B146" s="190"/>
      <c r="C146" s="192" t="s">
        <v>347</v>
      </c>
      <c r="D146" s="192"/>
      <c r="E146" s="192"/>
      <c r="F146" s="192" t="s">
        <v>348</v>
      </c>
      <c r="G146" s="193"/>
      <c r="H146" s="192" t="s">
        <v>101</v>
      </c>
      <c r="I146" s="192" t="s">
        <v>61</v>
      </c>
      <c r="J146" s="192" t="s">
        <v>349</v>
      </c>
      <c r="K146" s="191"/>
    </row>
    <row r="147" spans="2:11" ht="17.25" customHeight="1">
      <c r="B147" s="190"/>
      <c r="C147" s="194" t="s">
        <v>350</v>
      </c>
      <c r="D147" s="194"/>
      <c r="E147" s="194"/>
      <c r="F147" s="195" t="s">
        <v>351</v>
      </c>
      <c r="G147" s="196"/>
      <c r="H147" s="194"/>
      <c r="I147" s="194"/>
      <c r="J147" s="194" t="s">
        <v>352</v>
      </c>
      <c r="K147" s="191"/>
    </row>
    <row r="148" spans="2:11" ht="5.25" customHeight="1">
      <c r="B148" s="200"/>
      <c r="C148" s="197"/>
      <c r="D148" s="197"/>
      <c r="E148" s="197"/>
      <c r="F148" s="197"/>
      <c r="G148" s="198"/>
      <c r="H148" s="197"/>
      <c r="I148" s="197"/>
      <c r="J148" s="197"/>
      <c r="K148" s="221"/>
    </row>
    <row r="149" spans="2:11" ht="15" customHeight="1">
      <c r="B149" s="200"/>
      <c r="C149" s="225" t="s">
        <v>356</v>
      </c>
      <c r="D149" s="180"/>
      <c r="E149" s="180"/>
      <c r="F149" s="226" t="s">
        <v>353</v>
      </c>
      <c r="G149" s="180"/>
      <c r="H149" s="225" t="s">
        <v>392</v>
      </c>
      <c r="I149" s="225" t="s">
        <v>355</v>
      </c>
      <c r="J149" s="225">
        <v>120</v>
      </c>
      <c r="K149" s="221"/>
    </row>
    <row r="150" spans="2:11" ht="15" customHeight="1">
      <c r="B150" s="200"/>
      <c r="C150" s="225" t="s">
        <v>401</v>
      </c>
      <c r="D150" s="180"/>
      <c r="E150" s="180"/>
      <c r="F150" s="226" t="s">
        <v>353</v>
      </c>
      <c r="G150" s="180"/>
      <c r="H150" s="225" t="s">
        <v>412</v>
      </c>
      <c r="I150" s="225" t="s">
        <v>355</v>
      </c>
      <c r="J150" s="225" t="s">
        <v>403</v>
      </c>
      <c r="K150" s="221"/>
    </row>
    <row r="151" spans="2:11" ht="15" customHeight="1">
      <c r="B151" s="200"/>
      <c r="C151" s="225" t="s">
        <v>302</v>
      </c>
      <c r="D151" s="180"/>
      <c r="E151" s="180"/>
      <c r="F151" s="226" t="s">
        <v>353</v>
      </c>
      <c r="G151" s="180"/>
      <c r="H151" s="225" t="s">
        <v>413</v>
      </c>
      <c r="I151" s="225" t="s">
        <v>355</v>
      </c>
      <c r="J151" s="225" t="s">
        <v>403</v>
      </c>
      <c r="K151" s="221"/>
    </row>
    <row r="152" spans="2:11" ht="15" customHeight="1">
      <c r="B152" s="200"/>
      <c r="C152" s="225" t="s">
        <v>358</v>
      </c>
      <c r="D152" s="180"/>
      <c r="E152" s="180"/>
      <c r="F152" s="226" t="s">
        <v>359</v>
      </c>
      <c r="G152" s="180"/>
      <c r="H152" s="225" t="s">
        <v>392</v>
      </c>
      <c r="I152" s="225" t="s">
        <v>355</v>
      </c>
      <c r="J152" s="225">
        <v>50</v>
      </c>
      <c r="K152" s="221"/>
    </row>
    <row r="153" spans="2:11" ht="15" customHeight="1">
      <c r="B153" s="200"/>
      <c r="C153" s="225" t="s">
        <v>361</v>
      </c>
      <c r="D153" s="180"/>
      <c r="E153" s="180"/>
      <c r="F153" s="226" t="s">
        <v>353</v>
      </c>
      <c r="G153" s="180"/>
      <c r="H153" s="225" t="s">
        <v>392</v>
      </c>
      <c r="I153" s="225" t="s">
        <v>363</v>
      </c>
      <c r="J153" s="225"/>
      <c r="K153" s="221"/>
    </row>
    <row r="154" spans="2:11" ht="15" customHeight="1">
      <c r="B154" s="200"/>
      <c r="C154" s="225" t="s">
        <v>372</v>
      </c>
      <c r="D154" s="180"/>
      <c r="E154" s="180"/>
      <c r="F154" s="226" t="s">
        <v>359</v>
      </c>
      <c r="G154" s="180"/>
      <c r="H154" s="225" t="s">
        <v>392</v>
      </c>
      <c r="I154" s="225" t="s">
        <v>355</v>
      </c>
      <c r="J154" s="225">
        <v>50</v>
      </c>
      <c r="K154" s="221"/>
    </row>
    <row r="155" spans="2:11" ht="15" customHeight="1">
      <c r="B155" s="200"/>
      <c r="C155" s="225" t="s">
        <v>380</v>
      </c>
      <c r="D155" s="180"/>
      <c r="E155" s="180"/>
      <c r="F155" s="226" t="s">
        <v>359</v>
      </c>
      <c r="G155" s="180"/>
      <c r="H155" s="225" t="s">
        <v>392</v>
      </c>
      <c r="I155" s="225" t="s">
        <v>355</v>
      </c>
      <c r="J155" s="225">
        <v>50</v>
      </c>
      <c r="K155" s="221"/>
    </row>
    <row r="156" spans="2:11" ht="15" customHeight="1">
      <c r="B156" s="200"/>
      <c r="C156" s="225" t="s">
        <v>378</v>
      </c>
      <c r="D156" s="180"/>
      <c r="E156" s="180"/>
      <c r="F156" s="226" t="s">
        <v>359</v>
      </c>
      <c r="G156" s="180"/>
      <c r="H156" s="225" t="s">
        <v>392</v>
      </c>
      <c r="I156" s="225" t="s">
        <v>355</v>
      </c>
      <c r="J156" s="225">
        <v>50</v>
      </c>
      <c r="K156" s="221"/>
    </row>
    <row r="157" spans="2:11" ht="15" customHeight="1">
      <c r="B157" s="200"/>
      <c r="C157" s="225" t="s">
        <v>85</v>
      </c>
      <c r="D157" s="180"/>
      <c r="E157" s="180"/>
      <c r="F157" s="226" t="s">
        <v>353</v>
      </c>
      <c r="G157" s="180"/>
      <c r="H157" s="225" t="s">
        <v>414</v>
      </c>
      <c r="I157" s="225" t="s">
        <v>355</v>
      </c>
      <c r="J157" s="225" t="s">
        <v>415</v>
      </c>
      <c r="K157" s="221"/>
    </row>
    <row r="158" spans="2:11" ht="15" customHeight="1">
      <c r="B158" s="200"/>
      <c r="C158" s="225" t="s">
        <v>416</v>
      </c>
      <c r="D158" s="180"/>
      <c r="E158" s="180"/>
      <c r="F158" s="226" t="s">
        <v>353</v>
      </c>
      <c r="G158" s="180"/>
      <c r="H158" s="225" t="s">
        <v>417</v>
      </c>
      <c r="I158" s="225" t="s">
        <v>387</v>
      </c>
      <c r="J158" s="225"/>
      <c r="K158" s="221"/>
    </row>
    <row r="159" spans="2:11" ht="15" customHeight="1">
      <c r="B159" s="227"/>
      <c r="C159" s="209"/>
      <c r="D159" s="209"/>
      <c r="E159" s="209"/>
      <c r="F159" s="209"/>
      <c r="G159" s="209"/>
      <c r="H159" s="209"/>
      <c r="I159" s="209"/>
      <c r="J159" s="209"/>
      <c r="K159" s="228"/>
    </row>
    <row r="160" spans="2:11" ht="18.75" customHeight="1">
      <c r="B160" s="176"/>
      <c r="C160" s="180"/>
      <c r="D160" s="180"/>
      <c r="E160" s="180"/>
      <c r="F160" s="199"/>
      <c r="G160" s="180"/>
      <c r="H160" s="180"/>
      <c r="I160" s="180"/>
      <c r="J160" s="180"/>
      <c r="K160" s="176"/>
    </row>
    <row r="161" spans="2:11" ht="18.75" customHeight="1"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2:11" ht="7.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</row>
    <row r="163" spans="2:11" ht="45" customHeight="1">
      <c r="B163" s="170"/>
      <c r="C163" s="278" t="s">
        <v>418</v>
      </c>
      <c r="D163" s="278"/>
      <c r="E163" s="278"/>
      <c r="F163" s="278"/>
      <c r="G163" s="278"/>
      <c r="H163" s="278"/>
      <c r="I163" s="278"/>
      <c r="J163" s="278"/>
      <c r="K163" s="171"/>
    </row>
    <row r="164" spans="2:11" ht="17.25" customHeight="1">
      <c r="B164" s="170"/>
      <c r="C164" s="192" t="s">
        <v>347</v>
      </c>
      <c r="D164" s="192"/>
      <c r="E164" s="192"/>
      <c r="F164" s="192" t="s">
        <v>348</v>
      </c>
      <c r="G164" s="229"/>
      <c r="H164" s="230" t="s">
        <v>101</v>
      </c>
      <c r="I164" s="230" t="s">
        <v>61</v>
      </c>
      <c r="J164" s="192" t="s">
        <v>349</v>
      </c>
      <c r="K164" s="171"/>
    </row>
    <row r="165" spans="2:11" ht="17.25" customHeight="1">
      <c r="B165" s="173"/>
      <c r="C165" s="194" t="s">
        <v>350</v>
      </c>
      <c r="D165" s="194"/>
      <c r="E165" s="194"/>
      <c r="F165" s="195" t="s">
        <v>351</v>
      </c>
      <c r="G165" s="231"/>
      <c r="H165" s="232"/>
      <c r="I165" s="232"/>
      <c r="J165" s="194" t="s">
        <v>352</v>
      </c>
      <c r="K165" s="174"/>
    </row>
    <row r="166" spans="2:11" ht="5.25" customHeight="1">
      <c r="B166" s="200"/>
      <c r="C166" s="197"/>
      <c r="D166" s="197"/>
      <c r="E166" s="197"/>
      <c r="F166" s="197"/>
      <c r="G166" s="198"/>
      <c r="H166" s="197"/>
      <c r="I166" s="197"/>
      <c r="J166" s="197"/>
      <c r="K166" s="221"/>
    </row>
    <row r="167" spans="2:11" ht="15" customHeight="1">
      <c r="B167" s="200"/>
      <c r="C167" s="180" t="s">
        <v>356</v>
      </c>
      <c r="D167" s="180"/>
      <c r="E167" s="180"/>
      <c r="F167" s="199" t="s">
        <v>353</v>
      </c>
      <c r="G167" s="180"/>
      <c r="H167" s="180" t="s">
        <v>392</v>
      </c>
      <c r="I167" s="180" t="s">
        <v>355</v>
      </c>
      <c r="J167" s="180">
        <v>120</v>
      </c>
      <c r="K167" s="221"/>
    </row>
    <row r="168" spans="2:11" ht="15" customHeight="1">
      <c r="B168" s="200"/>
      <c r="C168" s="180" t="s">
        <v>401</v>
      </c>
      <c r="D168" s="180"/>
      <c r="E168" s="180"/>
      <c r="F168" s="199" t="s">
        <v>353</v>
      </c>
      <c r="G168" s="180"/>
      <c r="H168" s="180" t="s">
        <v>402</v>
      </c>
      <c r="I168" s="180" t="s">
        <v>355</v>
      </c>
      <c r="J168" s="180" t="s">
        <v>403</v>
      </c>
      <c r="K168" s="221"/>
    </row>
    <row r="169" spans="2:11" ht="15" customHeight="1">
      <c r="B169" s="200"/>
      <c r="C169" s="180" t="s">
        <v>302</v>
      </c>
      <c r="D169" s="180"/>
      <c r="E169" s="180"/>
      <c r="F169" s="199" t="s">
        <v>353</v>
      </c>
      <c r="G169" s="180"/>
      <c r="H169" s="180" t="s">
        <v>419</v>
      </c>
      <c r="I169" s="180" t="s">
        <v>355</v>
      </c>
      <c r="J169" s="180" t="s">
        <v>403</v>
      </c>
      <c r="K169" s="221"/>
    </row>
    <row r="170" spans="2:11" ht="15" customHeight="1">
      <c r="B170" s="200"/>
      <c r="C170" s="180" t="s">
        <v>358</v>
      </c>
      <c r="D170" s="180"/>
      <c r="E170" s="180"/>
      <c r="F170" s="199" t="s">
        <v>359</v>
      </c>
      <c r="G170" s="180"/>
      <c r="H170" s="180" t="s">
        <v>419</v>
      </c>
      <c r="I170" s="180" t="s">
        <v>355</v>
      </c>
      <c r="J170" s="180">
        <v>50</v>
      </c>
      <c r="K170" s="221"/>
    </row>
    <row r="171" spans="2:11" ht="15" customHeight="1">
      <c r="B171" s="200"/>
      <c r="C171" s="180" t="s">
        <v>361</v>
      </c>
      <c r="D171" s="180"/>
      <c r="E171" s="180"/>
      <c r="F171" s="199" t="s">
        <v>353</v>
      </c>
      <c r="G171" s="180"/>
      <c r="H171" s="180" t="s">
        <v>419</v>
      </c>
      <c r="I171" s="180" t="s">
        <v>363</v>
      </c>
      <c r="J171" s="180"/>
      <c r="K171" s="221"/>
    </row>
    <row r="172" spans="2:11" ht="15" customHeight="1">
      <c r="B172" s="200"/>
      <c r="C172" s="180" t="s">
        <v>372</v>
      </c>
      <c r="D172" s="180"/>
      <c r="E172" s="180"/>
      <c r="F172" s="199" t="s">
        <v>359</v>
      </c>
      <c r="G172" s="180"/>
      <c r="H172" s="180" t="s">
        <v>419</v>
      </c>
      <c r="I172" s="180" t="s">
        <v>355</v>
      </c>
      <c r="J172" s="180">
        <v>50</v>
      </c>
      <c r="K172" s="221"/>
    </row>
    <row r="173" spans="2:11" ht="15" customHeight="1">
      <c r="B173" s="200"/>
      <c r="C173" s="180" t="s">
        <v>380</v>
      </c>
      <c r="D173" s="180"/>
      <c r="E173" s="180"/>
      <c r="F173" s="199" t="s">
        <v>359</v>
      </c>
      <c r="G173" s="180"/>
      <c r="H173" s="180" t="s">
        <v>419</v>
      </c>
      <c r="I173" s="180" t="s">
        <v>355</v>
      </c>
      <c r="J173" s="180">
        <v>50</v>
      </c>
      <c r="K173" s="221"/>
    </row>
    <row r="174" spans="2:11" ht="15" customHeight="1">
      <c r="B174" s="200"/>
      <c r="C174" s="180" t="s">
        <v>378</v>
      </c>
      <c r="D174" s="180"/>
      <c r="E174" s="180"/>
      <c r="F174" s="199" t="s">
        <v>359</v>
      </c>
      <c r="G174" s="180"/>
      <c r="H174" s="180" t="s">
        <v>419</v>
      </c>
      <c r="I174" s="180" t="s">
        <v>355</v>
      </c>
      <c r="J174" s="180">
        <v>50</v>
      </c>
      <c r="K174" s="221"/>
    </row>
    <row r="175" spans="2:11" ht="15" customHeight="1">
      <c r="B175" s="200"/>
      <c r="C175" s="180" t="s">
        <v>100</v>
      </c>
      <c r="D175" s="180"/>
      <c r="E175" s="180"/>
      <c r="F175" s="199" t="s">
        <v>353</v>
      </c>
      <c r="G175" s="180"/>
      <c r="H175" s="180" t="s">
        <v>420</v>
      </c>
      <c r="I175" s="180" t="s">
        <v>421</v>
      </c>
      <c r="J175" s="180"/>
      <c r="K175" s="221"/>
    </row>
    <row r="176" spans="2:11" ht="15" customHeight="1">
      <c r="B176" s="200"/>
      <c r="C176" s="180" t="s">
        <v>61</v>
      </c>
      <c r="D176" s="180"/>
      <c r="E176" s="180"/>
      <c r="F176" s="199" t="s">
        <v>353</v>
      </c>
      <c r="G176" s="180"/>
      <c r="H176" s="180" t="s">
        <v>422</v>
      </c>
      <c r="I176" s="180" t="s">
        <v>423</v>
      </c>
      <c r="J176" s="180">
        <v>1</v>
      </c>
      <c r="K176" s="221"/>
    </row>
    <row r="177" spans="2:11" ht="15" customHeight="1">
      <c r="B177" s="200"/>
      <c r="C177" s="180" t="s">
        <v>57</v>
      </c>
      <c r="D177" s="180"/>
      <c r="E177" s="180"/>
      <c r="F177" s="199" t="s">
        <v>353</v>
      </c>
      <c r="G177" s="180"/>
      <c r="H177" s="180" t="s">
        <v>424</v>
      </c>
      <c r="I177" s="180" t="s">
        <v>355</v>
      </c>
      <c r="J177" s="180">
        <v>20</v>
      </c>
      <c r="K177" s="221"/>
    </row>
    <row r="178" spans="2:11" ht="15" customHeight="1">
      <c r="B178" s="200"/>
      <c r="C178" s="180" t="s">
        <v>101</v>
      </c>
      <c r="D178" s="180"/>
      <c r="E178" s="180"/>
      <c r="F178" s="199" t="s">
        <v>353</v>
      </c>
      <c r="G178" s="180"/>
      <c r="H178" s="180" t="s">
        <v>425</v>
      </c>
      <c r="I178" s="180" t="s">
        <v>355</v>
      </c>
      <c r="J178" s="180">
        <v>255</v>
      </c>
      <c r="K178" s="221"/>
    </row>
    <row r="179" spans="2:11" ht="15" customHeight="1">
      <c r="B179" s="200"/>
      <c r="C179" s="180" t="s">
        <v>102</v>
      </c>
      <c r="D179" s="180"/>
      <c r="E179" s="180"/>
      <c r="F179" s="199" t="s">
        <v>353</v>
      </c>
      <c r="G179" s="180"/>
      <c r="H179" s="180" t="s">
        <v>318</v>
      </c>
      <c r="I179" s="180" t="s">
        <v>355</v>
      </c>
      <c r="J179" s="180">
        <v>10</v>
      </c>
      <c r="K179" s="221"/>
    </row>
    <row r="180" spans="2:11" ht="15" customHeight="1">
      <c r="B180" s="200"/>
      <c r="C180" s="180" t="s">
        <v>103</v>
      </c>
      <c r="D180" s="180"/>
      <c r="E180" s="180"/>
      <c r="F180" s="199" t="s">
        <v>353</v>
      </c>
      <c r="G180" s="180"/>
      <c r="H180" s="180" t="s">
        <v>426</v>
      </c>
      <c r="I180" s="180" t="s">
        <v>387</v>
      </c>
      <c r="J180" s="180"/>
      <c r="K180" s="221"/>
    </row>
    <row r="181" spans="2:11" ht="15" customHeight="1">
      <c r="B181" s="200"/>
      <c r="C181" s="180" t="s">
        <v>427</v>
      </c>
      <c r="D181" s="180"/>
      <c r="E181" s="180"/>
      <c r="F181" s="199" t="s">
        <v>353</v>
      </c>
      <c r="G181" s="180"/>
      <c r="H181" s="180" t="s">
        <v>428</v>
      </c>
      <c r="I181" s="180" t="s">
        <v>387</v>
      </c>
      <c r="J181" s="180"/>
      <c r="K181" s="221"/>
    </row>
    <row r="182" spans="2:11" ht="15" customHeight="1">
      <c r="B182" s="200"/>
      <c r="C182" s="180" t="s">
        <v>416</v>
      </c>
      <c r="D182" s="180"/>
      <c r="E182" s="180"/>
      <c r="F182" s="199" t="s">
        <v>353</v>
      </c>
      <c r="G182" s="180"/>
      <c r="H182" s="180" t="s">
        <v>429</v>
      </c>
      <c r="I182" s="180" t="s">
        <v>387</v>
      </c>
      <c r="J182" s="180"/>
      <c r="K182" s="221"/>
    </row>
    <row r="183" spans="2:11" ht="15" customHeight="1">
      <c r="B183" s="200"/>
      <c r="C183" s="180" t="s">
        <v>106</v>
      </c>
      <c r="D183" s="180"/>
      <c r="E183" s="180"/>
      <c r="F183" s="199" t="s">
        <v>359</v>
      </c>
      <c r="G183" s="180"/>
      <c r="H183" s="180" t="s">
        <v>430</v>
      </c>
      <c r="I183" s="180" t="s">
        <v>355</v>
      </c>
      <c r="J183" s="180">
        <v>50</v>
      </c>
      <c r="K183" s="221"/>
    </row>
    <row r="184" spans="2:11" ht="15" customHeight="1">
      <c r="B184" s="227"/>
      <c r="C184" s="209"/>
      <c r="D184" s="209"/>
      <c r="E184" s="209"/>
      <c r="F184" s="209"/>
      <c r="G184" s="209"/>
      <c r="H184" s="209"/>
      <c r="I184" s="209"/>
      <c r="J184" s="209"/>
      <c r="K184" s="228"/>
    </row>
    <row r="185" spans="2:11" ht="18.75" customHeight="1">
      <c r="B185" s="176"/>
      <c r="C185" s="180"/>
      <c r="D185" s="180"/>
      <c r="E185" s="180"/>
      <c r="F185" s="199"/>
      <c r="G185" s="180"/>
      <c r="H185" s="180"/>
      <c r="I185" s="180"/>
      <c r="J185" s="180"/>
      <c r="K185" s="176"/>
    </row>
    <row r="186" spans="2:11" ht="18.75" customHeight="1"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</row>
    <row r="187" spans="2:11" ht="13.5">
      <c r="B187" s="167"/>
      <c r="C187" s="168"/>
      <c r="D187" s="168"/>
      <c r="E187" s="168"/>
      <c r="F187" s="168"/>
      <c r="G187" s="168"/>
      <c r="H187" s="168"/>
      <c r="I187" s="168"/>
      <c r="J187" s="168"/>
      <c r="K187" s="169"/>
    </row>
    <row r="188" spans="2:11" ht="21">
      <c r="B188" s="170"/>
      <c r="C188" s="278" t="s">
        <v>431</v>
      </c>
      <c r="D188" s="278"/>
      <c r="E188" s="278"/>
      <c r="F188" s="278"/>
      <c r="G188" s="278"/>
      <c r="H188" s="278"/>
      <c r="I188" s="278"/>
      <c r="J188" s="278"/>
      <c r="K188" s="171"/>
    </row>
    <row r="189" spans="2:11" ht="25.5" customHeight="1">
      <c r="B189" s="170"/>
      <c r="C189" s="233" t="s">
        <v>432</v>
      </c>
      <c r="D189" s="233"/>
      <c r="E189" s="233"/>
      <c r="F189" s="233" t="s">
        <v>433</v>
      </c>
      <c r="G189" s="234"/>
      <c r="H189" s="279" t="s">
        <v>434</v>
      </c>
      <c r="I189" s="279"/>
      <c r="J189" s="279"/>
      <c r="K189" s="171"/>
    </row>
    <row r="190" spans="2:11" ht="5.25" customHeight="1">
      <c r="B190" s="200"/>
      <c r="C190" s="197"/>
      <c r="D190" s="197"/>
      <c r="E190" s="197"/>
      <c r="F190" s="197"/>
      <c r="G190" s="180"/>
      <c r="H190" s="197"/>
      <c r="I190" s="197"/>
      <c r="J190" s="197"/>
      <c r="K190" s="221"/>
    </row>
    <row r="191" spans="2:11" ht="15" customHeight="1">
      <c r="B191" s="200"/>
      <c r="C191" s="180" t="s">
        <v>435</v>
      </c>
      <c r="D191" s="180"/>
      <c r="E191" s="180"/>
      <c r="F191" s="199" t="s">
        <v>47</v>
      </c>
      <c r="G191" s="180"/>
      <c r="H191" s="277" t="s">
        <v>436</v>
      </c>
      <c r="I191" s="277"/>
      <c r="J191" s="277"/>
      <c r="K191" s="221"/>
    </row>
    <row r="192" spans="2:11" ht="15" customHeight="1">
      <c r="B192" s="200"/>
      <c r="C192" s="206"/>
      <c r="D192" s="180"/>
      <c r="E192" s="180"/>
      <c r="F192" s="199" t="s">
        <v>48</v>
      </c>
      <c r="G192" s="180"/>
      <c r="H192" s="277" t="s">
        <v>437</v>
      </c>
      <c r="I192" s="277"/>
      <c r="J192" s="277"/>
      <c r="K192" s="221"/>
    </row>
    <row r="193" spans="2:11" ht="15" customHeight="1">
      <c r="B193" s="200"/>
      <c r="C193" s="206"/>
      <c r="D193" s="180"/>
      <c r="E193" s="180"/>
      <c r="F193" s="199" t="s">
        <v>51</v>
      </c>
      <c r="G193" s="180"/>
      <c r="H193" s="277" t="s">
        <v>438</v>
      </c>
      <c r="I193" s="277"/>
      <c r="J193" s="277"/>
      <c r="K193" s="221"/>
    </row>
    <row r="194" spans="2:11" ht="15" customHeight="1">
      <c r="B194" s="200"/>
      <c r="C194" s="180"/>
      <c r="D194" s="180"/>
      <c r="E194" s="180"/>
      <c r="F194" s="199" t="s">
        <v>49</v>
      </c>
      <c r="G194" s="180"/>
      <c r="H194" s="277" t="s">
        <v>439</v>
      </c>
      <c r="I194" s="277"/>
      <c r="J194" s="277"/>
      <c r="K194" s="221"/>
    </row>
    <row r="195" spans="2:11" ht="15" customHeight="1">
      <c r="B195" s="200"/>
      <c r="C195" s="180"/>
      <c r="D195" s="180"/>
      <c r="E195" s="180"/>
      <c r="F195" s="199" t="s">
        <v>50</v>
      </c>
      <c r="G195" s="180"/>
      <c r="H195" s="277" t="s">
        <v>440</v>
      </c>
      <c r="I195" s="277"/>
      <c r="J195" s="277"/>
      <c r="K195" s="221"/>
    </row>
    <row r="196" spans="2:11" ht="15" customHeight="1">
      <c r="B196" s="200"/>
      <c r="C196" s="180"/>
      <c r="D196" s="180"/>
      <c r="E196" s="180"/>
      <c r="F196" s="199"/>
      <c r="G196" s="180"/>
      <c r="H196" s="180"/>
      <c r="I196" s="180"/>
      <c r="J196" s="180"/>
      <c r="K196" s="221"/>
    </row>
    <row r="197" spans="2:11" ht="15" customHeight="1">
      <c r="B197" s="200"/>
      <c r="C197" s="180" t="s">
        <v>399</v>
      </c>
      <c r="D197" s="180"/>
      <c r="E197" s="180"/>
      <c r="F197" s="199" t="s">
        <v>79</v>
      </c>
      <c r="G197" s="180"/>
      <c r="H197" s="277" t="s">
        <v>441</v>
      </c>
      <c r="I197" s="277"/>
      <c r="J197" s="277"/>
      <c r="K197" s="221"/>
    </row>
    <row r="198" spans="2:11" ht="15" customHeight="1">
      <c r="B198" s="200"/>
      <c r="C198" s="206"/>
      <c r="D198" s="180"/>
      <c r="E198" s="180"/>
      <c r="F198" s="199" t="s">
        <v>296</v>
      </c>
      <c r="G198" s="180"/>
      <c r="H198" s="277" t="s">
        <v>297</v>
      </c>
      <c r="I198" s="277"/>
      <c r="J198" s="277"/>
      <c r="K198" s="221"/>
    </row>
    <row r="199" spans="2:11" ht="15" customHeight="1">
      <c r="B199" s="200"/>
      <c r="C199" s="180"/>
      <c r="D199" s="180"/>
      <c r="E199" s="180"/>
      <c r="F199" s="199" t="s">
        <v>294</v>
      </c>
      <c r="G199" s="180"/>
      <c r="H199" s="277" t="s">
        <v>442</v>
      </c>
      <c r="I199" s="277"/>
      <c r="J199" s="277"/>
      <c r="K199" s="221"/>
    </row>
    <row r="200" spans="2:11" ht="15" customHeight="1">
      <c r="B200" s="235"/>
      <c r="C200" s="206"/>
      <c r="D200" s="206"/>
      <c r="E200" s="206"/>
      <c r="F200" s="199" t="s">
        <v>298</v>
      </c>
      <c r="G200" s="185"/>
      <c r="H200" s="276" t="s">
        <v>299</v>
      </c>
      <c r="I200" s="276"/>
      <c r="J200" s="276"/>
      <c r="K200" s="236"/>
    </row>
    <row r="201" spans="2:11" ht="15" customHeight="1">
      <c r="B201" s="235"/>
      <c r="C201" s="206"/>
      <c r="D201" s="206"/>
      <c r="E201" s="206"/>
      <c r="F201" s="199" t="s">
        <v>300</v>
      </c>
      <c r="G201" s="185"/>
      <c r="H201" s="276" t="s">
        <v>259</v>
      </c>
      <c r="I201" s="276"/>
      <c r="J201" s="276"/>
      <c r="K201" s="236"/>
    </row>
    <row r="202" spans="2:11" ht="15" customHeight="1">
      <c r="B202" s="235"/>
      <c r="C202" s="206"/>
      <c r="D202" s="206"/>
      <c r="E202" s="206"/>
      <c r="F202" s="237"/>
      <c r="G202" s="185"/>
      <c r="H202" s="238"/>
      <c r="I202" s="238"/>
      <c r="J202" s="238"/>
      <c r="K202" s="236"/>
    </row>
    <row r="203" spans="2:11" ht="15" customHeight="1">
      <c r="B203" s="235"/>
      <c r="C203" s="180" t="s">
        <v>423</v>
      </c>
      <c r="D203" s="206"/>
      <c r="E203" s="206"/>
      <c r="F203" s="199">
        <v>1</v>
      </c>
      <c r="G203" s="185"/>
      <c r="H203" s="276" t="s">
        <v>443</v>
      </c>
      <c r="I203" s="276"/>
      <c r="J203" s="276"/>
      <c r="K203" s="236"/>
    </row>
    <row r="204" spans="2:11" ht="15" customHeight="1">
      <c r="B204" s="235"/>
      <c r="C204" s="206"/>
      <c r="D204" s="206"/>
      <c r="E204" s="206"/>
      <c r="F204" s="199">
        <v>2</v>
      </c>
      <c r="G204" s="185"/>
      <c r="H204" s="276" t="s">
        <v>444</v>
      </c>
      <c r="I204" s="276"/>
      <c r="J204" s="276"/>
      <c r="K204" s="236"/>
    </row>
    <row r="205" spans="2:11" ht="15" customHeight="1">
      <c r="B205" s="235"/>
      <c r="C205" s="206"/>
      <c r="D205" s="206"/>
      <c r="E205" s="206"/>
      <c r="F205" s="199">
        <v>3</v>
      </c>
      <c r="G205" s="185"/>
      <c r="H205" s="276" t="s">
        <v>445</v>
      </c>
      <c r="I205" s="276"/>
      <c r="J205" s="276"/>
      <c r="K205" s="236"/>
    </row>
    <row r="206" spans="2:11" ht="15" customHeight="1">
      <c r="B206" s="235"/>
      <c r="C206" s="206"/>
      <c r="D206" s="206"/>
      <c r="E206" s="206"/>
      <c r="F206" s="199">
        <v>4</v>
      </c>
      <c r="G206" s="185"/>
      <c r="H206" s="276" t="s">
        <v>446</v>
      </c>
      <c r="I206" s="276"/>
      <c r="J206" s="276"/>
      <c r="K206" s="236"/>
    </row>
    <row r="207" spans="2:11" ht="12.75" customHeight="1">
      <c r="B207" s="239"/>
      <c r="C207" s="240"/>
      <c r="D207" s="240"/>
      <c r="E207" s="240"/>
      <c r="F207" s="240"/>
      <c r="G207" s="240"/>
      <c r="H207" s="240"/>
      <c r="I207" s="240"/>
      <c r="J207" s="240"/>
      <c r="K207" s="24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Vlasta Tomanová</cp:lastModifiedBy>
  <dcterms:modified xsi:type="dcterms:W3CDTF">2015-06-15T11:48:40Z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