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15062" sheetId="1" r:id="rId1"/>
    <sheet name="15062-HSV" sheetId="2" r:id="rId2"/>
  </sheets>
  <definedNames>
    <definedName name="Excel_BuiltIn_Print_Area" localSheetId="0">'15062'!$A:$L</definedName>
    <definedName name="Excel_BuiltIn_Print_Area" localSheetId="1">'15062-HSV'!$A:$G</definedName>
  </definedNames>
  <calcPr fullCalcOnLoad="1"/>
</workbook>
</file>

<file path=xl/sharedStrings.xml><?xml version="1.0" encoding="utf-8"?>
<sst xmlns="http://schemas.openxmlformats.org/spreadsheetml/2006/main" count="152" uniqueCount="100">
  <si>
    <t>ZAKÁZKA</t>
  </si>
  <si>
    <t>Označení</t>
  </si>
  <si>
    <t>Popis</t>
  </si>
  <si>
    <t>Zemní práce - trafostanice</t>
  </si>
  <si>
    <t>STAVBA, OBJEKT</t>
  </si>
  <si>
    <t>Objekt</t>
  </si>
  <si>
    <t>základní objekt</t>
  </si>
  <si>
    <t>ZÁKLADNÍ ROZPOČTOVÉ NÁKLADY</t>
  </si>
  <si>
    <t>HSV</t>
  </si>
  <si>
    <t>PSV</t>
  </si>
  <si>
    <t>Montáže</t>
  </si>
  <si>
    <t>S</t>
  </si>
  <si>
    <t>stavební práce</t>
  </si>
  <si>
    <t>specifikace</t>
  </si>
  <si>
    <t>stroje</t>
  </si>
  <si>
    <t>HZS</t>
  </si>
  <si>
    <t>ostatní</t>
  </si>
  <si>
    <t>VEDLEJŠÍ ROZPOČTOVÉ NÁKLADY</t>
  </si>
  <si>
    <t>GZS</t>
  </si>
  <si>
    <t>Provoz investora</t>
  </si>
  <si>
    <t>CENA OBJEKTU</t>
  </si>
  <si>
    <t>cena bez DPH</t>
  </si>
  <si>
    <t>DPH</t>
  </si>
  <si>
    <t>ze základu</t>
  </si>
  <si>
    <t>POLOŽKOVÝ ROZPIS</t>
  </si>
  <si>
    <t>Rek. složek</t>
  </si>
  <si>
    <t>Rek. DPH</t>
  </si>
  <si>
    <t>zakázka</t>
  </si>
  <si>
    <t>15062 (Zemní práce – trafostanice)</t>
  </si>
  <si>
    <t>objekt</t>
  </si>
  <si>
    <t>typ činností</t>
  </si>
  <si>
    <t>pořadí</t>
  </si>
  <si>
    <t>číslo</t>
  </si>
  <si>
    <t>popis</t>
  </si>
  <si>
    <t>m.j.</t>
  </si>
  <si>
    <t>množství</t>
  </si>
  <si>
    <t>cena</t>
  </si>
  <si>
    <t>hmotnost</t>
  </si>
  <si>
    <t>suť</t>
  </si>
  <si>
    <t>cena hmot (dodávka)</t>
  </si>
  <si>
    <t>cena ostatních složek (montáž)</t>
  </si>
  <si>
    <t>pomocná definiční oblast pro výpočty</t>
  </si>
  <si>
    <t>jednotka</t>
  </si>
  <si>
    <t>celkem</t>
  </si>
  <si>
    <t>_stavebi_dil</t>
  </si>
  <si>
    <t>_stavebni_dil_sum</t>
  </si>
  <si>
    <t>_hpm</t>
  </si>
  <si>
    <t>_cenik</t>
  </si>
  <si>
    <t>_cenik_cast</t>
  </si>
  <si>
    <t>_typ_zaklad</t>
  </si>
  <si>
    <t>_typ_def</t>
  </si>
  <si>
    <t>_typ_def_hpm</t>
  </si>
  <si>
    <t>_typ_def_cenik</t>
  </si>
  <si>
    <t>_typ_def_cenik_cast</t>
  </si>
  <si>
    <t>_nasobek</t>
  </si>
  <si>
    <t>_dph</t>
  </si>
  <si>
    <t>_typ_slozky</t>
  </si>
  <si>
    <t>1 (Zemní práce)</t>
  </si>
  <si>
    <t>131 20 1101_/00</t>
  </si>
  <si>
    <t>Hloubení jam nezapažených v hornině 3 do 100m3</t>
  </si>
  <si>
    <t>m3</t>
  </si>
  <si>
    <t>díl 1</t>
  </si>
  <si>
    <t>H</t>
  </si>
  <si>
    <t>800-1</t>
  </si>
  <si>
    <t>800-1,A01</t>
  </si>
  <si>
    <t>sp</t>
  </si>
  <si>
    <t>162 40 1101_/00</t>
  </si>
  <si>
    <t>Vodorovné přemístění výkopku z horniny 1-4 do 1,5km</t>
  </si>
  <si>
    <t>979 09 7115_/00</t>
  </si>
  <si>
    <t>Poplatek za skládku (ostatní zemina)</t>
  </si>
  <si>
    <t>182 10 1101_/00</t>
  </si>
  <si>
    <t>Svahování v zářezech v hornině 1-4</t>
  </si>
  <si>
    <t>m2</t>
  </si>
  <si>
    <t>díl 1 (Zemní práce)</t>
  </si>
  <si>
    <t>27 (Základy)</t>
  </si>
  <si>
    <t>271 53 1111_/00</t>
  </si>
  <si>
    <t>Polštář základu z kameniva hrubého drceného frakce 8-16mm</t>
  </si>
  <si>
    <t>díl 27</t>
  </si>
  <si>
    <t>800-2</t>
  </si>
  <si>
    <t>800-2,A01</t>
  </si>
  <si>
    <t>631 57 1001_/00</t>
  </si>
  <si>
    <t>Násyp pod podlahy, mazaniny,  z kameniva těženého 0-4mm zpevňujícího podklad tl. 50 mm</t>
  </si>
  <si>
    <t>801-1</t>
  </si>
  <si>
    <t>801-1,A01</t>
  </si>
  <si>
    <t>díl 27 (Základy)</t>
  </si>
  <si>
    <t>99 (Přesun hmot,)</t>
  </si>
  <si>
    <t>998 01 1001_/00</t>
  </si>
  <si>
    <t>Přesun hmot pro budovy zděné výšky do 6m</t>
  </si>
  <si>
    <t>t</t>
  </si>
  <si>
    <t>díl 99</t>
  </si>
  <si>
    <t>hmoty</t>
  </si>
  <si>
    <t>hpm</t>
  </si>
  <si>
    <t>díl 99 (Přesun hmot,)</t>
  </si>
  <si>
    <t>rekapitulace</t>
  </si>
  <si>
    <t>1</t>
  </si>
  <si>
    <t>Zemní práce</t>
  </si>
  <si>
    <t>27</t>
  </si>
  <si>
    <t>Základy</t>
  </si>
  <si>
    <t>99</t>
  </si>
  <si>
    <t>Přesun hmot,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</si>
</sst>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0000"/>
    <numFmt numFmtId="166" formatCode="0.000"/>
  </numFmts>
  <fonts count="43"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9" fontId="0" fillId="0" borderId="0" xfId="0" applyNumberFormat="1" applyAlignment="1">
      <alignment vertical="top"/>
    </xf>
    <xf numFmtId="49" fontId="5" fillId="33" borderId="0" xfId="0" applyNumberFormat="1" applyFont="1" applyFill="1" applyAlignment="1">
      <alignment vertical="top"/>
    </xf>
    <xf numFmtId="165" fontId="5" fillId="33" borderId="0" xfId="0" applyNumberFormat="1" applyFont="1" applyFill="1" applyAlignment="1">
      <alignment vertical="top"/>
    </xf>
    <xf numFmtId="0" fontId="6" fillId="34" borderId="11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165" fontId="0" fillId="0" borderId="0" xfId="0" applyNumberFormat="1" applyFill="1" applyAlignment="1">
      <alignment vertical="top"/>
    </xf>
    <xf numFmtId="164" fontId="0" fillId="0" borderId="0" xfId="0" applyNumberFormat="1" applyAlignment="1">
      <alignment vertical="top"/>
    </xf>
    <xf numFmtId="0" fontId="5" fillId="33" borderId="0" xfId="0" applyNumberFormat="1" applyFont="1" applyFill="1" applyAlignment="1">
      <alignment vertical="top"/>
    </xf>
    <xf numFmtId="0" fontId="8" fillId="35" borderId="0" xfId="0" applyFont="1" applyFill="1" applyAlignment="1">
      <alignment horizontal="right" vertical="center"/>
    </xf>
    <xf numFmtId="164" fontId="3" fillId="35" borderId="0" xfId="0" applyNumberFormat="1" applyFont="1" applyFill="1" applyAlignment="1">
      <alignment vertical="center"/>
    </xf>
    <xf numFmtId="165" fontId="0" fillId="35" borderId="0" xfId="0" applyNumberFormat="1" applyFill="1" applyAlignment="1">
      <alignment vertical="center"/>
    </xf>
    <xf numFmtId="164" fontId="0" fillId="35" borderId="0" xfId="0" applyNumberFormat="1" applyFill="1" applyAlignment="1">
      <alignment vertical="center"/>
    </xf>
    <xf numFmtId="0" fontId="8" fillId="34" borderId="12" xfId="0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164" fontId="3" fillId="34" borderId="12" xfId="0" applyNumberFormat="1" applyFont="1" applyFill="1" applyBorder="1" applyAlignment="1">
      <alignment vertical="center"/>
    </xf>
    <xf numFmtId="165" fontId="0" fillId="34" borderId="12" xfId="0" applyNumberFormat="1" applyFill="1" applyBorder="1" applyAlignment="1">
      <alignment vertical="center"/>
    </xf>
    <xf numFmtId="164" fontId="0" fillId="34" borderId="12" xfId="0" applyNumberFormat="1" applyFill="1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top"/>
    </xf>
    <xf numFmtId="0" fontId="3" fillId="35" borderId="15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164" fontId="3" fillId="35" borderId="10" xfId="0" applyNumberFormat="1" applyFont="1" applyFill="1" applyBorder="1" applyAlignment="1">
      <alignment vertical="top"/>
    </xf>
    <xf numFmtId="164" fontId="3" fillId="35" borderId="15" xfId="0" applyNumberFormat="1" applyFont="1" applyFill="1" applyBorder="1" applyAlignment="1">
      <alignment vertical="top"/>
    </xf>
    <xf numFmtId="164" fontId="3" fillId="35" borderId="14" xfId="0" applyNumberFormat="1" applyFont="1" applyFill="1" applyBorder="1" applyAlignment="1">
      <alignment vertical="top"/>
    </xf>
    <xf numFmtId="164" fontId="3" fillId="35" borderId="16" xfId="0" applyNumberFormat="1" applyFont="1" applyFill="1" applyBorder="1" applyAlignment="1">
      <alignment vertical="top"/>
    </xf>
    <xf numFmtId="164" fontId="3" fillId="35" borderId="13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164" fontId="3" fillId="35" borderId="18" xfId="0" applyNumberFormat="1" applyFont="1" applyFill="1" applyBorder="1" applyAlignment="1">
      <alignment vertical="top"/>
    </xf>
    <xf numFmtId="0" fontId="2" fillId="35" borderId="16" xfId="0" applyFont="1" applyFill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35" borderId="17" xfId="0" applyFont="1" applyFill="1" applyBorder="1" applyAlignment="1">
      <alignment vertical="top"/>
    </xf>
    <xf numFmtId="0" fontId="3" fillId="35" borderId="14" xfId="0" applyFont="1" applyFill="1" applyBorder="1" applyAlignment="1">
      <alignment vertical="top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C2" sqref="C2:L2"/>
    </sheetView>
  </sheetViews>
  <sheetFormatPr defaultColWidth="9.140625" defaultRowHeight="12.75"/>
  <cols>
    <col min="1" max="1" width="5.28125" style="0" customWidth="1"/>
    <col min="2" max="5" width="10.7109375" style="0" customWidth="1"/>
    <col min="6" max="7" width="5.28125" style="0" customWidth="1"/>
    <col min="8" max="11" width="10.7109375" style="0" customWidth="1"/>
  </cols>
  <sheetData>
    <row r="1" spans="1:12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2.75" customHeight="1">
      <c r="B2" s="1" t="s">
        <v>1</v>
      </c>
      <c r="C2" s="51">
        <v>15062</v>
      </c>
      <c r="D2" s="52"/>
      <c r="E2" s="52"/>
      <c r="F2" s="52"/>
      <c r="G2" s="52"/>
      <c r="H2" s="52"/>
      <c r="I2" s="52"/>
      <c r="J2" s="52"/>
      <c r="K2" s="52"/>
      <c r="L2" s="52"/>
    </row>
    <row r="3" spans="2:12" ht="12.75" customHeight="1">
      <c r="B3" s="1" t="s">
        <v>2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</row>
    <row r="5" spans="1:12" ht="18.7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2.75" customHeight="1">
      <c r="B6" s="1" t="s">
        <v>5</v>
      </c>
      <c r="C6" s="27" t="s">
        <v>6</v>
      </c>
      <c r="D6" s="27"/>
      <c r="E6" s="27"/>
      <c r="F6" s="27"/>
      <c r="G6" s="27"/>
      <c r="H6" s="27"/>
      <c r="I6" s="27"/>
      <c r="J6" s="27"/>
      <c r="K6" s="27"/>
      <c r="L6" s="27"/>
    </row>
    <row r="8" spans="1:12" ht="18.7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2:12" ht="12.75" customHeight="1">
      <c r="B9" s="28"/>
      <c r="C9" s="28"/>
      <c r="D9" s="29" t="s">
        <v>8</v>
      </c>
      <c r="E9" s="29"/>
      <c r="F9" s="29" t="s">
        <v>9</v>
      </c>
      <c r="G9" s="29"/>
      <c r="H9" s="29"/>
      <c r="I9" s="29" t="s">
        <v>10</v>
      </c>
      <c r="J9" s="29"/>
      <c r="K9" s="30" t="s">
        <v>11</v>
      </c>
      <c r="L9" s="30"/>
    </row>
    <row r="10" spans="2:12" ht="12.75" customHeight="1">
      <c r="B10" s="31" t="s">
        <v>12</v>
      </c>
      <c r="C10" s="31"/>
      <c r="D10" s="32">
        <f>'15062-HSV'!$Q$1</f>
        <v>0</v>
      </c>
      <c r="E10" s="32"/>
      <c r="F10" s="32">
        <f>0</f>
        <v>0</v>
      </c>
      <c r="G10" s="32"/>
      <c r="H10" s="32"/>
      <c r="I10" s="32">
        <f>0</f>
        <v>0</v>
      </c>
      <c r="J10" s="32"/>
      <c r="K10" s="33">
        <f>SUM(D10:J10)</f>
        <v>0</v>
      </c>
      <c r="L10" s="33"/>
    </row>
    <row r="11" spans="2:12" ht="12.75" customHeight="1">
      <c r="B11" s="31" t="s">
        <v>13</v>
      </c>
      <c r="C11" s="31"/>
      <c r="D11" s="32">
        <f>'15062-HSV'!$R$1</f>
        <v>0</v>
      </c>
      <c r="E11" s="32"/>
      <c r="F11" s="32">
        <f>0</f>
        <v>0</v>
      </c>
      <c r="G11" s="32"/>
      <c r="H11" s="32"/>
      <c r="I11" s="32">
        <f>0</f>
        <v>0</v>
      </c>
      <c r="J11" s="32"/>
      <c r="K11" s="34">
        <f>SUM(D11:J11)</f>
        <v>0</v>
      </c>
      <c r="L11" s="34"/>
    </row>
    <row r="12" spans="2:12" ht="12.75" customHeight="1">
      <c r="B12" s="31" t="s">
        <v>14</v>
      </c>
      <c r="C12" s="31"/>
      <c r="D12" s="32">
        <f>'15062-HSV'!$S$1</f>
        <v>0</v>
      </c>
      <c r="E12" s="32"/>
      <c r="F12" s="32">
        <f>0</f>
        <v>0</v>
      </c>
      <c r="G12" s="32"/>
      <c r="H12" s="32"/>
      <c r="I12" s="32">
        <f>0</f>
        <v>0</v>
      </c>
      <c r="J12" s="32"/>
      <c r="K12" s="34">
        <f>SUM(D12:J12)</f>
        <v>0</v>
      </c>
      <c r="L12" s="34"/>
    </row>
    <row r="13" spans="2:12" ht="12.75" customHeight="1">
      <c r="B13" s="31" t="s">
        <v>15</v>
      </c>
      <c r="C13" s="31"/>
      <c r="D13" s="32">
        <f>'15062-HSV'!$T$1</f>
        <v>0</v>
      </c>
      <c r="E13" s="32"/>
      <c r="F13" s="32">
        <f>0</f>
        <v>0</v>
      </c>
      <c r="G13" s="32"/>
      <c r="H13" s="32"/>
      <c r="I13" s="32">
        <f>0</f>
        <v>0</v>
      </c>
      <c r="J13" s="32"/>
      <c r="K13" s="34">
        <f>SUM(D13:J13)</f>
        <v>0</v>
      </c>
      <c r="L13" s="34"/>
    </row>
    <row r="14" spans="2:12" ht="12.75" customHeight="1">
      <c r="B14" s="28" t="s">
        <v>16</v>
      </c>
      <c r="C14" s="28"/>
      <c r="D14" s="35">
        <f>'15062-HSV'!$U$1</f>
        <v>0</v>
      </c>
      <c r="E14" s="35"/>
      <c r="F14" s="35">
        <f>0</f>
        <v>0</v>
      </c>
      <c r="G14" s="35"/>
      <c r="H14" s="35"/>
      <c r="I14" s="35">
        <f>0</f>
        <v>0</v>
      </c>
      <c r="J14" s="35"/>
      <c r="K14" s="36">
        <f>SUM(D14:J14)</f>
        <v>0</v>
      </c>
      <c r="L14" s="36"/>
    </row>
    <row r="15" spans="2:12" ht="12.75" customHeight="1">
      <c r="B15" s="37" t="s">
        <v>11</v>
      </c>
      <c r="C15" s="37"/>
      <c r="D15" s="32">
        <f>SUM(D10:E14)</f>
        <v>0</v>
      </c>
      <c r="E15" s="32"/>
      <c r="F15" s="32">
        <f>SUM(F10:H14)</f>
        <v>0</v>
      </c>
      <c r="G15" s="32"/>
      <c r="H15" s="32"/>
      <c r="I15" s="32">
        <f>SUM(I10:J14)</f>
        <v>0</v>
      </c>
      <c r="J15" s="32"/>
      <c r="K15" s="33">
        <f>SUM(K10:L14)</f>
        <v>0</v>
      </c>
      <c r="L15" s="33"/>
    </row>
    <row r="17" spans="1:12" ht="18.75" customHeight="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12.75" customHeight="1">
      <c r="B18" s="31" t="s">
        <v>18</v>
      </c>
      <c r="C18" s="31"/>
      <c r="D18" s="31"/>
      <c r="E18" s="31"/>
      <c r="F18" s="31"/>
      <c r="G18" s="31"/>
      <c r="H18" s="31"/>
      <c r="I18" s="31"/>
      <c r="J18" s="31"/>
      <c r="K18" s="33">
        <f>($K$15)*2.5/100+0</f>
        <v>0</v>
      </c>
      <c r="L18" s="33"/>
    </row>
    <row r="19" spans="2:12" ht="12.75" customHeight="1">
      <c r="B19" s="31" t="s">
        <v>19</v>
      </c>
      <c r="C19" s="31"/>
      <c r="D19" s="31"/>
      <c r="E19" s="31"/>
      <c r="F19" s="31"/>
      <c r="G19" s="31"/>
      <c r="H19" s="31"/>
      <c r="I19" s="31"/>
      <c r="J19" s="31"/>
      <c r="K19" s="34">
        <f>($K$15)*1.5/100+0</f>
        <v>0</v>
      </c>
      <c r="L19" s="34"/>
    </row>
    <row r="20" spans="2:12" ht="12.75" customHeight="1">
      <c r="B20" s="38" t="s">
        <v>11</v>
      </c>
      <c r="C20" s="38"/>
      <c r="D20" s="38"/>
      <c r="E20" s="38"/>
      <c r="F20" s="38"/>
      <c r="G20" s="38"/>
      <c r="H20" s="38"/>
      <c r="I20" s="38"/>
      <c r="J20" s="38"/>
      <c r="K20" s="39">
        <f>SUM($K$18:$K$19)</f>
        <v>0</v>
      </c>
      <c r="L20" s="39"/>
    </row>
    <row r="22" spans="1:12" ht="18.75" customHeight="1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2:12" ht="12.75" customHeight="1">
      <c r="B23" s="40" t="s">
        <v>21</v>
      </c>
      <c r="C23" s="40"/>
      <c r="D23" s="40"/>
      <c r="E23" s="40"/>
      <c r="F23" s="40"/>
      <c r="G23" s="40"/>
      <c r="H23" s="40"/>
      <c r="I23" s="40"/>
      <c r="J23" s="40"/>
      <c r="K23" s="36">
        <f>$K$15+$K$20</f>
        <v>0</v>
      </c>
      <c r="L23" s="36"/>
    </row>
    <row r="24" spans="3:12" ht="12.75" customHeight="1">
      <c r="C24" s="2" t="s">
        <v>22</v>
      </c>
      <c r="D24" s="3">
        <v>0.21</v>
      </c>
      <c r="E24" s="2" t="s">
        <v>23</v>
      </c>
      <c r="F24" s="41">
        <f>$K$20+'15062-HSV'!$W$1</f>
        <v>0</v>
      </c>
      <c r="G24" s="41"/>
      <c r="H24" s="41"/>
      <c r="I24" s="31"/>
      <c r="J24" s="31"/>
      <c r="K24" s="42">
        <f>F24*D24</f>
        <v>0</v>
      </c>
      <c r="L24" s="42"/>
    </row>
    <row r="25" spans="2:12" ht="12.75" customHeight="1">
      <c r="B25" s="43" t="s">
        <v>11</v>
      </c>
      <c r="C25" s="43"/>
      <c r="D25" s="43"/>
      <c r="E25" s="43"/>
      <c r="F25" s="43"/>
      <c r="G25" s="43"/>
      <c r="H25" s="43"/>
      <c r="I25" s="43"/>
      <c r="J25" s="43"/>
      <c r="K25" s="39">
        <f>SUM($K$24:$K$24)+$K$15+$K$20</f>
        <v>0</v>
      </c>
      <c r="L25" s="39"/>
    </row>
  </sheetData>
  <sheetProtection selectLockedCells="1" selectUnlockedCells="1"/>
  <mergeCells count="56">
    <mergeCell ref="B25:J25"/>
    <mergeCell ref="K25:L25"/>
    <mergeCell ref="A22:L22"/>
    <mergeCell ref="B23:J23"/>
    <mergeCell ref="K23:L23"/>
    <mergeCell ref="F24:H24"/>
    <mergeCell ref="I24:J24"/>
    <mergeCell ref="K24:L24"/>
    <mergeCell ref="B18:J18"/>
    <mergeCell ref="K18:L18"/>
    <mergeCell ref="B19:J19"/>
    <mergeCell ref="K19:L19"/>
    <mergeCell ref="B20:J20"/>
    <mergeCell ref="K20:L20"/>
    <mergeCell ref="B15:C15"/>
    <mergeCell ref="D15:E15"/>
    <mergeCell ref="F15:H15"/>
    <mergeCell ref="I15:J15"/>
    <mergeCell ref="K15:L15"/>
    <mergeCell ref="A17:L17"/>
    <mergeCell ref="B13:C13"/>
    <mergeCell ref="D13:E13"/>
    <mergeCell ref="F13:H13"/>
    <mergeCell ref="I13:J13"/>
    <mergeCell ref="K13:L13"/>
    <mergeCell ref="B14:C14"/>
    <mergeCell ref="D14:E14"/>
    <mergeCell ref="F14:H14"/>
    <mergeCell ref="I14:J14"/>
    <mergeCell ref="K14:L14"/>
    <mergeCell ref="B11:C11"/>
    <mergeCell ref="D11:E11"/>
    <mergeCell ref="F11:H11"/>
    <mergeCell ref="I11:J11"/>
    <mergeCell ref="K11:L11"/>
    <mergeCell ref="B12:C12"/>
    <mergeCell ref="D12:E12"/>
    <mergeCell ref="F12:H12"/>
    <mergeCell ref="I12:J12"/>
    <mergeCell ref="K12:L12"/>
    <mergeCell ref="B9:C9"/>
    <mergeCell ref="D9:E9"/>
    <mergeCell ref="F9:H9"/>
    <mergeCell ref="I9:J9"/>
    <mergeCell ref="K9:L9"/>
    <mergeCell ref="B10:C10"/>
    <mergeCell ref="D10:E10"/>
    <mergeCell ref="F10:H10"/>
    <mergeCell ref="I10:J10"/>
    <mergeCell ref="K10:L10"/>
    <mergeCell ref="A1:L1"/>
    <mergeCell ref="C2:L2"/>
    <mergeCell ref="C3:L3"/>
    <mergeCell ref="A5:L5"/>
    <mergeCell ref="C6:L6"/>
    <mergeCell ref="A8:L8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view="pageBreakPreview" zoomScaleSheetLayoutView="100" zoomScalePageLayoutView="0" workbookViewId="0" topLeftCell="A1">
      <selection activeCell="N23" sqref="N23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80.7109375" style="0" customWidth="1"/>
    <col min="4" max="4" width="8.57421875" style="0" customWidth="1"/>
    <col min="5" max="15" width="17.140625" style="0" customWidth="1"/>
    <col min="16" max="28" width="0" style="0" hidden="1" customWidth="1"/>
  </cols>
  <sheetData>
    <row r="1" spans="1:26" ht="18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" t="s">
        <v>25</v>
      </c>
      <c r="Q1" s="5">
        <f>SUMIF($AB:$AB,"sp",$G:$G)</f>
        <v>0</v>
      </c>
      <c r="R1" s="5">
        <f>SUMIF($AB:$AB,"spec",$G:$G)</f>
        <v>0</v>
      </c>
      <c r="S1" s="5">
        <f>SUMIF($AB:$AB,"str",$G:$G)</f>
        <v>0</v>
      </c>
      <c r="T1" s="5">
        <f>SUMIF($AB:$AB,"hzs",$G:$G)</f>
        <v>0</v>
      </c>
      <c r="U1" s="5">
        <f>SUMIF($AB:$AB,"ost",$G:$G)</f>
        <v>0</v>
      </c>
      <c r="V1" s="4" t="s">
        <v>26</v>
      </c>
      <c r="W1" s="5">
        <f>SUMIF($AA:$AA,21,$G:$G)</f>
        <v>0</v>
      </c>
      <c r="X1" s="5">
        <f>SUMIF($AA:$AA,-1,$G:$G)</f>
        <v>0</v>
      </c>
      <c r="Y1" s="5">
        <f>SUMIF($AA:$AA,-1,$G:$G)</f>
        <v>0</v>
      </c>
      <c r="Z1" s="5">
        <f>SUMIF($AA:$AA,-1,$G:$G)</f>
        <v>0</v>
      </c>
    </row>
    <row r="2" spans="2:26" ht="12.75" customHeight="1">
      <c r="B2" s="1" t="s">
        <v>27</v>
      </c>
      <c r="C2" s="27" t="s">
        <v>28</v>
      </c>
      <c r="D2" s="27"/>
      <c r="E2" s="27"/>
      <c r="F2" s="27"/>
      <c r="G2" s="27"/>
      <c r="P2" s="4"/>
      <c r="Q2" s="5">
        <f>Q$1</f>
        <v>0</v>
      </c>
      <c r="R2" s="5">
        <f>R$1</f>
        <v>0</v>
      </c>
      <c r="S2" s="5">
        <f>S$1</f>
        <v>0</v>
      </c>
      <c r="T2" s="5">
        <f>T$1</f>
        <v>0</v>
      </c>
      <c r="U2" s="5">
        <f>U$1</f>
        <v>0</v>
      </c>
      <c r="V2" s="4"/>
      <c r="W2" s="5">
        <f>W$1</f>
        <v>0</v>
      </c>
      <c r="X2" s="5">
        <f>X$1</f>
        <v>0</v>
      </c>
      <c r="Y2" s="5">
        <f>Y$1</f>
        <v>0</v>
      </c>
      <c r="Z2" s="5">
        <f>Z$1</f>
        <v>0</v>
      </c>
    </row>
    <row r="3" spans="2:7" ht="12.75" customHeight="1">
      <c r="B3" s="1" t="s">
        <v>29</v>
      </c>
      <c r="C3" s="44" t="s">
        <v>6</v>
      </c>
      <c r="D3" s="44"/>
      <c r="E3" s="44"/>
      <c r="F3" s="44"/>
      <c r="G3" s="44"/>
    </row>
    <row r="4" spans="2:7" ht="12.75" customHeight="1">
      <c r="B4" s="1" t="s">
        <v>30</v>
      </c>
      <c r="C4" s="44" t="s">
        <v>8</v>
      </c>
      <c r="D4" s="44"/>
      <c r="E4" s="44"/>
      <c r="F4" s="44"/>
      <c r="G4" s="44"/>
    </row>
    <row r="6" spans="1:28" ht="11.25" customHeight="1">
      <c r="A6" s="45" t="s">
        <v>31</v>
      </c>
      <c r="B6" s="45" t="s">
        <v>32</v>
      </c>
      <c r="C6" s="45" t="s">
        <v>33</v>
      </c>
      <c r="D6" s="45" t="s">
        <v>34</v>
      </c>
      <c r="E6" s="45" t="s">
        <v>35</v>
      </c>
      <c r="F6" s="46" t="s">
        <v>36</v>
      </c>
      <c r="G6" s="46"/>
      <c r="H6" s="46" t="s">
        <v>37</v>
      </c>
      <c r="I6" s="46"/>
      <c r="J6" s="46" t="s">
        <v>38</v>
      </c>
      <c r="K6" s="46"/>
      <c r="L6" s="46" t="s">
        <v>39</v>
      </c>
      <c r="M6" s="46"/>
      <c r="N6" s="46" t="s">
        <v>40</v>
      </c>
      <c r="O6" s="46"/>
      <c r="P6" s="47" t="s">
        <v>41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1.25" customHeight="1">
      <c r="A7" s="45"/>
      <c r="B7" s="45"/>
      <c r="C7" s="45"/>
      <c r="D7" s="45"/>
      <c r="E7" s="45"/>
      <c r="F7" s="6" t="s">
        <v>42</v>
      </c>
      <c r="G7" s="6" t="s">
        <v>43</v>
      </c>
      <c r="H7" s="6" t="s">
        <v>42</v>
      </c>
      <c r="I7" s="6" t="s">
        <v>43</v>
      </c>
      <c r="J7" s="6" t="s">
        <v>42</v>
      </c>
      <c r="K7" s="6" t="s">
        <v>43</v>
      </c>
      <c r="L7" s="6" t="s">
        <v>42</v>
      </c>
      <c r="M7" s="6" t="s">
        <v>43</v>
      </c>
      <c r="N7" s="6" t="s">
        <v>42</v>
      </c>
      <c r="O7" s="6" t="s">
        <v>43</v>
      </c>
      <c r="P7" s="7" t="s">
        <v>44</v>
      </c>
      <c r="Q7" s="7" t="s">
        <v>45</v>
      </c>
      <c r="R7" s="7" t="s">
        <v>46</v>
      </c>
      <c r="S7" s="7" t="s">
        <v>47</v>
      </c>
      <c r="T7" s="7" t="s">
        <v>48</v>
      </c>
      <c r="U7" s="7" t="s">
        <v>49</v>
      </c>
      <c r="V7" s="7" t="s">
        <v>50</v>
      </c>
      <c r="W7" s="7" t="s">
        <v>51</v>
      </c>
      <c r="X7" s="7" t="s">
        <v>52</v>
      </c>
      <c r="Y7" s="7" t="s">
        <v>53</v>
      </c>
      <c r="Z7" s="7" t="s">
        <v>54</v>
      </c>
      <c r="AA7" s="7" t="s">
        <v>55</v>
      </c>
      <c r="AB7" s="7" t="s">
        <v>56</v>
      </c>
    </row>
    <row r="8" ht="12.75" customHeight="1"/>
    <row r="9" spans="1:28" ht="18.75" customHeight="1">
      <c r="A9" s="8"/>
      <c r="B9" s="8" t="s">
        <v>57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>
        <v>1</v>
      </c>
      <c r="B10" s="9" t="s">
        <v>58</v>
      </c>
      <c r="C10" s="10" t="s">
        <v>59</v>
      </c>
      <c r="D10" s="9" t="s">
        <v>60</v>
      </c>
      <c r="E10" s="11">
        <v>60.75</v>
      </c>
      <c r="F10" s="12">
        <f>0</f>
        <v>0</v>
      </c>
      <c r="G10" s="12">
        <f>E10*F10</f>
        <v>0</v>
      </c>
      <c r="H10" s="13">
        <v>0</v>
      </c>
      <c r="I10" s="13">
        <f>E10*H10</f>
        <v>0</v>
      </c>
      <c r="J10" s="13">
        <v>0</v>
      </c>
      <c r="K10" s="13">
        <f>E10*J10</f>
        <v>0</v>
      </c>
      <c r="L10" s="14">
        <v>0</v>
      </c>
      <c r="M10" s="14">
        <f>E10*L10</f>
        <v>0</v>
      </c>
      <c r="N10" s="14">
        <f>0</f>
        <v>0</v>
      </c>
      <c r="O10" s="14">
        <f>E10*N10</f>
        <v>0</v>
      </c>
      <c r="P10" s="4" t="s">
        <v>61</v>
      </c>
      <c r="Q10" s="4"/>
      <c r="R10" s="4" t="s">
        <v>62</v>
      </c>
      <c r="S10" s="4" t="s">
        <v>63</v>
      </c>
      <c r="T10" s="4" t="s">
        <v>64</v>
      </c>
      <c r="U10" s="4"/>
      <c r="V10" s="4"/>
      <c r="W10" s="4"/>
      <c r="X10" s="4"/>
      <c r="Y10" s="4"/>
      <c r="Z10" s="4"/>
      <c r="AA10" s="15">
        <v>21</v>
      </c>
      <c r="AB10" s="4" t="s">
        <v>65</v>
      </c>
    </row>
    <row r="11" spans="1:28" ht="12.75">
      <c r="A11">
        <v>2</v>
      </c>
      <c r="B11" s="9" t="s">
        <v>66</v>
      </c>
      <c r="C11" s="10" t="s">
        <v>67</v>
      </c>
      <c r="D11" s="9" t="s">
        <v>60</v>
      </c>
      <c r="E11" s="11">
        <v>60.75</v>
      </c>
      <c r="F11" s="12">
        <f>0</f>
        <v>0</v>
      </c>
      <c r="G11" s="12">
        <f>E11*F11</f>
        <v>0</v>
      </c>
      <c r="H11" s="13">
        <v>0</v>
      </c>
      <c r="I11" s="13">
        <f>E11*H11</f>
        <v>0</v>
      </c>
      <c r="J11" s="13">
        <v>0</v>
      </c>
      <c r="K11" s="13">
        <f>E11*J11</f>
        <v>0</v>
      </c>
      <c r="L11" s="14">
        <v>0</v>
      </c>
      <c r="M11" s="14">
        <f>E11*L11</f>
        <v>0</v>
      </c>
      <c r="N11" s="14">
        <f>0</f>
        <v>0</v>
      </c>
      <c r="O11" s="14">
        <f>E11*N11</f>
        <v>0</v>
      </c>
      <c r="P11" s="4" t="s">
        <v>61</v>
      </c>
      <c r="Q11" s="4"/>
      <c r="R11" s="4" t="s">
        <v>62</v>
      </c>
      <c r="S11" s="4" t="s">
        <v>63</v>
      </c>
      <c r="T11" s="4" t="s">
        <v>64</v>
      </c>
      <c r="U11" s="4"/>
      <c r="V11" s="4"/>
      <c r="W11" s="4"/>
      <c r="X11" s="4"/>
      <c r="Y11" s="4"/>
      <c r="Z11" s="4"/>
      <c r="AA11" s="15">
        <v>21</v>
      </c>
      <c r="AB11" s="4" t="s">
        <v>65</v>
      </c>
    </row>
    <row r="12" spans="1:28" ht="12.75">
      <c r="A12">
        <v>3</v>
      </c>
      <c r="B12" s="9" t="s">
        <v>68</v>
      </c>
      <c r="C12" s="10" t="s">
        <v>69</v>
      </c>
      <c r="D12" s="9" t="s">
        <v>60</v>
      </c>
      <c r="E12" s="11">
        <v>60.75</v>
      </c>
      <c r="F12" s="12">
        <f>0</f>
        <v>0</v>
      </c>
      <c r="G12" s="12">
        <f>E12*F12</f>
        <v>0</v>
      </c>
      <c r="H12" s="13">
        <v>0</v>
      </c>
      <c r="I12" s="13">
        <f>E12*H12</f>
        <v>0</v>
      </c>
      <c r="J12" s="13">
        <v>0</v>
      </c>
      <c r="K12" s="13">
        <f>E12*J12</f>
        <v>0</v>
      </c>
      <c r="L12" s="14">
        <v>0</v>
      </c>
      <c r="M12" s="14">
        <f>E12*L12</f>
        <v>0</v>
      </c>
      <c r="N12" s="14">
        <f>0</f>
        <v>0</v>
      </c>
      <c r="O12" s="14">
        <f>E12*N12</f>
        <v>0</v>
      </c>
      <c r="P12" s="4" t="s">
        <v>61</v>
      </c>
      <c r="Q12" s="4"/>
      <c r="R12" s="4" t="s">
        <v>62</v>
      </c>
      <c r="S12" s="4" t="s">
        <v>63</v>
      </c>
      <c r="T12" s="4" t="s">
        <v>64</v>
      </c>
      <c r="U12" s="4"/>
      <c r="V12" s="4"/>
      <c r="W12" s="4"/>
      <c r="X12" s="4"/>
      <c r="Y12" s="4"/>
      <c r="Z12" s="4"/>
      <c r="AA12" s="15">
        <v>21</v>
      </c>
      <c r="AB12" s="4" t="s">
        <v>65</v>
      </c>
    </row>
    <row r="13" spans="1:28" ht="12.75">
      <c r="A13">
        <v>4</v>
      </c>
      <c r="B13" s="9" t="s">
        <v>70</v>
      </c>
      <c r="C13" s="10" t="s">
        <v>71</v>
      </c>
      <c r="D13" s="9" t="s">
        <v>72</v>
      </c>
      <c r="E13" s="11">
        <v>48</v>
      </c>
      <c r="F13" s="12">
        <f>0</f>
        <v>0</v>
      </c>
      <c r="G13" s="12">
        <f>E13*F13</f>
        <v>0</v>
      </c>
      <c r="H13" s="13">
        <v>0</v>
      </c>
      <c r="I13" s="13">
        <f>E13*H13</f>
        <v>0</v>
      </c>
      <c r="J13" s="13">
        <v>0</v>
      </c>
      <c r="K13" s="13">
        <f>E13*J13</f>
        <v>0</v>
      </c>
      <c r="L13" s="14">
        <v>0</v>
      </c>
      <c r="M13" s="14">
        <f>E13*L13</f>
        <v>0</v>
      </c>
      <c r="N13" s="14">
        <f>0</f>
        <v>0</v>
      </c>
      <c r="O13" s="14">
        <f>E13*N13</f>
        <v>0</v>
      </c>
      <c r="P13" s="4" t="s">
        <v>61</v>
      </c>
      <c r="Q13" s="4"/>
      <c r="R13" s="4" t="s">
        <v>62</v>
      </c>
      <c r="S13" s="4" t="s">
        <v>63</v>
      </c>
      <c r="T13" s="4" t="s">
        <v>64</v>
      </c>
      <c r="U13" s="4"/>
      <c r="V13" s="4"/>
      <c r="W13" s="4"/>
      <c r="X13" s="4"/>
      <c r="Y13" s="4"/>
      <c r="Z13" s="4"/>
      <c r="AA13" s="15">
        <v>21</v>
      </c>
      <c r="AB13" s="4" t="s">
        <v>65</v>
      </c>
    </row>
    <row r="14" spans="1:28" ht="18.75" customHeight="1">
      <c r="A14" s="16" t="s">
        <v>11</v>
      </c>
      <c r="B14" s="8" t="s">
        <v>73</v>
      </c>
      <c r="C14" s="8"/>
      <c r="D14" s="8"/>
      <c r="E14" s="8"/>
      <c r="F14" s="8"/>
      <c r="G14" s="17">
        <f>SUMIF($P:$P,$Q14,G:G)</f>
        <v>0</v>
      </c>
      <c r="H14" s="8"/>
      <c r="I14" s="18">
        <f>SUMIF($P:$P,$Q14,I:I)</f>
        <v>0</v>
      </c>
      <c r="J14" s="8"/>
      <c r="K14" s="18">
        <f>SUMIF($P:$P,$Q14,K:K)</f>
        <v>0</v>
      </c>
      <c r="L14" s="8"/>
      <c r="M14" s="19">
        <f>SUMIF($P:$P,$Q14,M:M)</f>
        <v>0</v>
      </c>
      <c r="N14" s="8"/>
      <c r="O14" s="19">
        <f>SUMIF($P:$P,$Q14,O:O)</f>
        <v>0</v>
      </c>
      <c r="P14" s="4" t="s">
        <v>11</v>
      </c>
      <c r="Q14" s="4" t="s">
        <v>61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12.75" customHeight="1"/>
    <row r="16" spans="1:28" ht="18.75" customHeight="1">
      <c r="A16" s="8"/>
      <c r="B16" s="8" t="s">
        <v>74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>
        <v>5</v>
      </c>
      <c r="B17" s="9" t="s">
        <v>75</v>
      </c>
      <c r="C17" s="10" t="s">
        <v>76</v>
      </c>
      <c r="D17" s="9" t="s">
        <v>60</v>
      </c>
      <c r="E17" s="11">
        <v>3.5</v>
      </c>
      <c r="F17" s="12">
        <f>0</f>
        <v>0</v>
      </c>
      <c r="G17" s="12">
        <f>E17*F17</f>
        <v>0</v>
      </c>
      <c r="H17" s="13">
        <v>1.78</v>
      </c>
      <c r="I17" s="13">
        <f>E17*H17</f>
        <v>6.23</v>
      </c>
      <c r="J17" s="13">
        <v>0</v>
      </c>
      <c r="K17" s="13">
        <f>E17*J17</f>
        <v>0</v>
      </c>
      <c r="L17" s="14">
        <f>0</f>
        <v>0</v>
      </c>
      <c r="M17" s="14">
        <f>E17*L17</f>
        <v>0</v>
      </c>
      <c r="N17" s="14">
        <f>0</f>
        <v>0</v>
      </c>
      <c r="O17" s="14">
        <f>E17*N17</f>
        <v>0</v>
      </c>
      <c r="P17" s="4" t="s">
        <v>77</v>
      </c>
      <c r="Q17" s="4"/>
      <c r="R17" s="4" t="s">
        <v>62</v>
      </c>
      <c r="S17" s="4" t="s">
        <v>78</v>
      </c>
      <c r="T17" s="4" t="s">
        <v>79</v>
      </c>
      <c r="U17" s="4"/>
      <c r="V17" s="4"/>
      <c r="W17" s="4"/>
      <c r="X17" s="4"/>
      <c r="Y17" s="4"/>
      <c r="Z17" s="4"/>
      <c r="AA17" s="15">
        <v>21</v>
      </c>
      <c r="AB17" s="4" t="s">
        <v>65</v>
      </c>
    </row>
    <row r="18" spans="1:28" ht="26.25">
      <c r="A18">
        <v>6</v>
      </c>
      <c r="B18" s="9" t="s">
        <v>80</v>
      </c>
      <c r="C18" s="10" t="s">
        <v>81</v>
      </c>
      <c r="D18" s="9" t="s">
        <v>60</v>
      </c>
      <c r="E18" s="11">
        <v>1.75</v>
      </c>
      <c r="F18" s="12">
        <f>0</f>
        <v>0</v>
      </c>
      <c r="G18" s="12">
        <f>E18*F18</f>
        <v>0</v>
      </c>
      <c r="H18" s="13">
        <v>1.84</v>
      </c>
      <c r="I18" s="13">
        <f>E18*H18</f>
        <v>3.22</v>
      </c>
      <c r="J18" s="13">
        <v>0</v>
      </c>
      <c r="K18" s="13">
        <f>E18*J18</f>
        <v>0</v>
      </c>
      <c r="L18" s="14">
        <f>0</f>
        <v>0</v>
      </c>
      <c r="M18" s="14">
        <f>E18*L18</f>
        <v>0</v>
      </c>
      <c r="N18" s="14">
        <f>0</f>
        <v>0</v>
      </c>
      <c r="O18" s="14">
        <f>E18*N18</f>
        <v>0</v>
      </c>
      <c r="P18" s="4" t="s">
        <v>77</v>
      </c>
      <c r="Q18" s="4"/>
      <c r="R18" s="4" t="s">
        <v>62</v>
      </c>
      <c r="S18" s="4" t="s">
        <v>82</v>
      </c>
      <c r="T18" s="4" t="s">
        <v>83</v>
      </c>
      <c r="U18" s="4"/>
      <c r="V18" s="4"/>
      <c r="W18" s="4"/>
      <c r="X18" s="4"/>
      <c r="Y18" s="4"/>
      <c r="Z18" s="4"/>
      <c r="AA18" s="15">
        <v>21</v>
      </c>
      <c r="AB18" s="4" t="s">
        <v>65</v>
      </c>
    </row>
    <row r="19" spans="1:28" ht="18.75" customHeight="1">
      <c r="A19" s="16" t="s">
        <v>11</v>
      </c>
      <c r="B19" s="8" t="s">
        <v>84</v>
      </c>
      <c r="C19" s="8"/>
      <c r="D19" s="8"/>
      <c r="E19" s="8"/>
      <c r="F19" s="8"/>
      <c r="G19" s="17">
        <f>SUMIF($P:$P,$Q19,G:G)</f>
        <v>0</v>
      </c>
      <c r="H19" s="8"/>
      <c r="I19" s="18">
        <f>SUMIF($P:$P,$Q19,I:I)</f>
        <v>9.450000000000001</v>
      </c>
      <c r="J19" s="8"/>
      <c r="K19" s="18">
        <f>SUMIF($P:$P,$Q19,K:K)</f>
        <v>0</v>
      </c>
      <c r="L19" s="8"/>
      <c r="M19" s="19">
        <f>SUMIF($P:$P,$Q19,M:M)</f>
        <v>0</v>
      </c>
      <c r="N19" s="8"/>
      <c r="O19" s="19">
        <f>SUMIF($P:$P,$Q19,O:O)</f>
        <v>0</v>
      </c>
      <c r="P19" s="4" t="s">
        <v>11</v>
      </c>
      <c r="Q19" s="4" t="s">
        <v>77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2.75" customHeight="1"/>
    <row r="21" spans="1:28" ht="18.75" customHeight="1">
      <c r="A21" s="8"/>
      <c r="B21" s="8" t="s">
        <v>85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>
        <v>7</v>
      </c>
      <c r="B22" s="9" t="s">
        <v>86</v>
      </c>
      <c r="C22" s="10" t="s">
        <v>87</v>
      </c>
      <c r="D22" s="9" t="s">
        <v>88</v>
      </c>
      <c r="E22" s="11">
        <f>Z22*IF(V22="cenik_cast",IF(U22="hmoty",SUMIF(T:T,Y22,I:I),IF(U22="cena_hmot",SUMIF(T:T,Y22,M:M)/1000,SUMIF(T:T,Y22,G:G)/1000)),IF(V22="cenik",IF(U22="hmoty",SUMIF(S:S,X22,I:I),IF(U22="cena_hmot",SUMIF(S:S,X22,M:M)/1000,SUMIF(S:S,X22,G:G)/1000)),IF(U22="hmoty",SUMIF(R:R,W22,I:I),IF(U22="cena_hmot",SUMIF(R:R,W22,M:M)/1000,SUMIF(R:R,W22,G:G)/1000))))</f>
        <v>9.450000000000001</v>
      </c>
      <c r="F22" s="12">
        <f>0</f>
        <v>0</v>
      </c>
      <c r="G22" s="12">
        <f>E22*F22</f>
        <v>0</v>
      </c>
      <c r="H22" s="13">
        <v>0</v>
      </c>
      <c r="I22" s="13">
        <f>E22*H22</f>
        <v>0</v>
      </c>
      <c r="J22" s="13">
        <v>0</v>
      </c>
      <c r="K22" s="13">
        <f>E22*J22</f>
        <v>0</v>
      </c>
      <c r="L22" s="14">
        <v>0</v>
      </c>
      <c r="M22" s="14">
        <f>E22*L22</f>
        <v>0</v>
      </c>
      <c r="N22" s="14">
        <f>0</f>
        <v>0</v>
      </c>
      <c r="O22" s="14">
        <f>E22*N22</f>
        <v>0</v>
      </c>
      <c r="P22" s="4" t="s">
        <v>89</v>
      </c>
      <c r="Q22" s="4"/>
      <c r="R22" s="4"/>
      <c r="S22" s="4"/>
      <c r="T22" s="4"/>
      <c r="U22" s="4" t="s">
        <v>90</v>
      </c>
      <c r="V22" s="4" t="s">
        <v>91</v>
      </c>
      <c r="W22" s="4" t="s">
        <v>62</v>
      </c>
      <c r="X22" s="4" t="s">
        <v>82</v>
      </c>
      <c r="Y22" s="4" t="s">
        <v>83</v>
      </c>
      <c r="Z22" s="5">
        <v>1</v>
      </c>
      <c r="AA22" s="15">
        <v>21</v>
      </c>
      <c r="AB22" s="4" t="s">
        <v>65</v>
      </c>
    </row>
    <row r="23" spans="1:28" ht="18.75" customHeight="1">
      <c r="A23" s="16" t="s">
        <v>11</v>
      </c>
      <c r="B23" s="8" t="s">
        <v>92</v>
      </c>
      <c r="C23" s="8"/>
      <c r="D23" s="8"/>
      <c r="E23" s="8"/>
      <c r="F23" s="8"/>
      <c r="G23" s="17">
        <f>SUMIF($P:$P,$Q23,G:G)</f>
        <v>0</v>
      </c>
      <c r="H23" s="8"/>
      <c r="I23" s="18">
        <f>SUMIF($P:$P,$Q23,I:I)</f>
        <v>0</v>
      </c>
      <c r="J23" s="8"/>
      <c r="K23" s="18">
        <f>SUMIF($P:$P,$Q23,K:K)</f>
        <v>0</v>
      </c>
      <c r="L23" s="8"/>
      <c r="M23" s="19">
        <f>SUMIF($P:$P,$Q23,M:M)</f>
        <v>0</v>
      </c>
      <c r="N23" s="8"/>
      <c r="O23" s="19">
        <f>SUMIF($P:$P,$Q23,O:O)</f>
        <v>0</v>
      </c>
      <c r="P23" s="4" t="s">
        <v>11</v>
      </c>
      <c r="Q23" s="4" t="s">
        <v>89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2.75" customHeight="1"/>
    <row r="25" spans="1:28" ht="18.75" customHeight="1">
      <c r="A25" s="20" t="s">
        <v>11</v>
      </c>
      <c r="B25" s="21"/>
      <c r="C25" s="21"/>
      <c r="D25" s="21"/>
      <c r="E25" s="21"/>
      <c r="F25" s="21"/>
      <c r="G25" s="22">
        <f>SUMIF($P:$P,"S",G:G)</f>
        <v>0</v>
      </c>
      <c r="H25" s="21"/>
      <c r="I25" s="23">
        <f>SUMIF($P:$P,"S",I:I)</f>
        <v>9.450000000000001</v>
      </c>
      <c r="J25" s="21"/>
      <c r="K25" s="23">
        <f>SUMIF($P:$P,"S",K:K)</f>
        <v>0</v>
      </c>
      <c r="L25" s="21"/>
      <c r="M25" s="24">
        <f>SUMIF($P:$P,"S",M:M)</f>
        <v>0</v>
      </c>
      <c r="N25" s="21"/>
      <c r="O25" s="24">
        <f>SUMIF($P:$P,"S",O:O)</f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8" spans="1:5" ht="18.75" customHeight="1">
      <c r="A28" s="48" t="s">
        <v>93</v>
      </c>
      <c r="B28" s="48"/>
      <c r="C28" s="48"/>
      <c r="D28" s="48"/>
      <c r="E28" s="48"/>
    </row>
    <row r="29" spans="2:5" ht="12.75" customHeight="1">
      <c r="B29" s="9" t="s">
        <v>94</v>
      </c>
      <c r="C29" s="49" t="s">
        <v>95</v>
      </c>
      <c r="D29" s="49"/>
      <c r="E29" s="12">
        <f>$G$14</f>
        <v>0</v>
      </c>
    </row>
    <row r="30" spans="2:5" ht="12.75" customHeight="1">
      <c r="B30" s="9" t="s">
        <v>96</v>
      </c>
      <c r="C30" s="50" t="s">
        <v>97</v>
      </c>
      <c r="D30" s="50"/>
      <c r="E30" s="12">
        <f>$G$19</f>
        <v>0</v>
      </c>
    </row>
    <row r="31" spans="2:5" ht="12.75" customHeight="1">
      <c r="B31" s="9" t="s">
        <v>98</v>
      </c>
      <c r="C31" s="50" t="s">
        <v>99</v>
      </c>
      <c r="D31" s="50"/>
      <c r="E31" s="12">
        <f>$G$23</f>
        <v>0</v>
      </c>
    </row>
    <row r="32" spans="1:5" ht="18.75" customHeight="1">
      <c r="A32" s="20" t="s">
        <v>11</v>
      </c>
      <c r="B32" s="21"/>
      <c r="C32" s="21"/>
      <c r="D32" s="21"/>
      <c r="E32" s="22">
        <f>SUM($E$29:$E$31)</f>
        <v>0</v>
      </c>
    </row>
  </sheetData>
  <sheetProtection selectLockedCells="1" selectUnlockedCells="1"/>
  <mergeCells count="19">
    <mergeCell ref="C29:D29"/>
    <mergeCell ref="C30:D30"/>
    <mergeCell ref="C31:D31"/>
    <mergeCell ref="H6:I6"/>
    <mergeCell ref="J6:K6"/>
    <mergeCell ref="L6:M6"/>
    <mergeCell ref="N6:O6"/>
    <mergeCell ref="P6:AB6"/>
    <mergeCell ref="A28:E28"/>
    <mergeCell ref="A1:O1"/>
    <mergeCell ref="C2:G2"/>
    <mergeCell ref="C3:G3"/>
    <mergeCell ref="C4:G4"/>
    <mergeCell ref="A6:A7"/>
    <mergeCell ref="B6:B7"/>
    <mergeCell ref="C6:C7"/>
    <mergeCell ref="D6:D7"/>
    <mergeCell ref="E6:E7"/>
    <mergeCell ref="F6:G6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Honza</cp:lastModifiedBy>
  <dcterms:modified xsi:type="dcterms:W3CDTF">2015-07-23T20:07:45Z</dcterms:modified>
  <cp:category/>
  <cp:version/>
  <cp:contentType/>
  <cp:contentStatus/>
</cp:coreProperties>
</file>