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9260" windowHeight="5955" activeTab="1"/>
  </bookViews>
  <sheets>
    <sheet name="Kryci list" sheetId="1" r:id="rId1"/>
    <sheet name="Rekapitulace" sheetId="2" r:id="rId2"/>
    <sheet name="SK" sheetId="3" r:id="rId3"/>
    <sheet name="ESI_rekapitulace" sheetId="5" r:id="rId4"/>
    <sheet name="ESI" sheetId="6" r:id="rId5"/>
  </sheets>
  <definedNames>
    <definedName name="__CENA__">SK!$O$6:$O$234</definedName>
    <definedName name="__MAIN__">SK!$F$1:$CX$233</definedName>
    <definedName name="__MAIN2__" localSheetId="1">Rekapitulace!$B$1:$E$24</definedName>
    <definedName name="__MAIN2__">#REF!</definedName>
    <definedName name="__MAIN3__">'Kryci list'!$A$3:$C$20</definedName>
    <definedName name="__SAZBA__">SK!#REF!</definedName>
    <definedName name="__T0__">SK!$F$5:$V$233</definedName>
    <definedName name="__T1__">SK!$F$6:$V$13</definedName>
    <definedName name="__T2__">SK!$F$7:$CX$7</definedName>
    <definedName name="__T3__">SK!#REF!</definedName>
    <definedName name="__TE0__">'Kryci list'!$A$4:$C$13</definedName>
    <definedName name="__TE1__">'Kryci list'!#REF!</definedName>
    <definedName name="__TE2__">'Kryci list'!$A$19:$C$19</definedName>
    <definedName name="__TE3__">#REF!</definedName>
    <definedName name="__TR0__" localSheetId="1">Rekapitulace!$B$5:$C$6</definedName>
    <definedName name="__TR0__">#REF!</definedName>
    <definedName name="__TR1__" localSheetId="1">Rekapitulace!$B$6:$C$6</definedName>
    <definedName name="__TR1__">#REF!</definedName>
    <definedName name="_xlnm.Print_Titles" localSheetId="2">SK!$3:$4</definedName>
    <definedName name="_xlnm.Print_Area" localSheetId="2">SK!$F$1:$O$237</definedName>
  </definedNames>
  <calcPr calcId="145621"/>
</workbook>
</file>

<file path=xl/calcChain.xml><?xml version="1.0" encoding="utf-8"?>
<calcChain xmlns="http://schemas.openxmlformats.org/spreadsheetml/2006/main">
  <c r="D4" i="5" l="1"/>
  <c r="F6" i="6"/>
  <c r="F7" i="6"/>
  <c r="F8" i="6"/>
  <c r="F9" i="6"/>
  <c r="F10" i="6"/>
  <c r="F11" i="6"/>
  <c r="F12" i="6"/>
  <c r="F15" i="6"/>
  <c r="F16" i="6"/>
  <c r="M8" i="3" l="1"/>
  <c r="S8" i="3" s="1"/>
  <c r="O8" i="3" l="1"/>
  <c r="Q8" i="3"/>
  <c r="F14" i="6"/>
  <c r="F18" i="6" s="1"/>
  <c r="A7" i="6"/>
  <c r="A8" i="6" s="1"/>
  <c r="A9" i="6" s="1"/>
  <c r="A10" i="6" s="1"/>
  <c r="A11" i="6" s="1"/>
  <c r="A12" i="6" s="1"/>
  <c r="A14" i="6" s="1"/>
  <c r="A15" i="6" s="1"/>
  <c r="A16" i="6" s="1"/>
  <c r="A18" i="6" s="1"/>
  <c r="E6" i="5"/>
  <c r="E5" i="5"/>
  <c r="E4" i="5"/>
  <c r="E8" i="5" l="1"/>
  <c r="C16" i="2" s="1"/>
  <c r="A2" i="2" a="1"/>
  <c r="A2" i="2" s="1"/>
  <c r="B2" i="2"/>
  <c r="B5" i="2"/>
  <c r="B6" i="2"/>
  <c r="B7" i="2"/>
  <c r="B8" i="2"/>
  <c r="B9" i="2"/>
  <c r="B10" i="2"/>
  <c r="B11" i="2"/>
  <c r="B12" i="2"/>
  <c r="B13" i="2"/>
  <c r="B14" i="2"/>
  <c r="B15" i="2"/>
  <c r="M7" i="3"/>
  <c r="O7" i="3" s="1"/>
  <c r="O6" i="3" s="1"/>
  <c r="C6" i="2" s="1"/>
  <c r="M15" i="3"/>
  <c r="O15" i="3" s="1"/>
  <c r="M21" i="3"/>
  <c r="Q21" i="3" s="1"/>
  <c r="M22" i="3"/>
  <c r="O22" i="3" s="1"/>
  <c r="M25" i="3"/>
  <c r="Q25" i="3" s="1"/>
  <c r="M32" i="3"/>
  <c r="O32" i="3" s="1"/>
  <c r="M33" i="3"/>
  <c r="S33" i="3" s="1"/>
  <c r="M36" i="3"/>
  <c r="O36" i="3" s="1"/>
  <c r="M39" i="3"/>
  <c r="Q39" i="3" s="1"/>
  <c r="M43" i="3"/>
  <c r="S43" i="3" s="1"/>
  <c r="M44" i="3"/>
  <c r="Q44" i="3" s="1"/>
  <c r="M48" i="3"/>
  <c r="O48" i="3" s="1"/>
  <c r="M53" i="3"/>
  <c r="Q53" i="3" s="1"/>
  <c r="M60" i="3"/>
  <c r="Q60" i="3" s="1"/>
  <c r="M71" i="3"/>
  <c r="Q71" i="3" s="1"/>
  <c r="M78" i="3"/>
  <c r="O78" i="3" s="1"/>
  <c r="M85" i="3"/>
  <c r="Q85" i="3" s="1"/>
  <c r="M89" i="3"/>
  <c r="O89" i="3" s="1"/>
  <c r="M94" i="3"/>
  <c r="Q94" i="3" s="1"/>
  <c r="M97" i="3"/>
  <c r="S97" i="3" s="1"/>
  <c r="M100" i="3"/>
  <c r="Q100" i="3" s="1"/>
  <c r="M104" i="3"/>
  <c r="Q104" i="3" s="1"/>
  <c r="M105" i="3"/>
  <c r="Q105" i="3" s="1"/>
  <c r="M106" i="3"/>
  <c r="O106" i="3" s="1"/>
  <c r="M107" i="3"/>
  <c r="Q107" i="3" s="1"/>
  <c r="M110" i="3"/>
  <c r="S110" i="3" s="1"/>
  <c r="M113" i="3"/>
  <c r="O113" i="3" s="1"/>
  <c r="M116" i="3"/>
  <c r="Q116" i="3" s="1"/>
  <c r="M120" i="3"/>
  <c r="O120" i="3" s="1"/>
  <c r="M123" i="3"/>
  <c r="Q123" i="3" s="1"/>
  <c r="M126" i="3"/>
  <c r="Q126" i="3" s="1"/>
  <c r="M130" i="3"/>
  <c r="Q130" i="3" s="1"/>
  <c r="M133" i="3"/>
  <c r="Q133" i="3" s="1"/>
  <c r="M136" i="3"/>
  <c r="O136" i="3" s="1"/>
  <c r="M140" i="3"/>
  <c r="S140" i="3" s="1"/>
  <c r="M143" i="3"/>
  <c r="O143" i="3" s="1"/>
  <c r="M146" i="3"/>
  <c r="S146" i="3" s="1"/>
  <c r="M149" i="3"/>
  <c r="O149" i="3" s="1"/>
  <c r="M152" i="3"/>
  <c r="Q152" i="3" s="1"/>
  <c r="M160" i="3"/>
  <c r="S160" i="3" s="1"/>
  <c r="M166" i="3"/>
  <c r="Q166" i="3" s="1"/>
  <c r="M170" i="3"/>
  <c r="Q170" i="3" s="1"/>
  <c r="M173" i="3"/>
  <c r="Q173" i="3" s="1"/>
  <c r="M179" i="3"/>
  <c r="O179" i="3" s="1"/>
  <c r="M187" i="3"/>
  <c r="Q187" i="3" s="1"/>
  <c r="M188" i="3"/>
  <c r="S188" i="3" s="1"/>
  <c r="M191" i="3"/>
  <c r="O191" i="3" s="1"/>
  <c r="M203" i="3"/>
  <c r="S203" i="3" s="1"/>
  <c r="M204" i="3"/>
  <c r="O204" i="3" s="1"/>
  <c r="M205" i="3"/>
  <c r="Q205" i="3" s="1"/>
  <c r="E9" i="5" l="1"/>
  <c r="E11" i="5" s="1"/>
  <c r="O25" i="3"/>
  <c r="S25" i="3"/>
  <c r="S179" i="3"/>
  <c r="S78" i="3"/>
  <c r="Q179" i="3"/>
  <c r="Q78" i="3"/>
  <c r="S60" i="3"/>
  <c r="S106" i="3"/>
  <c r="Q110" i="3"/>
  <c r="Q106" i="3"/>
  <c r="Q43" i="3"/>
  <c r="Q160" i="3"/>
  <c r="S133" i="3"/>
  <c r="S126" i="3"/>
  <c r="S71" i="3"/>
  <c r="Q188" i="3"/>
  <c r="S170" i="3"/>
  <c r="O133" i="3"/>
  <c r="O126" i="3"/>
  <c r="S104" i="3"/>
  <c r="Q97" i="3"/>
  <c r="O60" i="3"/>
  <c r="S36" i="3"/>
  <c r="Q32" i="3"/>
  <c r="O170" i="3"/>
  <c r="S143" i="3"/>
  <c r="S130" i="3"/>
  <c r="O104" i="3"/>
  <c r="S173" i="3"/>
  <c r="Q143" i="3"/>
  <c r="S105" i="3"/>
  <c r="O33" i="3"/>
  <c r="O31" i="3" s="1"/>
  <c r="C9" i="2" s="1"/>
  <c r="Q204" i="3"/>
  <c r="S191" i="3"/>
  <c r="O188" i="3"/>
  <c r="O160" i="3"/>
  <c r="S149" i="3"/>
  <c r="S120" i="3"/>
  <c r="O110" i="3"/>
  <c r="O97" i="3"/>
  <c r="S89" i="3"/>
  <c r="S48" i="3"/>
  <c r="S44" i="3"/>
  <c r="O43" i="3"/>
  <c r="S22" i="3"/>
  <c r="O21" i="3"/>
  <c r="S7" i="3"/>
  <c r="S6" i="3" s="1"/>
  <c r="Q120" i="3"/>
  <c r="Q115" i="3" s="1"/>
  <c r="Q89" i="3"/>
  <c r="Q22" i="3"/>
  <c r="Q20" i="3" s="1"/>
  <c r="Q7" i="3"/>
  <c r="Q6" i="3" s="1"/>
  <c r="S205" i="3"/>
  <c r="Q48" i="3"/>
  <c r="O205" i="3"/>
  <c r="Q203" i="3"/>
  <c r="S152" i="3"/>
  <c r="O146" i="3"/>
  <c r="S94" i="3"/>
  <c r="Q15" i="3"/>
  <c r="Q14" i="3" s="1"/>
  <c r="S187" i="3"/>
  <c r="S166" i="3"/>
  <c r="S123" i="3"/>
  <c r="O112" i="3"/>
  <c r="C11" i="2" s="1"/>
  <c r="S107" i="3"/>
  <c r="S100" i="3"/>
  <c r="S85" i="3"/>
  <c r="S53" i="3"/>
  <c r="S39" i="3"/>
  <c r="Q140" i="3"/>
  <c r="S136" i="3"/>
  <c r="S204" i="3"/>
  <c r="O187" i="3"/>
  <c r="O166" i="3"/>
  <c r="O140" i="3"/>
  <c r="Q136" i="3"/>
  <c r="O123" i="3"/>
  <c r="O107" i="3"/>
  <c r="O100" i="3"/>
  <c r="O85" i="3"/>
  <c r="O53" i="3"/>
  <c r="O39" i="3"/>
  <c r="Q36" i="3"/>
  <c r="Q33" i="3"/>
  <c r="S32" i="3"/>
  <c r="S21" i="3"/>
  <c r="S15" i="3"/>
  <c r="S14" i="3" s="1"/>
  <c r="S116" i="3"/>
  <c r="S113" i="3"/>
  <c r="S112" i="3" s="1"/>
  <c r="O203" i="3"/>
  <c r="O190" i="3" s="1"/>
  <c r="C15" i="2" s="1"/>
  <c r="Q191" i="3"/>
  <c r="O173" i="3"/>
  <c r="O152" i="3"/>
  <c r="Q149" i="3"/>
  <c r="Q146" i="3"/>
  <c r="O130" i="3"/>
  <c r="O116" i="3"/>
  <c r="Q113" i="3"/>
  <c r="Q112" i="3" s="1"/>
  <c r="O105" i="3"/>
  <c r="O94" i="3"/>
  <c r="O71" i="3"/>
  <c r="O44" i="3"/>
  <c r="O14" i="3"/>
  <c r="C7" i="2" s="1"/>
  <c r="A3" i="2" a="1"/>
  <c r="A3" i="2" s="1"/>
  <c r="A21" i="2" s="1"/>
  <c r="Q190" i="3" l="1"/>
  <c r="S135" i="3"/>
  <c r="Q38" i="3"/>
  <c r="Q151" i="3"/>
  <c r="O135" i="3"/>
  <c r="C13" i="2" s="1"/>
  <c r="S190" i="3"/>
  <c r="S31" i="3"/>
  <c r="S20" i="3"/>
  <c r="S151" i="3"/>
  <c r="S115" i="3"/>
  <c r="S38" i="3"/>
  <c r="O20" i="3"/>
  <c r="C8" i="2" s="1"/>
  <c r="Q31" i="3"/>
  <c r="A4" i="2" a="1"/>
  <c r="A4" i="2" s="1"/>
  <c r="A22" i="2" s="1"/>
  <c r="O38" i="3"/>
  <c r="C10" i="2" s="1"/>
  <c r="O151" i="3"/>
  <c r="C14" i="2" s="1"/>
  <c r="Q135" i="3"/>
  <c r="O115" i="3"/>
  <c r="C12" i="2" s="1"/>
  <c r="S5" i="3" l="1"/>
  <c r="C19" i="2"/>
  <c r="C21" i="2" s="1"/>
  <c r="B22" i="2"/>
  <c r="C22" i="2"/>
  <c r="C20" i="2" s="1"/>
  <c r="O5" i="3"/>
  <c r="A19" i="2"/>
  <c r="Q5" i="3"/>
  <c r="C23" i="2" l="1"/>
</calcChain>
</file>

<file path=xl/sharedStrings.xml><?xml version="1.0" encoding="utf-8"?>
<sst xmlns="http://schemas.openxmlformats.org/spreadsheetml/2006/main" count="427" uniqueCount="269">
  <si>
    <t>%</t>
  </si>
  <si>
    <t>1</t>
  </si>
  <si>
    <t>4</t>
  </si>
  <si>
    <t>B</t>
  </si>
  <si>
    <t>H</t>
  </si>
  <si>
    <t>m</t>
  </si>
  <si>
    <t>t</t>
  </si>
  <si>
    <t>3*</t>
  </si>
  <si>
    <t>30</t>
  </si>
  <si>
    <t>4*</t>
  </si>
  <si>
    <t>6*</t>
  </si>
  <si>
    <t>9*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</si>
  <si>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</si>
  <si>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</si>
  <si>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</si>
  <si>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</si>
  <si>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</si>
  <si>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</si>
  <si>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</si>
  <si>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</si>
  <si>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</si>
  <si>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MJ</t>
  </si>
  <si>
    <t>SP</t>
  </si>
  <si>
    <t>kg</t>
  </si>
  <si>
    <t>m2</t>
  </si>
  <si>
    <t>m3</t>
  </si>
  <si>
    <t>10*</t>
  </si>
  <si>
    <t>12*</t>
  </si>
  <si>
    <t>14*</t>
  </si>
  <si>
    <t>15*</t>
  </si>
  <si>
    <t>2*2</t>
  </si>
  <si>
    <t>CZK</t>
  </si>
  <si>
    <t>DPH</t>
  </si>
  <si>
    <t>K10</t>
  </si>
  <si>
    <t>K14</t>
  </si>
  <si>
    <t>K15</t>
  </si>
  <si>
    <t>K16</t>
  </si>
  <si>
    <t>Kód</t>
  </si>
  <si>
    <t>Typ</t>
  </si>
  <si>
    <t>kus</t>
  </si>
  <si>
    <t>1,00</t>
  </si>
  <si>
    <t>12,0</t>
  </si>
  <si>
    <t>4,10</t>
  </si>
  <si>
    <t>5,50</t>
  </si>
  <si>
    <t>6,00</t>
  </si>
  <si>
    <t>Cena</t>
  </si>
  <si>
    <t>Fáze</t>
  </si>
  <si>
    <t>12,00</t>
  </si>
  <si>
    <t>16,50</t>
  </si>
  <si>
    <t>21,00</t>
  </si>
  <si>
    <t>25,80</t>
  </si>
  <si>
    <t>Firmy</t>
  </si>
  <si>
    <t>Popis</t>
  </si>
  <si>
    <t>Verze</t>
  </si>
  <si>
    <t>atiky</t>
  </si>
  <si>
    <t>v. S2</t>
  </si>
  <si>
    <t>Suť</t>
  </si>
  <si>
    <t>1*30*2</t>
  </si>
  <si>
    <t>31,0*2</t>
  </si>
  <si>
    <t>8,80*4</t>
  </si>
  <si>
    <t>10,50*2</t>
  </si>
  <si>
    <t>12,90*2</t>
  </si>
  <si>
    <t>31,00*2</t>
  </si>
  <si>
    <t>K11, 1*</t>
  </si>
  <si>
    <t>Zakázka</t>
  </si>
  <si>
    <t>Ztratné</t>
  </si>
  <si>
    <t>ozn. 3*</t>
  </si>
  <si>
    <t>Poř.</t>
  </si>
  <si>
    <t>11163150</t>
  </si>
  <si>
    <t>Hmotnost</t>
  </si>
  <si>
    <t>Zakázka:</t>
  </si>
  <si>
    <t>v. BOUR1</t>
  </si>
  <si>
    <t>18,727*29</t>
  </si>
  <si>
    <t>31*2*0,33</t>
  </si>
  <si>
    <t>31*2*0,50</t>
  </si>
  <si>
    <t>310236261</t>
  </si>
  <si>
    <t>4,10*0,33</t>
  </si>
  <si>
    <t>411388531</t>
  </si>
  <si>
    <t>5,50*0,25</t>
  </si>
  <si>
    <t>5,50*0,50</t>
  </si>
  <si>
    <t>6,00*0,33</t>
  </si>
  <si>
    <t>612325221</t>
  </si>
  <si>
    <t>632451435</t>
  </si>
  <si>
    <t>712300832</t>
  </si>
  <si>
    <t>712300841</t>
  </si>
  <si>
    <t>712341559</t>
  </si>
  <si>
    <t>713291122</t>
  </si>
  <si>
    <t>713291142</t>
  </si>
  <si>
    <t>721210823</t>
  </si>
  <si>
    <t>721242115</t>
  </si>
  <si>
    <t>764001821</t>
  </si>
  <si>
    <t>764002811</t>
  </si>
  <si>
    <t>764002841</t>
  </si>
  <si>
    <t>764004801</t>
  </si>
  <si>
    <t>764004861</t>
  </si>
  <si>
    <t>764212436</t>
  </si>
  <si>
    <t>764215404</t>
  </si>
  <si>
    <t>764215406</t>
  </si>
  <si>
    <t>764511403</t>
  </si>
  <si>
    <t>764511404</t>
  </si>
  <si>
    <t>764518422</t>
  </si>
  <si>
    <t>767996701</t>
  </si>
  <si>
    <t>783306811</t>
  </si>
  <si>
    <t>783317101</t>
  </si>
  <si>
    <t>783317105</t>
  </si>
  <si>
    <t>946111118</t>
  </si>
  <si>
    <t>946111218</t>
  </si>
  <si>
    <t>946111818</t>
  </si>
  <si>
    <t>965043341</t>
  </si>
  <si>
    <t>969021111</t>
  </si>
  <si>
    <t>971033361</t>
  </si>
  <si>
    <t>977211111</t>
  </si>
  <si>
    <t>997013113</t>
  </si>
  <si>
    <t>997013501</t>
  </si>
  <si>
    <t>997013509</t>
  </si>
  <si>
    <t>997013831</t>
  </si>
  <si>
    <t>998017002</t>
  </si>
  <si>
    <t>998712202</t>
  </si>
  <si>
    <t>998713202</t>
  </si>
  <si>
    <t>998764202</t>
  </si>
  <si>
    <t>Typ Firmy</t>
  </si>
  <si>
    <t>12,00*0,30</t>
  </si>
  <si>
    <t>16,50*0,25</t>
  </si>
  <si>
    <t>16,50*0,50</t>
  </si>
  <si>
    <t>17,60*0,33</t>
  </si>
  <si>
    <t>21,00*0,30</t>
  </si>
  <si>
    <t>25,80*0,50</t>
  </si>
  <si>
    <t>Jedn. cena</t>
  </si>
  <si>
    <t>8,80*4*0,33</t>
  </si>
  <si>
    <t>Klasifikace</t>
  </si>
  <si>
    <t>Zpracovatel</t>
  </si>
  <si>
    <t>Výměra</t>
  </si>
  <si>
    <t>096: Bourání</t>
  </si>
  <si>
    <t>10,00*0,50*2</t>
  </si>
  <si>
    <t>502,20+18,10</t>
  </si>
  <si>
    <t>Jedn. hmotn.</t>
  </si>
  <si>
    <t>2,50*3,14*0,03</t>
  </si>
  <si>
    <t>2,50*3,14*0,04</t>
  </si>
  <si>
    <t>520,30*0,00035</t>
  </si>
  <si>
    <t>(0,70+0,40)*2*7</t>
  </si>
  <si>
    <t>Význam (funkce)</t>
  </si>
  <si>
    <t>Komentář</t>
  </si>
  <si>
    <t>(502,20+18,10)*2</t>
  </si>
  <si>
    <t>5,00*3,14*0,02*8</t>
  </si>
  <si>
    <t>Celkem (bez DPH)</t>
  </si>
  <si>
    <t>Jedn. suť</t>
  </si>
  <si>
    <t>Uživatelé</t>
  </si>
  <si>
    <t>006: Úpravy povrchu</t>
  </si>
  <si>
    <t>##T2##PRO_ITEM_catID</t>
  </si>
  <si>
    <t>713: Izolace tepelné</t>
  </si>
  <si>
    <t>(502,20+18,10)/100*30</t>
  </si>
  <si>
    <t>783: Nátěry</t>
  </si>
  <si>
    <t>##T2##PRO_ITEM_iteCode</t>
  </si>
  <si>
    <t>##T2##PRO_ITEM_szvCode</t>
  </si>
  <si>
    <t>##T2##PRO_ITEM_tevCode</t>
  </si>
  <si>
    <t>003: Svislé konstrukce</t>
  </si>
  <si>
    <t>712: Povlakové krytiny</t>
  </si>
  <si>
    <t>##T2##N_Catalog_catGUID</t>
  </si>
  <si>
    <t>004: Vodorovné konstrukce</t>
  </si>
  <si>
    <t>Číslo zakázky</t>
  </si>
  <si>
    <t>(502,20+18,10)/100*30*0,03</t>
  </si>
  <si>
    <t>0,50*0,50*(0,03+0,05+0,03)</t>
  </si>
  <si>
    <t>31,00*2*0,80*(0,15+0,12)/2</t>
  </si>
  <si>
    <t>(0,50+0,50)*2*(3,00+0,55)*4</t>
  </si>
  <si>
    <t>anténní stožár</t>
  </si>
  <si>
    <t>v. S1 - řez AA</t>
  </si>
  <si>
    <t>Výměra bez ztr.</t>
  </si>
  <si>
    <t>předpoklad 30 %</t>
  </si>
  <si>
    <t>009: Ostatní konstrukce a práce</t>
  </si>
  <si>
    <t>0,50*0,50*(0,03+0,05+0,032+0,20)</t>
  </si>
  <si>
    <t>Celkem (včetně DPH)</t>
  </si>
  <si>
    <t>099: Přesun hmot HSV</t>
  </si>
  <si>
    <t>Demontáž svodu do suti</t>
  </si>
  <si>
    <t>764: Konstrukce klempířské</t>
  </si>
  <si>
    <t>Demontáž podokapního žlabu do suti</t>
  </si>
  <si>
    <t>Vybourání kanalizačního potrubí DN do 100</t>
  </si>
  <si>
    <t>Zabetonování otvorů pl do 1 m2 ve stropech</t>
  </si>
  <si>
    <t>Demontáž krytiny ze svitků nebo tabulí do suti</t>
  </si>
  <si>
    <t>Potěr pískocementový tl do 30 mm tř. C 20 běžný</t>
  </si>
  <si>
    <t>Žlab podokapní půlkruhový z Pz plechu rš 250 mm</t>
  </si>
  <si>
    <t>Žlab podokapní půlkruhový z Pz plechu rš 330 mm</t>
  </si>
  <si>
    <t>Demontáž okapového plechu do suti v krytině povlakové</t>
  </si>
  <si>
    <t>Odstranění povlakové krytiny střech do 10° dvouvrstvé</t>
  </si>
  <si>
    <t>Oplechování rovné okapové hrany z Pz plechu rš 500 mm</t>
  </si>
  <si>
    <t>Odstranění nátěru ze zámečnických konstrukcí oškrábáním</t>
  </si>
  <si>
    <t>Přesun hmot s omezením mechanizace pro budovy v do 12 m</t>
  </si>
  <si>
    <t>Demontáž oplechování horních ploch zdí a nadezdívek do suti</t>
  </si>
  <si>
    <t>Přesun hmot procentní pro izolace tepelné v objektech v do 12 m</t>
  </si>
  <si>
    <t>Přesun hmot procentní pro krytiny povlakové v objektech v do 12 m</t>
  </si>
  <si>
    <t>Vápenocementová štuková omítka malých ploch do 0,09 m2 na stěnách</t>
  </si>
  <si>
    <t>Řezání ŽB kcí hl do 200 mm stěnovou pilou do průměru výztuže 16 mm</t>
  </si>
  <si>
    <t>Přesun hmot procentní pro konstrukce klempířské v objektech v do 12 m</t>
  </si>
  <si>
    <t>Krycí jednonásobný syntetický standardní nátěr zámečnických konstrukcí</t>
  </si>
  <si>
    <t>Poplatek za uložení stavebního směsného odpadu na skládce (skládkovné)</t>
  </si>
  <si>
    <t>Montáž izolace tepelné parotěsné zábrany stropů vrchem asfaltovým pásem</t>
  </si>
  <si>
    <t>Svody kruhové včetně objímek, kolen, odskoků z Pz plechu průměru 100 mm</t>
  </si>
  <si>
    <t>Příplatek k odvozu suti a vybouraných hmot na skládku ZKD 1 km přes 1 km</t>
  </si>
  <si>
    <t>Lapač střešních splavenin z PP se zápachovou klapkou a lapacím košem DN 110</t>
  </si>
  <si>
    <t>Provedení povlakové krytiny střech do 10° pásy NAIP přitavením v plné ploše</t>
  </si>
  <si>
    <t>Vybourání otvorů ve zdivu cihelném pl do 0,09 m2 na MVC nebo MV tl do 600 mm</t>
  </si>
  <si>
    <t>Montáž pojízdných věží trubkových/dílcových š do 0,9 m dl do 3,2 m v do 8,6 m</t>
  </si>
  <si>
    <t>Odvoz suti a vybouraných hmot na skládku nebo meziskládku do 1 km se složením</t>
  </si>
  <si>
    <t>Demontáž pojízdných věží trubkových/dílcových š do 0,9 m dl do 3,2 m v do 8,6 m</t>
  </si>
  <si>
    <t>Montáž izolace tepelné parotěsné zábrany stropů vrchem podkladní asfaltový nátěr</t>
  </si>
  <si>
    <t>Zazdívka otvorů pl do 0,09 m2 ve zdivu nadzákladovém cihlami pálenými tl do 600 mm</t>
  </si>
  <si>
    <t>Bourání podkladů pod dlažby betonových s potěrem nebo teracem tl do 100 mm pl přes 4 m2</t>
  </si>
  <si>
    <t>Demontáž atypických zámečnických konstrukcí řezáním hmotnosti jednotlivých dílů do 50 kg</t>
  </si>
  <si>
    <t>Příplatek k pojízdným věžím š do 0,9 m dl do 3,2 m v do 8,6 m za první a ZKD den použití</t>
  </si>
  <si>
    <t>Odstranění povlakové krytiny střech do 10° odškrabáním mechu s urovnáním povrchu a očištěním</t>
  </si>
  <si>
    <t>Vnitrostaveništní doprava suti a vybouraných hmot pro budovy v do 12 m s použitím mechanizace</t>
  </si>
  <si>
    <t>Oplechování horních ploch a nadezdívek (atik) bez rohů z Pz plechu celoplošně lepené rš 330 mm</t>
  </si>
  <si>
    <t>Oplechování horních ploch a nadezdívek (atik) bez rohů z Pz plechu celoplošně lepené rš 500 mm</t>
  </si>
  <si>
    <t>Rozpočet</t>
  </si>
  <si>
    <t>Oprava střechy plynové kotelny v areálu V V Praha - Pankrác</t>
  </si>
  <si>
    <t xml:space="preserve">SO_01: </t>
  </si>
  <si>
    <t xml:space="preserve">Oprava střechy plynové kotelny V V Praha - Pankrác </t>
  </si>
  <si>
    <t>629995001</t>
  </si>
  <si>
    <t>Začištění vnějších omítek kolem - po vybourání atik</t>
  </si>
  <si>
    <t>Demontáž vpustí střešních do DN 125</t>
  </si>
  <si>
    <t>Lak asfaltový ALP - dodávka</t>
  </si>
  <si>
    <t>783430001</t>
  </si>
  <si>
    <t>Nátěr klempířských konstrukcí reaktivní barvou</t>
  </si>
  <si>
    <t xml:space="preserve"> DPH 21%</t>
  </si>
  <si>
    <t>62800001</t>
  </si>
  <si>
    <t>990000001</t>
  </si>
  <si>
    <t xml:space="preserve">Odbroušení kotevních šroubů pr. 20 mm v. 50 mm  do úrovně pláště střechy </t>
  </si>
  <si>
    <t>712990001</t>
  </si>
  <si>
    <t>Betonový blok kotvení potrubí parovodu - doizolování detailů</t>
  </si>
  <si>
    <t>712990002</t>
  </si>
  <si>
    <t>750: Elektroinstalace</t>
  </si>
  <si>
    <t>Odvětrání prostoru kotelny - výměna, doplnit hlavici litina</t>
  </si>
  <si>
    <t>Pás asfaltovaný modifikovaný vrchní s posypem - dodávka</t>
  </si>
  <si>
    <t>71200001</t>
  </si>
  <si>
    <t>71200002</t>
  </si>
  <si>
    <t>Pás těžký asfaltovaný modifikovaný podkladní - dodávka</t>
  </si>
  <si>
    <t>Pás asfaltový modifikovaný s mikroventilačním THERM systémem - dodávka</t>
  </si>
  <si>
    <t>Poznámka</t>
  </si>
  <si>
    <t>Nedílnou součástí výkazu výměr je projektová dokumentace a TZ</t>
  </si>
  <si>
    <t>Krycí dvojnásobný syntetický nátěr zámečnických konstrukcí</t>
  </si>
  <si>
    <t xml:space="preserve">CELKOVÉ ROZPOČTOVÉ NÁKLADY :  </t>
  </si>
  <si>
    <t>ochrana před bleskem - materiál</t>
  </si>
  <si>
    <t>ochrana před bleskem - montáž</t>
  </si>
  <si>
    <t>revize hromosvodu</t>
  </si>
  <si>
    <t>hod</t>
  </si>
  <si>
    <t>Celková cena za materiál a montáž bez DPH</t>
  </si>
  <si>
    <t>Celková cena za materiál a montáž včetně DPH</t>
  </si>
  <si>
    <t>MATERIÁL - SILNOPROUD:</t>
  </si>
  <si>
    <t>Číslo p.</t>
  </si>
  <si>
    <t>Materiál - ochrana před bleskem</t>
  </si>
  <si>
    <t>Počet</t>
  </si>
  <si>
    <t>Materiál za m.j./Kč/</t>
  </si>
  <si>
    <t>Materiál celkem /Kč/</t>
  </si>
  <si>
    <t>OCHRANA PŘED BLESKEM</t>
  </si>
  <si>
    <t>drát FeZn pr. 8</t>
  </si>
  <si>
    <t>podpěra vedení na plochou střechu PV21c</t>
  </si>
  <si>
    <t>ks</t>
  </si>
  <si>
    <t>svorka SP1</t>
  </si>
  <si>
    <t>svorka SOa</t>
  </si>
  <si>
    <t>svorka ST</t>
  </si>
  <si>
    <t>svorka SK</t>
  </si>
  <si>
    <t>svorka SS</t>
  </si>
  <si>
    <t>součet</t>
  </si>
  <si>
    <t>podružný materiál</t>
  </si>
  <si>
    <t>kpl</t>
  </si>
  <si>
    <t>přípomocné práce</t>
  </si>
  <si>
    <t>Celková cena za materiál</t>
  </si>
  <si>
    <t>389381001</t>
  </si>
  <si>
    <t>Dobetonování prefabrikovaných konstrukcí</t>
  </si>
  <si>
    <t>VN: Zařízení staveniště                                                                                                           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</si>
</sst>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</numFmts>
  <fonts count="43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0"/>
      <color rgb="FF00008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42" fillId="0" borderId="0"/>
  </cellStyleXfs>
  <cellXfs count="206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4" fontId="4" fillId="0" borderId="0" xfId="0" applyNumberFormat="1" applyFont="1" applyAlignment="1"/>
    <xf numFmtId="49" fontId="4" fillId="0" borderId="0" xfId="0" applyNumberFormat="1" applyFont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168" fontId="4" fillId="0" borderId="0" xfId="0" applyNumberFormat="1" applyFont="1" applyAlignment="1"/>
    <xf numFmtId="49" fontId="7" fillId="0" borderId="0" xfId="0" applyNumberFormat="1" applyFont="1" applyAlignment="1">
      <alignment horizontal="left" vertical="top"/>
    </xf>
    <xf numFmtId="49" fontId="8" fillId="0" borderId="0" xfId="0" applyNumberFormat="1" applyFont="1" applyAlignment="1"/>
    <xf numFmtId="164" fontId="9" fillId="0" borderId="0" xfId="0" applyNumberFormat="1" applyFont="1" applyAlignment="1"/>
    <xf numFmtId="164" fontId="10" fillId="0" borderId="2" xfId="0" applyNumberFormat="1" applyFont="1" applyBorder="1" applyAlignment="1">
      <alignment horizontal="right" vertical="top"/>
    </xf>
    <xf numFmtId="49" fontId="10" fillId="0" borderId="2" xfId="0" applyNumberFormat="1" applyFont="1" applyBorder="1" applyAlignment="1">
      <alignment horizontal="center" vertical="top"/>
    </xf>
    <xf numFmtId="0" fontId="11" fillId="0" borderId="0" xfId="0" applyFont="1"/>
    <xf numFmtId="0" fontId="12" fillId="0" borderId="0" xfId="0" applyFont="1"/>
    <xf numFmtId="166" fontId="10" fillId="0" borderId="2" xfId="0" applyNumberFormat="1" applyFont="1" applyBorder="1" applyAlignment="1">
      <alignment horizontal="right" vertical="top"/>
    </xf>
    <xf numFmtId="167" fontId="10" fillId="0" borderId="2" xfId="0" applyNumberFormat="1" applyFont="1" applyBorder="1" applyAlignment="1">
      <alignment horizontal="right" vertical="top"/>
    </xf>
    <xf numFmtId="0" fontId="33" fillId="0" borderId="0" xfId="2"/>
    <xf numFmtId="0" fontId="15" fillId="0" borderId="0" xfId="0" applyFont="1"/>
    <xf numFmtId="49" fontId="16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17" fillId="0" borderId="0" xfId="0" applyFont="1"/>
    <xf numFmtId="164" fontId="17" fillId="0" borderId="0" xfId="0" applyNumberFormat="1" applyFont="1" applyAlignment="1"/>
    <xf numFmtId="49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left"/>
    </xf>
    <xf numFmtId="165" fontId="17" fillId="0" borderId="0" xfId="0" applyNumberFormat="1" applyFont="1" applyFill="1" applyBorder="1" applyAlignment="1"/>
    <xf numFmtId="166" fontId="17" fillId="0" borderId="0" xfId="0" applyNumberFormat="1" applyFont="1" applyAlignment="1"/>
    <xf numFmtId="167" fontId="17" fillId="0" borderId="0" xfId="0" applyNumberFormat="1" applyFont="1" applyAlignment="1"/>
    <xf numFmtId="168" fontId="17" fillId="0" borderId="0" xfId="0" applyNumberFormat="1" applyFont="1" applyAlignment="1"/>
    <xf numFmtId="169" fontId="17" fillId="0" borderId="0" xfId="0" applyNumberFormat="1" applyFont="1" applyAlignment="1"/>
    <xf numFmtId="0" fontId="2" fillId="0" borderId="0" xfId="0" applyFont="1"/>
    <xf numFmtId="164" fontId="2" fillId="0" borderId="0" xfId="0" applyNumberFormat="1" applyFont="1" applyAlignment="1"/>
    <xf numFmtId="0" fontId="2" fillId="0" borderId="0" xfId="0" applyNumberFormat="1" applyFont="1" applyAlignment="1">
      <alignment horizontal="left"/>
    </xf>
    <xf numFmtId="165" fontId="2" fillId="0" borderId="0" xfId="0" applyNumberFormat="1" applyFont="1" applyFill="1" applyBorder="1" applyAlignment="1"/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169" fontId="2" fillId="0" borderId="0" xfId="0" applyNumberFormat="1" applyFont="1" applyAlignment="1"/>
    <xf numFmtId="0" fontId="18" fillId="0" borderId="0" xfId="0" applyFont="1"/>
    <xf numFmtId="49" fontId="10" fillId="0" borderId="2" xfId="0" applyNumberFormat="1" applyFont="1" applyBorder="1" applyAlignment="1">
      <alignment horizontal="left" vertical="top"/>
    </xf>
    <xf numFmtId="0" fontId="10" fillId="0" borderId="2" xfId="0" applyNumberFormat="1" applyFont="1" applyBorder="1" applyAlignment="1">
      <alignment horizontal="left" vertical="top" wrapText="1"/>
    </xf>
    <xf numFmtId="165" fontId="19" fillId="0" borderId="2" xfId="0" applyNumberFormat="1" applyFont="1" applyFill="1" applyBorder="1" applyAlignment="1">
      <alignment horizontal="right" vertical="top"/>
    </xf>
    <xf numFmtId="168" fontId="10" fillId="0" borderId="2" xfId="0" applyNumberFormat="1" applyFont="1" applyBorder="1" applyAlignment="1">
      <alignment horizontal="right" vertical="top"/>
    </xf>
    <xf numFmtId="169" fontId="10" fillId="0" borderId="2" xfId="0" applyNumberFormat="1" applyFont="1" applyBorder="1" applyAlignment="1">
      <alignment horizontal="right" vertical="top"/>
    </xf>
    <xf numFmtId="0" fontId="20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left" vertical="top" wrapText="1"/>
    </xf>
    <xf numFmtId="167" fontId="5" fillId="0" borderId="0" xfId="0" applyNumberFormat="1" applyFont="1" applyAlignment="1">
      <alignment horizontal="left" vertical="top" wrapText="1"/>
    </xf>
    <xf numFmtId="168" fontId="5" fillId="0" borderId="0" xfId="0" applyNumberFormat="1" applyFont="1" applyAlignment="1">
      <alignment horizontal="left" vertical="top" wrapText="1"/>
    </xf>
    <xf numFmtId="0" fontId="21" fillId="0" borderId="0" xfId="0" applyFont="1"/>
    <xf numFmtId="167" fontId="22" fillId="0" borderId="0" xfId="0" applyNumberFormat="1" applyFont="1" applyAlignment="1"/>
    <xf numFmtId="0" fontId="23" fillId="0" borderId="0" xfId="0" applyFont="1"/>
    <xf numFmtId="167" fontId="16" fillId="0" borderId="0" xfId="0" applyNumberFormat="1" applyFont="1" applyAlignment="1"/>
    <xf numFmtId="0" fontId="14" fillId="0" borderId="0" xfId="0" applyFont="1" applyAlignment="1">
      <alignment horizontal="left"/>
    </xf>
    <xf numFmtId="0" fontId="24" fillId="0" borderId="0" xfId="0" applyFont="1"/>
    <xf numFmtId="0" fontId="25" fillId="0" borderId="4" xfId="0" applyFont="1" applyBorder="1" applyAlignment="1">
      <alignment horizontal="left"/>
    </xf>
    <xf numFmtId="167" fontId="25" fillId="0" borderId="4" xfId="0" applyNumberFormat="1" applyFont="1" applyBorder="1" applyAlignment="1"/>
    <xf numFmtId="0" fontId="25" fillId="0" borderId="0" xfId="0" applyFont="1" applyAlignment="1">
      <alignment horizontal="left"/>
    </xf>
    <xf numFmtId="167" fontId="25" fillId="0" borderId="0" xfId="0" applyNumberFormat="1" applyFont="1" applyAlignment="1"/>
    <xf numFmtId="0" fontId="26" fillId="0" borderId="0" xfId="0" applyFont="1"/>
    <xf numFmtId="167" fontId="27" fillId="0" borderId="0" xfId="0" applyNumberFormat="1" applyFont="1" applyAlignment="1"/>
    <xf numFmtId="0" fontId="28" fillId="0" borderId="0" xfId="2" applyNumberFormat="1" applyFont="1" applyBorder="1" applyAlignment="1">
      <alignment horizontal="left"/>
    </xf>
    <xf numFmtId="0" fontId="33" fillId="0" borderId="0" xfId="2" applyNumberFormat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29" fillId="0" borderId="0" xfId="1" applyNumberFormat="1" applyFont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29" fillId="0" borderId="0" xfId="1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left" vertical="top"/>
    </xf>
    <xf numFmtId="0" fontId="27" fillId="0" borderId="0" xfId="0" applyFont="1" applyAlignment="1">
      <alignment horizontal="left" indent="1"/>
    </xf>
    <xf numFmtId="49" fontId="22" fillId="0" borderId="0" xfId="0" applyNumberFormat="1" applyFont="1" applyAlignment="1">
      <alignment horizontal="left" indent="1"/>
    </xf>
    <xf numFmtId="49" fontId="16" fillId="0" borderId="0" xfId="0" applyNumberFormat="1" applyFont="1" applyAlignment="1">
      <alignment horizontal="left" indent="2"/>
    </xf>
    <xf numFmtId="0" fontId="6" fillId="0" borderId="0" xfId="0" applyFo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right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 wrapText="1"/>
    </xf>
    <xf numFmtId="165" fontId="34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168" fontId="34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NumberFormat="1" applyFont="1" applyBorder="1" applyAlignment="1">
      <alignment horizontal="center" vertical="top"/>
    </xf>
    <xf numFmtId="0" fontId="13" fillId="0" borderId="5" xfId="0" applyNumberFormat="1" applyFont="1" applyBorder="1" applyAlignment="1">
      <alignment horizontal="left" vertical="top"/>
    </xf>
    <xf numFmtId="0" fontId="6" fillId="0" borderId="6" xfId="0" applyNumberFormat="1" applyFont="1" applyBorder="1" applyAlignment="1">
      <alignment horizontal="left" vertical="top" wrapText="1"/>
    </xf>
    <xf numFmtId="0" fontId="13" fillId="0" borderId="7" xfId="0" applyNumberFormat="1" applyFont="1" applyBorder="1" applyAlignment="1">
      <alignment horizontal="left" vertical="top"/>
    </xf>
    <xf numFmtId="0" fontId="30" fillId="0" borderId="8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13" fillId="0" borderId="9" xfId="0" applyNumberFormat="1" applyFont="1" applyBorder="1" applyAlignment="1">
      <alignment horizontal="left" vertical="top"/>
    </xf>
    <xf numFmtId="0" fontId="6" fillId="0" borderId="10" xfId="0" applyNumberFormat="1" applyFont="1" applyBorder="1" applyAlignment="1">
      <alignment horizontal="left" vertical="top" wrapText="1"/>
    </xf>
    <xf numFmtId="0" fontId="16" fillId="0" borderId="3" xfId="0" applyNumberFormat="1" applyFont="1" applyBorder="1" applyAlignment="1">
      <alignment horizontal="center"/>
    </xf>
    <xf numFmtId="164" fontId="31" fillId="0" borderId="0" xfId="0" applyNumberFormat="1" applyFont="1" applyAlignment="1">
      <alignment horizontal="left" indent="3"/>
    </xf>
    <xf numFmtId="49" fontId="2" fillId="0" borderId="3" xfId="0" applyNumberFormat="1" applyFont="1" applyBorder="1" applyAlignment="1">
      <alignment horizontal="center"/>
    </xf>
    <xf numFmtId="0" fontId="35" fillId="0" borderId="0" xfId="0" applyFont="1"/>
    <xf numFmtId="0" fontId="13" fillId="0" borderId="7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indent="2"/>
    </xf>
    <xf numFmtId="0" fontId="13" fillId="0" borderId="0" xfId="0" applyFont="1"/>
    <xf numFmtId="164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left" vertical="top"/>
    </xf>
    <xf numFmtId="49" fontId="37" fillId="0" borderId="0" xfId="0" applyNumberFormat="1" applyFont="1" applyAlignment="1">
      <alignment horizontal="left" vertical="top" wrapText="1"/>
    </xf>
    <xf numFmtId="165" fontId="38" fillId="0" borderId="0" xfId="0" applyNumberFormat="1" applyFont="1" applyFill="1" applyBorder="1" applyAlignment="1">
      <alignment horizontal="right" vertical="top"/>
    </xf>
    <xf numFmtId="166" fontId="37" fillId="0" borderId="0" xfId="0" applyNumberFormat="1" applyFont="1" applyAlignment="1">
      <alignment horizontal="right" vertical="top"/>
    </xf>
    <xf numFmtId="167" fontId="37" fillId="0" borderId="0" xfId="0" applyNumberFormat="1" applyFont="1" applyAlignment="1">
      <alignment horizontal="right" vertical="top"/>
    </xf>
    <xf numFmtId="168" fontId="37" fillId="0" borderId="0" xfId="0" applyNumberFormat="1" applyFont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7" xfId="0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4" fontId="0" fillId="0" borderId="18" xfId="0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right"/>
    </xf>
    <xf numFmtId="0" fontId="0" fillId="0" borderId="20" xfId="0" applyBorder="1" applyAlignment="1">
      <alignment horizontal="center"/>
    </xf>
    <xf numFmtId="4" fontId="0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3" xfId="0" applyBorder="1" applyAlignment="1">
      <alignment horizontal="center"/>
    </xf>
    <xf numFmtId="4" fontId="0" fillId="0" borderId="24" xfId="0" applyNumberFormat="1" applyFont="1" applyBorder="1" applyAlignment="1">
      <alignment horizontal="center"/>
    </xf>
    <xf numFmtId="0" fontId="40" fillId="0" borderId="12" xfId="0" applyFont="1" applyBorder="1"/>
    <xf numFmtId="4" fontId="41" fillId="0" borderId="15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Font="1" applyBorder="1"/>
    <xf numFmtId="0" fontId="40" fillId="0" borderId="25" xfId="0" applyFont="1" applyBorder="1"/>
    <xf numFmtId="0" fontId="0" fillId="0" borderId="26" xfId="0" applyBorder="1"/>
    <xf numFmtId="4" fontId="41" fillId="0" borderId="27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5" xfId="0" applyNumberFormat="1" applyFont="1" applyBorder="1" applyAlignment="1">
      <alignment horizontal="center"/>
    </xf>
    <xf numFmtId="0" fontId="41" fillId="0" borderId="26" xfId="0" applyFont="1" applyBorder="1"/>
    <xf numFmtId="0" fontId="0" fillId="0" borderId="29" xfId="0" applyFont="1" applyBorder="1" applyAlignment="1">
      <alignment horizontal="right"/>
    </xf>
    <xf numFmtId="0" fontId="0" fillId="0" borderId="3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4" fontId="0" fillId="0" borderId="27" xfId="0" applyNumberFormat="1" applyFont="1" applyBorder="1" applyAlignment="1">
      <alignment horizontal="center"/>
    </xf>
    <xf numFmtId="0" fontId="0" fillId="0" borderId="36" xfId="0" applyNumberFormat="1" applyFont="1" applyBorder="1" applyAlignment="1">
      <alignment horizontal="center"/>
    </xf>
    <xf numFmtId="0" fontId="0" fillId="0" borderId="13" xfId="0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0" fontId="0" fillId="0" borderId="17" xfId="0" applyBorder="1"/>
    <xf numFmtId="0" fontId="0" fillId="0" borderId="41" xfId="0" applyNumberFormat="1" applyFont="1" applyBorder="1" applyAlignment="1">
      <alignment horizontal="center"/>
    </xf>
    <xf numFmtId="0" fontId="0" fillId="0" borderId="20" xfId="0" applyBorder="1"/>
    <xf numFmtId="0" fontId="0" fillId="0" borderId="42" xfId="0" applyBorder="1" applyAlignment="1">
      <alignment horizontal="right"/>
    </xf>
    <xf numFmtId="0" fontId="0" fillId="0" borderId="43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44" xfId="0" applyBorder="1"/>
    <xf numFmtId="0" fontId="0" fillId="0" borderId="45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46" xfId="0" applyFont="1" applyBorder="1"/>
    <xf numFmtId="0" fontId="0" fillId="0" borderId="13" xfId="0" applyFont="1" applyBorder="1"/>
    <xf numFmtId="0" fontId="0" fillId="0" borderId="47" xfId="0" applyFont="1" applyBorder="1" applyAlignment="1">
      <alignment horizontal="right"/>
    </xf>
    <xf numFmtId="0" fontId="0" fillId="0" borderId="4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7" xfId="0" applyFont="1" applyBorder="1"/>
    <xf numFmtId="0" fontId="0" fillId="0" borderId="37" xfId="0" applyFont="1" applyBorder="1" applyAlignment="1">
      <alignment horizontal="right"/>
    </xf>
    <xf numFmtId="0" fontId="42" fillId="0" borderId="49" xfId="3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0" borderId="20" xfId="0" applyFont="1" applyBorder="1"/>
    <xf numFmtId="0" fontId="0" fillId="0" borderId="42" xfId="0" applyFont="1" applyBorder="1" applyAlignment="1">
      <alignment horizontal="right"/>
    </xf>
    <xf numFmtId="0" fontId="42" fillId="0" borderId="50" xfId="3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3" xfId="0" applyFont="1" applyBorder="1"/>
    <xf numFmtId="0" fontId="0" fillId="0" borderId="45" xfId="0" applyFont="1" applyBorder="1" applyAlignment="1">
      <alignment horizontal="right"/>
    </xf>
    <xf numFmtId="0" fontId="0" fillId="0" borderId="51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26" xfId="0" applyFont="1" applyBorder="1"/>
    <xf numFmtId="0" fontId="36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/>
    </xf>
    <xf numFmtId="0" fontId="0" fillId="0" borderId="0" xfId="0" applyAlignment="1"/>
  </cellXfs>
  <cellStyles count="4">
    <cellStyle name="Nadpis 1" xfId="1" builtinId="16"/>
    <cellStyle name="Název" xfId="2" builtinId="15"/>
    <cellStyle name="Normální" xfId="0" builtinId="0"/>
    <cellStyle name="Normální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6" sqref="B6"/>
    </sheetView>
  </sheetViews>
  <sheetFormatPr defaultRowHeight="12.75" x14ac:dyDescent="0.2"/>
  <cols>
    <col min="1" max="1" width="29.42578125" customWidth="1"/>
    <col min="2" max="2" width="92" customWidth="1"/>
    <col min="7" max="7" width="18" customWidth="1"/>
    <col min="8" max="8" width="27.42578125" bestFit="1" customWidth="1"/>
    <col min="9" max="9" width="20" customWidth="1"/>
  </cols>
  <sheetData>
    <row r="1" spans="1:3" s="26" customFormat="1" ht="23.25" x14ac:dyDescent="0.35">
      <c r="A1" s="75"/>
      <c r="B1" s="76"/>
    </row>
    <row r="2" spans="1:3" ht="30" customHeight="1" x14ac:dyDescent="0.4">
      <c r="A2" s="202" t="s">
        <v>212</v>
      </c>
      <c r="B2" s="202"/>
    </row>
    <row r="3" spans="1:3" ht="19.5" x14ac:dyDescent="0.3">
      <c r="A3" s="79" t="s">
        <v>64</v>
      </c>
      <c r="B3" s="78"/>
    </row>
    <row r="4" spans="1:3" x14ac:dyDescent="0.2">
      <c r="A4" s="101" t="s">
        <v>159</v>
      </c>
      <c r="B4" s="102"/>
    </row>
    <row r="5" spans="1:3" ht="15.75" x14ac:dyDescent="0.2">
      <c r="A5" s="112" t="s">
        <v>64</v>
      </c>
      <c r="B5" s="104" t="s">
        <v>213</v>
      </c>
    </row>
    <row r="6" spans="1:3" x14ac:dyDescent="0.2">
      <c r="A6" s="103" t="s">
        <v>129</v>
      </c>
      <c r="B6" s="105"/>
    </row>
    <row r="7" spans="1:3" x14ac:dyDescent="0.2">
      <c r="A7" s="103" t="s">
        <v>46</v>
      </c>
      <c r="B7" s="105"/>
      <c r="C7" s="111" t="s">
        <v>31</v>
      </c>
    </row>
    <row r="8" spans="1:3" x14ac:dyDescent="0.2">
      <c r="A8" s="106" t="s">
        <v>141</v>
      </c>
      <c r="B8" s="107"/>
    </row>
    <row r="9" spans="1:3" ht="30" customHeight="1" x14ac:dyDescent="0.2">
      <c r="A9" s="80"/>
      <c r="B9" s="78"/>
    </row>
    <row r="10" spans="1:3" ht="19.5" x14ac:dyDescent="0.3">
      <c r="A10" s="81" t="s">
        <v>53</v>
      </c>
      <c r="B10" s="78"/>
    </row>
    <row r="11" spans="1:3" x14ac:dyDescent="0.2">
      <c r="A11" s="101" t="s">
        <v>52</v>
      </c>
      <c r="B11" s="102"/>
    </row>
    <row r="12" spans="1:3" x14ac:dyDescent="0.2">
      <c r="A12" s="106" t="s">
        <v>141</v>
      </c>
      <c r="B12" s="107"/>
    </row>
    <row r="13" spans="1:3" ht="30" customHeight="1" x14ac:dyDescent="0.2">
      <c r="A13" s="77"/>
      <c r="B13" s="78"/>
    </row>
    <row r="14" spans="1:3" ht="19.5" customHeight="1" x14ac:dyDescent="0.3">
      <c r="A14" s="79" t="s">
        <v>51</v>
      </c>
      <c r="B14" s="78"/>
    </row>
    <row r="15" spans="1:3" x14ac:dyDescent="0.2">
      <c r="A15" s="100" t="s">
        <v>120</v>
      </c>
      <c r="B15" s="82"/>
    </row>
    <row r="16" spans="1:3" ht="30.75" customHeight="1" x14ac:dyDescent="0.2">
      <c r="A16" s="77"/>
    </row>
    <row r="17" spans="1:7" ht="19.5" x14ac:dyDescent="0.3">
      <c r="A17" s="79" t="s">
        <v>146</v>
      </c>
    </row>
    <row r="18" spans="1:7" ht="14.25" x14ac:dyDescent="0.2">
      <c r="A18" s="99" t="s">
        <v>140</v>
      </c>
      <c r="B18" s="98"/>
      <c r="G18" s="23"/>
    </row>
    <row r="19" spans="1:7" ht="14.25" x14ac:dyDescent="0.2">
      <c r="A19" s="83" t="s">
        <v>130</v>
      </c>
      <c r="B19" s="82"/>
      <c r="G19" s="23"/>
    </row>
    <row r="20" spans="1:7" x14ac:dyDescent="0.2">
      <c r="G20" s="22"/>
    </row>
    <row r="21" spans="1:7" x14ac:dyDescent="0.2">
      <c r="G21" s="22"/>
    </row>
    <row r="22" spans="1:7" ht="14.25" x14ac:dyDescent="0.2">
      <c r="G22" s="23"/>
    </row>
  </sheetData>
  <mergeCells count="1">
    <mergeCell ref="A2:B2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3"/>
  <sheetViews>
    <sheetView tabSelected="1" workbookViewId="0">
      <pane ySplit="3" topLeftCell="A4" activePane="bottomLeft" state="frozen"/>
      <selection pane="bottomLeft" activeCell="B17" sqref="B17"/>
    </sheetView>
  </sheetViews>
  <sheetFormatPr defaultRowHeight="12.75" outlineLevelRow="1" x14ac:dyDescent="0.2"/>
  <cols>
    <col min="1" max="1" width="12.42578125" hidden="1" customWidth="1"/>
    <col min="2" max="2" width="80.7109375" customWidth="1"/>
    <col min="3" max="3" width="15.7109375" customWidth="1"/>
  </cols>
  <sheetData>
    <row r="1" spans="1:4" ht="15.75" customHeight="1" x14ac:dyDescent="0.25">
      <c r="A1" s="19"/>
      <c r="B1" s="87" t="s">
        <v>70</v>
      </c>
      <c r="C1" s="12"/>
      <c r="D1" s="17"/>
    </row>
    <row r="2" spans="1:4" ht="14.25" customHeight="1" x14ac:dyDescent="0.25">
      <c r="A2" t="e">
        <f t="array" ref="A2">INDEX(__SAZBA__,MATCH(0,COUNTIF($A$1:A1,__SAZBA__),0))</f>
        <v>#REF!</v>
      </c>
      <c r="B2" s="109" t="str">
        <f>'Kryci list'!B5</f>
        <v>Oprava střechy plynové kotelny v areálu V V Praha - Pankrác</v>
      </c>
      <c r="C2" s="12"/>
      <c r="D2" s="17"/>
    </row>
    <row r="3" spans="1:4" ht="13.5" thickBot="1" x14ac:dyDescent="0.25">
      <c r="A3" t="e">
        <f t="array" ref="A3">INDEX(__SAZBA__,MATCH(0,COUNTIF($A$1:A2,__SAZBA__),0))</f>
        <v>#REF!</v>
      </c>
      <c r="B3" s="110" t="s">
        <v>52</v>
      </c>
      <c r="C3" s="110" t="s">
        <v>45</v>
      </c>
      <c r="D3" s="18"/>
    </row>
    <row r="4" spans="1:4" x14ac:dyDescent="0.2">
      <c r="A4" t="e">
        <f t="array" ref="A4">INDEX(__SAZBA__,MATCH(0,COUNTIF($A$1:A3,__SAZBA__),0))</f>
        <v>#REF!</v>
      </c>
      <c r="B4" s="88"/>
      <c r="C4" s="89"/>
      <c r="D4" s="18"/>
    </row>
    <row r="5" spans="1:4" s="63" customFormat="1" ht="15.75" customHeight="1" x14ac:dyDescent="0.2">
      <c r="B5" s="85" t="str">
        <f>IF(SK!$I$5=0,"",SK!$I$5)</f>
        <v xml:space="preserve">SO_01: </v>
      </c>
      <c r="C5" s="64"/>
    </row>
    <row r="6" spans="1:4" s="65" customFormat="1" ht="15" customHeight="1" outlineLevel="1" x14ac:dyDescent="0.2">
      <c r="B6" s="86" t="str">
        <f>IF(SK!$I$6=0,"",SK!$I$6)</f>
        <v>003: Svislé konstrukce</v>
      </c>
      <c r="C6" s="66" t="str">
        <f>IF(SK!$O$6=0,"",SK!$O$6)</f>
        <v/>
      </c>
    </row>
    <row r="7" spans="1:4" s="65" customFormat="1" ht="15" customHeight="1" outlineLevel="1" x14ac:dyDescent="0.2">
      <c r="B7" s="86" t="str">
        <f>IF(SK!$I$14=0,"",SK!$I$14)</f>
        <v>004: Vodorovné konstrukce</v>
      </c>
      <c r="C7" s="66" t="str">
        <f>IF(SK!$O$14=0,"",SK!$O$14)</f>
        <v/>
      </c>
    </row>
    <row r="8" spans="1:4" s="65" customFormat="1" ht="15" customHeight="1" outlineLevel="1" x14ac:dyDescent="0.2">
      <c r="B8" s="86" t="str">
        <f>IF(SK!$I$20=0,"",SK!$I$20)</f>
        <v>006: Úpravy povrchu</v>
      </c>
      <c r="C8" s="66" t="str">
        <f>IF(SK!$O$20=0,"",SK!$O$20)</f>
        <v/>
      </c>
    </row>
    <row r="9" spans="1:4" s="65" customFormat="1" ht="15" customHeight="1" outlineLevel="1" x14ac:dyDescent="0.2">
      <c r="B9" s="86" t="str">
        <f>IF(SK!$I$31=0,"",SK!$I$31)</f>
        <v>009: Ostatní konstrukce a práce</v>
      </c>
      <c r="C9" s="66" t="str">
        <f>IF(SK!$O$31=0,"",SK!$O$31)</f>
        <v/>
      </c>
    </row>
    <row r="10" spans="1:4" s="65" customFormat="1" ht="15" customHeight="1" outlineLevel="1" x14ac:dyDescent="0.2">
      <c r="B10" s="86" t="str">
        <f>IF(SK!$I$38=0,"",SK!$I$38)</f>
        <v>096: Bourání</v>
      </c>
      <c r="C10" s="66" t="str">
        <f>IF(SK!$O$38=0,"",SK!$O$38)</f>
        <v/>
      </c>
    </row>
    <row r="11" spans="1:4" s="65" customFormat="1" ht="15" customHeight="1" outlineLevel="1" x14ac:dyDescent="0.2">
      <c r="B11" s="86" t="str">
        <f>IF(SK!$I$112=0,"",SK!$I$112)</f>
        <v>099: Přesun hmot HSV</v>
      </c>
      <c r="C11" s="66" t="str">
        <f>IF(SK!$O$112=0,"",SK!$O$112)</f>
        <v/>
      </c>
    </row>
    <row r="12" spans="1:4" s="65" customFormat="1" ht="15" customHeight="1" outlineLevel="1" x14ac:dyDescent="0.2">
      <c r="B12" s="86" t="str">
        <f>IF(SK!$I$115=0,"",SK!$I$115)</f>
        <v>712: Povlakové krytiny</v>
      </c>
      <c r="C12" s="66" t="str">
        <f>IF(SK!$O$115=0,"",SK!$O$115)</f>
        <v/>
      </c>
    </row>
    <row r="13" spans="1:4" s="65" customFormat="1" ht="15" customHeight="1" outlineLevel="1" x14ac:dyDescent="0.2">
      <c r="B13" s="86" t="str">
        <f>IF(SK!$I$135=0,"",SK!$I$135)</f>
        <v>713: Izolace tepelné</v>
      </c>
      <c r="C13" s="66" t="str">
        <f>IF(SK!$O$135=0,"",SK!$O$135)</f>
        <v/>
      </c>
    </row>
    <row r="14" spans="1:4" s="65" customFormat="1" ht="15" customHeight="1" outlineLevel="1" x14ac:dyDescent="0.2">
      <c r="B14" s="86" t="str">
        <f>IF(SK!$I$151=0,"",SK!$I$151)</f>
        <v>764: Konstrukce klempířské</v>
      </c>
      <c r="C14" s="66" t="str">
        <f>IF(SK!$O$151=0,"",SK!$O$151)</f>
        <v/>
      </c>
    </row>
    <row r="15" spans="1:4" s="65" customFormat="1" ht="15" customHeight="1" outlineLevel="1" x14ac:dyDescent="0.2">
      <c r="B15" s="86" t="str">
        <f>IF(SK!$I$190=0,"",SK!$I$190)</f>
        <v>783: Nátěry</v>
      </c>
      <c r="C15" s="66" t="str">
        <f>IF(SK!$O$190=0,"",SK!$O$190)</f>
        <v/>
      </c>
    </row>
    <row r="16" spans="1:4" s="65" customFormat="1" ht="15" customHeight="1" outlineLevel="1" x14ac:dyDescent="0.2">
      <c r="B16" s="113" t="s">
        <v>229</v>
      </c>
      <c r="C16" s="66">
        <f>ESI_rekapitulace!E8</f>
        <v>0</v>
      </c>
    </row>
    <row r="17" spans="1:3" s="65" customFormat="1" ht="15" customHeight="1" outlineLevel="1" x14ac:dyDescent="0.2">
      <c r="B17" s="113" t="s">
        <v>268</v>
      </c>
      <c r="C17" s="45">
        <v>0</v>
      </c>
    </row>
    <row r="18" spans="1:3" ht="13.5" outlineLevel="1" thickBot="1" x14ac:dyDescent="0.25">
      <c r="B18" s="67"/>
    </row>
    <row r="19" spans="1:3" s="68" customFormat="1" ht="15" x14ac:dyDescent="0.25">
      <c r="A19" s="68">
        <f>SUM(A21:A22)</f>
        <v>0</v>
      </c>
      <c r="B19" s="69" t="s">
        <v>144</v>
      </c>
      <c r="C19" s="70">
        <f>SUM(C6:C18)</f>
        <v>0</v>
      </c>
    </row>
    <row r="20" spans="1:3" s="68" customFormat="1" ht="15" x14ac:dyDescent="0.25">
      <c r="B20" s="71" t="s">
        <v>32</v>
      </c>
      <c r="C20" s="72">
        <f>SUBTOTAL(9,C21:C22)</f>
        <v>0</v>
      </c>
    </row>
    <row r="21" spans="1:3" s="73" customFormat="1" x14ac:dyDescent="0.2">
      <c r="A21" s="73">
        <f>IF(ISNUMBER(A3),SUMIF(__SAZBA__,A3,__CENA__),0)</f>
        <v>0</v>
      </c>
      <c r="B21" s="84" t="s">
        <v>222</v>
      </c>
      <c r="C21" s="74">
        <f>C19/100*21</f>
        <v>0</v>
      </c>
    </row>
    <row r="22" spans="1:3" s="73" customFormat="1" ht="13.5" thickBot="1" x14ac:dyDescent="0.25">
      <c r="A22" s="73">
        <f>IF(ISNUMBER(A4),SUMIF(__SAZBA__,A4,__CENA__),0)</f>
        <v>0</v>
      </c>
      <c r="B22" s="84" t="str">
        <f>IF(A22=0,"","DPH " &amp; A4 &amp; " % ze základny: " &amp; TEXT(A22,"# ##0"))</f>
        <v/>
      </c>
      <c r="C22" s="74" t="str">
        <f>IF(A22=0,"",A22*A4/100)</f>
        <v/>
      </c>
    </row>
    <row r="23" spans="1:3" s="68" customFormat="1" ht="15" x14ac:dyDescent="0.25">
      <c r="B23" s="69" t="s">
        <v>170</v>
      </c>
      <c r="C23" s="70">
        <f>SUM(C19:C20)</f>
        <v>0</v>
      </c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36"/>
  <sheetViews>
    <sheetView topLeftCell="F1" zoomScaleNormal="100" zoomScaleSheetLayoutView="100" workbookViewId="0">
      <pane ySplit="3" topLeftCell="A4" activePane="bottomLeft" state="frozen"/>
      <selection pane="bottomLeft" activeCell="N7" sqref="N7:N205"/>
    </sheetView>
  </sheetViews>
  <sheetFormatPr defaultRowHeight="12.75" outlineLevelRow="3" x14ac:dyDescent="0.2"/>
  <cols>
    <col min="1" max="5" width="0" hidden="1" customWidth="1"/>
    <col min="6" max="6" width="5.42578125" style="1" customWidth="1"/>
    <col min="7" max="7" width="4.28515625" style="4" customWidth="1"/>
    <col min="8" max="8" width="14.28515625" style="3" customWidth="1"/>
    <col min="9" max="9" width="57.140625" style="5" customWidth="1"/>
    <col min="10" max="10" width="4.28515625" style="4" customWidth="1"/>
    <col min="11" max="11" width="13.7109375" style="7" customWidth="1"/>
    <col min="12" max="12" width="6.85546875" style="8" customWidth="1"/>
    <col min="13" max="13" width="13.42578125" style="7" customWidth="1"/>
    <col min="14" max="14" width="12.42578125" style="8" customWidth="1"/>
    <col min="15" max="15" width="15.7109375" style="9" customWidth="1"/>
    <col min="16" max="16" width="11.42578125" style="10" bestFit="1" customWidth="1"/>
    <col min="17" max="17" width="14.28515625" style="8" customWidth="1"/>
    <col min="18" max="18" width="11.42578125" style="8" customWidth="1"/>
    <col min="19" max="19" width="14.28515625" style="8" customWidth="1"/>
    <col min="20" max="20" width="9.42578125" customWidth="1"/>
  </cols>
  <sheetData>
    <row r="1" spans="1:19" ht="21" customHeight="1" x14ac:dyDescent="0.25">
      <c r="F1" s="11"/>
      <c r="G1" s="12"/>
      <c r="H1" s="12"/>
      <c r="I1" s="12" t="s">
        <v>215</v>
      </c>
      <c r="J1" s="12"/>
      <c r="K1" s="13"/>
      <c r="L1" s="14"/>
      <c r="M1" s="13"/>
      <c r="N1" s="14"/>
      <c r="O1" s="15"/>
      <c r="P1" s="16"/>
      <c r="Q1" s="14"/>
      <c r="R1" s="14"/>
      <c r="S1" s="14"/>
    </row>
    <row r="2" spans="1:19" ht="21" customHeight="1" x14ac:dyDescent="0.25">
      <c r="F2" s="11"/>
      <c r="G2" s="12"/>
      <c r="H2" s="12"/>
      <c r="I2" s="12"/>
      <c r="J2" s="12"/>
      <c r="K2" s="13"/>
      <c r="L2" s="14"/>
      <c r="M2" s="13"/>
      <c r="N2" s="14"/>
      <c r="O2" s="15"/>
      <c r="P2" s="16"/>
      <c r="Q2" s="14"/>
      <c r="R2" s="14"/>
      <c r="S2" s="14"/>
    </row>
    <row r="3" spans="1:19" s="27" customFormat="1" ht="13.5" thickBot="1" x14ac:dyDescent="0.25">
      <c r="F3" s="28" t="s">
        <v>67</v>
      </c>
      <c r="G3" s="28" t="s">
        <v>38</v>
      </c>
      <c r="H3" s="28" t="s">
        <v>37</v>
      </c>
      <c r="I3" s="108" t="s">
        <v>52</v>
      </c>
      <c r="J3" s="28" t="s">
        <v>21</v>
      </c>
      <c r="K3" s="28" t="s">
        <v>166</v>
      </c>
      <c r="L3" s="28" t="s">
        <v>65</v>
      </c>
      <c r="M3" s="28" t="s">
        <v>131</v>
      </c>
      <c r="N3" s="28" t="s">
        <v>127</v>
      </c>
      <c r="O3" s="28" t="s">
        <v>45</v>
      </c>
      <c r="P3" s="28" t="s">
        <v>135</v>
      </c>
      <c r="Q3" s="28" t="s">
        <v>69</v>
      </c>
      <c r="R3" s="28" t="s">
        <v>145</v>
      </c>
      <c r="S3" s="28" t="s">
        <v>56</v>
      </c>
    </row>
    <row r="4" spans="1:19" ht="11.25" customHeight="1" x14ac:dyDescent="0.2">
      <c r="F4" s="2"/>
      <c r="G4" s="6"/>
      <c r="H4" s="29"/>
      <c r="I4" s="30"/>
      <c r="J4" s="6"/>
      <c r="K4" s="2"/>
      <c r="L4" s="2"/>
      <c r="M4" s="2"/>
      <c r="N4" s="2"/>
      <c r="O4" s="2"/>
      <c r="P4" s="2"/>
      <c r="Q4" s="2"/>
      <c r="R4" s="2"/>
      <c r="S4" s="2"/>
    </row>
    <row r="5" spans="1:19" s="31" customFormat="1" ht="18.75" customHeight="1" x14ac:dyDescent="0.2">
      <c r="F5" s="32"/>
      <c r="G5" s="33"/>
      <c r="H5" s="34"/>
      <c r="I5" s="34" t="s">
        <v>214</v>
      </c>
      <c r="J5" s="33"/>
      <c r="K5" s="35"/>
      <c r="L5" s="36"/>
      <c r="M5" s="35"/>
      <c r="N5" s="36"/>
      <c r="O5" s="37">
        <f>SUBTOTAL(9,O6:O233)</f>
        <v>0</v>
      </c>
      <c r="P5" s="38"/>
      <c r="Q5" s="39">
        <f>SUBTOTAL(9,Q6:Q233)</f>
        <v>37.772754599999992</v>
      </c>
      <c r="R5" s="36"/>
      <c r="S5" s="39">
        <f>SUBTOTAL(9,S6:S233)</f>
        <v>18.726981999999996</v>
      </c>
    </row>
    <row r="6" spans="1:19" s="40" customFormat="1" ht="16.5" customHeight="1" outlineLevel="1" x14ac:dyDescent="0.2">
      <c r="F6" s="41"/>
      <c r="G6" s="6"/>
      <c r="H6" s="42"/>
      <c r="I6" s="42" t="s">
        <v>155</v>
      </c>
      <c r="J6" s="6"/>
      <c r="K6" s="43"/>
      <c r="L6" s="44"/>
      <c r="M6" s="43"/>
      <c r="N6" s="44"/>
      <c r="O6" s="45">
        <f>SUBTOTAL(9,O7:O13)</f>
        <v>0</v>
      </c>
      <c r="P6" s="46"/>
      <c r="Q6" s="47">
        <f>SUBTOTAL(9,Q7:Q13)</f>
        <v>15.55794199</v>
      </c>
      <c r="R6" s="44"/>
      <c r="S6" s="47">
        <f>SUBTOTAL(9,S7:S13)</f>
        <v>0</v>
      </c>
    </row>
    <row r="7" spans="1:19" s="48" customFormat="1" ht="24" outlineLevel="2" x14ac:dyDescent="0.2">
      <c r="A7" s="48" t="s">
        <v>157</v>
      </c>
      <c r="B7" s="48" t="s">
        <v>148</v>
      </c>
      <c r="C7" s="48" t="s">
        <v>152</v>
      </c>
      <c r="D7" s="48" t="s">
        <v>153</v>
      </c>
      <c r="E7" s="48" t="s">
        <v>154</v>
      </c>
      <c r="F7" s="20">
        <v>1</v>
      </c>
      <c r="G7" s="21" t="s">
        <v>22</v>
      </c>
      <c r="H7" s="49" t="s">
        <v>75</v>
      </c>
      <c r="I7" s="50" t="s">
        <v>204</v>
      </c>
      <c r="J7" s="21" t="s">
        <v>39</v>
      </c>
      <c r="K7" s="51">
        <v>4</v>
      </c>
      <c r="L7" s="24">
        <v>0</v>
      </c>
      <c r="M7" s="51">
        <f>K7*(1+L7/100)</f>
        <v>4</v>
      </c>
      <c r="N7" s="24">
        <v>0</v>
      </c>
      <c r="O7" s="25">
        <f>M7*N7</f>
        <v>0</v>
      </c>
      <c r="P7" s="52">
        <v>9.6860000000000002E-2</v>
      </c>
      <c r="Q7" s="53">
        <f>M7*P7</f>
        <v>0.38744000000000001</v>
      </c>
      <c r="R7" s="52"/>
      <c r="S7" s="53">
        <f>M7*R7</f>
        <v>0</v>
      </c>
    </row>
    <row r="8" spans="1:19" s="48" customFormat="1" ht="12" outlineLevel="2" collapsed="1" x14ac:dyDescent="0.2">
      <c r="F8" s="20">
        <v>2</v>
      </c>
      <c r="G8" s="21" t="s">
        <v>22</v>
      </c>
      <c r="H8" s="49" t="s">
        <v>266</v>
      </c>
      <c r="I8" s="50" t="s">
        <v>267</v>
      </c>
      <c r="J8" s="21" t="s">
        <v>25</v>
      </c>
      <c r="K8" s="51">
        <v>6.7235000000000005</v>
      </c>
      <c r="L8" s="24">
        <v>0</v>
      </c>
      <c r="M8" s="51">
        <f>K8*(1+L8/100)</f>
        <v>6.7235000000000005</v>
      </c>
      <c r="N8" s="24">
        <v>0</v>
      </c>
      <c r="O8" s="25">
        <f>M8*N8</f>
        <v>0</v>
      </c>
      <c r="P8" s="52">
        <v>2.2563399999999998</v>
      </c>
      <c r="Q8" s="53">
        <f>M8*P8</f>
        <v>15.17050199</v>
      </c>
      <c r="R8" s="52"/>
      <c r="S8" s="53">
        <f>M8*R8</f>
        <v>0</v>
      </c>
    </row>
    <row r="9" spans="1:19" s="54" customFormat="1" ht="11.25" hidden="1" outlineLevel="3" x14ac:dyDescent="0.2">
      <c r="F9" s="55"/>
      <c r="G9" s="56"/>
      <c r="H9" s="56"/>
      <c r="I9" s="57" t="s">
        <v>55</v>
      </c>
      <c r="J9" s="56"/>
      <c r="K9" s="58">
        <v>0</v>
      </c>
      <c r="L9" s="59"/>
      <c r="M9" s="60"/>
      <c r="N9" s="59"/>
      <c r="O9" s="61"/>
      <c r="P9" s="62"/>
      <c r="Q9" s="59"/>
      <c r="R9" s="59"/>
      <c r="S9" s="59"/>
    </row>
    <row r="10" spans="1:19" s="54" customFormat="1" ht="11.25" hidden="1" outlineLevel="3" x14ac:dyDescent="0.2">
      <c r="F10" s="55"/>
      <c r="G10" s="56"/>
      <c r="H10" s="56"/>
      <c r="I10" s="57" t="s">
        <v>34</v>
      </c>
      <c r="J10" s="56"/>
      <c r="K10" s="58">
        <v>0</v>
      </c>
      <c r="L10" s="59"/>
      <c r="M10" s="60"/>
      <c r="N10" s="59"/>
      <c r="O10" s="61"/>
      <c r="P10" s="62"/>
      <c r="Q10" s="59"/>
      <c r="R10" s="59"/>
      <c r="S10" s="59"/>
    </row>
    <row r="11" spans="1:19" s="54" customFormat="1" ht="11.25" hidden="1" outlineLevel="3" x14ac:dyDescent="0.2">
      <c r="F11" s="55"/>
      <c r="G11" s="56"/>
      <c r="H11" s="56"/>
      <c r="I11" s="57" t="s">
        <v>162</v>
      </c>
      <c r="J11" s="56"/>
      <c r="K11" s="58">
        <v>6.6960000000000006</v>
      </c>
      <c r="L11" s="59"/>
      <c r="M11" s="60"/>
      <c r="N11" s="59"/>
      <c r="O11" s="61"/>
      <c r="P11" s="62"/>
      <c r="Q11" s="59"/>
      <c r="R11" s="59"/>
      <c r="S11" s="59"/>
    </row>
    <row r="12" spans="1:19" s="54" customFormat="1" ht="11.25" hidden="1" outlineLevel="3" x14ac:dyDescent="0.2">
      <c r="F12" s="55"/>
      <c r="G12" s="56"/>
      <c r="H12" s="56"/>
      <c r="I12" s="57" t="s">
        <v>161</v>
      </c>
      <c r="J12" s="56"/>
      <c r="K12" s="58">
        <v>2.75E-2</v>
      </c>
      <c r="L12" s="59"/>
      <c r="M12" s="60"/>
      <c r="N12" s="59"/>
      <c r="O12" s="61"/>
      <c r="P12" s="62"/>
      <c r="Q12" s="59"/>
      <c r="R12" s="59"/>
      <c r="S12" s="59"/>
    </row>
    <row r="13" spans="1:19" s="90" customFormat="1" ht="12.75" customHeight="1" outlineLevel="2" x14ac:dyDescent="0.2">
      <c r="F13" s="91"/>
      <c r="G13" s="92"/>
      <c r="H13" s="92"/>
      <c r="I13" s="93"/>
      <c r="J13" s="92"/>
      <c r="K13" s="94"/>
      <c r="L13" s="95"/>
      <c r="M13" s="94"/>
      <c r="N13" s="95"/>
      <c r="O13" s="96"/>
      <c r="P13" s="97"/>
      <c r="Q13" s="95"/>
      <c r="R13" s="95"/>
      <c r="S13" s="95"/>
    </row>
    <row r="14" spans="1:19" s="40" customFormat="1" ht="16.5" customHeight="1" outlineLevel="1" x14ac:dyDescent="0.2">
      <c r="F14" s="41"/>
      <c r="G14" s="6"/>
      <c r="H14" s="42"/>
      <c r="I14" s="42" t="s">
        <v>158</v>
      </c>
      <c r="J14" s="6"/>
      <c r="K14" s="43"/>
      <c r="L14" s="44"/>
      <c r="M14" s="43"/>
      <c r="N14" s="44"/>
      <c r="O14" s="45">
        <f>SUBTOTAL(9,O15:O19)</f>
        <v>0</v>
      </c>
      <c r="P14" s="46"/>
      <c r="Q14" s="47">
        <f>SUBTOTAL(9,Q15:Q19)</f>
        <v>0.18273528</v>
      </c>
      <c r="R14" s="44"/>
      <c r="S14" s="47">
        <f>SUBTOTAL(9,S15:S19)</f>
        <v>0</v>
      </c>
    </row>
    <row r="15" spans="1:19" s="48" customFormat="1" ht="12" outlineLevel="2" collapsed="1" x14ac:dyDescent="0.2">
      <c r="F15" s="20">
        <v>1</v>
      </c>
      <c r="G15" s="21" t="s">
        <v>22</v>
      </c>
      <c r="H15" s="49" t="s">
        <v>77</v>
      </c>
      <c r="I15" s="50" t="s">
        <v>176</v>
      </c>
      <c r="J15" s="21" t="s">
        <v>25</v>
      </c>
      <c r="K15" s="51">
        <v>7.8E-2</v>
      </c>
      <c r="L15" s="24">
        <v>0</v>
      </c>
      <c r="M15" s="51">
        <f>K15*(1+L15/100)</f>
        <v>7.8E-2</v>
      </c>
      <c r="N15" s="24">
        <v>0</v>
      </c>
      <c r="O15" s="25">
        <f>M15*N15</f>
        <v>0</v>
      </c>
      <c r="P15" s="52">
        <v>2.3427600000000002</v>
      </c>
      <c r="Q15" s="53">
        <f>M15*P15</f>
        <v>0.18273528</v>
      </c>
      <c r="R15" s="52"/>
      <c r="S15" s="53">
        <f>M15*R15</f>
        <v>0</v>
      </c>
    </row>
    <row r="16" spans="1:19" s="54" customFormat="1" ht="11.25" hidden="1" outlineLevel="3" x14ac:dyDescent="0.2">
      <c r="F16" s="55"/>
      <c r="G16" s="56"/>
      <c r="H16" s="56"/>
      <c r="I16" s="57" t="s">
        <v>7</v>
      </c>
      <c r="J16" s="56"/>
      <c r="K16" s="58">
        <v>0</v>
      </c>
      <c r="L16" s="59"/>
      <c r="M16" s="60"/>
      <c r="N16" s="59"/>
      <c r="O16" s="61"/>
      <c r="P16" s="62"/>
      <c r="Q16" s="59"/>
      <c r="R16" s="59"/>
      <c r="S16" s="59"/>
    </row>
    <row r="17" spans="6:19" s="54" customFormat="1" ht="11.25" hidden="1" outlineLevel="3" x14ac:dyDescent="0.2">
      <c r="F17" s="55"/>
      <c r="G17" s="56"/>
      <c r="H17" s="56"/>
      <c r="I17" s="57" t="s">
        <v>169</v>
      </c>
      <c r="J17" s="56"/>
      <c r="K17" s="58">
        <v>7.8E-2</v>
      </c>
      <c r="L17" s="59"/>
      <c r="M17" s="60"/>
      <c r="N17" s="59"/>
      <c r="O17" s="61"/>
      <c r="P17" s="62"/>
      <c r="Q17" s="59"/>
      <c r="R17" s="59"/>
      <c r="S17" s="59"/>
    </row>
    <row r="18" spans="6:19" s="54" customFormat="1" ht="11.25" hidden="1" outlineLevel="3" x14ac:dyDescent="0.2">
      <c r="F18" s="55"/>
      <c r="G18" s="56"/>
      <c r="H18" s="56"/>
      <c r="I18" s="57"/>
      <c r="J18" s="56"/>
      <c r="K18" s="58">
        <v>0</v>
      </c>
      <c r="L18" s="59"/>
      <c r="M18" s="60"/>
      <c r="N18" s="59"/>
      <c r="O18" s="61"/>
      <c r="P18" s="62"/>
      <c r="Q18" s="59"/>
      <c r="R18" s="59"/>
      <c r="S18" s="59"/>
    </row>
    <row r="19" spans="6:19" s="90" customFormat="1" ht="12.75" customHeight="1" outlineLevel="2" x14ac:dyDescent="0.2">
      <c r="F19" s="91"/>
      <c r="G19" s="92"/>
      <c r="H19" s="92"/>
      <c r="I19" s="93"/>
      <c r="J19" s="92"/>
      <c r="K19" s="94"/>
      <c r="L19" s="95"/>
      <c r="M19" s="94"/>
      <c r="N19" s="95"/>
      <c r="O19" s="96"/>
      <c r="P19" s="97"/>
      <c r="Q19" s="95"/>
      <c r="R19" s="95"/>
      <c r="S19" s="95"/>
    </row>
    <row r="20" spans="6:19" s="40" customFormat="1" ht="16.5" customHeight="1" outlineLevel="1" x14ac:dyDescent="0.2">
      <c r="F20" s="41"/>
      <c r="G20" s="6"/>
      <c r="H20" s="42"/>
      <c r="I20" s="42" t="s">
        <v>147</v>
      </c>
      <c r="J20" s="6"/>
      <c r="K20" s="43"/>
      <c r="L20" s="44"/>
      <c r="M20" s="43"/>
      <c r="N20" s="44"/>
      <c r="O20" s="45">
        <f>SUBTOTAL(9,O21:O30)</f>
        <v>0</v>
      </c>
      <c r="P20" s="46"/>
      <c r="Q20" s="47">
        <f>SUBTOTAL(9,Q21:Q30)</f>
        <v>10.569191799999999</v>
      </c>
      <c r="R20" s="44"/>
      <c r="S20" s="47">
        <f>SUBTOTAL(9,S21:S30)</f>
        <v>0</v>
      </c>
    </row>
    <row r="21" spans="6:19" s="48" customFormat="1" ht="24" outlineLevel="2" x14ac:dyDescent="0.2">
      <c r="F21" s="20">
        <v>1</v>
      </c>
      <c r="G21" s="21" t="s">
        <v>22</v>
      </c>
      <c r="H21" s="49" t="s">
        <v>81</v>
      </c>
      <c r="I21" s="50" t="s">
        <v>189</v>
      </c>
      <c r="J21" s="21" t="s">
        <v>39</v>
      </c>
      <c r="K21" s="51">
        <v>4</v>
      </c>
      <c r="L21" s="24">
        <v>0</v>
      </c>
      <c r="M21" s="51">
        <f>K21*(1+L21/100)</f>
        <v>4</v>
      </c>
      <c r="N21" s="24">
        <v>0</v>
      </c>
      <c r="O21" s="25">
        <f>M21*N21</f>
        <v>0</v>
      </c>
      <c r="P21" s="52">
        <v>3.7599999999999999E-3</v>
      </c>
      <c r="Q21" s="53">
        <f>M21*P21</f>
        <v>1.504E-2</v>
      </c>
      <c r="R21" s="52"/>
      <c r="S21" s="53">
        <f>M21*R21</f>
        <v>0</v>
      </c>
    </row>
    <row r="22" spans="6:19" s="48" customFormat="1" ht="12" outlineLevel="2" collapsed="1" x14ac:dyDescent="0.2">
      <c r="F22" s="20">
        <v>2</v>
      </c>
      <c r="G22" s="21" t="s">
        <v>22</v>
      </c>
      <c r="H22" s="49" t="s">
        <v>216</v>
      </c>
      <c r="I22" s="50" t="s">
        <v>217</v>
      </c>
      <c r="J22" s="21" t="s">
        <v>5</v>
      </c>
      <c r="K22" s="51">
        <v>62</v>
      </c>
      <c r="L22" s="24">
        <v>0</v>
      </c>
      <c r="M22" s="51">
        <f>K22*(1+L22/100)</f>
        <v>62</v>
      </c>
      <c r="N22" s="24">
        <v>0</v>
      </c>
      <c r="O22" s="25">
        <f>M22*N22</f>
        <v>0</v>
      </c>
      <c r="P22" s="52">
        <v>1.5E-3</v>
      </c>
      <c r="Q22" s="53">
        <f>M22*P22</f>
        <v>9.2999999999999999E-2</v>
      </c>
      <c r="R22" s="52"/>
      <c r="S22" s="53">
        <f>M22*R22</f>
        <v>0</v>
      </c>
    </row>
    <row r="23" spans="6:19" s="54" customFormat="1" ht="11.25" hidden="1" outlineLevel="3" x14ac:dyDescent="0.2">
      <c r="F23" s="55"/>
      <c r="G23" s="56"/>
      <c r="H23" s="56"/>
      <c r="I23" s="57" t="s">
        <v>62</v>
      </c>
      <c r="J23" s="56"/>
      <c r="K23" s="58">
        <v>62</v>
      </c>
      <c r="L23" s="59"/>
      <c r="M23" s="60"/>
      <c r="N23" s="59"/>
      <c r="O23" s="61"/>
      <c r="P23" s="62"/>
      <c r="Q23" s="59"/>
      <c r="R23" s="59"/>
      <c r="S23" s="59"/>
    </row>
    <row r="24" spans="6:19" s="54" customFormat="1" ht="11.25" hidden="1" outlineLevel="3" x14ac:dyDescent="0.2">
      <c r="F24" s="55"/>
      <c r="G24" s="56"/>
      <c r="H24" s="56"/>
      <c r="I24" s="57"/>
      <c r="J24" s="56"/>
      <c r="K24" s="58">
        <v>0</v>
      </c>
      <c r="L24" s="59"/>
      <c r="M24" s="60"/>
      <c r="N24" s="59"/>
      <c r="O24" s="61"/>
      <c r="P24" s="62"/>
      <c r="Q24" s="59"/>
      <c r="R24" s="59"/>
      <c r="S24" s="59"/>
    </row>
    <row r="25" spans="6:19" s="48" customFormat="1" ht="12" outlineLevel="2" collapsed="1" x14ac:dyDescent="0.2">
      <c r="F25" s="20">
        <v>3</v>
      </c>
      <c r="G25" s="21" t="s">
        <v>22</v>
      </c>
      <c r="H25" s="49" t="s">
        <v>82</v>
      </c>
      <c r="I25" s="50" t="s">
        <v>178</v>
      </c>
      <c r="J25" s="21" t="s">
        <v>24</v>
      </c>
      <c r="K25" s="51">
        <v>156.08999999999997</v>
      </c>
      <c r="L25" s="24">
        <v>0</v>
      </c>
      <c r="M25" s="51">
        <f>K25*(1+L25/100)</f>
        <v>156.08999999999997</v>
      </c>
      <c r="N25" s="24">
        <v>0</v>
      </c>
      <c r="O25" s="25">
        <f>M25*N25</f>
        <v>0</v>
      </c>
      <c r="P25" s="52">
        <v>6.7019999999999996E-2</v>
      </c>
      <c r="Q25" s="53">
        <f>M25*P25</f>
        <v>10.461151799999998</v>
      </c>
      <c r="R25" s="52"/>
      <c r="S25" s="53">
        <f>M25*R25</f>
        <v>0</v>
      </c>
    </row>
    <row r="26" spans="6:19" s="54" customFormat="1" ht="11.25" hidden="1" outlineLevel="3" x14ac:dyDescent="0.2">
      <c r="F26" s="55"/>
      <c r="G26" s="56"/>
      <c r="H26" s="56"/>
      <c r="I26" s="57" t="s">
        <v>167</v>
      </c>
      <c r="J26" s="56"/>
      <c r="K26" s="58">
        <v>0</v>
      </c>
      <c r="L26" s="59"/>
      <c r="M26" s="60"/>
      <c r="N26" s="59"/>
      <c r="O26" s="61"/>
      <c r="P26" s="62"/>
      <c r="Q26" s="59"/>
      <c r="R26" s="59"/>
      <c r="S26" s="59"/>
    </row>
    <row r="27" spans="6:19" s="54" customFormat="1" ht="11.25" hidden="1" outlineLevel="3" x14ac:dyDescent="0.2">
      <c r="F27" s="55"/>
      <c r="G27" s="56"/>
      <c r="H27" s="56"/>
      <c r="I27" s="57" t="s">
        <v>55</v>
      </c>
      <c r="J27" s="56"/>
      <c r="K27" s="58">
        <v>0</v>
      </c>
      <c r="L27" s="59"/>
      <c r="M27" s="60"/>
      <c r="N27" s="59"/>
      <c r="O27" s="61"/>
      <c r="P27" s="62"/>
      <c r="Q27" s="59"/>
      <c r="R27" s="59"/>
      <c r="S27" s="59"/>
    </row>
    <row r="28" spans="6:19" s="54" customFormat="1" ht="11.25" hidden="1" outlineLevel="3" x14ac:dyDescent="0.2">
      <c r="F28" s="55"/>
      <c r="G28" s="56"/>
      <c r="H28" s="56"/>
      <c r="I28" s="57" t="s">
        <v>150</v>
      </c>
      <c r="J28" s="56"/>
      <c r="K28" s="58">
        <v>156.08999999999997</v>
      </c>
      <c r="L28" s="59"/>
      <c r="M28" s="60"/>
      <c r="N28" s="59"/>
      <c r="O28" s="61"/>
      <c r="P28" s="62"/>
      <c r="Q28" s="59"/>
      <c r="R28" s="59"/>
      <c r="S28" s="59"/>
    </row>
    <row r="29" spans="6:19" s="54" customFormat="1" ht="11.25" hidden="1" outlineLevel="3" x14ac:dyDescent="0.2">
      <c r="F29" s="55"/>
      <c r="G29" s="56"/>
      <c r="H29" s="56"/>
      <c r="I29" s="57"/>
      <c r="J29" s="56"/>
      <c r="K29" s="58">
        <v>0</v>
      </c>
      <c r="L29" s="59"/>
      <c r="M29" s="60"/>
      <c r="N29" s="59"/>
      <c r="O29" s="61"/>
      <c r="P29" s="62"/>
      <c r="Q29" s="59"/>
      <c r="R29" s="59"/>
      <c r="S29" s="59"/>
    </row>
    <row r="30" spans="6:19" s="90" customFormat="1" ht="12.75" customHeight="1" outlineLevel="2" x14ac:dyDescent="0.2">
      <c r="F30" s="91"/>
      <c r="G30" s="92"/>
      <c r="H30" s="92"/>
      <c r="I30" s="93"/>
      <c r="J30" s="92"/>
      <c r="K30" s="94"/>
      <c r="L30" s="95"/>
      <c r="M30" s="94"/>
      <c r="N30" s="95"/>
      <c r="O30" s="96"/>
      <c r="P30" s="97"/>
      <c r="Q30" s="95"/>
      <c r="R30" s="95"/>
      <c r="S30" s="95"/>
    </row>
    <row r="31" spans="6:19" s="40" customFormat="1" ht="16.5" customHeight="1" outlineLevel="1" x14ac:dyDescent="0.2">
      <c r="F31" s="41"/>
      <c r="G31" s="6"/>
      <c r="H31" s="42"/>
      <c r="I31" s="42" t="s">
        <v>168</v>
      </c>
      <c r="J31" s="6"/>
      <c r="K31" s="43"/>
      <c r="L31" s="44"/>
      <c r="M31" s="43"/>
      <c r="N31" s="44"/>
      <c r="O31" s="45">
        <f>SUBTOTAL(9,O32:O37)</f>
        <v>0</v>
      </c>
      <c r="P31" s="46"/>
      <c r="Q31" s="47">
        <f>SUBTOTAL(9,Q32:Q37)</f>
        <v>0</v>
      </c>
      <c r="R31" s="44"/>
      <c r="S31" s="47">
        <f>SUBTOTAL(9,S32:S37)</f>
        <v>0</v>
      </c>
    </row>
    <row r="32" spans="6:19" s="48" customFormat="1" ht="24" outlineLevel="2" x14ac:dyDescent="0.2">
      <c r="F32" s="20">
        <v>1</v>
      </c>
      <c r="G32" s="21" t="s">
        <v>22</v>
      </c>
      <c r="H32" s="49" t="s">
        <v>105</v>
      </c>
      <c r="I32" s="50" t="s">
        <v>200</v>
      </c>
      <c r="J32" s="21" t="s">
        <v>39</v>
      </c>
      <c r="K32" s="51">
        <v>1</v>
      </c>
      <c r="L32" s="24">
        <v>0</v>
      </c>
      <c r="M32" s="51">
        <f>K32*(1+L32/100)</f>
        <v>1</v>
      </c>
      <c r="N32" s="24">
        <v>0</v>
      </c>
      <c r="O32" s="25">
        <f>M32*N32</f>
        <v>0</v>
      </c>
      <c r="P32" s="52"/>
      <c r="Q32" s="53">
        <f>M32*P32</f>
        <v>0</v>
      </c>
      <c r="R32" s="52"/>
      <c r="S32" s="53">
        <f>M32*R32</f>
        <v>0</v>
      </c>
    </row>
    <row r="33" spans="6:19" s="48" customFormat="1" ht="24" outlineLevel="2" collapsed="1" x14ac:dyDescent="0.2">
      <c r="F33" s="20">
        <v>2</v>
      </c>
      <c r="G33" s="21" t="s">
        <v>22</v>
      </c>
      <c r="H33" s="49" t="s">
        <v>106</v>
      </c>
      <c r="I33" s="50" t="s">
        <v>207</v>
      </c>
      <c r="J33" s="21" t="s">
        <v>39</v>
      </c>
      <c r="K33" s="51">
        <v>60</v>
      </c>
      <c r="L33" s="24">
        <v>0</v>
      </c>
      <c r="M33" s="51">
        <f>K33*(1+L33/100)</f>
        <v>60</v>
      </c>
      <c r="N33" s="24">
        <v>0</v>
      </c>
      <c r="O33" s="25">
        <f>M33*N33</f>
        <v>0</v>
      </c>
      <c r="P33" s="52"/>
      <c r="Q33" s="53">
        <f>M33*P33</f>
        <v>0</v>
      </c>
      <c r="R33" s="52"/>
      <c r="S33" s="53">
        <f>M33*R33</f>
        <v>0</v>
      </c>
    </row>
    <row r="34" spans="6:19" s="54" customFormat="1" ht="11.25" hidden="1" outlineLevel="3" x14ac:dyDescent="0.2">
      <c r="F34" s="55"/>
      <c r="G34" s="56"/>
      <c r="H34" s="56"/>
      <c r="I34" s="57" t="s">
        <v>57</v>
      </c>
      <c r="J34" s="56"/>
      <c r="K34" s="58">
        <v>60</v>
      </c>
      <c r="L34" s="59"/>
      <c r="M34" s="60"/>
      <c r="N34" s="59"/>
      <c r="O34" s="61"/>
      <c r="P34" s="62"/>
      <c r="Q34" s="59"/>
      <c r="R34" s="59"/>
      <c r="S34" s="59"/>
    </row>
    <row r="35" spans="6:19" s="54" customFormat="1" ht="11.25" hidden="1" outlineLevel="3" x14ac:dyDescent="0.2">
      <c r="F35" s="55"/>
      <c r="G35" s="56"/>
      <c r="H35" s="56"/>
      <c r="I35" s="57"/>
      <c r="J35" s="56"/>
      <c r="K35" s="58">
        <v>0</v>
      </c>
      <c r="L35" s="59"/>
      <c r="M35" s="60"/>
      <c r="N35" s="59"/>
      <c r="O35" s="61"/>
      <c r="P35" s="62"/>
      <c r="Q35" s="59"/>
      <c r="R35" s="59"/>
      <c r="S35" s="59"/>
    </row>
    <row r="36" spans="6:19" s="48" customFormat="1" ht="24.75" customHeight="1" outlineLevel="2" x14ac:dyDescent="0.2">
      <c r="F36" s="20">
        <v>3</v>
      </c>
      <c r="G36" s="21" t="s">
        <v>22</v>
      </c>
      <c r="H36" s="49" t="s">
        <v>107</v>
      </c>
      <c r="I36" s="50" t="s">
        <v>202</v>
      </c>
      <c r="J36" s="21" t="s">
        <v>39</v>
      </c>
      <c r="K36" s="51">
        <v>1</v>
      </c>
      <c r="L36" s="24">
        <v>0</v>
      </c>
      <c r="M36" s="51">
        <f>K36*(1+L36/100)</f>
        <v>1</v>
      </c>
      <c r="N36" s="24">
        <v>0</v>
      </c>
      <c r="O36" s="25">
        <f>M36*N36</f>
        <v>0</v>
      </c>
      <c r="P36" s="52"/>
      <c r="Q36" s="53">
        <f>M36*P36</f>
        <v>0</v>
      </c>
      <c r="R36" s="52"/>
      <c r="S36" s="53">
        <f>M36*R36</f>
        <v>0</v>
      </c>
    </row>
    <row r="37" spans="6:19" s="90" customFormat="1" ht="12.75" customHeight="1" outlineLevel="2" x14ac:dyDescent="0.2">
      <c r="F37" s="91"/>
      <c r="G37" s="92"/>
      <c r="H37" s="92"/>
      <c r="I37" s="93"/>
      <c r="J37" s="92"/>
      <c r="K37" s="94"/>
      <c r="L37" s="95"/>
      <c r="M37" s="94"/>
      <c r="N37" s="95"/>
      <c r="O37" s="96"/>
      <c r="P37" s="97"/>
      <c r="Q37" s="95"/>
      <c r="R37" s="95"/>
      <c r="S37" s="95"/>
    </row>
    <row r="38" spans="6:19" s="40" customFormat="1" ht="16.5" customHeight="1" outlineLevel="1" x14ac:dyDescent="0.2">
      <c r="F38" s="41"/>
      <c r="G38" s="6"/>
      <c r="H38" s="42"/>
      <c r="I38" s="42" t="s">
        <v>132</v>
      </c>
      <c r="J38" s="6"/>
      <c r="K38" s="43"/>
      <c r="L38" s="44"/>
      <c r="M38" s="43"/>
      <c r="N38" s="44"/>
      <c r="O38" s="45">
        <f>SUBTOTAL(9,O39:O111)</f>
        <v>0</v>
      </c>
      <c r="P38" s="46"/>
      <c r="Q38" s="47">
        <f>SUBTOTAL(9,Q39:Q111)</f>
        <v>1.8600000000000001E-3</v>
      </c>
      <c r="R38" s="44"/>
      <c r="S38" s="47">
        <f>SUBTOTAL(9,S39:S111)</f>
        <v>18.726981999999996</v>
      </c>
    </row>
    <row r="39" spans="6:19" s="48" customFormat="1" ht="12" outlineLevel="2" collapsed="1" x14ac:dyDescent="0.2">
      <c r="F39" s="20">
        <v>1</v>
      </c>
      <c r="G39" s="21" t="s">
        <v>22</v>
      </c>
      <c r="H39" s="49" t="s">
        <v>83</v>
      </c>
      <c r="I39" s="50" t="s">
        <v>182</v>
      </c>
      <c r="J39" s="21" t="s">
        <v>24</v>
      </c>
      <c r="K39" s="51">
        <v>520.29999999999995</v>
      </c>
      <c r="L39" s="24">
        <v>0</v>
      </c>
      <c r="M39" s="51">
        <f>K39*(1+L39/100)</f>
        <v>520.29999999999995</v>
      </c>
      <c r="N39" s="24">
        <v>0</v>
      </c>
      <c r="O39" s="25">
        <f>M39*N39</f>
        <v>0</v>
      </c>
      <c r="P39" s="52"/>
      <c r="Q39" s="53">
        <f>M39*P39</f>
        <v>0</v>
      </c>
      <c r="R39" s="52">
        <v>0.01</v>
      </c>
      <c r="S39" s="53">
        <f>M39*R39</f>
        <v>5.2029999999999994</v>
      </c>
    </row>
    <row r="40" spans="6:19" s="54" customFormat="1" ht="11.25" hidden="1" outlineLevel="3" x14ac:dyDescent="0.2">
      <c r="F40" s="55"/>
      <c r="G40" s="56"/>
      <c r="H40" s="56"/>
      <c r="I40" s="57" t="s">
        <v>71</v>
      </c>
      <c r="J40" s="56"/>
      <c r="K40" s="58">
        <v>0</v>
      </c>
      <c r="L40" s="59"/>
      <c r="M40" s="60"/>
      <c r="N40" s="59"/>
      <c r="O40" s="61"/>
      <c r="P40" s="62"/>
      <c r="Q40" s="59"/>
      <c r="R40" s="59"/>
      <c r="S40" s="59"/>
    </row>
    <row r="41" spans="6:19" s="54" customFormat="1" ht="11.25" hidden="1" outlineLevel="3" x14ac:dyDescent="0.2">
      <c r="F41" s="55"/>
      <c r="G41" s="56"/>
      <c r="H41" s="56"/>
      <c r="I41" s="57" t="s">
        <v>134</v>
      </c>
      <c r="J41" s="56"/>
      <c r="K41" s="58">
        <v>520.29999999999995</v>
      </c>
      <c r="L41" s="59"/>
      <c r="M41" s="60"/>
      <c r="N41" s="59"/>
      <c r="O41" s="61"/>
      <c r="P41" s="62"/>
      <c r="Q41" s="59"/>
      <c r="R41" s="59"/>
      <c r="S41" s="59"/>
    </row>
    <row r="42" spans="6:19" s="54" customFormat="1" ht="11.25" hidden="1" outlineLevel="3" x14ac:dyDescent="0.2">
      <c r="F42" s="55"/>
      <c r="G42" s="56"/>
      <c r="H42" s="56"/>
      <c r="I42" s="57"/>
      <c r="J42" s="56"/>
      <c r="K42" s="58">
        <v>0</v>
      </c>
      <c r="L42" s="59"/>
      <c r="M42" s="60"/>
      <c r="N42" s="59"/>
      <c r="O42" s="61"/>
      <c r="P42" s="62"/>
      <c r="Q42" s="59"/>
      <c r="R42" s="59"/>
      <c r="S42" s="59"/>
    </row>
    <row r="43" spans="6:19" s="48" customFormat="1" ht="24" outlineLevel="2" x14ac:dyDescent="0.2">
      <c r="F43" s="20">
        <v>2</v>
      </c>
      <c r="G43" s="21" t="s">
        <v>22</v>
      </c>
      <c r="H43" s="49" t="s">
        <v>84</v>
      </c>
      <c r="I43" s="50" t="s">
        <v>208</v>
      </c>
      <c r="J43" s="21" t="s">
        <v>24</v>
      </c>
      <c r="K43" s="51">
        <v>520.29999999999995</v>
      </c>
      <c r="L43" s="24">
        <v>0</v>
      </c>
      <c r="M43" s="51">
        <f>K43*(1+L43/100)</f>
        <v>520.29999999999995</v>
      </c>
      <c r="N43" s="24">
        <v>0</v>
      </c>
      <c r="O43" s="25">
        <f>M43*N43</f>
        <v>0</v>
      </c>
      <c r="P43" s="52"/>
      <c r="Q43" s="53">
        <f>M43*P43</f>
        <v>0</v>
      </c>
      <c r="R43" s="52">
        <v>2E-3</v>
      </c>
      <c r="S43" s="53">
        <f>M43*R43</f>
        <v>1.0406</v>
      </c>
    </row>
    <row r="44" spans="6:19" s="48" customFormat="1" ht="12" outlineLevel="2" collapsed="1" x14ac:dyDescent="0.2">
      <c r="F44" s="20">
        <v>3</v>
      </c>
      <c r="G44" s="21" t="s">
        <v>22</v>
      </c>
      <c r="H44" s="49" t="s">
        <v>88</v>
      </c>
      <c r="I44" s="50" t="s">
        <v>218</v>
      </c>
      <c r="J44" s="21" t="s">
        <v>39</v>
      </c>
      <c r="K44" s="51">
        <v>4</v>
      </c>
      <c r="L44" s="24">
        <v>0</v>
      </c>
      <c r="M44" s="51">
        <f>K44*(1+L44/100)</f>
        <v>4</v>
      </c>
      <c r="N44" s="24">
        <v>0</v>
      </c>
      <c r="O44" s="25">
        <f>M44*N44</f>
        <v>0</v>
      </c>
      <c r="P44" s="52"/>
      <c r="Q44" s="53">
        <f>M44*P44</f>
        <v>0</v>
      </c>
      <c r="R44" s="52">
        <v>2.0109999999999999E-2</v>
      </c>
      <c r="S44" s="53">
        <f>M44*R44</f>
        <v>8.0439999999999998E-2</v>
      </c>
    </row>
    <row r="45" spans="6:19" s="54" customFormat="1" ht="11.25" hidden="1" outlineLevel="3" x14ac:dyDescent="0.2">
      <c r="F45" s="55"/>
      <c r="G45" s="56"/>
      <c r="H45" s="56"/>
      <c r="I45" s="57" t="s">
        <v>27</v>
      </c>
      <c r="J45" s="56"/>
      <c r="K45" s="58">
        <v>0</v>
      </c>
      <c r="L45" s="59"/>
      <c r="M45" s="60"/>
      <c r="N45" s="59"/>
      <c r="O45" s="61"/>
      <c r="P45" s="62"/>
      <c r="Q45" s="59"/>
      <c r="R45" s="59"/>
      <c r="S45" s="59"/>
    </row>
    <row r="46" spans="6:19" s="54" customFormat="1" ht="11.25" hidden="1" outlineLevel="3" x14ac:dyDescent="0.2">
      <c r="F46" s="55"/>
      <c r="G46" s="56"/>
      <c r="H46" s="56"/>
      <c r="I46" s="57" t="s">
        <v>30</v>
      </c>
      <c r="J46" s="56"/>
      <c r="K46" s="58">
        <v>4</v>
      </c>
      <c r="L46" s="59"/>
      <c r="M46" s="60"/>
      <c r="N46" s="59"/>
      <c r="O46" s="61"/>
      <c r="P46" s="62"/>
      <c r="Q46" s="59"/>
      <c r="R46" s="59"/>
      <c r="S46" s="59"/>
    </row>
    <row r="47" spans="6:19" s="54" customFormat="1" ht="11.25" hidden="1" outlineLevel="3" x14ac:dyDescent="0.2">
      <c r="F47" s="55"/>
      <c r="G47" s="56"/>
      <c r="H47" s="56"/>
      <c r="I47" s="57"/>
      <c r="J47" s="56"/>
      <c r="K47" s="58">
        <v>0</v>
      </c>
      <c r="L47" s="59"/>
      <c r="M47" s="60"/>
      <c r="N47" s="59"/>
      <c r="O47" s="61"/>
      <c r="P47" s="62"/>
      <c r="Q47" s="59"/>
      <c r="R47" s="59"/>
      <c r="S47" s="59"/>
    </row>
    <row r="48" spans="6:19" s="48" customFormat="1" ht="12" outlineLevel="2" collapsed="1" x14ac:dyDescent="0.2">
      <c r="F48" s="20">
        <v>4</v>
      </c>
      <c r="G48" s="21" t="s">
        <v>22</v>
      </c>
      <c r="H48" s="49" t="s">
        <v>90</v>
      </c>
      <c r="I48" s="50" t="s">
        <v>177</v>
      </c>
      <c r="J48" s="21" t="s">
        <v>24</v>
      </c>
      <c r="K48" s="51">
        <v>1</v>
      </c>
      <c r="L48" s="24">
        <v>0</v>
      </c>
      <c r="M48" s="51">
        <f>K48*(1+L48/100)</f>
        <v>1</v>
      </c>
      <c r="N48" s="24">
        <v>0</v>
      </c>
      <c r="O48" s="25">
        <f>M48*N48</f>
        <v>0</v>
      </c>
      <c r="P48" s="52"/>
      <c r="Q48" s="53">
        <f>M48*P48</f>
        <v>0</v>
      </c>
      <c r="R48" s="52">
        <v>5.94E-3</v>
      </c>
      <c r="S48" s="53">
        <f>M48*R48</f>
        <v>5.94E-3</v>
      </c>
    </row>
    <row r="49" spans="6:19" s="54" customFormat="1" ht="11.25" hidden="1" outlineLevel="3" x14ac:dyDescent="0.2">
      <c r="F49" s="55"/>
      <c r="G49" s="56"/>
      <c r="H49" s="56"/>
      <c r="I49" s="57" t="s">
        <v>71</v>
      </c>
      <c r="J49" s="56"/>
      <c r="K49" s="58">
        <v>0</v>
      </c>
      <c r="L49" s="59"/>
      <c r="M49" s="60"/>
      <c r="N49" s="59"/>
      <c r="O49" s="61"/>
      <c r="P49" s="62"/>
      <c r="Q49" s="59"/>
      <c r="R49" s="59"/>
      <c r="S49" s="59"/>
    </row>
    <row r="50" spans="6:19" s="54" customFormat="1" ht="11.25" hidden="1" outlineLevel="3" x14ac:dyDescent="0.2">
      <c r="F50" s="55"/>
      <c r="G50" s="56"/>
      <c r="H50" s="56"/>
      <c r="I50" s="57" t="s">
        <v>66</v>
      </c>
      <c r="J50" s="56"/>
      <c r="K50" s="58">
        <v>0</v>
      </c>
      <c r="L50" s="59"/>
      <c r="M50" s="60"/>
      <c r="N50" s="59"/>
      <c r="O50" s="61"/>
      <c r="P50" s="62"/>
      <c r="Q50" s="59"/>
      <c r="R50" s="59"/>
      <c r="S50" s="59"/>
    </row>
    <row r="51" spans="6:19" s="54" customFormat="1" ht="11.25" hidden="1" outlineLevel="3" x14ac:dyDescent="0.2">
      <c r="F51" s="55"/>
      <c r="G51" s="56"/>
      <c r="H51" s="56"/>
      <c r="I51" s="57" t="s">
        <v>40</v>
      </c>
      <c r="J51" s="56"/>
      <c r="K51" s="58">
        <v>1</v>
      </c>
      <c r="L51" s="59"/>
      <c r="M51" s="60"/>
      <c r="N51" s="59"/>
      <c r="O51" s="61"/>
      <c r="P51" s="62"/>
      <c r="Q51" s="59"/>
      <c r="R51" s="59"/>
      <c r="S51" s="59"/>
    </row>
    <row r="52" spans="6:19" s="54" customFormat="1" ht="11.25" hidden="1" outlineLevel="3" x14ac:dyDescent="0.2">
      <c r="F52" s="55"/>
      <c r="G52" s="56"/>
      <c r="H52" s="56"/>
      <c r="I52" s="57"/>
      <c r="J52" s="56"/>
      <c r="K52" s="58">
        <v>0</v>
      </c>
      <c r="L52" s="59"/>
      <c r="M52" s="60"/>
      <c r="N52" s="59"/>
      <c r="O52" s="61"/>
      <c r="P52" s="62"/>
      <c r="Q52" s="59"/>
      <c r="R52" s="59"/>
      <c r="S52" s="59"/>
    </row>
    <row r="53" spans="6:19" s="48" customFormat="1" ht="12" outlineLevel="2" collapsed="1" x14ac:dyDescent="0.2">
      <c r="F53" s="20">
        <v>5</v>
      </c>
      <c r="G53" s="21" t="s">
        <v>22</v>
      </c>
      <c r="H53" s="49" t="s">
        <v>91</v>
      </c>
      <c r="I53" s="50" t="s">
        <v>181</v>
      </c>
      <c r="J53" s="21" t="s">
        <v>5</v>
      </c>
      <c r="K53" s="51">
        <v>22</v>
      </c>
      <c r="L53" s="24">
        <v>0</v>
      </c>
      <c r="M53" s="51">
        <f>K53*(1+L53/100)</f>
        <v>22</v>
      </c>
      <c r="N53" s="24">
        <v>0</v>
      </c>
      <c r="O53" s="25">
        <f>M53*N53</f>
        <v>0</v>
      </c>
      <c r="P53" s="52"/>
      <c r="Q53" s="53">
        <f>M53*P53</f>
        <v>0</v>
      </c>
      <c r="R53" s="52">
        <v>1.7700000000000001E-3</v>
      </c>
      <c r="S53" s="53">
        <f>M53*R53</f>
        <v>3.8940000000000002E-2</v>
      </c>
    </row>
    <row r="54" spans="6:19" s="54" customFormat="1" ht="11.25" hidden="1" outlineLevel="3" x14ac:dyDescent="0.2">
      <c r="F54" s="55"/>
      <c r="G54" s="56"/>
      <c r="H54" s="56"/>
      <c r="I54" s="57" t="s">
        <v>71</v>
      </c>
      <c r="J54" s="56"/>
      <c r="K54" s="58">
        <v>0</v>
      </c>
      <c r="L54" s="59"/>
      <c r="M54" s="60"/>
      <c r="N54" s="59"/>
      <c r="O54" s="61"/>
      <c r="P54" s="62"/>
      <c r="Q54" s="59"/>
      <c r="R54" s="59"/>
      <c r="S54" s="59"/>
    </row>
    <row r="55" spans="6:19" s="54" customFormat="1" ht="11.25" hidden="1" outlineLevel="3" x14ac:dyDescent="0.2">
      <c r="F55" s="55"/>
      <c r="G55" s="56"/>
      <c r="H55" s="56"/>
      <c r="I55" s="57" t="s">
        <v>16</v>
      </c>
      <c r="J55" s="56"/>
      <c r="K55" s="58">
        <v>0</v>
      </c>
      <c r="L55" s="59"/>
      <c r="M55" s="60"/>
      <c r="N55" s="59"/>
      <c r="O55" s="61"/>
      <c r="P55" s="62"/>
      <c r="Q55" s="59"/>
      <c r="R55" s="59"/>
      <c r="S55" s="59"/>
    </row>
    <row r="56" spans="6:19" s="54" customFormat="1" ht="11.25" hidden="1" outlineLevel="3" x14ac:dyDescent="0.2">
      <c r="F56" s="55"/>
      <c r="G56" s="56"/>
      <c r="H56" s="56"/>
      <c r="I56" s="57" t="s">
        <v>43</v>
      </c>
      <c r="J56" s="56"/>
      <c r="K56" s="58">
        <v>5.5</v>
      </c>
      <c r="L56" s="59"/>
      <c r="M56" s="60"/>
      <c r="N56" s="59"/>
      <c r="O56" s="61"/>
      <c r="P56" s="62"/>
      <c r="Q56" s="59"/>
      <c r="R56" s="59"/>
      <c r="S56" s="59"/>
    </row>
    <row r="57" spans="6:19" s="54" customFormat="1" ht="11.25" hidden="1" outlineLevel="3" x14ac:dyDescent="0.2">
      <c r="F57" s="55"/>
      <c r="G57" s="56"/>
      <c r="H57" s="56"/>
      <c r="I57" s="57" t="s">
        <v>20</v>
      </c>
      <c r="J57" s="56"/>
      <c r="K57" s="58">
        <v>0</v>
      </c>
      <c r="L57" s="59"/>
      <c r="M57" s="60"/>
      <c r="N57" s="59"/>
      <c r="O57" s="61"/>
      <c r="P57" s="62"/>
      <c r="Q57" s="59"/>
      <c r="R57" s="59"/>
      <c r="S57" s="59"/>
    </row>
    <row r="58" spans="6:19" s="54" customFormat="1" ht="11.25" hidden="1" outlineLevel="3" x14ac:dyDescent="0.2">
      <c r="F58" s="55"/>
      <c r="G58" s="56"/>
      <c r="H58" s="56"/>
      <c r="I58" s="57" t="s">
        <v>48</v>
      </c>
      <c r="J58" s="56"/>
      <c r="K58" s="58">
        <v>16.5</v>
      </c>
      <c r="L58" s="59"/>
      <c r="M58" s="60"/>
      <c r="N58" s="59"/>
      <c r="O58" s="61"/>
      <c r="P58" s="62"/>
      <c r="Q58" s="59"/>
      <c r="R58" s="59"/>
      <c r="S58" s="59"/>
    </row>
    <row r="59" spans="6:19" s="54" customFormat="1" ht="11.25" hidden="1" outlineLevel="3" x14ac:dyDescent="0.2">
      <c r="F59" s="55"/>
      <c r="G59" s="56"/>
      <c r="H59" s="56"/>
      <c r="I59" s="57"/>
      <c r="J59" s="56"/>
      <c r="K59" s="58">
        <v>0</v>
      </c>
      <c r="L59" s="59"/>
      <c r="M59" s="60"/>
      <c r="N59" s="59"/>
      <c r="O59" s="61"/>
      <c r="P59" s="62"/>
      <c r="Q59" s="59"/>
      <c r="R59" s="59"/>
      <c r="S59" s="59"/>
    </row>
    <row r="60" spans="6:19" s="48" customFormat="1" ht="12" outlineLevel="2" collapsed="1" x14ac:dyDescent="0.2">
      <c r="F60" s="20">
        <v>6</v>
      </c>
      <c r="G60" s="21" t="s">
        <v>22</v>
      </c>
      <c r="H60" s="49" t="s">
        <v>92</v>
      </c>
      <c r="I60" s="50" t="s">
        <v>186</v>
      </c>
      <c r="J60" s="21" t="s">
        <v>5</v>
      </c>
      <c r="K60" s="51">
        <v>120.8</v>
      </c>
      <c r="L60" s="24">
        <v>0</v>
      </c>
      <c r="M60" s="51">
        <f>K60*(1+L60/100)</f>
        <v>120.8</v>
      </c>
      <c r="N60" s="24">
        <v>0</v>
      </c>
      <c r="O60" s="25">
        <f>M60*N60</f>
        <v>0</v>
      </c>
      <c r="P60" s="52"/>
      <c r="Q60" s="53">
        <f>M60*P60</f>
        <v>0</v>
      </c>
      <c r="R60" s="52">
        <v>1.91E-3</v>
      </c>
      <c r="S60" s="53">
        <f>M60*R60</f>
        <v>0.23072799999999999</v>
      </c>
    </row>
    <row r="61" spans="6:19" s="54" customFormat="1" ht="11.25" hidden="1" outlineLevel="3" x14ac:dyDescent="0.2">
      <c r="F61" s="55"/>
      <c r="G61" s="56"/>
      <c r="H61" s="56"/>
      <c r="I61" s="57" t="s">
        <v>71</v>
      </c>
      <c r="J61" s="56"/>
      <c r="K61" s="58">
        <v>0</v>
      </c>
      <c r="L61" s="59"/>
      <c r="M61" s="60"/>
      <c r="N61" s="59"/>
      <c r="O61" s="61"/>
      <c r="P61" s="62"/>
      <c r="Q61" s="59"/>
      <c r="R61" s="59"/>
      <c r="S61" s="59"/>
    </row>
    <row r="62" spans="6:19" s="54" customFormat="1" ht="11.25" hidden="1" outlineLevel="3" x14ac:dyDescent="0.2">
      <c r="F62" s="55"/>
      <c r="G62" s="56"/>
      <c r="H62" s="56"/>
      <c r="I62" s="57" t="s">
        <v>12</v>
      </c>
      <c r="J62" s="56"/>
      <c r="K62" s="58">
        <v>0</v>
      </c>
      <c r="L62" s="59"/>
      <c r="M62" s="60"/>
      <c r="N62" s="59"/>
      <c r="O62" s="61"/>
      <c r="P62" s="62"/>
      <c r="Q62" s="59"/>
      <c r="R62" s="59"/>
      <c r="S62" s="59"/>
    </row>
    <row r="63" spans="6:19" s="54" customFormat="1" ht="11.25" hidden="1" outlineLevel="3" x14ac:dyDescent="0.2">
      <c r="F63" s="55"/>
      <c r="G63" s="56"/>
      <c r="H63" s="56"/>
      <c r="I63" s="57" t="s">
        <v>61</v>
      </c>
      <c r="J63" s="56"/>
      <c r="K63" s="58">
        <v>25.8</v>
      </c>
      <c r="L63" s="59"/>
      <c r="M63" s="60"/>
      <c r="N63" s="59"/>
      <c r="O63" s="61"/>
      <c r="P63" s="62"/>
      <c r="Q63" s="59"/>
      <c r="R63" s="59"/>
      <c r="S63" s="59"/>
    </row>
    <row r="64" spans="6:19" s="54" customFormat="1" ht="11.25" hidden="1" outlineLevel="3" x14ac:dyDescent="0.2">
      <c r="F64" s="55"/>
      <c r="G64" s="56"/>
      <c r="H64" s="56"/>
      <c r="I64" s="57" t="s">
        <v>13</v>
      </c>
      <c r="J64" s="56"/>
      <c r="K64" s="58">
        <v>0</v>
      </c>
      <c r="L64" s="59"/>
      <c r="M64" s="60"/>
      <c r="N64" s="59"/>
      <c r="O64" s="61"/>
      <c r="P64" s="62"/>
      <c r="Q64" s="59"/>
      <c r="R64" s="59"/>
      <c r="S64" s="59"/>
    </row>
    <row r="65" spans="6:19" s="54" customFormat="1" ht="11.25" hidden="1" outlineLevel="3" x14ac:dyDescent="0.2">
      <c r="F65" s="55"/>
      <c r="G65" s="56"/>
      <c r="H65" s="56"/>
      <c r="I65" s="57" t="s">
        <v>58</v>
      </c>
      <c r="J65" s="56"/>
      <c r="K65" s="58">
        <v>62</v>
      </c>
      <c r="L65" s="59"/>
      <c r="M65" s="60"/>
      <c r="N65" s="59"/>
      <c r="O65" s="61"/>
      <c r="P65" s="62"/>
      <c r="Q65" s="59"/>
      <c r="R65" s="59"/>
      <c r="S65" s="59"/>
    </row>
    <row r="66" spans="6:19" s="54" customFormat="1" ht="11.25" hidden="1" outlineLevel="3" x14ac:dyDescent="0.2">
      <c r="F66" s="55"/>
      <c r="G66" s="56"/>
      <c r="H66" s="56"/>
      <c r="I66" s="57" t="s">
        <v>14</v>
      </c>
      <c r="J66" s="56"/>
      <c r="K66" s="58">
        <v>0</v>
      </c>
      <c r="L66" s="59"/>
      <c r="M66" s="60"/>
      <c r="N66" s="59"/>
      <c r="O66" s="61"/>
      <c r="P66" s="62"/>
      <c r="Q66" s="59"/>
      <c r="R66" s="59"/>
      <c r="S66" s="59"/>
    </row>
    <row r="67" spans="6:19" s="54" customFormat="1" ht="11.25" hidden="1" outlineLevel="3" x14ac:dyDescent="0.2">
      <c r="F67" s="55"/>
      <c r="G67" s="56"/>
      <c r="H67" s="56"/>
      <c r="I67" s="57" t="s">
        <v>41</v>
      </c>
      <c r="J67" s="56"/>
      <c r="K67" s="58">
        <v>12</v>
      </c>
      <c r="L67" s="59"/>
      <c r="M67" s="60"/>
      <c r="N67" s="59"/>
      <c r="O67" s="61"/>
      <c r="P67" s="62"/>
      <c r="Q67" s="59"/>
      <c r="R67" s="59"/>
      <c r="S67" s="59"/>
    </row>
    <row r="68" spans="6:19" s="54" customFormat="1" ht="11.25" hidden="1" outlineLevel="3" x14ac:dyDescent="0.2">
      <c r="F68" s="55"/>
      <c r="G68" s="56"/>
      <c r="H68" s="56"/>
      <c r="I68" s="57" t="s">
        <v>18</v>
      </c>
      <c r="J68" s="56"/>
      <c r="K68" s="58">
        <v>0</v>
      </c>
      <c r="L68" s="59"/>
      <c r="M68" s="60"/>
      <c r="N68" s="59"/>
      <c r="O68" s="61"/>
      <c r="P68" s="62"/>
      <c r="Q68" s="59"/>
      <c r="R68" s="59"/>
      <c r="S68" s="59"/>
    </row>
    <row r="69" spans="6:19" s="54" customFormat="1" ht="11.25" hidden="1" outlineLevel="3" x14ac:dyDescent="0.2">
      <c r="F69" s="55"/>
      <c r="G69" s="56"/>
      <c r="H69" s="56"/>
      <c r="I69" s="57" t="s">
        <v>60</v>
      </c>
      <c r="J69" s="56"/>
      <c r="K69" s="58">
        <v>21</v>
      </c>
      <c r="L69" s="59"/>
      <c r="M69" s="60"/>
      <c r="N69" s="59"/>
      <c r="O69" s="61"/>
      <c r="P69" s="62"/>
      <c r="Q69" s="59"/>
      <c r="R69" s="59"/>
      <c r="S69" s="59"/>
    </row>
    <row r="70" spans="6:19" s="54" customFormat="1" ht="11.25" hidden="1" outlineLevel="3" x14ac:dyDescent="0.2">
      <c r="F70" s="55"/>
      <c r="G70" s="56"/>
      <c r="H70" s="56"/>
      <c r="I70" s="57"/>
      <c r="J70" s="56"/>
      <c r="K70" s="58">
        <v>0</v>
      </c>
      <c r="L70" s="59"/>
      <c r="M70" s="60"/>
      <c r="N70" s="59"/>
      <c r="O70" s="61"/>
      <c r="P70" s="62"/>
      <c r="Q70" s="59"/>
      <c r="R70" s="59"/>
      <c r="S70" s="59"/>
    </row>
    <row r="71" spans="6:19" s="48" customFormat="1" ht="12" outlineLevel="2" collapsed="1" x14ac:dyDescent="0.2">
      <c r="F71" s="20">
        <v>7</v>
      </c>
      <c r="G71" s="21" t="s">
        <v>22</v>
      </c>
      <c r="H71" s="49" t="s">
        <v>93</v>
      </c>
      <c r="I71" s="50" t="s">
        <v>174</v>
      </c>
      <c r="J71" s="21" t="s">
        <v>5</v>
      </c>
      <c r="K71" s="51">
        <v>22</v>
      </c>
      <c r="L71" s="24">
        <v>0</v>
      </c>
      <c r="M71" s="51">
        <f>K71*(1+L71/100)</f>
        <v>22</v>
      </c>
      <c r="N71" s="24">
        <v>0</v>
      </c>
      <c r="O71" s="25">
        <f>M71*N71</f>
        <v>0</v>
      </c>
      <c r="P71" s="52"/>
      <c r="Q71" s="53">
        <f>M71*P71</f>
        <v>0</v>
      </c>
      <c r="R71" s="52">
        <v>2.5999999999999999E-3</v>
      </c>
      <c r="S71" s="53">
        <f>M71*R71</f>
        <v>5.7200000000000001E-2</v>
      </c>
    </row>
    <row r="72" spans="6:19" s="54" customFormat="1" ht="11.25" hidden="1" outlineLevel="3" x14ac:dyDescent="0.2">
      <c r="F72" s="55"/>
      <c r="G72" s="56"/>
      <c r="H72" s="56"/>
      <c r="I72" s="57" t="s">
        <v>71</v>
      </c>
      <c r="J72" s="56"/>
      <c r="K72" s="58">
        <v>0</v>
      </c>
      <c r="L72" s="59"/>
      <c r="M72" s="60"/>
      <c r="N72" s="59"/>
      <c r="O72" s="61"/>
      <c r="P72" s="62"/>
      <c r="Q72" s="59"/>
      <c r="R72" s="59"/>
      <c r="S72" s="59"/>
    </row>
    <row r="73" spans="6:19" s="54" customFormat="1" ht="11.25" hidden="1" outlineLevel="3" x14ac:dyDescent="0.2">
      <c r="F73" s="55"/>
      <c r="G73" s="56"/>
      <c r="H73" s="56"/>
      <c r="I73" s="57" t="s">
        <v>15</v>
      </c>
      <c r="J73" s="56"/>
      <c r="K73" s="58">
        <v>0</v>
      </c>
      <c r="L73" s="59"/>
      <c r="M73" s="60"/>
      <c r="N73" s="59"/>
      <c r="O73" s="61"/>
      <c r="P73" s="62"/>
      <c r="Q73" s="59"/>
      <c r="R73" s="59"/>
      <c r="S73" s="59"/>
    </row>
    <row r="74" spans="6:19" s="54" customFormat="1" ht="11.25" hidden="1" outlineLevel="3" x14ac:dyDescent="0.2">
      <c r="F74" s="55"/>
      <c r="G74" s="56"/>
      <c r="H74" s="56"/>
      <c r="I74" s="57" t="s">
        <v>43</v>
      </c>
      <c r="J74" s="56"/>
      <c r="K74" s="58">
        <v>5.5</v>
      </c>
      <c r="L74" s="59"/>
      <c r="M74" s="60"/>
      <c r="N74" s="59"/>
      <c r="O74" s="61"/>
      <c r="P74" s="62"/>
      <c r="Q74" s="59"/>
      <c r="R74" s="59"/>
      <c r="S74" s="59"/>
    </row>
    <row r="75" spans="6:19" s="54" customFormat="1" ht="11.25" hidden="1" outlineLevel="3" x14ac:dyDescent="0.2">
      <c r="F75" s="55"/>
      <c r="G75" s="56"/>
      <c r="H75" s="56"/>
      <c r="I75" s="57" t="s">
        <v>19</v>
      </c>
      <c r="J75" s="56"/>
      <c r="K75" s="58">
        <v>0</v>
      </c>
      <c r="L75" s="59"/>
      <c r="M75" s="60"/>
      <c r="N75" s="59"/>
      <c r="O75" s="61"/>
      <c r="P75" s="62"/>
      <c r="Q75" s="59"/>
      <c r="R75" s="59"/>
      <c r="S75" s="59"/>
    </row>
    <row r="76" spans="6:19" s="54" customFormat="1" ht="11.25" hidden="1" outlineLevel="3" x14ac:dyDescent="0.2">
      <c r="F76" s="55"/>
      <c r="G76" s="56"/>
      <c r="H76" s="56"/>
      <c r="I76" s="57" t="s">
        <v>48</v>
      </c>
      <c r="J76" s="56"/>
      <c r="K76" s="58">
        <v>16.5</v>
      </c>
      <c r="L76" s="59"/>
      <c r="M76" s="60"/>
      <c r="N76" s="59"/>
      <c r="O76" s="61"/>
      <c r="P76" s="62"/>
      <c r="Q76" s="59"/>
      <c r="R76" s="59"/>
      <c r="S76" s="59"/>
    </row>
    <row r="77" spans="6:19" s="54" customFormat="1" ht="11.25" hidden="1" outlineLevel="3" x14ac:dyDescent="0.2">
      <c r="F77" s="55"/>
      <c r="G77" s="56"/>
      <c r="H77" s="56"/>
      <c r="I77" s="57"/>
      <c r="J77" s="56"/>
      <c r="K77" s="58">
        <v>0</v>
      </c>
      <c r="L77" s="59"/>
      <c r="M77" s="60"/>
      <c r="N77" s="59"/>
      <c r="O77" s="61"/>
      <c r="P77" s="62"/>
      <c r="Q77" s="59"/>
      <c r="R77" s="59"/>
      <c r="S77" s="59"/>
    </row>
    <row r="78" spans="6:19" s="48" customFormat="1" ht="12" outlineLevel="2" collapsed="1" x14ac:dyDescent="0.2">
      <c r="F78" s="20">
        <v>8</v>
      </c>
      <c r="G78" s="21" t="s">
        <v>22</v>
      </c>
      <c r="H78" s="49" t="s">
        <v>94</v>
      </c>
      <c r="I78" s="50" t="s">
        <v>172</v>
      </c>
      <c r="J78" s="21" t="s">
        <v>5</v>
      </c>
      <c r="K78" s="51">
        <v>10.1</v>
      </c>
      <c r="L78" s="24">
        <v>0</v>
      </c>
      <c r="M78" s="51">
        <f>K78*(1+L78/100)</f>
        <v>10.1</v>
      </c>
      <c r="N78" s="24">
        <v>0</v>
      </c>
      <c r="O78" s="25">
        <f>M78*N78</f>
        <v>0</v>
      </c>
      <c r="P78" s="52"/>
      <c r="Q78" s="53">
        <f>M78*P78</f>
        <v>0</v>
      </c>
      <c r="R78" s="52">
        <v>3.9399999999999999E-3</v>
      </c>
      <c r="S78" s="53">
        <f>M78*R78</f>
        <v>3.9793999999999996E-2</v>
      </c>
    </row>
    <row r="79" spans="6:19" s="54" customFormat="1" ht="11.25" hidden="1" outlineLevel="3" x14ac:dyDescent="0.2">
      <c r="F79" s="55"/>
      <c r="G79" s="56"/>
      <c r="H79" s="56"/>
      <c r="I79" s="57" t="s">
        <v>71</v>
      </c>
      <c r="J79" s="56"/>
      <c r="K79" s="58">
        <v>0</v>
      </c>
      <c r="L79" s="59"/>
      <c r="M79" s="60"/>
      <c r="N79" s="59"/>
      <c r="O79" s="61"/>
      <c r="P79" s="62"/>
      <c r="Q79" s="59"/>
      <c r="R79" s="59"/>
      <c r="S79" s="59"/>
    </row>
    <row r="80" spans="6:19" s="54" customFormat="1" ht="11.25" hidden="1" outlineLevel="3" x14ac:dyDescent="0.2">
      <c r="F80" s="55"/>
      <c r="G80" s="56"/>
      <c r="H80" s="56"/>
      <c r="I80" s="57" t="s">
        <v>17</v>
      </c>
      <c r="J80" s="56"/>
      <c r="K80" s="58">
        <v>0</v>
      </c>
      <c r="L80" s="59"/>
      <c r="M80" s="60"/>
      <c r="N80" s="59"/>
      <c r="O80" s="61"/>
      <c r="P80" s="62"/>
      <c r="Q80" s="59"/>
      <c r="R80" s="59"/>
      <c r="S80" s="59"/>
    </row>
    <row r="81" spans="6:19" s="54" customFormat="1" ht="11.25" hidden="1" outlineLevel="3" x14ac:dyDescent="0.2">
      <c r="F81" s="55"/>
      <c r="G81" s="56"/>
      <c r="H81" s="56"/>
      <c r="I81" s="57" t="s">
        <v>42</v>
      </c>
      <c r="J81" s="56"/>
      <c r="K81" s="58">
        <v>4.0999999999999996</v>
      </c>
      <c r="L81" s="59"/>
      <c r="M81" s="60"/>
      <c r="N81" s="59"/>
      <c r="O81" s="61"/>
      <c r="P81" s="62"/>
      <c r="Q81" s="59"/>
      <c r="R81" s="59"/>
      <c r="S81" s="59"/>
    </row>
    <row r="82" spans="6:19" s="54" customFormat="1" ht="11.25" hidden="1" outlineLevel="3" x14ac:dyDescent="0.2">
      <c r="F82" s="55"/>
      <c r="G82" s="56"/>
      <c r="H82" s="56"/>
      <c r="I82" s="57" t="s">
        <v>33</v>
      </c>
      <c r="J82" s="56"/>
      <c r="K82" s="58">
        <v>0</v>
      </c>
      <c r="L82" s="59"/>
      <c r="M82" s="60"/>
      <c r="N82" s="59"/>
      <c r="O82" s="61"/>
      <c r="P82" s="62"/>
      <c r="Q82" s="59"/>
      <c r="R82" s="59"/>
      <c r="S82" s="59"/>
    </row>
    <row r="83" spans="6:19" s="54" customFormat="1" ht="11.25" hidden="1" outlineLevel="3" x14ac:dyDescent="0.2">
      <c r="F83" s="55"/>
      <c r="G83" s="56"/>
      <c r="H83" s="56"/>
      <c r="I83" s="57" t="s">
        <v>44</v>
      </c>
      <c r="J83" s="56"/>
      <c r="K83" s="58">
        <v>6</v>
      </c>
      <c r="L83" s="59"/>
      <c r="M83" s="60"/>
      <c r="N83" s="59"/>
      <c r="O83" s="61"/>
      <c r="P83" s="62"/>
      <c r="Q83" s="59"/>
      <c r="R83" s="59"/>
      <c r="S83" s="59"/>
    </row>
    <row r="84" spans="6:19" s="54" customFormat="1" ht="11.25" hidden="1" outlineLevel="3" x14ac:dyDescent="0.2">
      <c r="F84" s="55"/>
      <c r="G84" s="56"/>
      <c r="H84" s="56"/>
      <c r="I84" s="57"/>
      <c r="J84" s="56"/>
      <c r="K84" s="58">
        <v>0</v>
      </c>
      <c r="L84" s="59"/>
      <c r="M84" s="60"/>
      <c r="N84" s="59"/>
      <c r="O84" s="61"/>
      <c r="P84" s="62"/>
      <c r="Q84" s="59"/>
      <c r="R84" s="59"/>
      <c r="S84" s="59"/>
    </row>
    <row r="85" spans="6:19" s="48" customFormat="1" ht="24" outlineLevel="2" collapsed="1" x14ac:dyDescent="0.2">
      <c r="F85" s="20">
        <v>9</v>
      </c>
      <c r="G85" s="21" t="s">
        <v>22</v>
      </c>
      <c r="H85" s="49" t="s">
        <v>101</v>
      </c>
      <c r="I85" s="50" t="s">
        <v>206</v>
      </c>
      <c r="J85" s="21" t="s">
        <v>23</v>
      </c>
      <c r="K85" s="51">
        <v>30</v>
      </c>
      <c r="L85" s="24">
        <v>0</v>
      </c>
      <c r="M85" s="51">
        <f>K85*(1+L85/100)</f>
        <v>30</v>
      </c>
      <c r="N85" s="24">
        <v>0</v>
      </c>
      <c r="O85" s="25">
        <f>M85*N85</f>
        <v>0</v>
      </c>
      <c r="P85" s="52"/>
      <c r="Q85" s="53">
        <f>M85*P85</f>
        <v>0</v>
      </c>
      <c r="R85" s="52">
        <v>1E-3</v>
      </c>
      <c r="S85" s="53">
        <f>M85*R85</f>
        <v>0.03</v>
      </c>
    </row>
    <row r="86" spans="6:19" s="54" customFormat="1" ht="11.25" hidden="1" outlineLevel="3" x14ac:dyDescent="0.2">
      <c r="F86" s="55"/>
      <c r="G86" s="56"/>
      <c r="H86" s="56"/>
      <c r="I86" s="57" t="s">
        <v>164</v>
      </c>
      <c r="J86" s="56"/>
      <c r="K86" s="58">
        <v>0</v>
      </c>
      <c r="L86" s="59"/>
      <c r="M86" s="60"/>
      <c r="N86" s="59"/>
      <c r="O86" s="61"/>
      <c r="P86" s="62"/>
      <c r="Q86" s="59"/>
      <c r="R86" s="59"/>
      <c r="S86" s="59"/>
    </row>
    <row r="87" spans="6:19" s="54" customFormat="1" ht="11.25" hidden="1" outlineLevel="3" x14ac:dyDescent="0.2">
      <c r="F87" s="55"/>
      <c r="G87" s="56"/>
      <c r="H87" s="56"/>
      <c r="I87" s="57" t="s">
        <v>8</v>
      </c>
      <c r="J87" s="56"/>
      <c r="K87" s="58">
        <v>30</v>
      </c>
      <c r="L87" s="59"/>
      <c r="M87" s="60"/>
      <c r="N87" s="59"/>
      <c r="O87" s="61"/>
      <c r="P87" s="62"/>
      <c r="Q87" s="59"/>
      <c r="R87" s="59"/>
      <c r="S87" s="59"/>
    </row>
    <row r="88" spans="6:19" s="54" customFormat="1" ht="11.25" hidden="1" outlineLevel="3" x14ac:dyDescent="0.2">
      <c r="F88" s="55"/>
      <c r="G88" s="56"/>
      <c r="H88" s="56"/>
      <c r="I88" s="57"/>
      <c r="J88" s="56"/>
      <c r="K88" s="58">
        <v>0</v>
      </c>
      <c r="L88" s="59"/>
      <c r="M88" s="60"/>
      <c r="N88" s="59"/>
      <c r="O88" s="61"/>
      <c r="P88" s="62"/>
      <c r="Q88" s="59"/>
      <c r="R88" s="59"/>
      <c r="S88" s="59"/>
    </row>
    <row r="89" spans="6:19" s="48" customFormat="1" ht="24" outlineLevel="2" collapsed="1" x14ac:dyDescent="0.2">
      <c r="F89" s="20">
        <v>10</v>
      </c>
      <c r="G89" s="21" t="s">
        <v>22</v>
      </c>
      <c r="H89" s="49" t="s">
        <v>108</v>
      </c>
      <c r="I89" s="50" t="s">
        <v>205</v>
      </c>
      <c r="J89" s="21" t="s">
        <v>25</v>
      </c>
      <c r="K89" s="51">
        <v>4.6826999999999988</v>
      </c>
      <c r="L89" s="24">
        <v>0</v>
      </c>
      <c r="M89" s="51">
        <f>K89*(1+L89/100)</f>
        <v>4.6826999999999988</v>
      </c>
      <c r="N89" s="24">
        <v>0</v>
      </c>
      <c r="O89" s="25">
        <f>M89*N89</f>
        <v>0</v>
      </c>
      <c r="P89" s="52"/>
      <c r="Q89" s="53">
        <f>M89*P89</f>
        <v>0</v>
      </c>
      <c r="R89" s="52">
        <v>2.2000000000000002</v>
      </c>
      <c r="S89" s="53">
        <f>M89*R89</f>
        <v>10.301939999999998</v>
      </c>
    </row>
    <row r="90" spans="6:19" s="54" customFormat="1" ht="11.25" hidden="1" outlineLevel="3" x14ac:dyDescent="0.2">
      <c r="F90" s="55"/>
      <c r="G90" s="56"/>
      <c r="H90" s="56"/>
      <c r="I90" s="57" t="s">
        <v>167</v>
      </c>
      <c r="J90" s="56"/>
      <c r="K90" s="58">
        <v>0</v>
      </c>
      <c r="L90" s="59"/>
      <c r="M90" s="60"/>
      <c r="N90" s="59"/>
      <c r="O90" s="61"/>
      <c r="P90" s="62"/>
      <c r="Q90" s="59"/>
      <c r="R90" s="59"/>
      <c r="S90" s="59"/>
    </row>
    <row r="91" spans="6:19" s="54" customFormat="1" ht="11.25" hidden="1" outlineLevel="3" x14ac:dyDescent="0.2">
      <c r="F91" s="55"/>
      <c r="G91" s="56"/>
      <c r="H91" s="56"/>
      <c r="I91" s="57" t="s">
        <v>55</v>
      </c>
      <c r="J91" s="56"/>
      <c r="K91" s="58">
        <v>0</v>
      </c>
      <c r="L91" s="59"/>
      <c r="M91" s="60"/>
      <c r="N91" s="59"/>
      <c r="O91" s="61"/>
      <c r="P91" s="62"/>
      <c r="Q91" s="59"/>
      <c r="R91" s="59"/>
      <c r="S91" s="59"/>
    </row>
    <row r="92" spans="6:19" s="54" customFormat="1" ht="11.25" hidden="1" outlineLevel="3" x14ac:dyDescent="0.2">
      <c r="F92" s="55"/>
      <c r="G92" s="56"/>
      <c r="H92" s="56"/>
      <c r="I92" s="57" t="s">
        <v>160</v>
      </c>
      <c r="J92" s="56"/>
      <c r="K92" s="58">
        <v>4.6826999999999988</v>
      </c>
      <c r="L92" s="59"/>
      <c r="M92" s="60"/>
      <c r="N92" s="59"/>
      <c r="O92" s="61"/>
      <c r="P92" s="62"/>
      <c r="Q92" s="59"/>
      <c r="R92" s="59"/>
      <c r="S92" s="59"/>
    </row>
    <row r="93" spans="6:19" s="54" customFormat="1" ht="11.25" hidden="1" outlineLevel="3" x14ac:dyDescent="0.2">
      <c r="F93" s="55"/>
      <c r="G93" s="56"/>
      <c r="H93" s="56"/>
      <c r="I93" s="57"/>
      <c r="J93" s="56"/>
      <c r="K93" s="58">
        <v>0</v>
      </c>
      <c r="L93" s="59"/>
      <c r="M93" s="60"/>
      <c r="N93" s="59"/>
      <c r="O93" s="61"/>
      <c r="P93" s="62"/>
      <c r="Q93" s="59"/>
      <c r="R93" s="59"/>
      <c r="S93" s="59"/>
    </row>
    <row r="94" spans="6:19" s="48" customFormat="1" ht="12" outlineLevel="2" collapsed="1" x14ac:dyDescent="0.2">
      <c r="F94" s="20">
        <v>11</v>
      </c>
      <c r="G94" s="21" t="s">
        <v>22</v>
      </c>
      <c r="H94" s="49" t="s">
        <v>109</v>
      </c>
      <c r="I94" s="50" t="s">
        <v>175</v>
      </c>
      <c r="J94" s="21" t="s">
        <v>5</v>
      </c>
      <c r="K94" s="51">
        <v>35.200000000000003</v>
      </c>
      <c r="L94" s="24">
        <v>0</v>
      </c>
      <c r="M94" s="51">
        <f>K94*(1+L94/100)</f>
        <v>35.200000000000003</v>
      </c>
      <c r="N94" s="24">
        <v>0</v>
      </c>
      <c r="O94" s="25">
        <f>M94*N94</f>
        <v>0</v>
      </c>
      <c r="P94" s="52"/>
      <c r="Q94" s="53">
        <f>M94*P94</f>
        <v>0</v>
      </c>
      <c r="R94" s="52">
        <v>3.6999999999999998E-2</v>
      </c>
      <c r="S94" s="53">
        <f>M94*R94</f>
        <v>1.3024</v>
      </c>
    </row>
    <row r="95" spans="6:19" s="54" customFormat="1" ht="11.25" hidden="1" outlineLevel="3" x14ac:dyDescent="0.2">
      <c r="F95" s="55"/>
      <c r="G95" s="56"/>
      <c r="H95" s="56"/>
      <c r="I95" s="57" t="s">
        <v>59</v>
      </c>
      <c r="J95" s="56"/>
      <c r="K95" s="58">
        <v>35.200000000000003</v>
      </c>
      <c r="L95" s="59"/>
      <c r="M95" s="60"/>
      <c r="N95" s="59"/>
      <c r="O95" s="61"/>
      <c r="P95" s="62"/>
      <c r="Q95" s="59"/>
      <c r="R95" s="59"/>
      <c r="S95" s="59"/>
    </row>
    <row r="96" spans="6:19" s="54" customFormat="1" ht="11.25" hidden="1" outlineLevel="3" x14ac:dyDescent="0.2">
      <c r="F96" s="55"/>
      <c r="G96" s="56"/>
      <c r="H96" s="56"/>
      <c r="I96" s="57"/>
      <c r="J96" s="56"/>
      <c r="K96" s="58">
        <v>0</v>
      </c>
      <c r="L96" s="59"/>
      <c r="M96" s="60"/>
      <c r="N96" s="59"/>
      <c r="O96" s="61"/>
      <c r="P96" s="62"/>
      <c r="Q96" s="59"/>
      <c r="R96" s="59"/>
      <c r="S96" s="59"/>
    </row>
    <row r="97" spans="6:19" s="48" customFormat="1" ht="24" outlineLevel="2" collapsed="1" x14ac:dyDescent="0.2">
      <c r="F97" s="20">
        <v>12</v>
      </c>
      <c r="G97" s="21" t="s">
        <v>22</v>
      </c>
      <c r="H97" s="49" t="s">
        <v>110</v>
      </c>
      <c r="I97" s="50" t="s">
        <v>199</v>
      </c>
      <c r="J97" s="21" t="s">
        <v>39</v>
      </c>
      <c r="K97" s="51">
        <v>4</v>
      </c>
      <c r="L97" s="24">
        <v>0</v>
      </c>
      <c r="M97" s="51">
        <f>K97*(1+L97/100)</f>
        <v>4</v>
      </c>
      <c r="N97" s="24">
        <v>0</v>
      </c>
      <c r="O97" s="25">
        <f>M97*N97</f>
        <v>0</v>
      </c>
      <c r="P97" s="52"/>
      <c r="Q97" s="53">
        <f>M97*P97</f>
        <v>0</v>
      </c>
      <c r="R97" s="52">
        <v>9.9000000000000005E-2</v>
      </c>
      <c r="S97" s="53">
        <f>M97*R97</f>
        <v>0.39600000000000002</v>
      </c>
    </row>
    <row r="98" spans="6:19" s="54" customFormat="1" ht="11.25" hidden="1" outlineLevel="3" x14ac:dyDescent="0.2">
      <c r="F98" s="55"/>
      <c r="G98" s="56"/>
      <c r="H98" s="56"/>
      <c r="I98" s="57" t="s">
        <v>2</v>
      </c>
      <c r="J98" s="56"/>
      <c r="K98" s="58">
        <v>4</v>
      </c>
      <c r="L98" s="59"/>
      <c r="M98" s="60"/>
      <c r="N98" s="59"/>
      <c r="O98" s="61"/>
      <c r="P98" s="62"/>
      <c r="Q98" s="59"/>
      <c r="R98" s="59"/>
      <c r="S98" s="59"/>
    </row>
    <row r="99" spans="6:19" s="54" customFormat="1" ht="11.25" hidden="1" outlineLevel="3" x14ac:dyDescent="0.2">
      <c r="F99" s="55"/>
      <c r="G99" s="56"/>
      <c r="H99" s="56"/>
      <c r="I99" s="57"/>
      <c r="J99" s="56"/>
      <c r="K99" s="58">
        <v>0</v>
      </c>
      <c r="L99" s="59"/>
      <c r="M99" s="60"/>
      <c r="N99" s="59"/>
      <c r="O99" s="61"/>
      <c r="P99" s="62"/>
      <c r="Q99" s="59"/>
      <c r="R99" s="59"/>
      <c r="S99" s="59"/>
    </row>
    <row r="100" spans="6:19" s="48" customFormat="1" ht="24" outlineLevel="2" collapsed="1" x14ac:dyDescent="0.2">
      <c r="F100" s="20">
        <v>13</v>
      </c>
      <c r="G100" s="21" t="s">
        <v>22</v>
      </c>
      <c r="H100" s="49" t="s">
        <v>111</v>
      </c>
      <c r="I100" s="50" t="s">
        <v>190</v>
      </c>
      <c r="J100" s="21" t="s">
        <v>5</v>
      </c>
      <c r="K100" s="51">
        <v>62</v>
      </c>
      <c r="L100" s="24">
        <v>0</v>
      </c>
      <c r="M100" s="51">
        <f>K100*(1+L100/100)</f>
        <v>62</v>
      </c>
      <c r="N100" s="24">
        <v>0</v>
      </c>
      <c r="O100" s="25">
        <f>M100*N100</f>
        <v>0</v>
      </c>
      <c r="P100" s="52">
        <v>3.0000000000000001E-5</v>
      </c>
      <c r="Q100" s="53">
        <f>M100*P100</f>
        <v>1.8600000000000001E-3</v>
      </c>
      <c r="R100" s="52"/>
      <c r="S100" s="53">
        <f>M100*R100</f>
        <v>0</v>
      </c>
    </row>
    <row r="101" spans="6:19" s="54" customFormat="1" ht="11.25" hidden="1" outlineLevel="3" x14ac:dyDescent="0.2">
      <c r="F101" s="55"/>
      <c r="G101" s="56"/>
      <c r="H101" s="56"/>
      <c r="I101" s="57" t="s">
        <v>54</v>
      </c>
      <c r="J101" s="56"/>
      <c r="K101" s="58">
        <v>0</v>
      </c>
      <c r="L101" s="59"/>
      <c r="M101" s="60"/>
      <c r="N101" s="59"/>
      <c r="O101" s="61"/>
      <c r="P101" s="62"/>
      <c r="Q101" s="59"/>
      <c r="R101" s="59"/>
      <c r="S101" s="59"/>
    </row>
    <row r="102" spans="6:19" s="54" customFormat="1" ht="11.25" hidden="1" outlineLevel="3" x14ac:dyDescent="0.2">
      <c r="F102" s="55"/>
      <c r="G102" s="56"/>
      <c r="H102" s="56"/>
      <c r="I102" s="57" t="s">
        <v>62</v>
      </c>
      <c r="J102" s="56"/>
      <c r="K102" s="58">
        <v>62</v>
      </c>
      <c r="L102" s="59"/>
      <c r="M102" s="60"/>
      <c r="N102" s="59"/>
      <c r="O102" s="61"/>
      <c r="P102" s="62"/>
      <c r="Q102" s="59"/>
      <c r="R102" s="59"/>
      <c r="S102" s="59"/>
    </row>
    <row r="103" spans="6:19" s="54" customFormat="1" ht="11.25" hidden="1" outlineLevel="3" x14ac:dyDescent="0.2">
      <c r="F103" s="55"/>
      <c r="G103" s="56"/>
      <c r="H103" s="56"/>
      <c r="I103" s="57"/>
      <c r="J103" s="56"/>
      <c r="K103" s="58">
        <v>0</v>
      </c>
      <c r="L103" s="59"/>
      <c r="M103" s="60"/>
      <c r="N103" s="59"/>
      <c r="O103" s="61"/>
      <c r="P103" s="62"/>
      <c r="Q103" s="59"/>
      <c r="R103" s="59"/>
      <c r="S103" s="59"/>
    </row>
    <row r="104" spans="6:19" s="48" customFormat="1" ht="24" outlineLevel="2" x14ac:dyDescent="0.2">
      <c r="F104" s="20">
        <v>14</v>
      </c>
      <c r="G104" s="21" t="s">
        <v>3</v>
      </c>
      <c r="H104" s="49" t="s">
        <v>224</v>
      </c>
      <c r="I104" s="50" t="s">
        <v>225</v>
      </c>
      <c r="J104" s="21" t="s">
        <v>39</v>
      </c>
      <c r="K104" s="51">
        <v>8</v>
      </c>
      <c r="L104" s="24">
        <v>0</v>
      </c>
      <c r="M104" s="51">
        <f>K104*(1+L104/100)</f>
        <v>8</v>
      </c>
      <c r="N104" s="24">
        <v>0</v>
      </c>
      <c r="O104" s="25">
        <f>M104*N104</f>
        <v>0</v>
      </c>
      <c r="P104" s="52"/>
      <c r="Q104" s="53">
        <f>M104*P104</f>
        <v>0</v>
      </c>
      <c r="R104" s="52"/>
      <c r="S104" s="53">
        <f>M104*R104</f>
        <v>0</v>
      </c>
    </row>
    <row r="105" spans="6:19" s="48" customFormat="1" ht="24" outlineLevel="2" x14ac:dyDescent="0.2">
      <c r="F105" s="20">
        <v>15</v>
      </c>
      <c r="G105" s="21" t="s">
        <v>22</v>
      </c>
      <c r="H105" s="49" t="s">
        <v>112</v>
      </c>
      <c r="I105" s="50" t="s">
        <v>209</v>
      </c>
      <c r="J105" s="21" t="s">
        <v>6</v>
      </c>
      <c r="K105" s="51">
        <v>18.726982</v>
      </c>
      <c r="L105" s="24">
        <v>0</v>
      </c>
      <c r="M105" s="51">
        <f>K105*(1+L105/100)</f>
        <v>18.726982</v>
      </c>
      <c r="N105" s="24">
        <v>0</v>
      </c>
      <c r="O105" s="25">
        <f>M105*N105</f>
        <v>0</v>
      </c>
      <c r="P105" s="52"/>
      <c r="Q105" s="53">
        <f>M105*P105</f>
        <v>0</v>
      </c>
      <c r="R105" s="52"/>
      <c r="S105" s="53">
        <f>M105*R105</f>
        <v>0</v>
      </c>
    </row>
    <row r="106" spans="6:19" s="48" customFormat="1" ht="24" outlineLevel="2" x14ac:dyDescent="0.2">
      <c r="F106" s="20">
        <v>16</v>
      </c>
      <c r="G106" s="21" t="s">
        <v>22</v>
      </c>
      <c r="H106" s="49" t="s">
        <v>113</v>
      </c>
      <c r="I106" s="50" t="s">
        <v>201</v>
      </c>
      <c r="J106" s="21" t="s">
        <v>6</v>
      </c>
      <c r="K106" s="51">
        <v>18.726982</v>
      </c>
      <c r="L106" s="24">
        <v>0</v>
      </c>
      <c r="M106" s="51">
        <f>K106*(1+L106/100)</f>
        <v>18.726982</v>
      </c>
      <c r="N106" s="24">
        <v>0</v>
      </c>
      <c r="O106" s="25">
        <f>M106*N106</f>
        <v>0</v>
      </c>
      <c r="P106" s="52"/>
      <c r="Q106" s="53">
        <f>M106*P106</f>
        <v>0</v>
      </c>
      <c r="R106" s="52"/>
      <c r="S106" s="53">
        <f>M106*R106</f>
        <v>0</v>
      </c>
    </row>
    <row r="107" spans="6:19" s="48" customFormat="1" ht="24" outlineLevel="2" collapsed="1" x14ac:dyDescent="0.2">
      <c r="F107" s="20">
        <v>17</v>
      </c>
      <c r="G107" s="21" t="s">
        <v>22</v>
      </c>
      <c r="H107" s="49" t="s">
        <v>114</v>
      </c>
      <c r="I107" s="50" t="s">
        <v>196</v>
      </c>
      <c r="J107" s="21" t="s">
        <v>6</v>
      </c>
      <c r="K107" s="51">
        <v>543.08299999999997</v>
      </c>
      <c r="L107" s="24">
        <v>0</v>
      </c>
      <c r="M107" s="51">
        <f>K107*(1+L107/100)</f>
        <v>543.08299999999997</v>
      </c>
      <c r="N107" s="24">
        <v>0</v>
      </c>
      <c r="O107" s="25">
        <f>M107*N107</f>
        <v>0</v>
      </c>
      <c r="P107" s="52"/>
      <c r="Q107" s="53">
        <f>M107*P107</f>
        <v>0</v>
      </c>
      <c r="R107" s="52"/>
      <c r="S107" s="53">
        <f>M107*R107</f>
        <v>0</v>
      </c>
    </row>
    <row r="108" spans="6:19" s="54" customFormat="1" ht="11.25" hidden="1" outlineLevel="3" x14ac:dyDescent="0.2">
      <c r="F108" s="55"/>
      <c r="G108" s="56"/>
      <c r="H108" s="56"/>
      <c r="I108" s="57" t="s">
        <v>72</v>
      </c>
      <c r="J108" s="56"/>
      <c r="K108" s="58">
        <v>543.08299999999997</v>
      </c>
      <c r="L108" s="59"/>
      <c r="M108" s="60"/>
      <c r="N108" s="59"/>
      <c r="O108" s="61"/>
      <c r="P108" s="62"/>
      <c r="Q108" s="59"/>
      <c r="R108" s="59"/>
      <c r="S108" s="59"/>
    </row>
    <row r="109" spans="6:19" s="54" customFormat="1" ht="11.25" hidden="1" outlineLevel="3" x14ac:dyDescent="0.2">
      <c r="F109" s="55"/>
      <c r="G109" s="56"/>
      <c r="H109" s="56"/>
      <c r="I109" s="57"/>
      <c r="J109" s="56"/>
      <c r="K109" s="58">
        <v>0</v>
      </c>
      <c r="L109" s="59"/>
      <c r="M109" s="60"/>
      <c r="N109" s="59"/>
      <c r="O109" s="61"/>
      <c r="P109" s="62"/>
      <c r="Q109" s="59"/>
      <c r="R109" s="59"/>
      <c r="S109" s="59"/>
    </row>
    <row r="110" spans="6:19" s="48" customFormat="1" ht="24" outlineLevel="2" x14ac:dyDescent="0.2">
      <c r="F110" s="20">
        <v>18</v>
      </c>
      <c r="G110" s="21" t="s">
        <v>22</v>
      </c>
      <c r="H110" s="49" t="s">
        <v>115</v>
      </c>
      <c r="I110" s="50" t="s">
        <v>193</v>
      </c>
      <c r="J110" s="21" t="s">
        <v>6</v>
      </c>
      <c r="K110" s="51">
        <v>18.727</v>
      </c>
      <c r="L110" s="24">
        <v>0</v>
      </c>
      <c r="M110" s="51">
        <f>K110*(1+L110/100)</f>
        <v>18.727</v>
      </c>
      <c r="N110" s="24">
        <v>0</v>
      </c>
      <c r="O110" s="25">
        <f>M110*N110</f>
        <v>0</v>
      </c>
      <c r="P110" s="52"/>
      <c r="Q110" s="53">
        <f>M110*P110</f>
        <v>0</v>
      </c>
      <c r="R110" s="52"/>
      <c r="S110" s="53">
        <f>M110*R110</f>
        <v>0</v>
      </c>
    </row>
    <row r="111" spans="6:19" s="90" customFormat="1" ht="12.75" customHeight="1" outlineLevel="2" x14ac:dyDescent="0.2">
      <c r="F111" s="91"/>
      <c r="G111" s="92"/>
      <c r="H111" s="92"/>
      <c r="I111" s="93"/>
      <c r="J111" s="92"/>
      <c r="K111" s="94"/>
      <c r="L111" s="95"/>
      <c r="M111" s="94"/>
      <c r="N111" s="95"/>
      <c r="O111" s="96"/>
      <c r="P111" s="97"/>
      <c r="Q111" s="95"/>
      <c r="R111" s="95"/>
      <c r="S111" s="95"/>
    </row>
    <row r="112" spans="6:19" s="40" customFormat="1" ht="16.5" customHeight="1" outlineLevel="1" x14ac:dyDescent="0.2">
      <c r="F112" s="41"/>
      <c r="G112" s="6"/>
      <c r="H112" s="42"/>
      <c r="I112" s="42" t="s">
        <v>171</v>
      </c>
      <c r="J112" s="6"/>
      <c r="K112" s="43"/>
      <c r="L112" s="44"/>
      <c r="M112" s="43"/>
      <c r="N112" s="44"/>
      <c r="O112" s="45">
        <f>SUBTOTAL(9,O113:O114)</f>
        <v>0</v>
      </c>
      <c r="P112" s="46"/>
      <c r="Q112" s="47">
        <f>SUBTOTAL(9,Q113:Q114)</f>
        <v>0</v>
      </c>
      <c r="R112" s="44"/>
      <c r="S112" s="47">
        <f>SUBTOTAL(9,S113:S114)</f>
        <v>0</v>
      </c>
    </row>
    <row r="113" spans="6:19" s="48" customFormat="1" ht="12" outlineLevel="2" x14ac:dyDescent="0.2">
      <c r="F113" s="20">
        <v>1</v>
      </c>
      <c r="G113" s="21" t="s">
        <v>22</v>
      </c>
      <c r="H113" s="49" t="s">
        <v>116</v>
      </c>
      <c r="I113" s="50" t="s">
        <v>185</v>
      </c>
      <c r="J113" s="21" t="s">
        <v>6</v>
      </c>
      <c r="K113" s="51">
        <v>26.311729069999998</v>
      </c>
      <c r="L113" s="24">
        <v>0</v>
      </c>
      <c r="M113" s="51">
        <f>K113*(1+L113/100)</f>
        <v>26.311729069999998</v>
      </c>
      <c r="N113" s="24">
        <v>0</v>
      </c>
      <c r="O113" s="25">
        <f>M113*N113</f>
        <v>0</v>
      </c>
      <c r="P113" s="52"/>
      <c r="Q113" s="53">
        <f>M113*P113</f>
        <v>0</v>
      </c>
      <c r="R113" s="52"/>
      <c r="S113" s="53">
        <f>M113*R113</f>
        <v>0</v>
      </c>
    </row>
    <row r="114" spans="6:19" s="90" customFormat="1" ht="12.75" customHeight="1" outlineLevel="2" x14ac:dyDescent="0.2">
      <c r="F114" s="91"/>
      <c r="G114" s="92"/>
      <c r="H114" s="92"/>
      <c r="I114" s="93"/>
      <c r="J114" s="92"/>
      <c r="K114" s="94"/>
      <c r="L114" s="95"/>
      <c r="M114" s="94"/>
      <c r="N114" s="95"/>
      <c r="O114" s="96"/>
      <c r="P114" s="97"/>
      <c r="Q114" s="95"/>
      <c r="R114" s="95"/>
      <c r="S114" s="95"/>
    </row>
    <row r="115" spans="6:19" s="40" customFormat="1" ht="16.5" customHeight="1" outlineLevel="1" x14ac:dyDescent="0.2">
      <c r="F115" s="41"/>
      <c r="G115" s="6"/>
      <c r="H115" s="42"/>
      <c r="I115" s="42" t="s">
        <v>156</v>
      </c>
      <c r="J115" s="6"/>
      <c r="K115" s="43"/>
      <c r="L115" s="44"/>
      <c r="M115" s="43"/>
      <c r="N115" s="44"/>
      <c r="O115" s="45">
        <f>SUBTOTAL(9,O116:O134)</f>
        <v>0</v>
      </c>
      <c r="P115" s="46"/>
      <c r="Q115" s="47">
        <f>SUBTOTAL(9,Q116:Q134)</f>
        <v>7.4984279999999996</v>
      </c>
      <c r="R115" s="44"/>
      <c r="S115" s="47">
        <f>SUBTOTAL(9,S116:S134)</f>
        <v>0</v>
      </c>
    </row>
    <row r="116" spans="6:19" s="48" customFormat="1" ht="24" outlineLevel="2" collapsed="1" x14ac:dyDescent="0.2">
      <c r="F116" s="20">
        <v>1</v>
      </c>
      <c r="G116" s="21" t="s">
        <v>22</v>
      </c>
      <c r="H116" s="49" t="s">
        <v>85</v>
      </c>
      <c r="I116" s="50" t="s">
        <v>198</v>
      </c>
      <c r="J116" s="21" t="s">
        <v>24</v>
      </c>
      <c r="K116" s="51">
        <v>1040.5999999999999</v>
      </c>
      <c r="L116" s="24">
        <v>0</v>
      </c>
      <c r="M116" s="51">
        <f>K116*(1+L116/100)</f>
        <v>1040.5999999999999</v>
      </c>
      <c r="N116" s="24">
        <v>0</v>
      </c>
      <c r="O116" s="25">
        <f>M116*N116</f>
        <v>0</v>
      </c>
      <c r="P116" s="52">
        <v>8.8000000000000003E-4</v>
      </c>
      <c r="Q116" s="53">
        <f>M116*P116</f>
        <v>0.91572799999999999</v>
      </c>
      <c r="R116" s="52"/>
      <c r="S116" s="53">
        <f>M116*R116</f>
        <v>0</v>
      </c>
    </row>
    <row r="117" spans="6:19" s="54" customFormat="1" ht="11.25" hidden="1" outlineLevel="3" x14ac:dyDescent="0.2">
      <c r="F117" s="55"/>
      <c r="G117" s="56"/>
      <c r="H117" s="56"/>
      <c r="I117" s="57" t="s">
        <v>165</v>
      </c>
      <c r="J117" s="56"/>
      <c r="K117" s="58">
        <v>0</v>
      </c>
      <c r="L117" s="59"/>
      <c r="M117" s="60"/>
      <c r="N117" s="59"/>
      <c r="O117" s="61"/>
      <c r="P117" s="62"/>
      <c r="Q117" s="59"/>
      <c r="R117" s="59"/>
      <c r="S117" s="59"/>
    </row>
    <row r="118" spans="6:19" s="54" customFormat="1" ht="11.25" hidden="1" outlineLevel="3" x14ac:dyDescent="0.2">
      <c r="F118" s="55"/>
      <c r="G118" s="56"/>
      <c r="H118" s="56"/>
      <c r="I118" s="57" t="s">
        <v>142</v>
      </c>
      <c r="J118" s="56"/>
      <c r="K118" s="58">
        <v>1040.5999999999999</v>
      </c>
      <c r="L118" s="59"/>
      <c r="M118" s="60"/>
      <c r="N118" s="59"/>
      <c r="O118" s="61"/>
      <c r="P118" s="62"/>
      <c r="Q118" s="59"/>
      <c r="R118" s="59"/>
      <c r="S118" s="59"/>
    </row>
    <row r="119" spans="6:19" s="54" customFormat="1" ht="11.25" hidden="1" outlineLevel="3" x14ac:dyDescent="0.2">
      <c r="F119" s="55"/>
      <c r="G119" s="56"/>
      <c r="H119" s="56"/>
      <c r="I119" s="57"/>
      <c r="J119" s="56"/>
      <c r="K119" s="58">
        <v>0</v>
      </c>
      <c r="L119" s="59"/>
      <c r="M119" s="60"/>
      <c r="N119" s="59"/>
      <c r="O119" s="61"/>
      <c r="P119" s="62"/>
      <c r="Q119" s="59"/>
      <c r="R119" s="59"/>
      <c r="S119" s="59"/>
    </row>
    <row r="120" spans="6:19" s="48" customFormat="1" ht="12" outlineLevel="2" collapsed="1" x14ac:dyDescent="0.2">
      <c r="F120" s="20">
        <v>2</v>
      </c>
      <c r="G120" s="21" t="s">
        <v>4</v>
      </c>
      <c r="H120" s="49" t="s">
        <v>232</v>
      </c>
      <c r="I120" s="50" t="s">
        <v>234</v>
      </c>
      <c r="J120" s="21" t="s">
        <v>24</v>
      </c>
      <c r="K120" s="51">
        <v>520.29999999999995</v>
      </c>
      <c r="L120" s="24">
        <v>15</v>
      </c>
      <c r="M120" s="51">
        <f>K120*(1+L120/100)</f>
        <v>598.34499999999991</v>
      </c>
      <c r="N120" s="24">
        <v>0</v>
      </c>
      <c r="O120" s="25">
        <f>M120*N120</f>
        <v>0</v>
      </c>
      <c r="P120" s="52">
        <v>4.1000000000000003E-3</v>
      </c>
      <c r="Q120" s="53">
        <f>M120*P120</f>
        <v>2.4532144999999996</v>
      </c>
      <c r="R120" s="52"/>
      <c r="S120" s="53">
        <f>M120*R120</f>
        <v>0</v>
      </c>
    </row>
    <row r="121" spans="6:19" s="54" customFormat="1" ht="11.25" hidden="1" outlineLevel="3" x14ac:dyDescent="0.2">
      <c r="F121" s="55"/>
      <c r="G121" s="56"/>
      <c r="H121" s="56"/>
      <c r="I121" s="57" t="s">
        <v>165</v>
      </c>
      <c r="J121" s="56"/>
      <c r="K121" s="58">
        <v>0</v>
      </c>
      <c r="L121" s="59"/>
      <c r="M121" s="60"/>
      <c r="N121" s="59"/>
      <c r="O121" s="61"/>
      <c r="P121" s="62"/>
      <c r="Q121" s="59"/>
      <c r="R121" s="59"/>
      <c r="S121" s="59"/>
    </row>
    <row r="122" spans="6:19" s="54" customFormat="1" ht="11.25" hidden="1" outlineLevel="3" x14ac:dyDescent="0.2">
      <c r="F122" s="55"/>
      <c r="G122" s="56"/>
      <c r="H122" s="56"/>
      <c r="I122" s="57" t="s">
        <v>134</v>
      </c>
      <c r="J122" s="56"/>
      <c r="K122" s="58">
        <v>520.29999999999995</v>
      </c>
      <c r="L122" s="59"/>
      <c r="M122" s="60"/>
      <c r="N122" s="59"/>
      <c r="O122" s="61"/>
      <c r="P122" s="62"/>
      <c r="Q122" s="59"/>
      <c r="R122" s="59"/>
      <c r="S122" s="59"/>
    </row>
    <row r="123" spans="6:19" s="48" customFormat="1" ht="12" outlineLevel="2" collapsed="1" x14ac:dyDescent="0.2">
      <c r="F123" s="20">
        <v>3</v>
      </c>
      <c r="G123" s="21" t="s">
        <v>4</v>
      </c>
      <c r="H123" s="49" t="s">
        <v>233</v>
      </c>
      <c r="I123" s="50" t="s">
        <v>231</v>
      </c>
      <c r="J123" s="21" t="s">
        <v>24</v>
      </c>
      <c r="K123" s="51">
        <v>520.29999999999995</v>
      </c>
      <c r="L123" s="24">
        <v>15</v>
      </c>
      <c r="M123" s="51">
        <f>K123*(1+L123/100)</f>
        <v>598.34499999999991</v>
      </c>
      <c r="N123" s="24">
        <v>0</v>
      </c>
      <c r="O123" s="25">
        <f>M123*N123</f>
        <v>0</v>
      </c>
      <c r="P123" s="52">
        <v>6.8999999999999999E-3</v>
      </c>
      <c r="Q123" s="53">
        <f>M123*P123</f>
        <v>4.1285804999999991</v>
      </c>
      <c r="R123" s="52"/>
      <c r="S123" s="53">
        <f>M123*R123</f>
        <v>0</v>
      </c>
    </row>
    <row r="124" spans="6:19" s="54" customFormat="1" ht="11.25" hidden="1" outlineLevel="3" x14ac:dyDescent="0.2">
      <c r="F124" s="55"/>
      <c r="G124" s="56"/>
      <c r="H124" s="56"/>
      <c r="I124" s="57" t="s">
        <v>165</v>
      </c>
      <c r="J124" s="56"/>
      <c r="K124" s="58">
        <v>0</v>
      </c>
      <c r="L124" s="59"/>
      <c r="M124" s="60"/>
      <c r="N124" s="59"/>
      <c r="O124" s="61"/>
      <c r="P124" s="62"/>
      <c r="Q124" s="59"/>
      <c r="R124" s="59"/>
      <c r="S124" s="59"/>
    </row>
    <row r="125" spans="6:19" s="54" customFormat="1" ht="11.25" hidden="1" outlineLevel="3" x14ac:dyDescent="0.2">
      <c r="F125" s="55"/>
      <c r="G125" s="56"/>
      <c r="H125" s="56"/>
      <c r="I125" s="57" t="s">
        <v>134</v>
      </c>
      <c r="J125" s="56"/>
      <c r="K125" s="58">
        <v>520.29999999999995</v>
      </c>
      <c r="L125" s="59"/>
      <c r="M125" s="60"/>
      <c r="N125" s="59"/>
      <c r="O125" s="61"/>
      <c r="P125" s="62"/>
      <c r="Q125" s="59"/>
      <c r="R125" s="59"/>
      <c r="S125" s="59"/>
    </row>
    <row r="126" spans="6:19" s="48" customFormat="1" ht="12" outlineLevel="2" collapsed="1" x14ac:dyDescent="0.2">
      <c r="F126" s="20">
        <v>4</v>
      </c>
      <c r="G126" s="21" t="s">
        <v>22</v>
      </c>
      <c r="H126" s="49" t="s">
        <v>226</v>
      </c>
      <c r="I126" s="50" t="s">
        <v>227</v>
      </c>
      <c r="J126" s="21" t="s">
        <v>39</v>
      </c>
      <c r="K126" s="51">
        <v>7</v>
      </c>
      <c r="L126" s="24">
        <v>0</v>
      </c>
      <c r="M126" s="51">
        <f>K126*(1+L126/100)</f>
        <v>7</v>
      </c>
      <c r="N126" s="24">
        <v>0</v>
      </c>
      <c r="O126" s="25">
        <f>M126*N126</f>
        <v>0</v>
      </c>
      <c r="P126" s="52">
        <v>6.0000000000000002E-5</v>
      </c>
      <c r="Q126" s="53">
        <f>M126*P126</f>
        <v>4.2000000000000002E-4</v>
      </c>
      <c r="R126" s="52"/>
      <c r="S126" s="53">
        <f>M126*R126</f>
        <v>0</v>
      </c>
    </row>
    <row r="127" spans="6:19" s="54" customFormat="1" ht="11.25" hidden="1" outlineLevel="3" x14ac:dyDescent="0.2">
      <c r="F127" s="55"/>
      <c r="G127" s="56"/>
      <c r="H127" s="56"/>
      <c r="I127" s="57" t="s">
        <v>28</v>
      </c>
      <c r="J127" s="56"/>
      <c r="K127" s="58">
        <v>0</v>
      </c>
      <c r="L127" s="59"/>
      <c r="M127" s="60"/>
      <c r="N127" s="59"/>
      <c r="O127" s="61"/>
      <c r="P127" s="62"/>
      <c r="Q127" s="59"/>
      <c r="R127" s="59"/>
      <c r="S127" s="59"/>
    </row>
    <row r="128" spans="6:19" s="54" customFormat="1" ht="11.25" hidden="1" outlineLevel="3" x14ac:dyDescent="0.2">
      <c r="F128" s="55"/>
      <c r="G128" s="56"/>
      <c r="H128" s="56"/>
      <c r="I128" s="57" t="s">
        <v>139</v>
      </c>
      <c r="J128" s="56"/>
      <c r="K128" s="58">
        <v>15.400000000000002</v>
      </c>
      <c r="L128" s="59"/>
      <c r="M128" s="60"/>
      <c r="N128" s="59"/>
      <c r="O128" s="61"/>
      <c r="P128" s="62"/>
      <c r="Q128" s="59"/>
      <c r="R128" s="59"/>
      <c r="S128" s="59"/>
    </row>
    <row r="129" spans="6:19" s="54" customFormat="1" ht="11.25" hidden="1" outlineLevel="3" x14ac:dyDescent="0.2">
      <c r="F129" s="55"/>
      <c r="G129" s="56"/>
      <c r="H129" s="56"/>
      <c r="I129" s="57"/>
      <c r="J129" s="56"/>
      <c r="K129" s="58">
        <v>0</v>
      </c>
      <c r="L129" s="59"/>
      <c r="M129" s="60"/>
      <c r="N129" s="59"/>
      <c r="O129" s="61"/>
      <c r="P129" s="62"/>
      <c r="Q129" s="59"/>
      <c r="R129" s="59"/>
      <c r="S129" s="59"/>
    </row>
    <row r="130" spans="6:19" s="48" customFormat="1" ht="12" outlineLevel="2" collapsed="1" x14ac:dyDescent="0.2">
      <c r="F130" s="20">
        <v>5</v>
      </c>
      <c r="G130" s="21" t="s">
        <v>4</v>
      </c>
      <c r="H130" s="49" t="s">
        <v>228</v>
      </c>
      <c r="I130" s="50" t="s">
        <v>230</v>
      </c>
      <c r="J130" s="21" t="s">
        <v>39</v>
      </c>
      <c r="K130" s="51">
        <v>1</v>
      </c>
      <c r="L130" s="24">
        <v>0</v>
      </c>
      <c r="M130" s="51">
        <f>K130*(1+L130/100)</f>
        <v>1</v>
      </c>
      <c r="N130" s="24">
        <v>0</v>
      </c>
      <c r="O130" s="25">
        <f>M130*N130</f>
        <v>0</v>
      </c>
      <c r="P130" s="52">
        <v>4.8500000000000003E-4</v>
      </c>
      <c r="Q130" s="53">
        <f>M130*P130</f>
        <v>4.8500000000000003E-4</v>
      </c>
      <c r="R130" s="52"/>
      <c r="S130" s="53">
        <f>M130*R130</f>
        <v>0</v>
      </c>
    </row>
    <row r="131" spans="6:19" s="54" customFormat="1" ht="11.25" hidden="1" outlineLevel="3" x14ac:dyDescent="0.2">
      <c r="F131" s="55"/>
      <c r="G131" s="56"/>
      <c r="H131" s="56"/>
      <c r="I131" s="57" t="s">
        <v>10</v>
      </c>
      <c r="J131" s="56"/>
      <c r="K131" s="58">
        <v>0</v>
      </c>
      <c r="L131" s="59"/>
      <c r="M131" s="60"/>
      <c r="N131" s="59"/>
      <c r="O131" s="61"/>
      <c r="P131" s="62"/>
      <c r="Q131" s="59"/>
      <c r="R131" s="59"/>
      <c r="S131" s="59"/>
    </row>
    <row r="132" spans="6:19" s="54" customFormat="1" ht="11.25" hidden="1" outlineLevel="3" x14ac:dyDescent="0.2">
      <c r="F132" s="55"/>
      <c r="G132" s="56"/>
      <c r="H132" s="56"/>
      <c r="I132" s="57" t="s">
        <v>1</v>
      </c>
      <c r="J132" s="56"/>
      <c r="K132" s="58">
        <v>1</v>
      </c>
      <c r="L132" s="59"/>
      <c r="M132" s="60"/>
      <c r="N132" s="59"/>
      <c r="O132" s="61"/>
      <c r="P132" s="62"/>
      <c r="Q132" s="59"/>
      <c r="R132" s="59"/>
      <c r="S132" s="59"/>
    </row>
    <row r="133" spans="6:19" s="48" customFormat="1" ht="12" outlineLevel="2" x14ac:dyDescent="0.2">
      <c r="F133" s="20">
        <v>6</v>
      </c>
      <c r="G133" s="21" t="s">
        <v>22</v>
      </c>
      <c r="H133" s="49" t="s">
        <v>117</v>
      </c>
      <c r="I133" s="50" t="s">
        <v>188</v>
      </c>
      <c r="J133" s="21" t="s">
        <v>0</v>
      </c>
      <c r="K133" s="51">
        <v>3.15</v>
      </c>
      <c r="L133" s="24">
        <v>0</v>
      </c>
      <c r="M133" s="51">
        <f>K133*(1+L133/100)</f>
        <v>3.15</v>
      </c>
      <c r="N133" s="24">
        <v>0</v>
      </c>
      <c r="O133" s="25">
        <f>M133*N133</f>
        <v>0</v>
      </c>
      <c r="P133" s="52"/>
      <c r="Q133" s="53">
        <f>M133*P133</f>
        <v>0</v>
      </c>
      <c r="R133" s="52"/>
      <c r="S133" s="53">
        <f>M133*R133</f>
        <v>0</v>
      </c>
    </row>
    <row r="134" spans="6:19" s="90" customFormat="1" ht="12.75" customHeight="1" outlineLevel="2" x14ac:dyDescent="0.2">
      <c r="F134" s="91"/>
      <c r="G134" s="92"/>
      <c r="H134" s="92"/>
      <c r="I134" s="93"/>
      <c r="J134" s="92"/>
      <c r="K134" s="94"/>
      <c r="L134" s="95"/>
      <c r="M134" s="94"/>
      <c r="N134" s="95"/>
      <c r="O134" s="96"/>
      <c r="P134" s="97"/>
      <c r="Q134" s="95"/>
      <c r="R134" s="95"/>
      <c r="S134" s="95"/>
    </row>
    <row r="135" spans="6:19" s="40" customFormat="1" ht="16.5" customHeight="1" outlineLevel="1" x14ac:dyDescent="0.2">
      <c r="F135" s="41"/>
      <c r="G135" s="6"/>
      <c r="H135" s="42"/>
      <c r="I135" s="42" t="s">
        <v>149</v>
      </c>
      <c r="J135" s="6"/>
      <c r="K135" s="43"/>
      <c r="L135" s="44"/>
      <c r="M135" s="43"/>
      <c r="N135" s="44"/>
      <c r="O135" s="45">
        <f>SUBTOTAL(9,O136:O150)</f>
        <v>0</v>
      </c>
      <c r="P135" s="46"/>
      <c r="Q135" s="47">
        <f>SUBTOTAL(9,Q136:Q150)</f>
        <v>3.1348074999999991</v>
      </c>
      <c r="R135" s="44"/>
      <c r="S135" s="47">
        <f>SUBTOTAL(9,S136:S150)</f>
        <v>0</v>
      </c>
    </row>
    <row r="136" spans="6:19" s="48" customFormat="1" ht="24" outlineLevel="2" collapsed="1" x14ac:dyDescent="0.2">
      <c r="F136" s="20">
        <v>1</v>
      </c>
      <c r="G136" s="21" t="s">
        <v>22</v>
      </c>
      <c r="H136" s="49" t="s">
        <v>87</v>
      </c>
      <c r="I136" s="50" t="s">
        <v>203</v>
      </c>
      <c r="J136" s="21" t="s">
        <v>24</v>
      </c>
      <c r="K136" s="51">
        <v>520.29999999999995</v>
      </c>
      <c r="L136" s="24">
        <v>0</v>
      </c>
      <c r="M136" s="51">
        <f>K136*(1+L136/100)</f>
        <v>520.29999999999995</v>
      </c>
      <c r="N136" s="24">
        <v>0</v>
      </c>
      <c r="O136" s="25">
        <f>M136*N136</f>
        <v>0</v>
      </c>
      <c r="P136" s="52"/>
      <c r="Q136" s="53">
        <f>M136*P136</f>
        <v>0</v>
      </c>
      <c r="R136" s="52"/>
      <c r="S136" s="53">
        <f>M136*R136</f>
        <v>0</v>
      </c>
    </row>
    <row r="137" spans="6:19" s="54" customFormat="1" ht="11.25" hidden="1" outlineLevel="3" x14ac:dyDescent="0.2">
      <c r="F137" s="55"/>
      <c r="G137" s="56"/>
      <c r="H137" s="56"/>
      <c r="I137" s="57" t="s">
        <v>55</v>
      </c>
      <c r="J137" s="56"/>
      <c r="K137" s="58">
        <v>0</v>
      </c>
      <c r="L137" s="59"/>
      <c r="M137" s="60"/>
      <c r="N137" s="59"/>
      <c r="O137" s="61"/>
      <c r="P137" s="62"/>
      <c r="Q137" s="59"/>
      <c r="R137" s="59"/>
      <c r="S137" s="59"/>
    </row>
    <row r="138" spans="6:19" s="54" customFormat="1" ht="11.25" hidden="1" outlineLevel="3" x14ac:dyDescent="0.2">
      <c r="F138" s="55"/>
      <c r="G138" s="56"/>
      <c r="H138" s="56"/>
      <c r="I138" s="57" t="s">
        <v>134</v>
      </c>
      <c r="J138" s="56"/>
      <c r="K138" s="58">
        <v>520.29999999999995</v>
      </c>
      <c r="L138" s="59"/>
      <c r="M138" s="60"/>
      <c r="N138" s="59"/>
      <c r="O138" s="61"/>
      <c r="P138" s="62"/>
      <c r="Q138" s="59"/>
      <c r="R138" s="59"/>
      <c r="S138" s="59"/>
    </row>
    <row r="139" spans="6:19" s="54" customFormat="1" ht="11.25" hidden="1" outlineLevel="3" x14ac:dyDescent="0.2">
      <c r="F139" s="55"/>
      <c r="G139" s="56"/>
      <c r="H139" s="56"/>
      <c r="I139" s="57"/>
      <c r="J139" s="56"/>
      <c r="K139" s="58">
        <v>0</v>
      </c>
      <c r="L139" s="59"/>
      <c r="M139" s="60"/>
      <c r="N139" s="59"/>
      <c r="O139" s="61"/>
      <c r="P139" s="62"/>
      <c r="Q139" s="59"/>
      <c r="R139" s="59"/>
      <c r="S139" s="59"/>
    </row>
    <row r="140" spans="6:19" s="48" customFormat="1" ht="12" outlineLevel="2" collapsed="1" x14ac:dyDescent="0.2">
      <c r="F140" s="20">
        <v>2</v>
      </c>
      <c r="G140" s="21" t="s">
        <v>4</v>
      </c>
      <c r="H140" s="49" t="s">
        <v>68</v>
      </c>
      <c r="I140" s="50" t="s">
        <v>219</v>
      </c>
      <c r="J140" s="21" t="s">
        <v>6</v>
      </c>
      <c r="K140" s="51">
        <v>0.18210499999999999</v>
      </c>
      <c r="L140" s="24">
        <v>0</v>
      </c>
      <c r="M140" s="51">
        <f>K140*(1+L140/100)</f>
        <v>0.18210499999999999</v>
      </c>
      <c r="N140" s="24">
        <v>0</v>
      </c>
      <c r="O140" s="25">
        <f>M140*N140</f>
        <v>0</v>
      </c>
      <c r="P140" s="52">
        <v>1</v>
      </c>
      <c r="Q140" s="53">
        <f>M140*P140</f>
        <v>0.18210499999999999</v>
      </c>
      <c r="R140" s="52"/>
      <c r="S140" s="53">
        <f>M140*R140</f>
        <v>0</v>
      </c>
    </row>
    <row r="141" spans="6:19" s="54" customFormat="1" ht="11.25" hidden="1" outlineLevel="3" x14ac:dyDescent="0.2">
      <c r="F141" s="55"/>
      <c r="G141" s="56"/>
      <c r="H141" s="56"/>
      <c r="I141" s="57" t="s">
        <v>138</v>
      </c>
      <c r="J141" s="56"/>
      <c r="K141" s="58">
        <v>0.18210499999999999</v>
      </c>
      <c r="L141" s="59"/>
      <c r="M141" s="60"/>
      <c r="N141" s="59"/>
      <c r="O141" s="61"/>
      <c r="P141" s="62"/>
      <c r="Q141" s="59"/>
      <c r="R141" s="59"/>
      <c r="S141" s="59"/>
    </row>
    <row r="142" spans="6:19" s="54" customFormat="1" ht="11.25" hidden="1" outlineLevel="3" x14ac:dyDescent="0.2">
      <c r="F142" s="55"/>
      <c r="G142" s="56"/>
      <c r="H142" s="56"/>
      <c r="I142" s="57"/>
      <c r="J142" s="56"/>
      <c r="K142" s="58">
        <v>0</v>
      </c>
      <c r="L142" s="59"/>
      <c r="M142" s="60"/>
      <c r="N142" s="59"/>
      <c r="O142" s="61"/>
      <c r="P142" s="62"/>
      <c r="Q142" s="59"/>
      <c r="R142" s="59"/>
      <c r="S142" s="59"/>
    </row>
    <row r="143" spans="6:19" s="48" customFormat="1" ht="24" outlineLevel="2" collapsed="1" x14ac:dyDescent="0.2">
      <c r="F143" s="20">
        <v>3</v>
      </c>
      <c r="G143" s="21" t="s">
        <v>22</v>
      </c>
      <c r="H143" s="49" t="s">
        <v>86</v>
      </c>
      <c r="I143" s="50" t="s">
        <v>194</v>
      </c>
      <c r="J143" s="21" t="s">
        <v>24</v>
      </c>
      <c r="K143" s="51">
        <v>520.29999999999995</v>
      </c>
      <c r="L143" s="24">
        <v>0</v>
      </c>
      <c r="M143" s="51">
        <f>K143*(1+L143/100)</f>
        <v>520.29999999999995</v>
      </c>
      <c r="N143" s="24">
        <v>0</v>
      </c>
      <c r="O143" s="25">
        <f>M143*N143</f>
        <v>0</v>
      </c>
      <c r="P143" s="52">
        <v>4.0000000000000003E-5</v>
      </c>
      <c r="Q143" s="53">
        <f>M143*P143</f>
        <v>2.0812000000000001E-2</v>
      </c>
      <c r="R143" s="52"/>
      <c r="S143" s="53">
        <f>M143*R143</f>
        <v>0</v>
      </c>
    </row>
    <row r="144" spans="6:19" s="54" customFormat="1" ht="11.25" hidden="1" outlineLevel="3" x14ac:dyDescent="0.2">
      <c r="F144" s="55"/>
      <c r="G144" s="56"/>
      <c r="H144" s="56"/>
      <c r="I144" s="57" t="s">
        <v>55</v>
      </c>
      <c r="J144" s="56"/>
      <c r="K144" s="58">
        <v>0</v>
      </c>
      <c r="L144" s="59"/>
      <c r="M144" s="60"/>
      <c r="N144" s="59"/>
      <c r="O144" s="61"/>
      <c r="P144" s="62"/>
      <c r="Q144" s="59"/>
      <c r="R144" s="59"/>
      <c r="S144" s="59"/>
    </row>
    <row r="145" spans="6:19" s="54" customFormat="1" ht="11.25" hidden="1" outlineLevel="3" x14ac:dyDescent="0.2">
      <c r="F145" s="55"/>
      <c r="G145" s="56"/>
      <c r="H145" s="56"/>
      <c r="I145" s="57" t="s">
        <v>134</v>
      </c>
      <c r="J145" s="56"/>
      <c r="K145" s="58">
        <v>520.29999999999995</v>
      </c>
      <c r="L145" s="59"/>
      <c r="M145" s="60"/>
      <c r="N145" s="59"/>
      <c r="O145" s="61"/>
      <c r="P145" s="62"/>
      <c r="Q145" s="59"/>
      <c r="R145" s="59"/>
      <c r="S145" s="59"/>
    </row>
    <row r="146" spans="6:19" s="48" customFormat="1" ht="24" outlineLevel="2" collapsed="1" x14ac:dyDescent="0.2">
      <c r="F146" s="20">
        <v>4</v>
      </c>
      <c r="G146" s="21" t="s">
        <v>4</v>
      </c>
      <c r="H146" s="49" t="s">
        <v>223</v>
      </c>
      <c r="I146" s="50" t="s">
        <v>235</v>
      </c>
      <c r="J146" s="21" t="s">
        <v>24</v>
      </c>
      <c r="K146" s="51">
        <v>520.29999999999995</v>
      </c>
      <c r="L146" s="24">
        <v>15</v>
      </c>
      <c r="M146" s="51">
        <f>K146*(1+L146/100)</f>
        <v>598.34499999999991</v>
      </c>
      <c r="N146" s="123">
        <v>0</v>
      </c>
      <c r="O146" s="25">
        <f>M146*N146</f>
        <v>0</v>
      </c>
      <c r="P146" s="52">
        <v>4.8999999999999998E-3</v>
      </c>
      <c r="Q146" s="53">
        <f>M146*P146</f>
        <v>2.9318904999999993</v>
      </c>
      <c r="R146" s="52"/>
      <c r="S146" s="53">
        <f>M146*R146</f>
        <v>0</v>
      </c>
    </row>
    <row r="147" spans="6:19" s="54" customFormat="1" ht="11.25" hidden="1" outlineLevel="3" x14ac:dyDescent="0.2">
      <c r="F147" s="55"/>
      <c r="G147" s="56"/>
      <c r="H147" s="56"/>
      <c r="I147" s="57" t="s">
        <v>55</v>
      </c>
      <c r="J147" s="56"/>
      <c r="K147" s="58">
        <v>0</v>
      </c>
      <c r="L147" s="59"/>
      <c r="M147" s="60"/>
      <c r="N147" s="59"/>
      <c r="O147" s="61"/>
      <c r="P147" s="62"/>
      <c r="Q147" s="59"/>
      <c r="R147" s="59"/>
      <c r="S147" s="59"/>
    </row>
    <row r="148" spans="6:19" s="54" customFormat="1" ht="11.25" hidden="1" outlineLevel="3" x14ac:dyDescent="0.2">
      <c r="F148" s="55"/>
      <c r="G148" s="56"/>
      <c r="H148" s="56"/>
      <c r="I148" s="57" t="s">
        <v>134</v>
      </c>
      <c r="J148" s="56"/>
      <c r="K148" s="58">
        <v>520.29999999999995</v>
      </c>
      <c r="L148" s="59"/>
      <c r="M148" s="60"/>
      <c r="N148" s="59"/>
      <c r="O148" s="61"/>
      <c r="P148" s="62"/>
      <c r="Q148" s="59"/>
      <c r="R148" s="59"/>
      <c r="S148" s="59"/>
    </row>
    <row r="149" spans="6:19" s="48" customFormat="1" ht="12" outlineLevel="2" x14ac:dyDescent="0.2">
      <c r="F149" s="20">
        <v>5</v>
      </c>
      <c r="G149" s="21" t="s">
        <v>22</v>
      </c>
      <c r="H149" s="49" t="s">
        <v>118</v>
      </c>
      <c r="I149" s="50" t="s">
        <v>187</v>
      </c>
      <c r="J149" s="21" t="s">
        <v>0</v>
      </c>
      <c r="K149" s="51">
        <v>1.95</v>
      </c>
      <c r="L149" s="24">
        <v>0</v>
      </c>
      <c r="M149" s="51">
        <f>K149*(1+L149/100)</f>
        <v>1.95</v>
      </c>
      <c r="N149" s="24">
        <v>0</v>
      </c>
      <c r="O149" s="25">
        <f>M149*N149</f>
        <v>0</v>
      </c>
      <c r="P149" s="52"/>
      <c r="Q149" s="53">
        <f>M149*P149</f>
        <v>0</v>
      </c>
      <c r="R149" s="52"/>
      <c r="S149" s="53">
        <f>M149*R149</f>
        <v>0</v>
      </c>
    </row>
    <row r="150" spans="6:19" s="90" customFormat="1" ht="12.75" customHeight="1" outlineLevel="2" x14ac:dyDescent="0.2">
      <c r="F150" s="91"/>
      <c r="G150" s="92"/>
      <c r="H150" s="92"/>
      <c r="I150" s="93"/>
      <c r="J150" s="92"/>
      <c r="K150" s="94"/>
      <c r="L150" s="95"/>
      <c r="M150" s="94"/>
      <c r="N150" s="95"/>
      <c r="O150" s="96"/>
      <c r="P150" s="97"/>
      <c r="Q150" s="95"/>
      <c r="R150" s="95"/>
      <c r="S150" s="95"/>
    </row>
    <row r="151" spans="6:19" s="40" customFormat="1" ht="16.5" customHeight="1" outlineLevel="1" x14ac:dyDescent="0.2">
      <c r="F151" s="41"/>
      <c r="G151" s="6"/>
      <c r="H151" s="42"/>
      <c r="I151" s="42" t="s">
        <v>173</v>
      </c>
      <c r="J151" s="6"/>
      <c r="K151" s="43"/>
      <c r="L151" s="44"/>
      <c r="M151" s="43"/>
      <c r="N151" s="44"/>
      <c r="O151" s="45">
        <f>SUBTOTAL(9,O152:O189)</f>
        <v>0</v>
      </c>
      <c r="P151" s="46"/>
      <c r="Q151" s="47">
        <f>SUBTOTAL(9,Q152:Q189)</f>
        <v>0.79136099999999998</v>
      </c>
      <c r="R151" s="44"/>
      <c r="S151" s="47">
        <f>SUBTOTAL(9,S152:S189)</f>
        <v>0</v>
      </c>
    </row>
    <row r="152" spans="6:19" s="48" customFormat="1" ht="12" outlineLevel="2" collapsed="1" x14ac:dyDescent="0.2">
      <c r="F152" s="20">
        <v>1</v>
      </c>
      <c r="G152" s="21" t="s">
        <v>22</v>
      </c>
      <c r="H152" s="49" t="s">
        <v>95</v>
      </c>
      <c r="I152" s="50" t="s">
        <v>183</v>
      </c>
      <c r="J152" s="21" t="s">
        <v>5</v>
      </c>
      <c r="K152" s="51">
        <v>84</v>
      </c>
      <c r="L152" s="24">
        <v>0</v>
      </c>
      <c r="M152" s="51">
        <f>K152*(1+L152/100)</f>
        <v>84</v>
      </c>
      <c r="N152" s="24">
        <v>0</v>
      </c>
      <c r="O152" s="25">
        <f>M152*N152</f>
        <v>0</v>
      </c>
      <c r="P152" s="52">
        <v>2.5799999999999998E-3</v>
      </c>
      <c r="Q152" s="53">
        <f>M152*P152</f>
        <v>0.21672</v>
      </c>
      <c r="R152" s="52"/>
      <c r="S152" s="53">
        <f>M152*R152</f>
        <v>0</v>
      </c>
    </row>
    <row r="153" spans="6:19" s="54" customFormat="1" ht="11.25" hidden="1" outlineLevel="3" x14ac:dyDescent="0.2">
      <c r="F153" s="55"/>
      <c r="G153" s="56"/>
      <c r="H153" s="56"/>
      <c r="I153" s="57" t="s">
        <v>16</v>
      </c>
      <c r="J153" s="56"/>
      <c r="K153" s="58">
        <v>0</v>
      </c>
      <c r="L153" s="59"/>
      <c r="M153" s="60"/>
      <c r="N153" s="59"/>
      <c r="O153" s="61"/>
      <c r="P153" s="62"/>
      <c r="Q153" s="59"/>
      <c r="R153" s="59"/>
      <c r="S153" s="59"/>
    </row>
    <row r="154" spans="6:19" s="54" customFormat="1" ht="11.25" hidden="1" outlineLevel="3" x14ac:dyDescent="0.2">
      <c r="F154" s="55"/>
      <c r="G154" s="56"/>
      <c r="H154" s="56"/>
      <c r="I154" s="57" t="s">
        <v>43</v>
      </c>
      <c r="J154" s="56"/>
      <c r="K154" s="58">
        <v>5.5</v>
      </c>
      <c r="L154" s="59"/>
      <c r="M154" s="60"/>
      <c r="N154" s="59"/>
      <c r="O154" s="61"/>
      <c r="P154" s="62"/>
      <c r="Q154" s="59"/>
      <c r="R154" s="59"/>
      <c r="S154" s="59"/>
    </row>
    <row r="155" spans="6:19" s="54" customFormat="1" ht="11.25" hidden="1" outlineLevel="3" x14ac:dyDescent="0.2">
      <c r="F155" s="55"/>
      <c r="G155" s="56"/>
      <c r="H155" s="56"/>
      <c r="I155" s="57" t="s">
        <v>20</v>
      </c>
      <c r="J155" s="56"/>
      <c r="K155" s="58">
        <v>0</v>
      </c>
      <c r="L155" s="59"/>
      <c r="M155" s="60"/>
      <c r="N155" s="59"/>
      <c r="O155" s="61"/>
      <c r="P155" s="62"/>
      <c r="Q155" s="59"/>
      <c r="R155" s="59"/>
      <c r="S155" s="59"/>
    </row>
    <row r="156" spans="6:19" s="54" customFormat="1" ht="11.25" hidden="1" outlineLevel="3" x14ac:dyDescent="0.2">
      <c r="F156" s="55"/>
      <c r="G156" s="56"/>
      <c r="H156" s="56"/>
      <c r="I156" s="57" t="s">
        <v>48</v>
      </c>
      <c r="J156" s="56"/>
      <c r="K156" s="58">
        <v>16.5</v>
      </c>
      <c r="L156" s="59"/>
      <c r="M156" s="60"/>
      <c r="N156" s="59"/>
      <c r="O156" s="61"/>
      <c r="P156" s="62"/>
      <c r="Q156" s="59"/>
      <c r="R156" s="59"/>
      <c r="S156" s="59"/>
    </row>
    <row r="157" spans="6:19" s="54" customFormat="1" ht="11.25" hidden="1" outlineLevel="3" x14ac:dyDescent="0.2">
      <c r="F157" s="55"/>
      <c r="G157" s="56"/>
      <c r="H157" s="56"/>
      <c r="I157" s="57" t="s">
        <v>35</v>
      </c>
      <c r="J157" s="56"/>
      <c r="K157" s="58">
        <v>0</v>
      </c>
      <c r="L157" s="59"/>
      <c r="M157" s="60"/>
      <c r="N157" s="59"/>
      <c r="O157" s="61"/>
      <c r="P157" s="62"/>
      <c r="Q157" s="59"/>
      <c r="R157" s="59"/>
      <c r="S157" s="59"/>
    </row>
    <row r="158" spans="6:19" s="54" customFormat="1" ht="11.25" hidden="1" outlineLevel="3" x14ac:dyDescent="0.2">
      <c r="F158" s="55"/>
      <c r="G158" s="56"/>
      <c r="H158" s="56"/>
      <c r="I158" s="57" t="s">
        <v>62</v>
      </c>
      <c r="J158" s="56"/>
      <c r="K158" s="58">
        <v>62</v>
      </c>
      <c r="L158" s="59"/>
      <c r="M158" s="60"/>
      <c r="N158" s="59"/>
      <c r="O158" s="61"/>
      <c r="P158" s="62"/>
      <c r="Q158" s="59"/>
      <c r="R158" s="59"/>
      <c r="S158" s="59"/>
    </row>
    <row r="159" spans="6:19" s="54" customFormat="1" ht="11.25" hidden="1" outlineLevel="3" x14ac:dyDescent="0.2">
      <c r="F159" s="55"/>
      <c r="G159" s="56"/>
      <c r="H159" s="56"/>
      <c r="I159" s="57"/>
      <c r="J159" s="56"/>
      <c r="K159" s="58">
        <v>0</v>
      </c>
      <c r="L159" s="59"/>
      <c r="M159" s="60"/>
      <c r="N159" s="59"/>
      <c r="O159" s="61"/>
      <c r="P159" s="62"/>
      <c r="Q159" s="59"/>
      <c r="R159" s="59"/>
      <c r="S159" s="59"/>
    </row>
    <row r="160" spans="6:19" s="48" customFormat="1" ht="24" outlineLevel="2" collapsed="1" x14ac:dyDescent="0.2">
      <c r="F160" s="20">
        <v>2</v>
      </c>
      <c r="G160" s="21" t="s">
        <v>22</v>
      </c>
      <c r="H160" s="49" t="s">
        <v>96</v>
      </c>
      <c r="I160" s="50" t="s">
        <v>210</v>
      </c>
      <c r="J160" s="21" t="s">
        <v>5</v>
      </c>
      <c r="K160" s="51">
        <v>33</v>
      </c>
      <c r="L160" s="24">
        <v>0</v>
      </c>
      <c r="M160" s="51">
        <f>K160*(1+L160/100)</f>
        <v>33</v>
      </c>
      <c r="N160" s="24">
        <v>0</v>
      </c>
      <c r="O160" s="25">
        <f>M160*N160</f>
        <v>0</v>
      </c>
      <c r="P160" s="52">
        <v>2.2599999999999999E-3</v>
      </c>
      <c r="Q160" s="53">
        <f>M160*P160</f>
        <v>7.4579999999999994E-2</v>
      </c>
      <c r="R160" s="52"/>
      <c r="S160" s="53">
        <f>M160*R160</f>
        <v>0</v>
      </c>
    </row>
    <row r="161" spans="6:19" s="54" customFormat="1" ht="11.25" hidden="1" outlineLevel="3" x14ac:dyDescent="0.2">
      <c r="F161" s="55"/>
      <c r="G161" s="56"/>
      <c r="H161" s="56"/>
      <c r="I161" s="57" t="s">
        <v>14</v>
      </c>
      <c r="J161" s="56"/>
      <c r="K161" s="58">
        <v>0</v>
      </c>
      <c r="L161" s="59"/>
      <c r="M161" s="60"/>
      <c r="N161" s="59"/>
      <c r="O161" s="61"/>
      <c r="P161" s="62"/>
      <c r="Q161" s="59"/>
      <c r="R161" s="59"/>
      <c r="S161" s="59"/>
    </row>
    <row r="162" spans="6:19" s="54" customFormat="1" ht="11.25" hidden="1" outlineLevel="3" x14ac:dyDescent="0.2">
      <c r="F162" s="55"/>
      <c r="G162" s="56"/>
      <c r="H162" s="56"/>
      <c r="I162" s="57" t="s">
        <v>47</v>
      </c>
      <c r="J162" s="56"/>
      <c r="K162" s="58">
        <v>12</v>
      </c>
      <c r="L162" s="59"/>
      <c r="M162" s="60"/>
      <c r="N162" s="59"/>
      <c r="O162" s="61"/>
      <c r="P162" s="62"/>
      <c r="Q162" s="59"/>
      <c r="R162" s="59"/>
      <c r="S162" s="59"/>
    </row>
    <row r="163" spans="6:19" s="54" customFormat="1" ht="11.25" hidden="1" outlineLevel="3" x14ac:dyDescent="0.2">
      <c r="F163" s="55"/>
      <c r="G163" s="56"/>
      <c r="H163" s="56"/>
      <c r="I163" s="57" t="s">
        <v>18</v>
      </c>
      <c r="J163" s="56"/>
      <c r="K163" s="58">
        <v>0</v>
      </c>
      <c r="L163" s="59"/>
      <c r="M163" s="60"/>
      <c r="N163" s="59"/>
      <c r="O163" s="61"/>
      <c r="P163" s="62"/>
      <c r="Q163" s="59"/>
      <c r="R163" s="59"/>
      <c r="S163" s="59"/>
    </row>
    <row r="164" spans="6:19" s="54" customFormat="1" ht="11.25" hidden="1" outlineLevel="3" x14ac:dyDescent="0.2">
      <c r="F164" s="55"/>
      <c r="G164" s="56"/>
      <c r="H164" s="56"/>
      <c r="I164" s="57" t="s">
        <v>49</v>
      </c>
      <c r="J164" s="56"/>
      <c r="K164" s="58">
        <v>21</v>
      </c>
      <c r="L164" s="59"/>
      <c r="M164" s="60"/>
      <c r="N164" s="59"/>
      <c r="O164" s="61"/>
      <c r="P164" s="62"/>
      <c r="Q164" s="59"/>
      <c r="R164" s="59"/>
      <c r="S164" s="59"/>
    </row>
    <row r="165" spans="6:19" s="54" customFormat="1" ht="11.25" hidden="1" outlineLevel="3" x14ac:dyDescent="0.2">
      <c r="F165" s="55"/>
      <c r="G165" s="56"/>
      <c r="H165" s="56"/>
      <c r="I165" s="57"/>
      <c r="J165" s="56"/>
      <c r="K165" s="58">
        <v>0</v>
      </c>
      <c r="L165" s="59"/>
      <c r="M165" s="60"/>
      <c r="N165" s="59"/>
      <c r="O165" s="61"/>
      <c r="P165" s="62"/>
      <c r="Q165" s="59"/>
      <c r="R165" s="59"/>
      <c r="S165" s="59"/>
    </row>
    <row r="166" spans="6:19" s="48" customFormat="1" ht="24" outlineLevel="2" collapsed="1" x14ac:dyDescent="0.2">
      <c r="F166" s="20">
        <v>3</v>
      </c>
      <c r="G166" s="21" t="s">
        <v>22</v>
      </c>
      <c r="H166" s="49" t="s">
        <v>97</v>
      </c>
      <c r="I166" s="50" t="s">
        <v>211</v>
      </c>
      <c r="J166" s="21" t="s">
        <v>5</v>
      </c>
      <c r="K166" s="51">
        <v>25.8</v>
      </c>
      <c r="L166" s="24">
        <v>0</v>
      </c>
      <c r="M166" s="51">
        <f>K166*(1+L166/100)</f>
        <v>25.8</v>
      </c>
      <c r="N166" s="24">
        <v>0</v>
      </c>
      <c r="O166" s="25">
        <f>M166*N166</f>
        <v>0</v>
      </c>
      <c r="P166" s="52">
        <v>3.8400000000000001E-3</v>
      </c>
      <c r="Q166" s="53">
        <f>M166*P166</f>
        <v>9.9072000000000007E-2</v>
      </c>
      <c r="R166" s="52"/>
      <c r="S166" s="53">
        <f>M166*R166</f>
        <v>0</v>
      </c>
    </row>
    <row r="167" spans="6:19" s="54" customFormat="1" ht="11.25" hidden="1" outlineLevel="3" x14ac:dyDescent="0.2">
      <c r="F167" s="55"/>
      <c r="G167" s="56"/>
      <c r="H167" s="56"/>
      <c r="I167" s="57" t="s">
        <v>12</v>
      </c>
      <c r="J167" s="56"/>
      <c r="K167" s="58">
        <v>0</v>
      </c>
      <c r="L167" s="59"/>
      <c r="M167" s="60"/>
      <c r="N167" s="59"/>
      <c r="O167" s="61"/>
      <c r="P167" s="62"/>
      <c r="Q167" s="59"/>
      <c r="R167" s="59"/>
      <c r="S167" s="59"/>
    </row>
    <row r="168" spans="6:19" s="54" customFormat="1" ht="11.25" hidden="1" outlineLevel="3" x14ac:dyDescent="0.2">
      <c r="F168" s="55"/>
      <c r="G168" s="56"/>
      <c r="H168" s="56"/>
      <c r="I168" s="57" t="s">
        <v>50</v>
      </c>
      <c r="J168" s="56"/>
      <c r="K168" s="58">
        <v>25.8</v>
      </c>
      <c r="L168" s="59"/>
      <c r="M168" s="60"/>
      <c r="N168" s="59"/>
      <c r="O168" s="61"/>
      <c r="P168" s="62"/>
      <c r="Q168" s="59"/>
      <c r="R168" s="59"/>
      <c r="S168" s="59"/>
    </row>
    <row r="169" spans="6:19" s="54" customFormat="1" ht="11.25" hidden="1" outlineLevel="3" x14ac:dyDescent="0.2">
      <c r="F169" s="55"/>
      <c r="G169" s="56"/>
      <c r="H169" s="56"/>
      <c r="I169" s="57"/>
      <c r="J169" s="56"/>
      <c r="K169" s="58">
        <v>0</v>
      </c>
      <c r="L169" s="59"/>
      <c r="M169" s="60"/>
      <c r="N169" s="59"/>
      <c r="O169" s="61"/>
      <c r="P169" s="62"/>
      <c r="Q169" s="59"/>
      <c r="R169" s="59"/>
      <c r="S169" s="59"/>
    </row>
    <row r="170" spans="6:19" s="48" customFormat="1" ht="12" outlineLevel="2" collapsed="1" x14ac:dyDescent="0.2">
      <c r="F170" s="20">
        <v>4</v>
      </c>
      <c r="G170" s="21" t="s">
        <v>22</v>
      </c>
      <c r="H170" s="49" t="s">
        <v>98</v>
      </c>
      <c r="I170" s="50" t="s">
        <v>179</v>
      </c>
      <c r="J170" s="21" t="s">
        <v>5</v>
      </c>
      <c r="K170" s="51">
        <v>5.5</v>
      </c>
      <c r="L170" s="24">
        <v>0</v>
      </c>
      <c r="M170" s="51">
        <f>K170*(1+L170/100)</f>
        <v>5.5</v>
      </c>
      <c r="N170" s="24">
        <v>0</v>
      </c>
      <c r="O170" s="25">
        <f>M170*N170</f>
        <v>0</v>
      </c>
      <c r="P170" s="52">
        <v>2.5999999999999999E-3</v>
      </c>
      <c r="Q170" s="53">
        <f>M170*P170</f>
        <v>1.43E-2</v>
      </c>
      <c r="R170" s="52"/>
      <c r="S170" s="53">
        <f>M170*R170</f>
        <v>0</v>
      </c>
    </row>
    <row r="171" spans="6:19" s="54" customFormat="1" ht="11.25" hidden="1" outlineLevel="3" x14ac:dyDescent="0.2">
      <c r="F171" s="55"/>
      <c r="G171" s="56"/>
      <c r="H171" s="56"/>
      <c r="I171" s="57" t="s">
        <v>15</v>
      </c>
      <c r="J171" s="56"/>
      <c r="K171" s="58">
        <v>0</v>
      </c>
      <c r="L171" s="59"/>
      <c r="M171" s="60"/>
      <c r="N171" s="59"/>
      <c r="O171" s="61"/>
      <c r="P171" s="62"/>
      <c r="Q171" s="59"/>
      <c r="R171" s="59"/>
      <c r="S171" s="59"/>
    </row>
    <row r="172" spans="6:19" s="54" customFormat="1" ht="11.25" hidden="1" outlineLevel="3" x14ac:dyDescent="0.2">
      <c r="F172" s="55"/>
      <c r="G172" s="56"/>
      <c r="H172" s="56"/>
      <c r="I172" s="57" t="s">
        <v>43</v>
      </c>
      <c r="J172" s="56"/>
      <c r="K172" s="58">
        <v>5.5</v>
      </c>
      <c r="L172" s="59"/>
      <c r="M172" s="60"/>
      <c r="N172" s="59"/>
      <c r="O172" s="61"/>
      <c r="P172" s="62"/>
      <c r="Q172" s="59"/>
      <c r="R172" s="59"/>
      <c r="S172" s="59"/>
    </row>
    <row r="173" spans="6:19" s="48" customFormat="1" ht="12" outlineLevel="2" collapsed="1" x14ac:dyDescent="0.2">
      <c r="F173" s="20">
        <v>5</v>
      </c>
      <c r="G173" s="21" t="s">
        <v>22</v>
      </c>
      <c r="H173" s="49" t="s">
        <v>99</v>
      </c>
      <c r="I173" s="50" t="s">
        <v>180</v>
      </c>
      <c r="J173" s="21" t="s">
        <v>5</v>
      </c>
      <c r="K173" s="51">
        <v>78.5</v>
      </c>
      <c r="L173" s="24">
        <v>0</v>
      </c>
      <c r="M173" s="51">
        <f>K173*(1+L173/100)</f>
        <v>78.5</v>
      </c>
      <c r="N173" s="24">
        <v>0</v>
      </c>
      <c r="O173" s="25">
        <f>M173*N173</f>
        <v>0</v>
      </c>
      <c r="P173" s="52">
        <v>3.2200000000000002E-3</v>
      </c>
      <c r="Q173" s="53">
        <f>M173*P173</f>
        <v>0.25276999999999999</v>
      </c>
      <c r="R173" s="52"/>
      <c r="S173" s="53">
        <f>M173*R173</f>
        <v>0</v>
      </c>
    </row>
    <row r="174" spans="6:19" s="54" customFormat="1" ht="11.25" hidden="1" outlineLevel="3" x14ac:dyDescent="0.2">
      <c r="F174" s="55"/>
      <c r="G174" s="56"/>
      <c r="H174" s="56"/>
      <c r="I174" s="57" t="s">
        <v>19</v>
      </c>
      <c r="J174" s="56"/>
      <c r="K174" s="58">
        <v>0</v>
      </c>
      <c r="L174" s="59"/>
      <c r="M174" s="60"/>
      <c r="N174" s="59"/>
      <c r="O174" s="61"/>
      <c r="P174" s="62"/>
      <c r="Q174" s="59"/>
      <c r="R174" s="59"/>
      <c r="S174" s="59"/>
    </row>
    <row r="175" spans="6:19" s="54" customFormat="1" ht="11.25" hidden="1" outlineLevel="3" x14ac:dyDescent="0.2">
      <c r="F175" s="55"/>
      <c r="G175" s="56"/>
      <c r="H175" s="56"/>
      <c r="I175" s="57" t="s">
        <v>48</v>
      </c>
      <c r="J175" s="56"/>
      <c r="K175" s="58">
        <v>16.5</v>
      </c>
      <c r="L175" s="59"/>
      <c r="M175" s="60"/>
      <c r="N175" s="59"/>
      <c r="O175" s="61"/>
      <c r="P175" s="62"/>
      <c r="Q175" s="59"/>
      <c r="R175" s="59"/>
      <c r="S175" s="59"/>
    </row>
    <row r="176" spans="6:19" s="54" customFormat="1" ht="11.25" hidden="1" outlineLevel="3" x14ac:dyDescent="0.2">
      <c r="F176" s="55"/>
      <c r="G176" s="56"/>
      <c r="H176" s="56"/>
      <c r="I176" s="57" t="s">
        <v>34</v>
      </c>
      <c r="J176" s="56"/>
      <c r="K176" s="58">
        <v>0</v>
      </c>
      <c r="L176" s="59"/>
      <c r="M176" s="60"/>
      <c r="N176" s="59"/>
      <c r="O176" s="61"/>
      <c r="P176" s="62"/>
      <c r="Q176" s="59"/>
      <c r="R176" s="59"/>
      <c r="S176" s="59"/>
    </row>
    <row r="177" spans="6:19" s="54" customFormat="1" ht="11.25" hidden="1" outlineLevel="3" x14ac:dyDescent="0.2">
      <c r="F177" s="55"/>
      <c r="G177" s="56"/>
      <c r="H177" s="56"/>
      <c r="I177" s="57" t="s">
        <v>58</v>
      </c>
      <c r="J177" s="56"/>
      <c r="K177" s="58">
        <v>62</v>
      </c>
      <c r="L177" s="59"/>
      <c r="M177" s="60"/>
      <c r="N177" s="59"/>
      <c r="O177" s="61"/>
      <c r="P177" s="62"/>
      <c r="Q177" s="59"/>
      <c r="R177" s="59"/>
      <c r="S177" s="59"/>
    </row>
    <row r="178" spans="6:19" s="54" customFormat="1" ht="11.25" hidden="1" outlineLevel="3" x14ac:dyDescent="0.2">
      <c r="F178" s="55"/>
      <c r="G178" s="56"/>
      <c r="H178" s="56"/>
      <c r="I178" s="57"/>
      <c r="J178" s="56"/>
      <c r="K178" s="58">
        <v>0</v>
      </c>
      <c r="L178" s="59"/>
      <c r="M178" s="60"/>
      <c r="N178" s="59"/>
      <c r="O178" s="61"/>
      <c r="P178" s="62"/>
      <c r="Q178" s="59"/>
      <c r="R178" s="59"/>
      <c r="S178" s="59"/>
    </row>
    <row r="179" spans="6:19" s="48" customFormat="1" ht="24" outlineLevel="2" collapsed="1" x14ac:dyDescent="0.2">
      <c r="F179" s="20">
        <v>6</v>
      </c>
      <c r="G179" s="21" t="s">
        <v>22</v>
      </c>
      <c r="H179" s="49" t="s">
        <v>100</v>
      </c>
      <c r="I179" s="50" t="s">
        <v>195</v>
      </c>
      <c r="J179" s="21" t="s">
        <v>5</v>
      </c>
      <c r="K179" s="51">
        <v>45.3</v>
      </c>
      <c r="L179" s="24">
        <v>0</v>
      </c>
      <c r="M179" s="51">
        <f>K179*(1+L179/100)</f>
        <v>45.3</v>
      </c>
      <c r="N179" s="24">
        <v>0</v>
      </c>
      <c r="O179" s="25">
        <f>M179*N179</f>
        <v>0</v>
      </c>
      <c r="P179" s="52">
        <v>2.8300000000000001E-3</v>
      </c>
      <c r="Q179" s="53">
        <f>M179*P179</f>
        <v>0.12819900000000001</v>
      </c>
      <c r="R179" s="52"/>
      <c r="S179" s="53">
        <f>M179*R179</f>
        <v>0</v>
      </c>
    </row>
    <row r="180" spans="6:19" s="54" customFormat="1" ht="11.25" hidden="1" outlineLevel="3" x14ac:dyDescent="0.2">
      <c r="F180" s="55"/>
      <c r="G180" s="56"/>
      <c r="H180" s="56"/>
      <c r="I180" s="57" t="s">
        <v>17</v>
      </c>
      <c r="J180" s="56"/>
      <c r="K180" s="58">
        <v>0</v>
      </c>
      <c r="L180" s="59"/>
      <c r="M180" s="60"/>
      <c r="N180" s="59"/>
      <c r="O180" s="61"/>
      <c r="P180" s="62"/>
      <c r="Q180" s="59"/>
      <c r="R180" s="59"/>
      <c r="S180" s="59"/>
    </row>
    <row r="181" spans="6:19" s="54" customFormat="1" ht="11.25" hidden="1" outlineLevel="3" x14ac:dyDescent="0.2">
      <c r="F181" s="55"/>
      <c r="G181" s="56"/>
      <c r="H181" s="56"/>
      <c r="I181" s="57" t="s">
        <v>42</v>
      </c>
      <c r="J181" s="56"/>
      <c r="K181" s="58">
        <v>4.0999999999999996</v>
      </c>
      <c r="L181" s="59"/>
      <c r="M181" s="60"/>
      <c r="N181" s="59"/>
      <c r="O181" s="61"/>
      <c r="P181" s="62"/>
      <c r="Q181" s="59"/>
      <c r="R181" s="59"/>
      <c r="S181" s="59"/>
    </row>
    <row r="182" spans="6:19" s="54" customFormat="1" ht="11.25" hidden="1" outlineLevel="3" x14ac:dyDescent="0.2">
      <c r="F182" s="55"/>
      <c r="G182" s="56"/>
      <c r="H182" s="56"/>
      <c r="I182" s="57" t="s">
        <v>33</v>
      </c>
      <c r="J182" s="56"/>
      <c r="K182" s="58">
        <v>0</v>
      </c>
      <c r="L182" s="59"/>
      <c r="M182" s="60"/>
      <c r="N182" s="59"/>
      <c r="O182" s="61"/>
      <c r="P182" s="62"/>
      <c r="Q182" s="59"/>
      <c r="R182" s="59"/>
      <c r="S182" s="59"/>
    </row>
    <row r="183" spans="6:19" s="54" customFormat="1" ht="11.25" hidden="1" outlineLevel="3" x14ac:dyDescent="0.2">
      <c r="F183" s="55"/>
      <c r="G183" s="56"/>
      <c r="H183" s="56"/>
      <c r="I183" s="57" t="s">
        <v>44</v>
      </c>
      <c r="J183" s="56"/>
      <c r="K183" s="58">
        <v>6</v>
      </c>
      <c r="L183" s="59"/>
      <c r="M183" s="60"/>
      <c r="N183" s="59"/>
      <c r="O183" s="61"/>
      <c r="P183" s="62"/>
      <c r="Q183" s="59"/>
      <c r="R183" s="59"/>
      <c r="S183" s="59"/>
    </row>
    <row r="184" spans="6:19" s="54" customFormat="1" ht="11.25" hidden="1" outlineLevel="3" x14ac:dyDescent="0.2">
      <c r="F184" s="55"/>
      <c r="G184" s="56"/>
      <c r="H184" s="56"/>
      <c r="I184" s="57" t="s">
        <v>36</v>
      </c>
      <c r="J184" s="56"/>
      <c r="K184" s="58">
        <v>0</v>
      </c>
      <c r="L184" s="59"/>
      <c r="M184" s="60"/>
      <c r="N184" s="59"/>
      <c r="O184" s="61"/>
      <c r="P184" s="62"/>
      <c r="Q184" s="59"/>
      <c r="R184" s="59"/>
      <c r="S184" s="59"/>
    </row>
    <row r="185" spans="6:19" s="54" customFormat="1" ht="11.25" hidden="1" outlineLevel="3" x14ac:dyDescent="0.2">
      <c r="F185" s="55"/>
      <c r="G185" s="56"/>
      <c r="H185" s="56"/>
      <c r="I185" s="57" t="s">
        <v>59</v>
      </c>
      <c r="J185" s="56"/>
      <c r="K185" s="58">
        <v>35.200000000000003</v>
      </c>
      <c r="L185" s="59"/>
      <c r="M185" s="60"/>
      <c r="N185" s="59"/>
      <c r="O185" s="61"/>
      <c r="P185" s="62"/>
      <c r="Q185" s="59"/>
      <c r="R185" s="59"/>
      <c r="S185" s="59"/>
    </row>
    <row r="186" spans="6:19" s="54" customFormat="1" ht="11.25" hidden="1" outlineLevel="3" x14ac:dyDescent="0.2">
      <c r="F186" s="55"/>
      <c r="G186" s="56"/>
      <c r="H186" s="56"/>
      <c r="I186" s="57"/>
      <c r="J186" s="56"/>
      <c r="K186" s="58">
        <v>0</v>
      </c>
      <c r="L186" s="59"/>
      <c r="M186" s="60"/>
      <c r="N186" s="59"/>
      <c r="O186" s="61"/>
      <c r="P186" s="62"/>
      <c r="Q186" s="59"/>
      <c r="R186" s="59"/>
      <c r="S186" s="59"/>
    </row>
    <row r="187" spans="6:19" s="48" customFormat="1" ht="24" outlineLevel="2" x14ac:dyDescent="0.2">
      <c r="F187" s="20">
        <v>7</v>
      </c>
      <c r="G187" s="21" t="s">
        <v>22</v>
      </c>
      <c r="H187" s="49" t="s">
        <v>89</v>
      </c>
      <c r="I187" s="50" t="s">
        <v>197</v>
      </c>
      <c r="J187" s="21" t="s">
        <v>39</v>
      </c>
      <c r="K187" s="51">
        <v>4</v>
      </c>
      <c r="L187" s="24">
        <v>0</v>
      </c>
      <c r="M187" s="51">
        <f>K187*(1+L187/100)</f>
        <v>4</v>
      </c>
      <c r="N187" s="24">
        <v>0</v>
      </c>
      <c r="O187" s="25">
        <f>M187*N187</f>
        <v>0</v>
      </c>
      <c r="P187" s="52">
        <v>1.4300000000000001E-3</v>
      </c>
      <c r="Q187" s="53">
        <f>M187*P187</f>
        <v>5.7200000000000003E-3</v>
      </c>
      <c r="R187" s="52"/>
      <c r="S187" s="53">
        <f>M187*R187</f>
        <v>0</v>
      </c>
    </row>
    <row r="188" spans="6:19" s="48" customFormat="1" ht="24" outlineLevel="2" x14ac:dyDescent="0.2">
      <c r="F188" s="20">
        <v>8</v>
      </c>
      <c r="G188" s="21" t="s">
        <v>22</v>
      </c>
      <c r="H188" s="49" t="s">
        <v>119</v>
      </c>
      <c r="I188" s="50" t="s">
        <v>191</v>
      </c>
      <c r="J188" s="21" t="s">
        <v>0</v>
      </c>
      <c r="K188" s="51">
        <v>1.56</v>
      </c>
      <c r="L188" s="24">
        <v>0</v>
      </c>
      <c r="M188" s="51">
        <f>K188*(1+L188/100)</f>
        <v>1.56</v>
      </c>
      <c r="N188" s="24">
        <v>0</v>
      </c>
      <c r="O188" s="25">
        <f>M188*N188</f>
        <v>0</v>
      </c>
      <c r="P188" s="52"/>
      <c r="Q188" s="53">
        <f>M188*P188</f>
        <v>0</v>
      </c>
      <c r="R188" s="52"/>
      <c r="S188" s="53">
        <f>M188*R188</f>
        <v>0</v>
      </c>
    </row>
    <row r="189" spans="6:19" s="90" customFormat="1" ht="12.75" customHeight="1" outlineLevel="2" x14ac:dyDescent="0.2">
      <c r="F189" s="91"/>
      <c r="G189" s="92"/>
      <c r="H189" s="92"/>
      <c r="I189" s="93"/>
      <c r="J189" s="92"/>
      <c r="K189" s="94"/>
      <c r="L189" s="95"/>
      <c r="M189" s="94"/>
      <c r="N189" s="95"/>
      <c r="O189" s="96"/>
      <c r="P189" s="97"/>
      <c r="Q189" s="95"/>
      <c r="R189" s="95"/>
      <c r="S189" s="95"/>
    </row>
    <row r="190" spans="6:19" s="40" customFormat="1" ht="16.5" customHeight="1" outlineLevel="1" x14ac:dyDescent="0.2">
      <c r="F190" s="41"/>
      <c r="G190" s="6"/>
      <c r="H190" s="42"/>
      <c r="I190" s="42" t="s">
        <v>151</v>
      </c>
      <c r="J190" s="6"/>
      <c r="K190" s="43"/>
      <c r="L190" s="44"/>
      <c r="M190" s="43"/>
      <c r="N190" s="44"/>
      <c r="O190" s="45">
        <f>SUBTOTAL(9,O191:O232)</f>
        <v>0</v>
      </c>
      <c r="P190" s="46"/>
      <c r="Q190" s="47">
        <f>SUBTOTAL(9,Q191:Q232)</f>
        <v>3.6429030000000001E-2</v>
      </c>
      <c r="R190" s="44"/>
      <c r="S190" s="47">
        <f>SUBTOTAL(9,S191:S232)</f>
        <v>0</v>
      </c>
    </row>
    <row r="191" spans="6:19" s="48" customFormat="1" ht="12" outlineLevel="2" collapsed="1" x14ac:dyDescent="0.2">
      <c r="F191" s="20">
        <v>1</v>
      </c>
      <c r="G191" s="21" t="s">
        <v>22</v>
      </c>
      <c r="H191" s="49" t="s">
        <v>102</v>
      </c>
      <c r="I191" s="50" t="s">
        <v>184</v>
      </c>
      <c r="J191" s="21" t="s">
        <v>24</v>
      </c>
      <c r="K191" s="51">
        <v>41.461500000000001</v>
      </c>
      <c r="L191" s="24">
        <v>0</v>
      </c>
      <c r="M191" s="51">
        <f>K191*(1+L191/100)</f>
        <v>41.461500000000001</v>
      </c>
      <c r="N191" s="24">
        <v>0</v>
      </c>
      <c r="O191" s="25">
        <f>M191*N191</f>
        <v>0</v>
      </c>
      <c r="P191" s="52"/>
      <c r="Q191" s="53">
        <f>M191*P191</f>
        <v>0</v>
      </c>
      <c r="R191" s="52"/>
      <c r="S191" s="53">
        <f>M191*R191</f>
        <v>0</v>
      </c>
    </row>
    <row r="192" spans="6:19" s="54" customFormat="1" ht="11.25" hidden="1" outlineLevel="3" x14ac:dyDescent="0.2">
      <c r="F192" s="55"/>
      <c r="G192" s="56"/>
      <c r="H192" s="56"/>
      <c r="I192" s="57" t="s">
        <v>63</v>
      </c>
      <c r="J192" s="56"/>
      <c r="K192" s="58">
        <v>0</v>
      </c>
      <c r="L192" s="59"/>
      <c r="M192" s="60"/>
      <c r="N192" s="59"/>
      <c r="O192" s="61"/>
      <c r="P192" s="62"/>
      <c r="Q192" s="59"/>
      <c r="R192" s="59"/>
      <c r="S192" s="59"/>
    </row>
    <row r="193" spans="6:19" s="54" customFormat="1" ht="11.25" hidden="1" outlineLevel="3" x14ac:dyDescent="0.2">
      <c r="F193" s="55"/>
      <c r="G193" s="56"/>
      <c r="H193" s="56"/>
      <c r="I193" s="57" t="s">
        <v>163</v>
      </c>
      <c r="J193" s="56"/>
      <c r="K193" s="58">
        <v>28.4</v>
      </c>
      <c r="L193" s="59"/>
      <c r="M193" s="60"/>
      <c r="N193" s="59"/>
      <c r="O193" s="61"/>
      <c r="P193" s="62"/>
      <c r="Q193" s="59"/>
      <c r="R193" s="59"/>
      <c r="S193" s="59"/>
    </row>
    <row r="194" spans="6:19" s="54" customFormat="1" ht="11.25" hidden="1" outlineLevel="3" x14ac:dyDescent="0.2">
      <c r="F194" s="55"/>
      <c r="G194" s="56"/>
      <c r="H194" s="56"/>
      <c r="I194" s="57" t="s">
        <v>9</v>
      </c>
      <c r="J194" s="56"/>
      <c r="K194" s="58">
        <v>0</v>
      </c>
      <c r="L194" s="59"/>
      <c r="M194" s="60"/>
      <c r="N194" s="59"/>
      <c r="O194" s="61"/>
      <c r="P194" s="62"/>
      <c r="Q194" s="59"/>
      <c r="R194" s="59"/>
      <c r="S194" s="59"/>
    </row>
    <row r="195" spans="6:19" s="54" customFormat="1" ht="11.25" hidden="1" outlineLevel="3" x14ac:dyDescent="0.2">
      <c r="F195" s="55"/>
      <c r="G195" s="56"/>
      <c r="H195" s="56"/>
      <c r="I195" s="57" t="s">
        <v>143</v>
      </c>
      <c r="J195" s="56"/>
      <c r="K195" s="58">
        <v>2.512</v>
      </c>
      <c r="L195" s="59"/>
      <c r="M195" s="60"/>
      <c r="N195" s="59"/>
      <c r="O195" s="61"/>
      <c r="P195" s="62"/>
      <c r="Q195" s="59"/>
      <c r="R195" s="59"/>
      <c r="S195" s="59"/>
    </row>
    <row r="196" spans="6:19" s="54" customFormat="1" ht="11.25" hidden="1" outlineLevel="3" x14ac:dyDescent="0.2">
      <c r="F196" s="55"/>
      <c r="G196" s="56"/>
      <c r="H196" s="56"/>
      <c r="I196" s="57" t="s">
        <v>11</v>
      </c>
      <c r="J196" s="56"/>
      <c r="K196" s="58">
        <v>0</v>
      </c>
      <c r="L196" s="59"/>
      <c r="M196" s="60"/>
      <c r="N196" s="59"/>
      <c r="O196" s="61"/>
      <c r="P196" s="62"/>
      <c r="Q196" s="59"/>
      <c r="R196" s="59"/>
      <c r="S196" s="59"/>
    </row>
    <row r="197" spans="6:19" s="54" customFormat="1" ht="11.25" hidden="1" outlineLevel="3" x14ac:dyDescent="0.2">
      <c r="F197" s="55"/>
      <c r="G197" s="56"/>
      <c r="H197" s="56"/>
      <c r="I197" s="57" t="s">
        <v>136</v>
      </c>
      <c r="J197" s="56"/>
      <c r="K197" s="58">
        <v>0.23550000000000001</v>
      </c>
      <c r="L197" s="59"/>
      <c r="M197" s="60"/>
      <c r="N197" s="59"/>
      <c r="O197" s="61"/>
      <c r="P197" s="62"/>
      <c r="Q197" s="59"/>
      <c r="R197" s="59"/>
      <c r="S197" s="59"/>
    </row>
    <row r="198" spans="6:19" s="54" customFormat="1" ht="11.25" hidden="1" outlineLevel="3" x14ac:dyDescent="0.2">
      <c r="F198" s="55"/>
      <c r="G198" s="56"/>
      <c r="H198" s="56"/>
      <c r="I198" s="57" t="s">
        <v>26</v>
      </c>
      <c r="J198" s="56"/>
      <c r="K198" s="58">
        <v>0</v>
      </c>
      <c r="L198" s="59"/>
      <c r="M198" s="60"/>
      <c r="N198" s="59"/>
      <c r="O198" s="61"/>
      <c r="P198" s="62"/>
      <c r="Q198" s="59"/>
      <c r="R198" s="59"/>
      <c r="S198" s="59"/>
    </row>
    <row r="199" spans="6:19" s="54" customFormat="1" ht="11.25" hidden="1" outlineLevel="3" x14ac:dyDescent="0.2">
      <c r="F199" s="55"/>
      <c r="G199" s="56"/>
      <c r="H199" s="56"/>
      <c r="I199" s="57" t="s">
        <v>137</v>
      </c>
      <c r="J199" s="56"/>
      <c r="K199" s="58">
        <v>0.314</v>
      </c>
      <c r="L199" s="59"/>
      <c r="M199" s="60"/>
      <c r="N199" s="59"/>
      <c r="O199" s="61"/>
      <c r="P199" s="62"/>
      <c r="Q199" s="59"/>
      <c r="R199" s="59"/>
      <c r="S199" s="59"/>
    </row>
    <row r="200" spans="6:19" s="54" customFormat="1" ht="11.25" hidden="1" outlineLevel="3" x14ac:dyDescent="0.2">
      <c r="F200" s="55"/>
      <c r="G200" s="56"/>
      <c r="H200" s="56"/>
      <c r="I200" s="57" t="s">
        <v>29</v>
      </c>
      <c r="J200" s="56"/>
      <c r="K200" s="58">
        <v>0</v>
      </c>
      <c r="L200" s="59"/>
      <c r="M200" s="60"/>
      <c r="N200" s="59"/>
      <c r="O200" s="61"/>
      <c r="P200" s="62"/>
      <c r="Q200" s="59"/>
      <c r="R200" s="59"/>
      <c r="S200" s="59"/>
    </row>
    <row r="201" spans="6:19" s="54" customFormat="1" ht="11.25" hidden="1" outlineLevel="3" x14ac:dyDescent="0.2">
      <c r="F201" s="55"/>
      <c r="G201" s="56"/>
      <c r="H201" s="56"/>
      <c r="I201" s="57" t="s">
        <v>133</v>
      </c>
      <c r="J201" s="56"/>
      <c r="K201" s="58">
        <v>10</v>
      </c>
      <c r="L201" s="59"/>
      <c r="M201" s="60"/>
      <c r="N201" s="59"/>
      <c r="O201" s="61"/>
      <c r="P201" s="62"/>
      <c r="Q201" s="59"/>
      <c r="R201" s="59"/>
      <c r="S201" s="59"/>
    </row>
    <row r="202" spans="6:19" s="54" customFormat="1" ht="11.25" hidden="1" outlineLevel="3" x14ac:dyDescent="0.2">
      <c r="F202" s="55"/>
      <c r="G202" s="56"/>
      <c r="H202" s="56"/>
      <c r="I202" s="57"/>
      <c r="J202" s="56"/>
      <c r="K202" s="58">
        <v>0</v>
      </c>
      <c r="L202" s="59"/>
      <c r="M202" s="60"/>
      <c r="N202" s="59"/>
      <c r="O202" s="61"/>
      <c r="P202" s="62"/>
      <c r="Q202" s="59"/>
      <c r="R202" s="59"/>
      <c r="S202" s="59"/>
    </row>
    <row r="203" spans="6:19" s="48" customFormat="1" ht="24" outlineLevel="2" x14ac:dyDescent="0.2">
      <c r="F203" s="20">
        <v>2</v>
      </c>
      <c r="G203" s="21" t="s">
        <v>22</v>
      </c>
      <c r="H203" s="49" t="s">
        <v>103</v>
      </c>
      <c r="I203" s="50" t="s">
        <v>192</v>
      </c>
      <c r="J203" s="21" t="s">
        <v>24</v>
      </c>
      <c r="K203" s="51">
        <v>41.462000000000003</v>
      </c>
      <c r="L203" s="24">
        <v>0</v>
      </c>
      <c r="M203" s="51">
        <f>K203*(1+L203/100)</f>
        <v>41.462000000000003</v>
      </c>
      <c r="N203" s="24">
        <v>0</v>
      </c>
      <c r="O203" s="25">
        <f>M203*N203</f>
        <v>0</v>
      </c>
      <c r="P203" s="52">
        <v>1.2E-4</v>
      </c>
      <c r="Q203" s="53">
        <f>M203*P203</f>
        <v>4.9754400000000002E-3</v>
      </c>
      <c r="R203" s="52"/>
      <c r="S203" s="53">
        <f>M203*R203</f>
        <v>0</v>
      </c>
    </row>
    <row r="204" spans="6:19" s="48" customFormat="1" ht="12" outlineLevel="2" x14ac:dyDescent="0.2">
      <c r="F204" s="20">
        <v>3</v>
      </c>
      <c r="G204" s="21" t="s">
        <v>22</v>
      </c>
      <c r="H204" s="49" t="s">
        <v>104</v>
      </c>
      <c r="I204" s="50" t="s">
        <v>238</v>
      </c>
      <c r="J204" s="21" t="s">
        <v>24</v>
      </c>
      <c r="K204" s="51">
        <v>41.462000000000003</v>
      </c>
      <c r="L204" s="24">
        <v>0</v>
      </c>
      <c r="M204" s="51">
        <f>K204*(1+L204/100)</f>
        <v>41.462000000000003</v>
      </c>
      <c r="N204" s="24">
        <v>0</v>
      </c>
      <c r="O204" s="25">
        <f>M204*N204</f>
        <v>0</v>
      </c>
      <c r="P204" s="52">
        <v>1.3999999999999999E-4</v>
      </c>
      <c r="Q204" s="53">
        <f>M204*P204</f>
        <v>5.8046799999999996E-3</v>
      </c>
      <c r="R204" s="52"/>
      <c r="S204" s="53">
        <f>M204*R204</f>
        <v>0</v>
      </c>
    </row>
    <row r="205" spans="6:19" s="48" customFormat="1" ht="12" outlineLevel="2" collapsed="1" x14ac:dyDescent="0.2">
      <c r="F205" s="20">
        <v>4</v>
      </c>
      <c r="G205" s="21" t="s">
        <v>22</v>
      </c>
      <c r="H205" s="49" t="s">
        <v>220</v>
      </c>
      <c r="I205" s="50" t="s">
        <v>221</v>
      </c>
      <c r="J205" s="21" t="s">
        <v>24</v>
      </c>
      <c r="K205" s="51">
        <v>111.51700000000001</v>
      </c>
      <c r="L205" s="24">
        <v>0</v>
      </c>
      <c r="M205" s="51">
        <f>K205*(1+L205/100)</f>
        <v>111.51700000000001</v>
      </c>
      <c r="N205" s="24">
        <v>0</v>
      </c>
      <c r="O205" s="25">
        <f>M205*N205</f>
        <v>0</v>
      </c>
      <c r="P205" s="52">
        <v>2.3000000000000001E-4</v>
      </c>
      <c r="Q205" s="53">
        <f>M205*P205</f>
        <v>2.5648910000000004E-2</v>
      </c>
      <c r="R205" s="52"/>
      <c r="S205" s="53">
        <f>M205*R205</f>
        <v>0</v>
      </c>
    </row>
    <row r="206" spans="6:19" s="54" customFormat="1" ht="11.25" hidden="1" outlineLevel="3" x14ac:dyDescent="0.2">
      <c r="F206" s="55"/>
      <c r="G206" s="56"/>
      <c r="H206" s="56"/>
      <c r="I206" s="57" t="s">
        <v>12</v>
      </c>
      <c r="J206" s="56"/>
      <c r="K206" s="58">
        <v>0</v>
      </c>
      <c r="L206" s="59"/>
      <c r="M206" s="60"/>
      <c r="N206" s="59"/>
      <c r="O206" s="61"/>
      <c r="P206" s="62"/>
      <c r="Q206" s="59"/>
      <c r="R206" s="59"/>
      <c r="S206" s="59"/>
    </row>
    <row r="207" spans="6:19" s="54" customFormat="1" ht="11.25" hidden="1" outlineLevel="3" x14ac:dyDescent="0.2">
      <c r="F207" s="55"/>
      <c r="G207" s="56"/>
      <c r="H207" s="56"/>
      <c r="I207" s="57" t="s">
        <v>126</v>
      </c>
      <c r="J207" s="56"/>
      <c r="K207" s="58">
        <v>12.9</v>
      </c>
      <c r="L207" s="59"/>
      <c r="M207" s="60"/>
      <c r="N207" s="59"/>
      <c r="O207" s="61"/>
      <c r="P207" s="62"/>
      <c r="Q207" s="59"/>
      <c r="R207" s="59"/>
      <c r="S207" s="59"/>
    </row>
    <row r="208" spans="6:19" s="54" customFormat="1" ht="11.25" hidden="1" outlineLevel="3" x14ac:dyDescent="0.2">
      <c r="F208" s="55"/>
      <c r="G208" s="56"/>
      <c r="H208" s="56"/>
      <c r="I208" s="57" t="s">
        <v>14</v>
      </c>
      <c r="J208" s="56"/>
      <c r="K208" s="58">
        <v>0</v>
      </c>
      <c r="L208" s="59"/>
      <c r="M208" s="60"/>
      <c r="N208" s="59"/>
      <c r="O208" s="61"/>
      <c r="P208" s="62"/>
      <c r="Q208" s="59"/>
      <c r="R208" s="59"/>
      <c r="S208" s="59"/>
    </row>
    <row r="209" spans="6:19" s="54" customFormat="1" ht="11.25" hidden="1" outlineLevel="3" x14ac:dyDescent="0.2">
      <c r="F209" s="55"/>
      <c r="G209" s="56"/>
      <c r="H209" s="56"/>
      <c r="I209" s="57" t="s">
        <v>121</v>
      </c>
      <c r="J209" s="56"/>
      <c r="K209" s="58">
        <v>3.5999999999999996</v>
      </c>
      <c r="L209" s="59"/>
      <c r="M209" s="60"/>
      <c r="N209" s="59"/>
      <c r="O209" s="61"/>
      <c r="P209" s="62"/>
      <c r="Q209" s="59"/>
      <c r="R209" s="59"/>
      <c r="S209" s="59"/>
    </row>
    <row r="210" spans="6:19" s="54" customFormat="1" ht="11.25" hidden="1" outlineLevel="3" x14ac:dyDescent="0.2">
      <c r="F210" s="55"/>
      <c r="G210" s="56"/>
      <c r="H210" s="56"/>
      <c r="I210" s="57" t="s">
        <v>15</v>
      </c>
      <c r="J210" s="56"/>
      <c r="K210" s="58">
        <v>0</v>
      </c>
      <c r="L210" s="59"/>
      <c r="M210" s="60"/>
      <c r="N210" s="59"/>
      <c r="O210" s="61"/>
      <c r="P210" s="62"/>
      <c r="Q210" s="59"/>
      <c r="R210" s="59"/>
      <c r="S210" s="59"/>
    </row>
    <row r="211" spans="6:19" s="54" customFormat="1" ht="11.25" hidden="1" outlineLevel="3" x14ac:dyDescent="0.2">
      <c r="F211" s="55"/>
      <c r="G211" s="56"/>
      <c r="H211" s="56"/>
      <c r="I211" s="57" t="s">
        <v>78</v>
      </c>
      <c r="J211" s="56"/>
      <c r="K211" s="58">
        <v>1.375</v>
      </c>
      <c r="L211" s="59"/>
      <c r="M211" s="60"/>
      <c r="N211" s="59"/>
      <c r="O211" s="61"/>
      <c r="P211" s="62"/>
      <c r="Q211" s="59"/>
      <c r="R211" s="59"/>
      <c r="S211" s="59"/>
    </row>
    <row r="212" spans="6:19" s="54" customFormat="1" ht="11.25" hidden="1" outlineLevel="3" x14ac:dyDescent="0.2">
      <c r="F212" s="55"/>
      <c r="G212" s="56"/>
      <c r="H212" s="56"/>
      <c r="I212" s="57" t="s">
        <v>16</v>
      </c>
      <c r="J212" s="56"/>
      <c r="K212" s="58">
        <v>0</v>
      </c>
      <c r="L212" s="59"/>
      <c r="M212" s="60"/>
      <c r="N212" s="59"/>
      <c r="O212" s="61"/>
      <c r="P212" s="62"/>
      <c r="Q212" s="59"/>
      <c r="R212" s="59"/>
      <c r="S212" s="59"/>
    </row>
    <row r="213" spans="6:19" s="54" customFormat="1" ht="11.25" hidden="1" outlineLevel="3" x14ac:dyDescent="0.2">
      <c r="F213" s="55"/>
      <c r="G213" s="56"/>
      <c r="H213" s="56"/>
      <c r="I213" s="57" t="s">
        <v>79</v>
      </c>
      <c r="J213" s="56"/>
      <c r="K213" s="58">
        <v>2.75</v>
      </c>
      <c r="L213" s="59"/>
      <c r="M213" s="60"/>
      <c r="N213" s="59"/>
      <c r="O213" s="61"/>
      <c r="P213" s="62"/>
      <c r="Q213" s="59"/>
      <c r="R213" s="59"/>
      <c r="S213" s="59"/>
    </row>
    <row r="214" spans="6:19" s="54" customFormat="1" ht="11.25" hidden="1" outlineLevel="3" x14ac:dyDescent="0.2">
      <c r="F214" s="55"/>
      <c r="G214" s="56"/>
      <c r="H214" s="56"/>
      <c r="I214" s="57" t="s">
        <v>17</v>
      </c>
      <c r="J214" s="56"/>
      <c r="K214" s="58">
        <v>0</v>
      </c>
      <c r="L214" s="59"/>
      <c r="M214" s="60"/>
      <c r="N214" s="59"/>
      <c r="O214" s="61"/>
      <c r="P214" s="62"/>
      <c r="Q214" s="59"/>
      <c r="R214" s="59"/>
      <c r="S214" s="59"/>
    </row>
    <row r="215" spans="6:19" s="54" customFormat="1" ht="11.25" hidden="1" outlineLevel="3" x14ac:dyDescent="0.2">
      <c r="F215" s="55"/>
      <c r="G215" s="56"/>
      <c r="H215" s="56"/>
      <c r="I215" s="57" t="s">
        <v>76</v>
      </c>
      <c r="J215" s="56"/>
      <c r="K215" s="58">
        <v>1.353</v>
      </c>
      <c r="L215" s="59"/>
      <c r="M215" s="60"/>
      <c r="N215" s="59"/>
      <c r="O215" s="61"/>
      <c r="P215" s="62"/>
      <c r="Q215" s="59"/>
      <c r="R215" s="59"/>
      <c r="S215" s="59"/>
    </row>
    <row r="216" spans="6:19" s="54" customFormat="1" ht="11.25" hidden="1" outlineLevel="3" x14ac:dyDescent="0.2">
      <c r="F216" s="55"/>
      <c r="G216" s="56"/>
      <c r="H216" s="56"/>
      <c r="I216" s="57" t="s">
        <v>18</v>
      </c>
      <c r="J216" s="56"/>
      <c r="K216" s="58">
        <v>0</v>
      </c>
      <c r="L216" s="59"/>
      <c r="M216" s="60"/>
      <c r="N216" s="59"/>
      <c r="O216" s="61"/>
      <c r="P216" s="62"/>
      <c r="Q216" s="59"/>
      <c r="R216" s="59"/>
      <c r="S216" s="59"/>
    </row>
    <row r="217" spans="6:19" s="54" customFormat="1" ht="11.25" hidden="1" outlineLevel="3" x14ac:dyDescent="0.2">
      <c r="F217" s="55"/>
      <c r="G217" s="56"/>
      <c r="H217" s="56"/>
      <c r="I217" s="57" t="s">
        <v>125</v>
      </c>
      <c r="J217" s="56"/>
      <c r="K217" s="58">
        <v>6.3</v>
      </c>
      <c r="L217" s="59"/>
      <c r="M217" s="60"/>
      <c r="N217" s="59"/>
      <c r="O217" s="61"/>
      <c r="P217" s="62"/>
      <c r="Q217" s="59"/>
      <c r="R217" s="59"/>
      <c r="S217" s="59"/>
    </row>
    <row r="218" spans="6:19" s="54" customFormat="1" ht="11.25" hidden="1" outlineLevel="3" x14ac:dyDescent="0.2">
      <c r="F218" s="55"/>
      <c r="G218" s="56"/>
      <c r="H218" s="56"/>
      <c r="I218" s="57" t="s">
        <v>19</v>
      </c>
      <c r="J218" s="56"/>
      <c r="K218" s="58">
        <v>0</v>
      </c>
      <c r="L218" s="59"/>
      <c r="M218" s="60"/>
      <c r="N218" s="59"/>
      <c r="O218" s="61"/>
      <c r="P218" s="62"/>
      <c r="Q218" s="59"/>
      <c r="R218" s="59"/>
      <c r="S218" s="59"/>
    </row>
    <row r="219" spans="6:19" s="54" customFormat="1" ht="11.25" hidden="1" outlineLevel="3" x14ac:dyDescent="0.2">
      <c r="F219" s="55"/>
      <c r="G219" s="56"/>
      <c r="H219" s="56"/>
      <c r="I219" s="57" t="s">
        <v>122</v>
      </c>
      <c r="J219" s="56"/>
      <c r="K219" s="58">
        <v>4.125</v>
      </c>
      <c r="L219" s="59"/>
      <c r="M219" s="60"/>
      <c r="N219" s="59"/>
      <c r="O219" s="61"/>
      <c r="P219" s="62"/>
      <c r="Q219" s="59"/>
      <c r="R219" s="59"/>
      <c r="S219" s="59"/>
    </row>
    <row r="220" spans="6:19" s="54" customFormat="1" ht="11.25" hidden="1" outlineLevel="3" x14ac:dyDescent="0.2">
      <c r="F220" s="55"/>
      <c r="G220" s="56"/>
      <c r="H220" s="56"/>
      <c r="I220" s="57" t="s">
        <v>20</v>
      </c>
      <c r="J220" s="56"/>
      <c r="K220" s="58">
        <v>0</v>
      </c>
      <c r="L220" s="59"/>
      <c r="M220" s="60"/>
      <c r="N220" s="59"/>
      <c r="O220" s="61"/>
      <c r="P220" s="62"/>
      <c r="Q220" s="59"/>
      <c r="R220" s="59"/>
      <c r="S220" s="59"/>
    </row>
    <row r="221" spans="6:19" s="54" customFormat="1" ht="11.25" hidden="1" outlineLevel="3" x14ac:dyDescent="0.2">
      <c r="F221" s="55"/>
      <c r="G221" s="56"/>
      <c r="H221" s="56"/>
      <c r="I221" s="57" t="s">
        <v>123</v>
      </c>
      <c r="J221" s="56"/>
      <c r="K221" s="58">
        <v>8.25</v>
      </c>
      <c r="L221" s="59"/>
      <c r="M221" s="60"/>
      <c r="N221" s="59"/>
      <c r="O221" s="61"/>
      <c r="P221" s="62"/>
      <c r="Q221" s="59"/>
      <c r="R221" s="59"/>
      <c r="S221" s="59"/>
    </row>
    <row r="222" spans="6:19" s="54" customFormat="1" ht="11.25" hidden="1" outlineLevel="3" x14ac:dyDescent="0.2">
      <c r="F222" s="55"/>
      <c r="G222" s="56"/>
      <c r="H222" s="56"/>
      <c r="I222" s="57" t="s">
        <v>33</v>
      </c>
      <c r="J222" s="56"/>
      <c r="K222" s="58">
        <v>0</v>
      </c>
      <c r="L222" s="59"/>
      <c r="M222" s="60"/>
      <c r="N222" s="59"/>
      <c r="O222" s="61"/>
      <c r="P222" s="62"/>
      <c r="Q222" s="59"/>
      <c r="R222" s="59"/>
      <c r="S222" s="59"/>
    </row>
    <row r="223" spans="6:19" s="54" customFormat="1" ht="11.25" hidden="1" outlineLevel="3" x14ac:dyDescent="0.2">
      <c r="F223" s="55"/>
      <c r="G223" s="56"/>
      <c r="H223" s="56"/>
      <c r="I223" s="57" t="s">
        <v>80</v>
      </c>
      <c r="J223" s="56"/>
      <c r="K223" s="58">
        <v>1.98</v>
      </c>
      <c r="L223" s="59"/>
      <c r="M223" s="60"/>
      <c r="N223" s="59"/>
      <c r="O223" s="61"/>
      <c r="P223" s="62"/>
      <c r="Q223" s="59"/>
      <c r="R223" s="59"/>
      <c r="S223" s="59"/>
    </row>
    <row r="224" spans="6:19" s="54" customFormat="1" ht="11.25" hidden="1" outlineLevel="3" x14ac:dyDescent="0.2">
      <c r="F224" s="55"/>
      <c r="G224" s="56"/>
      <c r="H224" s="56"/>
      <c r="I224" s="57" t="s">
        <v>34</v>
      </c>
      <c r="J224" s="56"/>
      <c r="K224" s="58">
        <v>0</v>
      </c>
      <c r="L224" s="59"/>
      <c r="M224" s="60"/>
      <c r="N224" s="59"/>
      <c r="O224" s="61"/>
      <c r="P224" s="62"/>
      <c r="Q224" s="59"/>
      <c r="R224" s="59"/>
      <c r="S224" s="59"/>
    </row>
    <row r="225" spans="6:19" s="54" customFormat="1" ht="11.25" hidden="1" outlineLevel="3" x14ac:dyDescent="0.2">
      <c r="F225" s="55"/>
      <c r="G225" s="56"/>
      <c r="H225" s="56"/>
      <c r="I225" s="57" t="s">
        <v>73</v>
      </c>
      <c r="J225" s="56"/>
      <c r="K225" s="58">
        <v>20.46</v>
      </c>
      <c r="L225" s="59"/>
      <c r="M225" s="60"/>
      <c r="N225" s="59"/>
      <c r="O225" s="61"/>
      <c r="P225" s="62"/>
      <c r="Q225" s="59"/>
      <c r="R225" s="59"/>
      <c r="S225" s="59"/>
    </row>
    <row r="226" spans="6:19" s="54" customFormat="1" ht="11.25" hidden="1" outlineLevel="3" x14ac:dyDescent="0.2">
      <c r="F226" s="55"/>
      <c r="G226" s="56"/>
      <c r="H226" s="56"/>
      <c r="I226" s="57" t="s">
        <v>35</v>
      </c>
      <c r="J226" s="56"/>
      <c r="K226" s="58">
        <v>0</v>
      </c>
      <c r="L226" s="59"/>
      <c r="M226" s="60"/>
      <c r="N226" s="59"/>
      <c r="O226" s="61"/>
      <c r="P226" s="62"/>
      <c r="Q226" s="59"/>
      <c r="R226" s="59"/>
      <c r="S226" s="59"/>
    </row>
    <row r="227" spans="6:19" s="54" customFormat="1" ht="11.25" hidden="1" outlineLevel="3" x14ac:dyDescent="0.2">
      <c r="F227" s="55"/>
      <c r="G227" s="56"/>
      <c r="H227" s="56"/>
      <c r="I227" s="57" t="s">
        <v>74</v>
      </c>
      <c r="J227" s="56"/>
      <c r="K227" s="58">
        <v>31</v>
      </c>
      <c r="L227" s="59"/>
      <c r="M227" s="60"/>
      <c r="N227" s="59"/>
      <c r="O227" s="61"/>
      <c r="P227" s="62"/>
      <c r="Q227" s="59"/>
      <c r="R227" s="59"/>
      <c r="S227" s="59"/>
    </row>
    <row r="228" spans="6:19" s="54" customFormat="1" ht="11.25" hidden="1" outlineLevel="3" x14ac:dyDescent="0.2">
      <c r="F228" s="55"/>
      <c r="G228" s="56"/>
      <c r="H228" s="56"/>
      <c r="I228" s="57" t="s">
        <v>36</v>
      </c>
      <c r="J228" s="56"/>
      <c r="K228" s="58">
        <v>0</v>
      </c>
      <c r="L228" s="59"/>
      <c r="M228" s="60"/>
      <c r="N228" s="59"/>
      <c r="O228" s="61"/>
      <c r="P228" s="62"/>
      <c r="Q228" s="59"/>
      <c r="R228" s="59"/>
      <c r="S228" s="59"/>
    </row>
    <row r="229" spans="6:19" s="54" customFormat="1" ht="11.25" hidden="1" outlineLevel="3" x14ac:dyDescent="0.2">
      <c r="F229" s="55"/>
      <c r="G229" s="56"/>
      <c r="H229" s="56"/>
      <c r="I229" s="57" t="s">
        <v>124</v>
      </c>
      <c r="J229" s="56"/>
      <c r="K229" s="58">
        <v>5.8080000000000007</v>
      </c>
      <c r="L229" s="59"/>
      <c r="M229" s="60"/>
      <c r="N229" s="59"/>
      <c r="O229" s="61"/>
      <c r="P229" s="62"/>
      <c r="Q229" s="59"/>
      <c r="R229" s="59"/>
      <c r="S229" s="59"/>
    </row>
    <row r="230" spans="6:19" s="54" customFormat="1" ht="11.25" hidden="1" outlineLevel="3" x14ac:dyDescent="0.2">
      <c r="F230" s="55"/>
      <c r="G230" s="56"/>
      <c r="H230" s="56"/>
      <c r="I230" s="57" t="s">
        <v>128</v>
      </c>
      <c r="J230" s="56"/>
      <c r="K230" s="58">
        <v>11.616000000000001</v>
      </c>
      <c r="L230" s="59"/>
      <c r="M230" s="60"/>
      <c r="N230" s="59"/>
      <c r="O230" s="61"/>
      <c r="P230" s="62"/>
      <c r="Q230" s="59"/>
      <c r="R230" s="59"/>
      <c r="S230" s="59"/>
    </row>
    <row r="231" spans="6:19" s="54" customFormat="1" ht="11.25" hidden="1" outlineLevel="3" x14ac:dyDescent="0.2">
      <c r="F231" s="55"/>
      <c r="G231" s="56"/>
      <c r="H231" s="56"/>
      <c r="I231" s="57"/>
      <c r="J231" s="56"/>
      <c r="K231" s="58">
        <v>0</v>
      </c>
      <c r="L231" s="59"/>
      <c r="M231" s="60"/>
      <c r="N231" s="59"/>
      <c r="O231" s="61"/>
      <c r="P231" s="62"/>
      <c r="Q231" s="59"/>
      <c r="R231" s="59"/>
      <c r="S231" s="59"/>
    </row>
    <row r="232" spans="6:19" s="90" customFormat="1" ht="12.75" customHeight="1" outlineLevel="2" x14ac:dyDescent="0.2">
      <c r="F232" s="91"/>
      <c r="G232" s="92"/>
      <c r="H232" s="92"/>
      <c r="I232" s="93"/>
      <c r="J232" s="92"/>
      <c r="K232" s="94"/>
      <c r="L232" s="95"/>
      <c r="M232" s="94"/>
      <c r="N232" s="95"/>
      <c r="O232" s="96"/>
      <c r="P232" s="97"/>
      <c r="Q232" s="95"/>
      <c r="R232" s="95"/>
      <c r="S232" s="95"/>
    </row>
    <row r="233" spans="6:19" s="90" customFormat="1" ht="12.75" customHeight="1" outlineLevel="1" x14ac:dyDescent="0.2">
      <c r="F233" s="91"/>
      <c r="G233" s="92"/>
      <c r="H233" s="92"/>
      <c r="I233" s="93"/>
      <c r="J233" s="92"/>
      <c r="K233" s="94"/>
      <c r="L233" s="95"/>
      <c r="M233" s="94"/>
      <c r="N233" s="95"/>
      <c r="O233" s="96"/>
      <c r="P233" s="97"/>
      <c r="Q233" s="95"/>
      <c r="R233" s="95"/>
      <c r="S233" s="95"/>
    </row>
    <row r="234" spans="6:19" s="90" customFormat="1" ht="12.75" customHeight="1" x14ac:dyDescent="0.2">
      <c r="F234" s="91"/>
      <c r="G234" s="92"/>
      <c r="H234" s="92"/>
      <c r="I234" s="93"/>
      <c r="J234" s="92"/>
      <c r="K234" s="94"/>
      <c r="L234" s="95"/>
      <c r="M234" s="94"/>
      <c r="N234" s="95"/>
      <c r="O234" s="96"/>
      <c r="P234" s="97"/>
      <c r="Q234" s="95"/>
      <c r="R234" s="95"/>
      <c r="S234" s="95"/>
    </row>
    <row r="235" spans="6:19" s="114" customFormat="1" x14ac:dyDescent="0.2">
      <c r="F235" s="115"/>
      <c r="G235" s="116"/>
      <c r="H235" s="117"/>
      <c r="I235" s="118" t="s">
        <v>236</v>
      </c>
      <c r="J235" s="116"/>
      <c r="K235" s="119"/>
      <c r="L235" s="120"/>
      <c r="M235" s="119"/>
      <c r="N235" s="120"/>
      <c r="O235" s="121"/>
      <c r="P235" s="122"/>
      <c r="Q235" s="120"/>
      <c r="R235" s="120"/>
      <c r="S235" s="120"/>
    </row>
    <row r="236" spans="6:19" x14ac:dyDescent="0.2">
      <c r="I236" s="5" t="s">
        <v>237</v>
      </c>
    </row>
  </sheetData>
  <phoneticPr fontId="0" type="noConversion"/>
  <pageMargins left="0.39370078740157483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D7" sqref="D7"/>
    </sheetView>
  </sheetViews>
  <sheetFormatPr defaultRowHeight="12.75" x14ac:dyDescent="0.2"/>
  <cols>
    <col min="1" max="1" width="45.7109375" customWidth="1"/>
    <col min="2" max="2" width="9.7109375" customWidth="1"/>
    <col min="3" max="3" width="4.7109375" customWidth="1"/>
    <col min="4" max="4" width="14.7109375" customWidth="1"/>
    <col min="5" max="5" width="15.5703125" customWidth="1"/>
    <col min="257" max="257" width="45.7109375" customWidth="1"/>
    <col min="258" max="258" width="9.7109375" customWidth="1"/>
    <col min="259" max="259" width="4.7109375" customWidth="1"/>
    <col min="260" max="260" width="14.7109375" customWidth="1"/>
    <col min="261" max="261" width="15.5703125" customWidth="1"/>
    <col min="513" max="513" width="45.7109375" customWidth="1"/>
    <col min="514" max="514" width="9.7109375" customWidth="1"/>
    <col min="515" max="515" width="4.7109375" customWidth="1"/>
    <col min="516" max="516" width="14.7109375" customWidth="1"/>
    <col min="517" max="517" width="15.5703125" customWidth="1"/>
    <col min="769" max="769" width="45.7109375" customWidth="1"/>
    <col min="770" max="770" width="9.7109375" customWidth="1"/>
    <col min="771" max="771" width="4.7109375" customWidth="1"/>
    <col min="772" max="772" width="14.7109375" customWidth="1"/>
    <col min="773" max="773" width="15.5703125" customWidth="1"/>
    <col min="1025" max="1025" width="45.7109375" customWidth="1"/>
    <col min="1026" max="1026" width="9.7109375" customWidth="1"/>
    <col min="1027" max="1027" width="4.7109375" customWidth="1"/>
    <col min="1028" max="1028" width="14.7109375" customWidth="1"/>
    <col min="1029" max="1029" width="15.5703125" customWidth="1"/>
    <col min="1281" max="1281" width="45.7109375" customWidth="1"/>
    <col min="1282" max="1282" width="9.7109375" customWidth="1"/>
    <col min="1283" max="1283" width="4.7109375" customWidth="1"/>
    <col min="1284" max="1284" width="14.7109375" customWidth="1"/>
    <col min="1285" max="1285" width="15.5703125" customWidth="1"/>
    <col min="1537" max="1537" width="45.7109375" customWidth="1"/>
    <col min="1538" max="1538" width="9.7109375" customWidth="1"/>
    <col min="1539" max="1539" width="4.7109375" customWidth="1"/>
    <col min="1540" max="1540" width="14.7109375" customWidth="1"/>
    <col min="1541" max="1541" width="15.5703125" customWidth="1"/>
    <col min="1793" max="1793" width="45.7109375" customWidth="1"/>
    <col min="1794" max="1794" width="9.7109375" customWidth="1"/>
    <col min="1795" max="1795" width="4.7109375" customWidth="1"/>
    <col min="1796" max="1796" width="14.7109375" customWidth="1"/>
    <col min="1797" max="1797" width="15.5703125" customWidth="1"/>
    <col min="2049" max="2049" width="45.7109375" customWidth="1"/>
    <col min="2050" max="2050" width="9.7109375" customWidth="1"/>
    <col min="2051" max="2051" width="4.7109375" customWidth="1"/>
    <col min="2052" max="2052" width="14.7109375" customWidth="1"/>
    <col min="2053" max="2053" width="15.5703125" customWidth="1"/>
    <col min="2305" max="2305" width="45.7109375" customWidth="1"/>
    <col min="2306" max="2306" width="9.7109375" customWidth="1"/>
    <col min="2307" max="2307" width="4.7109375" customWidth="1"/>
    <col min="2308" max="2308" width="14.7109375" customWidth="1"/>
    <col min="2309" max="2309" width="15.5703125" customWidth="1"/>
    <col min="2561" max="2561" width="45.7109375" customWidth="1"/>
    <col min="2562" max="2562" width="9.7109375" customWidth="1"/>
    <col min="2563" max="2563" width="4.7109375" customWidth="1"/>
    <col min="2564" max="2564" width="14.7109375" customWidth="1"/>
    <col min="2565" max="2565" width="15.5703125" customWidth="1"/>
    <col min="2817" max="2817" width="45.7109375" customWidth="1"/>
    <col min="2818" max="2818" width="9.7109375" customWidth="1"/>
    <col min="2819" max="2819" width="4.7109375" customWidth="1"/>
    <col min="2820" max="2820" width="14.7109375" customWidth="1"/>
    <col min="2821" max="2821" width="15.5703125" customWidth="1"/>
    <col min="3073" max="3073" width="45.7109375" customWidth="1"/>
    <col min="3074" max="3074" width="9.7109375" customWidth="1"/>
    <col min="3075" max="3075" width="4.7109375" customWidth="1"/>
    <col min="3076" max="3076" width="14.7109375" customWidth="1"/>
    <col min="3077" max="3077" width="15.5703125" customWidth="1"/>
    <col min="3329" max="3329" width="45.7109375" customWidth="1"/>
    <col min="3330" max="3330" width="9.7109375" customWidth="1"/>
    <col min="3331" max="3331" width="4.7109375" customWidth="1"/>
    <col min="3332" max="3332" width="14.7109375" customWidth="1"/>
    <col min="3333" max="3333" width="15.5703125" customWidth="1"/>
    <col min="3585" max="3585" width="45.7109375" customWidth="1"/>
    <col min="3586" max="3586" width="9.7109375" customWidth="1"/>
    <col min="3587" max="3587" width="4.7109375" customWidth="1"/>
    <col min="3588" max="3588" width="14.7109375" customWidth="1"/>
    <col min="3589" max="3589" width="15.5703125" customWidth="1"/>
    <col min="3841" max="3841" width="45.7109375" customWidth="1"/>
    <col min="3842" max="3842" width="9.7109375" customWidth="1"/>
    <col min="3843" max="3843" width="4.7109375" customWidth="1"/>
    <col min="3844" max="3844" width="14.7109375" customWidth="1"/>
    <col min="3845" max="3845" width="15.5703125" customWidth="1"/>
    <col min="4097" max="4097" width="45.7109375" customWidth="1"/>
    <col min="4098" max="4098" width="9.7109375" customWidth="1"/>
    <col min="4099" max="4099" width="4.7109375" customWidth="1"/>
    <col min="4100" max="4100" width="14.7109375" customWidth="1"/>
    <col min="4101" max="4101" width="15.5703125" customWidth="1"/>
    <col min="4353" max="4353" width="45.7109375" customWidth="1"/>
    <col min="4354" max="4354" width="9.7109375" customWidth="1"/>
    <col min="4355" max="4355" width="4.7109375" customWidth="1"/>
    <col min="4356" max="4356" width="14.7109375" customWidth="1"/>
    <col min="4357" max="4357" width="15.5703125" customWidth="1"/>
    <col min="4609" max="4609" width="45.7109375" customWidth="1"/>
    <col min="4610" max="4610" width="9.7109375" customWidth="1"/>
    <col min="4611" max="4611" width="4.7109375" customWidth="1"/>
    <col min="4612" max="4612" width="14.7109375" customWidth="1"/>
    <col min="4613" max="4613" width="15.5703125" customWidth="1"/>
    <col min="4865" max="4865" width="45.7109375" customWidth="1"/>
    <col min="4866" max="4866" width="9.7109375" customWidth="1"/>
    <col min="4867" max="4867" width="4.7109375" customWidth="1"/>
    <col min="4868" max="4868" width="14.7109375" customWidth="1"/>
    <col min="4869" max="4869" width="15.5703125" customWidth="1"/>
    <col min="5121" max="5121" width="45.7109375" customWidth="1"/>
    <col min="5122" max="5122" width="9.7109375" customWidth="1"/>
    <col min="5123" max="5123" width="4.7109375" customWidth="1"/>
    <col min="5124" max="5124" width="14.7109375" customWidth="1"/>
    <col min="5125" max="5125" width="15.5703125" customWidth="1"/>
    <col min="5377" max="5377" width="45.7109375" customWidth="1"/>
    <col min="5378" max="5378" width="9.7109375" customWidth="1"/>
    <col min="5379" max="5379" width="4.7109375" customWidth="1"/>
    <col min="5380" max="5380" width="14.7109375" customWidth="1"/>
    <col min="5381" max="5381" width="15.5703125" customWidth="1"/>
    <col min="5633" max="5633" width="45.7109375" customWidth="1"/>
    <col min="5634" max="5634" width="9.7109375" customWidth="1"/>
    <col min="5635" max="5635" width="4.7109375" customWidth="1"/>
    <col min="5636" max="5636" width="14.7109375" customWidth="1"/>
    <col min="5637" max="5637" width="15.5703125" customWidth="1"/>
    <col min="5889" max="5889" width="45.7109375" customWidth="1"/>
    <col min="5890" max="5890" width="9.7109375" customWidth="1"/>
    <col min="5891" max="5891" width="4.7109375" customWidth="1"/>
    <col min="5892" max="5892" width="14.7109375" customWidth="1"/>
    <col min="5893" max="5893" width="15.5703125" customWidth="1"/>
    <col min="6145" max="6145" width="45.7109375" customWidth="1"/>
    <col min="6146" max="6146" width="9.7109375" customWidth="1"/>
    <col min="6147" max="6147" width="4.7109375" customWidth="1"/>
    <col min="6148" max="6148" width="14.7109375" customWidth="1"/>
    <col min="6149" max="6149" width="15.5703125" customWidth="1"/>
    <col min="6401" max="6401" width="45.7109375" customWidth="1"/>
    <col min="6402" max="6402" width="9.7109375" customWidth="1"/>
    <col min="6403" max="6403" width="4.7109375" customWidth="1"/>
    <col min="6404" max="6404" width="14.7109375" customWidth="1"/>
    <col min="6405" max="6405" width="15.5703125" customWidth="1"/>
    <col min="6657" max="6657" width="45.7109375" customWidth="1"/>
    <col min="6658" max="6658" width="9.7109375" customWidth="1"/>
    <col min="6659" max="6659" width="4.7109375" customWidth="1"/>
    <col min="6660" max="6660" width="14.7109375" customWidth="1"/>
    <col min="6661" max="6661" width="15.5703125" customWidth="1"/>
    <col min="6913" max="6913" width="45.7109375" customWidth="1"/>
    <col min="6914" max="6914" width="9.7109375" customWidth="1"/>
    <col min="6915" max="6915" width="4.7109375" customWidth="1"/>
    <col min="6916" max="6916" width="14.7109375" customWidth="1"/>
    <col min="6917" max="6917" width="15.5703125" customWidth="1"/>
    <col min="7169" max="7169" width="45.7109375" customWidth="1"/>
    <col min="7170" max="7170" width="9.7109375" customWidth="1"/>
    <col min="7171" max="7171" width="4.7109375" customWidth="1"/>
    <col min="7172" max="7172" width="14.7109375" customWidth="1"/>
    <col min="7173" max="7173" width="15.5703125" customWidth="1"/>
    <col min="7425" max="7425" width="45.7109375" customWidth="1"/>
    <col min="7426" max="7426" width="9.7109375" customWidth="1"/>
    <col min="7427" max="7427" width="4.7109375" customWidth="1"/>
    <col min="7428" max="7428" width="14.7109375" customWidth="1"/>
    <col min="7429" max="7429" width="15.5703125" customWidth="1"/>
    <col min="7681" max="7681" width="45.7109375" customWidth="1"/>
    <col min="7682" max="7682" width="9.7109375" customWidth="1"/>
    <col min="7683" max="7683" width="4.7109375" customWidth="1"/>
    <col min="7684" max="7684" width="14.7109375" customWidth="1"/>
    <col min="7685" max="7685" width="15.5703125" customWidth="1"/>
    <col min="7937" max="7937" width="45.7109375" customWidth="1"/>
    <col min="7938" max="7938" width="9.7109375" customWidth="1"/>
    <col min="7939" max="7939" width="4.7109375" customWidth="1"/>
    <col min="7940" max="7940" width="14.7109375" customWidth="1"/>
    <col min="7941" max="7941" width="15.5703125" customWidth="1"/>
    <col min="8193" max="8193" width="45.7109375" customWidth="1"/>
    <col min="8194" max="8194" width="9.7109375" customWidth="1"/>
    <col min="8195" max="8195" width="4.7109375" customWidth="1"/>
    <col min="8196" max="8196" width="14.7109375" customWidth="1"/>
    <col min="8197" max="8197" width="15.5703125" customWidth="1"/>
    <col min="8449" max="8449" width="45.7109375" customWidth="1"/>
    <col min="8450" max="8450" width="9.7109375" customWidth="1"/>
    <col min="8451" max="8451" width="4.7109375" customWidth="1"/>
    <col min="8452" max="8452" width="14.7109375" customWidth="1"/>
    <col min="8453" max="8453" width="15.5703125" customWidth="1"/>
    <col min="8705" max="8705" width="45.7109375" customWidth="1"/>
    <col min="8706" max="8706" width="9.7109375" customWidth="1"/>
    <col min="8707" max="8707" width="4.7109375" customWidth="1"/>
    <col min="8708" max="8708" width="14.7109375" customWidth="1"/>
    <col min="8709" max="8709" width="15.5703125" customWidth="1"/>
    <col min="8961" max="8961" width="45.7109375" customWidth="1"/>
    <col min="8962" max="8962" width="9.7109375" customWidth="1"/>
    <col min="8963" max="8963" width="4.7109375" customWidth="1"/>
    <col min="8964" max="8964" width="14.7109375" customWidth="1"/>
    <col min="8965" max="8965" width="15.5703125" customWidth="1"/>
    <col min="9217" max="9217" width="45.7109375" customWidth="1"/>
    <col min="9218" max="9218" width="9.7109375" customWidth="1"/>
    <col min="9219" max="9219" width="4.7109375" customWidth="1"/>
    <col min="9220" max="9220" width="14.7109375" customWidth="1"/>
    <col min="9221" max="9221" width="15.5703125" customWidth="1"/>
    <col min="9473" max="9473" width="45.7109375" customWidth="1"/>
    <col min="9474" max="9474" width="9.7109375" customWidth="1"/>
    <col min="9475" max="9475" width="4.7109375" customWidth="1"/>
    <col min="9476" max="9476" width="14.7109375" customWidth="1"/>
    <col min="9477" max="9477" width="15.5703125" customWidth="1"/>
    <col min="9729" max="9729" width="45.7109375" customWidth="1"/>
    <col min="9730" max="9730" width="9.7109375" customWidth="1"/>
    <col min="9731" max="9731" width="4.7109375" customWidth="1"/>
    <col min="9732" max="9732" width="14.7109375" customWidth="1"/>
    <col min="9733" max="9733" width="15.5703125" customWidth="1"/>
    <col min="9985" max="9985" width="45.7109375" customWidth="1"/>
    <col min="9986" max="9986" width="9.7109375" customWidth="1"/>
    <col min="9987" max="9987" width="4.7109375" customWidth="1"/>
    <col min="9988" max="9988" width="14.7109375" customWidth="1"/>
    <col min="9989" max="9989" width="15.5703125" customWidth="1"/>
    <col min="10241" max="10241" width="45.7109375" customWidth="1"/>
    <col min="10242" max="10242" width="9.7109375" customWidth="1"/>
    <col min="10243" max="10243" width="4.7109375" customWidth="1"/>
    <col min="10244" max="10244" width="14.7109375" customWidth="1"/>
    <col min="10245" max="10245" width="15.5703125" customWidth="1"/>
    <col min="10497" max="10497" width="45.7109375" customWidth="1"/>
    <col min="10498" max="10498" width="9.7109375" customWidth="1"/>
    <col min="10499" max="10499" width="4.7109375" customWidth="1"/>
    <col min="10500" max="10500" width="14.7109375" customWidth="1"/>
    <col min="10501" max="10501" width="15.5703125" customWidth="1"/>
    <col min="10753" max="10753" width="45.7109375" customWidth="1"/>
    <col min="10754" max="10754" width="9.7109375" customWidth="1"/>
    <col min="10755" max="10755" width="4.7109375" customWidth="1"/>
    <col min="10756" max="10756" width="14.7109375" customWidth="1"/>
    <col min="10757" max="10757" width="15.5703125" customWidth="1"/>
    <col min="11009" max="11009" width="45.7109375" customWidth="1"/>
    <col min="11010" max="11010" width="9.7109375" customWidth="1"/>
    <col min="11011" max="11011" width="4.7109375" customWidth="1"/>
    <col min="11012" max="11012" width="14.7109375" customWidth="1"/>
    <col min="11013" max="11013" width="15.5703125" customWidth="1"/>
    <col min="11265" max="11265" width="45.7109375" customWidth="1"/>
    <col min="11266" max="11266" width="9.7109375" customWidth="1"/>
    <col min="11267" max="11267" width="4.7109375" customWidth="1"/>
    <col min="11268" max="11268" width="14.7109375" customWidth="1"/>
    <col min="11269" max="11269" width="15.5703125" customWidth="1"/>
    <col min="11521" max="11521" width="45.7109375" customWidth="1"/>
    <col min="11522" max="11522" width="9.7109375" customWidth="1"/>
    <col min="11523" max="11523" width="4.7109375" customWidth="1"/>
    <col min="11524" max="11524" width="14.7109375" customWidth="1"/>
    <col min="11525" max="11525" width="15.5703125" customWidth="1"/>
    <col min="11777" max="11777" width="45.7109375" customWidth="1"/>
    <col min="11778" max="11778" width="9.7109375" customWidth="1"/>
    <col min="11779" max="11779" width="4.7109375" customWidth="1"/>
    <col min="11780" max="11780" width="14.7109375" customWidth="1"/>
    <col min="11781" max="11781" width="15.5703125" customWidth="1"/>
    <col min="12033" max="12033" width="45.7109375" customWidth="1"/>
    <col min="12034" max="12034" width="9.7109375" customWidth="1"/>
    <col min="12035" max="12035" width="4.7109375" customWidth="1"/>
    <col min="12036" max="12036" width="14.7109375" customWidth="1"/>
    <col min="12037" max="12037" width="15.5703125" customWidth="1"/>
    <col min="12289" max="12289" width="45.7109375" customWidth="1"/>
    <col min="12290" max="12290" width="9.7109375" customWidth="1"/>
    <col min="12291" max="12291" width="4.7109375" customWidth="1"/>
    <col min="12292" max="12292" width="14.7109375" customWidth="1"/>
    <col min="12293" max="12293" width="15.5703125" customWidth="1"/>
    <col min="12545" max="12545" width="45.7109375" customWidth="1"/>
    <col min="12546" max="12546" width="9.7109375" customWidth="1"/>
    <col min="12547" max="12547" width="4.7109375" customWidth="1"/>
    <col min="12548" max="12548" width="14.7109375" customWidth="1"/>
    <col min="12549" max="12549" width="15.5703125" customWidth="1"/>
    <col min="12801" max="12801" width="45.7109375" customWidth="1"/>
    <col min="12802" max="12802" width="9.7109375" customWidth="1"/>
    <col min="12803" max="12803" width="4.7109375" customWidth="1"/>
    <col min="12804" max="12804" width="14.7109375" customWidth="1"/>
    <col min="12805" max="12805" width="15.5703125" customWidth="1"/>
    <col min="13057" max="13057" width="45.7109375" customWidth="1"/>
    <col min="13058" max="13058" width="9.7109375" customWidth="1"/>
    <col min="13059" max="13059" width="4.7109375" customWidth="1"/>
    <col min="13060" max="13060" width="14.7109375" customWidth="1"/>
    <col min="13061" max="13061" width="15.5703125" customWidth="1"/>
    <col min="13313" max="13313" width="45.7109375" customWidth="1"/>
    <col min="13314" max="13314" width="9.7109375" customWidth="1"/>
    <col min="13315" max="13315" width="4.7109375" customWidth="1"/>
    <col min="13316" max="13316" width="14.7109375" customWidth="1"/>
    <col min="13317" max="13317" width="15.5703125" customWidth="1"/>
    <col min="13569" max="13569" width="45.7109375" customWidth="1"/>
    <col min="13570" max="13570" width="9.7109375" customWidth="1"/>
    <col min="13571" max="13571" width="4.7109375" customWidth="1"/>
    <col min="13572" max="13572" width="14.7109375" customWidth="1"/>
    <col min="13573" max="13573" width="15.5703125" customWidth="1"/>
    <col min="13825" max="13825" width="45.7109375" customWidth="1"/>
    <col min="13826" max="13826" width="9.7109375" customWidth="1"/>
    <col min="13827" max="13827" width="4.7109375" customWidth="1"/>
    <col min="13828" max="13828" width="14.7109375" customWidth="1"/>
    <col min="13829" max="13829" width="15.5703125" customWidth="1"/>
    <col min="14081" max="14081" width="45.7109375" customWidth="1"/>
    <col min="14082" max="14082" width="9.7109375" customWidth="1"/>
    <col min="14083" max="14083" width="4.7109375" customWidth="1"/>
    <col min="14084" max="14084" width="14.7109375" customWidth="1"/>
    <col min="14085" max="14085" width="15.5703125" customWidth="1"/>
    <col min="14337" max="14337" width="45.7109375" customWidth="1"/>
    <col min="14338" max="14338" width="9.7109375" customWidth="1"/>
    <col min="14339" max="14339" width="4.7109375" customWidth="1"/>
    <col min="14340" max="14340" width="14.7109375" customWidth="1"/>
    <col min="14341" max="14341" width="15.5703125" customWidth="1"/>
    <col min="14593" max="14593" width="45.7109375" customWidth="1"/>
    <col min="14594" max="14594" width="9.7109375" customWidth="1"/>
    <col min="14595" max="14595" width="4.7109375" customWidth="1"/>
    <col min="14596" max="14596" width="14.7109375" customWidth="1"/>
    <col min="14597" max="14597" width="15.5703125" customWidth="1"/>
    <col min="14849" max="14849" width="45.7109375" customWidth="1"/>
    <col min="14850" max="14850" width="9.7109375" customWidth="1"/>
    <col min="14851" max="14851" width="4.7109375" customWidth="1"/>
    <col min="14852" max="14852" width="14.7109375" customWidth="1"/>
    <col min="14853" max="14853" width="15.5703125" customWidth="1"/>
    <col min="15105" max="15105" width="45.7109375" customWidth="1"/>
    <col min="15106" max="15106" width="9.7109375" customWidth="1"/>
    <col min="15107" max="15107" width="4.7109375" customWidth="1"/>
    <col min="15108" max="15108" width="14.7109375" customWidth="1"/>
    <col min="15109" max="15109" width="15.5703125" customWidth="1"/>
    <col min="15361" max="15361" width="45.7109375" customWidth="1"/>
    <col min="15362" max="15362" width="9.7109375" customWidth="1"/>
    <col min="15363" max="15363" width="4.7109375" customWidth="1"/>
    <col min="15364" max="15364" width="14.7109375" customWidth="1"/>
    <col min="15365" max="15365" width="15.5703125" customWidth="1"/>
    <col min="15617" max="15617" width="45.7109375" customWidth="1"/>
    <col min="15618" max="15618" width="9.7109375" customWidth="1"/>
    <col min="15619" max="15619" width="4.7109375" customWidth="1"/>
    <col min="15620" max="15620" width="14.7109375" customWidth="1"/>
    <col min="15621" max="15621" width="15.5703125" customWidth="1"/>
    <col min="15873" max="15873" width="45.7109375" customWidth="1"/>
    <col min="15874" max="15874" width="9.7109375" customWidth="1"/>
    <col min="15875" max="15875" width="4.7109375" customWidth="1"/>
    <col min="15876" max="15876" width="14.7109375" customWidth="1"/>
    <col min="15877" max="15877" width="15.5703125" customWidth="1"/>
    <col min="16129" max="16129" width="45.7109375" customWidth="1"/>
    <col min="16130" max="16130" width="9.7109375" customWidth="1"/>
    <col min="16131" max="16131" width="4.7109375" customWidth="1"/>
    <col min="16132" max="16132" width="14.7109375" customWidth="1"/>
    <col min="16133" max="16133" width="15.5703125" customWidth="1"/>
  </cols>
  <sheetData>
    <row r="2" spans="1:5" ht="20.25" x14ac:dyDescent="0.3">
      <c r="A2" s="204" t="s">
        <v>239</v>
      </c>
      <c r="B2" s="205"/>
      <c r="C2" s="205"/>
      <c r="D2" s="205"/>
      <c r="E2" s="205"/>
    </row>
    <row r="3" spans="1:5" ht="13.5" thickBot="1" x14ac:dyDescent="0.25"/>
    <row r="4" spans="1:5" x14ac:dyDescent="0.2">
      <c r="A4" s="124" t="s">
        <v>240</v>
      </c>
      <c r="B4" s="125"/>
      <c r="C4" s="126"/>
      <c r="D4" s="127">
        <f>ESI!F18</f>
        <v>0</v>
      </c>
      <c r="E4" s="128">
        <f>D4</f>
        <v>0</v>
      </c>
    </row>
    <row r="5" spans="1:5" x14ac:dyDescent="0.2">
      <c r="A5" s="129" t="s">
        <v>241</v>
      </c>
      <c r="B5" s="130"/>
      <c r="C5" s="131"/>
      <c r="D5" s="132">
        <v>0</v>
      </c>
      <c r="E5" s="133">
        <f>D5</f>
        <v>0</v>
      </c>
    </row>
    <row r="6" spans="1:5" ht="13.5" thickBot="1" x14ac:dyDescent="0.25">
      <c r="A6" s="134" t="s">
        <v>242</v>
      </c>
      <c r="B6" s="135">
        <v>8</v>
      </c>
      <c r="C6" s="136" t="s">
        <v>243</v>
      </c>
      <c r="D6" s="136">
        <v>0</v>
      </c>
      <c r="E6" s="137">
        <f>D6*B6</f>
        <v>0</v>
      </c>
    </row>
    <row r="7" spans="1:5" ht="13.5" thickBot="1" x14ac:dyDescent="0.25">
      <c r="A7" s="138"/>
      <c r="B7" s="139"/>
      <c r="C7" s="140"/>
      <c r="D7" s="140"/>
      <c r="E7" s="141"/>
    </row>
    <row r="8" spans="1:5" x14ac:dyDescent="0.2">
      <c r="A8" s="142" t="s">
        <v>244</v>
      </c>
      <c r="B8" s="125"/>
      <c r="C8" s="126"/>
      <c r="D8" s="126"/>
      <c r="E8" s="143">
        <f>SUM(E4:E6)</f>
        <v>0</v>
      </c>
    </row>
    <row r="9" spans="1:5" ht="13.5" thickBot="1" x14ac:dyDescent="0.25">
      <c r="A9" s="134" t="s">
        <v>32</v>
      </c>
      <c r="B9" s="135">
        <v>21</v>
      </c>
      <c r="C9" s="136" t="s">
        <v>0</v>
      </c>
      <c r="D9" s="136"/>
      <c r="E9" s="137">
        <f>E8*B9/100</f>
        <v>0</v>
      </c>
    </row>
    <row r="10" spans="1:5" ht="13.5" thickBot="1" x14ac:dyDescent="0.25">
      <c r="A10" s="138"/>
      <c r="B10" s="144"/>
      <c r="C10" s="144"/>
      <c r="D10" s="144"/>
      <c r="E10" s="145"/>
    </row>
    <row r="11" spans="1:5" ht="13.5" thickBot="1" x14ac:dyDescent="0.25">
      <c r="A11" s="146" t="s">
        <v>245</v>
      </c>
      <c r="B11" s="147"/>
      <c r="C11" s="147"/>
      <c r="D11" s="147"/>
      <c r="E11" s="148">
        <f>E8+E9</f>
        <v>0</v>
      </c>
    </row>
    <row r="16" spans="1:5" x14ac:dyDescent="0.2">
      <c r="A16" s="203"/>
      <c r="B16" s="203"/>
      <c r="C16" s="203"/>
      <c r="D16" s="203"/>
      <c r="E16" s="203"/>
    </row>
    <row r="17" spans="1:5" x14ac:dyDescent="0.2">
      <c r="A17" s="203"/>
      <c r="B17" s="203"/>
      <c r="C17" s="203"/>
      <c r="D17" s="203"/>
      <c r="E17" s="203"/>
    </row>
    <row r="18" spans="1:5" x14ac:dyDescent="0.2">
      <c r="A18" s="203"/>
      <c r="B18" s="203"/>
      <c r="C18" s="203"/>
      <c r="D18" s="203"/>
      <c r="E18" s="203"/>
    </row>
    <row r="19" spans="1:5" x14ac:dyDescent="0.2">
      <c r="A19" s="203"/>
      <c r="B19" s="203"/>
      <c r="C19" s="203"/>
      <c r="D19" s="203"/>
      <c r="E19" s="203"/>
    </row>
  </sheetData>
  <mergeCells count="5">
    <mergeCell ref="A16:E16"/>
    <mergeCell ref="A17:E17"/>
    <mergeCell ref="A18:E18"/>
    <mergeCell ref="A19:E19"/>
    <mergeCell ref="A2:E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7" sqref="E17"/>
    </sheetView>
  </sheetViews>
  <sheetFormatPr defaultRowHeight="12.75" x14ac:dyDescent="0.2"/>
  <cols>
    <col min="1" max="1" width="7" customWidth="1"/>
    <col min="2" max="2" width="74.85546875" customWidth="1"/>
    <col min="3" max="3" width="6.7109375" customWidth="1"/>
    <col min="4" max="4" width="2.7109375" customWidth="1"/>
    <col min="5" max="5" width="16.85546875" customWidth="1"/>
    <col min="6" max="6" width="18" customWidth="1"/>
    <col min="257" max="257" width="7" customWidth="1"/>
    <col min="258" max="258" width="74.85546875" customWidth="1"/>
    <col min="259" max="259" width="6.7109375" customWidth="1"/>
    <col min="260" max="260" width="2.7109375" customWidth="1"/>
    <col min="261" max="261" width="16.85546875" customWidth="1"/>
    <col min="262" max="262" width="18" customWidth="1"/>
    <col min="513" max="513" width="7" customWidth="1"/>
    <col min="514" max="514" width="74.85546875" customWidth="1"/>
    <col min="515" max="515" width="6.7109375" customWidth="1"/>
    <col min="516" max="516" width="2.7109375" customWidth="1"/>
    <col min="517" max="517" width="16.85546875" customWidth="1"/>
    <col min="518" max="518" width="18" customWidth="1"/>
    <col min="769" max="769" width="7" customWidth="1"/>
    <col min="770" max="770" width="74.85546875" customWidth="1"/>
    <col min="771" max="771" width="6.7109375" customWidth="1"/>
    <col min="772" max="772" width="2.7109375" customWidth="1"/>
    <col min="773" max="773" width="16.85546875" customWidth="1"/>
    <col min="774" max="774" width="18" customWidth="1"/>
    <col min="1025" max="1025" width="7" customWidth="1"/>
    <col min="1026" max="1026" width="74.85546875" customWidth="1"/>
    <col min="1027" max="1027" width="6.7109375" customWidth="1"/>
    <col min="1028" max="1028" width="2.7109375" customWidth="1"/>
    <col min="1029" max="1029" width="16.85546875" customWidth="1"/>
    <col min="1030" max="1030" width="18" customWidth="1"/>
    <col min="1281" max="1281" width="7" customWidth="1"/>
    <col min="1282" max="1282" width="74.85546875" customWidth="1"/>
    <col min="1283" max="1283" width="6.7109375" customWidth="1"/>
    <col min="1284" max="1284" width="2.7109375" customWidth="1"/>
    <col min="1285" max="1285" width="16.85546875" customWidth="1"/>
    <col min="1286" max="1286" width="18" customWidth="1"/>
    <col min="1537" max="1537" width="7" customWidth="1"/>
    <col min="1538" max="1538" width="74.85546875" customWidth="1"/>
    <col min="1539" max="1539" width="6.7109375" customWidth="1"/>
    <col min="1540" max="1540" width="2.7109375" customWidth="1"/>
    <col min="1541" max="1541" width="16.85546875" customWidth="1"/>
    <col min="1542" max="1542" width="18" customWidth="1"/>
    <col min="1793" max="1793" width="7" customWidth="1"/>
    <col min="1794" max="1794" width="74.85546875" customWidth="1"/>
    <col min="1795" max="1795" width="6.7109375" customWidth="1"/>
    <col min="1796" max="1796" width="2.7109375" customWidth="1"/>
    <col min="1797" max="1797" width="16.85546875" customWidth="1"/>
    <col min="1798" max="1798" width="18" customWidth="1"/>
    <col min="2049" max="2049" width="7" customWidth="1"/>
    <col min="2050" max="2050" width="74.85546875" customWidth="1"/>
    <col min="2051" max="2051" width="6.7109375" customWidth="1"/>
    <col min="2052" max="2052" width="2.7109375" customWidth="1"/>
    <col min="2053" max="2053" width="16.85546875" customWidth="1"/>
    <col min="2054" max="2054" width="18" customWidth="1"/>
    <col min="2305" max="2305" width="7" customWidth="1"/>
    <col min="2306" max="2306" width="74.85546875" customWidth="1"/>
    <col min="2307" max="2307" width="6.7109375" customWidth="1"/>
    <col min="2308" max="2308" width="2.7109375" customWidth="1"/>
    <col min="2309" max="2309" width="16.85546875" customWidth="1"/>
    <col min="2310" max="2310" width="18" customWidth="1"/>
    <col min="2561" max="2561" width="7" customWidth="1"/>
    <col min="2562" max="2562" width="74.85546875" customWidth="1"/>
    <col min="2563" max="2563" width="6.7109375" customWidth="1"/>
    <col min="2564" max="2564" width="2.7109375" customWidth="1"/>
    <col min="2565" max="2565" width="16.85546875" customWidth="1"/>
    <col min="2566" max="2566" width="18" customWidth="1"/>
    <col min="2817" max="2817" width="7" customWidth="1"/>
    <col min="2818" max="2818" width="74.85546875" customWidth="1"/>
    <col min="2819" max="2819" width="6.7109375" customWidth="1"/>
    <col min="2820" max="2820" width="2.7109375" customWidth="1"/>
    <col min="2821" max="2821" width="16.85546875" customWidth="1"/>
    <col min="2822" max="2822" width="18" customWidth="1"/>
    <col min="3073" max="3073" width="7" customWidth="1"/>
    <col min="3074" max="3074" width="74.85546875" customWidth="1"/>
    <col min="3075" max="3075" width="6.7109375" customWidth="1"/>
    <col min="3076" max="3076" width="2.7109375" customWidth="1"/>
    <col min="3077" max="3077" width="16.85546875" customWidth="1"/>
    <col min="3078" max="3078" width="18" customWidth="1"/>
    <col min="3329" max="3329" width="7" customWidth="1"/>
    <col min="3330" max="3330" width="74.85546875" customWidth="1"/>
    <col min="3331" max="3331" width="6.7109375" customWidth="1"/>
    <col min="3332" max="3332" width="2.7109375" customWidth="1"/>
    <col min="3333" max="3333" width="16.85546875" customWidth="1"/>
    <col min="3334" max="3334" width="18" customWidth="1"/>
    <col min="3585" max="3585" width="7" customWidth="1"/>
    <col min="3586" max="3586" width="74.85546875" customWidth="1"/>
    <col min="3587" max="3587" width="6.7109375" customWidth="1"/>
    <col min="3588" max="3588" width="2.7109375" customWidth="1"/>
    <col min="3589" max="3589" width="16.85546875" customWidth="1"/>
    <col min="3590" max="3590" width="18" customWidth="1"/>
    <col min="3841" max="3841" width="7" customWidth="1"/>
    <col min="3842" max="3842" width="74.85546875" customWidth="1"/>
    <col min="3843" max="3843" width="6.7109375" customWidth="1"/>
    <col min="3844" max="3844" width="2.7109375" customWidth="1"/>
    <col min="3845" max="3845" width="16.85546875" customWidth="1"/>
    <col min="3846" max="3846" width="18" customWidth="1"/>
    <col min="4097" max="4097" width="7" customWidth="1"/>
    <col min="4098" max="4098" width="74.85546875" customWidth="1"/>
    <col min="4099" max="4099" width="6.7109375" customWidth="1"/>
    <col min="4100" max="4100" width="2.7109375" customWidth="1"/>
    <col min="4101" max="4101" width="16.85546875" customWidth="1"/>
    <col min="4102" max="4102" width="18" customWidth="1"/>
    <col min="4353" max="4353" width="7" customWidth="1"/>
    <col min="4354" max="4354" width="74.85546875" customWidth="1"/>
    <col min="4355" max="4355" width="6.7109375" customWidth="1"/>
    <col min="4356" max="4356" width="2.7109375" customWidth="1"/>
    <col min="4357" max="4357" width="16.85546875" customWidth="1"/>
    <col min="4358" max="4358" width="18" customWidth="1"/>
    <col min="4609" max="4609" width="7" customWidth="1"/>
    <col min="4610" max="4610" width="74.85546875" customWidth="1"/>
    <col min="4611" max="4611" width="6.7109375" customWidth="1"/>
    <col min="4612" max="4612" width="2.7109375" customWidth="1"/>
    <col min="4613" max="4613" width="16.85546875" customWidth="1"/>
    <col min="4614" max="4614" width="18" customWidth="1"/>
    <col min="4865" max="4865" width="7" customWidth="1"/>
    <col min="4866" max="4866" width="74.85546875" customWidth="1"/>
    <col min="4867" max="4867" width="6.7109375" customWidth="1"/>
    <col min="4868" max="4868" width="2.7109375" customWidth="1"/>
    <col min="4869" max="4869" width="16.85546875" customWidth="1"/>
    <col min="4870" max="4870" width="18" customWidth="1"/>
    <col min="5121" max="5121" width="7" customWidth="1"/>
    <col min="5122" max="5122" width="74.85546875" customWidth="1"/>
    <col min="5123" max="5123" width="6.7109375" customWidth="1"/>
    <col min="5124" max="5124" width="2.7109375" customWidth="1"/>
    <col min="5125" max="5125" width="16.85546875" customWidth="1"/>
    <col min="5126" max="5126" width="18" customWidth="1"/>
    <col min="5377" max="5377" width="7" customWidth="1"/>
    <col min="5378" max="5378" width="74.85546875" customWidth="1"/>
    <col min="5379" max="5379" width="6.7109375" customWidth="1"/>
    <col min="5380" max="5380" width="2.7109375" customWidth="1"/>
    <col min="5381" max="5381" width="16.85546875" customWidth="1"/>
    <col min="5382" max="5382" width="18" customWidth="1"/>
    <col min="5633" max="5633" width="7" customWidth="1"/>
    <col min="5634" max="5634" width="74.85546875" customWidth="1"/>
    <col min="5635" max="5635" width="6.7109375" customWidth="1"/>
    <col min="5636" max="5636" width="2.7109375" customWidth="1"/>
    <col min="5637" max="5637" width="16.85546875" customWidth="1"/>
    <col min="5638" max="5638" width="18" customWidth="1"/>
    <col min="5889" max="5889" width="7" customWidth="1"/>
    <col min="5890" max="5890" width="74.85546875" customWidth="1"/>
    <col min="5891" max="5891" width="6.7109375" customWidth="1"/>
    <col min="5892" max="5892" width="2.7109375" customWidth="1"/>
    <col min="5893" max="5893" width="16.85546875" customWidth="1"/>
    <col min="5894" max="5894" width="18" customWidth="1"/>
    <col min="6145" max="6145" width="7" customWidth="1"/>
    <col min="6146" max="6146" width="74.85546875" customWidth="1"/>
    <col min="6147" max="6147" width="6.7109375" customWidth="1"/>
    <col min="6148" max="6148" width="2.7109375" customWidth="1"/>
    <col min="6149" max="6149" width="16.85546875" customWidth="1"/>
    <col min="6150" max="6150" width="18" customWidth="1"/>
    <col min="6401" max="6401" width="7" customWidth="1"/>
    <col min="6402" max="6402" width="74.85546875" customWidth="1"/>
    <col min="6403" max="6403" width="6.7109375" customWidth="1"/>
    <col min="6404" max="6404" width="2.7109375" customWidth="1"/>
    <col min="6405" max="6405" width="16.85546875" customWidth="1"/>
    <col min="6406" max="6406" width="18" customWidth="1"/>
    <col min="6657" max="6657" width="7" customWidth="1"/>
    <col min="6658" max="6658" width="74.85546875" customWidth="1"/>
    <col min="6659" max="6659" width="6.7109375" customWidth="1"/>
    <col min="6660" max="6660" width="2.7109375" customWidth="1"/>
    <col min="6661" max="6661" width="16.85546875" customWidth="1"/>
    <col min="6662" max="6662" width="18" customWidth="1"/>
    <col min="6913" max="6913" width="7" customWidth="1"/>
    <col min="6914" max="6914" width="74.85546875" customWidth="1"/>
    <col min="6915" max="6915" width="6.7109375" customWidth="1"/>
    <col min="6916" max="6916" width="2.7109375" customWidth="1"/>
    <col min="6917" max="6917" width="16.85546875" customWidth="1"/>
    <col min="6918" max="6918" width="18" customWidth="1"/>
    <col min="7169" max="7169" width="7" customWidth="1"/>
    <col min="7170" max="7170" width="74.85546875" customWidth="1"/>
    <col min="7171" max="7171" width="6.7109375" customWidth="1"/>
    <col min="7172" max="7172" width="2.7109375" customWidth="1"/>
    <col min="7173" max="7173" width="16.85546875" customWidth="1"/>
    <col min="7174" max="7174" width="18" customWidth="1"/>
    <col min="7425" max="7425" width="7" customWidth="1"/>
    <col min="7426" max="7426" width="74.85546875" customWidth="1"/>
    <col min="7427" max="7427" width="6.7109375" customWidth="1"/>
    <col min="7428" max="7428" width="2.7109375" customWidth="1"/>
    <col min="7429" max="7429" width="16.85546875" customWidth="1"/>
    <col min="7430" max="7430" width="18" customWidth="1"/>
    <col min="7681" max="7681" width="7" customWidth="1"/>
    <col min="7682" max="7682" width="74.85546875" customWidth="1"/>
    <col min="7683" max="7683" width="6.7109375" customWidth="1"/>
    <col min="7684" max="7684" width="2.7109375" customWidth="1"/>
    <col min="7685" max="7685" width="16.85546875" customWidth="1"/>
    <col min="7686" max="7686" width="18" customWidth="1"/>
    <col min="7937" max="7937" width="7" customWidth="1"/>
    <col min="7938" max="7938" width="74.85546875" customWidth="1"/>
    <col min="7939" max="7939" width="6.7109375" customWidth="1"/>
    <col min="7940" max="7940" width="2.7109375" customWidth="1"/>
    <col min="7941" max="7941" width="16.85546875" customWidth="1"/>
    <col min="7942" max="7942" width="18" customWidth="1"/>
    <col min="8193" max="8193" width="7" customWidth="1"/>
    <col min="8194" max="8194" width="74.85546875" customWidth="1"/>
    <col min="8195" max="8195" width="6.7109375" customWidth="1"/>
    <col min="8196" max="8196" width="2.7109375" customWidth="1"/>
    <col min="8197" max="8197" width="16.85546875" customWidth="1"/>
    <col min="8198" max="8198" width="18" customWidth="1"/>
    <col min="8449" max="8449" width="7" customWidth="1"/>
    <col min="8450" max="8450" width="74.85546875" customWidth="1"/>
    <col min="8451" max="8451" width="6.7109375" customWidth="1"/>
    <col min="8452" max="8452" width="2.7109375" customWidth="1"/>
    <col min="8453" max="8453" width="16.85546875" customWidth="1"/>
    <col min="8454" max="8454" width="18" customWidth="1"/>
    <col min="8705" max="8705" width="7" customWidth="1"/>
    <col min="8706" max="8706" width="74.85546875" customWidth="1"/>
    <col min="8707" max="8707" width="6.7109375" customWidth="1"/>
    <col min="8708" max="8708" width="2.7109375" customWidth="1"/>
    <col min="8709" max="8709" width="16.85546875" customWidth="1"/>
    <col min="8710" max="8710" width="18" customWidth="1"/>
    <col min="8961" max="8961" width="7" customWidth="1"/>
    <col min="8962" max="8962" width="74.85546875" customWidth="1"/>
    <col min="8963" max="8963" width="6.7109375" customWidth="1"/>
    <col min="8964" max="8964" width="2.7109375" customWidth="1"/>
    <col min="8965" max="8965" width="16.85546875" customWidth="1"/>
    <col min="8966" max="8966" width="18" customWidth="1"/>
    <col min="9217" max="9217" width="7" customWidth="1"/>
    <col min="9218" max="9218" width="74.85546875" customWidth="1"/>
    <col min="9219" max="9219" width="6.7109375" customWidth="1"/>
    <col min="9220" max="9220" width="2.7109375" customWidth="1"/>
    <col min="9221" max="9221" width="16.85546875" customWidth="1"/>
    <col min="9222" max="9222" width="18" customWidth="1"/>
    <col min="9473" max="9473" width="7" customWidth="1"/>
    <col min="9474" max="9474" width="74.85546875" customWidth="1"/>
    <col min="9475" max="9475" width="6.7109375" customWidth="1"/>
    <col min="9476" max="9476" width="2.7109375" customWidth="1"/>
    <col min="9477" max="9477" width="16.85546875" customWidth="1"/>
    <col min="9478" max="9478" width="18" customWidth="1"/>
    <col min="9729" max="9729" width="7" customWidth="1"/>
    <col min="9730" max="9730" width="74.85546875" customWidth="1"/>
    <col min="9731" max="9731" width="6.7109375" customWidth="1"/>
    <col min="9732" max="9732" width="2.7109375" customWidth="1"/>
    <col min="9733" max="9733" width="16.85546875" customWidth="1"/>
    <col min="9734" max="9734" width="18" customWidth="1"/>
    <col min="9985" max="9985" width="7" customWidth="1"/>
    <col min="9986" max="9986" width="74.85546875" customWidth="1"/>
    <col min="9987" max="9987" width="6.7109375" customWidth="1"/>
    <col min="9988" max="9988" width="2.7109375" customWidth="1"/>
    <col min="9989" max="9989" width="16.85546875" customWidth="1"/>
    <col min="9990" max="9990" width="18" customWidth="1"/>
    <col min="10241" max="10241" width="7" customWidth="1"/>
    <col min="10242" max="10242" width="74.85546875" customWidth="1"/>
    <col min="10243" max="10243" width="6.7109375" customWidth="1"/>
    <col min="10244" max="10244" width="2.7109375" customWidth="1"/>
    <col min="10245" max="10245" width="16.85546875" customWidth="1"/>
    <col min="10246" max="10246" width="18" customWidth="1"/>
    <col min="10497" max="10497" width="7" customWidth="1"/>
    <col min="10498" max="10498" width="74.85546875" customWidth="1"/>
    <col min="10499" max="10499" width="6.7109375" customWidth="1"/>
    <col min="10500" max="10500" width="2.7109375" customWidth="1"/>
    <col min="10501" max="10501" width="16.85546875" customWidth="1"/>
    <col min="10502" max="10502" width="18" customWidth="1"/>
    <col min="10753" max="10753" width="7" customWidth="1"/>
    <col min="10754" max="10754" width="74.85546875" customWidth="1"/>
    <col min="10755" max="10755" width="6.7109375" customWidth="1"/>
    <col min="10756" max="10756" width="2.7109375" customWidth="1"/>
    <col min="10757" max="10757" width="16.85546875" customWidth="1"/>
    <col min="10758" max="10758" width="18" customWidth="1"/>
    <col min="11009" max="11009" width="7" customWidth="1"/>
    <col min="11010" max="11010" width="74.85546875" customWidth="1"/>
    <col min="11011" max="11011" width="6.7109375" customWidth="1"/>
    <col min="11012" max="11012" width="2.7109375" customWidth="1"/>
    <col min="11013" max="11013" width="16.85546875" customWidth="1"/>
    <col min="11014" max="11014" width="18" customWidth="1"/>
    <col min="11265" max="11265" width="7" customWidth="1"/>
    <col min="11266" max="11266" width="74.85546875" customWidth="1"/>
    <col min="11267" max="11267" width="6.7109375" customWidth="1"/>
    <col min="11268" max="11268" width="2.7109375" customWidth="1"/>
    <col min="11269" max="11269" width="16.85546875" customWidth="1"/>
    <col min="11270" max="11270" width="18" customWidth="1"/>
    <col min="11521" max="11521" width="7" customWidth="1"/>
    <col min="11522" max="11522" width="74.85546875" customWidth="1"/>
    <col min="11523" max="11523" width="6.7109375" customWidth="1"/>
    <col min="11524" max="11524" width="2.7109375" customWidth="1"/>
    <col min="11525" max="11525" width="16.85546875" customWidth="1"/>
    <col min="11526" max="11526" width="18" customWidth="1"/>
    <col min="11777" max="11777" width="7" customWidth="1"/>
    <col min="11778" max="11778" width="74.85546875" customWidth="1"/>
    <col min="11779" max="11779" width="6.7109375" customWidth="1"/>
    <col min="11780" max="11780" width="2.7109375" customWidth="1"/>
    <col min="11781" max="11781" width="16.85546875" customWidth="1"/>
    <col min="11782" max="11782" width="18" customWidth="1"/>
    <col min="12033" max="12033" width="7" customWidth="1"/>
    <col min="12034" max="12034" width="74.85546875" customWidth="1"/>
    <col min="12035" max="12035" width="6.7109375" customWidth="1"/>
    <col min="12036" max="12036" width="2.7109375" customWidth="1"/>
    <col min="12037" max="12037" width="16.85546875" customWidth="1"/>
    <col min="12038" max="12038" width="18" customWidth="1"/>
    <col min="12289" max="12289" width="7" customWidth="1"/>
    <col min="12290" max="12290" width="74.85546875" customWidth="1"/>
    <col min="12291" max="12291" width="6.7109375" customWidth="1"/>
    <col min="12292" max="12292" width="2.7109375" customWidth="1"/>
    <col min="12293" max="12293" width="16.85546875" customWidth="1"/>
    <col min="12294" max="12294" width="18" customWidth="1"/>
    <col min="12545" max="12545" width="7" customWidth="1"/>
    <col min="12546" max="12546" width="74.85546875" customWidth="1"/>
    <col min="12547" max="12547" width="6.7109375" customWidth="1"/>
    <col min="12548" max="12548" width="2.7109375" customWidth="1"/>
    <col min="12549" max="12549" width="16.85546875" customWidth="1"/>
    <col min="12550" max="12550" width="18" customWidth="1"/>
    <col min="12801" max="12801" width="7" customWidth="1"/>
    <col min="12802" max="12802" width="74.85546875" customWidth="1"/>
    <col min="12803" max="12803" width="6.7109375" customWidth="1"/>
    <col min="12804" max="12804" width="2.7109375" customWidth="1"/>
    <col min="12805" max="12805" width="16.85546875" customWidth="1"/>
    <col min="12806" max="12806" width="18" customWidth="1"/>
    <col min="13057" max="13057" width="7" customWidth="1"/>
    <col min="13058" max="13058" width="74.85546875" customWidth="1"/>
    <col min="13059" max="13059" width="6.7109375" customWidth="1"/>
    <col min="13060" max="13060" width="2.7109375" customWidth="1"/>
    <col min="13061" max="13061" width="16.85546875" customWidth="1"/>
    <col min="13062" max="13062" width="18" customWidth="1"/>
    <col min="13313" max="13313" width="7" customWidth="1"/>
    <col min="13314" max="13314" width="74.85546875" customWidth="1"/>
    <col min="13315" max="13315" width="6.7109375" customWidth="1"/>
    <col min="13316" max="13316" width="2.7109375" customWidth="1"/>
    <col min="13317" max="13317" width="16.85546875" customWidth="1"/>
    <col min="13318" max="13318" width="18" customWidth="1"/>
    <col min="13569" max="13569" width="7" customWidth="1"/>
    <col min="13570" max="13570" width="74.85546875" customWidth="1"/>
    <col min="13571" max="13571" width="6.7109375" customWidth="1"/>
    <col min="13572" max="13572" width="2.7109375" customWidth="1"/>
    <col min="13573" max="13573" width="16.85546875" customWidth="1"/>
    <col min="13574" max="13574" width="18" customWidth="1"/>
    <col min="13825" max="13825" width="7" customWidth="1"/>
    <col min="13826" max="13826" width="74.85546875" customWidth="1"/>
    <col min="13827" max="13827" width="6.7109375" customWidth="1"/>
    <col min="13828" max="13828" width="2.7109375" customWidth="1"/>
    <col min="13829" max="13829" width="16.85546875" customWidth="1"/>
    <col min="13830" max="13830" width="18" customWidth="1"/>
    <col min="14081" max="14081" width="7" customWidth="1"/>
    <col min="14082" max="14082" width="74.85546875" customWidth="1"/>
    <col min="14083" max="14083" width="6.7109375" customWidth="1"/>
    <col min="14084" max="14084" width="2.7109375" customWidth="1"/>
    <col min="14085" max="14085" width="16.85546875" customWidth="1"/>
    <col min="14086" max="14086" width="18" customWidth="1"/>
    <col min="14337" max="14337" width="7" customWidth="1"/>
    <col min="14338" max="14338" width="74.85546875" customWidth="1"/>
    <col min="14339" max="14339" width="6.7109375" customWidth="1"/>
    <col min="14340" max="14340" width="2.7109375" customWidth="1"/>
    <col min="14341" max="14341" width="16.85546875" customWidth="1"/>
    <col min="14342" max="14342" width="18" customWidth="1"/>
    <col min="14593" max="14593" width="7" customWidth="1"/>
    <col min="14594" max="14594" width="74.85546875" customWidth="1"/>
    <col min="14595" max="14595" width="6.7109375" customWidth="1"/>
    <col min="14596" max="14596" width="2.7109375" customWidth="1"/>
    <col min="14597" max="14597" width="16.85546875" customWidth="1"/>
    <col min="14598" max="14598" width="18" customWidth="1"/>
    <col min="14849" max="14849" width="7" customWidth="1"/>
    <col min="14850" max="14850" width="74.85546875" customWidth="1"/>
    <col min="14851" max="14851" width="6.7109375" customWidth="1"/>
    <col min="14852" max="14852" width="2.7109375" customWidth="1"/>
    <col min="14853" max="14853" width="16.85546875" customWidth="1"/>
    <col min="14854" max="14854" width="18" customWidth="1"/>
    <col min="15105" max="15105" width="7" customWidth="1"/>
    <col min="15106" max="15106" width="74.85546875" customWidth="1"/>
    <col min="15107" max="15107" width="6.7109375" customWidth="1"/>
    <col min="15108" max="15108" width="2.7109375" customWidth="1"/>
    <col min="15109" max="15109" width="16.85546875" customWidth="1"/>
    <col min="15110" max="15110" width="18" customWidth="1"/>
    <col min="15361" max="15361" width="7" customWidth="1"/>
    <col min="15362" max="15362" width="74.85546875" customWidth="1"/>
    <col min="15363" max="15363" width="6.7109375" customWidth="1"/>
    <col min="15364" max="15364" width="2.7109375" customWidth="1"/>
    <col min="15365" max="15365" width="16.85546875" customWidth="1"/>
    <col min="15366" max="15366" width="18" customWidth="1"/>
    <col min="15617" max="15617" width="7" customWidth="1"/>
    <col min="15618" max="15618" width="74.85546875" customWidth="1"/>
    <col min="15619" max="15619" width="6.7109375" customWidth="1"/>
    <col min="15620" max="15620" width="2.7109375" customWidth="1"/>
    <col min="15621" max="15621" width="16.85546875" customWidth="1"/>
    <col min="15622" max="15622" width="18" customWidth="1"/>
    <col min="15873" max="15873" width="7" customWidth="1"/>
    <col min="15874" max="15874" width="74.85546875" customWidth="1"/>
    <col min="15875" max="15875" width="6.7109375" customWidth="1"/>
    <col min="15876" max="15876" width="2.7109375" customWidth="1"/>
    <col min="15877" max="15877" width="16.85546875" customWidth="1"/>
    <col min="15878" max="15878" width="18" customWidth="1"/>
    <col min="16129" max="16129" width="7" customWidth="1"/>
    <col min="16130" max="16130" width="74.85546875" customWidth="1"/>
    <col min="16131" max="16131" width="6.7109375" customWidth="1"/>
    <col min="16132" max="16132" width="2.7109375" customWidth="1"/>
    <col min="16133" max="16133" width="16.85546875" customWidth="1"/>
    <col min="16134" max="16134" width="18" customWidth="1"/>
  </cols>
  <sheetData>
    <row r="1" spans="1:6" ht="20.25" x14ac:dyDescent="0.3">
      <c r="B1" s="149" t="s">
        <v>246</v>
      </c>
      <c r="C1" s="149"/>
      <c r="D1" s="149"/>
    </row>
    <row r="2" spans="1:6" ht="13.5" thickBot="1" x14ac:dyDescent="0.25"/>
    <row r="3" spans="1:6" ht="13.5" thickBot="1" x14ac:dyDescent="0.25">
      <c r="A3" s="150" t="s">
        <v>247</v>
      </c>
      <c r="B3" s="147" t="s">
        <v>248</v>
      </c>
      <c r="C3" s="151" t="s">
        <v>249</v>
      </c>
      <c r="D3" s="152"/>
      <c r="E3" s="147" t="s">
        <v>250</v>
      </c>
      <c r="F3" s="153" t="s">
        <v>251</v>
      </c>
    </row>
    <row r="4" spans="1:6" ht="13.5" thickBot="1" x14ac:dyDescent="0.25">
      <c r="A4" s="154"/>
      <c r="B4" s="155"/>
      <c r="C4" s="155"/>
      <c r="D4" s="156"/>
      <c r="E4" s="157"/>
      <c r="F4" s="158"/>
    </row>
    <row r="5" spans="1:6" ht="13.5" thickBot="1" x14ac:dyDescent="0.25">
      <c r="A5" s="159"/>
      <c r="B5" s="160" t="s">
        <v>252</v>
      </c>
      <c r="C5" s="161"/>
      <c r="D5" s="162"/>
      <c r="E5" s="163"/>
      <c r="F5" s="164"/>
    </row>
    <row r="6" spans="1:6" ht="12.75" customHeight="1" x14ac:dyDescent="0.2">
      <c r="A6" s="165">
        <v>1</v>
      </c>
      <c r="B6" s="166" t="s">
        <v>253</v>
      </c>
      <c r="C6" s="167">
        <v>280</v>
      </c>
      <c r="D6" s="168" t="s">
        <v>5</v>
      </c>
      <c r="E6" s="131">
        <v>0</v>
      </c>
      <c r="F6" s="169">
        <f>C6*E6</f>
        <v>0</v>
      </c>
    </row>
    <row r="7" spans="1:6" ht="12.75" customHeight="1" x14ac:dyDescent="0.2">
      <c r="A7" s="170">
        <f t="shared" ref="A7:A12" si="0">A6+1</f>
        <v>2</v>
      </c>
      <c r="B7" s="171" t="s">
        <v>254</v>
      </c>
      <c r="C7" s="167">
        <v>130</v>
      </c>
      <c r="D7" s="168" t="s">
        <v>255</v>
      </c>
      <c r="E7" s="131">
        <v>0</v>
      </c>
      <c r="F7" s="169">
        <f t="shared" ref="F7:F12" si="1">C7*E7</f>
        <v>0</v>
      </c>
    </row>
    <row r="8" spans="1:6" ht="12.75" customHeight="1" x14ac:dyDescent="0.2">
      <c r="A8" s="170">
        <f t="shared" si="0"/>
        <v>3</v>
      </c>
      <c r="B8" s="171" t="s">
        <v>256</v>
      </c>
      <c r="C8" s="167">
        <v>5</v>
      </c>
      <c r="D8" s="168" t="s">
        <v>255</v>
      </c>
      <c r="E8" s="131">
        <v>0</v>
      </c>
      <c r="F8" s="169">
        <f t="shared" si="1"/>
        <v>0</v>
      </c>
    </row>
    <row r="9" spans="1:6" ht="12.75" customHeight="1" x14ac:dyDescent="0.2">
      <c r="A9" s="165">
        <f t="shared" si="0"/>
        <v>4</v>
      </c>
      <c r="B9" s="171" t="s">
        <v>257</v>
      </c>
      <c r="C9" s="167">
        <v>6</v>
      </c>
      <c r="D9" s="168" t="s">
        <v>255</v>
      </c>
      <c r="E9" s="131">
        <v>0</v>
      </c>
      <c r="F9" s="169">
        <f t="shared" si="1"/>
        <v>0</v>
      </c>
    </row>
    <row r="10" spans="1:6" ht="12.75" customHeight="1" x14ac:dyDescent="0.2">
      <c r="A10" s="165">
        <f t="shared" si="0"/>
        <v>5</v>
      </c>
      <c r="B10" s="171" t="s">
        <v>258</v>
      </c>
      <c r="C10" s="167">
        <v>12</v>
      </c>
      <c r="D10" s="168" t="s">
        <v>255</v>
      </c>
      <c r="E10" s="131">
        <v>0</v>
      </c>
      <c r="F10" s="169">
        <f t="shared" si="1"/>
        <v>0</v>
      </c>
    </row>
    <row r="11" spans="1:6" ht="12.75" customHeight="1" x14ac:dyDescent="0.2">
      <c r="A11" s="165">
        <f t="shared" si="0"/>
        <v>6</v>
      </c>
      <c r="B11" s="171" t="s">
        <v>259</v>
      </c>
      <c r="C11" s="167">
        <v>4</v>
      </c>
      <c r="D11" s="168" t="s">
        <v>255</v>
      </c>
      <c r="E11" s="131">
        <v>0</v>
      </c>
      <c r="F11" s="169">
        <f t="shared" si="1"/>
        <v>0</v>
      </c>
    </row>
    <row r="12" spans="1:6" ht="13.5" thickBot="1" x14ac:dyDescent="0.25">
      <c r="A12" s="172">
        <f t="shared" si="0"/>
        <v>7</v>
      </c>
      <c r="B12" s="173" t="s">
        <v>260</v>
      </c>
      <c r="C12" s="174">
        <v>180</v>
      </c>
      <c r="D12" s="175" t="s">
        <v>255</v>
      </c>
      <c r="E12" s="176">
        <v>0</v>
      </c>
      <c r="F12" s="169">
        <f t="shared" si="1"/>
        <v>0</v>
      </c>
    </row>
    <row r="13" spans="1:6" ht="13.5" thickBot="1" x14ac:dyDescent="0.25">
      <c r="A13" s="177"/>
      <c r="B13" s="178"/>
      <c r="C13" s="179"/>
      <c r="D13" s="180"/>
      <c r="E13" s="181"/>
      <c r="F13" s="182"/>
    </row>
    <row r="14" spans="1:6" x14ac:dyDescent="0.2">
      <c r="A14" s="165">
        <f>A12+1</f>
        <v>8</v>
      </c>
      <c r="B14" s="183" t="s">
        <v>261</v>
      </c>
      <c r="C14" s="184"/>
      <c r="D14" s="185"/>
      <c r="E14" s="186"/>
      <c r="F14" s="128">
        <f>SUM(F5:F13)</f>
        <v>0</v>
      </c>
    </row>
    <row r="15" spans="1:6" x14ac:dyDescent="0.2">
      <c r="A15" s="170">
        <f>A14+1</f>
        <v>9</v>
      </c>
      <c r="B15" s="187" t="s">
        <v>262</v>
      </c>
      <c r="C15" s="188">
        <v>1</v>
      </c>
      <c r="D15" s="189" t="s">
        <v>263</v>
      </c>
      <c r="E15" s="190">
        <v>0</v>
      </c>
      <c r="F15" s="191">
        <f>C15*E15</f>
        <v>0</v>
      </c>
    </row>
    <row r="16" spans="1:6" ht="13.5" thickBot="1" x14ac:dyDescent="0.25">
      <c r="A16" s="192">
        <f>A15+1</f>
        <v>10</v>
      </c>
      <c r="B16" s="193" t="s">
        <v>264</v>
      </c>
      <c r="C16" s="194">
        <v>1</v>
      </c>
      <c r="D16" s="195" t="s">
        <v>263</v>
      </c>
      <c r="E16" s="196">
        <v>0</v>
      </c>
      <c r="F16" s="191">
        <f>C16*E16</f>
        <v>0</v>
      </c>
    </row>
    <row r="17" spans="1:6" ht="13.5" thickBot="1" x14ac:dyDescent="0.25">
      <c r="A17" s="154"/>
      <c r="B17" s="197"/>
      <c r="C17" s="198"/>
      <c r="D17" s="199"/>
      <c r="E17" s="200"/>
      <c r="F17" s="141"/>
    </row>
    <row r="18" spans="1:6" ht="13.5" thickBot="1" x14ac:dyDescent="0.25">
      <c r="A18" s="192">
        <f>A16+1</f>
        <v>11</v>
      </c>
      <c r="B18" s="201" t="s">
        <v>265</v>
      </c>
      <c r="C18" s="161"/>
      <c r="D18" s="199"/>
      <c r="E18" s="163"/>
      <c r="F18" s="164">
        <f>F14+F16+F15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13</vt:i4>
      </vt:variant>
    </vt:vector>
  </HeadingPairs>
  <TitlesOfParts>
    <vt:vector size="18" baseType="lpstr">
      <vt:lpstr>Kryci list</vt:lpstr>
      <vt:lpstr>Rekapitulace</vt:lpstr>
      <vt:lpstr>SK</vt:lpstr>
      <vt:lpstr>ESI_rekapitulace</vt:lpstr>
      <vt:lpstr>ESI</vt:lpstr>
      <vt:lpstr>__CENA__</vt:lpstr>
      <vt:lpstr>__MAIN__</vt:lpstr>
      <vt:lpstr>Rekapitulace!__MAIN2__</vt:lpstr>
      <vt:lpstr>__MAIN3__</vt:lpstr>
      <vt:lpstr>__T0__</vt:lpstr>
      <vt:lpstr>__T1__</vt:lpstr>
      <vt:lpstr>__T2__</vt:lpstr>
      <vt:lpstr>__TE0__</vt:lpstr>
      <vt:lpstr>__TE2__</vt:lpstr>
      <vt:lpstr>Rekapitulace!__TR0__</vt:lpstr>
      <vt:lpstr>Rekapitulace!__TR1__</vt:lpstr>
      <vt:lpstr>SK!Názvy_tisku</vt:lpstr>
      <vt:lpstr>SK!Oblast_tisku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Viesner Čeněk</cp:lastModifiedBy>
  <cp:lastPrinted>2016-08-03T07:56:30Z</cp:lastPrinted>
  <dcterms:created xsi:type="dcterms:W3CDTF">2007-10-16T11:08:58Z</dcterms:created>
  <dcterms:modified xsi:type="dcterms:W3CDTF">2016-08-10T07:32:32Z</dcterms:modified>
</cp:coreProperties>
</file>