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5200" windowHeight="11310" activeTab="0"/>
  </bookViews>
  <sheets>
    <sheet name="20160506 - Pardubice -opr..." sheetId="2" r:id="rId1"/>
  </sheets>
  <definedNames>
    <definedName name="_xlnm.Print_Area" localSheetId="0">'20160506 - Pardubice -opr...'!$C$4:$Q$70,'20160506 - Pardubice -opr...'!$C$76:$Q$105,'20160506 - Pardubice -opr...'!$C$111:$Q$255</definedName>
    <definedName name="_xlnm.Print_Titles" localSheetId="0">'20160506 - Pardubice -opr...'!$120:$120</definedName>
  </definedNames>
  <calcPr calcId="145621"/>
</workbook>
</file>

<file path=xl/sharedStrings.xml><?xml version="1.0" encoding="utf-8"?>
<sst xmlns="http://schemas.openxmlformats.org/spreadsheetml/2006/main" count="1345" uniqueCount="276">
  <si>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</si>
  <si>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</si>
  <si>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</si>
  <si>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</si>
  <si>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</si>
  <si>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</si>
  <si>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</si>
  <si>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</si>
  <si>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</si>
  <si>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</si>
  <si>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</si>
  <si>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</si>
  <si>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</si>
  <si>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>Datum:</t>
  </si>
  <si>
    <t>10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</si>
  <si>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</si>
  <si>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</si>
  <si>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</si>
  <si>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</si>
  <si>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</si>
  <si>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</si>
  <si>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</si>
  <si>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</si>
  <si>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</si>
  <si>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</si>
  <si>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</si>
  <si>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</si>
  <si>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</si>
  <si>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</si>
  <si>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</si>
  <si>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</si>
  <si>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</si>
  <si>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</si>
  <si>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</si>
  <si>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</si>
  <si>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</si>
  <si>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</si>
  <si>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</si>
  <si>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</si>
  <si>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</si>
  <si>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</si>
  <si>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</si>
  <si>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</si>
  <si>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{4917c06d-5bda-4d8c-aa64-7b31ad866de3}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</si>
  <si>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</si>
  <si>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</si>
  <si>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</si>
  <si>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</si>
  <si>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</si>
  <si>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</si>
  <si>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</si>
  <si>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</si>
  <si>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</si>
  <si>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</si>
  <si>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</si>
  <si>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</si>
  <si>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</si>
  <si>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</si>
  <si>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</si>
  <si>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</si>
  <si>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</si>
  <si>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</si>
  <si>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</si>
  <si>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</si>
  <si>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</si>
  <si>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721 - Zdravotechnika </t>
  </si>
  <si>
    <t xml:space="preserve">    781 - Dokončovací práce - obklady</t>
  </si>
  <si>
    <t xml:space="preserve">    784 - Dokončovací práce - malby a tapety</t>
  </si>
  <si>
    <t>VRN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</si>
  <si>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</si>
  <si>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</si>
  <si>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</si>
  <si>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</si>
  <si>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</si>
  <si>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</si>
  <si>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</si>
  <si>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</si>
  <si>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</si>
  <si>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</si>
  <si>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</si>
  <si>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</si>
  <si>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</si>
  <si>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</si>
  <si>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</si>
  <si>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</si>
  <si>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</si>
  <si>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310236241</t>
  </si>
  <si>
    <t>Zazdívka otvorů pl do 0,09 m2 ve zdivu nadzákladovém cihlami pálenými tl do 300 mm</t>
  </si>
  <si>
    <t>kus</t>
  </si>
  <si>
    <t>4</t>
  </si>
  <si>
    <t>1839642250</t>
  </si>
  <si>
    <t>2+1+7+4+3</t>
  </si>
  <si>
    <t>VV</t>
  </si>
  <si>
    <t>340236211</t>
  </si>
  <si>
    <t>Zazdívka otvorů pl do 0,09 m2 v příčkách nebo stěnách z cihel tl do 100 mm</t>
  </si>
  <si>
    <t>-459418158</t>
  </si>
  <si>
    <t>3</t>
  </si>
  <si>
    <t>340236212</t>
  </si>
  <si>
    <t>Zazdívka otvorů pl do 0,09 m2 v příčkách nebo stěnách z cihel tl přes 100 mm</t>
  </si>
  <si>
    <t>-1631496816</t>
  </si>
  <si>
    <t>411388621</t>
  </si>
  <si>
    <t>Zabetonování otvorů tl do 150 mm ze suchých směsí pl do 0,25 m2 ve stropech</t>
  </si>
  <si>
    <t>153898317</t>
  </si>
  <si>
    <t>5</t>
  </si>
  <si>
    <t>612135101</t>
  </si>
  <si>
    <t>Hrubá výplň rýh ve stěnách maltou jakékoli šířky rýhy</t>
  </si>
  <si>
    <t>m2</t>
  </si>
  <si>
    <t>-494963410</t>
  </si>
  <si>
    <t>6</t>
  </si>
  <si>
    <t>612311131</t>
  </si>
  <si>
    <t>Potažení vnitřních stěn vápenným štukem tloušťky do 3 mm</t>
  </si>
  <si>
    <t>-1594185383</t>
  </si>
  <si>
    <t>7</t>
  </si>
  <si>
    <t>612325101</t>
  </si>
  <si>
    <t>Vápenocementová hrubá omítka rýh ve stěnách šířky do 150 mm</t>
  </si>
  <si>
    <t>690530587</t>
  </si>
  <si>
    <t>49,1*0,15</t>
  </si>
  <si>
    <t>Mezisoučet 1.np</t>
  </si>
  <si>
    <t>54,8*0,15</t>
  </si>
  <si>
    <t>Mezisoučet 2.np</t>
  </si>
  <si>
    <t>Součet</t>
  </si>
  <si>
    <t>8</t>
  </si>
  <si>
    <t>612325221</t>
  </si>
  <si>
    <t>Vápenocementová štuková omítka malých ploch do 0,09 m2 na stěnách</t>
  </si>
  <si>
    <t>914376657</t>
  </si>
  <si>
    <t>(1+2+2+7+4)*2</t>
  </si>
  <si>
    <t xml:space="preserve"> 1np</t>
  </si>
  <si>
    <t>(1+3)*2</t>
  </si>
  <si>
    <t>9</t>
  </si>
  <si>
    <t>612331111</t>
  </si>
  <si>
    <t>Cementová omítka hrubá jednovrstvá zatřená vnitřních stěn nanášená ručně pod obklady</t>
  </si>
  <si>
    <t>1153080075</t>
  </si>
  <si>
    <t>612131101</t>
  </si>
  <si>
    <t>Cementový postřik vnitřních stěn nanášený celoplošně ručně</t>
  </si>
  <si>
    <t>-1882998352</t>
  </si>
  <si>
    <t>11</t>
  </si>
  <si>
    <t>949101112</t>
  </si>
  <si>
    <t>Lešení pomocné pro objekty pozemních staveb s lešeňovou podlahou v do 3,5 m zatížení do 150 kg/m2</t>
  </si>
  <si>
    <t>-1734723604</t>
  </si>
  <si>
    <t>(6,1+35,1)*0,6</t>
  </si>
  <si>
    <t>(2,5*7)*0,6</t>
  </si>
  <si>
    <t>12</t>
  </si>
  <si>
    <t>952901111</t>
  </si>
  <si>
    <t>Vyčištění budov bytové a občanské výstavby při výšce podlaží do 4 m</t>
  </si>
  <si>
    <t>-172518580</t>
  </si>
  <si>
    <t>41,1*2,4</t>
  </si>
  <si>
    <t>4,2*4,2*3</t>
  </si>
  <si>
    <t>1,95*4,2*8</t>
  </si>
  <si>
    <t>35,1*2,4</t>
  </si>
  <si>
    <t>4,2*4,2*4</t>
  </si>
  <si>
    <t>3,0*4,2</t>
  </si>
  <si>
    <t>3,9*4,2</t>
  </si>
  <si>
    <t>2,95*4,2</t>
  </si>
  <si>
    <t>13</t>
  </si>
  <si>
    <t>971038331</t>
  </si>
  <si>
    <t>Vybourání otvorů ve zdivu z dutých tvárnic nebo příčkovek pl do 0,09 m2 tl do 150 mm</t>
  </si>
  <si>
    <t>1948945688</t>
  </si>
  <si>
    <t>Mezisoučet 1.np 20x16 tl.10 cm</t>
  </si>
  <si>
    <t>Mezisoučet 1np 20x16 tl.15 cm</t>
  </si>
  <si>
    <t>14</t>
  </si>
  <si>
    <t>971038241</t>
  </si>
  <si>
    <t>Vybourání otvorů ve zdivu z dutých tvárnic nebo příčkovek pl do 0,0225 m2 tl do 300 mm</t>
  </si>
  <si>
    <t>-1236830492</t>
  </si>
  <si>
    <t>Mezisoučet 1.np 15x15 tl.30 cm</t>
  </si>
  <si>
    <t>Mezisoučet 2.np 15x15 tl.30 cm</t>
  </si>
  <si>
    <t>Mezisoučet 1.np 20x15 tl.30 cm</t>
  </si>
  <si>
    <t>974031134</t>
  </si>
  <si>
    <t>Vysekání rýh ve zdivu cihelném hl do 50 mm š do 150 mm</t>
  </si>
  <si>
    <t>m</t>
  </si>
  <si>
    <t>-2072682967</t>
  </si>
  <si>
    <t>1,85+2,4+3,45+27,5+3,2+3,1+3,1+4,5</t>
  </si>
  <si>
    <t>32,0+9,0+16,8</t>
  </si>
  <si>
    <t>16</t>
  </si>
  <si>
    <t>978059541</t>
  </si>
  <si>
    <t>Odsekání a odebrání obkladů stěn z vnitřních obkládaček plochy přes 1 m2</t>
  </si>
  <si>
    <t>-2096409247</t>
  </si>
  <si>
    <t>0,9*1,35*11</t>
  </si>
  <si>
    <t>2,8*1,5</t>
  </si>
  <si>
    <t>1,5*1,35*5</t>
  </si>
  <si>
    <t>3,25*2,0</t>
  </si>
  <si>
    <t>0,9*1,35*9</t>
  </si>
  <si>
    <t>1,6*1,35</t>
  </si>
  <si>
    <t>3,0*1,5</t>
  </si>
  <si>
    <t>1,65*2,0</t>
  </si>
  <si>
    <t>17</t>
  </si>
  <si>
    <t>972054241</t>
  </si>
  <si>
    <t>Vybourání otvorů v ŽB stropech nebo klenbách pl do 0,09 m2 tl do 150 mm</t>
  </si>
  <si>
    <t>1839509762</t>
  </si>
  <si>
    <t>Mezisoučet 30x30 tl.20 cm želbeton strop</t>
  </si>
  <si>
    <t>Mezisoučet 30x30 tl.10 cm betonová podlaha s dlažbou</t>
  </si>
  <si>
    <t>18</t>
  </si>
  <si>
    <t>997013213</t>
  </si>
  <si>
    <t>Vnitrostaveništní doprava suti a vybouraných hmot pro budovy v do 12 m ručně</t>
  </si>
  <si>
    <t>t</t>
  </si>
  <si>
    <t>-1503138797</t>
  </si>
  <si>
    <t>19</t>
  </si>
  <si>
    <t>997013219</t>
  </si>
  <si>
    <t>Příplatek k vnitrostaveništní dopravě suti a vybouraných hmot za zvětšenou dopravu suti ZKD 10 m</t>
  </si>
  <si>
    <t>105820733</t>
  </si>
  <si>
    <t>20</t>
  </si>
  <si>
    <t>997013509</t>
  </si>
  <si>
    <t>Příplatek k odvozu suti a vybouraných hmot na skládku ZKD 1 km přes 1 km</t>
  </si>
  <si>
    <t>1209606121</t>
  </si>
  <si>
    <t>6,161*9</t>
  </si>
  <si>
    <t>997013511</t>
  </si>
  <si>
    <t>Odvoz suti a vybouraných hmot z meziskládky na skládku do 1 km s naložením a se složením</t>
  </si>
  <si>
    <t>914727541</t>
  </si>
  <si>
    <t>22</t>
  </si>
  <si>
    <t>997013801</t>
  </si>
  <si>
    <t>Poplatek za uložení stavebního betonového odpadu na skládce (skládkovné)</t>
  </si>
  <si>
    <t>-1554751351</t>
  </si>
  <si>
    <t>23</t>
  </si>
  <si>
    <t>998018002</t>
  </si>
  <si>
    <t>Přesun hmot ruční pro budovy v do 12 m</t>
  </si>
  <si>
    <t>390578464</t>
  </si>
  <si>
    <t>24</t>
  </si>
  <si>
    <t>998018011</t>
  </si>
  <si>
    <t>Příplatek k ručnímu přesunu hmot pro budovy zděné za zvětšený přesun ZKD 100 m</t>
  </si>
  <si>
    <t>611220422</t>
  </si>
  <si>
    <t>25</t>
  </si>
  <si>
    <t>721170972</t>
  </si>
  <si>
    <t>ZTI-viz příloha</t>
  </si>
  <si>
    <t>soubor</t>
  </si>
  <si>
    <t>-2059201292</t>
  </si>
  <si>
    <t>26</t>
  </si>
  <si>
    <t>781411914</t>
  </si>
  <si>
    <t>Oprava obkladu z obkladaček pórovinových do 45 ks/m2 kladených do malty</t>
  </si>
  <si>
    <t>-245888973</t>
  </si>
  <si>
    <t>27</t>
  </si>
  <si>
    <t>M</t>
  </si>
  <si>
    <t>597610450</t>
  </si>
  <si>
    <t>obkládačky keramické RAKO - bílé 15 x 15 x 0,68 cm I. j.</t>
  </si>
  <si>
    <t>32</t>
  </si>
  <si>
    <t>-688006878</t>
  </si>
  <si>
    <t>210*0,15*0,15</t>
  </si>
  <si>
    <t>28</t>
  </si>
  <si>
    <t>781415114</t>
  </si>
  <si>
    <t>Montáž obkladaček pórovinových pravoúhlých do 45 ks/m2 lepených disperzním lepidlem nebo tmelem</t>
  </si>
  <si>
    <t>-328941639</t>
  </si>
  <si>
    <t>34,18</t>
  </si>
  <si>
    <t>20,89</t>
  </si>
  <si>
    <t>29</t>
  </si>
  <si>
    <t>-316536821</t>
  </si>
  <si>
    <t>30</t>
  </si>
  <si>
    <t>998781203</t>
  </si>
  <si>
    <t>Přesun hmot procentní pro obklady keramické v objektech v do 24 m</t>
  </si>
  <si>
    <t>%</t>
  </si>
  <si>
    <t>-1335431667</t>
  </si>
  <si>
    <t>31</t>
  </si>
  <si>
    <t>784221101</t>
  </si>
  <si>
    <t>Dvojnásobné bílé malby  ze směsí za sucha dobře otěruvzdorných v místnostech do 3,80 m</t>
  </si>
  <si>
    <t>-43800833</t>
  </si>
  <si>
    <t>0,9*1,8</t>
  </si>
  <si>
    <t>1,8*4,2</t>
  </si>
  <si>
    <t>1,95*4,2</t>
  </si>
  <si>
    <t>0,9*1,2*5</t>
  </si>
  <si>
    <t>4,2*1,95*5</t>
  </si>
  <si>
    <t>1,6*1,2*3</t>
  </si>
  <si>
    <t>5,6*1,95*3</t>
  </si>
  <si>
    <t>2,5*2,0</t>
  </si>
  <si>
    <t>4,5*2*1,3</t>
  </si>
  <si>
    <t>0,9*1,2*7</t>
  </si>
  <si>
    <t>1,6*1,2*2</t>
  </si>
  <si>
    <t>2,95*4,2*3</t>
  </si>
  <si>
    <t>4,3*1,9*7</t>
  </si>
  <si>
    <t>5,0*1,9*2</t>
  </si>
  <si>
    <t>070001000</t>
  </si>
  <si>
    <t>Provozní vlivy</t>
  </si>
  <si>
    <t>1024</t>
  </si>
  <si>
    <t>-1636144197</t>
  </si>
  <si>
    <t>1) Krycí list rozpočtu</t>
  </si>
  <si>
    <t>2) Rekapitulace rozpočtu</t>
  </si>
  <si>
    <t>3) Rozpočet</t>
  </si>
  <si>
    <t>Rekapitulace stavby</t>
  </si>
  <si>
    <t xml:space="preserve">Pardubice -oprava rozvodů TUV obj.č.14 </t>
  </si>
  <si>
    <t>Věznice Pardubice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</si>
</sst>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3" borderId="17" xfId="0" applyFont="1" applyFill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2" fillId="0" borderId="7" xfId="0" applyNumberFormat="1" applyFont="1" applyBorder="1" applyAlignment="1">
      <alignment/>
    </xf>
    <xf numFmtId="166" fontId="22" fillId="0" borderId="8" xfId="0" applyNumberFormat="1" applyFont="1" applyBorder="1" applyAlignment="1">
      <alignment/>
    </xf>
    <xf numFmtId="4" fontId="23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9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0" fontId="15" fillId="2" borderId="0" xfId="0" applyFont="1" applyFill="1" applyAlignment="1" applyProtection="1">
      <alignment vertical="center"/>
      <protection/>
    </xf>
    <xf numFmtId="0" fontId="26" fillId="2" borderId="0" xfId="0" applyFont="1" applyFill="1" applyAlignment="1" applyProtection="1">
      <alignment horizontal="left" vertical="center"/>
      <protection/>
    </xf>
    <xf numFmtId="0" fontId="27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3" borderId="17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19" fillId="3" borderId="0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7" fillId="2" borderId="0" xfId="20" applyFont="1" applyFill="1" applyAlignment="1" applyProtection="1">
      <alignment horizontal="center" vertical="center"/>
      <protection/>
    </xf>
    <xf numFmtId="0" fontId="11" fillId="4" borderId="0" xfId="0" applyFont="1" applyFill="1" applyAlignment="1">
      <alignment horizontal="center" vertical="center"/>
    </xf>
    <xf numFmtId="4" fontId="19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6"/>
  <sheetViews>
    <sheetView showGridLines="0" tabSelected="1" workbookViewId="0" topLeftCell="A1">
      <pane ySplit="1" topLeftCell="A234" activePane="bottomLeft" state="frozen"/>
      <selection pane="bottomLeft" activeCell="E20" sqref="E20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31"/>
      <c r="B1" s="128"/>
      <c r="C1" s="128"/>
      <c r="D1" s="129" t="s">
        <v>0</v>
      </c>
      <c r="E1" s="128"/>
      <c r="F1" s="130" t="s">
        <v>270</v>
      </c>
      <c r="G1" s="130"/>
      <c r="H1" s="174" t="s">
        <v>271</v>
      </c>
      <c r="I1" s="174"/>
      <c r="J1" s="174"/>
      <c r="K1" s="174"/>
      <c r="L1" s="130" t="s">
        <v>272</v>
      </c>
      <c r="M1" s="128"/>
      <c r="N1" s="128"/>
      <c r="O1" s="129" t="s">
        <v>45</v>
      </c>
      <c r="P1" s="128"/>
      <c r="Q1" s="128"/>
      <c r="R1" s="128"/>
      <c r="S1" s="130" t="s">
        <v>273</v>
      </c>
      <c r="T1" s="130"/>
      <c r="U1" s="131"/>
      <c r="V1" s="131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3:46" ht="36.95" customHeight="1">
      <c r="C2" s="132" t="s">
        <v>3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S2" s="175" t="s">
        <v>4</v>
      </c>
      <c r="T2" s="133"/>
      <c r="U2" s="133"/>
      <c r="V2" s="133"/>
      <c r="W2" s="133"/>
      <c r="X2" s="133"/>
      <c r="Y2" s="133"/>
      <c r="Z2" s="133"/>
      <c r="AA2" s="133"/>
      <c r="AB2" s="133"/>
      <c r="AC2" s="133"/>
      <c r="AT2" s="10" t="s">
        <v>43</v>
      </c>
    </row>
    <row r="3" spans="2:4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46</v>
      </c>
    </row>
    <row r="4" spans="2:46" ht="36.95" customHeight="1">
      <c r="B4" s="14"/>
      <c r="C4" s="134" t="s">
        <v>47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6"/>
      <c r="T4" s="17" t="s">
        <v>7</v>
      </c>
      <c r="AT4" s="10" t="s">
        <v>2</v>
      </c>
    </row>
    <row r="5" spans="2:18" ht="6.95" customHeigh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2:18" s="1" customFormat="1" ht="32.85" customHeight="1">
      <c r="B6" s="22"/>
      <c r="C6" s="23"/>
      <c r="D6" s="19" t="s">
        <v>8</v>
      </c>
      <c r="E6" s="23"/>
      <c r="F6" s="136" t="s">
        <v>274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23"/>
      <c r="R6" s="24"/>
    </row>
    <row r="7" spans="2:18" s="1" customFormat="1" ht="14.45" customHeight="1">
      <c r="B7" s="22"/>
      <c r="C7" s="23"/>
      <c r="D7" s="20" t="s">
        <v>9</v>
      </c>
      <c r="E7" s="23"/>
      <c r="F7" s="18" t="s">
        <v>1</v>
      </c>
      <c r="G7" s="23"/>
      <c r="H7" s="23"/>
      <c r="I7" s="23"/>
      <c r="J7" s="23"/>
      <c r="K7" s="23"/>
      <c r="L7" s="23"/>
      <c r="M7" s="20" t="s">
        <v>10</v>
      </c>
      <c r="N7" s="23"/>
      <c r="O7" s="18" t="s">
        <v>1</v>
      </c>
      <c r="P7" s="23"/>
      <c r="Q7" s="23"/>
      <c r="R7" s="24"/>
    </row>
    <row r="8" spans="2:18" s="1" customFormat="1" ht="14.45" customHeight="1">
      <c r="B8" s="22"/>
      <c r="C8" s="23"/>
      <c r="D8" s="20" t="s">
        <v>12</v>
      </c>
      <c r="E8" s="23"/>
      <c r="F8" s="18" t="s">
        <v>275</v>
      </c>
      <c r="G8" s="23"/>
      <c r="H8" s="23"/>
      <c r="I8" s="23"/>
      <c r="J8" s="23"/>
      <c r="K8" s="23"/>
      <c r="L8" s="23"/>
      <c r="M8" s="20" t="s">
        <v>13</v>
      </c>
      <c r="N8" s="23"/>
      <c r="O8" s="138"/>
      <c r="P8" s="137"/>
      <c r="Q8" s="23"/>
      <c r="R8" s="24"/>
    </row>
    <row r="9" spans="2:18" s="1" customFormat="1" ht="10.9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2:18" s="1" customFormat="1" ht="14.45" customHeight="1">
      <c r="B10" s="22"/>
      <c r="C10" s="23"/>
      <c r="D10" s="20" t="s">
        <v>15</v>
      </c>
      <c r="E10" s="23"/>
      <c r="F10" s="23"/>
      <c r="G10" s="23"/>
      <c r="H10" s="23"/>
      <c r="I10" s="23"/>
      <c r="J10" s="23"/>
      <c r="K10" s="23"/>
      <c r="L10" s="23"/>
      <c r="M10" s="20" t="s">
        <v>16</v>
      </c>
      <c r="N10" s="23"/>
      <c r="O10" s="139"/>
      <c r="P10" s="137"/>
      <c r="Q10" s="23"/>
      <c r="R10" s="24"/>
    </row>
    <row r="11" spans="2:18" s="1" customFormat="1" ht="18" customHeight="1">
      <c r="B11" s="22"/>
      <c r="C11" s="23"/>
      <c r="D11" s="23"/>
      <c r="E11" s="18"/>
      <c r="F11" s="23"/>
      <c r="G11" s="23"/>
      <c r="H11" s="23"/>
      <c r="I11" s="23"/>
      <c r="J11" s="23"/>
      <c r="K11" s="23"/>
      <c r="L11" s="23"/>
      <c r="M11" s="20" t="s">
        <v>17</v>
      </c>
      <c r="N11" s="23"/>
      <c r="O11" s="139"/>
      <c r="P11" s="137"/>
      <c r="Q11" s="23"/>
      <c r="R11" s="24"/>
    </row>
    <row r="12" spans="2:18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2:18" s="1" customFormat="1" ht="14.45" customHeight="1">
      <c r="B13" s="22"/>
      <c r="C13" s="23"/>
      <c r="D13" s="20" t="s">
        <v>18</v>
      </c>
      <c r="E13" s="23"/>
      <c r="F13" s="23"/>
      <c r="G13" s="23"/>
      <c r="H13" s="23"/>
      <c r="I13" s="23"/>
      <c r="J13" s="23"/>
      <c r="K13" s="23"/>
      <c r="L13" s="23"/>
      <c r="M13" s="20" t="s">
        <v>16</v>
      </c>
      <c r="N13" s="23"/>
      <c r="O13" s="139"/>
      <c r="P13" s="137"/>
      <c r="Q13" s="23"/>
      <c r="R13" s="24"/>
    </row>
    <row r="14" spans="2:18" s="1" customFormat="1" ht="18" customHeight="1">
      <c r="B14" s="22"/>
      <c r="C14" s="23"/>
      <c r="D14" s="23"/>
      <c r="E14" s="18"/>
      <c r="F14" s="23"/>
      <c r="G14" s="23"/>
      <c r="H14" s="23"/>
      <c r="I14" s="23"/>
      <c r="J14" s="23"/>
      <c r="K14" s="23"/>
      <c r="L14" s="23"/>
      <c r="M14" s="20" t="s">
        <v>17</v>
      </c>
      <c r="N14" s="23"/>
      <c r="O14" s="139"/>
      <c r="P14" s="137"/>
      <c r="Q14" s="23"/>
      <c r="R14" s="24"/>
    </row>
    <row r="15" spans="2:18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2:18" s="1" customFormat="1" ht="14.45" customHeight="1">
      <c r="B16" s="22"/>
      <c r="C16" s="23"/>
      <c r="D16" s="20" t="s">
        <v>19</v>
      </c>
      <c r="E16" s="23"/>
      <c r="F16" s="23"/>
      <c r="G16" s="23"/>
      <c r="H16" s="23"/>
      <c r="I16" s="23"/>
      <c r="J16" s="23"/>
      <c r="K16" s="23"/>
      <c r="L16" s="23"/>
      <c r="M16" s="20" t="s">
        <v>16</v>
      </c>
      <c r="N16" s="23"/>
      <c r="O16" s="139"/>
      <c r="P16" s="137"/>
      <c r="Q16" s="23"/>
      <c r="R16" s="24"/>
    </row>
    <row r="17" spans="2:18" s="1" customFormat="1" ht="18" customHeight="1">
      <c r="B17" s="22"/>
      <c r="C17" s="23"/>
      <c r="D17" s="23"/>
      <c r="E17" s="18"/>
      <c r="F17" s="23"/>
      <c r="G17" s="23"/>
      <c r="H17" s="23"/>
      <c r="I17" s="23"/>
      <c r="J17" s="23"/>
      <c r="K17" s="23"/>
      <c r="L17" s="23"/>
      <c r="M17" s="20" t="s">
        <v>17</v>
      </c>
      <c r="N17" s="23"/>
      <c r="O17" s="139"/>
      <c r="P17" s="137"/>
      <c r="Q17" s="23"/>
      <c r="R17" s="24"/>
    </row>
    <row r="18" spans="2:18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2:18" s="1" customFormat="1" ht="14.45" customHeight="1">
      <c r="B19" s="22"/>
      <c r="C19" s="23"/>
      <c r="D19" s="20" t="s">
        <v>21</v>
      </c>
      <c r="E19" s="23"/>
      <c r="F19" s="23"/>
      <c r="G19" s="23"/>
      <c r="H19" s="23"/>
      <c r="I19" s="23"/>
      <c r="J19" s="23"/>
      <c r="K19" s="23"/>
      <c r="L19" s="23"/>
      <c r="M19" s="20" t="s">
        <v>16</v>
      </c>
      <c r="N19" s="23"/>
      <c r="O19" s="139" t="s">
        <v>1</v>
      </c>
      <c r="P19" s="137"/>
      <c r="Q19" s="23"/>
      <c r="R19" s="24"/>
    </row>
    <row r="20" spans="2:18" s="1" customFormat="1" ht="18" customHeight="1">
      <c r="B20" s="22"/>
      <c r="C20" s="23"/>
      <c r="D20" s="23"/>
      <c r="E20" s="18"/>
      <c r="F20" s="23"/>
      <c r="G20" s="23"/>
      <c r="H20" s="23"/>
      <c r="I20" s="23"/>
      <c r="J20" s="23"/>
      <c r="K20" s="23"/>
      <c r="L20" s="23"/>
      <c r="M20" s="20" t="s">
        <v>17</v>
      </c>
      <c r="N20" s="23"/>
      <c r="O20" s="139" t="s">
        <v>1</v>
      </c>
      <c r="P20" s="137"/>
      <c r="Q20" s="23"/>
      <c r="R20" s="24"/>
    </row>
    <row r="21" spans="2:18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2:18" s="1" customFormat="1" ht="14.45" customHeight="1">
      <c r="B22" s="22"/>
      <c r="C22" s="23"/>
      <c r="D22" s="20" t="s">
        <v>22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20.45" customHeight="1">
      <c r="B23" s="22"/>
      <c r="C23" s="23"/>
      <c r="D23" s="23"/>
      <c r="E23" s="140" t="s">
        <v>1</v>
      </c>
      <c r="F23" s="137"/>
      <c r="G23" s="137"/>
      <c r="H23" s="137"/>
      <c r="I23" s="137"/>
      <c r="J23" s="137"/>
      <c r="K23" s="137"/>
      <c r="L23" s="137"/>
      <c r="M23" s="23"/>
      <c r="N23" s="23"/>
      <c r="O23" s="23"/>
      <c r="P23" s="23"/>
      <c r="Q23" s="23"/>
      <c r="R23" s="24"/>
    </row>
    <row r="24" spans="2:18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6.95" customHeight="1">
      <c r="B25" s="22"/>
      <c r="C25" s="2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3"/>
      <c r="R25" s="24"/>
    </row>
    <row r="26" spans="2:18" s="1" customFormat="1" ht="14.45" customHeight="1">
      <c r="B26" s="22"/>
      <c r="C26" s="23"/>
      <c r="D26" s="52" t="s">
        <v>48</v>
      </c>
      <c r="E26" s="23"/>
      <c r="F26" s="23"/>
      <c r="G26" s="23"/>
      <c r="H26" s="23"/>
      <c r="I26" s="23"/>
      <c r="J26" s="23"/>
      <c r="K26" s="23"/>
      <c r="L26" s="23"/>
      <c r="M26" s="141">
        <f>N87</f>
        <v>0</v>
      </c>
      <c r="N26" s="137"/>
      <c r="O26" s="137"/>
      <c r="P26" s="137"/>
      <c r="Q26" s="23"/>
      <c r="R26" s="24"/>
    </row>
    <row r="27" spans="2:18" s="1" customFormat="1" ht="14.45" customHeight="1">
      <c r="B27" s="22"/>
      <c r="C27" s="23"/>
      <c r="D27" s="21" t="s">
        <v>49</v>
      </c>
      <c r="E27" s="23"/>
      <c r="F27" s="23"/>
      <c r="G27" s="23"/>
      <c r="H27" s="23"/>
      <c r="I27" s="23"/>
      <c r="J27" s="23"/>
      <c r="K27" s="23"/>
      <c r="L27" s="23"/>
      <c r="M27" s="141">
        <f>N103</f>
        <v>0</v>
      </c>
      <c r="N27" s="137"/>
      <c r="O27" s="137"/>
      <c r="P27" s="137"/>
      <c r="Q27" s="23"/>
      <c r="R27" s="24"/>
    </row>
    <row r="28" spans="2:18" s="1" customFormat="1" ht="6.9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2:18" s="1" customFormat="1" ht="25.35" customHeight="1">
      <c r="B29" s="22"/>
      <c r="C29" s="23"/>
      <c r="D29" s="53" t="s">
        <v>23</v>
      </c>
      <c r="E29" s="23"/>
      <c r="F29" s="23"/>
      <c r="G29" s="23"/>
      <c r="H29" s="23"/>
      <c r="I29" s="23"/>
      <c r="J29" s="23"/>
      <c r="K29" s="23"/>
      <c r="L29" s="23"/>
      <c r="M29" s="142">
        <f>ROUND(M26+M27,2)</f>
        <v>0</v>
      </c>
      <c r="N29" s="137"/>
      <c r="O29" s="137"/>
      <c r="P29" s="137"/>
      <c r="Q29" s="23"/>
      <c r="R29" s="24"/>
    </row>
    <row r="30" spans="2:18" s="1" customFormat="1" ht="6.95" customHeight="1">
      <c r="B30" s="22"/>
      <c r="C30" s="2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3"/>
      <c r="R30" s="24"/>
    </row>
    <row r="31" spans="2:18" s="1" customFormat="1" ht="14.45" customHeight="1">
      <c r="B31" s="22"/>
      <c r="C31" s="23"/>
      <c r="D31" s="25" t="s">
        <v>24</v>
      </c>
      <c r="E31" s="25" t="s">
        <v>25</v>
      </c>
      <c r="F31" s="26">
        <v>0.21</v>
      </c>
      <c r="G31" s="54" t="s">
        <v>26</v>
      </c>
      <c r="H31" s="143">
        <v>0</v>
      </c>
      <c r="I31" s="137"/>
      <c r="J31" s="137"/>
      <c r="K31" s="23"/>
      <c r="L31" s="23"/>
      <c r="M31" s="143">
        <v>0</v>
      </c>
      <c r="N31" s="137"/>
      <c r="O31" s="137"/>
      <c r="P31" s="137"/>
      <c r="Q31" s="23"/>
      <c r="R31" s="24"/>
    </row>
    <row r="32" spans="2:18" s="1" customFormat="1" ht="14.45" customHeight="1">
      <c r="B32" s="22"/>
      <c r="C32" s="23"/>
      <c r="D32" s="23"/>
      <c r="E32" s="25" t="s">
        <v>27</v>
      </c>
      <c r="F32" s="26">
        <v>0.15</v>
      </c>
      <c r="G32" s="54" t="s">
        <v>26</v>
      </c>
      <c r="H32" s="143">
        <f>ROUND((SUM(BF103:BF104)+SUM(BF121:BF255)),2)</f>
        <v>0</v>
      </c>
      <c r="I32" s="137"/>
      <c r="J32" s="137"/>
      <c r="K32" s="23"/>
      <c r="L32" s="23"/>
      <c r="M32" s="143">
        <f>ROUND(ROUND((SUM(BF103:BF104)+SUM(BF121:BF255)),2)*F32,2)</f>
        <v>0</v>
      </c>
      <c r="N32" s="137"/>
      <c r="O32" s="137"/>
      <c r="P32" s="137"/>
      <c r="Q32" s="23"/>
      <c r="R32" s="24"/>
    </row>
    <row r="33" spans="2:18" s="1" customFormat="1" ht="14.45" customHeight="1" hidden="1">
      <c r="B33" s="22"/>
      <c r="C33" s="23"/>
      <c r="D33" s="23"/>
      <c r="E33" s="25" t="s">
        <v>28</v>
      </c>
      <c r="F33" s="26">
        <v>0.21</v>
      </c>
      <c r="G33" s="54" t="s">
        <v>26</v>
      </c>
      <c r="H33" s="143">
        <f>ROUND((SUM(BG103:BG104)+SUM(BG121:BG255)),2)</f>
        <v>0</v>
      </c>
      <c r="I33" s="137"/>
      <c r="J33" s="137"/>
      <c r="K33" s="23"/>
      <c r="L33" s="23"/>
      <c r="M33" s="143">
        <v>0</v>
      </c>
      <c r="N33" s="137"/>
      <c r="O33" s="137"/>
      <c r="P33" s="137"/>
      <c r="Q33" s="23"/>
      <c r="R33" s="24"/>
    </row>
    <row r="34" spans="2:18" s="1" customFormat="1" ht="14.45" customHeight="1" hidden="1">
      <c r="B34" s="22"/>
      <c r="C34" s="23"/>
      <c r="D34" s="23"/>
      <c r="E34" s="25" t="s">
        <v>29</v>
      </c>
      <c r="F34" s="26">
        <v>0.15</v>
      </c>
      <c r="G34" s="54" t="s">
        <v>26</v>
      </c>
      <c r="H34" s="143">
        <f>ROUND((SUM(BH103:BH104)+SUM(BH121:BH255)),2)</f>
        <v>0</v>
      </c>
      <c r="I34" s="137"/>
      <c r="J34" s="137"/>
      <c r="K34" s="23"/>
      <c r="L34" s="23"/>
      <c r="M34" s="143">
        <v>0</v>
      </c>
      <c r="N34" s="137"/>
      <c r="O34" s="137"/>
      <c r="P34" s="137"/>
      <c r="Q34" s="23"/>
      <c r="R34" s="24"/>
    </row>
    <row r="35" spans="2:18" s="1" customFormat="1" ht="14.45" customHeight="1" hidden="1">
      <c r="B35" s="22"/>
      <c r="C35" s="23"/>
      <c r="D35" s="23"/>
      <c r="E35" s="25" t="s">
        <v>30</v>
      </c>
      <c r="F35" s="26">
        <v>0</v>
      </c>
      <c r="G35" s="54" t="s">
        <v>26</v>
      </c>
      <c r="H35" s="143">
        <f>ROUND((SUM(BI103:BI104)+SUM(BI121:BI255)),2)</f>
        <v>0</v>
      </c>
      <c r="I35" s="137"/>
      <c r="J35" s="137"/>
      <c r="K35" s="23"/>
      <c r="L35" s="23"/>
      <c r="M35" s="143">
        <v>0</v>
      </c>
      <c r="N35" s="137"/>
      <c r="O35" s="137"/>
      <c r="P35" s="137"/>
      <c r="Q35" s="23"/>
      <c r="R35" s="24"/>
    </row>
    <row r="36" spans="2:18" s="1" customFormat="1" ht="6.9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1" customFormat="1" ht="25.35" customHeight="1">
      <c r="B37" s="22"/>
      <c r="C37" s="51"/>
      <c r="D37" s="55" t="s">
        <v>31</v>
      </c>
      <c r="E37" s="44"/>
      <c r="F37" s="44"/>
      <c r="G37" s="56" t="s">
        <v>32</v>
      </c>
      <c r="H37" s="57" t="s">
        <v>33</v>
      </c>
      <c r="I37" s="44"/>
      <c r="J37" s="44"/>
      <c r="K37" s="44"/>
      <c r="L37" s="144">
        <f>SUM(M29:M35)</f>
        <v>0</v>
      </c>
      <c r="M37" s="145"/>
      <c r="N37" s="145"/>
      <c r="O37" s="145"/>
      <c r="P37" s="146"/>
      <c r="Q37" s="51"/>
      <c r="R37" s="24"/>
    </row>
    <row r="38" spans="2:18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ht="13.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</row>
    <row r="41" spans="2:18" ht="13.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</row>
    <row r="42" spans="2:18" ht="13.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</row>
    <row r="43" spans="2:18" ht="13.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</row>
    <row r="44" spans="2:18" ht="13.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</row>
    <row r="45" spans="2:18" ht="13.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</row>
    <row r="46" spans="2:18" ht="13.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</row>
    <row r="47" spans="2:18" ht="13.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</row>
    <row r="48" spans="2:18" ht="13.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</row>
    <row r="49" spans="2:18" ht="13.5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</row>
    <row r="50" spans="2:18" s="1" customFormat="1" ht="15">
      <c r="B50" s="22"/>
      <c r="C50" s="23"/>
      <c r="D50" s="28" t="s">
        <v>34</v>
      </c>
      <c r="E50" s="29"/>
      <c r="F50" s="29"/>
      <c r="G50" s="29"/>
      <c r="H50" s="30"/>
      <c r="I50" s="23"/>
      <c r="J50" s="28" t="s">
        <v>35</v>
      </c>
      <c r="K50" s="29"/>
      <c r="L50" s="29"/>
      <c r="M50" s="29"/>
      <c r="N50" s="29"/>
      <c r="O50" s="29"/>
      <c r="P50" s="30"/>
      <c r="Q50" s="23"/>
      <c r="R50" s="24"/>
    </row>
    <row r="51" spans="2:18" ht="13.5">
      <c r="B51" s="14"/>
      <c r="C51" s="15"/>
      <c r="D51" s="31"/>
      <c r="E51" s="15"/>
      <c r="F51" s="15"/>
      <c r="G51" s="15"/>
      <c r="H51" s="32"/>
      <c r="I51" s="15"/>
      <c r="J51" s="31"/>
      <c r="K51" s="15"/>
      <c r="L51" s="15"/>
      <c r="M51" s="15"/>
      <c r="N51" s="15"/>
      <c r="O51" s="15"/>
      <c r="P51" s="32"/>
      <c r="Q51" s="15"/>
      <c r="R51" s="16"/>
    </row>
    <row r="52" spans="2:18" ht="13.5">
      <c r="B52" s="14"/>
      <c r="C52" s="15"/>
      <c r="D52" s="31"/>
      <c r="E52" s="15"/>
      <c r="F52" s="15"/>
      <c r="G52" s="15"/>
      <c r="H52" s="32"/>
      <c r="I52" s="15"/>
      <c r="J52" s="31"/>
      <c r="K52" s="15"/>
      <c r="L52" s="15"/>
      <c r="M52" s="15"/>
      <c r="N52" s="15"/>
      <c r="O52" s="15"/>
      <c r="P52" s="32"/>
      <c r="Q52" s="15"/>
      <c r="R52" s="16"/>
    </row>
    <row r="53" spans="2:18" ht="13.5">
      <c r="B53" s="14"/>
      <c r="C53" s="15"/>
      <c r="D53" s="31"/>
      <c r="E53" s="15"/>
      <c r="F53" s="15"/>
      <c r="G53" s="15"/>
      <c r="H53" s="32"/>
      <c r="I53" s="15"/>
      <c r="J53" s="31"/>
      <c r="K53" s="15"/>
      <c r="L53" s="15"/>
      <c r="M53" s="15"/>
      <c r="N53" s="15"/>
      <c r="O53" s="15"/>
      <c r="P53" s="32"/>
      <c r="Q53" s="15"/>
      <c r="R53" s="16"/>
    </row>
    <row r="54" spans="2:18" ht="13.5">
      <c r="B54" s="14"/>
      <c r="C54" s="15"/>
      <c r="D54" s="31"/>
      <c r="E54" s="15"/>
      <c r="F54" s="15"/>
      <c r="G54" s="15"/>
      <c r="H54" s="32"/>
      <c r="I54" s="15"/>
      <c r="J54" s="31"/>
      <c r="K54" s="15"/>
      <c r="L54" s="15"/>
      <c r="M54" s="15"/>
      <c r="N54" s="15"/>
      <c r="O54" s="15"/>
      <c r="P54" s="32"/>
      <c r="Q54" s="15"/>
      <c r="R54" s="16"/>
    </row>
    <row r="55" spans="2:18" ht="13.5">
      <c r="B55" s="14"/>
      <c r="C55" s="15"/>
      <c r="D55" s="31"/>
      <c r="E55" s="15"/>
      <c r="F55" s="15"/>
      <c r="G55" s="15"/>
      <c r="H55" s="32"/>
      <c r="I55" s="15"/>
      <c r="J55" s="31"/>
      <c r="K55" s="15"/>
      <c r="L55" s="15"/>
      <c r="M55" s="15"/>
      <c r="N55" s="15"/>
      <c r="O55" s="15"/>
      <c r="P55" s="32"/>
      <c r="Q55" s="15"/>
      <c r="R55" s="16"/>
    </row>
    <row r="56" spans="2:18" ht="13.5">
      <c r="B56" s="14"/>
      <c r="C56" s="15"/>
      <c r="D56" s="31"/>
      <c r="E56" s="15"/>
      <c r="F56" s="15"/>
      <c r="G56" s="15"/>
      <c r="H56" s="32"/>
      <c r="I56" s="15"/>
      <c r="J56" s="31"/>
      <c r="K56" s="15"/>
      <c r="L56" s="15"/>
      <c r="M56" s="15"/>
      <c r="N56" s="15"/>
      <c r="O56" s="15"/>
      <c r="P56" s="32"/>
      <c r="Q56" s="15"/>
      <c r="R56" s="16"/>
    </row>
    <row r="57" spans="2:18" ht="13.5">
      <c r="B57" s="14"/>
      <c r="C57" s="15"/>
      <c r="D57" s="31"/>
      <c r="E57" s="15"/>
      <c r="F57" s="15"/>
      <c r="G57" s="15"/>
      <c r="H57" s="32"/>
      <c r="I57" s="15"/>
      <c r="J57" s="31"/>
      <c r="K57" s="15"/>
      <c r="L57" s="15"/>
      <c r="M57" s="15"/>
      <c r="N57" s="15"/>
      <c r="O57" s="15"/>
      <c r="P57" s="32"/>
      <c r="Q57" s="15"/>
      <c r="R57" s="16"/>
    </row>
    <row r="58" spans="2:18" ht="13.5">
      <c r="B58" s="14"/>
      <c r="C58" s="15"/>
      <c r="D58" s="31"/>
      <c r="E58" s="15"/>
      <c r="F58" s="15"/>
      <c r="G58" s="15"/>
      <c r="H58" s="32"/>
      <c r="I58" s="15"/>
      <c r="J58" s="31"/>
      <c r="K58" s="15"/>
      <c r="L58" s="15"/>
      <c r="M58" s="15"/>
      <c r="N58" s="15"/>
      <c r="O58" s="15"/>
      <c r="P58" s="32"/>
      <c r="Q58" s="15"/>
      <c r="R58" s="16"/>
    </row>
    <row r="59" spans="2:18" s="1" customFormat="1" ht="15">
      <c r="B59" s="22"/>
      <c r="C59" s="23"/>
      <c r="D59" s="33" t="s">
        <v>36</v>
      </c>
      <c r="E59" s="34"/>
      <c r="F59" s="34"/>
      <c r="G59" s="35" t="s">
        <v>37</v>
      </c>
      <c r="H59" s="36"/>
      <c r="I59" s="23"/>
      <c r="J59" s="33" t="s">
        <v>36</v>
      </c>
      <c r="K59" s="34"/>
      <c r="L59" s="34"/>
      <c r="M59" s="34"/>
      <c r="N59" s="35" t="s">
        <v>37</v>
      </c>
      <c r="O59" s="34"/>
      <c r="P59" s="36"/>
      <c r="Q59" s="23"/>
      <c r="R59" s="24"/>
    </row>
    <row r="60" spans="2:18" ht="13.5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</row>
    <row r="61" spans="2:18" s="1" customFormat="1" ht="15">
      <c r="B61" s="22"/>
      <c r="C61" s="23"/>
      <c r="D61" s="28" t="s">
        <v>38</v>
      </c>
      <c r="E61" s="29"/>
      <c r="F61" s="29"/>
      <c r="G61" s="29"/>
      <c r="H61" s="30"/>
      <c r="I61" s="23"/>
      <c r="J61" s="28" t="s">
        <v>39</v>
      </c>
      <c r="K61" s="29"/>
      <c r="L61" s="29"/>
      <c r="M61" s="29"/>
      <c r="N61" s="29"/>
      <c r="O61" s="29"/>
      <c r="P61" s="30"/>
      <c r="Q61" s="23"/>
      <c r="R61" s="24"/>
    </row>
    <row r="62" spans="2:18" ht="13.5">
      <c r="B62" s="14"/>
      <c r="C62" s="15"/>
      <c r="D62" s="31"/>
      <c r="E62" s="15"/>
      <c r="F62" s="15"/>
      <c r="G62" s="15"/>
      <c r="H62" s="32"/>
      <c r="I62" s="15"/>
      <c r="J62" s="31"/>
      <c r="K62" s="15"/>
      <c r="L62" s="15"/>
      <c r="M62" s="15"/>
      <c r="N62" s="15"/>
      <c r="O62" s="15"/>
      <c r="P62" s="32"/>
      <c r="Q62" s="15"/>
      <c r="R62" s="16"/>
    </row>
    <row r="63" spans="2:18" ht="13.5">
      <c r="B63" s="14"/>
      <c r="C63" s="15"/>
      <c r="D63" s="31"/>
      <c r="E63" s="15"/>
      <c r="F63" s="15"/>
      <c r="G63" s="15"/>
      <c r="H63" s="32"/>
      <c r="I63" s="15"/>
      <c r="J63" s="31"/>
      <c r="K63" s="15"/>
      <c r="L63" s="15"/>
      <c r="M63" s="15"/>
      <c r="N63" s="15"/>
      <c r="O63" s="15"/>
      <c r="P63" s="32"/>
      <c r="Q63" s="15"/>
      <c r="R63" s="16"/>
    </row>
    <row r="64" spans="2:18" ht="13.5">
      <c r="B64" s="14"/>
      <c r="C64" s="15"/>
      <c r="D64" s="31"/>
      <c r="E64" s="15"/>
      <c r="F64" s="15"/>
      <c r="G64" s="15"/>
      <c r="H64" s="32"/>
      <c r="I64" s="15"/>
      <c r="J64" s="31"/>
      <c r="K64" s="15"/>
      <c r="L64" s="15"/>
      <c r="M64" s="15"/>
      <c r="N64" s="15"/>
      <c r="O64" s="15"/>
      <c r="P64" s="32"/>
      <c r="Q64" s="15"/>
      <c r="R64" s="16"/>
    </row>
    <row r="65" spans="2:18" ht="13.5">
      <c r="B65" s="14"/>
      <c r="C65" s="15"/>
      <c r="D65" s="31"/>
      <c r="E65" s="15"/>
      <c r="F65" s="15"/>
      <c r="G65" s="15"/>
      <c r="H65" s="32"/>
      <c r="I65" s="15"/>
      <c r="J65" s="31"/>
      <c r="K65" s="15"/>
      <c r="L65" s="15"/>
      <c r="M65" s="15"/>
      <c r="N65" s="15"/>
      <c r="O65" s="15"/>
      <c r="P65" s="32"/>
      <c r="Q65" s="15"/>
      <c r="R65" s="16"/>
    </row>
    <row r="66" spans="2:18" ht="13.5">
      <c r="B66" s="14"/>
      <c r="C66" s="15"/>
      <c r="D66" s="31"/>
      <c r="E66" s="15"/>
      <c r="F66" s="15"/>
      <c r="G66" s="15"/>
      <c r="H66" s="32"/>
      <c r="I66" s="15"/>
      <c r="J66" s="31"/>
      <c r="K66" s="15"/>
      <c r="L66" s="15"/>
      <c r="M66" s="15"/>
      <c r="N66" s="15"/>
      <c r="O66" s="15"/>
      <c r="P66" s="32"/>
      <c r="Q66" s="15"/>
      <c r="R66" s="16"/>
    </row>
    <row r="67" spans="2:18" ht="13.5">
      <c r="B67" s="14"/>
      <c r="C67" s="15"/>
      <c r="D67" s="31"/>
      <c r="E67" s="15"/>
      <c r="F67" s="15"/>
      <c r="G67" s="15"/>
      <c r="H67" s="32"/>
      <c r="I67" s="15"/>
      <c r="J67" s="31"/>
      <c r="K67" s="15"/>
      <c r="L67" s="15"/>
      <c r="M67" s="15"/>
      <c r="N67" s="15"/>
      <c r="O67" s="15"/>
      <c r="P67" s="32"/>
      <c r="Q67" s="15"/>
      <c r="R67" s="16"/>
    </row>
    <row r="68" spans="2:18" ht="13.5">
      <c r="B68" s="14"/>
      <c r="C68" s="15"/>
      <c r="D68" s="31"/>
      <c r="E68" s="15"/>
      <c r="F68" s="15"/>
      <c r="G68" s="15"/>
      <c r="H68" s="32"/>
      <c r="I68" s="15"/>
      <c r="J68" s="31"/>
      <c r="K68" s="15"/>
      <c r="L68" s="15"/>
      <c r="M68" s="15"/>
      <c r="N68" s="15"/>
      <c r="O68" s="15"/>
      <c r="P68" s="32"/>
      <c r="Q68" s="15"/>
      <c r="R68" s="16"/>
    </row>
    <row r="69" spans="2:18" ht="13.5">
      <c r="B69" s="14"/>
      <c r="C69" s="15"/>
      <c r="D69" s="31"/>
      <c r="E69" s="15"/>
      <c r="F69" s="15"/>
      <c r="G69" s="15"/>
      <c r="H69" s="32"/>
      <c r="I69" s="15"/>
      <c r="J69" s="31"/>
      <c r="K69" s="15"/>
      <c r="L69" s="15"/>
      <c r="M69" s="15"/>
      <c r="N69" s="15"/>
      <c r="O69" s="15"/>
      <c r="P69" s="32"/>
      <c r="Q69" s="15"/>
      <c r="R69" s="16"/>
    </row>
    <row r="70" spans="2:18" s="1" customFormat="1" ht="15">
      <c r="B70" s="22"/>
      <c r="C70" s="23"/>
      <c r="D70" s="33" t="s">
        <v>36</v>
      </c>
      <c r="E70" s="34"/>
      <c r="F70" s="34"/>
      <c r="G70" s="35" t="s">
        <v>37</v>
      </c>
      <c r="H70" s="36"/>
      <c r="I70" s="23"/>
      <c r="J70" s="33" t="s">
        <v>36</v>
      </c>
      <c r="K70" s="34"/>
      <c r="L70" s="34"/>
      <c r="M70" s="34"/>
      <c r="N70" s="35" t="s">
        <v>37</v>
      </c>
      <c r="O70" s="34"/>
      <c r="P70" s="36"/>
      <c r="Q70" s="23"/>
      <c r="R70" s="24"/>
    </row>
    <row r="71" spans="2:18" s="1" customFormat="1" ht="14.4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" customHeight="1">
      <c r="B76" s="22"/>
      <c r="C76" s="134" t="s">
        <v>50</v>
      </c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6.95" customHeight="1">
      <c r="B78" s="22"/>
      <c r="C78" s="43" t="s">
        <v>8</v>
      </c>
      <c r="D78" s="23"/>
      <c r="E78" s="23"/>
      <c r="F78" s="147" t="str">
        <f>F6</f>
        <v xml:space="preserve">Pardubice -oprava rozvodů TUV obj.č.14 </v>
      </c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23"/>
      <c r="R78" s="24"/>
    </row>
    <row r="79" spans="2:18" s="1" customFormat="1" ht="6.9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2:18" s="1" customFormat="1" ht="18" customHeight="1">
      <c r="B80" s="22"/>
      <c r="C80" s="20" t="s">
        <v>12</v>
      </c>
      <c r="D80" s="23"/>
      <c r="E80" s="23"/>
      <c r="F80" s="18" t="str">
        <f>F8</f>
        <v>Věznice Pardubice</v>
      </c>
      <c r="G80" s="23"/>
      <c r="H80" s="23"/>
      <c r="I80" s="23"/>
      <c r="J80" s="23"/>
      <c r="K80" s="20" t="s">
        <v>13</v>
      </c>
      <c r="L80" s="23"/>
      <c r="M80" s="138" t="str">
        <f>IF(O8="","",O8)</f>
        <v/>
      </c>
      <c r="N80" s="137"/>
      <c r="O80" s="137"/>
      <c r="P80" s="137"/>
      <c r="Q80" s="23"/>
      <c r="R80" s="24"/>
    </row>
    <row r="81" spans="2:18" s="1" customFormat="1" ht="6.9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18" s="1" customFormat="1" ht="15">
      <c r="B82" s="22"/>
      <c r="C82" s="20" t="s">
        <v>15</v>
      </c>
      <c r="D82" s="23"/>
      <c r="E82" s="23"/>
      <c r="F82" s="18"/>
      <c r="G82" s="23"/>
      <c r="H82" s="23"/>
      <c r="I82" s="23"/>
      <c r="J82" s="23"/>
      <c r="K82" s="20" t="s">
        <v>19</v>
      </c>
      <c r="L82" s="23"/>
      <c r="M82" s="139"/>
      <c r="N82" s="137"/>
      <c r="O82" s="137"/>
      <c r="P82" s="137"/>
      <c r="Q82" s="137"/>
      <c r="R82" s="24"/>
    </row>
    <row r="83" spans="2:18" s="1" customFormat="1" ht="14.45" customHeight="1">
      <c r="B83" s="22"/>
      <c r="C83" s="20" t="s">
        <v>18</v>
      </c>
      <c r="D83" s="23"/>
      <c r="E83" s="23"/>
      <c r="F83" s="18" t="str">
        <f>IF(E14="","",E14)</f>
        <v/>
      </c>
      <c r="G83" s="23"/>
      <c r="H83" s="23"/>
      <c r="I83" s="23"/>
      <c r="J83" s="23"/>
      <c r="K83" s="20" t="s">
        <v>21</v>
      </c>
      <c r="L83" s="23"/>
      <c r="M83" s="139"/>
      <c r="N83" s="137"/>
      <c r="O83" s="137"/>
      <c r="P83" s="137"/>
      <c r="Q83" s="137"/>
      <c r="R83" s="24"/>
    </row>
    <row r="84" spans="2:18" s="1" customFormat="1" ht="10.35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</row>
    <row r="85" spans="2:18" s="1" customFormat="1" ht="29.25" customHeight="1">
      <c r="B85" s="22"/>
      <c r="C85" s="148" t="s">
        <v>51</v>
      </c>
      <c r="D85" s="149"/>
      <c r="E85" s="149"/>
      <c r="F85" s="149"/>
      <c r="G85" s="149"/>
      <c r="H85" s="51"/>
      <c r="I85" s="51"/>
      <c r="J85" s="51"/>
      <c r="K85" s="51"/>
      <c r="L85" s="51"/>
      <c r="M85" s="51"/>
      <c r="N85" s="148" t="s">
        <v>52</v>
      </c>
      <c r="O85" s="137"/>
      <c r="P85" s="137"/>
      <c r="Q85" s="137"/>
      <c r="R85" s="24"/>
    </row>
    <row r="86" spans="2:18" s="1" customFormat="1" ht="10.3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>
      <c r="B87" s="22"/>
      <c r="C87" s="58" t="s">
        <v>53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150">
        <v>0</v>
      </c>
      <c r="O87" s="137"/>
      <c r="P87" s="137"/>
      <c r="Q87" s="137"/>
      <c r="R87" s="24"/>
      <c r="AU87" s="10" t="s">
        <v>54</v>
      </c>
    </row>
    <row r="88" spans="2:18" s="2" customFormat="1" ht="24.95" customHeight="1">
      <c r="B88" s="59"/>
      <c r="C88" s="60"/>
      <c r="D88" s="61" t="s">
        <v>55</v>
      </c>
      <c r="E88" s="60"/>
      <c r="F88" s="60"/>
      <c r="G88" s="60"/>
      <c r="H88" s="60"/>
      <c r="I88" s="60"/>
      <c r="J88" s="60"/>
      <c r="K88" s="60"/>
      <c r="L88" s="60"/>
      <c r="M88" s="60"/>
      <c r="N88" s="151">
        <v>0</v>
      </c>
      <c r="O88" s="152"/>
      <c r="P88" s="152"/>
      <c r="Q88" s="152"/>
      <c r="R88" s="62"/>
    </row>
    <row r="89" spans="2:18" s="3" customFormat="1" ht="19.9" customHeight="1">
      <c r="B89" s="63"/>
      <c r="C89" s="64"/>
      <c r="D89" s="65" t="s">
        <v>56</v>
      </c>
      <c r="E89" s="64"/>
      <c r="F89" s="64"/>
      <c r="G89" s="64"/>
      <c r="H89" s="64"/>
      <c r="I89" s="64"/>
      <c r="J89" s="64"/>
      <c r="K89" s="64"/>
      <c r="L89" s="64"/>
      <c r="M89" s="64"/>
      <c r="N89" s="153">
        <v>0</v>
      </c>
      <c r="O89" s="154"/>
      <c r="P89" s="154"/>
      <c r="Q89" s="154"/>
      <c r="R89" s="66"/>
    </row>
    <row r="90" spans="2:18" s="3" customFormat="1" ht="19.9" customHeight="1">
      <c r="B90" s="63"/>
      <c r="C90" s="64"/>
      <c r="D90" s="65" t="s">
        <v>57</v>
      </c>
      <c r="E90" s="64"/>
      <c r="F90" s="64"/>
      <c r="G90" s="64"/>
      <c r="H90" s="64"/>
      <c r="I90" s="64"/>
      <c r="J90" s="64"/>
      <c r="K90" s="64"/>
      <c r="L90" s="64"/>
      <c r="M90" s="64"/>
      <c r="N90" s="153">
        <v>0</v>
      </c>
      <c r="O90" s="154"/>
      <c r="P90" s="154"/>
      <c r="Q90" s="154"/>
      <c r="R90" s="66"/>
    </row>
    <row r="91" spans="2:18" s="3" customFormat="1" ht="19.9" customHeight="1">
      <c r="B91" s="63"/>
      <c r="C91" s="64"/>
      <c r="D91" s="65" t="s">
        <v>58</v>
      </c>
      <c r="E91" s="64"/>
      <c r="F91" s="64"/>
      <c r="G91" s="64"/>
      <c r="H91" s="64"/>
      <c r="I91" s="64"/>
      <c r="J91" s="64"/>
      <c r="K91" s="64"/>
      <c r="L91" s="64"/>
      <c r="M91" s="64"/>
      <c r="N91" s="153">
        <v>0</v>
      </c>
      <c r="O91" s="154"/>
      <c r="P91" s="154"/>
      <c r="Q91" s="154"/>
      <c r="R91" s="66"/>
    </row>
    <row r="92" spans="2:18" s="3" customFormat="1" ht="19.9" customHeight="1">
      <c r="B92" s="63"/>
      <c r="C92" s="64"/>
      <c r="D92" s="65" t="s">
        <v>59</v>
      </c>
      <c r="E92" s="64"/>
      <c r="F92" s="64"/>
      <c r="G92" s="64"/>
      <c r="H92" s="64"/>
      <c r="I92" s="64"/>
      <c r="J92" s="64"/>
      <c r="K92" s="64"/>
      <c r="L92" s="64"/>
      <c r="M92" s="64"/>
      <c r="N92" s="153">
        <v>0</v>
      </c>
      <c r="O92" s="154"/>
      <c r="P92" s="154"/>
      <c r="Q92" s="154"/>
      <c r="R92" s="66"/>
    </row>
    <row r="93" spans="2:18" s="3" customFormat="1" ht="19.9" customHeight="1">
      <c r="B93" s="63"/>
      <c r="C93" s="64"/>
      <c r="D93" s="65" t="s">
        <v>60</v>
      </c>
      <c r="E93" s="64"/>
      <c r="F93" s="64"/>
      <c r="G93" s="64"/>
      <c r="H93" s="64"/>
      <c r="I93" s="64"/>
      <c r="J93" s="64"/>
      <c r="K93" s="64"/>
      <c r="L93" s="64"/>
      <c r="M93" s="64"/>
      <c r="N93" s="153">
        <v>0</v>
      </c>
      <c r="O93" s="154"/>
      <c r="P93" s="154"/>
      <c r="Q93" s="154"/>
      <c r="R93" s="66"/>
    </row>
    <row r="94" spans="2:18" s="3" customFormat="1" ht="19.9" customHeight="1">
      <c r="B94" s="63"/>
      <c r="C94" s="64"/>
      <c r="D94" s="65" t="s">
        <v>61</v>
      </c>
      <c r="E94" s="64"/>
      <c r="F94" s="64"/>
      <c r="G94" s="64"/>
      <c r="H94" s="64"/>
      <c r="I94" s="64"/>
      <c r="J94" s="64"/>
      <c r="K94" s="64"/>
      <c r="L94" s="64"/>
      <c r="M94" s="64"/>
      <c r="N94" s="153">
        <v>0</v>
      </c>
      <c r="O94" s="154"/>
      <c r="P94" s="154"/>
      <c r="Q94" s="154"/>
      <c r="R94" s="66"/>
    </row>
    <row r="95" spans="2:18" s="3" customFormat="1" ht="19.9" customHeight="1">
      <c r="B95" s="63"/>
      <c r="C95" s="64"/>
      <c r="D95" s="65" t="s">
        <v>62</v>
      </c>
      <c r="E95" s="64"/>
      <c r="F95" s="64"/>
      <c r="G95" s="64"/>
      <c r="H95" s="64"/>
      <c r="I95" s="64"/>
      <c r="J95" s="64"/>
      <c r="K95" s="64"/>
      <c r="L95" s="64"/>
      <c r="M95" s="64"/>
      <c r="N95" s="153">
        <v>0</v>
      </c>
      <c r="O95" s="154"/>
      <c r="P95" s="154"/>
      <c r="Q95" s="154"/>
      <c r="R95" s="66"/>
    </row>
    <row r="96" spans="2:18" s="3" customFormat="1" ht="19.9" customHeight="1">
      <c r="B96" s="63"/>
      <c r="C96" s="64"/>
      <c r="D96" s="65" t="s">
        <v>63</v>
      </c>
      <c r="E96" s="64"/>
      <c r="F96" s="64"/>
      <c r="G96" s="64"/>
      <c r="H96" s="64"/>
      <c r="I96" s="64"/>
      <c r="J96" s="64"/>
      <c r="K96" s="64"/>
      <c r="L96" s="64"/>
      <c r="M96" s="64"/>
      <c r="N96" s="153">
        <v>0</v>
      </c>
      <c r="O96" s="154"/>
      <c r="P96" s="154"/>
      <c r="Q96" s="154"/>
      <c r="R96" s="66"/>
    </row>
    <row r="97" spans="2:18" s="2" customFormat="1" ht="24.95" customHeight="1">
      <c r="B97" s="59"/>
      <c r="C97" s="60"/>
      <c r="D97" s="61" t="s">
        <v>64</v>
      </c>
      <c r="E97" s="60"/>
      <c r="F97" s="60"/>
      <c r="G97" s="60"/>
      <c r="H97" s="60"/>
      <c r="I97" s="60"/>
      <c r="J97" s="60"/>
      <c r="K97" s="60"/>
      <c r="L97" s="60"/>
      <c r="M97" s="60"/>
      <c r="N97" s="151">
        <v>0</v>
      </c>
      <c r="O97" s="152"/>
      <c r="P97" s="152"/>
      <c r="Q97" s="152"/>
      <c r="R97" s="62"/>
    </row>
    <row r="98" spans="2:18" s="3" customFormat="1" ht="19.9" customHeight="1">
      <c r="B98" s="63"/>
      <c r="C98" s="64"/>
      <c r="D98" s="65" t="s">
        <v>65</v>
      </c>
      <c r="E98" s="64"/>
      <c r="F98" s="64"/>
      <c r="G98" s="64"/>
      <c r="H98" s="64"/>
      <c r="I98" s="64"/>
      <c r="J98" s="64"/>
      <c r="K98" s="64"/>
      <c r="L98" s="64"/>
      <c r="M98" s="64"/>
      <c r="N98" s="153">
        <v>0</v>
      </c>
      <c r="O98" s="154"/>
      <c r="P98" s="154"/>
      <c r="Q98" s="154"/>
      <c r="R98" s="66"/>
    </row>
    <row r="99" spans="2:18" s="3" customFormat="1" ht="19.9" customHeight="1">
      <c r="B99" s="63"/>
      <c r="C99" s="64"/>
      <c r="D99" s="65" t="s">
        <v>66</v>
      </c>
      <c r="E99" s="64"/>
      <c r="F99" s="64"/>
      <c r="G99" s="64"/>
      <c r="H99" s="64"/>
      <c r="I99" s="64"/>
      <c r="J99" s="64"/>
      <c r="K99" s="64"/>
      <c r="L99" s="64"/>
      <c r="M99" s="64"/>
      <c r="N99" s="153">
        <v>0</v>
      </c>
      <c r="O99" s="154"/>
      <c r="P99" s="154"/>
      <c r="Q99" s="154"/>
      <c r="R99" s="66"/>
    </row>
    <row r="100" spans="2:18" s="3" customFormat="1" ht="19.9" customHeight="1">
      <c r="B100" s="63"/>
      <c r="C100" s="64"/>
      <c r="D100" s="65" t="s">
        <v>67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153">
        <v>0</v>
      </c>
      <c r="O100" s="154"/>
      <c r="P100" s="154"/>
      <c r="Q100" s="154"/>
      <c r="R100" s="66"/>
    </row>
    <row r="101" spans="2:18" s="2" customFormat="1" ht="24.95" customHeight="1">
      <c r="B101" s="59"/>
      <c r="C101" s="60"/>
      <c r="D101" s="61" t="s">
        <v>68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151">
        <v>0</v>
      </c>
      <c r="O101" s="152"/>
      <c r="P101" s="152"/>
      <c r="Q101" s="152"/>
      <c r="R101" s="62"/>
    </row>
    <row r="102" spans="2:18" s="1" customFormat="1" ht="21.75" customHeight="1"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</row>
    <row r="103" spans="2:21" s="1" customFormat="1" ht="29.25" customHeight="1">
      <c r="B103" s="22"/>
      <c r="C103" s="58" t="s">
        <v>69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155">
        <v>0</v>
      </c>
      <c r="O103" s="137"/>
      <c r="P103" s="137"/>
      <c r="Q103" s="137"/>
      <c r="R103" s="24"/>
      <c r="T103" s="67"/>
      <c r="U103" s="68" t="s">
        <v>24</v>
      </c>
    </row>
    <row r="104" spans="2:18" s="1" customFormat="1" ht="18" customHeight="1"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2:18" s="1" customFormat="1" ht="29.25" customHeight="1">
      <c r="B105" s="22"/>
      <c r="C105" s="50" t="s">
        <v>44</v>
      </c>
      <c r="D105" s="51"/>
      <c r="E105" s="51"/>
      <c r="F105" s="51"/>
      <c r="G105" s="51"/>
      <c r="H105" s="51"/>
      <c r="I105" s="51"/>
      <c r="J105" s="51"/>
      <c r="K105" s="51"/>
      <c r="L105" s="156"/>
      <c r="M105" s="149"/>
      <c r="N105" s="149"/>
      <c r="O105" s="149"/>
      <c r="P105" s="149"/>
      <c r="Q105" s="149"/>
      <c r="R105" s="24"/>
    </row>
    <row r="106" spans="2:18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</row>
    <row r="110" spans="2:18" s="1" customFormat="1" ht="6.9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spans="2:18" s="1" customFormat="1" ht="36.95" customHeight="1">
      <c r="B111" s="22"/>
      <c r="C111" s="134" t="s">
        <v>70</v>
      </c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24"/>
    </row>
    <row r="112" spans="2:18" s="1" customFormat="1" ht="6.95" customHeight="1"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2:18" s="1" customFormat="1" ht="36.95" customHeight="1">
      <c r="B113" s="22"/>
      <c r="C113" s="43" t="s">
        <v>8</v>
      </c>
      <c r="D113" s="23"/>
      <c r="E113" s="23"/>
      <c r="F113" s="147" t="str">
        <f>F6</f>
        <v xml:space="preserve">Pardubice -oprava rozvodů TUV obj.č.14 </v>
      </c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23"/>
      <c r="R113" s="24"/>
    </row>
    <row r="114" spans="2:18" s="1" customFormat="1" ht="6.95" customHeight="1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18" s="1" customFormat="1" ht="18" customHeight="1">
      <c r="B115" s="22"/>
      <c r="C115" s="20" t="s">
        <v>12</v>
      </c>
      <c r="D115" s="23"/>
      <c r="E115" s="23"/>
      <c r="F115" s="18" t="str">
        <f>F8</f>
        <v>Věznice Pardubice</v>
      </c>
      <c r="G115" s="23"/>
      <c r="H115" s="23"/>
      <c r="I115" s="23"/>
      <c r="J115" s="23"/>
      <c r="K115" s="20" t="s">
        <v>13</v>
      </c>
      <c r="L115" s="23"/>
      <c r="M115" s="138" t="str">
        <f>IF(O8="","",O8)</f>
        <v/>
      </c>
      <c r="N115" s="137"/>
      <c r="O115" s="137"/>
      <c r="P115" s="137"/>
      <c r="Q115" s="23"/>
      <c r="R115" s="24"/>
    </row>
    <row r="116" spans="2:18" s="1" customFormat="1" ht="6.95" customHeight="1"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2:18" s="1" customFormat="1" ht="15">
      <c r="B117" s="22"/>
      <c r="C117" s="20" t="s">
        <v>15</v>
      </c>
      <c r="D117" s="23"/>
      <c r="E117" s="23"/>
      <c r="F117" s="18"/>
      <c r="G117" s="23"/>
      <c r="H117" s="23"/>
      <c r="I117" s="23"/>
      <c r="J117" s="23"/>
      <c r="K117" s="20" t="s">
        <v>19</v>
      </c>
      <c r="L117" s="23"/>
      <c r="M117" s="139"/>
      <c r="N117" s="137"/>
      <c r="O117" s="137"/>
      <c r="P117" s="137"/>
      <c r="Q117" s="137"/>
      <c r="R117" s="24"/>
    </row>
    <row r="118" spans="2:18" s="1" customFormat="1" ht="14.45" customHeight="1">
      <c r="B118" s="22"/>
      <c r="C118" s="20" t="s">
        <v>18</v>
      </c>
      <c r="D118" s="23"/>
      <c r="E118" s="23"/>
      <c r="F118" s="18" t="str">
        <f>IF(E14="","",E14)</f>
        <v/>
      </c>
      <c r="G118" s="23"/>
      <c r="H118" s="23"/>
      <c r="I118" s="23"/>
      <c r="J118" s="23"/>
      <c r="K118" s="20" t="s">
        <v>21</v>
      </c>
      <c r="L118" s="23"/>
      <c r="M118" s="139"/>
      <c r="N118" s="137"/>
      <c r="O118" s="137"/>
      <c r="P118" s="137"/>
      <c r="Q118" s="137"/>
      <c r="R118" s="24"/>
    </row>
    <row r="119" spans="2:18" s="1" customFormat="1" ht="10.35" customHeight="1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27" s="4" customFormat="1" ht="29.25" customHeight="1">
      <c r="B120" s="69"/>
      <c r="C120" s="70" t="s">
        <v>71</v>
      </c>
      <c r="D120" s="71" t="s">
        <v>72</v>
      </c>
      <c r="E120" s="71" t="s">
        <v>40</v>
      </c>
      <c r="F120" s="157" t="s">
        <v>73</v>
      </c>
      <c r="G120" s="158"/>
      <c r="H120" s="158"/>
      <c r="I120" s="158"/>
      <c r="J120" s="71" t="s">
        <v>74</v>
      </c>
      <c r="K120" s="71" t="s">
        <v>75</v>
      </c>
      <c r="L120" s="159" t="s">
        <v>76</v>
      </c>
      <c r="M120" s="158"/>
      <c r="N120" s="157" t="s">
        <v>52</v>
      </c>
      <c r="O120" s="158"/>
      <c r="P120" s="158"/>
      <c r="Q120" s="160"/>
      <c r="R120" s="72"/>
      <c r="T120" s="45" t="s">
        <v>77</v>
      </c>
      <c r="U120" s="46" t="s">
        <v>24</v>
      </c>
      <c r="V120" s="46" t="s">
        <v>78</v>
      </c>
      <c r="W120" s="46" t="s">
        <v>79</v>
      </c>
      <c r="X120" s="46" t="s">
        <v>80</v>
      </c>
      <c r="Y120" s="46" t="s">
        <v>81</v>
      </c>
      <c r="Z120" s="46" t="s">
        <v>82</v>
      </c>
      <c r="AA120" s="47" t="s">
        <v>83</v>
      </c>
    </row>
    <row r="121" spans="2:63" s="1" customFormat="1" ht="29.25" customHeight="1">
      <c r="B121" s="22"/>
      <c r="C121" s="49" t="s">
        <v>48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176"/>
      <c r="O121" s="177"/>
      <c r="P121" s="177"/>
      <c r="Q121" s="177"/>
      <c r="R121" s="24"/>
      <c r="T121" s="48"/>
      <c r="U121" s="29"/>
      <c r="V121" s="29"/>
      <c r="W121" s="73">
        <f>W122+W220+W254</f>
        <v>449.384154</v>
      </c>
      <c r="X121" s="29"/>
      <c r="Y121" s="73">
        <f>Y122+Y220+Y254</f>
        <v>5.5172707999999995</v>
      </c>
      <c r="Z121" s="29"/>
      <c r="AA121" s="74">
        <f>AA122+AA220+AA254</f>
        <v>6.161180000000001</v>
      </c>
      <c r="AT121" s="10" t="s">
        <v>41</v>
      </c>
      <c r="AU121" s="10" t="s">
        <v>54</v>
      </c>
      <c r="BK121" s="75">
        <f>BK122+BK220+BK254</f>
        <v>0</v>
      </c>
    </row>
    <row r="122" spans="2:63" s="5" customFormat="1" ht="37.35" customHeight="1">
      <c r="B122" s="76"/>
      <c r="C122" s="77"/>
      <c r="D122" s="78" t="s">
        <v>55</v>
      </c>
      <c r="E122" s="78"/>
      <c r="F122" s="78"/>
      <c r="G122" s="78"/>
      <c r="H122" s="78"/>
      <c r="I122" s="78"/>
      <c r="J122" s="78"/>
      <c r="K122" s="78"/>
      <c r="L122" s="78"/>
      <c r="M122" s="78"/>
      <c r="N122" s="178"/>
      <c r="O122" s="151"/>
      <c r="P122" s="151"/>
      <c r="Q122" s="151"/>
      <c r="R122" s="79"/>
      <c r="T122" s="80"/>
      <c r="U122" s="77"/>
      <c r="V122" s="77"/>
      <c r="W122" s="81">
        <f>W123+W128+W130+W147+W154+W167+W210+W217</f>
        <v>353.495334</v>
      </c>
      <c r="X122" s="77"/>
      <c r="Y122" s="81">
        <f>Y123+Y128+Y130+Y147+Y154+Y167+Y210+Y217</f>
        <v>4.3215221999999995</v>
      </c>
      <c r="Z122" s="77"/>
      <c r="AA122" s="82">
        <f>AA123+AA128+AA130+AA147+AA154+AA167+AA210+AA217</f>
        <v>5.831480000000001</v>
      </c>
      <c r="AR122" s="83" t="s">
        <v>11</v>
      </c>
      <c r="AT122" s="84" t="s">
        <v>41</v>
      </c>
      <c r="AU122" s="84" t="s">
        <v>42</v>
      </c>
      <c r="AY122" s="83" t="s">
        <v>84</v>
      </c>
      <c r="BK122" s="85">
        <f>BK123+BK128+BK130+BK147+BK154+BK167+BK210+BK217</f>
        <v>0</v>
      </c>
    </row>
    <row r="123" spans="2:63" s="5" customFormat="1" ht="19.9" customHeight="1">
      <c r="B123" s="76"/>
      <c r="C123" s="77"/>
      <c r="D123" s="86" t="s">
        <v>56</v>
      </c>
      <c r="E123" s="86"/>
      <c r="F123" s="86"/>
      <c r="G123" s="86"/>
      <c r="H123" s="86"/>
      <c r="I123" s="86"/>
      <c r="J123" s="86"/>
      <c r="K123" s="86"/>
      <c r="L123" s="86"/>
      <c r="M123" s="86"/>
      <c r="N123" s="179"/>
      <c r="O123" s="180"/>
      <c r="P123" s="180"/>
      <c r="Q123" s="180"/>
      <c r="R123" s="79"/>
      <c r="T123" s="80"/>
      <c r="U123" s="77"/>
      <c r="V123" s="77"/>
      <c r="W123" s="81">
        <f>SUM(W124:W127)</f>
        <v>4.8100000000000005</v>
      </c>
      <c r="X123" s="77"/>
      <c r="Y123" s="81">
        <f>SUM(Y124:Y127)</f>
        <v>0.8833099999999999</v>
      </c>
      <c r="Z123" s="77"/>
      <c r="AA123" s="82">
        <f>SUM(AA124:AA127)</f>
        <v>0</v>
      </c>
      <c r="AR123" s="83" t="s">
        <v>11</v>
      </c>
      <c r="AT123" s="84" t="s">
        <v>41</v>
      </c>
      <c r="AU123" s="84" t="s">
        <v>11</v>
      </c>
      <c r="AY123" s="83" t="s">
        <v>84</v>
      </c>
      <c r="BK123" s="85">
        <f>SUM(BK124:BK127)</f>
        <v>0</v>
      </c>
    </row>
    <row r="124" spans="2:65" s="1" customFormat="1" ht="40.15" customHeight="1">
      <c r="B124" s="87"/>
      <c r="C124" s="88" t="s">
        <v>11</v>
      </c>
      <c r="D124" s="88" t="s">
        <v>85</v>
      </c>
      <c r="E124" s="89" t="s">
        <v>86</v>
      </c>
      <c r="F124" s="161" t="s">
        <v>87</v>
      </c>
      <c r="G124" s="162"/>
      <c r="H124" s="162"/>
      <c r="I124" s="162"/>
      <c r="J124" s="90" t="s">
        <v>88</v>
      </c>
      <c r="K124" s="91">
        <v>17</v>
      </c>
      <c r="L124" s="163"/>
      <c r="M124" s="162"/>
      <c r="N124" s="163">
        <f>ROUND(L124*K124,2)</f>
        <v>0</v>
      </c>
      <c r="O124" s="162"/>
      <c r="P124" s="162"/>
      <c r="Q124" s="162"/>
      <c r="R124" s="92"/>
      <c r="T124" s="93" t="s">
        <v>1</v>
      </c>
      <c r="U124" s="27" t="s">
        <v>25</v>
      </c>
      <c r="V124" s="94">
        <v>0.231</v>
      </c>
      <c r="W124" s="94">
        <f>V124*K124</f>
        <v>3.927</v>
      </c>
      <c r="X124" s="94">
        <v>0.04843</v>
      </c>
      <c r="Y124" s="94">
        <f>X124*K124</f>
        <v>0.82331</v>
      </c>
      <c r="Z124" s="94">
        <v>0</v>
      </c>
      <c r="AA124" s="95">
        <f>Z124*K124</f>
        <v>0</v>
      </c>
      <c r="AR124" s="10" t="s">
        <v>89</v>
      </c>
      <c r="AT124" s="10" t="s">
        <v>85</v>
      </c>
      <c r="AU124" s="10" t="s">
        <v>46</v>
      </c>
      <c r="AY124" s="10" t="s">
        <v>84</v>
      </c>
      <c r="BE124" s="96">
        <f>IF(U124="základní",N124,0)</f>
        <v>0</v>
      </c>
      <c r="BF124" s="96">
        <f>IF(U124="snížená",N124,0)</f>
        <v>0</v>
      </c>
      <c r="BG124" s="96">
        <f>IF(U124="zákl. přenesená",N124,0)</f>
        <v>0</v>
      </c>
      <c r="BH124" s="96">
        <f>IF(U124="sníž. přenesená",N124,0)</f>
        <v>0</v>
      </c>
      <c r="BI124" s="96">
        <f>IF(U124="nulová",N124,0)</f>
        <v>0</v>
      </c>
      <c r="BJ124" s="10" t="s">
        <v>11</v>
      </c>
      <c r="BK124" s="96">
        <f>ROUND(L124*K124,2)</f>
        <v>0</v>
      </c>
      <c r="BL124" s="10" t="s">
        <v>89</v>
      </c>
      <c r="BM124" s="10" t="s">
        <v>90</v>
      </c>
    </row>
    <row r="125" spans="2:51" s="6" customFormat="1" ht="20.45" customHeight="1">
      <c r="B125" s="97"/>
      <c r="C125" s="98"/>
      <c r="D125" s="98"/>
      <c r="E125" s="99" t="s">
        <v>1</v>
      </c>
      <c r="F125" s="164" t="s">
        <v>91</v>
      </c>
      <c r="G125" s="165"/>
      <c r="H125" s="165"/>
      <c r="I125" s="165"/>
      <c r="J125" s="98"/>
      <c r="K125" s="100">
        <v>17</v>
      </c>
      <c r="L125" s="98"/>
      <c r="M125" s="98"/>
      <c r="N125" s="98"/>
      <c r="O125" s="98"/>
      <c r="P125" s="98"/>
      <c r="Q125" s="98"/>
      <c r="R125" s="101"/>
      <c r="T125" s="102"/>
      <c r="U125" s="98"/>
      <c r="V125" s="98"/>
      <c r="W125" s="98"/>
      <c r="X125" s="98"/>
      <c r="Y125" s="98"/>
      <c r="Z125" s="98"/>
      <c r="AA125" s="103"/>
      <c r="AT125" s="104" t="s">
        <v>92</v>
      </c>
      <c r="AU125" s="104" t="s">
        <v>46</v>
      </c>
      <c r="AV125" s="6" t="s">
        <v>46</v>
      </c>
      <c r="AW125" s="6" t="s">
        <v>20</v>
      </c>
      <c r="AX125" s="6" t="s">
        <v>11</v>
      </c>
      <c r="AY125" s="104" t="s">
        <v>84</v>
      </c>
    </row>
    <row r="126" spans="2:65" s="1" customFormat="1" ht="28.9" customHeight="1">
      <c r="B126" s="87"/>
      <c r="C126" s="88" t="s">
        <v>46</v>
      </c>
      <c r="D126" s="88" t="s">
        <v>85</v>
      </c>
      <c r="E126" s="89" t="s">
        <v>93</v>
      </c>
      <c r="F126" s="161" t="s">
        <v>94</v>
      </c>
      <c r="G126" s="162"/>
      <c r="H126" s="162"/>
      <c r="I126" s="162"/>
      <c r="J126" s="90" t="s">
        <v>88</v>
      </c>
      <c r="K126" s="91">
        <v>1</v>
      </c>
      <c r="L126" s="163"/>
      <c r="M126" s="162"/>
      <c r="N126" s="163">
        <f>ROUND(L126*K126,2)</f>
        <v>0</v>
      </c>
      <c r="O126" s="162"/>
      <c r="P126" s="162"/>
      <c r="Q126" s="162"/>
      <c r="R126" s="92"/>
      <c r="T126" s="93" t="s">
        <v>1</v>
      </c>
      <c r="U126" s="27" t="s">
        <v>25</v>
      </c>
      <c r="V126" s="94">
        <v>0.281</v>
      </c>
      <c r="W126" s="94">
        <f>V126*K126</f>
        <v>0.281</v>
      </c>
      <c r="X126" s="94">
        <v>0.01218</v>
      </c>
      <c r="Y126" s="94">
        <f>X126*K126</f>
        <v>0.01218</v>
      </c>
      <c r="Z126" s="94">
        <v>0</v>
      </c>
      <c r="AA126" s="95">
        <f>Z126*K126</f>
        <v>0</v>
      </c>
      <c r="AR126" s="10" t="s">
        <v>89</v>
      </c>
      <c r="AT126" s="10" t="s">
        <v>85</v>
      </c>
      <c r="AU126" s="10" t="s">
        <v>46</v>
      </c>
      <c r="AY126" s="10" t="s">
        <v>84</v>
      </c>
      <c r="BE126" s="96">
        <f>IF(U126="základní",N126,0)</f>
        <v>0</v>
      </c>
      <c r="BF126" s="96">
        <f>IF(U126="snížená",N126,0)</f>
        <v>0</v>
      </c>
      <c r="BG126" s="96">
        <f>IF(U126="zákl. přenesená",N126,0)</f>
        <v>0</v>
      </c>
      <c r="BH126" s="96">
        <f>IF(U126="sníž. přenesená",N126,0)</f>
        <v>0</v>
      </c>
      <c r="BI126" s="96">
        <f>IF(U126="nulová",N126,0)</f>
        <v>0</v>
      </c>
      <c r="BJ126" s="10" t="s">
        <v>11</v>
      </c>
      <c r="BK126" s="96">
        <f>ROUND(L126*K126,2)</f>
        <v>0</v>
      </c>
      <c r="BL126" s="10" t="s">
        <v>89</v>
      </c>
      <c r="BM126" s="10" t="s">
        <v>95</v>
      </c>
    </row>
    <row r="127" spans="2:65" s="1" customFormat="1" ht="28.9" customHeight="1">
      <c r="B127" s="87"/>
      <c r="C127" s="88" t="s">
        <v>96</v>
      </c>
      <c r="D127" s="88" t="s">
        <v>85</v>
      </c>
      <c r="E127" s="89" t="s">
        <v>97</v>
      </c>
      <c r="F127" s="161" t="s">
        <v>98</v>
      </c>
      <c r="G127" s="162"/>
      <c r="H127" s="162"/>
      <c r="I127" s="162"/>
      <c r="J127" s="90" t="s">
        <v>88</v>
      </c>
      <c r="K127" s="91">
        <v>2</v>
      </c>
      <c r="L127" s="163"/>
      <c r="M127" s="162"/>
      <c r="N127" s="163">
        <f>ROUND(L127*K127,2)</f>
        <v>0</v>
      </c>
      <c r="O127" s="162"/>
      <c r="P127" s="162"/>
      <c r="Q127" s="162"/>
      <c r="R127" s="92"/>
      <c r="T127" s="93" t="s">
        <v>1</v>
      </c>
      <c r="U127" s="27" t="s">
        <v>25</v>
      </c>
      <c r="V127" s="94">
        <v>0.301</v>
      </c>
      <c r="W127" s="94">
        <f>V127*K127</f>
        <v>0.602</v>
      </c>
      <c r="X127" s="94">
        <v>0.02391</v>
      </c>
      <c r="Y127" s="94">
        <f>X127*K127</f>
        <v>0.04782</v>
      </c>
      <c r="Z127" s="94">
        <v>0</v>
      </c>
      <c r="AA127" s="95">
        <f>Z127*K127</f>
        <v>0</v>
      </c>
      <c r="AR127" s="10" t="s">
        <v>89</v>
      </c>
      <c r="AT127" s="10" t="s">
        <v>85</v>
      </c>
      <c r="AU127" s="10" t="s">
        <v>46</v>
      </c>
      <c r="AY127" s="10" t="s">
        <v>84</v>
      </c>
      <c r="BE127" s="96">
        <f>IF(U127="základní",N127,0)</f>
        <v>0</v>
      </c>
      <c r="BF127" s="96">
        <f>IF(U127="snížená",N127,0)</f>
        <v>0</v>
      </c>
      <c r="BG127" s="96">
        <f>IF(U127="zákl. přenesená",N127,0)</f>
        <v>0</v>
      </c>
      <c r="BH127" s="96">
        <f>IF(U127="sníž. přenesená",N127,0)</f>
        <v>0</v>
      </c>
      <c r="BI127" s="96">
        <f>IF(U127="nulová",N127,0)</f>
        <v>0</v>
      </c>
      <c r="BJ127" s="10" t="s">
        <v>11</v>
      </c>
      <c r="BK127" s="96">
        <f>ROUND(L127*K127,2)</f>
        <v>0</v>
      </c>
      <c r="BL127" s="10" t="s">
        <v>89</v>
      </c>
      <c r="BM127" s="10" t="s">
        <v>99</v>
      </c>
    </row>
    <row r="128" spans="2:63" s="5" customFormat="1" ht="29.85" customHeight="1">
      <c r="B128" s="76"/>
      <c r="C128" s="77"/>
      <c r="D128" s="86" t="s">
        <v>57</v>
      </c>
      <c r="E128" s="86"/>
      <c r="F128" s="86"/>
      <c r="G128" s="86"/>
      <c r="H128" s="86"/>
      <c r="I128" s="86"/>
      <c r="J128" s="86"/>
      <c r="K128" s="86"/>
      <c r="L128" s="86"/>
      <c r="M128" s="86"/>
      <c r="N128" s="181">
        <f>BK128</f>
        <v>0</v>
      </c>
      <c r="O128" s="182"/>
      <c r="P128" s="182"/>
      <c r="Q128" s="182"/>
      <c r="R128" s="79"/>
      <c r="T128" s="80"/>
      <c r="U128" s="77"/>
      <c r="V128" s="77"/>
      <c r="W128" s="81">
        <f>W129</f>
        <v>10.776</v>
      </c>
      <c r="X128" s="77"/>
      <c r="Y128" s="81">
        <f>Y129</f>
        <v>0.42624</v>
      </c>
      <c r="Z128" s="77"/>
      <c r="AA128" s="82">
        <f>AA129</f>
        <v>0</v>
      </c>
      <c r="AR128" s="83" t="s">
        <v>11</v>
      </c>
      <c r="AT128" s="84" t="s">
        <v>41</v>
      </c>
      <c r="AU128" s="84" t="s">
        <v>11</v>
      </c>
      <c r="AY128" s="83" t="s">
        <v>84</v>
      </c>
      <c r="BK128" s="85">
        <f>BK129</f>
        <v>0</v>
      </c>
    </row>
    <row r="129" spans="2:65" s="1" customFormat="1" ht="28.9" customHeight="1">
      <c r="B129" s="87"/>
      <c r="C129" s="88" t="s">
        <v>89</v>
      </c>
      <c r="D129" s="88" t="s">
        <v>85</v>
      </c>
      <c r="E129" s="89" t="s">
        <v>100</v>
      </c>
      <c r="F129" s="161" t="s">
        <v>101</v>
      </c>
      <c r="G129" s="162"/>
      <c r="H129" s="162"/>
      <c r="I129" s="162"/>
      <c r="J129" s="90" t="s">
        <v>88</v>
      </c>
      <c r="K129" s="91">
        <v>8</v>
      </c>
      <c r="L129" s="163"/>
      <c r="M129" s="162"/>
      <c r="N129" s="163">
        <f>ROUND(L129*K129,2)</f>
        <v>0</v>
      </c>
      <c r="O129" s="162"/>
      <c r="P129" s="162"/>
      <c r="Q129" s="162"/>
      <c r="R129" s="92"/>
      <c r="T129" s="93" t="s">
        <v>1</v>
      </c>
      <c r="U129" s="27" t="s">
        <v>25</v>
      </c>
      <c r="V129" s="94">
        <v>1.347</v>
      </c>
      <c r="W129" s="94">
        <f>V129*K129</f>
        <v>10.776</v>
      </c>
      <c r="X129" s="94">
        <v>0.05328</v>
      </c>
      <c r="Y129" s="94">
        <f>X129*K129</f>
        <v>0.42624</v>
      </c>
      <c r="Z129" s="94">
        <v>0</v>
      </c>
      <c r="AA129" s="95">
        <f>Z129*K129</f>
        <v>0</v>
      </c>
      <c r="AR129" s="10" t="s">
        <v>89</v>
      </c>
      <c r="AT129" s="10" t="s">
        <v>85</v>
      </c>
      <c r="AU129" s="10" t="s">
        <v>46</v>
      </c>
      <c r="AY129" s="10" t="s">
        <v>84</v>
      </c>
      <c r="BE129" s="96">
        <f>IF(U129="základní",N129,0)</f>
        <v>0</v>
      </c>
      <c r="BF129" s="96">
        <f>IF(U129="snížená",N129,0)</f>
        <v>0</v>
      </c>
      <c r="BG129" s="96">
        <f>IF(U129="zákl. přenesená",N129,0)</f>
        <v>0</v>
      </c>
      <c r="BH129" s="96">
        <f>IF(U129="sníž. přenesená",N129,0)</f>
        <v>0</v>
      </c>
      <c r="BI129" s="96">
        <f>IF(U129="nulová",N129,0)</f>
        <v>0</v>
      </c>
      <c r="BJ129" s="10" t="s">
        <v>11</v>
      </c>
      <c r="BK129" s="96">
        <f>ROUND(L129*K129,2)</f>
        <v>0</v>
      </c>
      <c r="BL129" s="10" t="s">
        <v>89</v>
      </c>
      <c r="BM129" s="10" t="s">
        <v>102</v>
      </c>
    </row>
    <row r="130" spans="2:63" s="5" customFormat="1" ht="29.85" customHeight="1">
      <c r="B130" s="76"/>
      <c r="C130" s="77"/>
      <c r="D130" s="86" t="s">
        <v>58</v>
      </c>
      <c r="E130" s="86"/>
      <c r="F130" s="86"/>
      <c r="G130" s="86"/>
      <c r="H130" s="86"/>
      <c r="I130" s="86"/>
      <c r="J130" s="86"/>
      <c r="K130" s="86"/>
      <c r="L130" s="86"/>
      <c r="M130" s="86"/>
      <c r="N130" s="181">
        <f>BK130</f>
        <v>0</v>
      </c>
      <c r="O130" s="182"/>
      <c r="P130" s="182"/>
      <c r="Q130" s="182"/>
      <c r="R130" s="79"/>
      <c r="T130" s="80"/>
      <c r="U130" s="77"/>
      <c r="V130" s="77"/>
      <c r="W130" s="81">
        <f>SUM(W131:W146)</f>
        <v>74.59776500000001</v>
      </c>
      <c r="X130" s="77"/>
      <c r="Y130" s="81">
        <f>SUM(Y131:Y146)</f>
        <v>2.9880459999999998</v>
      </c>
      <c r="Z130" s="77"/>
      <c r="AA130" s="82">
        <f>SUM(AA131:AA146)</f>
        <v>0</v>
      </c>
      <c r="AR130" s="83" t="s">
        <v>11</v>
      </c>
      <c r="AT130" s="84" t="s">
        <v>41</v>
      </c>
      <c r="AU130" s="84" t="s">
        <v>11</v>
      </c>
      <c r="AY130" s="83" t="s">
        <v>84</v>
      </c>
      <c r="BK130" s="85">
        <f>SUM(BK131:BK146)</f>
        <v>0</v>
      </c>
    </row>
    <row r="131" spans="2:65" s="1" customFormat="1" ht="28.9" customHeight="1">
      <c r="B131" s="87"/>
      <c r="C131" s="88" t="s">
        <v>103</v>
      </c>
      <c r="D131" s="88" t="s">
        <v>85</v>
      </c>
      <c r="E131" s="89" t="s">
        <v>104</v>
      </c>
      <c r="F131" s="161" t="s">
        <v>105</v>
      </c>
      <c r="G131" s="162"/>
      <c r="H131" s="162"/>
      <c r="I131" s="162"/>
      <c r="J131" s="90" t="s">
        <v>106</v>
      </c>
      <c r="K131" s="91">
        <v>15.585</v>
      </c>
      <c r="L131" s="163"/>
      <c r="M131" s="162"/>
      <c r="N131" s="163">
        <f>ROUND(L131*K131,2)</f>
        <v>0</v>
      </c>
      <c r="O131" s="162"/>
      <c r="P131" s="162"/>
      <c r="Q131" s="162"/>
      <c r="R131" s="92"/>
      <c r="T131" s="93" t="s">
        <v>1</v>
      </c>
      <c r="U131" s="27" t="s">
        <v>25</v>
      </c>
      <c r="V131" s="94">
        <v>0.624</v>
      </c>
      <c r="W131" s="94">
        <f>V131*K131</f>
        <v>9.72504</v>
      </c>
      <c r="X131" s="94">
        <v>0.04</v>
      </c>
      <c r="Y131" s="94">
        <f>X131*K131</f>
        <v>0.6234000000000001</v>
      </c>
      <c r="Z131" s="94">
        <v>0</v>
      </c>
      <c r="AA131" s="95">
        <f>Z131*K131</f>
        <v>0</v>
      </c>
      <c r="AR131" s="10" t="s">
        <v>89</v>
      </c>
      <c r="AT131" s="10" t="s">
        <v>85</v>
      </c>
      <c r="AU131" s="10" t="s">
        <v>46</v>
      </c>
      <c r="AY131" s="10" t="s">
        <v>84</v>
      </c>
      <c r="BE131" s="96">
        <f>IF(U131="základní",N131,0)</f>
        <v>0</v>
      </c>
      <c r="BF131" s="96">
        <f>IF(U131="snížená",N131,0)</f>
        <v>0</v>
      </c>
      <c r="BG131" s="96">
        <f>IF(U131="zákl. přenesená",N131,0)</f>
        <v>0</v>
      </c>
      <c r="BH131" s="96">
        <f>IF(U131="sníž. přenesená",N131,0)</f>
        <v>0</v>
      </c>
      <c r="BI131" s="96">
        <f>IF(U131="nulová",N131,0)</f>
        <v>0</v>
      </c>
      <c r="BJ131" s="10" t="s">
        <v>11</v>
      </c>
      <c r="BK131" s="96">
        <f>ROUND(L131*K131,2)</f>
        <v>0</v>
      </c>
      <c r="BL131" s="10" t="s">
        <v>89</v>
      </c>
      <c r="BM131" s="10" t="s">
        <v>107</v>
      </c>
    </row>
    <row r="132" spans="2:65" s="1" customFormat="1" ht="28.9" customHeight="1">
      <c r="B132" s="87"/>
      <c r="C132" s="88" t="s">
        <v>108</v>
      </c>
      <c r="D132" s="88" t="s">
        <v>85</v>
      </c>
      <c r="E132" s="89" t="s">
        <v>109</v>
      </c>
      <c r="F132" s="161" t="s">
        <v>110</v>
      </c>
      <c r="G132" s="162"/>
      <c r="H132" s="162"/>
      <c r="I132" s="162"/>
      <c r="J132" s="90" t="s">
        <v>106</v>
      </c>
      <c r="K132" s="91">
        <v>15.585</v>
      </c>
      <c r="L132" s="163"/>
      <c r="M132" s="162"/>
      <c r="N132" s="163">
        <f>ROUND(L132*K132,2)</f>
        <v>0</v>
      </c>
      <c r="O132" s="162"/>
      <c r="P132" s="162"/>
      <c r="Q132" s="162"/>
      <c r="R132" s="92"/>
      <c r="T132" s="93" t="s">
        <v>1</v>
      </c>
      <c r="U132" s="27" t="s">
        <v>25</v>
      </c>
      <c r="V132" s="94">
        <v>0.272</v>
      </c>
      <c r="W132" s="94">
        <f>V132*K132</f>
        <v>4.239120000000001</v>
      </c>
      <c r="X132" s="94">
        <v>0.003</v>
      </c>
      <c r="Y132" s="94">
        <f>X132*K132</f>
        <v>0.046755000000000005</v>
      </c>
      <c r="Z132" s="94">
        <v>0</v>
      </c>
      <c r="AA132" s="95">
        <f>Z132*K132</f>
        <v>0</v>
      </c>
      <c r="AR132" s="10" t="s">
        <v>89</v>
      </c>
      <c r="AT132" s="10" t="s">
        <v>85</v>
      </c>
      <c r="AU132" s="10" t="s">
        <v>46</v>
      </c>
      <c r="AY132" s="10" t="s">
        <v>84</v>
      </c>
      <c r="BE132" s="96">
        <f>IF(U132="základní",N132,0)</f>
        <v>0</v>
      </c>
      <c r="BF132" s="96">
        <f>IF(U132="snížená",N132,0)</f>
        <v>0</v>
      </c>
      <c r="BG132" s="96">
        <f>IF(U132="zákl. přenesená",N132,0)</f>
        <v>0</v>
      </c>
      <c r="BH132" s="96">
        <f>IF(U132="sníž. přenesená",N132,0)</f>
        <v>0</v>
      </c>
      <c r="BI132" s="96">
        <f>IF(U132="nulová",N132,0)</f>
        <v>0</v>
      </c>
      <c r="BJ132" s="10" t="s">
        <v>11</v>
      </c>
      <c r="BK132" s="96">
        <f>ROUND(L132*K132,2)</f>
        <v>0</v>
      </c>
      <c r="BL132" s="10" t="s">
        <v>89</v>
      </c>
      <c r="BM132" s="10" t="s">
        <v>111</v>
      </c>
    </row>
    <row r="133" spans="2:65" s="1" customFormat="1" ht="28.9" customHeight="1">
      <c r="B133" s="87"/>
      <c r="C133" s="88" t="s">
        <v>112</v>
      </c>
      <c r="D133" s="88" t="s">
        <v>85</v>
      </c>
      <c r="E133" s="89" t="s">
        <v>113</v>
      </c>
      <c r="F133" s="161" t="s">
        <v>114</v>
      </c>
      <c r="G133" s="162"/>
      <c r="H133" s="162"/>
      <c r="I133" s="162"/>
      <c r="J133" s="90" t="s">
        <v>106</v>
      </c>
      <c r="K133" s="91">
        <v>15.585</v>
      </c>
      <c r="L133" s="163"/>
      <c r="M133" s="162"/>
      <c r="N133" s="163">
        <f>ROUND(L133*K133,2)</f>
        <v>0</v>
      </c>
      <c r="O133" s="162"/>
      <c r="P133" s="162"/>
      <c r="Q133" s="162"/>
      <c r="R133" s="92"/>
      <c r="T133" s="93" t="s">
        <v>1</v>
      </c>
      <c r="U133" s="27" t="s">
        <v>25</v>
      </c>
      <c r="V133" s="94">
        <v>1.379</v>
      </c>
      <c r="W133" s="94">
        <f>V133*K133</f>
        <v>21.491715000000003</v>
      </c>
      <c r="X133" s="94">
        <v>0.0389</v>
      </c>
      <c r="Y133" s="94">
        <f>X133*K133</f>
        <v>0.6062565</v>
      </c>
      <c r="Z133" s="94">
        <v>0</v>
      </c>
      <c r="AA133" s="95">
        <f>Z133*K133</f>
        <v>0</v>
      </c>
      <c r="AR133" s="10" t="s">
        <v>89</v>
      </c>
      <c r="AT133" s="10" t="s">
        <v>85</v>
      </c>
      <c r="AU133" s="10" t="s">
        <v>46</v>
      </c>
      <c r="AY133" s="10" t="s">
        <v>84</v>
      </c>
      <c r="BE133" s="96">
        <f>IF(U133="základní",N133,0)</f>
        <v>0</v>
      </c>
      <c r="BF133" s="96">
        <f>IF(U133="snížená",N133,0)</f>
        <v>0</v>
      </c>
      <c r="BG133" s="96">
        <f>IF(U133="zákl. přenesená",N133,0)</f>
        <v>0</v>
      </c>
      <c r="BH133" s="96">
        <f>IF(U133="sníž. přenesená",N133,0)</f>
        <v>0</v>
      </c>
      <c r="BI133" s="96">
        <f>IF(U133="nulová",N133,0)</f>
        <v>0</v>
      </c>
      <c r="BJ133" s="10" t="s">
        <v>11</v>
      </c>
      <c r="BK133" s="96">
        <f>ROUND(L133*K133,2)</f>
        <v>0</v>
      </c>
      <c r="BL133" s="10" t="s">
        <v>89</v>
      </c>
      <c r="BM133" s="10" t="s">
        <v>115</v>
      </c>
    </row>
    <row r="134" spans="2:51" s="6" customFormat="1" ht="20.45" customHeight="1">
      <c r="B134" s="97"/>
      <c r="C134" s="98"/>
      <c r="D134" s="98"/>
      <c r="E134" s="99" t="s">
        <v>1</v>
      </c>
      <c r="F134" s="164" t="s">
        <v>116</v>
      </c>
      <c r="G134" s="165"/>
      <c r="H134" s="165"/>
      <c r="I134" s="165"/>
      <c r="J134" s="98"/>
      <c r="K134" s="100">
        <v>7.365</v>
      </c>
      <c r="L134" s="98"/>
      <c r="M134" s="98"/>
      <c r="N134" s="98"/>
      <c r="O134" s="98"/>
      <c r="P134" s="98"/>
      <c r="Q134" s="98"/>
      <c r="R134" s="101"/>
      <c r="T134" s="102"/>
      <c r="U134" s="98"/>
      <c r="V134" s="98"/>
      <c r="W134" s="98"/>
      <c r="X134" s="98"/>
      <c r="Y134" s="98"/>
      <c r="Z134" s="98"/>
      <c r="AA134" s="103"/>
      <c r="AT134" s="104" t="s">
        <v>92</v>
      </c>
      <c r="AU134" s="104" t="s">
        <v>46</v>
      </c>
      <c r="AV134" s="6" t="s">
        <v>46</v>
      </c>
      <c r="AW134" s="6" t="s">
        <v>20</v>
      </c>
      <c r="AX134" s="6" t="s">
        <v>42</v>
      </c>
      <c r="AY134" s="104" t="s">
        <v>84</v>
      </c>
    </row>
    <row r="135" spans="2:51" s="7" customFormat="1" ht="20.45" customHeight="1">
      <c r="B135" s="105"/>
      <c r="C135" s="106"/>
      <c r="D135" s="106"/>
      <c r="E135" s="107" t="s">
        <v>1</v>
      </c>
      <c r="F135" s="166" t="s">
        <v>117</v>
      </c>
      <c r="G135" s="167"/>
      <c r="H135" s="167"/>
      <c r="I135" s="167"/>
      <c r="J135" s="106"/>
      <c r="K135" s="108">
        <v>7.365</v>
      </c>
      <c r="L135" s="106"/>
      <c r="M135" s="106"/>
      <c r="N135" s="106"/>
      <c r="O135" s="106"/>
      <c r="P135" s="106"/>
      <c r="Q135" s="106"/>
      <c r="R135" s="109"/>
      <c r="T135" s="110"/>
      <c r="U135" s="106"/>
      <c r="V135" s="106"/>
      <c r="W135" s="106"/>
      <c r="X135" s="106"/>
      <c r="Y135" s="106"/>
      <c r="Z135" s="106"/>
      <c r="AA135" s="111"/>
      <c r="AT135" s="112" t="s">
        <v>92</v>
      </c>
      <c r="AU135" s="112" t="s">
        <v>46</v>
      </c>
      <c r="AV135" s="7" t="s">
        <v>96</v>
      </c>
      <c r="AW135" s="7" t="s">
        <v>20</v>
      </c>
      <c r="AX135" s="7" t="s">
        <v>42</v>
      </c>
      <c r="AY135" s="112" t="s">
        <v>84</v>
      </c>
    </row>
    <row r="136" spans="2:51" s="6" customFormat="1" ht="20.45" customHeight="1">
      <c r="B136" s="97"/>
      <c r="C136" s="98"/>
      <c r="D136" s="98"/>
      <c r="E136" s="99" t="s">
        <v>1</v>
      </c>
      <c r="F136" s="168" t="s">
        <v>118</v>
      </c>
      <c r="G136" s="165"/>
      <c r="H136" s="165"/>
      <c r="I136" s="165"/>
      <c r="J136" s="98"/>
      <c r="K136" s="100">
        <v>8.22</v>
      </c>
      <c r="L136" s="98"/>
      <c r="M136" s="98"/>
      <c r="N136" s="98"/>
      <c r="O136" s="98"/>
      <c r="P136" s="98"/>
      <c r="Q136" s="98"/>
      <c r="R136" s="101"/>
      <c r="T136" s="102"/>
      <c r="U136" s="98"/>
      <c r="V136" s="98"/>
      <c r="W136" s="98"/>
      <c r="X136" s="98"/>
      <c r="Y136" s="98"/>
      <c r="Z136" s="98"/>
      <c r="AA136" s="103"/>
      <c r="AT136" s="104" t="s">
        <v>92</v>
      </c>
      <c r="AU136" s="104" t="s">
        <v>46</v>
      </c>
      <c r="AV136" s="6" t="s">
        <v>46</v>
      </c>
      <c r="AW136" s="6" t="s">
        <v>20</v>
      </c>
      <c r="AX136" s="6" t="s">
        <v>42</v>
      </c>
      <c r="AY136" s="104" t="s">
        <v>84</v>
      </c>
    </row>
    <row r="137" spans="2:51" s="7" customFormat="1" ht="20.45" customHeight="1">
      <c r="B137" s="105"/>
      <c r="C137" s="106"/>
      <c r="D137" s="106"/>
      <c r="E137" s="107" t="s">
        <v>1</v>
      </c>
      <c r="F137" s="166" t="s">
        <v>119</v>
      </c>
      <c r="G137" s="167"/>
      <c r="H137" s="167"/>
      <c r="I137" s="167"/>
      <c r="J137" s="106"/>
      <c r="K137" s="108">
        <v>8.22</v>
      </c>
      <c r="L137" s="106"/>
      <c r="M137" s="106"/>
      <c r="N137" s="106"/>
      <c r="O137" s="106"/>
      <c r="P137" s="106"/>
      <c r="Q137" s="106"/>
      <c r="R137" s="109"/>
      <c r="T137" s="110"/>
      <c r="U137" s="106"/>
      <c r="V137" s="106"/>
      <c r="W137" s="106"/>
      <c r="X137" s="106"/>
      <c r="Y137" s="106"/>
      <c r="Z137" s="106"/>
      <c r="AA137" s="111"/>
      <c r="AT137" s="112" t="s">
        <v>92</v>
      </c>
      <c r="AU137" s="112" t="s">
        <v>46</v>
      </c>
      <c r="AV137" s="7" t="s">
        <v>96</v>
      </c>
      <c r="AW137" s="7" t="s">
        <v>20</v>
      </c>
      <c r="AX137" s="7" t="s">
        <v>42</v>
      </c>
      <c r="AY137" s="112" t="s">
        <v>84</v>
      </c>
    </row>
    <row r="138" spans="2:51" s="8" customFormat="1" ht="20.45" customHeight="1">
      <c r="B138" s="113"/>
      <c r="C138" s="114"/>
      <c r="D138" s="114"/>
      <c r="E138" s="115" t="s">
        <v>1</v>
      </c>
      <c r="F138" s="169" t="s">
        <v>120</v>
      </c>
      <c r="G138" s="170"/>
      <c r="H138" s="170"/>
      <c r="I138" s="170"/>
      <c r="J138" s="114"/>
      <c r="K138" s="116">
        <v>15.585</v>
      </c>
      <c r="L138" s="114"/>
      <c r="M138" s="114"/>
      <c r="N138" s="114"/>
      <c r="O138" s="114"/>
      <c r="P138" s="114"/>
      <c r="Q138" s="114"/>
      <c r="R138" s="117"/>
      <c r="T138" s="118"/>
      <c r="U138" s="114"/>
      <c r="V138" s="114"/>
      <c r="W138" s="114"/>
      <c r="X138" s="114"/>
      <c r="Y138" s="114"/>
      <c r="Z138" s="114"/>
      <c r="AA138" s="119"/>
      <c r="AT138" s="120" t="s">
        <v>92</v>
      </c>
      <c r="AU138" s="120" t="s">
        <v>46</v>
      </c>
      <c r="AV138" s="8" t="s">
        <v>89</v>
      </c>
      <c r="AW138" s="8" t="s">
        <v>20</v>
      </c>
      <c r="AX138" s="8" t="s">
        <v>11</v>
      </c>
      <c r="AY138" s="120" t="s">
        <v>84</v>
      </c>
    </row>
    <row r="139" spans="2:65" s="1" customFormat="1" ht="28.9" customHeight="1">
      <c r="B139" s="87"/>
      <c r="C139" s="88" t="s">
        <v>121</v>
      </c>
      <c r="D139" s="88" t="s">
        <v>85</v>
      </c>
      <c r="E139" s="89" t="s">
        <v>122</v>
      </c>
      <c r="F139" s="161" t="s">
        <v>123</v>
      </c>
      <c r="G139" s="162"/>
      <c r="H139" s="162"/>
      <c r="I139" s="162"/>
      <c r="J139" s="90" t="s">
        <v>88</v>
      </c>
      <c r="K139" s="91">
        <v>40</v>
      </c>
      <c r="L139" s="163"/>
      <c r="M139" s="162"/>
      <c r="N139" s="163">
        <f>ROUND(L139*K139,2)</f>
        <v>0</v>
      </c>
      <c r="O139" s="162"/>
      <c r="P139" s="162"/>
      <c r="Q139" s="162"/>
      <c r="R139" s="92"/>
      <c r="T139" s="93" t="s">
        <v>1</v>
      </c>
      <c r="U139" s="27" t="s">
        <v>25</v>
      </c>
      <c r="V139" s="94">
        <v>0.253</v>
      </c>
      <c r="W139" s="94">
        <f>V139*K139</f>
        <v>10.120000000000001</v>
      </c>
      <c r="X139" s="94">
        <v>0.00376</v>
      </c>
      <c r="Y139" s="94">
        <f>X139*K139</f>
        <v>0.1504</v>
      </c>
      <c r="Z139" s="94">
        <v>0</v>
      </c>
      <c r="AA139" s="95">
        <f>Z139*K139</f>
        <v>0</v>
      </c>
      <c r="AR139" s="10" t="s">
        <v>89</v>
      </c>
      <c r="AT139" s="10" t="s">
        <v>85</v>
      </c>
      <c r="AU139" s="10" t="s">
        <v>46</v>
      </c>
      <c r="AY139" s="10" t="s">
        <v>84</v>
      </c>
      <c r="BE139" s="96">
        <f>IF(U139="základní",N139,0)</f>
        <v>0</v>
      </c>
      <c r="BF139" s="96">
        <f>IF(U139="snížená",N139,0)</f>
        <v>0</v>
      </c>
      <c r="BG139" s="96">
        <f>IF(U139="zákl. přenesená",N139,0)</f>
        <v>0</v>
      </c>
      <c r="BH139" s="96">
        <f>IF(U139="sníž. přenesená",N139,0)</f>
        <v>0</v>
      </c>
      <c r="BI139" s="96">
        <f>IF(U139="nulová",N139,0)</f>
        <v>0</v>
      </c>
      <c r="BJ139" s="10" t="s">
        <v>11</v>
      </c>
      <c r="BK139" s="96">
        <f>ROUND(L139*K139,2)</f>
        <v>0</v>
      </c>
      <c r="BL139" s="10" t="s">
        <v>89</v>
      </c>
      <c r="BM139" s="10" t="s">
        <v>124</v>
      </c>
    </row>
    <row r="140" spans="2:51" s="6" customFormat="1" ht="20.45" customHeight="1">
      <c r="B140" s="97"/>
      <c r="C140" s="98"/>
      <c r="D140" s="98"/>
      <c r="E140" s="99" t="s">
        <v>1</v>
      </c>
      <c r="F140" s="164" t="s">
        <v>125</v>
      </c>
      <c r="G140" s="165"/>
      <c r="H140" s="165"/>
      <c r="I140" s="165"/>
      <c r="J140" s="98"/>
      <c r="K140" s="100">
        <v>32</v>
      </c>
      <c r="L140" s="98"/>
      <c r="M140" s="98"/>
      <c r="N140" s="98"/>
      <c r="O140" s="98"/>
      <c r="P140" s="98"/>
      <c r="Q140" s="98"/>
      <c r="R140" s="101"/>
      <c r="T140" s="102"/>
      <c r="U140" s="98"/>
      <c r="V140" s="98"/>
      <c r="W140" s="98"/>
      <c r="X140" s="98"/>
      <c r="Y140" s="98"/>
      <c r="Z140" s="98"/>
      <c r="AA140" s="103"/>
      <c r="AT140" s="104" t="s">
        <v>92</v>
      </c>
      <c r="AU140" s="104" t="s">
        <v>46</v>
      </c>
      <c r="AV140" s="6" t="s">
        <v>46</v>
      </c>
      <c r="AW140" s="6" t="s">
        <v>20</v>
      </c>
      <c r="AX140" s="6" t="s">
        <v>42</v>
      </c>
      <c r="AY140" s="104" t="s">
        <v>84</v>
      </c>
    </row>
    <row r="141" spans="2:51" s="7" customFormat="1" ht="20.45" customHeight="1">
      <c r="B141" s="105"/>
      <c r="C141" s="106"/>
      <c r="D141" s="106"/>
      <c r="E141" s="107" t="s">
        <v>1</v>
      </c>
      <c r="F141" s="166" t="s">
        <v>126</v>
      </c>
      <c r="G141" s="167"/>
      <c r="H141" s="167"/>
      <c r="I141" s="167"/>
      <c r="J141" s="106"/>
      <c r="K141" s="108">
        <v>32</v>
      </c>
      <c r="L141" s="106"/>
      <c r="M141" s="106"/>
      <c r="N141" s="106"/>
      <c r="O141" s="106"/>
      <c r="P141" s="106"/>
      <c r="Q141" s="106"/>
      <c r="R141" s="109"/>
      <c r="T141" s="110"/>
      <c r="U141" s="106"/>
      <c r="V141" s="106"/>
      <c r="W141" s="106"/>
      <c r="X141" s="106"/>
      <c r="Y141" s="106"/>
      <c r="Z141" s="106"/>
      <c r="AA141" s="111"/>
      <c r="AT141" s="112" t="s">
        <v>92</v>
      </c>
      <c r="AU141" s="112" t="s">
        <v>46</v>
      </c>
      <c r="AV141" s="7" t="s">
        <v>96</v>
      </c>
      <c r="AW141" s="7" t="s">
        <v>20</v>
      </c>
      <c r="AX141" s="7" t="s">
        <v>42</v>
      </c>
      <c r="AY141" s="112" t="s">
        <v>84</v>
      </c>
    </row>
    <row r="142" spans="2:51" s="6" customFormat="1" ht="20.45" customHeight="1">
      <c r="B142" s="97"/>
      <c r="C142" s="98"/>
      <c r="D142" s="98"/>
      <c r="E142" s="99" t="s">
        <v>1</v>
      </c>
      <c r="F142" s="168" t="s">
        <v>127</v>
      </c>
      <c r="G142" s="165"/>
      <c r="H142" s="165"/>
      <c r="I142" s="165"/>
      <c r="J142" s="98"/>
      <c r="K142" s="100">
        <v>8</v>
      </c>
      <c r="L142" s="98"/>
      <c r="M142" s="98"/>
      <c r="N142" s="98"/>
      <c r="O142" s="98"/>
      <c r="P142" s="98"/>
      <c r="Q142" s="98"/>
      <c r="R142" s="101"/>
      <c r="T142" s="102"/>
      <c r="U142" s="98"/>
      <c r="V142" s="98"/>
      <c r="W142" s="98"/>
      <c r="X142" s="98"/>
      <c r="Y142" s="98"/>
      <c r="Z142" s="98"/>
      <c r="AA142" s="103"/>
      <c r="AT142" s="104" t="s">
        <v>92</v>
      </c>
      <c r="AU142" s="104" t="s">
        <v>46</v>
      </c>
      <c r="AV142" s="6" t="s">
        <v>46</v>
      </c>
      <c r="AW142" s="6" t="s">
        <v>20</v>
      </c>
      <c r="AX142" s="6" t="s">
        <v>42</v>
      </c>
      <c r="AY142" s="104" t="s">
        <v>84</v>
      </c>
    </row>
    <row r="143" spans="2:51" s="7" customFormat="1" ht="20.45" customHeight="1">
      <c r="B143" s="105"/>
      <c r="C143" s="106"/>
      <c r="D143" s="106"/>
      <c r="E143" s="107" t="s">
        <v>1</v>
      </c>
      <c r="F143" s="166" t="s">
        <v>119</v>
      </c>
      <c r="G143" s="167"/>
      <c r="H143" s="167"/>
      <c r="I143" s="167"/>
      <c r="J143" s="106"/>
      <c r="K143" s="108">
        <v>8</v>
      </c>
      <c r="L143" s="106"/>
      <c r="M143" s="106"/>
      <c r="N143" s="106"/>
      <c r="O143" s="106"/>
      <c r="P143" s="106"/>
      <c r="Q143" s="106"/>
      <c r="R143" s="109"/>
      <c r="T143" s="110"/>
      <c r="U143" s="106"/>
      <c r="V143" s="106"/>
      <c r="W143" s="106"/>
      <c r="X143" s="106"/>
      <c r="Y143" s="106"/>
      <c r="Z143" s="106"/>
      <c r="AA143" s="111"/>
      <c r="AT143" s="112" t="s">
        <v>92</v>
      </c>
      <c r="AU143" s="112" t="s">
        <v>46</v>
      </c>
      <c r="AV143" s="7" t="s">
        <v>96</v>
      </c>
      <c r="AW143" s="7" t="s">
        <v>20</v>
      </c>
      <c r="AX143" s="7" t="s">
        <v>42</v>
      </c>
      <c r="AY143" s="112" t="s">
        <v>84</v>
      </c>
    </row>
    <row r="144" spans="2:51" s="8" customFormat="1" ht="20.45" customHeight="1">
      <c r="B144" s="113"/>
      <c r="C144" s="114"/>
      <c r="D144" s="114"/>
      <c r="E144" s="115" t="s">
        <v>1</v>
      </c>
      <c r="F144" s="169" t="s">
        <v>120</v>
      </c>
      <c r="G144" s="170"/>
      <c r="H144" s="170"/>
      <c r="I144" s="170"/>
      <c r="J144" s="114"/>
      <c r="K144" s="116">
        <v>40</v>
      </c>
      <c r="L144" s="114"/>
      <c r="M144" s="114"/>
      <c r="N144" s="114"/>
      <c r="O144" s="114"/>
      <c r="P144" s="114"/>
      <c r="Q144" s="114"/>
      <c r="R144" s="117"/>
      <c r="T144" s="118"/>
      <c r="U144" s="114"/>
      <c r="V144" s="114"/>
      <c r="W144" s="114"/>
      <c r="X144" s="114"/>
      <c r="Y144" s="114"/>
      <c r="Z144" s="114"/>
      <c r="AA144" s="119"/>
      <c r="AT144" s="120" t="s">
        <v>92</v>
      </c>
      <c r="AU144" s="120" t="s">
        <v>46</v>
      </c>
      <c r="AV144" s="8" t="s">
        <v>89</v>
      </c>
      <c r="AW144" s="8" t="s">
        <v>20</v>
      </c>
      <c r="AX144" s="8" t="s">
        <v>11</v>
      </c>
      <c r="AY144" s="120" t="s">
        <v>84</v>
      </c>
    </row>
    <row r="145" spans="2:65" s="1" customFormat="1" ht="40.15" customHeight="1">
      <c r="B145" s="87"/>
      <c r="C145" s="88" t="s">
        <v>128</v>
      </c>
      <c r="D145" s="88" t="s">
        <v>85</v>
      </c>
      <c r="E145" s="89" t="s">
        <v>129</v>
      </c>
      <c r="F145" s="161" t="s">
        <v>130</v>
      </c>
      <c r="G145" s="162"/>
      <c r="H145" s="162"/>
      <c r="I145" s="162"/>
      <c r="J145" s="90" t="s">
        <v>106</v>
      </c>
      <c r="K145" s="91">
        <v>55.07</v>
      </c>
      <c r="L145" s="163"/>
      <c r="M145" s="162"/>
      <c r="N145" s="163">
        <f>ROUND(L145*K145,2)</f>
        <v>0</v>
      </c>
      <c r="O145" s="162"/>
      <c r="P145" s="162"/>
      <c r="Q145" s="162"/>
      <c r="R145" s="92"/>
      <c r="T145" s="93" t="s">
        <v>1</v>
      </c>
      <c r="U145" s="27" t="s">
        <v>25</v>
      </c>
      <c r="V145" s="94">
        <v>0.41</v>
      </c>
      <c r="W145" s="94">
        <f>V145*K145</f>
        <v>22.578699999999998</v>
      </c>
      <c r="X145" s="94">
        <v>0.021</v>
      </c>
      <c r="Y145" s="94">
        <f>X145*K145</f>
        <v>1.15647</v>
      </c>
      <c r="Z145" s="94">
        <v>0</v>
      </c>
      <c r="AA145" s="95">
        <f>Z145*K145</f>
        <v>0</v>
      </c>
      <c r="AR145" s="10" t="s">
        <v>89</v>
      </c>
      <c r="AT145" s="10" t="s">
        <v>85</v>
      </c>
      <c r="AU145" s="10" t="s">
        <v>46</v>
      </c>
      <c r="AY145" s="10" t="s">
        <v>84</v>
      </c>
      <c r="BE145" s="96">
        <f>IF(U145="základní",N145,0)</f>
        <v>0</v>
      </c>
      <c r="BF145" s="96">
        <f>IF(U145="snížená",N145,0)</f>
        <v>0</v>
      </c>
      <c r="BG145" s="96">
        <f>IF(U145="zákl. přenesená",N145,0)</f>
        <v>0</v>
      </c>
      <c r="BH145" s="96">
        <f>IF(U145="sníž. přenesená",N145,0)</f>
        <v>0</v>
      </c>
      <c r="BI145" s="96">
        <f>IF(U145="nulová",N145,0)</f>
        <v>0</v>
      </c>
      <c r="BJ145" s="10" t="s">
        <v>11</v>
      </c>
      <c r="BK145" s="96">
        <f>ROUND(L145*K145,2)</f>
        <v>0</v>
      </c>
      <c r="BL145" s="10" t="s">
        <v>89</v>
      </c>
      <c r="BM145" s="10" t="s">
        <v>131</v>
      </c>
    </row>
    <row r="146" spans="2:65" s="1" customFormat="1" ht="28.9" customHeight="1">
      <c r="B146" s="87"/>
      <c r="C146" s="88" t="s">
        <v>14</v>
      </c>
      <c r="D146" s="88" t="s">
        <v>85</v>
      </c>
      <c r="E146" s="89" t="s">
        <v>132</v>
      </c>
      <c r="F146" s="161" t="s">
        <v>133</v>
      </c>
      <c r="G146" s="162"/>
      <c r="H146" s="162"/>
      <c r="I146" s="162"/>
      <c r="J146" s="90" t="s">
        <v>106</v>
      </c>
      <c r="K146" s="91">
        <v>55.07</v>
      </c>
      <c r="L146" s="163"/>
      <c r="M146" s="162"/>
      <c r="N146" s="163">
        <f>ROUND(L146*K146,2)</f>
        <v>0</v>
      </c>
      <c r="O146" s="162"/>
      <c r="P146" s="162"/>
      <c r="Q146" s="162"/>
      <c r="R146" s="92"/>
      <c r="T146" s="93" t="s">
        <v>1</v>
      </c>
      <c r="U146" s="27" t="s">
        <v>25</v>
      </c>
      <c r="V146" s="94">
        <v>0.117</v>
      </c>
      <c r="W146" s="94">
        <f>V146*K146</f>
        <v>6.44319</v>
      </c>
      <c r="X146" s="94">
        <v>0.00735</v>
      </c>
      <c r="Y146" s="94">
        <f>X146*K146</f>
        <v>0.40476449999999997</v>
      </c>
      <c r="Z146" s="94">
        <v>0</v>
      </c>
      <c r="AA146" s="95">
        <f>Z146*K146</f>
        <v>0</v>
      </c>
      <c r="AR146" s="10" t="s">
        <v>89</v>
      </c>
      <c r="AT146" s="10" t="s">
        <v>85</v>
      </c>
      <c r="AU146" s="10" t="s">
        <v>46</v>
      </c>
      <c r="AY146" s="10" t="s">
        <v>84</v>
      </c>
      <c r="BE146" s="96">
        <f>IF(U146="základní",N146,0)</f>
        <v>0</v>
      </c>
      <c r="BF146" s="96">
        <f>IF(U146="snížená",N146,0)</f>
        <v>0</v>
      </c>
      <c r="BG146" s="96">
        <f>IF(U146="zákl. přenesená",N146,0)</f>
        <v>0</v>
      </c>
      <c r="BH146" s="96">
        <f>IF(U146="sníž. přenesená",N146,0)</f>
        <v>0</v>
      </c>
      <c r="BI146" s="96">
        <f>IF(U146="nulová",N146,0)</f>
        <v>0</v>
      </c>
      <c r="BJ146" s="10" t="s">
        <v>11</v>
      </c>
      <c r="BK146" s="96">
        <f>ROUND(L146*K146,2)</f>
        <v>0</v>
      </c>
      <c r="BL146" s="10" t="s">
        <v>89</v>
      </c>
      <c r="BM146" s="10" t="s">
        <v>134</v>
      </c>
    </row>
    <row r="147" spans="2:63" s="5" customFormat="1" ht="29.85" customHeight="1">
      <c r="B147" s="76"/>
      <c r="C147" s="77"/>
      <c r="D147" s="86" t="s">
        <v>59</v>
      </c>
      <c r="E147" s="86"/>
      <c r="F147" s="86"/>
      <c r="G147" s="86"/>
      <c r="H147" s="86"/>
      <c r="I147" s="86"/>
      <c r="J147" s="86"/>
      <c r="K147" s="86"/>
      <c r="L147" s="86"/>
      <c r="M147" s="86"/>
      <c r="N147" s="181">
        <f>BK147</f>
        <v>0</v>
      </c>
      <c r="O147" s="182"/>
      <c r="P147" s="182"/>
      <c r="Q147" s="182"/>
      <c r="R147" s="79"/>
      <c r="T147" s="80"/>
      <c r="U147" s="77"/>
      <c r="V147" s="77"/>
      <c r="W147" s="81">
        <f>SUM(W148:W153)</f>
        <v>4.43772</v>
      </c>
      <c r="X147" s="77"/>
      <c r="Y147" s="81">
        <f>SUM(Y148:Y153)</f>
        <v>0.0073962</v>
      </c>
      <c r="Z147" s="77"/>
      <c r="AA147" s="82">
        <f>SUM(AA148:AA153)</f>
        <v>0</v>
      </c>
      <c r="AR147" s="83" t="s">
        <v>11</v>
      </c>
      <c r="AT147" s="84" t="s">
        <v>41</v>
      </c>
      <c r="AU147" s="84" t="s">
        <v>11</v>
      </c>
      <c r="AY147" s="83" t="s">
        <v>84</v>
      </c>
      <c r="BK147" s="85">
        <f>SUM(BK148:BK153)</f>
        <v>0</v>
      </c>
    </row>
    <row r="148" spans="2:65" s="1" customFormat="1" ht="40.15" customHeight="1">
      <c r="B148" s="87"/>
      <c r="C148" s="88" t="s">
        <v>135</v>
      </c>
      <c r="D148" s="88" t="s">
        <v>85</v>
      </c>
      <c r="E148" s="89" t="s">
        <v>136</v>
      </c>
      <c r="F148" s="161" t="s">
        <v>137</v>
      </c>
      <c r="G148" s="162"/>
      <c r="H148" s="162"/>
      <c r="I148" s="162"/>
      <c r="J148" s="90" t="s">
        <v>106</v>
      </c>
      <c r="K148" s="91">
        <v>35.22</v>
      </c>
      <c r="L148" s="163"/>
      <c r="M148" s="162"/>
      <c r="N148" s="163">
        <f>ROUND(L148*K148,2)</f>
        <v>0</v>
      </c>
      <c r="O148" s="162"/>
      <c r="P148" s="162"/>
      <c r="Q148" s="162"/>
      <c r="R148" s="92"/>
      <c r="T148" s="93" t="s">
        <v>1</v>
      </c>
      <c r="U148" s="27" t="s">
        <v>25</v>
      </c>
      <c r="V148" s="94">
        <v>0.126</v>
      </c>
      <c r="W148" s="94">
        <f>V148*K148</f>
        <v>4.43772</v>
      </c>
      <c r="X148" s="94">
        <v>0.00021</v>
      </c>
      <c r="Y148" s="94">
        <f>X148*K148</f>
        <v>0.0073962</v>
      </c>
      <c r="Z148" s="94">
        <v>0</v>
      </c>
      <c r="AA148" s="95">
        <f>Z148*K148</f>
        <v>0</v>
      </c>
      <c r="AR148" s="10" t="s">
        <v>89</v>
      </c>
      <c r="AT148" s="10" t="s">
        <v>85</v>
      </c>
      <c r="AU148" s="10" t="s">
        <v>46</v>
      </c>
      <c r="AY148" s="10" t="s">
        <v>84</v>
      </c>
      <c r="BE148" s="96">
        <f>IF(U148="základní",N148,0)</f>
        <v>0</v>
      </c>
      <c r="BF148" s="96">
        <f>IF(U148="snížená",N148,0)</f>
        <v>0</v>
      </c>
      <c r="BG148" s="96">
        <f>IF(U148="zákl. přenesená",N148,0)</f>
        <v>0</v>
      </c>
      <c r="BH148" s="96">
        <f>IF(U148="sníž. přenesená",N148,0)</f>
        <v>0</v>
      </c>
      <c r="BI148" s="96">
        <f>IF(U148="nulová",N148,0)</f>
        <v>0</v>
      </c>
      <c r="BJ148" s="10" t="s">
        <v>11</v>
      </c>
      <c r="BK148" s="96">
        <f>ROUND(L148*K148,2)</f>
        <v>0</v>
      </c>
      <c r="BL148" s="10" t="s">
        <v>89</v>
      </c>
      <c r="BM148" s="10" t="s">
        <v>138</v>
      </c>
    </row>
    <row r="149" spans="2:51" s="6" customFormat="1" ht="20.45" customHeight="1">
      <c r="B149" s="97"/>
      <c r="C149" s="98"/>
      <c r="D149" s="98"/>
      <c r="E149" s="99" t="s">
        <v>1</v>
      </c>
      <c r="F149" s="164" t="s">
        <v>139</v>
      </c>
      <c r="G149" s="165"/>
      <c r="H149" s="165"/>
      <c r="I149" s="165"/>
      <c r="J149" s="98"/>
      <c r="K149" s="100">
        <v>24.72</v>
      </c>
      <c r="L149" s="98"/>
      <c r="M149" s="98"/>
      <c r="N149" s="98"/>
      <c r="O149" s="98"/>
      <c r="P149" s="98"/>
      <c r="Q149" s="98"/>
      <c r="R149" s="101"/>
      <c r="T149" s="102"/>
      <c r="U149" s="98"/>
      <c r="V149" s="98"/>
      <c r="W149" s="98"/>
      <c r="X149" s="98"/>
      <c r="Y149" s="98"/>
      <c r="Z149" s="98"/>
      <c r="AA149" s="103"/>
      <c r="AT149" s="104" t="s">
        <v>92</v>
      </c>
      <c r="AU149" s="104" t="s">
        <v>46</v>
      </c>
      <c r="AV149" s="6" t="s">
        <v>46</v>
      </c>
      <c r="AW149" s="6" t="s">
        <v>20</v>
      </c>
      <c r="AX149" s="6" t="s">
        <v>42</v>
      </c>
      <c r="AY149" s="104" t="s">
        <v>84</v>
      </c>
    </row>
    <row r="150" spans="2:51" s="7" customFormat="1" ht="20.45" customHeight="1">
      <c r="B150" s="105"/>
      <c r="C150" s="106"/>
      <c r="D150" s="106"/>
      <c r="E150" s="107" t="s">
        <v>1</v>
      </c>
      <c r="F150" s="166" t="s">
        <v>117</v>
      </c>
      <c r="G150" s="167"/>
      <c r="H150" s="167"/>
      <c r="I150" s="167"/>
      <c r="J150" s="106"/>
      <c r="K150" s="108">
        <v>24.72</v>
      </c>
      <c r="L150" s="106"/>
      <c r="M150" s="106"/>
      <c r="N150" s="106"/>
      <c r="O150" s="106"/>
      <c r="P150" s="106"/>
      <c r="Q150" s="106"/>
      <c r="R150" s="109"/>
      <c r="T150" s="110"/>
      <c r="U150" s="106"/>
      <c r="V150" s="106"/>
      <c r="W150" s="106"/>
      <c r="X150" s="106"/>
      <c r="Y150" s="106"/>
      <c r="Z150" s="106"/>
      <c r="AA150" s="111"/>
      <c r="AT150" s="112" t="s">
        <v>92</v>
      </c>
      <c r="AU150" s="112" t="s">
        <v>46</v>
      </c>
      <c r="AV150" s="7" t="s">
        <v>96</v>
      </c>
      <c r="AW150" s="7" t="s">
        <v>20</v>
      </c>
      <c r="AX150" s="7" t="s">
        <v>42</v>
      </c>
      <c r="AY150" s="112" t="s">
        <v>84</v>
      </c>
    </row>
    <row r="151" spans="2:51" s="6" customFormat="1" ht="20.45" customHeight="1">
      <c r="B151" s="97"/>
      <c r="C151" s="98"/>
      <c r="D151" s="98"/>
      <c r="E151" s="99" t="s">
        <v>1</v>
      </c>
      <c r="F151" s="168" t="s">
        <v>140</v>
      </c>
      <c r="G151" s="165"/>
      <c r="H151" s="165"/>
      <c r="I151" s="165"/>
      <c r="J151" s="98"/>
      <c r="K151" s="100">
        <v>10.5</v>
      </c>
      <c r="L151" s="98"/>
      <c r="M151" s="98"/>
      <c r="N151" s="98"/>
      <c r="O151" s="98"/>
      <c r="P151" s="98"/>
      <c r="Q151" s="98"/>
      <c r="R151" s="101"/>
      <c r="T151" s="102"/>
      <c r="U151" s="98"/>
      <c r="V151" s="98"/>
      <c r="W151" s="98"/>
      <c r="X151" s="98"/>
      <c r="Y151" s="98"/>
      <c r="Z151" s="98"/>
      <c r="AA151" s="103"/>
      <c r="AT151" s="104" t="s">
        <v>92</v>
      </c>
      <c r="AU151" s="104" t="s">
        <v>46</v>
      </c>
      <c r="AV151" s="6" t="s">
        <v>46</v>
      </c>
      <c r="AW151" s="6" t="s">
        <v>20</v>
      </c>
      <c r="AX151" s="6" t="s">
        <v>42</v>
      </c>
      <c r="AY151" s="104" t="s">
        <v>84</v>
      </c>
    </row>
    <row r="152" spans="2:51" s="7" customFormat="1" ht="20.45" customHeight="1">
      <c r="B152" s="105"/>
      <c r="C152" s="106"/>
      <c r="D152" s="106"/>
      <c r="E152" s="107" t="s">
        <v>1</v>
      </c>
      <c r="F152" s="166" t="s">
        <v>119</v>
      </c>
      <c r="G152" s="167"/>
      <c r="H152" s="167"/>
      <c r="I152" s="167"/>
      <c r="J152" s="106"/>
      <c r="K152" s="108">
        <v>10.5</v>
      </c>
      <c r="L152" s="106"/>
      <c r="M152" s="106"/>
      <c r="N152" s="106"/>
      <c r="O152" s="106"/>
      <c r="P152" s="106"/>
      <c r="Q152" s="106"/>
      <c r="R152" s="109"/>
      <c r="T152" s="110"/>
      <c r="U152" s="106"/>
      <c r="V152" s="106"/>
      <c r="W152" s="106"/>
      <c r="X152" s="106"/>
      <c r="Y152" s="106"/>
      <c r="Z152" s="106"/>
      <c r="AA152" s="111"/>
      <c r="AT152" s="112" t="s">
        <v>92</v>
      </c>
      <c r="AU152" s="112" t="s">
        <v>46</v>
      </c>
      <c r="AV152" s="7" t="s">
        <v>96</v>
      </c>
      <c r="AW152" s="7" t="s">
        <v>20</v>
      </c>
      <c r="AX152" s="7" t="s">
        <v>42</v>
      </c>
      <c r="AY152" s="112" t="s">
        <v>84</v>
      </c>
    </row>
    <row r="153" spans="2:51" s="8" customFormat="1" ht="20.45" customHeight="1">
      <c r="B153" s="113"/>
      <c r="C153" s="114"/>
      <c r="D153" s="114"/>
      <c r="E153" s="115" t="s">
        <v>1</v>
      </c>
      <c r="F153" s="169" t="s">
        <v>120</v>
      </c>
      <c r="G153" s="170"/>
      <c r="H153" s="170"/>
      <c r="I153" s="170"/>
      <c r="J153" s="114"/>
      <c r="K153" s="116">
        <v>35.22</v>
      </c>
      <c r="L153" s="114"/>
      <c r="M153" s="114"/>
      <c r="N153" s="114"/>
      <c r="O153" s="114"/>
      <c r="P153" s="114"/>
      <c r="Q153" s="114"/>
      <c r="R153" s="117"/>
      <c r="T153" s="118"/>
      <c r="U153" s="114"/>
      <c r="V153" s="114"/>
      <c r="W153" s="114"/>
      <c r="X153" s="114"/>
      <c r="Y153" s="114"/>
      <c r="Z153" s="114"/>
      <c r="AA153" s="119"/>
      <c r="AT153" s="120" t="s">
        <v>92</v>
      </c>
      <c r="AU153" s="120" t="s">
        <v>46</v>
      </c>
      <c r="AV153" s="8" t="s">
        <v>89</v>
      </c>
      <c r="AW153" s="8" t="s">
        <v>20</v>
      </c>
      <c r="AX153" s="8" t="s">
        <v>11</v>
      </c>
      <c r="AY153" s="120" t="s">
        <v>84</v>
      </c>
    </row>
    <row r="154" spans="2:63" s="5" customFormat="1" ht="29.85" customHeight="1">
      <c r="B154" s="76"/>
      <c r="C154" s="77"/>
      <c r="D154" s="86" t="s">
        <v>60</v>
      </c>
      <c r="E154" s="86"/>
      <c r="F154" s="86"/>
      <c r="G154" s="86"/>
      <c r="H154" s="86"/>
      <c r="I154" s="86"/>
      <c r="J154" s="86"/>
      <c r="K154" s="86"/>
      <c r="L154" s="86"/>
      <c r="M154" s="86"/>
      <c r="N154" s="179">
        <f>BK154</f>
        <v>0</v>
      </c>
      <c r="O154" s="180"/>
      <c r="P154" s="180"/>
      <c r="Q154" s="180"/>
      <c r="R154" s="79"/>
      <c r="T154" s="80"/>
      <c r="U154" s="77"/>
      <c r="V154" s="77"/>
      <c r="W154" s="81">
        <f>SUM(W155:W166)</f>
        <v>127.28099999999999</v>
      </c>
      <c r="X154" s="77"/>
      <c r="Y154" s="81">
        <f>SUM(Y155:Y166)</f>
        <v>0.016530000000000003</v>
      </c>
      <c r="Z154" s="77"/>
      <c r="AA154" s="82">
        <f>SUM(AA155:AA166)</f>
        <v>0</v>
      </c>
      <c r="AR154" s="83" t="s">
        <v>11</v>
      </c>
      <c r="AT154" s="84" t="s">
        <v>41</v>
      </c>
      <c r="AU154" s="84" t="s">
        <v>11</v>
      </c>
      <c r="AY154" s="83" t="s">
        <v>84</v>
      </c>
      <c r="BK154" s="85">
        <f>SUM(BK155:BK166)</f>
        <v>0</v>
      </c>
    </row>
    <row r="155" spans="2:65" s="1" customFormat="1" ht="28.9" customHeight="1">
      <c r="B155" s="87"/>
      <c r="C155" s="88" t="s">
        <v>141</v>
      </c>
      <c r="D155" s="88" t="s">
        <v>85</v>
      </c>
      <c r="E155" s="89" t="s">
        <v>142</v>
      </c>
      <c r="F155" s="161" t="s">
        <v>143</v>
      </c>
      <c r="G155" s="162"/>
      <c r="H155" s="162"/>
      <c r="I155" s="162"/>
      <c r="J155" s="90" t="s">
        <v>106</v>
      </c>
      <c r="K155" s="91">
        <v>413.25</v>
      </c>
      <c r="L155" s="163"/>
      <c r="M155" s="162"/>
      <c r="N155" s="163">
        <f>ROUND(L155*K155,2)</f>
        <v>0</v>
      </c>
      <c r="O155" s="162"/>
      <c r="P155" s="162"/>
      <c r="Q155" s="162"/>
      <c r="R155" s="92"/>
      <c r="T155" s="93" t="s">
        <v>1</v>
      </c>
      <c r="U155" s="27" t="s">
        <v>25</v>
      </c>
      <c r="V155" s="94">
        <v>0.308</v>
      </c>
      <c r="W155" s="94">
        <f>V155*K155</f>
        <v>127.28099999999999</v>
      </c>
      <c r="X155" s="94">
        <v>4E-05</v>
      </c>
      <c r="Y155" s="94">
        <f>X155*K155</f>
        <v>0.016530000000000003</v>
      </c>
      <c r="Z155" s="94">
        <v>0</v>
      </c>
      <c r="AA155" s="95">
        <f>Z155*K155</f>
        <v>0</v>
      </c>
      <c r="AR155" s="10" t="s">
        <v>89</v>
      </c>
      <c r="AT155" s="10" t="s">
        <v>85</v>
      </c>
      <c r="AU155" s="10" t="s">
        <v>46</v>
      </c>
      <c r="AY155" s="10" t="s">
        <v>84</v>
      </c>
      <c r="BE155" s="96">
        <f>IF(U155="základní",N155,0)</f>
        <v>0</v>
      </c>
      <c r="BF155" s="96">
        <f>IF(U155="snížená",N155,0)</f>
        <v>0</v>
      </c>
      <c r="BG155" s="96">
        <f>IF(U155="zákl. přenesená",N155,0)</f>
        <v>0</v>
      </c>
      <c r="BH155" s="96">
        <f>IF(U155="sníž. přenesená",N155,0)</f>
        <v>0</v>
      </c>
      <c r="BI155" s="96">
        <f>IF(U155="nulová",N155,0)</f>
        <v>0</v>
      </c>
      <c r="BJ155" s="10" t="s">
        <v>11</v>
      </c>
      <c r="BK155" s="96">
        <f>ROUND(L155*K155,2)</f>
        <v>0</v>
      </c>
      <c r="BL155" s="10" t="s">
        <v>89</v>
      </c>
      <c r="BM155" s="10" t="s">
        <v>144</v>
      </c>
    </row>
    <row r="156" spans="2:51" s="6" customFormat="1" ht="20.45" customHeight="1">
      <c r="B156" s="97"/>
      <c r="C156" s="98"/>
      <c r="D156" s="98"/>
      <c r="E156" s="99" t="s">
        <v>1</v>
      </c>
      <c r="F156" s="164" t="s">
        <v>145</v>
      </c>
      <c r="G156" s="165"/>
      <c r="H156" s="165"/>
      <c r="I156" s="165"/>
      <c r="J156" s="98"/>
      <c r="K156" s="100">
        <v>98.64</v>
      </c>
      <c r="L156" s="98"/>
      <c r="M156" s="98"/>
      <c r="N156" s="98"/>
      <c r="O156" s="98"/>
      <c r="P156" s="98"/>
      <c r="Q156" s="98"/>
      <c r="R156" s="101"/>
      <c r="T156" s="102"/>
      <c r="U156" s="98"/>
      <c r="V156" s="98"/>
      <c r="W156" s="98"/>
      <c r="X156" s="98"/>
      <c r="Y156" s="98"/>
      <c r="Z156" s="98"/>
      <c r="AA156" s="103"/>
      <c r="AT156" s="104" t="s">
        <v>92</v>
      </c>
      <c r="AU156" s="104" t="s">
        <v>46</v>
      </c>
      <c r="AV156" s="6" t="s">
        <v>46</v>
      </c>
      <c r="AW156" s="6" t="s">
        <v>20</v>
      </c>
      <c r="AX156" s="6" t="s">
        <v>42</v>
      </c>
      <c r="AY156" s="104" t="s">
        <v>84</v>
      </c>
    </row>
    <row r="157" spans="2:51" s="6" customFormat="1" ht="20.45" customHeight="1">
      <c r="B157" s="97"/>
      <c r="C157" s="98"/>
      <c r="D157" s="98"/>
      <c r="E157" s="99" t="s">
        <v>1</v>
      </c>
      <c r="F157" s="168" t="s">
        <v>146</v>
      </c>
      <c r="G157" s="165"/>
      <c r="H157" s="165"/>
      <c r="I157" s="165"/>
      <c r="J157" s="98"/>
      <c r="K157" s="100">
        <v>52.92</v>
      </c>
      <c r="L157" s="98"/>
      <c r="M157" s="98"/>
      <c r="N157" s="98"/>
      <c r="O157" s="98"/>
      <c r="P157" s="98"/>
      <c r="Q157" s="98"/>
      <c r="R157" s="101"/>
      <c r="T157" s="102"/>
      <c r="U157" s="98"/>
      <c r="V157" s="98"/>
      <c r="W157" s="98"/>
      <c r="X157" s="98"/>
      <c r="Y157" s="98"/>
      <c r="Z157" s="98"/>
      <c r="AA157" s="103"/>
      <c r="AT157" s="104" t="s">
        <v>92</v>
      </c>
      <c r="AU157" s="104" t="s">
        <v>46</v>
      </c>
      <c r="AV157" s="6" t="s">
        <v>46</v>
      </c>
      <c r="AW157" s="6" t="s">
        <v>20</v>
      </c>
      <c r="AX157" s="6" t="s">
        <v>42</v>
      </c>
      <c r="AY157" s="104" t="s">
        <v>84</v>
      </c>
    </row>
    <row r="158" spans="2:51" s="6" customFormat="1" ht="20.45" customHeight="1">
      <c r="B158" s="97"/>
      <c r="C158" s="98"/>
      <c r="D158" s="98"/>
      <c r="E158" s="99" t="s">
        <v>1</v>
      </c>
      <c r="F158" s="168" t="s">
        <v>147</v>
      </c>
      <c r="G158" s="165"/>
      <c r="H158" s="165"/>
      <c r="I158" s="165"/>
      <c r="J158" s="98"/>
      <c r="K158" s="100">
        <v>65.52</v>
      </c>
      <c r="L158" s="98"/>
      <c r="M158" s="98"/>
      <c r="N158" s="98"/>
      <c r="O158" s="98"/>
      <c r="P158" s="98"/>
      <c r="Q158" s="98"/>
      <c r="R158" s="101"/>
      <c r="T158" s="102"/>
      <c r="U158" s="98"/>
      <c r="V158" s="98"/>
      <c r="W158" s="98"/>
      <c r="X158" s="98"/>
      <c r="Y158" s="98"/>
      <c r="Z158" s="98"/>
      <c r="AA158" s="103"/>
      <c r="AT158" s="104" t="s">
        <v>92</v>
      </c>
      <c r="AU158" s="104" t="s">
        <v>46</v>
      </c>
      <c r="AV158" s="6" t="s">
        <v>46</v>
      </c>
      <c r="AW158" s="6" t="s">
        <v>20</v>
      </c>
      <c r="AX158" s="6" t="s">
        <v>42</v>
      </c>
      <c r="AY158" s="104" t="s">
        <v>84</v>
      </c>
    </row>
    <row r="159" spans="2:51" s="7" customFormat="1" ht="20.45" customHeight="1">
      <c r="B159" s="105"/>
      <c r="C159" s="106"/>
      <c r="D159" s="106"/>
      <c r="E159" s="107" t="s">
        <v>1</v>
      </c>
      <c r="F159" s="166" t="s">
        <v>117</v>
      </c>
      <c r="G159" s="167"/>
      <c r="H159" s="167"/>
      <c r="I159" s="167"/>
      <c r="J159" s="106"/>
      <c r="K159" s="108">
        <v>217.08</v>
      </c>
      <c r="L159" s="106"/>
      <c r="M159" s="106"/>
      <c r="N159" s="106"/>
      <c r="O159" s="106"/>
      <c r="P159" s="106"/>
      <c r="Q159" s="106"/>
      <c r="R159" s="109"/>
      <c r="T159" s="110"/>
      <c r="U159" s="106"/>
      <c r="V159" s="106"/>
      <c r="W159" s="106"/>
      <c r="X159" s="106"/>
      <c r="Y159" s="106"/>
      <c r="Z159" s="106"/>
      <c r="AA159" s="111"/>
      <c r="AT159" s="112" t="s">
        <v>92</v>
      </c>
      <c r="AU159" s="112" t="s">
        <v>46</v>
      </c>
      <c r="AV159" s="7" t="s">
        <v>96</v>
      </c>
      <c r="AW159" s="7" t="s">
        <v>20</v>
      </c>
      <c r="AX159" s="7" t="s">
        <v>42</v>
      </c>
      <c r="AY159" s="112" t="s">
        <v>84</v>
      </c>
    </row>
    <row r="160" spans="2:51" s="6" customFormat="1" ht="20.45" customHeight="1">
      <c r="B160" s="97"/>
      <c r="C160" s="98"/>
      <c r="D160" s="98"/>
      <c r="E160" s="99" t="s">
        <v>1</v>
      </c>
      <c r="F160" s="168" t="s">
        <v>148</v>
      </c>
      <c r="G160" s="165"/>
      <c r="H160" s="165"/>
      <c r="I160" s="165"/>
      <c r="J160" s="98"/>
      <c r="K160" s="100">
        <v>84.24</v>
      </c>
      <c r="L160" s="98"/>
      <c r="M160" s="98"/>
      <c r="N160" s="98"/>
      <c r="O160" s="98"/>
      <c r="P160" s="98"/>
      <c r="Q160" s="98"/>
      <c r="R160" s="101"/>
      <c r="T160" s="102"/>
      <c r="U160" s="98"/>
      <c r="V160" s="98"/>
      <c r="W160" s="98"/>
      <c r="X160" s="98"/>
      <c r="Y160" s="98"/>
      <c r="Z160" s="98"/>
      <c r="AA160" s="103"/>
      <c r="AT160" s="104" t="s">
        <v>92</v>
      </c>
      <c r="AU160" s="104" t="s">
        <v>46</v>
      </c>
      <c r="AV160" s="6" t="s">
        <v>46</v>
      </c>
      <c r="AW160" s="6" t="s">
        <v>20</v>
      </c>
      <c r="AX160" s="6" t="s">
        <v>42</v>
      </c>
      <c r="AY160" s="104" t="s">
        <v>84</v>
      </c>
    </row>
    <row r="161" spans="2:51" s="6" customFormat="1" ht="20.45" customHeight="1">
      <c r="B161" s="97"/>
      <c r="C161" s="98"/>
      <c r="D161" s="98"/>
      <c r="E161" s="99" t="s">
        <v>1</v>
      </c>
      <c r="F161" s="168" t="s">
        <v>149</v>
      </c>
      <c r="G161" s="165"/>
      <c r="H161" s="165"/>
      <c r="I161" s="165"/>
      <c r="J161" s="98"/>
      <c r="K161" s="100">
        <v>70.56</v>
      </c>
      <c r="L161" s="98"/>
      <c r="M161" s="98"/>
      <c r="N161" s="98"/>
      <c r="O161" s="98"/>
      <c r="P161" s="98"/>
      <c r="Q161" s="98"/>
      <c r="R161" s="101"/>
      <c r="T161" s="102"/>
      <c r="U161" s="98"/>
      <c r="V161" s="98"/>
      <c r="W161" s="98"/>
      <c r="X161" s="98"/>
      <c r="Y161" s="98"/>
      <c r="Z161" s="98"/>
      <c r="AA161" s="103"/>
      <c r="AT161" s="104" t="s">
        <v>92</v>
      </c>
      <c r="AU161" s="104" t="s">
        <v>46</v>
      </c>
      <c r="AV161" s="6" t="s">
        <v>46</v>
      </c>
      <c r="AW161" s="6" t="s">
        <v>20</v>
      </c>
      <c r="AX161" s="6" t="s">
        <v>42</v>
      </c>
      <c r="AY161" s="104" t="s">
        <v>84</v>
      </c>
    </row>
    <row r="162" spans="2:51" s="6" customFormat="1" ht="20.45" customHeight="1">
      <c r="B162" s="97"/>
      <c r="C162" s="98"/>
      <c r="D162" s="98"/>
      <c r="E162" s="99" t="s">
        <v>1</v>
      </c>
      <c r="F162" s="168" t="s">
        <v>150</v>
      </c>
      <c r="G162" s="165"/>
      <c r="H162" s="165"/>
      <c r="I162" s="165"/>
      <c r="J162" s="98"/>
      <c r="K162" s="100">
        <v>12.6</v>
      </c>
      <c r="L162" s="98"/>
      <c r="M162" s="98"/>
      <c r="N162" s="98"/>
      <c r="O162" s="98"/>
      <c r="P162" s="98"/>
      <c r="Q162" s="98"/>
      <c r="R162" s="101"/>
      <c r="T162" s="102"/>
      <c r="U162" s="98"/>
      <c r="V162" s="98"/>
      <c r="W162" s="98"/>
      <c r="X162" s="98"/>
      <c r="Y162" s="98"/>
      <c r="Z162" s="98"/>
      <c r="AA162" s="103"/>
      <c r="AT162" s="104" t="s">
        <v>92</v>
      </c>
      <c r="AU162" s="104" t="s">
        <v>46</v>
      </c>
      <c r="AV162" s="6" t="s">
        <v>46</v>
      </c>
      <c r="AW162" s="6" t="s">
        <v>20</v>
      </c>
      <c r="AX162" s="6" t="s">
        <v>42</v>
      </c>
      <c r="AY162" s="104" t="s">
        <v>84</v>
      </c>
    </row>
    <row r="163" spans="2:51" s="6" customFormat="1" ht="20.45" customHeight="1">
      <c r="B163" s="97"/>
      <c r="C163" s="98"/>
      <c r="D163" s="98"/>
      <c r="E163" s="99" t="s">
        <v>1</v>
      </c>
      <c r="F163" s="168" t="s">
        <v>151</v>
      </c>
      <c r="G163" s="165"/>
      <c r="H163" s="165"/>
      <c r="I163" s="165"/>
      <c r="J163" s="98"/>
      <c r="K163" s="100">
        <v>16.38</v>
      </c>
      <c r="L163" s="98"/>
      <c r="M163" s="98"/>
      <c r="N163" s="98"/>
      <c r="O163" s="98"/>
      <c r="P163" s="98"/>
      <c r="Q163" s="98"/>
      <c r="R163" s="101"/>
      <c r="T163" s="102"/>
      <c r="U163" s="98"/>
      <c r="V163" s="98"/>
      <c r="W163" s="98"/>
      <c r="X163" s="98"/>
      <c r="Y163" s="98"/>
      <c r="Z163" s="98"/>
      <c r="AA163" s="103"/>
      <c r="AT163" s="104" t="s">
        <v>92</v>
      </c>
      <c r="AU163" s="104" t="s">
        <v>46</v>
      </c>
      <c r="AV163" s="6" t="s">
        <v>46</v>
      </c>
      <c r="AW163" s="6" t="s">
        <v>20</v>
      </c>
      <c r="AX163" s="6" t="s">
        <v>42</v>
      </c>
      <c r="AY163" s="104" t="s">
        <v>84</v>
      </c>
    </row>
    <row r="164" spans="2:51" s="6" customFormat="1" ht="20.45" customHeight="1">
      <c r="B164" s="97"/>
      <c r="C164" s="98"/>
      <c r="D164" s="98"/>
      <c r="E164" s="99" t="s">
        <v>1</v>
      </c>
      <c r="F164" s="168" t="s">
        <v>152</v>
      </c>
      <c r="G164" s="165"/>
      <c r="H164" s="165"/>
      <c r="I164" s="165"/>
      <c r="J164" s="98"/>
      <c r="K164" s="100">
        <v>12.39</v>
      </c>
      <c r="L164" s="98"/>
      <c r="M164" s="98"/>
      <c r="N164" s="98"/>
      <c r="O164" s="98"/>
      <c r="P164" s="98"/>
      <c r="Q164" s="98"/>
      <c r="R164" s="101"/>
      <c r="T164" s="102"/>
      <c r="U164" s="98"/>
      <c r="V164" s="98"/>
      <c r="W164" s="98"/>
      <c r="X164" s="98"/>
      <c r="Y164" s="98"/>
      <c r="Z164" s="98"/>
      <c r="AA164" s="103"/>
      <c r="AT164" s="104" t="s">
        <v>92</v>
      </c>
      <c r="AU164" s="104" t="s">
        <v>46</v>
      </c>
      <c r="AV164" s="6" t="s">
        <v>46</v>
      </c>
      <c r="AW164" s="6" t="s">
        <v>20</v>
      </c>
      <c r="AX164" s="6" t="s">
        <v>42</v>
      </c>
      <c r="AY164" s="104" t="s">
        <v>84</v>
      </c>
    </row>
    <row r="165" spans="2:51" s="7" customFormat="1" ht="20.45" customHeight="1">
      <c r="B165" s="105"/>
      <c r="C165" s="106"/>
      <c r="D165" s="106"/>
      <c r="E165" s="107" t="s">
        <v>1</v>
      </c>
      <c r="F165" s="166" t="s">
        <v>119</v>
      </c>
      <c r="G165" s="167"/>
      <c r="H165" s="167"/>
      <c r="I165" s="167"/>
      <c r="J165" s="106"/>
      <c r="K165" s="108">
        <v>196.17</v>
      </c>
      <c r="L165" s="106"/>
      <c r="M165" s="106"/>
      <c r="N165" s="106"/>
      <c r="O165" s="106"/>
      <c r="P165" s="106"/>
      <c r="Q165" s="106"/>
      <c r="R165" s="109"/>
      <c r="T165" s="110"/>
      <c r="U165" s="106"/>
      <c r="V165" s="106"/>
      <c r="W165" s="106"/>
      <c r="X165" s="106"/>
      <c r="Y165" s="106"/>
      <c r="Z165" s="106"/>
      <c r="AA165" s="111"/>
      <c r="AT165" s="112" t="s">
        <v>92</v>
      </c>
      <c r="AU165" s="112" t="s">
        <v>46</v>
      </c>
      <c r="AV165" s="7" t="s">
        <v>96</v>
      </c>
      <c r="AW165" s="7" t="s">
        <v>20</v>
      </c>
      <c r="AX165" s="7" t="s">
        <v>42</v>
      </c>
      <c r="AY165" s="112" t="s">
        <v>84</v>
      </c>
    </row>
    <row r="166" spans="2:51" s="8" customFormat="1" ht="20.45" customHeight="1">
      <c r="B166" s="113"/>
      <c r="C166" s="114"/>
      <c r="D166" s="114"/>
      <c r="E166" s="115" t="s">
        <v>1</v>
      </c>
      <c r="F166" s="169" t="s">
        <v>120</v>
      </c>
      <c r="G166" s="170"/>
      <c r="H166" s="170"/>
      <c r="I166" s="170"/>
      <c r="J166" s="114"/>
      <c r="K166" s="116">
        <v>413.25</v>
      </c>
      <c r="L166" s="114"/>
      <c r="M166" s="114"/>
      <c r="N166" s="114"/>
      <c r="O166" s="114"/>
      <c r="P166" s="114"/>
      <c r="Q166" s="114"/>
      <c r="R166" s="117"/>
      <c r="T166" s="118"/>
      <c r="U166" s="114"/>
      <c r="V166" s="114"/>
      <c r="W166" s="114"/>
      <c r="X166" s="114"/>
      <c r="Y166" s="114"/>
      <c r="Z166" s="114"/>
      <c r="AA166" s="119"/>
      <c r="AT166" s="120" t="s">
        <v>92</v>
      </c>
      <c r="AU166" s="120" t="s">
        <v>46</v>
      </c>
      <c r="AV166" s="8" t="s">
        <v>89</v>
      </c>
      <c r="AW166" s="8" t="s">
        <v>20</v>
      </c>
      <c r="AX166" s="8" t="s">
        <v>11</v>
      </c>
      <c r="AY166" s="120" t="s">
        <v>84</v>
      </c>
    </row>
    <row r="167" spans="2:63" s="5" customFormat="1" ht="29.85" customHeight="1">
      <c r="B167" s="76"/>
      <c r="C167" s="77"/>
      <c r="D167" s="86" t="s">
        <v>61</v>
      </c>
      <c r="E167" s="86"/>
      <c r="F167" s="86"/>
      <c r="G167" s="86"/>
      <c r="H167" s="86"/>
      <c r="I167" s="86"/>
      <c r="J167" s="86"/>
      <c r="K167" s="86"/>
      <c r="L167" s="86"/>
      <c r="M167" s="86"/>
      <c r="N167" s="179">
        <f>BK167</f>
        <v>0</v>
      </c>
      <c r="O167" s="180"/>
      <c r="P167" s="180"/>
      <c r="Q167" s="180"/>
      <c r="R167" s="79"/>
      <c r="T167" s="80"/>
      <c r="U167" s="77"/>
      <c r="V167" s="77"/>
      <c r="W167" s="81">
        <f>SUM(W168:W209)</f>
        <v>70.5043</v>
      </c>
      <c r="X167" s="77"/>
      <c r="Y167" s="81">
        <f>SUM(Y168:Y209)</f>
        <v>0</v>
      </c>
      <c r="Z167" s="77"/>
      <c r="AA167" s="82">
        <f>SUM(AA168:AA209)</f>
        <v>5.831480000000001</v>
      </c>
      <c r="AR167" s="83" t="s">
        <v>11</v>
      </c>
      <c r="AT167" s="84" t="s">
        <v>41</v>
      </c>
      <c r="AU167" s="84" t="s">
        <v>11</v>
      </c>
      <c r="AY167" s="83" t="s">
        <v>84</v>
      </c>
      <c r="BK167" s="85">
        <f>SUM(BK168:BK209)</f>
        <v>0</v>
      </c>
    </row>
    <row r="168" spans="2:65" s="1" customFormat="1" ht="40.15" customHeight="1">
      <c r="B168" s="87"/>
      <c r="C168" s="88" t="s">
        <v>153</v>
      </c>
      <c r="D168" s="88" t="s">
        <v>85</v>
      </c>
      <c r="E168" s="89" t="s">
        <v>154</v>
      </c>
      <c r="F168" s="161" t="s">
        <v>155</v>
      </c>
      <c r="G168" s="162"/>
      <c r="H168" s="162"/>
      <c r="I168" s="162"/>
      <c r="J168" s="90" t="s">
        <v>88</v>
      </c>
      <c r="K168" s="91">
        <v>3</v>
      </c>
      <c r="L168" s="163"/>
      <c r="M168" s="162"/>
      <c r="N168" s="163">
        <f>ROUND(L168*K168,2)</f>
        <v>0</v>
      </c>
      <c r="O168" s="162"/>
      <c r="P168" s="162"/>
      <c r="Q168" s="162"/>
      <c r="R168" s="92"/>
      <c r="T168" s="93" t="s">
        <v>1</v>
      </c>
      <c r="U168" s="27" t="s">
        <v>25</v>
      </c>
      <c r="V168" s="94">
        <v>0.209</v>
      </c>
      <c r="W168" s="94">
        <f>V168*K168</f>
        <v>0.627</v>
      </c>
      <c r="X168" s="94">
        <v>0</v>
      </c>
      <c r="Y168" s="94">
        <f>X168*K168</f>
        <v>0</v>
      </c>
      <c r="Z168" s="94">
        <v>0.016</v>
      </c>
      <c r="AA168" s="95">
        <f>Z168*K168</f>
        <v>0.048</v>
      </c>
      <c r="AR168" s="10" t="s">
        <v>89</v>
      </c>
      <c r="AT168" s="10" t="s">
        <v>85</v>
      </c>
      <c r="AU168" s="10" t="s">
        <v>46</v>
      </c>
      <c r="AY168" s="10" t="s">
        <v>84</v>
      </c>
      <c r="BE168" s="96">
        <f>IF(U168="základní",N168,0)</f>
        <v>0</v>
      </c>
      <c r="BF168" s="96">
        <f>IF(U168="snížená",N168,0)</f>
        <v>0</v>
      </c>
      <c r="BG168" s="96">
        <f>IF(U168="zákl. přenesená",N168,0)</f>
        <v>0</v>
      </c>
      <c r="BH168" s="96">
        <f>IF(U168="sníž. přenesená",N168,0)</f>
        <v>0</v>
      </c>
      <c r="BI168" s="96">
        <f>IF(U168="nulová",N168,0)</f>
        <v>0</v>
      </c>
      <c r="BJ168" s="10" t="s">
        <v>11</v>
      </c>
      <c r="BK168" s="96">
        <f>ROUND(L168*K168,2)</f>
        <v>0</v>
      </c>
      <c r="BL168" s="10" t="s">
        <v>89</v>
      </c>
      <c r="BM168" s="10" t="s">
        <v>156</v>
      </c>
    </row>
    <row r="169" spans="2:51" s="6" customFormat="1" ht="20.45" customHeight="1">
      <c r="B169" s="97"/>
      <c r="C169" s="98"/>
      <c r="D169" s="98"/>
      <c r="E169" s="99" t="s">
        <v>1</v>
      </c>
      <c r="F169" s="164" t="s">
        <v>11</v>
      </c>
      <c r="G169" s="165"/>
      <c r="H169" s="165"/>
      <c r="I169" s="165"/>
      <c r="J169" s="98"/>
      <c r="K169" s="100">
        <v>1</v>
      </c>
      <c r="L169" s="98"/>
      <c r="M169" s="98"/>
      <c r="N169" s="98"/>
      <c r="O169" s="98"/>
      <c r="P169" s="98"/>
      <c r="Q169" s="98"/>
      <c r="R169" s="101"/>
      <c r="T169" s="102"/>
      <c r="U169" s="98"/>
      <c r="V169" s="98"/>
      <c r="W169" s="98"/>
      <c r="X169" s="98"/>
      <c r="Y169" s="98"/>
      <c r="Z169" s="98"/>
      <c r="AA169" s="103"/>
      <c r="AT169" s="104" t="s">
        <v>92</v>
      </c>
      <c r="AU169" s="104" t="s">
        <v>46</v>
      </c>
      <c r="AV169" s="6" t="s">
        <v>46</v>
      </c>
      <c r="AW169" s="6" t="s">
        <v>20</v>
      </c>
      <c r="AX169" s="6" t="s">
        <v>42</v>
      </c>
      <c r="AY169" s="104" t="s">
        <v>84</v>
      </c>
    </row>
    <row r="170" spans="2:51" s="7" customFormat="1" ht="20.45" customHeight="1">
      <c r="B170" s="105"/>
      <c r="C170" s="106"/>
      <c r="D170" s="106"/>
      <c r="E170" s="107" t="s">
        <v>1</v>
      </c>
      <c r="F170" s="166" t="s">
        <v>157</v>
      </c>
      <c r="G170" s="167"/>
      <c r="H170" s="167"/>
      <c r="I170" s="167"/>
      <c r="J170" s="106"/>
      <c r="K170" s="108">
        <v>1</v>
      </c>
      <c r="L170" s="106"/>
      <c r="M170" s="106"/>
      <c r="N170" s="106"/>
      <c r="O170" s="106"/>
      <c r="P170" s="106"/>
      <c r="Q170" s="106"/>
      <c r="R170" s="109"/>
      <c r="T170" s="110"/>
      <c r="U170" s="106"/>
      <c r="V170" s="106"/>
      <c r="W170" s="106"/>
      <c r="X170" s="106"/>
      <c r="Y170" s="106"/>
      <c r="Z170" s="106"/>
      <c r="AA170" s="111"/>
      <c r="AT170" s="112" t="s">
        <v>92</v>
      </c>
      <c r="AU170" s="112" t="s">
        <v>46</v>
      </c>
      <c r="AV170" s="7" t="s">
        <v>96</v>
      </c>
      <c r="AW170" s="7" t="s">
        <v>20</v>
      </c>
      <c r="AX170" s="7" t="s">
        <v>42</v>
      </c>
      <c r="AY170" s="112" t="s">
        <v>84</v>
      </c>
    </row>
    <row r="171" spans="2:51" s="6" customFormat="1" ht="20.45" customHeight="1">
      <c r="B171" s="97"/>
      <c r="C171" s="98"/>
      <c r="D171" s="98"/>
      <c r="E171" s="99" t="s">
        <v>1</v>
      </c>
      <c r="F171" s="168" t="s">
        <v>46</v>
      </c>
      <c r="G171" s="165"/>
      <c r="H171" s="165"/>
      <c r="I171" s="165"/>
      <c r="J171" s="98"/>
      <c r="K171" s="100">
        <v>2</v>
      </c>
      <c r="L171" s="98"/>
      <c r="M171" s="98"/>
      <c r="N171" s="98"/>
      <c r="O171" s="98"/>
      <c r="P171" s="98"/>
      <c r="Q171" s="98"/>
      <c r="R171" s="101"/>
      <c r="T171" s="102"/>
      <c r="U171" s="98"/>
      <c r="V171" s="98"/>
      <c r="W171" s="98"/>
      <c r="X171" s="98"/>
      <c r="Y171" s="98"/>
      <c r="Z171" s="98"/>
      <c r="AA171" s="103"/>
      <c r="AT171" s="104" t="s">
        <v>92</v>
      </c>
      <c r="AU171" s="104" t="s">
        <v>46</v>
      </c>
      <c r="AV171" s="6" t="s">
        <v>46</v>
      </c>
      <c r="AW171" s="6" t="s">
        <v>20</v>
      </c>
      <c r="AX171" s="6" t="s">
        <v>42</v>
      </c>
      <c r="AY171" s="104" t="s">
        <v>84</v>
      </c>
    </row>
    <row r="172" spans="2:51" s="7" customFormat="1" ht="20.45" customHeight="1">
      <c r="B172" s="105"/>
      <c r="C172" s="106"/>
      <c r="D172" s="106"/>
      <c r="E172" s="107" t="s">
        <v>1</v>
      </c>
      <c r="F172" s="166" t="s">
        <v>158</v>
      </c>
      <c r="G172" s="167"/>
      <c r="H172" s="167"/>
      <c r="I172" s="167"/>
      <c r="J172" s="106"/>
      <c r="K172" s="108">
        <v>2</v>
      </c>
      <c r="L172" s="106"/>
      <c r="M172" s="106"/>
      <c r="N172" s="106"/>
      <c r="O172" s="106"/>
      <c r="P172" s="106"/>
      <c r="Q172" s="106"/>
      <c r="R172" s="109"/>
      <c r="T172" s="110"/>
      <c r="U172" s="106"/>
      <c r="V172" s="106"/>
      <c r="W172" s="106"/>
      <c r="X172" s="106"/>
      <c r="Y172" s="106"/>
      <c r="Z172" s="106"/>
      <c r="AA172" s="111"/>
      <c r="AT172" s="112" t="s">
        <v>92</v>
      </c>
      <c r="AU172" s="112" t="s">
        <v>46</v>
      </c>
      <c r="AV172" s="7" t="s">
        <v>96</v>
      </c>
      <c r="AW172" s="7" t="s">
        <v>20</v>
      </c>
      <c r="AX172" s="7" t="s">
        <v>42</v>
      </c>
      <c r="AY172" s="112" t="s">
        <v>84</v>
      </c>
    </row>
    <row r="173" spans="2:51" s="8" customFormat="1" ht="20.45" customHeight="1">
      <c r="B173" s="113"/>
      <c r="C173" s="114"/>
      <c r="D173" s="114"/>
      <c r="E173" s="115" t="s">
        <v>1</v>
      </c>
      <c r="F173" s="169" t="s">
        <v>120</v>
      </c>
      <c r="G173" s="170"/>
      <c r="H173" s="170"/>
      <c r="I173" s="170"/>
      <c r="J173" s="114"/>
      <c r="K173" s="116">
        <v>3</v>
      </c>
      <c r="L173" s="114"/>
      <c r="M173" s="114"/>
      <c r="N173" s="114"/>
      <c r="O173" s="114"/>
      <c r="P173" s="114"/>
      <c r="Q173" s="114"/>
      <c r="R173" s="117"/>
      <c r="T173" s="118"/>
      <c r="U173" s="114"/>
      <c r="V173" s="114"/>
      <c r="W173" s="114"/>
      <c r="X173" s="114"/>
      <c r="Y173" s="114"/>
      <c r="Z173" s="114"/>
      <c r="AA173" s="119"/>
      <c r="AT173" s="120" t="s">
        <v>92</v>
      </c>
      <c r="AU173" s="120" t="s">
        <v>46</v>
      </c>
      <c r="AV173" s="8" t="s">
        <v>89</v>
      </c>
      <c r="AW173" s="8" t="s">
        <v>20</v>
      </c>
      <c r="AX173" s="8" t="s">
        <v>11</v>
      </c>
      <c r="AY173" s="120" t="s">
        <v>84</v>
      </c>
    </row>
    <row r="174" spans="2:65" s="1" customFormat="1" ht="40.15" customHeight="1">
      <c r="B174" s="87"/>
      <c r="C174" s="88" t="s">
        <v>159</v>
      </c>
      <c r="D174" s="88" t="s">
        <v>85</v>
      </c>
      <c r="E174" s="89" t="s">
        <v>160</v>
      </c>
      <c r="F174" s="161" t="s">
        <v>161</v>
      </c>
      <c r="G174" s="162"/>
      <c r="H174" s="162"/>
      <c r="I174" s="162"/>
      <c r="J174" s="90" t="s">
        <v>88</v>
      </c>
      <c r="K174" s="91">
        <v>17</v>
      </c>
      <c r="L174" s="163"/>
      <c r="M174" s="162"/>
      <c r="N174" s="163">
        <f>ROUND(L174*K174,2)</f>
        <v>0</v>
      </c>
      <c r="O174" s="162"/>
      <c r="P174" s="162"/>
      <c r="Q174" s="162"/>
      <c r="R174" s="92"/>
      <c r="T174" s="93" t="s">
        <v>1</v>
      </c>
      <c r="U174" s="27" t="s">
        <v>25</v>
      </c>
      <c r="V174" s="94">
        <v>0.2</v>
      </c>
      <c r="W174" s="94">
        <f>V174*K174</f>
        <v>3.4000000000000004</v>
      </c>
      <c r="X174" s="94">
        <v>0</v>
      </c>
      <c r="Y174" s="94">
        <f>X174*K174</f>
        <v>0</v>
      </c>
      <c r="Z174" s="94">
        <v>0.008</v>
      </c>
      <c r="AA174" s="95">
        <f>Z174*K174</f>
        <v>0.136</v>
      </c>
      <c r="AR174" s="10" t="s">
        <v>89</v>
      </c>
      <c r="AT174" s="10" t="s">
        <v>85</v>
      </c>
      <c r="AU174" s="10" t="s">
        <v>46</v>
      </c>
      <c r="AY174" s="10" t="s">
        <v>84</v>
      </c>
      <c r="BE174" s="96">
        <f>IF(U174="základní",N174,0)</f>
        <v>0</v>
      </c>
      <c r="BF174" s="96">
        <f>IF(U174="snížená",N174,0)</f>
        <v>0</v>
      </c>
      <c r="BG174" s="96">
        <f>IF(U174="zákl. přenesená",N174,0)</f>
        <v>0</v>
      </c>
      <c r="BH174" s="96">
        <f>IF(U174="sníž. přenesená",N174,0)</f>
        <v>0</v>
      </c>
      <c r="BI174" s="96">
        <f>IF(U174="nulová",N174,0)</f>
        <v>0</v>
      </c>
      <c r="BJ174" s="10" t="s">
        <v>11</v>
      </c>
      <c r="BK174" s="96">
        <f>ROUND(L174*K174,2)</f>
        <v>0</v>
      </c>
      <c r="BL174" s="10" t="s">
        <v>89</v>
      </c>
      <c r="BM174" s="10" t="s">
        <v>162</v>
      </c>
    </row>
    <row r="175" spans="2:51" s="6" customFormat="1" ht="20.45" customHeight="1">
      <c r="B175" s="97"/>
      <c r="C175" s="98"/>
      <c r="D175" s="98"/>
      <c r="E175" s="99" t="s">
        <v>1</v>
      </c>
      <c r="F175" s="164" t="s">
        <v>46</v>
      </c>
      <c r="G175" s="165"/>
      <c r="H175" s="165"/>
      <c r="I175" s="165"/>
      <c r="J175" s="98"/>
      <c r="K175" s="100">
        <v>2</v>
      </c>
      <c r="L175" s="98"/>
      <c r="M175" s="98"/>
      <c r="N175" s="98"/>
      <c r="O175" s="98"/>
      <c r="P175" s="98"/>
      <c r="Q175" s="98"/>
      <c r="R175" s="101"/>
      <c r="T175" s="102"/>
      <c r="U175" s="98"/>
      <c r="V175" s="98"/>
      <c r="W175" s="98"/>
      <c r="X175" s="98"/>
      <c r="Y175" s="98"/>
      <c r="Z175" s="98"/>
      <c r="AA175" s="103"/>
      <c r="AT175" s="104" t="s">
        <v>92</v>
      </c>
      <c r="AU175" s="104" t="s">
        <v>46</v>
      </c>
      <c r="AV175" s="6" t="s">
        <v>46</v>
      </c>
      <c r="AW175" s="6" t="s">
        <v>20</v>
      </c>
      <c r="AX175" s="6" t="s">
        <v>42</v>
      </c>
      <c r="AY175" s="104" t="s">
        <v>84</v>
      </c>
    </row>
    <row r="176" spans="2:51" s="7" customFormat="1" ht="20.45" customHeight="1">
      <c r="B176" s="105"/>
      <c r="C176" s="106"/>
      <c r="D176" s="106"/>
      <c r="E176" s="107" t="s">
        <v>1</v>
      </c>
      <c r="F176" s="166" t="s">
        <v>163</v>
      </c>
      <c r="G176" s="167"/>
      <c r="H176" s="167"/>
      <c r="I176" s="167"/>
      <c r="J176" s="106"/>
      <c r="K176" s="108">
        <v>2</v>
      </c>
      <c r="L176" s="106"/>
      <c r="M176" s="106"/>
      <c r="N176" s="106"/>
      <c r="O176" s="106"/>
      <c r="P176" s="106"/>
      <c r="Q176" s="106"/>
      <c r="R176" s="109"/>
      <c r="T176" s="110"/>
      <c r="U176" s="106"/>
      <c r="V176" s="106"/>
      <c r="W176" s="106"/>
      <c r="X176" s="106"/>
      <c r="Y176" s="106"/>
      <c r="Z176" s="106"/>
      <c r="AA176" s="111"/>
      <c r="AT176" s="112" t="s">
        <v>92</v>
      </c>
      <c r="AU176" s="112" t="s">
        <v>46</v>
      </c>
      <c r="AV176" s="7" t="s">
        <v>96</v>
      </c>
      <c r="AW176" s="7" t="s">
        <v>20</v>
      </c>
      <c r="AX176" s="7" t="s">
        <v>42</v>
      </c>
      <c r="AY176" s="112" t="s">
        <v>84</v>
      </c>
    </row>
    <row r="177" spans="2:51" s="6" customFormat="1" ht="20.45" customHeight="1">
      <c r="B177" s="97"/>
      <c r="C177" s="98"/>
      <c r="D177" s="98"/>
      <c r="E177" s="99" t="s">
        <v>1</v>
      </c>
      <c r="F177" s="168" t="s">
        <v>11</v>
      </c>
      <c r="G177" s="165"/>
      <c r="H177" s="165"/>
      <c r="I177" s="165"/>
      <c r="J177" s="98"/>
      <c r="K177" s="100">
        <v>1</v>
      </c>
      <c r="L177" s="98"/>
      <c r="M177" s="98"/>
      <c r="N177" s="98"/>
      <c r="O177" s="98"/>
      <c r="P177" s="98"/>
      <c r="Q177" s="98"/>
      <c r="R177" s="101"/>
      <c r="T177" s="102"/>
      <c r="U177" s="98"/>
      <c r="V177" s="98"/>
      <c r="W177" s="98"/>
      <c r="X177" s="98"/>
      <c r="Y177" s="98"/>
      <c r="Z177" s="98"/>
      <c r="AA177" s="103"/>
      <c r="AT177" s="104" t="s">
        <v>92</v>
      </c>
      <c r="AU177" s="104" t="s">
        <v>46</v>
      </c>
      <c r="AV177" s="6" t="s">
        <v>46</v>
      </c>
      <c r="AW177" s="6" t="s">
        <v>20</v>
      </c>
      <c r="AX177" s="6" t="s">
        <v>42</v>
      </c>
      <c r="AY177" s="104" t="s">
        <v>84</v>
      </c>
    </row>
    <row r="178" spans="2:51" s="7" customFormat="1" ht="20.45" customHeight="1">
      <c r="B178" s="105"/>
      <c r="C178" s="106"/>
      <c r="D178" s="106"/>
      <c r="E178" s="107" t="s">
        <v>1</v>
      </c>
      <c r="F178" s="166" t="s">
        <v>164</v>
      </c>
      <c r="G178" s="167"/>
      <c r="H178" s="167"/>
      <c r="I178" s="167"/>
      <c r="J178" s="106"/>
      <c r="K178" s="108">
        <v>1</v>
      </c>
      <c r="L178" s="106"/>
      <c r="M178" s="106"/>
      <c r="N178" s="106"/>
      <c r="O178" s="106"/>
      <c r="P178" s="106"/>
      <c r="Q178" s="106"/>
      <c r="R178" s="109"/>
      <c r="T178" s="110"/>
      <c r="U178" s="106"/>
      <c r="V178" s="106"/>
      <c r="W178" s="106"/>
      <c r="X178" s="106"/>
      <c r="Y178" s="106"/>
      <c r="Z178" s="106"/>
      <c r="AA178" s="111"/>
      <c r="AT178" s="112" t="s">
        <v>92</v>
      </c>
      <c r="AU178" s="112" t="s">
        <v>46</v>
      </c>
      <c r="AV178" s="7" t="s">
        <v>96</v>
      </c>
      <c r="AW178" s="7" t="s">
        <v>20</v>
      </c>
      <c r="AX178" s="7" t="s">
        <v>42</v>
      </c>
      <c r="AY178" s="112" t="s">
        <v>84</v>
      </c>
    </row>
    <row r="179" spans="2:51" s="6" customFormat="1" ht="20.45" customHeight="1">
      <c r="B179" s="97"/>
      <c r="C179" s="98"/>
      <c r="D179" s="98"/>
      <c r="E179" s="99" t="s">
        <v>1</v>
      </c>
      <c r="F179" s="168" t="s">
        <v>112</v>
      </c>
      <c r="G179" s="165"/>
      <c r="H179" s="165"/>
      <c r="I179" s="165"/>
      <c r="J179" s="98"/>
      <c r="K179" s="100">
        <v>7</v>
      </c>
      <c r="L179" s="98"/>
      <c r="M179" s="98"/>
      <c r="N179" s="98"/>
      <c r="O179" s="98"/>
      <c r="P179" s="98"/>
      <c r="Q179" s="98"/>
      <c r="R179" s="101"/>
      <c r="T179" s="102"/>
      <c r="U179" s="98"/>
      <c r="V179" s="98"/>
      <c r="W179" s="98"/>
      <c r="X179" s="98"/>
      <c r="Y179" s="98"/>
      <c r="Z179" s="98"/>
      <c r="AA179" s="103"/>
      <c r="AT179" s="104" t="s">
        <v>92</v>
      </c>
      <c r="AU179" s="104" t="s">
        <v>46</v>
      </c>
      <c r="AV179" s="6" t="s">
        <v>46</v>
      </c>
      <c r="AW179" s="6" t="s">
        <v>20</v>
      </c>
      <c r="AX179" s="6" t="s">
        <v>42</v>
      </c>
      <c r="AY179" s="104" t="s">
        <v>84</v>
      </c>
    </row>
    <row r="180" spans="2:51" s="7" customFormat="1" ht="20.45" customHeight="1">
      <c r="B180" s="105"/>
      <c r="C180" s="106"/>
      <c r="D180" s="106"/>
      <c r="E180" s="107" t="s">
        <v>1</v>
      </c>
      <c r="F180" s="166" t="s">
        <v>165</v>
      </c>
      <c r="G180" s="167"/>
      <c r="H180" s="167"/>
      <c r="I180" s="167"/>
      <c r="J180" s="106"/>
      <c r="K180" s="108">
        <v>7</v>
      </c>
      <c r="L180" s="106"/>
      <c r="M180" s="106"/>
      <c r="N180" s="106"/>
      <c r="O180" s="106"/>
      <c r="P180" s="106"/>
      <c r="Q180" s="106"/>
      <c r="R180" s="109"/>
      <c r="T180" s="110"/>
      <c r="U180" s="106"/>
      <c r="V180" s="106"/>
      <c r="W180" s="106"/>
      <c r="X180" s="106"/>
      <c r="Y180" s="106"/>
      <c r="Z180" s="106"/>
      <c r="AA180" s="111"/>
      <c r="AT180" s="112" t="s">
        <v>92</v>
      </c>
      <c r="AU180" s="112" t="s">
        <v>46</v>
      </c>
      <c r="AV180" s="7" t="s">
        <v>96</v>
      </c>
      <c r="AW180" s="7" t="s">
        <v>20</v>
      </c>
      <c r="AX180" s="7" t="s">
        <v>42</v>
      </c>
      <c r="AY180" s="112" t="s">
        <v>84</v>
      </c>
    </row>
    <row r="181" spans="2:51" s="6" customFormat="1" ht="20.45" customHeight="1">
      <c r="B181" s="97"/>
      <c r="C181" s="98"/>
      <c r="D181" s="98"/>
      <c r="E181" s="99" t="s">
        <v>1</v>
      </c>
      <c r="F181" s="168" t="s">
        <v>89</v>
      </c>
      <c r="G181" s="165"/>
      <c r="H181" s="165"/>
      <c r="I181" s="165"/>
      <c r="J181" s="98"/>
      <c r="K181" s="100">
        <v>4</v>
      </c>
      <c r="L181" s="98"/>
      <c r="M181" s="98"/>
      <c r="N181" s="98"/>
      <c r="O181" s="98"/>
      <c r="P181" s="98"/>
      <c r="Q181" s="98"/>
      <c r="R181" s="101"/>
      <c r="T181" s="102"/>
      <c r="U181" s="98"/>
      <c r="V181" s="98"/>
      <c r="W181" s="98"/>
      <c r="X181" s="98"/>
      <c r="Y181" s="98"/>
      <c r="Z181" s="98"/>
      <c r="AA181" s="103"/>
      <c r="AT181" s="104" t="s">
        <v>92</v>
      </c>
      <c r="AU181" s="104" t="s">
        <v>46</v>
      </c>
      <c r="AV181" s="6" t="s">
        <v>46</v>
      </c>
      <c r="AW181" s="6" t="s">
        <v>20</v>
      </c>
      <c r="AX181" s="6" t="s">
        <v>42</v>
      </c>
      <c r="AY181" s="104" t="s">
        <v>84</v>
      </c>
    </row>
    <row r="182" spans="2:51" s="7" customFormat="1" ht="20.45" customHeight="1">
      <c r="B182" s="105"/>
      <c r="C182" s="106"/>
      <c r="D182" s="106"/>
      <c r="E182" s="107" t="s">
        <v>1</v>
      </c>
      <c r="F182" s="166" t="s">
        <v>163</v>
      </c>
      <c r="G182" s="167"/>
      <c r="H182" s="167"/>
      <c r="I182" s="167"/>
      <c r="J182" s="106"/>
      <c r="K182" s="108">
        <v>4</v>
      </c>
      <c r="L182" s="106"/>
      <c r="M182" s="106"/>
      <c r="N182" s="106"/>
      <c r="O182" s="106"/>
      <c r="P182" s="106"/>
      <c r="Q182" s="106"/>
      <c r="R182" s="109"/>
      <c r="T182" s="110"/>
      <c r="U182" s="106"/>
      <c r="V182" s="106"/>
      <c r="W182" s="106"/>
      <c r="X182" s="106"/>
      <c r="Y182" s="106"/>
      <c r="Z182" s="106"/>
      <c r="AA182" s="111"/>
      <c r="AT182" s="112" t="s">
        <v>92</v>
      </c>
      <c r="AU182" s="112" t="s">
        <v>46</v>
      </c>
      <c r="AV182" s="7" t="s">
        <v>96</v>
      </c>
      <c r="AW182" s="7" t="s">
        <v>20</v>
      </c>
      <c r="AX182" s="7" t="s">
        <v>42</v>
      </c>
      <c r="AY182" s="112" t="s">
        <v>84</v>
      </c>
    </row>
    <row r="183" spans="2:51" s="6" customFormat="1" ht="20.45" customHeight="1">
      <c r="B183" s="97"/>
      <c r="C183" s="98"/>
      <c r="D183" s="98"/>
      <c r="E183" s="99" t="s">
        <v>1</v>
      </c>
      <c r="F183" s="168" t="s">
        <v>96</v>
      </c>
      <c r="G183" s="165"/>
      <c r="H183" s="165"/>
      <c r="I183" s="165"/>
      <c r="J183" s="98"/>
      <c r="K183" s="100">
        <v>3</v>
      </c>
      <c r="L183" s="98"/>
      <c r="M183" s="98"/>
      <c r="N183" s="98"/>
      <c r="O183" s="98"/>
      <c r="P183" s="98"/>
      <c r="Q183" s="98"/>
      <c r="R183" s="101"/>
      <c r="T183" s="102"/>
      <c r="U183" s="98"/>
      <c r="V183" s="98"/>
      <c r="W183" s="98"/>
      <c r="X183" s="98"/>
      <c r="Y183" s="98"/>
      <c r="Z183" s="98"/>
      <c r="AA183" s="103"/>
      <c r="AT183" s="104" t="s">
        <v>92</v>
      </c>
      <c r="AU183" s="104" t="s">
        <v>46</v>
      </c>
      <c r="AV183" s="6" t="s">
        <v>46</v>
      </c>
      <c r="AW183" s="6" t="s">
        <v>20</v>
      </c>
      <c r="AX183" s="6" t="s">
        <v>42</v>
      </c>
      <c r="AY183" s="104" t="s">
        <v>84</v>
      </c>
    </row>
    <row r="184" spans="2:51" s="7" customFormat="1" ht="20.45" customHeight="1">
      <c r="B184" s="105"/>
      <c r="C184" s="106"/>
      <c r="D184" s="106"/>
      <c r="E184" s="107" t="s">
        <v>1</v>
      </c>
      <c r="F184" s="166" t="s">
        <v>164</v>
      </c>
      <c r="G184" s="167"/>
      <c r="H184" s="167"/>
      <c r="I184" s="167"/>
      <c r="J184" s="106"/>
      <c r="K184" s="108">
        <v>3</v>
      </c>
      <c r="L184" s="106"/>
      <c r="M184" s="106"/>
      <c r="N184" s="106"/>
      <c r="O184" s="106"/>
      <c r="P184" s="106"/>
      <c r="Q184" s="106"/>
      <c r="R184" s="109"/>
      <c r="T184" s="110"/>
      <c r="U184" s="106"/>
      <c r="V184" s="106"/>
      <c r="W184" s="106"/>
      <c r="X184" s="106"/>
      <c r="Y184" s="106"/>
      <c r="Z184" s="106"/>
      <c r="AA184" s="111"/>
      <c r="AT184" s="112" t="s">
        <v>92</v>
      </c>
      <c r="AU184" s="112" t="s">
        <v>46</v>
      </c>
      <c r="AV184" s="7" t="s">
        <v>96</v>
      </c>
      <c r="AW184" s="7" t="s">
        <v>20</v>
      </c>
      <c r="AX184" s="7" t="s">
        <v>42</v>
      </c>
      <c r="AY184" s="112" t="s">
        <v>84</v>
      </c>
    </row>
    <row r="185" spans="2:51" s="8" customFormat="1" ht="20.45" customHeight="1">
      <c r="B185" s="113"/>
      <c r="C185" s="114"/>
      <c r="D185" s="114"/>
      <c r="E185" s="115" t="s">
        <v>1</v>
      </c>
      <c r="F185" s="169" t="s">
        <v>120</v>
      </c>
      <c r="G185" s="170"/>
      <c r="H185" s="170"/>
      <c r="I185" s="170"/>
      <c r="J185" s="114"/>
      <c r="K185" s="116">
        <v>17</v>
      </c>
      <c r="L185" s="114"/>
      <c r="M185" s="114"/>
      <c r="N185" s="114"/>
      <c r="O185" s="114"/>
      <c r="P185" s="114"/>
      <c r="Q185" s="114"/>
      <c r="R185" s="117"/>
      <c r="T185" s="118"/>
      <c r="U185" s="114"/>
      <c r="V185" s="114"/>
      <c r="W185" s="114"/>
      <c r="X185" s="114"/>
      <c r="Y185" s="114"/>
      <c r="Z185" s="114"/>
      <c r="AA185" s="119"/>
      <c r="AT185" s="120" t="s">
        <v>92</v>
      </c>
      <c r="AU185" s="120" t="s">
        <v>46</v>
      </c>
      <c r="AV185" s="8" t="s">
        <v>89</v>
      </c>
      <c r="AW185" s="8" t="s">
        <v>20</v>
      </c>
      <c r="AX185" s="8" t="s">
        <v>11</v>
      </c>
      <c r="AY185" s="120" t="s">
        <v>84</v>
      </c>
    </row>
    <row r="186" spans="2:65" s="1" customFormat="1" ht="28.9" customHeight="1">
      <c r="B186" s="87"/>
      <c r="C186" s="88" t="s">
        <v>6</v>
      </c>
      <c r="D186" s="88" t="s">
        <v>85</v>
      </c>
      <c r="E186" s="89" t="s">
        <v>166</v>
      </c>
      <c r="F186" s="161" t="s">
        <v>167</v>
      </c>
      <c r="G186" s="162"/>
      <c r="H186" s="162"/>
      <c r="I186" s="162"/>
      <c r="J186" s="90" t="s">
        <v>168</v>
      </c>
      <c r="K186" s="91">
        <v>106.9</v>
      </c>
      <c r="L186" s="163"/>
      <c r="M186" s="162"/>
      <c r="N186" s="163">
        <f>ROUND(L186*K186,2)</f>
        <v>0</v>
      </c>
      <c r="O186" s="162"/>
      <c r="P186" s="162"/>
      <c r="Q186" s="162"/>
      <c r="R186" s="92"/>
      <c r="T186" s="93" t="s">
        <v>1</v>
      </c>
      <c r="U186" s="27" t="s">
        <v>25</v>
      </c>
      <c r="V186" s="94">
        <v>0.342</v>
      </c>
      <c r="W186" s="94">
        <f>V186*K186</f>
        <v>36.5598</v>
      </c>
      <c r="X186" s="94">
        <v>0</v>
      </c>
      <c r="Y186" s="94">
        <f>X186*K186</f>
        <v>0</v>
      </c>
      <c r="Z186" s="94">
        <v>0.013</v>
      </c>
      <c r="AA186" s="95">
        <f>Z186*K186</f>
        <v>1.3897</v>
      </c>
      <c r="AR186" s="10" t="s">
        <v>89</v>
      </c>
      <c r="AT186" s="10" t="s">
        <v>85</v>
      </c>
      <c r="AU186" s="10" t="s">
        <v>46</v>
      </c>
      <c r="AY186" s="10" t="s">
        <v>84</v>
      </c>
      <c r="BE186" s="96">
        <f>IF(U186="základní",N186,0)</f>
        <v>0</v>
      </c>
      <c r="BF186" s="96">
        <f>IF(U186="snížená",N186,0)</f>
        <v>0</v>
      </c>
      <c r="BG186" s="96">
        <f>IF(U186="zákl. přenesená",N186,0)</f>
        <v>0</v>
      </c>
      <c r="BH186" s="96">
        <f>IF(U186="sníž. přenesená",N186,0)</f>
        <v>0</v>
      </c>
      <c r="BI186" s="96">
        <f>IF(U186="nulová",N186,0)</f>
        <v>0</v>
      </c>
      <c r="BJ186" s="10" t="s">
        <v>11</v>
      </c>
      <c r="BK186" s="96">
        <f>ROUND(L186*K186,2)</f>
        <v>0</v>
      </c>
      <c r="BL186" s="10" t="s">
        <v>89</v>
      </c>
      <c r="BM186" s="10" t="s">
        <v>169</v>
      </c>
    </row>
    <row r="187" spans="2:51" s="6" customFormat="1" ht="20.45" customHeight="1">
      <c r="B187" s="97"/>
      <c r="C187" s="98"/>
      <c r="D187" s="98"/>
      <c r="E187" s="99" t="s">
        <v>1</v>
      </c>
      <c r="F187" s="164" t="s">
        <v>170</v>
      </c>
      <c r="G187" s="165"/>
      <c r="H187" s="165"/>
      <c r="I187" s="165"/>
      <c r="J187" s="98"/>
      <c r="K187" s="100">
        <v>49.1</v>
      </c>
      <c r="L187" s="98"/>
      <c r="M187" s="98"/>
      <c r="N187" s="98"/>
      <c r="O187" s="98"/>
      <c r="P187" s="98"/>
      <c r="Q187" s="98"/>
      <c r="R187" s="101"/>
      <c r="T187" s="102"/>
      <c r="U187" s="98"/>
      <c r="V187" s="98"/>
      <c r="W187" s="98"/>
      <c r="X187" s="98"/>
      <c r="Y187" s="98"/>
      <c r="Z187" s="98"/>
      <c r="AA187" s="103"/>
      <c r="AT187" s="104" t="s">
        <v>92</v>
      </c>
      <c r="AU187" s="104" t="s">
        <v>46</v>
      </c>
      <c r="AV187" s="6" t="s">
        <v>46</v>
      </c>
      <c r="AW187" s="6" t="s">
        <v>20</v>
      </c>
      <c r="AX187" s="6" t="s">
        <v>42</v>
      </c>
      <c r="AY187" s="104" t="s">
        <v>84</v>
      </c>
    </row>
    <row r="188" spans="2:51" s="7" customFormat="1" ht="20.45" customHeight="1">
      <c r="B188" s="105"/>
      <c r="C188" s="106"/>
      <c r="D188" s="106"/>
      <c r="E188" s="107" t="s">
        <v>1</v>
      </c>
      <c r="F188" s="166" t="s">
        <v>117</v>
      </c>
      <c r="G188" s="167"/>
      <c r="H188" s="167"/>
      <c r="I188" s="167"/>
      <c r="J188" s="106"/>
      <c r="K188" s="108">
        <v>49.1</v>
      </c>
      <c r="L188" s="106"/>
      <c r="M188" s="106"/>
      <c r="N188" s="106"/>
      <c r="O188" s="106"/>
      <c r="P188" s="106"/>
      <c r="Q188" s="106"/>
      <c r="R188" s="109"/>
      <c r="T188" s="110"/>
      <c r="U188" s="106"/>
      <c r="V188" s="106"/>
      <c r="W188" s="106"/>
      <c r="X188" s="106"/>
      <c r="Y188" s="106"/>
      <c r="Z188" s="106"/>
      <c r="AA188" s="111"/>
      <c r="AT188" s="112" t="s">
        <v>92</v>
      </c>
      <c r="AU188" s="112" t="s">
        <v>46</v>
      </c>
      <c r="AV188" s="7" t="s">
        <v>96</v>
      </c>
      <c r="AW188" s="7" t="s">
        <v>20</v>
      </c>
      <c r="AX188" s="7" t="s">
        <v>42</v>
      </c>
      <c r="AY188" s="112" t="s">
        <v>84</v>
      </c>
    </row>
    <row r="189" spans="2:51" s="6" customFormat="1" ht="20.45" customHeight="1">
      <c r="B189" s="97"/>
      <c r="C189" s="98"/>
      <c r="D189" s="98"/>
      <c r="E189" s="99" t="s">
        <v>1</v>
      </c>
      <c r="F189" s="168" t="s">
        <v>171</v>
      </c>
      <c r="G189" s="165"/>
      <c r="H189" s="165"/>
      <c r="I189" s="165"/>
      <c r="J189" s="98"/>
      <c r="K189" s="100">
        <v>57.8</v>
      </c>
      <c r="L189" s="98"/>
      <c r="M189" s="98"/>
      <c r="N189" s="98"/>
      <c r="O189" s="98"/>
      <c r="P189" s="98"/>
      <c r="Q189" s="98"/>
      <c r="R189" s="101"/>
      <c r="T189" s="102"/>
      <c r="U189" s="98"/>
      <c r="V189" s="98"/>
      <c r="W189" s="98"/>
      <c r="X189" s="98"/>
      <c r="Y189" s="98"/>
      <c r="Z189" s="98"/>
      <c r="AA189" s="103"/>
      <c r="AT189" s="104" t="s">
        <v>92</v>
      </c>
      <c r="AU189" s="104" t="s">
        <v>46</v>
      </c>
      <c r="AV189" s="6" t="s">
        <v>46</v>
      </c>
      <c r="AW189" s="6" t="s">
        <v>20</v>
      </c>
      <c r="AX189" s="6" t="s">
        <v>42</v>
      </c>
      <c r="AY189" s="104" t="s">
        <v>84</v>
      </c>
    </row>
    <row r="190" spans="2:51" s="7" customFormat="1" ht="20.45" customHeight="1">
      <c r="B190" s="105"/>
      <c r="C190" s="106"/>
      <c r="D190" s="106"/>
      <c r="E190" s="107" t="s">
        <v>1</v>
      </c>
      <c r="F190" s="166" t="s">
        <v>119</v>
      </c>
      <c r="G190" s="167"/>
      <c r="H190" s="167"/>
      <c r="I190" s="167"/>
      <c r="J190" s="106"/>
      <c r="K190" s="108">
        <v>57.8</v>
      </c>
      <c r="L190" s="106"/>
      <c r="M190" s="106"/>
      <c r="N190" s="106"/>
      <c r="O190" s="106"/>
      <c r="P190" s="106"/>
      <c r="Q190" s="106"/>
      <c r="R190" s="109"/>
      <c r="T190" s="110"/>
      <c r="U190" s="106"/>
      <c r="V190" s="106"/>
      <c r="W190" s="106"/>
      <c r="X190" s="106"/>
      <c r="Y190" s="106"/>
      <c r="Z190" s="106"/>
      <c r="AA190" s="111"/>
      <c r="AT190" s="112" t="s">
        <v>92</v>
      </c>
      <c r="AU190" s="112" t="s">
        <v>46</v>
      </c>
      <c r="AV190" s="7" t="s">
        <v>96</v>
      </c>
      <c r="AW190" s="7" t="s">
        <v>20</v>
      </c>
      <c r="AX190" s="7" t="s">
        <v>42</v>
      </c>
      <c r="AY190" s="112" t="s">
        <v>84</v>
      </c>
    </row>
    <row r="191" spans="2:51" s="8" customFormat="1" ht="20.45" customHeight="1">
      <c r="B191" s="113"/>
      <c r="C191" s="114"/>
      <c r="D191" s="114"/>
      <c r="E191" s="115" t="s">
        <v>1</v>
      </c>
      <c r="F191" s="169" t="s">
        <v>120</v>
      </c>
      <c r="G191" s="170"/>
      <c r="H191" s="170"/>
      <c r="I191" s="170"/>
      <c r="J191" s="114"/>
      <c r="K191" s="116">
        <v>106.9</v>
      </c>
      <c r="L191" s="114"/>
      <c r="M191" s="114"/>
      <c r="N191" s="114"/>
      <c r="O191" s="114"/>
      <c r="P191" s="114"/>
      <c r="Q191" s="114"/>
      <c r="R191" s="117"/>
      <c r="T191" s="118"/>
      <c r="U191" s="114"/>
      <c r="V191" s="114"/>
      <c r="W191" s="114"/>
      <c r="X191" s="114"/>
      <c r="Y191" s="114"/>
      <c r="Z191" s="114"/>
      <c r="AA191" s="119"/>
      <c r="AT191" s="120" t="s">
        <v>92</v>
      </c>
      <c r="AU191" s="120" t="s">
        <v>46</v>
      </c>
      <c r="AV191" s="8" t="s">
        <v>89</v>
      </c>
      <c r="AW191" s="8" t="s">
        <v>20</v>
      </c>
      <c r="AX191" s="8" t="s">
        <v>11</v>
      </c>
      <c r="AY191" s="120" t="s">
        <v>84</v>
      </c>
    </row>
    <row r="192" spans="2:65" s="1" customFormat="1" ht="28.9" customHeight="1">
      <c r="B192" s="87"/>
      <c r="C192" s="88" t="s">
        <v>172</v>
      </c>
      <c r="D192" s="88" t="s">
        <v>85</v>
      </c>
      <c r="E192" s="89" t="s">
        <v>173</v>
      </c>
      <c r="F192" s="161" t="s">
        <v>174</v>
      </c>
      <c r="G192" s="162"/>
      <c r="H192" s="162"/>
      <c r="I192" s="162"/>
      <c r="J192" s="90" t="s">
        <v>106</v>
      </c>
      <c r="K192" s="91">
        <v>55.085</v>
      </c>
      <c r="L192" s="163"/>
      <c r="M192" s="162"/>
      <c r="N192" s="163">
        <f>ROUND(L192*K192,2)</f>
        <v>0</v>
      </c>
      <c r="O192" s="162"/>
      <c r="P192" s="162"/>
      <c r="Q192" s="162"/>
      <c r="R192" s="92"/>
      <c r="T192" s="93" t="s">
        <v>1</v>
      </c>
      <c r="U192" s="27" t="s">
        <v>25</v>
      </c>
      <c r="V192" s="94">
        <v>0.3</v>
      </c>
      <c r="W192" s="94">
        <f>V192*K192</f>
        <v>16.5255</v>
      </c>
      <c r="X192" s="94">
        <v>0</v>
      </c>
      <c r="Y192" s="94">
        <f>X192*K192</f>
        <v>0</v>
      </c>
      <c r="Z192" s="94">
        <v>0.068</v>
      </c>
      <c r="AA192" s="95">
        <f>Z192*K192</f>
        <v>3.7457800000000003</v>
      </c>
      <c r="AR192" s="10" t="s">
        <v>89</v>
      </c>
      <c r="AT192" s="10" t="s">
        <v>85</v>
      </c>
      <c r="AU192" s="10" t="s">
        <v>46</v>
      </c>
      <c r="AY192" s="10" t="s">
        <v>84</v>
      </c>
      <c r="BE192" s="96">
        <f>IF(U192="základní",N192,0)</f>
        <v>0</v>
      </c>
      <c r="BF192" s="96">
        <f>IF(U192="snížená",N192,0)</f>
        <v>0</v>
      </c>
      <c r="BG192" s="96">
        <f>IF(U192="zákl. přenesená",N192,0)</f>
        <v>0</v>
      </c>
      <c r="BH192" s="96">
        <f>IF(U192="sníž. přenesená",N192,0)</f>
        <v>0</v>
      </c>
      <c r="BI192" s="96">
        <f>IF(U192="nulová",N192,0)</f>
        <v>0</v>
      </c>
      <c r="BJ192" s="10" t="s">
        <v>11</v>
      </c>
      <c r="BK192" s="96">
        <f>ROUND(L192*K192,2)</f>
        <v>0</v>
      </c>
      <c r="BL192" s="10" t="s">
        <v>89</v>
      </c>
      <c r="BM192" s="10" t="s">
        <v>175</v>
      </c>
    </row>
    <row r="193" spans="2:51" s="6" customFormat="1" ht="20.45" customHeight="1">
      <c r="B193" s="97"/>
      <c r="C193" s="98"/>
      <c r="D193" s="98"/>
      <c r="E193" s="99" t="s">
        <v>1</v>
      </c>
      <c r="F193" s="164" t="s">
        <v>176</v>
      </c>
      <c r="G193" s="165"/>
      <c r="H193" s="165"/>
      <c r="I193" s="165"/>
      <c r="J193" s="98"/>
      <c r="K193" s="100">
        <v>13.365</v>
      </c>
      <c r="L193" s="98"/>
      <c r="M193" s="98"/>
      <c r="N193" s="98"/>
      <c r="O193" s="98"/>
      <c r="P193" s="98"/>
      <c r="Q193" s="98"/>
      <c r="R193" s="101"/>
      <c r="T193" s="102"/>
      <c r="U193" s="98"/>
      <c r="V193" s="98"/>
      <c r="W193" s="98"/>
      <c r="X193" s="98"/>
      <c r="Y193" s="98"/>
      <c r="Z193" s="98"/>
      <c r="AA193" s="103"/>
      <c r="AT193" s="104" t="s">
        <v>92</v>
      </c>
      <c r="AU193" s="104" t="s">
        <v>46</v>
      </c>
      <c r="AV193" s="6" t="s">
        <v>46</v>
      </c>
      <c r="AW193" s="6" t="s">
        <v>20</v>
      </c>
      <c r="AX193" s="6" t="s">
        <v>42</v>
      </c>
      <c r="AY193" s="104" t="s">
        <v>84</v>
      </c>
    </row>
    <row r="194" spans="2:51" s="6" customFormat="1" ht="20.45" customHeight="1">
      <c r="B194" s="97"/>
      <c r="C194" s="98"/>
      <c r="D194" s="98"/>
      <c r="E194" s="99" t="s">
        <v>1</v>
      </c>
      <c r="F194" s="168" t="s">
        <v>177</v>
      </c>
      <c r="G194" s="165"/>
      <c r="H194" s="165"/>
      <c r="I194" s="165"/>
      <c r="J194" s="98"/>
      <c r="K194" s="100">
        <v>4.2</v>
      </c>
      <c r="L194" s="98"/>
      <c r="M194" s="98"/>
      <c r="N194" s="98"/>
      <c r="O194" s="98"/>
      <c r="P194" s="98"/>
      <c r="Q194" s="98"/>
      <c r="R194" s="101"/>
      <c r="T194" s="102"/>
      <c r="U194" s="98"/>
      <c r="V194" s="98"/>
      <c r="W194" s="98"/>
      <c r="X194" s="98"/>
      <c r="Y194" s="98"/>
      <c r="Z194" s="98"/>
      <c r="AA194" s="103"/>
      <c r="AT194" s="104" t="s">
        <v>92</v>
      </c>
      <c r="AU194" s="104" t="s">
        <v>46</v>
      </c>
      <c r="AV194" s="6" t="s">
        <v>46</v>
      </c>
      <c r="AW194" s="6" t="s">
        <v>20</v>
      </c>
      <c r="AX194" s="6" t="s">
        <v>42</v>
      </c>
      <c r="AY194" s="104" t="s">
        <v>84</v>
      </c>
    </row>
    <row r="195" spans="2:51" s="6" customFormat="1" ht="20.45" customHeight="1">
      <c r="B195" s="97"/>
      <c r="C195" s="98"/>
      <c r="D195" s="98"/>
      <c r="E195" s="99" t="s">
        <v>1</v>
      </c>
      <c r="F195" s="168" t="s">
        <v>178</v>
      </c>
      <c r="G195" s="165"/>
      <c r="H195" s="165"/>
      <c r="I195" s="165"/>
      <c r="J195" s="98"/>
      <c r="K195" s="100">
        <v>10.125</v>
      </c>
      <c r="L195" s="98"/>
      <c r="M195" s="98"/>
      <c r="N195" s="98"/>
      <c r="O195" s="98"/>
      <c r="P195" s="98"/>
      <c r="Q195" s="98"/>
      <c r="R195" s="101"/>
      <c r="T195" s="102"/>
      <c r="U195" s="98"/>
      <c r="V195" s="98"/>
      <c r="W195" s="98"/>
      <c r="X195" s="98"/>
      <c r="Y195" s="98"/>
      <c r="Z195" s="98"/>
      <c r="AA195" s="103"/>
      <c r="AT195" s="104" t="s">
        <v>92</v>
      </c>
      <c r="AU195" s="104" t="s">
        <v>46</v>
      </c>
      <c r="AV195" s="6" t="s">
        <v>46</v>
      </c>
      <c r="AW195" s="6" t="s">
        <v>20</v>
      </c>
      <c r="AX195" s="6" t="s">
        <v>42</v>
      </c>
      <c r="AY195" s="104" t="s">
        <v>84</v>
      </c>
    </row>
    <row r="196" spans="2:51" s="6" customFormat="1" ht="20.45" customHeight="1">
      <c r="B196" s="97"/>
      <c r="C196" s="98"/>
      <c r="D196" s="98"/>
      <c r="E196" s="99" t="s">
        <v>1</v>
      </c>
      <c r="F196" s="168" t="s">
        <v>179</v>
      </c>
      <c r="G196" s="165"/>
      <c r="H196" s="165"/>
      <c r="I196" s="165"/>
      <c r="J196" s="98"/>
      <c r="K196" s="100">
        <v>6.5</v>
      </c>
      <c r="L196" s="98"/>
      <c r="M196" s="98"/>
      <c r="N196" s="98"/>
      <c r="O196" s="98"/>
      <c r="P196" s="98"/>
      <c r="Q196" s="98"/>
      <c r="R196" s="101"/>
      <c r="T196" s="102"/>
      <c r="U196" s="98"/>
      <c r="V196" s="98"/>
      <c r="W196" s="98"/>
      <c r="X196" s="98"/>
      <c r="Y196" s="98"/>
      <c r="Z196" s="98"/>
      <c r="AA196" s="103"/>
      <c r="AT196" s="104" t="s">
        <v>92</v>
      </c>
      <c r="AU196" s="104" t="s">
        <v>46</v>
      </c>
      <c r="AV196" s="6" t="s">
        <v>46</v>
      </c>
      <c r="AW196" s="6" t="s">
        <v>20</v>
      </c>
      <c r="AX196" s="6" t="s">
        <v>42</v>
      </c>
      <c r="AY196" s="104" t="s">
        <v>84</v>
      </c>
    </row>
    <row r="197" spans="2:51" s="7" customFormat="1" ht="20.45" customHeight="1">
      <c r="B197" s="105"/>
      <c r="C197" s="106"/>
      <c r="D197" s="106"/>
      <c r="E197" s="107" t="s">
        <v>1</v>
      </c>
      <c r="F197" s="166" t="s">
        <v>117</v>
      </c>
      <c r="G197" s="167"/>
      <c r="H197" s="167"/>
      <c r="I197" s="167"/>
      <c r="J197" s="106"/>
      <c r="K197" s="108">
        <v>34.19</v>
      </c>
      <c r="L197" s="106"/>
      <c r="M197" s="106"/>
      <c r="N197" s="106"/>
      <c r="O197" s="106"/>
      <c r="P197" s="106"/>
      <c r="Q197" s="106"/>
      <c r="R197" s="109"/>
      <c r="T197" s="110"/>
      <c r="U197" s="106"/>
      <c r="V197" s="106"/>
      <c r="W197" s="106"/>
      <c r="X197" s="106"/>
      <c r="Y197" s="106"/>
      <c r="Z197" s="106"/>
      <c r="AA197" s="111"/>
      <c r="AT197" s="112" t="s">
        <v>92</v>
      </c>
      <c r="AU197" s="112" t="s">
        <v>46</v>
      </c>
      <c r="AV197" s="7" t="s">
        <v>96</v>
      </c>
      <c r="AW197" s="7" t="s">
        <v>20</v>
      </c>
      <c r="AX197" s="7" t="s">
        <v>42</v>
      </c>
      <c r="AY197" s="112" t="s">
        <v>84</v>
      </c>
    </row>
    <row r="198" spans="2:51" s="6" customFormat="1" ht="20.45" customHeight="1">
      <c r="B198" s="97"/>
      <c r="C198" s="98"/>
      <c r="D198" s="98"/>
      <c r="E198" s="99" t="s">
        <v>1</v>
      </c>
      <c r="F198" s="168" t="s">
        <v>180</v>
      </c>
      <c r="G198" s="165"/>
      <c r="H198" s="165"/>
      <c r="I198" s="165"/>
      <c r="J198" s="98"/>
      <c r="K198" s="100">
        <v>10.935</v>
      </c>
      <c r="L198" s="98"/>
      <c r="M198" s="98"/>
      <c r="N198" s="98"/>
      <c r="O198" s="98"/>
      <c r="P198" s="98"/>
      <c r="Q198" s="98"/>
      <c r="R198" s="101"/>
      <c r="T198" s="102"/>
      <c r="U198" s="98"/>
      <c r="V198" s="98"/>
      <c r="W198" s="98"/>
      <c r="X198" s="98"/>
      <c r="Y198" s="98"/>
      <c r="Z198" s="98"/>
      <c r="AA198" s="103"/>
      <c r="AT198" s="104" t="s">
        <v>92</v>
      </c>
      <c r="AU198" s="104" t="s">
        <v>46</v>
      </c>
      <c r="AV198" s="6" t="s">
        <v>46</v>
      </c>
      <c r="AW198" s="6" t="s">
        <v>20</v>
      </c>
      <c r="AX198" s="6" t="s">
        <v>42</v>
      </c>
      <c r="AY198" s="104" t="s">
        <v>84</v>
      </c>
    </row>
    <row r="199" spans="2:51" s="6" customFormat="1" ht="20.45" customHeight="1">
      <c r="B199" s="97"/>
      <c r="C199" s="98"/>
      <c r="D199" s="98"/>
      <c r="E199" s="99" t="s">
        <v>1</v>
      </c>
      <c r="F199" s="168" t="s">
        <v>181</v>
      </c>
      <c r="G199" s="165"/>
      <c r="H199" s="165"/>
      <c r="I199" s="165"/>
      <c r="J199" s="98"/>
      <c r="K199" s="100">
        <v>2.16</v>
      </c>
      <c r="L199" s="98"/>
      <c r="M199" s="98"/>
      <c r="N199" s="98"/>
      <c r="O199" s="98"/>
      <c r="P199" s="98"/>
      <c r="Q199" s="98"/>
      <c r="R199" s="101"/>
      <c r="T199" s="102"/>
      <c r="U199" s="98"/>
      <c r="V199" s="98"/>
      <c r="W199" s="98"/>
      <c r="X199" s="98"/>
      <c r="Y199" s="98"/>
      <c r="Z199" s="98"/>
      <c r="AA199" s="103"/>
      <c r="AT199" s="104" t="s">
        <v>92</v>
      </c>
      <c r="AU199" s="104" t="s">
        <v>46</v>
      </c>
      <c r="AV199" s="6" t="s">
        <v>46</v>
      </c>
      <c r="AW199" s="6" t="s">
        <v>20</v>
      </c>
      <c r="AX199" s="6" t="s">
        <v>42</v>
      </c>
      <c r="AY199" s="104" t="s">
        <v>84</v>
      </c>
    </row>
    <row r="200" spans="2:51" s="6" customFormat="1" ht="20.45" customHeight="1">
      <c r="B200" s="97"/>
      <c r="C200" s="98"/>
      <c r="D200" s="98"/>
      <c r="E200" s="99" t="s">
        <v>1</v>
      </c>
      <c r="F200" s="168" t="s">
        <v>182</v>
      </c>
      <c r="G200" s="165"/>
      <c r="H200" s="165"/>
      <c r="I200" s="165"/>
      <c r="J200" s="98"/>
      <c r="K200" s="100">
        <v>4.5</v>
      </c>
      <c r="L200" s="98"/>
      <c r="M200" s="98"/>
      <c r="N200" s="98"/>
      <c r="O200" s="98"/>
      <c r="P200" s="98"/>
      <c r="Q200" s="98"/>
      <c r="R200" s="101"/>
      <c r="T200" s="102"/>
      <c r="U200" s="98"/>
      <c r="V200" s="98"/>
      <c r="W200" s="98"/>
      <c r="X200" s="98"/>
      <c r="Y200" s="98"/>
      <c r="Z200" s="98"/>
      <c r="AA200" s="103"/>
      <c r="AT200" s="104" t="s">
        <v>92</v>
      </c>
      <c r="AU200" s="104" t="s">
        <v>46</v>
      </c>
      <c r="AV200" s="6" t="s">
        <v>46</v>
      </c>
      <c r="AW200" s="6" t="s">
        <v>20</v>
      </c>
      <c r="AX200" s="6" t="s">
        <v>42</v>
      </c>
      <c r="AY200" s="104" t="s">
        <v>84</v>
      </c>
    </row>
    <row r="201" spans="2:51" s="6" customFormat="1" ht="20.45" customHeight="1">
      <c r="B201" s="97"/>
      <c r="C201" s="98"/>
      <c r="D201" s="98"/>
      <c r="E201" s="99" t="s">
        <v>1</v>
      </c>
      <c r="F201" s="168" t="s">
        <v>183</v>
      </c>
      <c r="G201" s="165"/>
      <c r="H201" s="165"/>
      <c r="I201" s="165"/>
      <c r="J201" s="98"/>
      <c r="K201" s="100">
        <v>3.3</v>
      </c>
      <c r="L201" s="98"/>
      <c r="M201" s="98"/>
      <c r="N201" s="98"/>
      <c r="O201" s="98"/>
      <c r="P201" s="98"/>
      <c r="Q201" s="98"/>
      <c r="R201" s="101"/>
      <c r="T201" s="102"/>
      <c r="U201" s="98"/>
      <c r="V201" s="98"/>
      <c r="W201" s="98"/>
      <c r="X201" s="98"/>
      <c r="Y201" s="98"/>
      <c r="Z201" s="98"/>
      <c r="AA201" s="103"/>
      <c r="AT201" s="104" t="s">
        <v>92</v>
      </c>
      <c r="AU201" s="104" t="s">
        <v>46</v>
      </c>
      <c r="AV201" s="6" t="s">
        <v>46</v>
      </c>
      <c r="AW201" s="6" t="s">
        <v>20</v>
      </c>
      <c r="AX201" s="6" t="s">
        <v>42</v>
      </c>
      <c r="AY201" s="104" t="s">
        <v>84</v>
      </c>
    </row>
    <row r="202" spans="2:51" s="7" customFormat="1" ht="20.45" customHeight="1">
      <c r="B202" s="105"/>
      <c r="C202" s="106"/>
      <c r="D202" s="106"/>
      <c r="E202" s="107" t="s">
        <v>1</v>
      </c>
      <c r="F202" s="166" t="s">
        <v>119</v>
      </c>
      <c r="G202" s="167"/>
      <c r="H202" s="167"/>
      <c r="I202" s="167"/>
      <c r="J202" s="106"/>
      <c r="K202" s="108">
        <v>20.895</v>
      </c>
      <c r="L202" s="106"/>
      <c r="M202" s="106"/>
      <c r="N202" s="106"/>
      <c r="O202" s="106"/>
      <c r="P202" s="106"/>
      <c r="Q202" s="106"/>
      <c r="R202" s="109"/>
      <c r="T202" s="110"/>
      <c r="U202" s="106"/>
      <c r="V202" s="106"/>
      <c r="W202" s="106"/>
      <c r="X202" s="106"/>
      <c r="Y202" s="106"/>
      <c r="Z202" s="106"/>
      <c r="AA202" s="111"/>
      <c r="AT202" s="112" t="s">
        <v>92</v>
      </c>
      <c r="AU202" s="112" t="s">
        <v>46</v>
      </c>
      <c r="AV202" s="7" t="s">
        <v>96</v>
      </c>
      <c r="AW202" s="7" t="s">
        <v>20</v>
      </c>
      <c r="AX202" s="7" t="s">
        <v>42</v>
      </c>
      <c r="AY202" s="112" t="s">
        <v>84</v>
      </c>
    </row>
    <row r="203" spans="2:51" s="8" customFormat="1" ht="20.45" customHeight="1">
      <c r="B203" s="113"/>
      <c r="C203" s="114"/>
      <c r="D203" s="114"/>
      <c r="E203" s="115" t="s">
        <v>1</v>
      </c>
      <c r="F203" s="169" t="s">
        <v>120</v>
      </c>
      <c r="G203" s="170"/>
      <c r="H203" s="170"/>
      <c r="I203" s="170"/>
      <c r="J203" s="114"/>
      <c r="K203" s="116">
        <v>55.085</v>
      </c>
      <c r="L203" s="114"/>
      <c r="M203" s="114"/>
      <c r="N203" s="114"/>
      <c r="O203" s="114"/>
      <c r="P203" s="114"/>
      <c r="Q203" s="114"/>
      <c r="R203" s="117"/>
      <c r="T203" s="118"/>
      <c r="U203" s="114"/>
      <c r="V203" s="114"/>
      <c r="W203" s="114"/>
      <c r="X203" s="114"/>
      <c r="Y203" s="114"/>
      <c r="Z203" s="114"/>
      <c r="AA203" s="119"/>
      <c r="AT203" s="120" t="s">
        <v>92</v>
      </c>
      <c r="AU203" s="120" t="s">
        <v>46</v>
      </c>
      <c r="AV203" s="8" t="s">
        <v>89</v>
      </c>
      <c r="AW203" s="8" t="s">
        <v>20</v>
      </c>
      <c r="AX203" s="8" t="s">
        <v>11</v>
      </c>
      <c r="AY203" s="120" t="s">
        <v>84</v>
      </c>
    </row>
    <row r="204" spans="2:65" s="1" customFormat="1" ht="28.9" customHeight="1">
      <c r="B204" s="87"/>
      <c r="C204" s="88" t="s">
        <v>184</v>
      </c>
      <c r="D204" s="88" t="s">
        <v>85</v>
      </c>
      <c r="E204" s="89" t="s">
        <v>185</v>
      </c>
      <c r="F204" s="161" t="s">
        <v>186</v>
      </c>
      <c r="G204" s="162"/>
      <c r="H204" s="162"/>
      <c r="I204" s="162"/>
      <c r="J204" s="90" t="s">
        <v>88</v>
      </c>
      <c r="K204" s="91">
        <v>16</v>
      </c>
      <c r="L204" s="163"/>
      <c r="M204" s="162"/>
      <c r="N204" s="163">
        <f>ROUND(L204*K204,2)</f>
        <v>0</v>
      </c>
      <c r="O204" s="162"/>
      <c r="P204" s="162"/>
      <c r="Q204" s="162"/>
      <c r="R204" s="92"/>
      <c r="T204" s="93" t="s">
        <v>1</v>
      </c>
      <c r="U204" s="27" t="s">
        <v>25</v>
      </c>
      <c r="V204" s="94">
        <v>0.837</v>
      </c>
      <c r="W204" s="94">
        <f>V204*K204</f>
        <v>13.392</v>
      </c>
      <c r="X204" s="94">
        <v>0</v>
      </c>
      <c r="Y204" s="94">
        <f>X204*K204</f>
        <v>0</v>
      </c>
      <c r="Z204" s="94">
        <v>0.032</v>
      </c>
      <c r="AA204" s="95">
        <f>Z204*K204</f>
        <v>0.512</v>
      </c>
      <c r="AR204" s="10" t="s">
        <v>89</v>
      </c>
      <c r="AT204" s="10" t="s">
        <v>85</v>
      </c>
      <c r="AU204" s="10" t="s">
        <v>46</v>
      </c>
      <c r="AY204" s="10" t="s">
        <v>84</v>
      </c>
      <c r="BE204" s="96">
        <f>IF(U204="základní",N204,0)</f>
        <v>0</v>
      </c>
      <c r="BF204" s="96">
        <f>IF(U204="snížená",N204,0)</f>
        <v>0</v>
      </c>
      <c r="BG204" s="96">
        <f>IF(U204="zákl. přenesená",N204,0)</f>
        <v>0</v>
      </c>
      <c r="BH204" s="96">
        <f>IF(U204="sníž. přenesená",N204,0)</f>
        <v>0</v>
      </c>
      <c r="BI204" s="96">
        <f>IF(U204="nulová",N204,0)</f>
        <v>0</v>
      </c>
      <c r="BJ204" s="10" t="s">
        <v>11</v>
      </c>
      <c r="BK204" s="96">
        <f>ROUND(L204*K204,2)</f>
        <v>0</v>
      </c>
      <c r="BL204" s="10" t="s">
        <v>89</v>
      </c>
      <c r="BM204" s="10" t="s">
        <v>187</v>
      </c>
    </row>
    <row r="205" spans="2:51" s="6" customFormat="1" ht="20.45" customHeight="1">
      <c r="B205" s="97"/>
      <c r="C205" s="98"/>
      <c r="D205" s="98"/>
      <c r="E205" s="99" t="s">
        <v>1</v>
      </c>
      <c r="F205" s="164" t="s">
        <v>121</v>
      </c>
      <c r="G205" s="165"/>
      <c r="H205" s="165"/>
      <c r="I205" s="165"/>
      <c r="J205" s="98"/>
      <c r="K205" s="100">
        <v>8</v>
      </c>
      <c r="L205" s="98"/>
      <c r="M205" s="98"/>
      <c r="N205" s="98"/>
      <c r="O205" s="98"/>
      <c r="P205" s="98"/>
      <c r="Q205" s="98"/>
      <c r="R205" s="101"/>
      <c r="T205" s="102"/>
      <c r="U205" s="98"/>
      <c r="V205" s="98"/>
      <c r="W205" s="98"/>
      <c r="X205" s="98"/>
      <c r="Y205" s="98"/>
      <c r="Z205" s="98"/>
      <c r="AA205" s="103"/>
      <c r="AT205" s="104" t="s">
        <v>92</v>
      </c>
      <c r="AU205" s="104" t="s">
        <v>46</v>
      </c>
      <c r="AV205" s="6" t="s">
        <v>46</v>
      </c>
      <c r="AW205" s="6" t="s">
        <v>20</v>
      </c>
      <c r="AX205" s="6" t="s">
        <v>42</v>
      </c>
      <c r="AY205" s="104" t="s">
        <v>84</v>
      </c>
    </row>
    <row r="206" spans="2:51" s="7" customFormat="1" ht="20.45" customHeight="1">
      <c r="B206" s="105"/>
      <c r="C206" s="106"/>
      <c r="D206" s="106"/>
      <c r="E206" s="107" t="s">
        <v>1</v>
      </c>
      <c r="F206" s="166" t="s">
        <v>188</v>
      </c>
      <c r="G206" s="167"/>
      <c r="H206" s="167"/>
      <c r="I206" s="167"/>
      <c r="J206" s="106"/>
      <c r="K206" s="108">
        <v>8</v>
      </c>
      <c r="L206" s="106"/>
      <c r="M206" s="106"/>
      <c r="N206" s="106"/>
      <c r="O206" s="106"/>
      <c r="P206" s="106"/>
      <c r="Q206" s="106"/>
      <c r="R206" s="109"/>
      <c r="T206" s="110"/>
      <c r="U206" s="106"/>
      <c r="V206" s="106"/>
      <c r="W206" s="106"/>
      <c r="X206" s="106"/>
      <c r="Y206" s="106"/>
      <c r="Z206" s="106"/>
      <c r="AA206" s="111"/>
      <c r="AT206" s="112" t="s">
        <v>92</v>
      </c>
      <c r="AU206" s="112" t="s">
        <v>46</v>
      </c>
      <c r="AV206" s="7" t="s">
        <v>96</v>
      </c>
      <c r="AW206" s="7" t="s">
        <v>20</v>
      </c>
      <c r="AX206" s="7" t="s">
        <v>42</v>
      </c>
      <c r="AY206" s="112" t="s">
        <v>84</v>
      </c>
    </row>
    <row r="207" spans="2:51" s="6" customFormat="1" ht="20.45" customHeight="1">
      <c r="B207" s="97"/>
      <c r="C207" s="98"/>
      <c r="D207" s="98"/>
      <c r="E207" s="99" t="s">
        <v>1</v>
      </c>
      <c r="F207" s="168" t="s">
        <v>121</v>
      </c>
      <c r="G207" s="165"/>
      <c r="H207" s="165"/>
      <c r="I207" s="165"/>
      <c r="J207" s="98"/>
      <c r="K207" s="100">
        <v>8</v>
      </c>
      <c r="L207" s="98"/>
      <c r="M207" s="98"/>
      <c r="N207" s="98"/>
      <c r="O207" s="98"/>
      <c r="P207" s="98"/>
      <c r="Q207" s="98"/>
      <c r="R207" s="101"/>
      <c r="T207" s="102"/>
      <c r="U207" s="98"/>
      <c r="V207" s="98"/>
      <c r="W207" s="98"/>
      <c r="X207" s="98"/>
      <c r="Y207" s="98"/>
      <c r="Z207" s="98"/>
      <c r="AA207" s="103"/>
      <c r="AT207" s="104" t="s">
        <v>92</v>
      </c>
      <c r="AU207" s="104" t="s">
        <v>46</v>
      </c>
      <c r="AV207" s="6" t="s">
        <v>46</v>
      </c>
      <c r="AW207" s="6" t="s">
        <v>20</v>
      </c>
      <c r="AX207" s="6" t="s">
        <v>42</v>
      </c>
      <c r="AY207" s="104" t="s">
        <v>84</v>
      </c>
    </row>
    <row r="208" spans="2:51" s="7" customFormat="1" ht="28.9" customHeight="1">
      <c r="B208" s="105"/>
      <c r="C208" s="106"/>
      <c r="D208" s="106"/>
      <c r="E208" s="107" t="s">
        <v>1</v>
      </c>
      <c r="F208" s="166" t="s">
        <v>189</v>
      </c>
      <c r="G208" s="167"/>
      <c r="H208" s="167"/>
      <c r="I208" s="167"/>
      <c r="J208" s="106"/>
      <c r="K208" s="108">
        <v>8</v>
      </c>
      <c r="L208" s="106"/>
      <c r="M208" s="106"/>
      <c r="N208" s="106"/>
      <c r="O208" s="106"/>
      <c r="P208" s="106"/>
      <c r="Q208" s="106"/>
      <c r="R208" s="109"/>
      <c r="T208" s="110"/>
      <c r="U208" s="106"/>
      <c r="V208" s="106"/>
      <c r="W208" s="106"/>
      <c r="X208" s="106"/>
      <c r="Y208" s="106"/>
      <c r="Z208" s="106"/>
      <c r="AA208" s="111"/>
      <c r="AT208" s="112" t="s">
        <v>92</v>
      </c>
      <c r="AU208" s="112" t="s">
        <v>46</v>
      </c>
      <c r="AV208" s="7" t="s">
        <v>96</v>
      </c>
      <c r="AW208" s="7" t="s">
        <v>20</v>
      </c>
      <c r="AX208" s="7" t="s">
        <v>42</v>
      </c>
      <c r="AY208" s="112" t="s">
        <v>84</v>
      </c>
    </row>
    <row r="209" spans="2:51" s="8" customFormat="1" ht="20.45" customHeight="1">
      <c r="B209" s="113"/>
      <c r="C209" s="114"/>
      <c r="D209" s="114"/>
      <c r="E209" s="115" t="s">
        <v>1</v>
      </c>
      <c r="F209" s="169" t="s">
        <v>120</v>
      </c>
      <c r="G209" s="170"/>
      <c r="H209" s="170"/>
      <c r="I209" s="170"/>
      <c r="J209" s="114"/>
      <c r="K209" s="116">
        <v>16</v>
      </c>
      <c r="L209" s="114"/>
      <c r="M209" s="114"/>
      <c r="N209" s="114"/>
      <c r="O209" s="114"/>
      <c r="P209" s="114"/>
      <c r="Q209" s="114"/>
      <c r="R209" s="117"/>
      <c r="T209" s="118"/>
      <c r="U209" s="114"/>
      <c r="V209" s="114"/>
      <c r="W209" s="114"/>
      <c r="X209" s="114"/>
      <c r="Y209" s="114"/>
      <c r="Z209" s="114"/>
      <c r="AA209" s="119"/>
      <c r="AT209" s="120" t="s">
        <v>92</v>
      </c>
      <c r="AU209" s="120" t="s">
        <v>46</v>
      </c>
      <c r="AV209" s="8" t="s">
        <v>89</v>
      </c>
      <c r="AW209" s="8" t="s">
        <v>20</v>
      </c>
      <c r="AX209" s="8" t="s">
        <v>11</v>
      </c>
      <c r="AY209" s="120" t="s">
        <v>84</v>
      </c>
    </row>
    <row r="210" spans="2:63" s="5" customFormat="1" ht="29.85" customHeight="1">
      <c r="B210" s="76"/>
      <c r="C210" s="77"/>
      <c r="D210" s="86" t="s">
        <v>62</v>
      </c>
      <c r="E210" s="86"/>
      <c r="F210" s="86"/>
      <c r="G210" s="86"/>
      <c r="H210" s="86"/>
      <c r="I210" s="86"/>
      <c r="J210" s="86"/>
      <c r="K210" s="86"/>
      <c r="L210" s="86"/>
      <c r="M210" s="86"/>
      <c r="N210" s="179">
        <f>BK210</f>
        <v>0</v>
      </c>
      <c r="O210" s="180"/>
      <c r="P210" s="180"/>
      <c r="Q210" s="180"/>
      <c r="R210" s="79"/>
      <c r="T210" s="80"/>
      <c r="U210" s="77"/>
      <c r="V210" s="77"/>
      <c r="W210" s="81">
        <f>SUM(W211:W216)</f>
        <v>37.144669</v>
      </c>
      <c r="X210" s="77"/>
      <c r="Y210" s="81">
        <f>SUM(Y211:Y216)</f>
        <v>0</v>
      </c>
      <c r="Z210" s="77"/>
      <c r="AA210" s="82">
        <f>SUM(AA211:AA216)</f>
        <v>0</v>
      </c>
      <c r="AR210" s="83" t="s">
        <v>11</v>
      </c>
      <c r="AT210" s="84" t="s">
        <v>41</v>
      </c>
      <c r="AU210" s="84" t="s">
        <v>11</v>
      </c>
      <c r="AY210" s="83" t="s">
        <v>84</v>
      </c>
      <c r="BK210" s="85">
        <f>SUM(BK211:BK216)</f>
        <v>0</v>
      </c>
    </row>
    <row r="211" spans="2:65" s="1" customFormat="1" ht="40.15" customHeight="1">
      <c r="B211" s="87"/>
      <c r="C211" s="88" t="s">
        <v>190</v>
      </c>
      <c r="D211" s="88" t="s">
        <v>85</v>
      </c>
      <c r="E211" s="89" t="s">
        <v>191</v>
      </c>
      <c r="F211" s="161" t="s">
        <v>192</v>
      </c>
      <c r="G211" s="162"/>
      <c r="H211" s="162"/>
      <c r="I211" s="162"/>
      <c r="J211" s="90" t="s">
        <v>193</v>
      </c>
      <c r="K211" s="91">
        <v>6.161</v>
      </c>
      <c r="L211" s="163"/>
      <c r="M211" s="162"/>
      <c r="N211" s="163">
        <f>ROUND(L211*K211,2)</f>
        <v>0</v>
      </c>
      <c r="O211" s="162"/>
      <c r="P211" s="162"/>
      <c r="Q211" s="162"/>
      <c r="R211" s="92"/>
      <c r="T211" s="93" t="s">
        <v>1</v>
      </c>
      <c r="U211" s="27" t="s">
        <v>25</v>
      </c>
      <c r="V211" s="94">
        <v>5.46</v>
      </c>
      <c r="W211" s="94">
        <f>V211*K211</f>
        <v>33.63906</v>
      </c>
      <c r="X211" s="94">
        <v>0</v>
      </c>
      <c r="Y211" s="94">
        <f>X211*K211</f>
        <v>0</v>
      </c>
      <c r="Z211" s="94">
        <v>0</v>
      </c>
      <c r="AA211" s="95">
        <f>Z211*K211</f>
        <v>0</v>
      </c>
      <c r="AR211" s="10" t="s">
        <v>89</v>
      </c>
      <c r="AT211" s="10" t="s">
        <v>85</v>
      </c>
      <c r="AU211" s="10" t="s">
        <v>46</v>
      </c>
      <c r="AY211" s="10" t="s">
        <v>84</v>
      </c>
      <c r="BE211" s="96">
        <f>IF(U211="základní",N211,0)</f>
        <v>0</v>
      </c>
      <c r="BF211" s="96">
        <f>IF(U211="snížená",N211,0)</f>
        <v>0</v>
      </c>
      <c r="BG211" s="96">
        <f>IF(U211="zákl. přenesená",N211,0)</f>
        <v>0</v>
      </c>
      <c r="BH211" s="96">
        <f>IF(U211="sníž. přenesená",N211,0)</f>
        <v>0</v>
      </c>
      <c r="BI211" s="96">
        <f>IF(U211="nulová",N211,0)</f>
        <v>0</v>
      </c>
      <c r="BJ211" s="10" t="s">
        <v>11</v>
      </c>
      <c r="BK211" s="96">
        <f>ROUND(L211*K211,2)</f>
        <v>0</v>
      </c>
      <c r="BL211" s="10" t="s">
        <v>89</v>
      </c>
      <c r="BM211" s="10" t="s">
        <v>194</v>
      </c>
    </row>
    <row r="212" spans="2:65" s="1" customFormat="1" ht="40.15" customHeight="1">
      <c r="B212" s="87"/>
      <c r="C212" s="88" t="s">
        <v>195</v>
      </c>
      <c r="D212" s="88" t="s">
        <v>85</v>
      </c>
      <c r="E212" s="89" t="s">
        <v>196</v>
      </c>
      <c r="F212" s="161" t="s">
        <v>197</v>
      </c>
      <c r="G212" s="162"/>
      <c r="H212" s="162"/>
      <c r="I212" s="162"/>
      <c r="J212" s="90" t="s">
        <v>193</v>
      </c>
      <c r="K212" s="91">
        <v>6.161</v>
      </c>
      <c r="L212" s="163"/>
      <c r="M212" s="162"/>
      <c r="N212" s="163">
        <f>ROUND(L212*K212,2)</f>
        <v>0</v>
      </c>
      <c r="O212" s="162"/>
      <c r="P212" s="162"/>
      <c r="Q212" s="162"/>
      <c r="R212" s="92"/>
      <c r="T212" s="93" t="s">
        <v>1</v>
      </c>
      <c r="U212" s="27" t="s">
        <v>25</v>
      </c>
      <c r="V212" s="94">
        <v>0.26</v>
      </c>
      <c r="W212" s="94">
        <f>V212*K212</f>
        <v>1.6018599999999998</v>
      </c>
      <c r="X212" s="94">
        <v>0</v>
      </c>
      <c r="Y212" s="94">
        <f>X212*K212</f>
        <v>0</v>
      </c>
      <c r="Z212" s="94">
        <v>0</v>
      </c>
      <c r="AA212" s="95">
        <f>Z212*K212</f>
        <v>0</v>
      </c>
      <c r="AR212" s="10" t="s">
        <v>89</v>
      </c>
      <c r="AT212" s="10" t="s">
        <v>85</v>
      </c>
      <c r="AU212" s="10" t="s">
        <v>46</v>
      </c>
      <c r="AY212" s="10" t="s">
        <v>84</v>
      </c>
      <c r="BE212" s="96">
        <f>IF(U212="základní",N212,0)</f>
        <v>0</v>
      </c>
      <c r="BF212" s="96">
        <f>IF(U212="snížená",N212,0)</f>
        <v>0</v>
      </c>
      <c r="BG212" s="96">
        <f>IF(U212="zákl. přenesená",N212,0)</f>
        <v>0</v>
      </c>
      <c r="BH212" s="96">
        <f>IF(U212="sníž. přenesená",N212,0)</f>
        <v>0</v>
      </c>
      <c r="BI212" s="96">
        <f>IF(U212="nulová",N212,0)</f>
        <v>0</v>
      </c>
      <c r="BJ212" s="10" t="s">
        <v>11</v>
      </c>
      <c r="BK212" s="96">
        <f>ROUND(L212*K212,2)</f>
        <v>0</v>
      </c>
      <c r="BL212" s="10" t="s">
        <v>89</v>
      </c>
      <c r="BM212" s="10" t="s">
        <v>198</v>
      </c>
    </row>
    <row r="213" spans="2:65" s="1" customFormat="1" ht="28.9" customHeight="1">
      <c r="B213" s="87"/>
      <c r="C213" s="88" t="s">
        <v>199</v>
      </c>
      <c r="D213" s="88" t="s">
        <v>85</v>
      </c>
      <c r="E213" s="89" t="s">
        <v>200</v>
      </c>
      <c r="F213" s="161" t="s">
        <v>201</v>
      </c>
      <c r="G213" s="162"/>
      <c r="H213" s="162"/>
      <c r="I213" s="162"/>
      <c r="J213" s="90" t="s">
        <v>193</v>
      </c>
      <c r="K213" s="91">
        <v>55.449</v>
      </c>
      <c r="L213" s="163"/>
      <c r="M213" s="162"/>
      <c r="N213" s="163">
        <f>ROUND(L213*K213,2)</f>
        <v>0</v>
      </c>
      <c r="O213" s="162"/>
      <c r="P213" s="162"/>
      <c r="Q213" s="162"/>
      <c r="R213" s="92"/>
      <c r="T213" s="93" t="s">
        <v>1</v>
      </c>
      <c r="U213" s="27" t="s">
        <v>25</v>
      </c>
      <c r="V213" s="94">
        <v>0.006</v>
      </c>
      <c r="W213" s="94">
        <f>V213*K213</f>
        <v>0.332694</v>
      </c>
      <c r="X213" s="94">
        <v>0</v>
      </c>
      <c r="Y213" s="94">
        <f>X213*K213</f>
        <v>0</v>
      </c>
      <c r="Z213" s="94">
        <v>0</v>
      </c>
      <c r="AA213" s="95">
        <f>Z213*K213</f>
        <v>0</v>
      </c>
      <c r="AR213" s="10" t="s">
        <v>89</v>
      </c>
      <c r="AT213" s="10" t="s">
        <v>85</v>
      </c>
      <c r="AU213" s="10" t="s">
        <v>46</v>
      </c>
      <c r="AY213" s="10" t="s">
        <v>84</v>
      </c>
      <c r="BE213" s="96">
        <f>IF(U213="základní",N213,0)</f>
        <v>0</v>
      </c>
      <c r="BF213" s="96">
        <f>IF(U213="snížená",N213,0)</f>
        <v>0</v>
      </c>
      <c r="BG213" s="96">
        <f>IF(U213="zákl. přenesená",N213,0)</f>
        <v>0</v>
      </c>
      <c r="BH213" s="96">
        <f>IF(U213="sníž. přenesená",N213,0)</f>
        <v>0</v>
      </c>
      <c r="BI213" s="96">
        <f>IF(U213="nulová",N213,0)</f>
        <v>0</v>
      </c>
      <c r="BJ213" s="10" t="s">
        <v>11</v>
      </c>
      <c r="BK213" s="96">
        <f>ROUND(L213*K213,2)</f>
        <v>0</v>
      </c>
      <c r="BL213" s="10" t="s">
        <v>89</v>
      </c>
      <c r="BM213" s="10" t="s">
        <v>202</v>
      </c>
    </row>
    <row r="214" spans="2:51" s="6" customFormat="1" ht="20.45" customHeight="1">
      <c r="B214" s="97"/>
      <c r="C214" s="98"/>
      <c r="D214" s="98"/>
      <c r="E214" s="99" t="s">
        <v>1</v>
      </c>
      <c r="F214" s="164" t="s">
        <v>203</v>
      </c>
      <c r="G214" s="165"/>
      <c r="H214" s="165"/>
      <c r="I214" s="165"/>
      <c r="J214" s="98"/>
      <c r="K214" s="100">
        <v>55.449</v>
      </c>
      <c r="L214" s="98"/>
      <c r="M214" s="98"/>
      <c r="N214" s="98"/>
      <c r="O214" s="98"/>
      <c r="P214" s="98"/>
      <c r="Q214" s="98"/>
      <c r="R214" s="101"/>
      <c r="T214" s="102"/>
      <c r="U214" s="98"/>
      <c r="V214" s="98"/>
      <c r="W214" s="98"/>
      <c r="X214" s="98"/>
      <c r="Y214" s="98"/>
      <c r="Z214" s="98"/>
      <c r="AA214" s="103"/>
      <c r="AT214" s="104" t="s">
        <v>92</v>
      </c>
      <c r="AU214" s="104" t="s">
        <v>46</v>
      </c>
      <c r="AV214" s="6" t="s">
        <v>46</v>
      </c>
      <c r="AW214" s="6" t="s">
        <v>20</v>
      </c>
      <c r="AX214" s="6" t="s">
        <v>11</v>
      </c>
      <c r="AY214" s="104" t="s">
        <v>84</v>
      </c>
    </row>
    <row r="215" spans="2:65" s="1" customFormat="1" ht="40.15" customHeight="1">
      <c r="B215" s="87"/>
      <c r="C215" s="88" t="s">
        <v>5</v>
      </c>
      <c r="D215" s="88" t="s">
        <v>85</v>
      </c>
      <c r="E215" s="89" t="s">
        <v>204</v>
      </c>
      <c r="F215" s="161" t="s">
        <v>205</v>
      </c>
      <c r="G215" s="162"/>
      <c r="H215" s="162"/>
      <c r="I215" s="162"/>
      <c r="J215" s="90" t="s">
        <v>193</v>
      </c>
      <c r="K215" s="91">
        <v>6.161</v>
      </c>
      <c r="L215" s="163"/>
      <c r="M215" s="162"/>
      <c r="N215" s="163">
        <f>ROUND(L215*K215,2)</f>
        <v>0</v>
      </c>
      <c r="O215" s="162"/>
      <c r="P215" s="162"/>
      <c r="Q215" s="162"/>
      <c r="R215" s="92"/>
      <c r="T215" s="93" t="s">
        <v>1</v>
      </c>
      <c r="U215" s="27" t="s">
        <v>25</v>
      </c>
      <c r="V215" s="94">
        <v>0.255</v>
      </c>
      <c r="W215" s="94">
        <f>V215*K215</f>
        <v>1.5710549999999999</v>
      </c>
      <c r="X215" s="94">
        <v>0</v>
      </c>
      <c r="Y215" s="94">
        <f>X215*K215</f>
        <v>0</v>
      </c>
      <c r="Z215" s="94">
        <v>0</v>
      </c>
      <c r="AA215" s="95">
        <f>Z215*K215</f>
        <v>0</v>
      </c>
      <c r="AR215" s="10" t="s">
        <v>89</v>
      </c>
      <c r="AT215" s="10" t="s">
        <v>85</v>
      </c>
      <c r="AU215" s="10" t="s">
        <v>46</v>
      </c>
      <c r="AY215" s="10" t="s">
        <v>84</v>
      </c>
      <c r="BE215" s="96">
        <f>IF(U215="základní",N215,0)</f>
        <v>0</v>
      </c>
      <c r="BF215" s="96">
        <f>IF(U215="snížená",N215,0)</f>
        <v>0</v>
      </c>
      <c r="BG215" s="96">
        <f>IF(U215="zákl. přenesená",N215,0)</f>
        <v>0</v>
      </c>
      <c r="BH215" s="96">
        <f>IF(U215="sníž. přenesená",N215,0)</f>
        <v>0</v>
      </c>
      <c r="BI215" s="96">
        <f>IF(U215="nulová",N215,0)</f>
        <v>0</v>
      </c>
      <c r="BJ215" s="10" t="s">
        <v>11</v>
      </c>
      <c r="BK215" s="96">
        <f>ROUND(L215*K215,2)</f>
        <v>0</v>
      </c>
      <c r="BL215" s="10" t="s">
        <v>89</v>
      </c>
      <c r="BM215" s="10" t="s">
        <v>206</v>
      </c>
    </row>
    <row r="216" spans="2:65" s="1" customFormat="1" ht="40.15" customHeight="1">
      <c r="B216" s="87"/>
      <c r="C216" s="88" t="s">
        <v>207</v>
      </c>
      <c r="D216" s="88" t="s">
        <v>85</v>
      </c>
      <c r="E216" s="89" t="s">
        <v>208</v>
      </c>
      <c r="F216" s="161" t="s">
        <v>209</v>
      </c>
      <c r="G216" s="162"/>
      <c r="H216" s="162"/>
      <c r="I216" s="162"/>
      <c r="J216" s="90" t="s">
        <v>193</v>
      </c>
      <c r="K216" s="91">
        <v>6.161</v>
      </c>
      <c r="L216" s="163"/>
      <c r="M216" s="162"/>
      <c r="N216" s="163">
        <f>ROUND(L216*K216,2)</f>
        <v>0</v>
      </c>
      <c r="O216" s="162"/>
      <c r="P216" s="162"/>
      <c r="Q216" s="162"/>
      <c r="R216" s="92"/>
      <c r="T216" s="93" t="s">
        <v>1</v>
      </c>
      <c r="U216" s="27" t="s">
        <v>25</v>
      </c>
      <c r="V216" s="94">
        <v>0</v>
      </c>
      <c r="W216" s="94">
        <f>V216*K216</f>
        <v>0</v>
      </c>
      <c r="X216" s="94">
        <v>0</v>
      </c>
      <c r="Y216" s="94">
        <f>X216*K216</f>
        <v>0</v>
      </c>
      <c r="Z216" s="94">
        <v>0</v>
      </c>
      <c r="AA216" s="95">
        <f>Z216*K216</f>
        <v>0</v>
      </c>
      <c r="AR216" s="10" t="s">
        <v>89</v>
      </c>
      <c r="AT216" s="10" t="s">
        <v>85</v>
      </c>
      <c r="AU216" s="10" t="s">
        <v>46</v>
      </c>
      <c r="AY216" s="10" t="s">
        <v>84</v>
      </c>
      <c r="BE216" s="96">
        <f>IF(U216="základní",N216,0)</f>
        <v>0</v>
      </c>
      <c r="BF216" s="96">
        <f>IF(U216="snížená",N216,0)</f>
        <v>0</v>
      </c>
      <c r="BG216" s="96">
        <f>IF(U216="zákl. přenesená",N216,0)</f>
        <v>0</v>
      </c>
      <c r="BH216" s="96">
        <f>IF(U216="sníž. přenesená",N216,0)</f>
        <v>0</v>
      </c>
      <c r="BI216" s="96">
        <f>IF(U216="nulová",N216,0)</f>
        <v>0</v>
      </c>
      <c r="BJ216" s="10" t="s">
        <v>11</v>
      </c>
      <c r="BK216" s="96">
        <f>ROUND(L216*K216,2)</f>
        <v>0</v>
      </c>
      <c r="BL216" s="10" t="s">
        <v>89</v>
      </c>
      <c r="BM216" s="10" t="s">
        <v>210</v>
      </c>
    </row>
    <row r="217" spans="2:63" s="5" customFormat="1" ht="29.85" customHeight="1">
      <c r="B217" s="76"/>
      <c r="C217" s="77"/>
      <c r="D217" s="86" t="s">
        <v>63</v>
      </c>
      <c r="E217" s="86"/>
      <c r="F217" s="86"/>
      <c r="G217" s="86"/>
      <c r="H217" s="86"/>
      <c r="I217" s="86"/>
      <c r="J217" s="86"/>
      <c r="K217" s="86"/>
      <c r="L217" s="86"/>
      <c r="M217" s="86"/>
      <c r="N217" s="181">
        <f>BK217</f>
        <v>0</v>
      </c>
      <c r="O217" s="182"/>
      <c r="P217" s="182"/>
      <c r="Q217" s="182"/>
      <c r="R217" s="79"/>
      <c r="T217" s="80"/>
      <c r="U217" s="77"/>
      <c r="V217" s="77"/>
      <c r="W217" s="81">
        <f>SUM(W218:W219)</f>
        <v>23.94388</v>
      </c>
      <c r="X217" s="77"/>
      <c r="Y217" s="81">
        <f>SUM(Y218:Y219)</f>
        <v>0</v>
      </c>
      <c r="Z217" s="77"/>
      <c r="AA217" s="82">
        <f>SUM(AA218:AA219)</f>
        <v>0</v>
      </c>
      <c r="AR217" s="83" t="s">
        <v>11</v>
      </c>
      <c r="AT217" s="84" t="s">
        <v>41</v>
      </c>
      <c r="AU217" s="84" t="s">
        <v>11</v>
      </c>
      <c r="AY217" s="83" t="s">
        <v>84</v>
      </c>
      <c r="BK217" s="85">
        <f>SUM(BK218:BK219)</f>
        <v>0</v>
      </c>
    </row>
    <row r="218" spans="2:65" s="1" customFormat="1" ht="20.45" customHeight="1">
      <c r="B218" s="87"/>
      <c r="C218" s="88" t="s">
        <v>211</v>
      </c>
      <c r="D218" s="88" t="s">
        <v>85</v>
      </c>
      <c r="E218" s="89" t="s">
        <v>212</v>
      </c>
      <c r="F218" s="161" t="s">
        <v>213</v>
      </c>
      <c r="G218" s="162"/>
      <c r="H218" s="162"/>
      <c r="I218" s="162"/>
      <c r="J218" s="90" t="s">
        <v>193</v>
      </c>
      <c r="K218" s="91">
        <v>4.322</v>
      </c>
      <c r="L218" s="163"/>
      <c r="M218" s="162"/>
      <c r="N218" s="163">
        <f>ROUND(L218*K218,2)</f>
        <v>0</v>
      </c>
      <c r="O218" s="162"/>
      <c r="P218" s="162"/>
      <c r="Q218" s="162"/>
      <c r="R218" s="92"/>
      <c r="T218" s="93" t="s">
        <v>1</v>
      </c>
      <c r="U218" s="27" t="s">
        <v>25</v>
      </c>
      <c r="V218" s="94">
        <v>4.13</v>
      </c>
      <c r="W218" s="94">
        <f>V218*K218</f>
        <v>17.84986</v>
      </c>
      <c r="X218" s="94">
        <v>0</v>
      </c>
      <c r="Y218" s="94">
        <f>X218*K218</f>
        <v>0</v>
      </c>
      <c r="Z218" s="94">
        <v>0</v>
      </c>
      <c r="AA218" s="95">
        <f>Z218*K218</f>
        <v>0</v>
      </c>
      <c r="AR218" s="10" t="s">
        <v>89</v>
      </c>
      <c r="AT218" s="10" t="s">
        <v>85</v>
      </c>
      <c r="AU218" s="10" t="s">
        <v>46</v>
      </c>
      <c r="AY218" s="10" t="s">
        <v>84</v>
      </c>
      <c r="BE218" s="96">
        <f>IF(U218="základní",N218,0)</f>
        <v>0</v>
      </c>
      <c r="BF218" s="96">
        <f>IF(U218="snížená",N218,0)</f>
        <v>0</v>
      </c>
      <c r="BG218" s="96">
        <f>IF(U218="zákl. přenesená",N218,0)</f>
        <v>0</v>
      </c>
      <c r="BH218" s="96">
        <f>IF(U218="sníž. přenesená",N218,0)</f>
        <v>0</v>
      </c>
      <c r="BI218" s="96">
        <f>IF(U218="nulová",N218,0)</f>
        <v>0</v>
      </c>
      <c r="BJ218" s="10" t="s">
        <v>11</v>
      </c>
      <c r="BK218" s="96">
        <f>ROUND(L218*K218,2)</f>
        <v>0</v>
      </c>
      <c r="BL218" s="10" t="s">
        <v>89</v>
      </c>
      <c r="BM218" s="10" t="s">
        <v>214</v>
      </c>
    </row>
    <row r="219" spans="2:65" s="1" customFormat="1" ht="40.15" customHeight="1">
      <c r="B219" s="87"/>
      <c r="C219" s="88" t="s">
        <v>215</v>
      </c>
      <c r="D219" s="88" t="s">
        <v>85</v>
      </c>
      <c r="E219" s="89" t="s">
        <v>216</v>
      </c>
      <c r="F219" s="161" t="s">
        <v>217</v>
      </c>
      <c r="G219" s="162"/>
      <c r="H219" s="162"/>
      <c r="I219" s="162"/>
      <c r="J219" s="90" t="s">
        <v>193</v>
      </c>
      <c r="K219" s="91">
        <v>4.322</v>
      </c>
      <c r="L219" s="163"/>
      <c r="M219" s="162"/>
      <c r="N219" s="163">
        <f>ROUND(L219*K219,2)</f>
        <v>0</v>
      </c>
      <c r="O219" s="162"/>
      <c r="P219" s="162"/>
      <c r="Q219" s="162"/>
      <c r="R219" s="92"/>
      <c r="T219" s="93" t="s">
        <v>1</v>
      </c>
      <c r="U219" s="27" t="s">
        <v>25</v>
      </c>
      <c r="V219" s="94">
        <v>1.41</v>
      </c>
      <c r="W219" s="94">
        <f>V219*K219</f>
        <v>6.0940199999999995</v>
      </c>
      <c r="X219" s="94">
        <v>0</v>
      </c>
      <c r="Y219" s="94">
        <f>X219*K219</f>
        <v>0</v>
      </c>
      <c r="Z219" s="94">
        <v>0</v>
      </c>
      <c r="AA219" s="95">
        <f>Z219*K219</f>
        <v>0</v>
      </c>
      <c r="AR219" s="10" t="s">
        <v>89</v>
      </c>
      <c r="AT219" s="10" t="s">
        <v>85</v>
      </c>
      <c r="AU219" s="10" t="s">
        <v>46</v>
      </c>
      <c r="AY219" s="10" t="s">
        <v>84</v>
      </c>
      <c r="BE219" s="96">
        <f>IF(U219="základní",N219,0)</f>
        <v>0</v>
      </c>
      <c r="BF219" s="96">
        <f>IF(U219="snížená",N219,0)</f>
        <v>0</v>
      </c>
      <c r="BG219" s="96">
        <f>IF(U219="zákl. přenesená",N219,0)</f>
        <v>0</v>
      </c>
      <c r="BH219" s="96">
        <f>IF(U219="sníž. přenesená",N219,0)</f>
        <v>0</v>
      </c>
      <c r="BI219" s="96">
        <f>IF(U219="nulová",N219,0)</f>
        <v>0</v>
      </c>
      <c r="BJ219" s="10" t="s">
        <v>11</v>
      </c>
      <c r="BK219" s="96">
        <f>ROUND(L219*K219,2)</f>
        <v>0</v>
      </c>
      <c r="BL219" s="10" t="s">
        <v>89</v>
      </c>
      <c r="BM219" s="10" t="s">
        <v>218</v>
      </c>
    </row>
    <row r="220" spans="2:63" s="5" customFormat="1" ht="37.35" customHeight="1">
      <c r="B220" s="76"/>
      <c r="C220" s="77"/>
      <c r="D220" s="78" t="s">
        <v>64</v>
      </c>
      <c r="E220" s="78"/>
      <c r="F220" s="78"/>
      <c r="G220" s="78"/>
      <c r="H220" s="78"/>
      <c r="I220" s="78"/>
      <c r="J220" s="78"/>
      <c r="K220" s="78"/>
      <c r="L220" s="78"/>
      <c r="M220" s="78"/>
      <c r="N220" s="183">
        <v>0</v>
      </c>
      <c r="O220" s="184"/>
      <c r="P220" s="184"/>
      <c r="Q220" s="184"/>
      <c r="R220" s="79"/>
      <c r="T220" s="80"/>
      <c r="U220" s="77"/>
      <c r="V220" s="77"/>
      <c r="W220" s="81">
        <f>W221+W223+W235</f>
        <v>95.88882000000001</v>
      </c>
      <c r="X220" s="77"/>
      <c r="Y220" s="81">
        <f>Y221+Y223+Y235</f>
        <v>1.1957486</v>
      </c>
      <c r="Z220" s="77"/>
      <c r="AA220" s="82">
        <f>AA221+AA223+AA235</f>
        <v>0.3297</v>
      </c>
      <c r="AR220" s="83" t="s">
        <v>46</v>
      </c>
      <c r="AT220" s="84" t="s">
        <v>41</v>
      </c>
      <c r="AU220" s="84" t="s">
        <v>42</v>
      </c>
      <c r="AY220" s="83" t="s">
        <v>84</v>
      </c>
      <c r="BK220" s="85">
        <f>BK221+BK223+BK235</f>
        <v>0</v>
      </c>
    </row>
    <row r="221" spans="2:63" s="5" customFormat="1" ht="19.9" customHeight="1">
      <c r="B221" s="76"/>
      <c r="C221" s="77"/>
      <c r="D221" s="86" t="s">
        <v>65</v>
      </c>
      <c r="E221" s="86"/>
      <c r="F221" s="86"/>
      <c r="G221" s="86"/>
      <c r="H221" s="86"/>
      <c r="I221" s="86"/>
      <c r="J221" s="86"/>
      <c r="K221" s="86"/>
      <c r="L221" s="86"/>
      <c r="M221" s="86"/>
      <c r="N221" s="179">
        <v>0</v>
      </c>
      <c r="O221" s="180"/>
      <c r="P221" s="180"/>
      <c r="Q221" s="180"/>
      <c r="R221" s="79"/>
      <c r="T221" s="80"/>
      <c r="U221" s="77"/>
      <c r="V221" s="77"/>
      <c r="W221" s="81">
        <f>W222</f>
        <v>0</v>
      </c>
      <c r="X221" s="77"/>
      <c r="Y221" s="81">
        <f>Y222</f>
        <v>0</v>
      </c>
      <c r="Z221" s="77"/>
      <c r="AA221" s="82">
        <f>AA222</f>
        <v>0</v>
      </c>
      <c r="AR221" s="83" t="s">
        <v>46</v>
      </c>
      <c r="AT221" s="84" t="s">
        <v>41</v>
      </c>
      <c r="AU221" s="84" t="s">
        <v>11</v>
      </c>
      <c r="AY221" s="83" t="s">
        <v>84</v>
      </c>
      <c r="BK221" s="85">
        <f>BK222</f>
        <v>0</v>
      </c>
    </row>
    <row r="222" spans="2:65" s="1" customFormat="1" ht="20.45" customHeight="1">
      <c r="B222" s="87"/>
      <c r="C222" s="88" t="s">
        <v>219</v>
      </c>
      <c r="D222" s="88" t="s">
        <v>85</v>
      </c>
      <c r="E222" s="89" t="s">
        <v>220</v>
      </c>
      <c r="F222" s="161" t="s">
        <v>221</v>
      </c>
      <c r="G222" s="162"/>
      <c r="H222" s="162"/>
      <c r="I222" s="162"/>
      <c r="J222" s="90" t="s">
        <v>222</v>
      </c>
      <c r="K222" s="91">
        <v>0</v>
      </c>
      <c r="L222" s="163">
        <v>0</v>
      </c>
      <c r="M222" s="162"/>
      <c r="N222" s="163">
        <v>0</v>
      </c>
      <c r="O222" s="162"/>
      <c r="P222" s="162"/>
      <c r="Q222" s="162"/>
      <c r="R222" s="92"/>
      <c r="T222" s="93" t="s">
        <v>1</v>
      </c>
      <c r="U222" s="27" t="s">
        <v>25</v>
      </c>
      <c r="V222" s="94">
        <v>0.019</v>
      </c>
      <c r="W222" s="94">
        <f>V222*K222</f>
        <v>0</v>
      </c>
      <c r="X222" s="94">
        <v>0</v>
      </c>
      <c r="Y222" s="94">
        <f>X222*K222</f>
        <v>0</v>
      </c>
      <c r="Z222" s="94">
        <v>0</v>
      </c>
      <c r="AA222" s="95">
        <f>Z222*K222</f>
        <v>0</v>
      </c>
      <c r="AR222" s="10" t="s">
        <v>172</v>
      </c>
      <c r="AT222" s="10" t="s">
        <v>85</v>
      </c>
      <c r="AU222" s="10" t="s">
        <v>46</v>
      </c>
      <c r="AY222" s="10" t="s">
        <v>84</v>
      </c>
      <c r="BE222" s="96">
        <f>IF(U222="základní",N222,0)</f>
        <v>0</v>
      </c>
      <c r="BF222" s="96">
        <f>IF(U222="snížená",N222,0)</f>
        <v>0</v>
      </c>
      <c r="BG222" s="96">
        <f>IF(U222="zákl. přenesená",N222,0)</f>
        <v>0</v>
      </c>
      <c r="BH222" s="96">
        <f>IF(U222="sníž. přenesená",N222,0)</f>
        <v>0</v>
      </c>
      <c r="BI222" s="96">
        <f>IF(U222="nulová",N222,0)</f>
        <v>0</v>
      </c>
      <c r="BJ222" s="10" t="s">
        <v>11</v>
      </c>
      <c r="BK222" s="96">
        <f>ROUND(L222*K222,2)</f>
        <v>0</v>
      </c>
      <c r="BL222" s="10" t="s">
        <v>172</v>
      </c>
      <c r="BM222" s="10" t="s">
        <v>223</v>
      </c>
    </row>
    <row r="223" spans="2:63" s="5" customFormat="1" ht="29.85" customHeight="1">
      <c r="B223" s="76"/>
      <c r="C223" s="77"/>
      <c r="D223" s="86" t="s">
        <v>66</v>
      </c>
      <c r="E223" s="86"/>
      <c r="F223" s="86"/>
      <c r="G223" s="86"/>
      <c r="H223" s="86"/>
      <c r="I223" s="86"/>
      <c r="J223" s="86"/>
      <c r="K223" s="86"/>
      <c r="L223" s="86"/>
      <c r="M223" s="86"/>
      <c r="N223" s="181">
        <f>BK223</f>
        <v>0</v>
      </c>
      <c r="O223" s="182"/>
      <c r="P223" s="182"/>
      <c r="Q223" s="182"/>
      <c r="R223" s="79"/>
      <c r="T223" s="80"/>
      <c r="U223" s="77"/>
      <c r="V223" s="77"/>
      <c r="W223" s="81">
        <f>SUM(W224:W234)</f>
        <v>80.29202000000001</v>
      </c>
      <c r="X223" s="77"/>
      <c r="Y223" s="81">
        <f>SUM(Y224:Y234)</f>
        <v>1.1250756</v>
      </c>
      <c r="Z223" s="77"/>
      <c r="AA223" s="82">
        <f>SUM(AA224:AA234)</f>
        <v>0.3297</v>
      </c>
      <c r="AR223" s="83" t="s">
        <v>46</v>
      </c>
      <c r="AT223" s="84" t="s">
        <v>41</v>
      </c>
      <c r="AU223" s="84" t="s">
        <v>11</v>
      </c>
      <c r="AY223" s="83" t="s">
        <v>84</v>
      </c>
      <c r="BK223" s="85">
        <f>SUM(BK224:BK234)</f>
        <v>0</v>
      </c>
    </row>
    <row r="224" spans="2:65" s="1" customFormat="1" ht="40.15" customHeight="1">
      <c r="B224" s="87"/>
      <c r="C224" s="88" t="s">
        <v>224</v>
      </c>
      <c r="D224" s="88" t="s">
        <v>85</v>
      </c>
      <c r="E224" s="89" t="s">
        <v>225</v>
      </c>
      <c r="F224" s="161" t="s">
        <v>226</v>
      </c>
      <c r="G224" s="162"/>
      <c r="H224" s="162"/>
      <c r="I224" s="162"/>
      <c r="J224" s="90" t="s">
        <v>88</v>
      </c>
      <c r="K224" s="91">
        <v>210</v>
      </c>
      <c r="L224" s="163"/>
      <c r="M224" s="162"/>
      <c r="N224" s="163">
        <f>ROUND(L224*K224,2)</f>
        <v>0</v>
      </c>
      <c r="O224" s="162"/>
      <c r="P224" s="162"/>
      <c r="Q224" s="162"/>
      <c r="R224" s="92"/>
      <c r="T224" s="93" t="s">
        <v>1</v>
      </c>
      <c r="U224" s="27" t="s">
        <v>25</v>
      </c>
      <c r="V224" s="94">
        <v>0.15</v>
      </c>
      <c r="W224" s="94">
        <f>V224*K224</f>
        <v>31.5</v>
      </c>
      <c r="X224" s="94">
        <v>0.00099</v>
      </c>
      <c r="Y224" s="94">
        <f>X224*K224</f>
        <v>0.2079</v>
      </c>
      <c r="Z224" s="94">
        <v>0.00157</v>
      </c>
      <c r="AA224" s="95">
        <f>Z224*K224</f>
        <v>0.3297</v>
      </c>
      <c r="AR224" s="10" t="s">
        <v>172</v>
      </c>
      <c r="AT224" s="10" t="s">
        <v>85</v>
      </c>
      <c r="AU224" s="10" t="s">
        <v>46</v>
      </c>
      <c r="AY224" s="10" t="s">
        <v>84</v>
      </c>
      <c r="BE224" s="96">
        <f>IF(U224="základní",N224,0)</f>
        <v>0</v>
      </c>
      <c r="BF224" s="96">
        <f>IF(U224="snížená",N224,0)</f>
        <v>0</v>
      </c>
      <c r="BG224" s="96">
        <f>IF(U224="zákl. přenesená",N224,0)</f>
        <v>0</v>
      </c>
      <c r="BH224" s="96">
        <f>IF(U224="sníž. přenesená",N224,0)</f>
        <v>0</v>
      </c>
      <c r="BI224" s="96">
        <f>IF(U224="nulová",N224,0)</f>
        <v>0</v>
      </c>
      <c r="BJ224" s="10" t="s">
        <v>11</v>
      </c>
      <c r="BK224" s="96">
        <f>ROUND(L224*K224,2)</f>
        <v>0</v>
      </c>
      <c r="BL224" s="10" t="s">
        <v>172</v>
      </c>
      <c r="BM224" s="10" t="s">
        <v>227</v>
      </c>
    </row>
    <row r="225" spans="2:65" s="1" customFormat="1" ht="28.9" customHeight="1">
      <c r="B225" s="87"/>
      <c r="C225" s="121" t="s">
        <v>228</v>
      </c>
      <c r="D225" s="121" t="s">
        <v>229</v>
      </c>
      <c r="E225" s="122" t="s">
        <v>230</v>
      </c>
      <c r="F225" s="171" t="s">
        <v>231</v>
      </c>
      <c r="G225" s="172"/>
      <c r="H225" s="172"/>
      <c r="I225" s="172"/>
      <c r="J225" s="123" t="s">
        <v>106</v>
      </c>
      <c r="K225" s="124">
        <v>4.82</v>
      </c>
      <c r="L225" s="173"/>
      <c r="M225" s="172"/>
      <c r="N225" s="173">
        <f>ROUND(L225*K225,2)</f>
        <v>0</v>
      </c>
      <c r="O225" s="162"/>
      <c r="P225" s="162"/>
      <c r="Q225" s="162"/>
      <c r="R225" s="92"/>
      <c r="T225" s="93" t="s">
        <v>1</v>
      </c>
      <c r="U225" s="27" t="s">
        <v>25</v>
      </c>
      <c r="V225" s="94">
        <v>0</v>
      </c>
      <c r="W225" s="94">
        <f>V225*K225</f>
        <v>0</v>
      </c>
      <c r="X225" s="94">
        <v>0.0126</v>
      </c>
      <c r="Y225" s="94">
        <f>X225*K225</f>
        <v>0.060732</v>
      </c>
      <c r="Z225" s="94">
        <v>0</v>
      </c>
      <c r="AA225" s="95">
        <f>Z225*K225</f>
        <v>0</v>
      </c>
      <c r="AR225" s="10" t="s">
        <v>232</v>
      </c>
      <c r="AT225" s="10" t="s">
        <v>229</v>
      </c>
      <c r="AU225" s="10" t="s">
        <v>46</v>
      </c>
      <c r="AY225" s="10" t="s">
        <v>84</v>
      </c>
      <c r="BE225" s="96">
        <f>IF(U225="základní",N225,0)</f>
        <v>0</v>
      </c>
      <c r="BF225" s="96">
        <f>IF(U225="snížená",N225,0)</f>
        <v>0</v>
      </c>
      <c r="BG225" s="96">
        <f>IF(U225="zákl. přenesená",N225,0)</f>
        <v>0</v>
      </c>
      <c r="BH225" s="96">
        <f>IF(U225="sníž. přenesená",N225,0)</f>
        <v>0</v>
      </c>
      <c r="BI225" s="96">
        <f>IF(U225="nulová",N225,0)</f>
        <v>0</v>
      </c>
      <c r="BJ225" s="10" t="s">
        <v>11</v>
      </c>
      <c r="BK225" s="96">
        <f>ROUND(L225*K225,2)</f>
        <v>0</v>
      </c>
      <c r="BL225" s="10" t="s">
        <v>172</v>
      </c>
      <c r="BM225" s="10" t="s">
        <v>233</v>
      </c>
    </row>
    <row r="226" spans="2:51" s="6" customFormat="1" ht="20.45" customHeight="1">
      <c r="B226" s="97"/>
      <c r="C226" s="98"/>
      <c r="D226" s="98"/>
      <c r="E226" s="99" t="s">
        <v>1</v>
      </c>
      <c r="F226" s="164" t="s">
        <v>234</v>
      </c>
      <c r="G226" s="165"/>
      <c r="H226" s="165"/>
      <c r="I226" s="165"/>
      <c r="J226" s="98"/>
      <c r="K226" s="100">
        <v>4.725</v>
      </c>
      <c r="L226" s="98"/>
      <c r="M226" s="98"/>
      <c r="N226" s="98"/>
      <c r="O226" s="98"/>
      <c r="P226" s="98"/>
      <c r="Q226" s="98"/>
      <c r="R226" s="101"/>
      <c r="T226" s="102"/>
      <c r="U226" s="98"/>
      <c r="V226" s="98"/>
      <c r="W226" s="98"/>
      <c r="X226" s="98"/>
      <c r="Y226" s="98"/>
      <c r="Z226" s="98"/>
      <c r="AA226" s="103"/>
      <c r="AT226" s="104" t="s">
        <v>92</v>
      </c>
      <c r="AU226" s="104" t="s">
        <v>46</v>
      </c>
      <c r="AV226" s="6" t="s">
        <v>46</v>
      </c>
      <c r="AW226" s="6" t="s">
        <v>20</v>
      </c>
      <c r="AX226" s="6" t="s">
        <v>11</v>
      </c>
      <c r="AY226" s="104" t="s">
        <v>84</v>
      </c>
    </row>
    <row r="227" spans="2:65" s="1" customFormat="1" ht="40.15" customHeight="1">
      <c r="B227" s="87"/>
      <c r="C227" s="88" t="s">
        <v>235</v>
      </c>
      <c r="D227" s="88" t="s">
        <v>85</v>
      </c>
      <c r="E227" s="89" t="s">
        <v>236</v>
      </c>
      <c r="F227" s="161" t="s">
        <v>237</v>
      </c>
      <c r="G227" s="162"/>
      <c r="H227" s="162"/>
      <c r="I227" s="162"/>
      <c r="J227" s="90" t="s">
        <v>106</v>
      </c>
      <c r="K227" s="91">
        <v>55.07</v>
      </c>
      <c r="L227" s="163"/>
      <c r="M227" s="162"/>
      <c r="N227" s="163">
        <f>ROUND(L227*K227,2)</f>
        <v>0</v>
      </c>
      <c r="O227" s="162"/>
      <c r="P227" s="162"/>
      <c r="Q227" s="162"/>
      <c r="R227" s="92"/>
      <c r="T227" s="93" t="s">
        <v>1</v>
      </c>
      <c r="U227" s="27" t="s">
        <v>25</v>
      </c>
      <c r="V227" s="94">
        <v>0.886</v>
      </c>
      <c r="W227" s="94">
        <f>V227*K227</f>
        <v>48.79202</v>
      </c>
      <c r="X227" s="94">
        <v>0.0027</v>
      </c>
      <c r="Y227" s="94">
        <f>X227*K227</f>
        <v>0.14868900000000002</v>
      </c>
      <c r="Z227" s="94">
        <v>0</v>
      </c>
      <c r="AA227" s="95">
        <f>Z227*K227</f>
        <v>0</v>
      </c>
      <c r="AR227" s="10" t="s">
        <v>172</v>
      </c>
      <c r="AT227" s="10" t="s">
        <v>85</v>
      </c>
      <c r="AU227" s="10" t="s">
        <v>46</v>
      </c>
      <c r="AY227" s="10" t="s">
        <v>84</v>
      </c>
      <c r="BE227" s="96">
        <f>IF(U227="základní",N227,0)</f>
        <v>0</v>
      </c>
      <c r="BF227" s="96">
        <f>IF(U227="snížená",N227,0)</f>
        <v>0</v>
      </c>
      <c r="BG227" s="96">
        <f>IF(U227="zákl. přenesená",N227,0)</f>
        <v>0</v>
      </c>
      <c r="BH227" s="96">
        <f>IF(U227="sníž. přenesená",N227,0)</f>
        <v>0</v>
      </c>
      <c r="BI227" s="96">
        <f>IF(U227="nulová",N227,0)</f>
        <v>0</v>
      </c>
      <c r="BJ227" s="10" t="s">
        <v>11</v>
      </c>
      <c r="BK227" s="96">
        <f>ROUND(L227*K227,2)</f>
        <v>0</v>
      </c>
      <c r="BL227" s="10" t="s">
        <v>172</v>
      </c>
      <c r="BM227" s="10" t="s">
        <v>238</v>
      </c>
    </row>
    <row r="228" spans="2:51" s="6" customFormat="1" ht="20.45" customHeight="1">
      <c r="B228" s="97"/>
      <c r="C228" s="98"/>
      <c r="D228" s="98"/>
      <c r="E228" s="99" t="s">
        <v>1</v>
      </c>
      <c r="F228" s="164" t="s">
        <v>239</v>
      </c>
      <c r="G228" s="165"/>
      <c r="H228" s="165"/>
      <c r="I228" s="165"/>
      <c r="J228" s="98"/>
      <c r="K228" s="100">
        <v>34.18</v>
      </c>
      <c r="L228" s="98"/>
      <c r="M228" s="98"/>
      <c r="N228" s="98"/>
      <c r="O228" s="98"/>
      <c r="P228" s="98"/>
      <c r="Q228" s="98"/>
      <c r="R228" s="101"/>
      <c r="T228" s="102"/>
      <c r="U228" s="98"/>
      <c r="V228" s="98"/>
      <c r="W228" s="98"/>
      <c r="X228" s="98"/>
      <c r="Y228" s="98"/>
      <c r="Z228" s="98"/>
      <c r="AA228" s="103"/>
      <c r="AT228" s="104" t="s">
        <v>92</v>
      </c>
      <c r="AU228" s="104" t="s">
        <v>46</v>
      </c>
      <c r="AV228" s="6" t="s">
        <v>46</v>
      </c>
      <c r="AW228" s="6" t="s">
        <v>20</v>
      </c>
      <c r="AX228" s="6" t="s">
        <v>42</v>
      </c>
      <c r="AY228" s="104" t="s">
        <v>84</v>
      </c>
    </row>
    <row r="229" spans="2:51" s="7" customFormat="1" ht="20.45" customHeight="1">
      <c r="B229" s="105"/>
      <c r="C229" s="106"/>
      <c r="D229" s="106"/>
      <c r="E229" s="107" t="s">
        <v>1</v>
      </c>
      <c r="F229" s="166" t="s">
        <v>117</v>
      </c>
      <c r="G229" s="167"/>
      <c r="H229" s="167"/>
      <c r="I229" s="167"/>
      <c r="J229" s="106"/>
      <c r="K229" s="108">
        <v>34.18</v>
      </c>
      <c r="L229" s="106"/>
      <c r="M229" s="106"/>
      <c r="N229" s="106"/>
      <c r="O229" s="106"/>
      <c r="P229" s="106"/>
      <c r="Q229" s="106"/>
      <c r="R229" s="109"/>
      <c r="T229" s="110"/>
      <c r="U229" s="106"/>
      <c r="V229" s="106"/>
      <c r="W229" s="106"/>
      <c r="X229" s="106"/>
      <c r="Y229" s="106"/>
      <c r="Z229" s="106"/>
      <c r="AA229" s="111"/>
      <c r="AT229" s="112" t="s">
        <v>92</v>
      </c>
      <c r="AU229" s="112" t="s">
        <v>46</v>
      </c>
      <c r="AV229" s="7" t="s">
        <v>96</v>
      </c>
      <c r="AW229" s="7" t="s">
        <v>20</v>
      </c>
      <c r="AX229" s="7" t="s">
        <v>42</v>
      </c>
      <c r="AY229" s="112" t="s">
        <v>84</v>
      </c>
    </row>
    <row r="230" spans="2:51" s="6" customFormat="1" ht="20.45" customHeight="1">
      <c r="B230" s="97"/>
      <c r="C230" s="98"/>
      <c r="D230" s="98"/>
      <c r="E230" s="99" t="s">
        <v>1</v>
      </c>
      <c r="F230" s="168" t="s">
        <v>240</v>
      </c>
      <c r="G230" s="165"/>
      <c r="H230" s="165"/>
      <c r="I230" s="165"/>
      <c r="J230" s="98"/>
      <c r="K230" s="100">
        <v>20.89</v>
      </c>
      <c r="L230" s="98"/>
      <c r="M230" s="98"/>
      <c r="N230" s="98"/>
      <c r="O230" s="98"/>
      <c r="P230" s="98"/>
      <c r="Q230" s="98"/>
      <c r="R230" s="101"/>
      <c r="T230" s="102"/>
      <c r="U230" s="98"/>
      <c r="V230" s="98"/>
      <c r="W230" s="98"/>
      <c r="X230" s="98"/>
      <c r="Y230" s="98"/>
      <c r="Z230" s="98"/>
      <c r="AA230" s="103"/>
      <c r="AT230" s="104" t="s">
        <v>92</v>
      </c>
      <c r="AU230" s="104" t="s">
        <v>46</v>
      </c>
      <c r="AV230" s="6" t="s">
        <v>46</v>
      </c>
      <c r="AW230" s="6" t="s">
        <v>20</v>
      </c>
      <c r="AX230" s="6" t="s">
        <v>42</v>
      </c>
      <c r="AY230" s="104" t="s">
        <v>84</v>
      </c>
    </row>
    <row r="231" spans="2:51" s="7" customFormat="1" ht="20.45" customHeight="1">
      <c r="B231" s="105"/>
      <c r="C231" s="106"/>
      <c r="D231" s="106"/>
      <c r="E231" s="107" t="s">
        <v>1</v>
      </c>
      <c r="F231" s="166" t="s">
        <v>119</v>
      </c>
      <c r="G231" s="167"/>
      <c r="H231" s="167"/>
      <c r="I231" s="167"/>
      <c r="J231" s="106"/>
      <c r="K231" s="108">
        <v>20.89</v>
      </c>
      <c r="L231" s="106"/>
      <c r="M231" s="106"/>
      <c r="N231" s="106"/>
      <c r="O231" s="106"/>
      <c r="P231" s="106"/>
      <c r="Q231" s="106"/>
      <c r="R231" s="109"/>
      <c r="T231" s="110"/>
      <c r="U231" s="106"/>
      <c r="V231" s="106"/>
      <c r="W231" s="106"/>
      <c r="X231" s="106"/>
      <c r="Y231" s="106"/>
      <c r="Z231" s="106"/>
      <c r="AA231" s="111"/>
      <c r="AT231" s="112" t="s">
        <v>92</v>
      </c>
      <c r="AU231" s="112" t="s">
        <v>46</v>
      </c>
      <c r="AV231" s="7" t="s">
        <v>96</v>
      </c>
      <c r="AW231" s="7" t="s">
        <v>20</v>
      </c>
      <c r="AX231" s="7" t="s">
        <v>42</v>
      </c>
      <c r="AY231" s="112" t="s">
        <v>84</v>
      </c>
    </row>
    <row r="232" spans="2:51" s="8" customFormat="1" ht="20.45" customHeight="1">
      <c r="B232" s="113"/>
      <c r="C232" s="114"/>
      <c r="D232" s="114"/>
      <c r="E232" s="115" t="s">
        <v>1</v>
      </c>
      <c r="F232" s="169" t="s">
        <v>120</v>
      </c>
      <c r="G232" s="170"/>
      <c r="H232" s="170"/>
      <c r="I232" s="170"/>
      <c r="J232" s="114"/>
      <c r="K232" s="116">
        <v>55.07</v>
      </c>
      <c r="L232" s="114"/>
      <c r="M232" s="114"/>
      <c r="N232" s="114"/>
      <c r="O232" s="114"/>
      <c r="P232" s="114"/>
      <c r="Q232" s="114"/>
      <c r="R232" s="117"/>
      <c r="T232" s="118"/>
      <c r="U232" s="114"/>
      <c r="V232" s="114"/>
      <c r="W232" s="114"/>
      <c r="X232" s="114"/>
      <c r="Y232" s="114"/>
      <c r="Z232" s="114"/>
      <c r="AA232" s="119"/>
      <c r="AT232" s="120" t="s">
        <v>92</v>
      </c>
      <c r="AU232" s="120" t="s">
        <v>46</v>
      </c>
      <c r="AV232" s="8" t="s">
        <v>89</v>
      </c>
      <c r="AW232" s="8" t="s">
        <v>20</v>
      </c>
      <c r="AX232" s="8" t="s">
        <v>11</v>
      </c>
      <c r="AY232" s="120" t="s">
        <v>84</v>
      </c>
    </row>
    <row r="233" spans="2:65" s="1" customFormat="1" ht="28.9" customHeight="1">
      <c r="B233" s="87"/>
      <c r="C233" s="121" t="s">
        <v>241</v>
      </c>
      <c r="D233" s="121" t="s">
        <v>229</v>
      </c>
      <c r="E233" s="122" t="s">
        <v>230</v>
      </c>
      <c r="F233" s="171" t="s">
        <v>231</v>
      </c>
      <c r="G233" s="172"/>
      <c r="H233" s="172"/>
      <c r="I233" s="172"/>
      <c r="J233" s="123" t="s">
        <v>106</v>
      </c>
      <c r="K233" s="124">
        <v>56.171</v>
      </c>
      <c r="L233" s="173"/>
      <c r="M233" s="172"/>
      <c r="N233" s="173">
        <f>ROUND(L233*K233,2)</f>
        <v>0</v>
      </c>
      <c r="O233" s="162"/>
      <c r="P233" s="162"/>
      <c r="Q233" s="162"/>
      <c r="R233" s="92"/>
      <c r="T233" s="93" t="s">
        <v>1</v>
      </c>
      <c r="U233" s="27" t="s">
        <v>25</v>
      </c>
      <c r="V233" s="94">
        <v>0</v>
      </c>
      <c r="W233" s="94">
        <f>V233*K233</f>
        <v>0</v>
      </c>
      <c r="X233" s="94">
        <v>0.0126</v>
      </c>
      <c r="Y233" s="94">
        <f>X233*K233</f>
        <v>0.7077546</v>
      </c>
      <c r="Z233" s="94">
        <v>0</v>
      </c>
      <c r="AA233" s="95">
        <f>Z233*K233</f>
        <v>0</v>
      </c>
      <c r="AR233" s="10" t="s">
        <v>232</v>
      </c>
      <c r="AT233" s="10" t="s">
        <v>229</v>
      </c>
      <c r="AU233" s="10" t="s">
        <v>46</v>
      </c>
      <c r="AY233" s="10" t="s">
        <v>84</v>
      </c>
      <c r="BE233" s="96">
        <f>IF(U233="základní",N233,0)</f>
        <v>0</v>
      </c>
      <c r="BF233" s="96">
        <f>IF(U233="snížená",N233,0)</f>
        <v>0</v>
      </c>
      <c r="BG233" s="96">
        <f>IF(U233="zákl. přenesená",N233,0)</f>
        <v>0</v>
      </c>
      <c r="BH233" s="96">
        <f>IF(U233="sníž. přenesená",N233,0)</f>
        <v>0</v>
      </c>
      <c r="BI233" s="96">
        <f>IF(U233="nulová",N233,0)</f>
        <v>0</v>
      </c>
      <c r="BJ233" s="10" t="s">
        <v>11</v>
      </c>
      <c r="BK233" s="96">
        <f>ROUND(L233*K233,2)</f>
        <v>0</v>
      </c>
      <c r="BL233" s="10" t="s">
        <v>172</v>
      </c>
      <c r="BM233" s="10" t="s">
        <v>242</v>
      </c>
    </row>
    <row r="234" spans="2:65" s="1" customFormat="1" ht="28.9" customHeight="1">
      <c r="B234" s="87"/>
      <c r="C234" s="88" t="s">
        <v>243</v>
      </c>
      <c r="D234" s="88" t="s">
        <v>85</v>
      </c>
      <c r="E234" s="89" t="s">
        <v>244</v>
      </c>
      <c r="F234" s="161" t="s">
        <v>245</v>
      </c>
      <c r="G234" s="162"/>
      <c r="H234" s="162"/>
      <c r="I234" s="162"/>
      <c r="J234" s="90" t="s">
        <v>246</v>
      </c>
      <c r="K234" s="91">
        <v>472.136</v>
      </c>
      <c r="L234" s="163"/>
      <c r="M234" s="162"/>
      <c r="N234" s="163">
        <f>ROUND(L234*K234,2)</f>
        <v>0</v>
      </c>
      <c r="O234" s="162"/>
      <c r="P234" s="162"/>
      <c r="Q234" s="162"/>
      <c r="R234" s="92"/>
      <c r="T234" s="93" t="s">
        <v>1</v>
      </c>
      <c r="U234" s="27" t="s">
        <v>25</v>
      </c>
      <c r="V234" s="94">
        <v>0</v>
      </c>
      <c r="W234" s="94">
        <f>V234*K234</f>
        <v>0</v>
      </c>
      <c r="X234" s="94">
        <v>0</v>
      </c>
      <c r="Y234" s="94">
        <f>X234*K234</f>
        <v>0</v>
      </c>
      <c r="Z234" s="94">
        <v>0</v>
      </c>
      <c r="AA234" s="95">
        <f>Z234*K234</f>
        <v>0</v>
      </c>
      <c r="AR234" s="10" t="s">
        <v>172</v>
      </c>
      <c r="AT234" s="10" t="s">
        <v>85</v>
      </c>
      <c r="AU234" s="10" t="s">
        <v>46</v>
      </c>
      <c r="AY234" s="10" t="s">
        <v>84</v>
      </c>
      <c r="BE234" s="96">
        <f>IF(U234="základní",N234,0)</f>
        <v>0</v>
      </c>
      <c r="BF234" s="96">
        <f>IF(U234="snížená",N234,0)</f>
        <v>0</v>
      </c>
      <c r="BG234" s="96">
        <f>IF(U234="zákl. přenesená",N234,0)</f>
        <v>0</v>
      </c>
      <c r="BH234" s="96">
        <f>IF(U234="sníž. přenesená",N234,0)</f>
        <v>0</v>
      </c>
      <c r="BI234" s="96">
        <f>IF(U234="nulová",N234,0)</f>
        <v>0</v>
      </c>
      <c r="BJ234" s="10" t="s">
        <v>11</v>
      </c>
      <c r="BK234" s="96">
        <f>ROUND(L234*K234,2)</f>
        <v>0</v>
      </c>
      <c r="BL234" s="10" t="s">
        <v>172</v>
      </c>
      <c r="BM234" s="10" t="s">
        <v>247</v>
      </c>
    </row>
    <row r="235" spans="2:63" s="5" customFormat="1" ht="29.85" customHeight="1">
      <c r="B235" s="76"/>
      <c r="C235" s="77"/>
      <c r="D235" s="86" t="s">
        <v>67</v>
      </c>
      <c r="E235" s="86"/>
      <c r="F235" s="86"/>
      <c r="G235" s="86"/>
      <c r="H235" s="86"/>
      <c r="I235" s="86"/>
      <c r="J235" s="86"/>
      <c r="K235" s="86"/>
      <c r="L235" s="86"/>
      <c r="M235" s="86"/>
      <c r="N235" s="181">
        <f>BK235</f>
        <v>0</v>
      </c>
      <c r="O235" s="182"/>
      <c r="P235" s="182"/>
      <c r="Q235" s="182"/>
      <c r="R235" s="79"/>
      <c r="T235" s="80"/>
      <c r="U235" s="77"/>
      <c r="V235" s="77"/>
      <c r="W235" s="81">
        <f>SUM(W236:W253)</f>
        <v>15.5968</v>
      </c>
      <c r="X235" s="77"/>
      <c r="Y235" s="81">
        <f>SUM(Y236:Y253)</f>
        <v>0.070673</v>
      </c>
      <c r="Z235" s="77"/>
      <c r="AA235" s="82">
        <f>SUM(AA236:AA253)</f>
        <v>0</v>
      </c>
      <c r="AR235" s="83" t="s">
        <v>46</v>
      </c>
      <c r="AT235" s="84" t="s">
        <v>41</v>
      </c>
      <c r="AU235" s="84" t="s">
        <v>11</v>
      </c>
      <c r="AY235" s="83" t="s">
        <v>84</v>
      </c>
      <c r="BK235" s="85">
        <f>SUM(BK236:BK253)</f>
        <v>0</v>
      </c>
    </row>
    <row r="236" spans="2:65" s="1" customFormat="1" ht="40.15" customHeight="1">
      <c r="B236" s="87"/>
      <c r="C236" s="88" t="s">
        <v>248</v>
      </c>
      <c r="D236" s="88" t="s">
        <v>85</v>
      </c>
      <c r="E236" s="89" t="s">
        <v>249</v>
      </c>
      <c r="F236" s="161" t="s">
        <v>250</v>
      </c>
      <c r="G236" s="162"/>
      <c r="H236" s="162"/>
      <c r="I236" s="162"/>
      <c r="J236" s="90" t="s">
        <v>106</v>
      </c>
      <c r="K236" s="91">
        <v>243.7</v>
      </c>
      <c r="L236" s="163"/>
      <c r="M236" s="162"/>
      <c r="N236" s="163">
        <f>ROUND(L236*K236,2)</f>
        <v>0</v>
      </c>
      <c r="O236" s="162"/>
      <c r="P236" s="162"/>
      <c r="Q236" s="162"/>
      <c r="R236" s="92"/>
      <c r="T236" s="93" t="s">
        <v>1</v>
      </c>
      <c r="U236" s="27" t="s">
        <v>25</v>
      </c>
      <c r="V236" s="94">
        <v>0.064</v>
      </c>
      <c r="W236" s="94">
        <f>V236*K236</f>
        <v>15.5968</v>
      </c>
      <c r="X236" s="94">
        <v>0.00029</v>
      </c>
      <c r="Y236" s="94">
        <f>X236*K236</f>
        <v>0.070673</v>
      </c>
      <c r="Z236" s="94">
        <v>0</v>
      </c>
      <c r="AA236" s="95">
        <f>Z236*K236</f>
        <v>0</v>
      </c>
      <c r="AR236" s="10" t="s">
        <v>172</v>
      </c>
      <c r="AT236" s="10" t="s">
        <v>85</v>
      </c>
      <c r="AU236" s="10" t="s">
        <v>46</v>
      </c>
      <c r="AY236" s="10" t="s">
        <v>84</v>
      </c>
      <c r="BE236" s="96">
        <f>IF(U236="základní",N236,0)</f>
        <v>0</v>
      </c>
      <c r="BF236" s="96">
        <f>IF(U236="snížená",N236,0)</f>
        <v>0</v>
      </c>
      <c r="BG236" s="96">
        <f>IF(U236="zákl. přenesená",N236,0)</f>
        <v>0</v>
      </c>
      <c r="BH236" s="96">
        <f>IF(U236="sníž. přenesená",N236,0)</f>
        <v>0</v>
      </c>
      <c r="BI236" s="96">
        <f>IF(U236="nulová",N236,0)</f>
        <v>0</v>
      </c>
      <c r="BJ236" s="10" t="s">
        <v>11</v>
      </c>
      <c r="BK236" s="96">
        <f>ROUND(L236*K236,2)</f>
        <v>0</v>
      </c>
      <c r="BL236" s="10" t="s">
        <v>172</v>
      </c>
      <c r="BM236" s="10" t="s">
        <v>251</v>
      </c>
    </row>
    <row r="237" spans="2:51" s="6" customFormat="1" ht="20.45" customHeight="1">
      <c r="B237" s="97"/>
      <c r="C237" s="98"/>
      <c r="D237" s="98"/>
      <c r="E237" s="99" t="s">
        <v>1</v>
      </c>
      <c r="F237" s="164" t="s">
        <v>252</v>
      </c>
      <c r="G237" s="165"/>
      <c r="H237" s="165"/>
      <c r="I237" s="165"/>
      <c r="J237" s="98"/>
      <c r="K237" s="100">
        <v>1.62</v>
      </c>
      <c r="L237" s="98"/>
      <c r="M237" s="98"/>
      <c r="N237" s="98"/>
      <c r="O237" s="98"/>
      <c r="P237" s="98"/>
      <c r="Q237" s="98"/>
      <c r="R237" s="101"/>
      <c r="T237" s="102"/>
      <c r="U237" s="98"/>
      <c r="V237" s="98"/>
      <c r="W237" s="98"/>
      <c r="X237" s="98"/>
      <c r="Y237" s="98"/>
      <c r="Z237" s="98"/>
      <c r="AA237" s="103"/>
      <c r="AT237" s="104" t="s">
        <v>92</v>
      </c>
      <c r="AU237" s="104" t="s">
        <v>46</v>
      </c>
      <c r="AV237" s="6" t="s">
        <v>46</v>
      </c>
      <c r="AW237" s="6" t="s">
        <v>20</v>
      </c>
      <c r="AX237" s="6" t="s">
        <v>42</v>
      </c>
      <c r="AY237" s="104" t="s">
        <v>84</v>
      </c>
    </row>
    <row r="238" spans="2:51" s="6" customFormat="1" ht="20.45" customHeight="1">
      <c r="B238" s="97"/>
      <c r="C238" s="98"/>
      <c r="D238" s="98"/>
      <c r="E238" s="99" t="s">
        <v>1</v>
      </c>
      <c r="F238" s="168" t="s">
        <v>253</v>
      </c>
      <c r="G238" s="165"/>
      <c r="H238" s="165"/>
      <c r="I238" s="165"/>
      <c r="J238" s="98"/>
      <c r="K238" s="100">
        <v>7.56</v>
      </c>
      <c r="L238" s="98"/>
      <c r="M238" s="98"/>
      <c r="N238" s="98"/>
      <c r="O238" s="98"/>
      <c r="P238" s="98"/>
      <c r="Q238" s="98"/>
      <c r="R238" s="101"/>
      <c r="T238" s="102"/>
      <c r="U238" s="98"/>
      <c r="V238" s="98"/>
      <c r="W238" s="98"/>
      <c r="X238" s="98"/>
      <c r="Y238" s="98"/>
      <c r="Z238" s="98"/>
      <c r="AA238" s="103"/>
      <c r="AT238" s="104" t="s">
        <v>92</v>
      </c>
      <c r="AU238" s="104" t="s">
        <v>46</v>
      </c>
      <c r="AV238" s="6" t="s">
        <v>46</v>
      </c>
      <c r="AW238" s="6" t="s">
        <v>20</v>
      </c>
      <c r="AX238" s="6" t="s">
        <v>42</v>
      </c>
      <c r="AY238" s="104" t="s">
        <v>84</v>
      </c>
    </row>
    <row r="239" spans="2:51" s="6" customFormat="1" ht="20.45" customHeight="1">
      <c r="B239" s="97"/>
      <c r="C239" s="98"/>
      <c r="D239" s="98"/>
      <c r="E239" s="99" t="s">
        <v>1</v>
      </c>
      <c r="F239" s="168" t="s">
        <v>254</v>
      </c>
      <c r="G239" s="165"/>
      <c r="H239" s="165"/>
      <c r="I239" s="165"/>
      <c r="J239" s="98"/>
      <c r="K239" s="100">
        <v>8.19</v>
      </c>
      <c r="L239" s="98"/>
      <c r="M239" s="98"/>
      <c r="N239" s="98"/>
      <c r="O239" s="98"/>
      <c r="P239" s="98"/>
      <c r="Q239" s="98"/>
      <c r="R239" s="101"/>
      <c r="T239" s="102"/>
      <c r="U239" s="98"/>
      <c r="V239" s="98"/>
      <c r="W239" s="98"/>
      <c r="X239" s="98"/>
      <c r="Y239" s="98"/>
      <c r="Z239" s="98"/>
      <c r="AA239" s="103"/>
      <c r="AT239" s="104" t="s">
        <v>92</v>
      </c>
      <c r="AU239" s="104" t="s">
        <v>46</v>
      </c>
      <c r="AV239" s="6" t="s">
        <v>46</v>
      </c>
      <c r="AW239" s="6" t="s">
        <v>20</v>
      </c>
      <c r="AX239" s="6" t="s">
        <v>42</v>
      </c>
      <c r="AY239" s="104" t="s">
        <v>84</v>
      </c>
    </row>
    <row r="240" spans="2:51" s="6" customFormat="1" ht="20.45" customHeight="1">
      <c r="B240" s="97"/>
      <c r="C240" s="98"/>
      <c r="D240" s="98"/>
      <c r="E240" s="99" t="s">
        <v>1</v>
      </c>
      <c r="F240" s="168" t="s">
        <v>255</v>
      </c>
      <c r="G240" s="165"/>
      <c r="H240" s="165"/>
      <c r="I240" s="165"/>
      <c r="J240" s="98"/>
      <c r="K240" s="100">
        <v>5.4</v>
      </c>
      <c r="L240" s="98"/>
      <c r="M240" s="98"/>
      <c r="N240" s="98"/>
      <c r="O240" s="98"/>
      <c r="P240" s="98"/>
      <c r="Q240" s="98"/>
      <c r="R240" s="101"/>
      <c r="T240" s="102"/>
      <c r="U240" s="98"/>
      <c r="V240" s="98"/>
      <c r="W240" s="98"/>
      <c r="X240" s="98"/>
      <c r="Y240" s="98"/>
      <c r="Z240" s="98"/>
      <c r="AA240" s="103"/>
      <c r="AT240" s="104" t="s">
        <v>92</v>
      </c>
      <c r="AU240" s="104" t="s">
        <v>46</v>
      </c>
      <c r="AV240" s="6" t="s">
        <v>46</v>
      </c>
      <c r="AW240" s="6" t="s">
        <v>20</v>
      </c>
      <c r="AX240" s="6" t="s">
        <v>42</v>
      </c>
      <c r="AY240" s="104" t="s">
        <v>84</v>
      </c>
    </row>
    <row r="241" spans="2:51" s="6" customFormat="1" ht="20.45" customHeight="1">
      <c r="B241" s="97"/>
      <c r="C241" s="98"/>
      <c r="D241" s="98"/>
      <c r="E241" s="99" t="s">
        <v>1</v>
      </c>
      <c r="F241" s="168" t="s">
        <v>256</v>
      </c>
      <c r="G241" s="165"/>
      <c r="H241" s="165"/>
      <c r="I241" s="165"/>
      <c r="J241" s="98"/>
      <c r="K241" s="100">
        <v>40.95</v>
      </c>
      <c r="L241" s="98"/>
      <c r="M241" s="98"/>
      <c r="N241" s="98"/>
      <c r="O241" s="98"/>
      <c r="P241" s="98"/>
      <c r="Q241" s="98"/>
      <c r="R241" s="101"/>
      <c r="T241" s="102"/>
      <c r="U241" s="98"/>
      <c r="V241" s="98"/>
      <c r="W241" s="98"/>
      <c r="X241" s="98"/>
      <c r="Y241" s="98"/>
      <c r="Z241" s="98"/>
      <c r="AA241" s="103"/>
      <c r="AT241" s="104" t="s">
        <v>92</v>
      </c>
      <c r="AU241" s="104" t="s">
        <v>46</v>
      </c>
      <c r="AV241" s="6" t="s">
        <v>46</v>
      </c>
      <c r="AW241" s="6" t="s">
        <v>20</v>
      </c>
      <c r="AX241" s="6" t="s">
        <v>42</v>
      </c>
      <c r="AY241" s="104" t="s">
        <v>84</v>
      </c>
    </row>
    <row r="242" spans="2:51" s="6" customFormat="1" ht="20.45" customHeight="1">
      <c r="B242" s="97"/>
      <c r="C242" s="98"/>
      <c r="D242" s="98"/>
      <c r="E242" s="99" t="s">
        <v>1</v>
      </c>
      <c r="F242" s="168" t="s">
        <v>257</v>
      </c>
      <c r="G242" s="165"/>
      <c r="H242" s="165"/>
      <c r="I242" s="165"/>
      <c r="J242" s="98"/>
      <c r="K242" s="100">
        <v>5.76</v>
      </c>
      <c r="L242" s="98"/>
      <c r="M242" s="98"/>
      <c r="N242" s="98"/>
      <c r="O242" s="98"/>
      <c r="P242" s="98"/>
      <c r="Q242" s="98"/>
      <c r="R242" s="101"/>
      <c r="T242" s="102"/>
      <c r="U242" s="98"/>
      <c r="V242" s="98"/>
      <c r="W242" s="98"/>
      <c r="X242" s="98"/>
      <c r="Y242" s="98"/>
      <c r="Z242" s="98"/>
      <c r="AA242" s="103"/>
      <c r="AT242" s="104" t="s">
        <v>92</v>
      </c>
      <c r="AU242" s="104" t="s">
        <v>46</v>
      </c>
      <c r="AV242" s="6" t="s">
        <v>46</v>
      </c>
      <c r="AW242" s="6" t="s">
        <v>20</v>
      </c>
      <c r="AX242" s="6" t="s">
        <v>42</v>
      </c>
      <c r="AY242" s="104" t="s">
        <v>84</v>
      </c>
    </row>
    <row r="243" spans="2:51" s="6" customFormat="1" ht="20.45" customHeight="1">
      <c r="B243" s="97"/>
      <c r="C243" s="98"/>
      <c r="D243" s="98"/>
      <c r="E243" s="99" t="s">
        <v>1</v>
      </c>
      <c r="F243" s="168" t="s">
        <v>258</v>
      </c>
      <c r="G243" s="165"/>
      <c r="H243" s="165"/>
      <c r="I243" s="165"/>
      <c r="J243" s="98"/>
      <c r="K243" s="100">
        <v>32.76</v>
      </c>
      <c r="L243" s="98"/>
      <c r="M243" s="98"/>
      <c r="N243" s="98"/>
      <c r="O243" s="98"/>
      <c r="P243" s="98"/>
      <c r="Q243" s="98"/>
      <c r="R243" s="101"/>
      <c r="T243" s="102"/>
      <c r="U243" s="98"/>
      <c r="V243" s="98"/>
      <c r="W243" s="98"/>
      <c r="X243" s="98"/>
      <c r="Y243" s="98"/>
      <c r="Z243" s="98"/>
      <c r="AA243" s="103"/>
      <c r="AT243" s="104" t="s">
        <v>92</v>
      </c>
      <c r="AU243" s="104" t="s">
        <v>46</v>
      </c>
      <c r="AV243" s="6" t="s">
        <v>46</v>
      </c>
      <c r="AW243" s="6" t="s">
        <v>20</v>
      </c>
      <c r="AX243" s="6" t="s">
        <v>42</v>
      </c>
      <c r="AY243" s="104" t="s">
        <v>84</v>
      </c>
    </row>
    <row r="244" spans="2:51" s="6" customFormat="1" ht="20.45" customHeight="1">
      <c r="B244" s="97"/>
      <c r="C244" s="98"/>
      <c r="D244" s="98"/>
      <c r="E244" s="99" t="s">
        <v>1</v>
      </c>
      <c r="F244" s="168" t="s">
        <v>259</v>
      </c>
      <c r="G244" s="165"/>
      <c r="H244" s="165"/>
      <c r="I244" s="165"/>
      <c r="J244" s="98"/>
      <c r="K244" s="100">
        <v>5</v>
      </c>
      <c r="L244" s="98"/>
      <c r="M244" s="98"/>
      <c r="N244" s="98"/>
      <c r="O244" s="98"/>
      <c r="P244" s="98"/>
      <c r="Q244" s="98"/>
      <c r="R244" s="101"/>
      <c r="T244" s="102"/>
      <c r="U244" s="98"/>
      <c r="V244" s="98"/>
      <c r="W244" s="98"/>
      <c r="X244" s="98"/>
      <c r="Y244" s="98"/>
      <c r="Z244" s="98"/>
      <c r="AA244" s="103"/>
      <c r="AT244" s="104" t="s">
        <v>92</v>
      </c>
      <c r="AU244" s="104" t="s">
        <v>46</v>
      </c>
      <c r="AV244" s="6" t="s">
        <v>46</v>
      </c>
      <c r="AW244" s="6" t="s">
        <v>20</v>
      </c>
      <c r="AX244" s="6" t="s">
        <v>42</v>
      </c>
      <c r="AY244" s="104" t="s">
        <v>84</v>
      </c>
    </row>
    <row r="245" spans="2:51" s="6" customFormat="1" ht="20.45" customHeight="1">
      <c r="B245" s="97"/>
      <c r="C245" s="98"/>
      <c r="D245" s="98"/>
      <c r="E245" s="99" t="s">
        <v>1</v>
      </c>
      <c r="F245" s="168" t="s">
        <v>260</v>
      </c>
      <c r="G245" s="165"/>
      <c r="H245" s="165"/>
      <c r="I245" s="165"/>
      <c r="J245" s="98"/>
      <c r="K245" s="100">
        <v>11.7</v>
      </c>
      <c r="L245" s="98"/>
      <c r="M245" s="98"/>
      <c r="N245" s="98"/>
      <c r="O245" s="98"/>
      <c r="P245" s="98"/>
      <c r="Q245" s="98"/>
      <c r="R245" s="101"/>
      <c r="T245" s="102"/>
      <c r="U245" s="98"/>
      <c r="V245" s="98"/>
      <c r="W245" s="98"/>
      <c r="X245" s="98"/>
      <c r="Y245" s="98"/>
      <c r="Z245" s="98"/>
      <c r="AA245" s="103"/>
      <c r="AT245" s="104" t="s">
        <v>92</v>
      </c>
      <c r="AU245" s="104" t="s">
        <v>46</v>
      </c>
      <c r="AV245" s="6" t="s">
        <v>46</v>
      </c>
      <c r="AW245" s="6" t="s">
        <v>20</v>
      </c>
      <c r="AX245" s="6" t="s">
        <v>42</v>
      </c>
      <c r="AY245" s="104" t="s">
        <v>84</v>
      </c>
    </row>
    <row r="246" spans="2:51" s="7" customFormat="1" ht="20.45" customHeight="1">
      <c r="B246" s="105"/>
      <c r="C246" s="106"/>
      <c r="D246" s="106"/>
      <c r="E246" s="107" t="s">
        <v>1</v>
      </c>
      <c r="F246" s="166" t="s">
        <v>117</v>
      </c>
      <c r="G246" s="167"/>
      <c r="H246" s="167"/>
      <c r="I246" s="167"/>
      <c r="J246" s="106"/>
      <c r="K246" s="108">
        <v>118.94</v>
      </c>
      <c r="L246" s="106"/>
      <c r="M246" s="106"/>
      <c r="N246" s="106"/>
      <c r="O246" s="106"/>
      <c r="P246" s="106"/>
      <c r="Q246" s="106"/>
      <c r="R246" s="109"/>
      <c r="T246" s="110"/>
      <c r="U246" s="106"/>
      <c r="V246" s="106"/>
      <c r="W246" s="106"/>
      <c r="X246" s="106"/>
      <c r="Y246" s="106"/>
      <c r="Z246" s="106"/>
      <c r="AA246" s="111"/>
      <c r="AT246" s="112" t="s">
        <v>92</v>
      </c>
      <c r="AU246" s="112" t="s">
        <v>46</v>
      </c>
      <c r="AV246" s="7" t="s">
        <v>96</v>
      </c>
      <c r="AW246" s="7" t="s">
        <v>20</v>
      </c>
      <c r="AX246" s="7" t="s">
        <v>42</v>
      </c>
      <c r="AY246" s="112" t="s">
        <v>84</v>
      </c>
    </row>
    <row r="247" spans="2:51" s="6" customFormat="1" ht="20.45" customHeight="1">
      <c r="B247" s="97"/>
      <c r="C247" s="98"/>
      <c r="D247" s="98"/>
      <c r="E247" s="99" t="s">
        <v>1</v>
      </c>
      <c r="F247" s="168" t="s">
        <v>261</v>
      </c>
      <c r="G247" s="165"/>
      <c r="H247" s="165"/>
      <c r="I247" s="165"/>
      <c r="J247" s="98"/>
      <c r="K247" s="100">
        <v>7.56</v>
      </c>
      <c r="L247" s="98"/>
      <c r="M247" s="98"/>
      <c r="N247" s="98"/>
      <c r="O247" s="98"/>
      <c r="P247" s="98"/>
      <c r="Q247" s="98"/>
      <c r="R247" s="101"/>
      <c r="T247" s="102"/>
      <c r="U247" s="98"/>
      <c r="V247" s="98"/>
      <c r="W247" s="98"/>
      <c r="X247" s="98"/>
      <c r="Y247" s="98"/>
      <c r="Z247" s="98"/>
      <c r="AA247" s="103"/>
      <c r="AT247" s="104" t="s">
        <v>92</v>
      </c>
      <c r="AU247" s="104" t="s">
        <v>46</v>
      </c>
      <c r="AV247" s="6" t="s">
        <v>46</v>
      </c>
      <c r="AW247" s="6" t="s">
        <v>20</v>
      </c>
      <c r="AX247" s="6" t="s">
        <v>42</v>
      </c>
      <c r="AY247" s="104" t="s">
        <v>84</v>
      </c>
    </row>
    <row r="248" spans="2:51" s="6" customFormat="1" ht="20.45" customHeight="1">
      <c r="B248" s="97"/>
      <c r="C248" s="98"/>
      <c r="D248" s="98"/>
      <c r="E248" s="99" t="s">
        <v>1</v>
      </c>
      <c r="F248" s="168" t="s">
        <v>262</v>
      </c>
      <c r="G248" s="165"/>
      <c r="H248" s="165"/>
      <c r="I248" s="165"/>
      <c r="J248" s="98"/>
      <c r="K248" s="100">
        <v>3.84</v>
      </c>
      <c r="L248" s="98"/>
      <c r="M248" s="98"/>
      <c r="N248" s="98"/>
      <c r="O248" s="98"/>
      <c r="P248" s="98"/>
      <c r="Q248" s="98"/>
      <c r="R248" s="101"/>
      <c r="T248" s="102"/>
      <c r="U248" s="98"/>
      <c r="V248" s="98"/>
      <c r="W248" s="98"/>
      <c r="X248" s="98"/>
      <c r="Y248" s="98"/>
      <c r="Z248" s="98"/>
      <c r="AA248" s="103"/>
      <c r="AT248" s="104" t="s">
        <v>92</v>
      </c>
      <c r="AU248" s="104" t="s">
        <v>46</v>
      </c>
      <c r="AV248" s="6" t="s">
        <v>46</v>
      </c>
      <c r="AW248" s="6" t="s">
        <v>20</v>
      </c>
      <c r="AX248" s="6" t="s">
        <v>42</v>
      </c>
      <c r="AY248" s="104" t="s">
        <v>84</v>
      </c>
    </row>
    <row r="249" spans="2:51" s="6" customFormat="1" ht="20.45" customHeight="1">
      <c r="B249" s="97"/>
      <c r="C249" s="98"/>
      <c r="D249" s="98"/>
      <c r="E249" s="99" t="s">
        <v>1</v>
      </c>
      <c r="F249" s="168" t="s">
        <v>263</v>
      </c>
      <c r="G249" s="165"/>
      <c r="H249" s="165"/>
      <c r="I249" s="165"/>
      <c r="J249" s="98"/>
      <c r="K249" s="100">
        <v>37.17</v>
      </c>
      <c r="L249" s="98"/>
      <c r="M249" s="98"/>
      <c r="N249" s="98"/>
      <c r="O249" s="98"/>
      <c r="P249" s="98"/>
      <c r="Q249" s="98"/>
      <c r="R249" s="101"/>
      <c r="T249" s="102"/>
      <c r="U249" s="98"/>
      <c r="V249" s="98"/>
      <c r="W249" s="98"/>
      <c r="X249" s="98"/>
      <c r="Y249" s="98"/>
      <c r="Z249" s="98"/>
      <c r="AA249" s="103"/>
      <c r="AT249" s="104" t="s">
        <v>92</v>
      </c>
      <c r="AU249" s="104" t="s">
        <v>46</v>
      </c>
      <c r="AV249" s="6" t="s">
        <v>46</v>
      </c>
      <c r="AW249" s="6" t="s">
        <v>20</v>
      </c>
      <c r="AX249" s="6" t="s">
        <v>42</v>
      </c>
      <c r="AY249" s="104" t="s">
        <v>84</v>
      </c>
    </row>
    <row r="250" spans="2:51" s="6" customFormat="1" ht="20.45" customHeight="1">
      <c r="B250" s="97"/>
      <c r="C250" s="98"/>
      <c r="D250" s="98"/>
      <c r="E250" s="99" t="s">
        <v>1</v>
      </c>
      <c r="F250" s="168" t="s">
        <v>264</v>
      </c>
      <c r="G250" s="165"/>
      <c r="H250" s="165"/>
      <c r="I250" s="165"/>
      <c r="J250" s="98"/>
      <c r="K250" s="100">
        <v>57.19</v>
      </c>
      <c r="L250" s="98"/>
      <c r="M250" s="98"/>
      <c r="N250" s="98"/>
      <c r="O250" s="98"/>
      <c r="P250" s="98"/>
      <c r="Q250" s="98"/>
      <c r="R250" s="101"/>
      <c r="T250" s="102"/>
      <c r="U250" s="98"/>
      <c r="V250" s="98"/>
      <c r="W250" s="98"/>
      <c r="X250" s="98"/>
      <c r="Y250" s="98"/>
      <c r="Z250" s="98"/>
      <c r="AA250" s="103"/>
      <c r="AT250" s="104" t="s">
        <v>92</v>
      </c>
      <c r="AU250" s="104" t="s">
        <v>46</v>
      </c>
      <c r="AV250" s="6" t="s">
        <v>46</v>
      </c>
      <c r="AW250" s="6" t="s">
        <v>20</v>
      </c>
      <c r="AX250" s="6" t="s">
        <v>42</v>
      </c>
      <c r="AY250" s="104" t="s">
        <v>84</v>
      </c>
    </row>
    <row r="251" spans="2:51" s="6" customFormat="1" ht="20.45" customHeight="1">
      <c r="B251" s="97"/>
      <c r="C251" s="98"/>
      <c r="D251" s="98"/>
      <c r="E251" s="99" t="s">
        <v>1</v>
      </c>
      <c r="F251" s="168" t="s">
        <v>265</v>
      </c>
      <c r="G251" s="165"/>
      <c r="H251" s="165"/>
      <c r="I251" s="165"/>
      <c r="J251" s="98"/>
      <c r="K251" s="100">
        <v>19</v>
      </c>
      <c r="L251" s="98"/>
      <c r="M251" s="98"/>
      <c r="N251" s="98"/>
      <c r="O251" s="98"/>
      <c r="P251" s="98"/>
      <c r="Q251" s="98"/>
      <c r="R251" s="101"/>
      <c r="T251" s="102"/>
      <c r="U251" s="98"/>
      <c r="V251" s="98"/>
      <c r="W251" s="98"/>
      <c r="X251" s="98"/>
      <c r="Y251" s="98"/>
      <c r="Z251" s="98"/>
      <c r="AA251" s="103"/>
      <c r="AT251" s="104" t="s">
        <v>92</v>
      </c>
      <c r="AU251" s="104" t="s">
        <v>46</v>
      </c>
      <c r="AV251" s="6" t="s">
        <v>46</v>
      </c>
      <c r="AW251" s="6" t="s">
        <v>20</v>
      </c>
      <c r="AX251" s="6" t="s">
        <v>42</v>
      </c>
      <c r="AY251" s="104" t="s">
        <v>84</v>
      </c>
    </row>
    <row r="252" spans="2:51" s="7" customFormat="1" ht="20.45" customHeight="1">
      <c r="B252" s="105"/>
      <c r="C252" s="106"/>
      <c r="D252" s="106"/>
      <c r="E252" s="107" t="s">
        <v>1</v>
      </c>
      <c r="F252" s="166" t="s">
        <v>119</v>
      </c>
      <c r="G252" s="167"/>
      <c r="H252" s="167"/>
      <c r="I252" s="167"/>
      <c r="J252" s="106"/>
      <c r="K252" s="108">
        <v>124.76</v>
      </c>
      <c r="L252" s="106"/>
      <c r="M252" s="106"/>
      <c r="N252" s="106"/>
      <c r="O252" s="106"/>
      <c r="P252" s="106"/>
      <c r="Q252" s="106"/>
      <c r="R252" s="109"/>
      <c r="T252" s="110"/>
      <c r="U252" s="106"/>
      <c r="V252" s="106"/>
      <c r="W252" s="106"/>
      <c r="X252" s="106"/>
      <c r="Y252" s="106"/>
      <c r="Z252" s="106"/>
      <c r="AA252" s="111"/>
      <c r="AT252" s="112" t="s">
        <v>92</v>
      </c>
      <c r="AU252" s="112" t="s">
        <v>46</v>
      </c>
      <c r="AV252" s="7" t="s">
        <v>96</v>
      </c>
      <c r="AW252" s="7" t="s">
        <v>20</v>
      </c>
      <c r="AX252" s="7" t="s">
        <v>42</v>
      </c>
      <c r="AY252" s="112" t="s">
        <v>84</v>
      </c>
    </row>
    <row r="253" spans="2:51" s="8" customFormat="1" ht="20.45" customHeight="1">
      <c r="B253" s="113"/>
      <c r="C253" s="114"/>
      <c r="D253" s="114"/>
      <c r="E253" s="115" t="s">
        <v>1</v>
      </c>
      <c r="F253" s="169" t="s">
        <v>120</v>
      </c>
      <c r="G253" s="170"/>
      <c r="H253" s="170"/>
      <c r="I253" s="170"/>
      <c r="J253" s="114"/>
      <c r="K253" s="116">
        <v>243.7</v>
      </c>
      <c r="L253" s="114"/>
      <c r="M253" s="114"/>
      <c r="N253" s="114"/>
      <c r="O253" s="114"/>
      <c r="P253" s="114"/>
      <c r="Q253" s="114"/>
      <c r="R253" s="117"/>
      <c r="T253" s="118"/>
      <c r="U253" s="114"/>
      <c r="V253" s="114"/>
      <c r="W253" s="114"/>
      <c r="X253" s="114"/>
      <c r="Y253" s="114"/>
      <c r="Z253" s="114"/>
      <c r="AA253" s="119"/>
      <c r="AT253" s="120" t="s">
        <v>92</v>
      </c>
      <c r="AU253" s="120" t="s">
        <v>46</v>
      </c>
      <c r="AV253" s="8" t="s">
        <v>89</v>
      </c>
      <c r="AW253" s="8" t="s">
        <v>20</v>
      </c>
      <c r="AX253" s="8" t="s">
        <v>11</v>
      </c>
      <c r="AY253" s="120" t="s">
        <v>84</v>
      </c>
    </row>
    <row r="254" spans="2:63" s="5" customFormat="1" ht="37.35" customHeight="1">
      <c r="B254" s="76"/>
      <c r="C254" s="77"/>
      <c r="D254" s="78" t="s">
        <v>68</v>
      </c>
      <c r="E254" s="78"/>
      <c r="F254" s="78"/>
      <c r="G254" s="78"/>
      <c r="H254" s="78"/>
      <c r="I254" s="78"/>
      <c r="J254" s="78"/>
      <c r="K254" s="78"/>
      <c r="L254" s="78"/>
      <c r="M254" s="78"/>
      <c r="N254" s="185">
        <f>BK254</f>
        <v>0</v>
      </c>
      <c r="O254" s="186"/>
      <c r="P254" s="186"/>
      <c r="Q254" s="186"/>
      <c r="R254" s="79"/>
      <c r="T254" s="80"/>
      <c r="U254" s="77"/>
      <c r="V254" s="77"/>
      <c r="W254" s="81">
        <f>W255</f>
        <v>0</v>
      </c>
      <c r="X254" s="77"/>
      <c r="Y254" s="81">
        <f>Y255</f>
        <v>0</v>
      </c>
      <c r="Z254" s="77"/>
      <c r="AA254" s="82">
        <f>AA255</f>
        <v>0</v>
      </c>
      <c r="AR254" s="83" t="s">
        <v>103</v>
      </c>
      <c r="AT254" s="84" t="s">
        <v>41</v>
      </c>
      <c r="AU254" s="84" t="s">
        <v>42</v>
      </c>
      <c r="AY254" s="83" t="s">
        <v>84</v>
      </c>
      <c r="BK254" s="85">
        <f>BK255</f>
        <v>0</v>
      </c>
    </row>
    <row r="255" spans="2:65" s="1" customFormat="1" ht="20.45" customHeight="1">
      <c r="B255" s="87"/>
      <c r="C255" s="88" t="s">
        <v>232</v>
      </c>
      <c r="D255" s="88" t="s">
        <v>85</v>
      </c>
      <c r="E255" s="89" t="s">
        <v>266</v>
      </c>
      <c r="F255" s="161" t="s">
        <v>267</v>
      </c>
      <c r="G255" s="162"/>
      <c r="H255" s="162"/>
      <c r="I255" s="162"/>
      <c r="J255" s="90" t="s">
        <v>246</v>
      </c>
      <c r="K255" s="91">
        <v>1441.15</v>
      </c>
      <c r="L255" s="163"/>
      <c r="M255" s="162"/>
      <c r="N255" s="163">
        <f>ROUND(L255*K255,2)</f>
        <v>0</v>
      </c>
      <c r="O255" s="162"/>
      <c r="P255" s="162"/>
      <c r="Q255" s="162"/>
      <c r="R255" s="92"/>
      <c r="T255" s="93" t="s">
        <v>1</v>
      </c>
      <c r="U255" s="125" t="s">
        <v>25</v>
      </c>
      <c r="V255" s="126">
        <v>0</v>
      </c>
      <c r="W255" s="126">
        <f>V255*K255</f>
        <v>0</v>
      </c>
      <c r="X255" s="126">
        <v>0</v>
      </c>
      <c r="Y255" s="126">
        <f>X255*K255</f>
        <v>0</v>
      </c>
      <c r="Z255" s="126">
        <v>0</v>
      </c>
      <c r="AA255" s="127">
        <f>Z255*K255</f>
        <v>0</v>
      </c>
      <c r="AR255" s="10" t="s">
        <v>268</v>
      </c>
      <c r="AT255" s="10" t="s">
        <v>85</v>
      </c>
      <c r="AU255" s="10" t="s">
        <v>11</v>
      </c>
      <c r="AY255" s="10" t="s">
        <v>84</v>
      </c>
      <c r="BE255" s="96">
        <f>IF(U255="základní",N255,0)</f>
        <v>0</v>
      </c>
      <c r="BF255" s="96">
        <f>IF(U255="snížená",N255,0)</f>
        <v>0</v>
      </c>
      <c r="BG255" s="96">
        <f>IF(U255="zákl. přenesená",N255,0)</f>
        <v>0</v>
      </c>
      <c r="BH255" s="96">
        <f>IF(U255="sníž. přenesená",N255,0)</f>
        <v>0</v>
      </c>
      <c r="BI255" s="96">
        <f>IF(U255="nulová",N255,0)</f>
        <v>0</v>
      </c>
      <c r="BJ255" s="10" t="s">
        <v>11</v>
      </c>
      <c r="BK255" s="96">
        <f>ROUND(L255*K255,2)</f>
        <v>0</v>
      </c>
      <c r="BL255" s="10" t="s">
        <v>268</v>
      </c>
      <c r="BM255" s="10" t="s">
        <v>269</v>
      </c>
    </row>
    <row r="256" spans="2:18" s="1" customFormat="1" ht="6.95" customHeight="1">
      <c r="B256" s="37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9"/>
    </row>
  </sheetData>
  <mergeCells count="260">
    <mergeCell ref="H1:K1"/>
    <mergeCell ref="S2:AC2"/>
    <mergeCell ref="F252:I252"/>
    <mergeCell ref="F253:I253"/>
    <mergeCell ref="F255:I255"/>
    <mergeCell ref="L255:M255"/>
    <mergeCell ref="N255:Q255"/>
    <mergeCell ref="N121:Q121"/>
    <mergeCell ref="N122:Q122"/>
    <mergeCell ref="N123:Q123"/>
    <mergeCell ref="N128:Q128"/>
    <mergeCell ref="N130:Q130"/>
    <mergeCell ref="N147:Q147"/>
    <mergeCell ref="N154:Q154"/>
    <mergeCell ref="N167:Q167"/>
    <mergeCell ref="N210:Q210"/>
    <mergeCell ref="N217:Q217"/>
    <mergeCell ref="N220:Q220"/>
    <mergeCell ref="N221:Q221"/>
    <mergeCell ref="N223:Q223"/>
    <mergeCell ref="N235:Q235"/>
    <mergeCell ref="N254:Q254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F242:I242"/>
    <mergeCell ref="F230:I230"/>
    <mergeCell ref="F231:I231"/>
    <mergeCell ref="F232:I232"/>
    <mergeCell ref="F233:I233"/>
    <mergeCell ref="L233:M233"/>
    <mergeCell ref="N233:Q233"/>
    <mergeCell ref="F234:I234"/>
    <mergeCell ref="L234:M234"/>
    <mergeCell ref="N234:Q23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F229:I229"/>
    <mergeCell ref="F219:I219"/>
    <mergeCell ref="L219:M219"/>
    <mergeCell ref="N219:Q219"/>
    <mergeCell ref="F222:I222"/>
    <mergeCell ref="L222:M222"/>
    <mergeCell ref="N222:Q222"/>
    <mergeCell ref="F224:I224"/>
    <mergeCell ref="L224:M224"/>
    <mergeCell ref="N224:Q224"/>
    <mergeCell ref="F214:I214"/>
    <mergeCell ref="F215:I215"/>
    <mergeCell ref="L215:M215"/>
    <mergeCell ref="N215:Q215"/>
    <mergeCell ref="F216:I216"/>
    <mergeCell ref="L216:M216"/>
    <mergeCell ref="N216:Q216"/>
    <mergeCell ref="F218:I218"/>
    <mergeCell ref="L218:M218"/>
    <mergeCell ref="N218:Q218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3:I203"/>
    <mergeCell ref="F204:I204"/>
    <mergeCell ref="L204:M204"/>
    <mergeCell ref="N204:Q204"/>
    <mergeCell ref="F205:I205"/>
    <mergeCell ref="F206:I206"/>
    <mergeCell ref="F207:I207"/>
    <mergeCell ref="F208:I208"/>
    <mergeCell ref="F209:I209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65:I165"/>
    <mergeCell ref="F166:I166"/>
    <mergeCell ref="F168:I168"/>
    <mergeCell ref="L168:M168"/>
    <mergeCell ref="N168:Q168"/>
    <mergeCell ref="F169:I169"/>
    <mergeCell ref="F170:I170"/>
    <mergeCell ref="F171:I171"/>
    <mergeCell ref="F172:I172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48:I148"/>
    <mergeCell ref="L148:M148"/>
    <mergeCell ref="N148:Q148"/>
    <mergeCell ref="F149:I149"/>
    <mergeCell ref="F150:I150"/>
    <mergeCell ref="F151:I151"/>
    <mergeCell ref="F152:I152"/>
    <mergeCell ref="F153:I153"/>
    <mergeCell ref="F155:I155"/>
    <mergeCell ref="L155:M155"/>
    <mergeCell ref="N155:Q155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34:I134"/>
    <mergeCell ref="F135:I135"/>
    <mergeCell ref="F136:I136"/>
    <mergeCell ref="F137:I137"/>
    <mergeCell ref="F138:I138"/>
    <mergeCell ref="F139:I139"/>
    <mergeCell ref="L139:M139"/>
    <mergeCell ref="N139:Q139"/>
    <mergeCell ref="F140:I14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M115:P11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Horáková</dc:creator>
  <cp:keywords/>
  <dc:description/>
  <cp:lastModifiedBy>Vrba Aleš</cp:lastModifiedBy>
  <cp:lastPrinted>2016-09-20T08:52:24Z</cp:lastPrinted>
  <dcterms:created xsi:type="dcterms:W3CDTF">2016-08-28T21:12:38Z</dcterms:created>
  <dcterms:modified xsi:type="dcterms:W3CDTF">2016-09-29T09:17:27Z</dcterms:modified>
  <cp:category/>
  <cp:version/>
  <cp:contentType/>
  <cp:contentStatus/>
</cp:coreProperties>
</file>