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arch\Documents\oplocení Hradišťská\"/>
    </mc:Choice>
  </mc:AlternateContent>
  <bookViews>
    <workbookView xWindow="0" yWindow="0" windowWidth="13035" windowHeight="8955" activeTab="2"/>
  </bookViews>
  <sheets>
    <sheet name="Krycí list" sheetId="1" r:id="rId1"/>
    <sheet name="Rekapitulace" sheetId="2" r:id="rId2"/>
    <sheet name="Rozpocet" sheetId="3" r:id="rId3"/>
  </sheets>
  <calcPr calcId="162913"/>
</workbook>
</file>

<file path=xl/calcChain.xml><?xml version="1.0" encoding="utf-8"?>
<calcChain xmlns="http://schemas.openxmlformats.org/spreadsheetml/2006/main">
  <c r="H53" i="3" l="1"/>
  <c r="N64" i="3" l="1"/>
  <c r="N57" i="3"/>
  <c r="N54" i="3"/>
  <c r="N51" i="3"/>
  <c r="N48" i="3"/>
  <c r="N45" i="3"/>
  <c r="N44" i="3"/>
  <c r="N40" i="3"/>
  <c r="N39" i="3"/>
  <c r="N35" i="3"/>
  <c r="N31" i="3"/>
  <c r="H43" i="3"/>
  <c r="H40" i="3"/>
  <c r="H39" i="3"/>
  <c r="H38" i="3"/>
  <c r="H29" i="3"/>
  <c r="H24" i="3" l="1"/>
  <c r="R49" i="1"/>
  <c r="C14" i="2"/>
  <c r="F62" i="3"/>
  <c r="F49" i="3"/>
  <c r="F46" i="3"/>
  <c r="F41" i="3"/>
  <c r="N38" i="3"/>
  <c r="N34" i="3"/>
  <c r="F25" i="3"/>
  <c r="F17" i="3"/>
  <c r="H66" i="3"/>
  <c r="H64" i="3"/>
  <c r="H61" i="3"/>
  <c r="H60" i="3"/>
  <c r="H59" i="3"/>
  <c r="H58" i="3"/>
  <c r="H57" i="3"/>
  <c r="H54" i="3"/>
  <c r="H51" i="3"/>
  <c r="E44" i="1"/>
  <c r="R44" i="1"/>
  <c r="B15" i="2"/>
  <c r="H16" i="3"/>
  <c r="H21" i="3"/>
  <c r="H28" i="3"/>
  <c r="J16" i="3"/>
  <c r="J24" i="3"/>
  <c r="J28" i="3"/>
  <c r="L16" i="3"/>
  <c r="L24" i="3"/>
  <c r="L28" i="3"/>
  <c r="H45" i="3"/>
  <c r="H48" i="3"/>
  <c r="H31" i="3"/>
  <c r="H34" i="3"/>
  <c r="H35" i="3"/>
  <c r="H44" i="3"/>
  <c r="L35" i="3"/>
  <c r="J35" i="3"/>
  <c r="P42" i="1"/>
  <c r="P41" i="1"/>
  <c r="P40" i="1"/>
  <c r="P39" i="1"/>
  <c r="P38" i="1"/>
  <c r="K45" i="1"/>
  <c r="B8" i="2"/>
  <c r="B7" i="2"/>
  <c r="B5" i="2"/>
  <c r="B4" i="2"/>
  <c r="B3" i="2"/>
  <c r="B2" i="2"/>
  <c r="E35" i="1"/>
  <c r="J35" i="1"/>
  <c r="R35" i="1"/>
  <c r="J44" i="1"/>
  <c r="A14" i="2"/>
  <c r="B14" i="2"/>
  <c r="J31" i="3"/>
  <c r="J34" i="3"/>
  <c r="J38" i="3"/>
  <c r="J39" i="3"/>
  <c r="J40" i="3"/>
  <c r="J43" i="3"/>
  <c r="J44" i="3"/>
  <c r="L31" i="3"/>
  <c r="L34" i="3"/>
  <c r="L38" i="3"/>
  <c r="L39" i="3"/>
  <c r="L40" i="3"/>
  <c r="L43" i="3"/>
  <c r="L44" i="3"/>
  <c r="B16" i="2"/>
  <c r="J55" i="3"/>
  <c r="L55" i="3"/>
  <c r="H30" i="3" l="1"/>
  <c r="H15" i="3"/>
  <c r="R47" i="1"/>
  <c r="R50" i="1" s="1"/>
  <c r="L15" i="3"/>
  <c r="E15" i="2" s="1"/>
  <c r="L30" i="3"/>
  <c r="E16" i="2" s="1"/>
  <c r="J30" i="3"/>
  <c r="D16" i="2" s="1"/>
  <c r="J15" i="3"/>
  <c r="D15" i="2" s="1"/>
  <c r="L14" i="3" l="1"/>
  <c r="E14" i="2" s="1"/>
  <c r="J14" i="3"/>
  <c r="D14" i="2" s="1"/>
</calcChain>
</file>

<file path=xl/sharedStrings.xml><?xml version="1.0" encoding="utf-8"?>
<sst xmlns="http://schemas.openxmlformats.org/spreadsheetml/2006/main" count="369" uniqueCount="204">
  <si>
    <t>KRYCÍ LIST ROZPOČTU</t>
  </si>
  <si>
    <t>Název stavby</t>
  </si>
  <si>
    <t>JKSO</t>
  </si>
  <si>
    <t xml:space="preserve"> </t>
  </si>
  <si>
    <t>Kód stavby</t>
  </si>
  <si>
    <t>041</t>
  </si>
  <si>
    <t>Název objektu</t>
  </si>
  <si>
    <t>EČO</t>
  </si>
  <si>
    <t>Kód objektu</t>
  </si>
  <si>
    <t>Název části</t>
  </si>
  <si>
    <t>Místo</t>
  </si>
  <si>
    <t>Kód části</t>
  </si>
  <si>
    <t>Název podčásti</t>
  </si>
  <si>
    <t>Kód podčásti</t>
  </si>
  <si>
    <t>IČO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</si>
  <si>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</si>
  <si>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</si>
  <si>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</si>
  <si>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</si>
  <si>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</si>
  <si>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</si>
  <si>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</si>
  <si>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</si>
  <si>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</si>
  <si>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</si>
  <si>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</si>
  <si>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</si>
  <si>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</si>
  <si>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</si>
  <si>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</si>
  <si>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</si>
  <si>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</si>
  <si>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</si>
  <si>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</si>
  <si>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</si>
  <si>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</si>
  <si>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</si>
  <si>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</si>
  <si>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</si>
  <si>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Práce přesčas</t>
  </si>
  <si>
    <t>Zařízení staveniště</t>
  </si>
  <si>
    <t>%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</si>
  <si>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</si>
  <si>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</si>
  <si>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</si>
  <si>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</si>
  <si>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</si>
  <si>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</si>
  <si>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</si>
  <si>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</si>
  <si>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</si>
  <si>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</si>
  <si>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ZRN (ř. 1-6)</t>
  </si>
  <si>
    <t>DN (ř. 8-11)</t>
  </si>
  <si>
    <t>NUS (ř. 13-18)</t>
  </si>
  <si>
    <t>HZS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</si>
  <si>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</si>
  <si>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</si>
  <si>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</si>
  <si>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</si>
  <si>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</si>
  <si>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</si>
  <si>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</si>
  <si>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DPH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</si>
  <si>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</si>
  <si>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</si>
  <si>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</si>
  <si>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</si>
  <si>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</si>
  <si>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</si>
  <si>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REKAPITULACE ROZPOČTU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</si>
  <si>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</si>
  <si>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</si>
  <si>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</si>
  <si>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</si>
  <si>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</si>
  <si>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</si>
  <si>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</si>
  <si>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19. 9. 2011</t>
  </si>
  <si>
    <t>Kód</t>
  </si>
  <si>
    <t>Popis</t>
  </si>
  <si>
    <t>Cena celkem</t>
  </si>
  <si>
    <t>Hmotnost celkem</t>
  </si>
  <si>
    <t>Suť celkem</t>
  </si>
  <si>
    <t>ROZPOČET</t>
  </si>
  <si>
    <t>JKSO:</t>
  </si>
  <si>
    <t>P.Č.</t>
  </si>
  <si>
    <t>TV</t>
  </si>
  <si>
    <t>Kód položky</t>
  </si>
  <si>
    <t>MJ</t>
  </si>
  <si>
    <t>Množství celkem</t>
  </si>
  <si>
    <t>Cena jednotková</t>
  </si>
  <si>
    <t>Hmotnost</t>
  </si>
  <si>
    <t>Hmotnost sutě</t>
  </si>
  <si>
    <t>Hmotnost sutě celkem</t>
  </si>
  <si>
    <t>Práce a dodávky HSV</t>
  </si>
  <si>
    <t>Zemní práce</t>
  </si>
  <si>
    <t>001</t>
  </si>
  <si>
    <t>m3</t>
  </si>
  <si>
    <t>m2</t>
  </si>
  <si>
    <t>m</t>
  </si>
  <si>
    <t>t</t>
  </si>
  <si>
    <t>M</t>
  </si>
  <si>
    <t>P</t>
  </si>
  <si>
    <t>ks</t>
  </si>
  <si>
    <t>specifikace</t>
  </si>
  <si>
    <t>kpl</t>
  </si>
  <si>
    <t>Ing.Ivan Navrátil</t>
  </si>
  <si>
    <t>hmotnost jednotková</t>
  </si>
  <si>
    <t>hmotnost celkem</t>
  </si>
  <si>
    <t>Hloubení šachet v zemině 5 ručně</t>
  </si>
  <si>
    <t>Výkaz výměr</t>
  </si>
  <si>
    <t>0,65x0,5x0,8x12</t>
  </si>
  <si>
    <t>0,5x0,5x0,8x120</t>
  </si>
  <si>
    <t>0,8x0,8x0,8x2</t>
  </si>
  <si>
    <t>0,15x0,065x1,55x178</t>
  </si>
  <si>
    <t>Odkop zeminy tř. 4, ručně</t>
  </si>
  <si>
    <t>Vodorovné přemístění výkopku do 50m ručně</t>
  </si>
  <si>
    <t xml:space="preserve">hloubení šachet  </t>
  </si>
  <si>
    <t xml:space="preserve">odkop zeminy  </t>
  </si>
  <si>
    <t>Vodorovné přemístění výkopu do 5000 m hor. 4-5</t>
  </si>
  <si>
    <t>celkový počet sloupků</t>
  </si>
  <si>
    <t>Sloupek plotový betonový 15/15/280 cm</t>
  </si>
  <si>
    <t>celkový počet plotových desek 4x161</t>
  </si>
  <si>
    <t>spciifikace</t>
  </si>
  <si>
    <t>plotové desky betonové 200/50/5cm</t>
  </si>
  <si>
    <t>zařezání plotových desek</t>
  </si>
  <si>
    <t>bednění sloupů - dobetonovávky</t>
  </si>
  <si>
    <t>(0,11+0,1+0,05+0,18+0,06+0,18)x2</t>
  </si>
  <si>
    <t>odbednění sloupů</t>
  </si>
  <si>
    <t>násyp z prosívky s urovnáním povrchu</t>
  </si>
  <si>
    <t>Dobetonování kolem sloupků</t>
  </si>
  <si>
    <t>(0,02+0,03+0,01+0,01+0,01)x2</t>
  </si>
  <si>
    <t>Fixace ocelových konzol k betonovým sloupkům šroubováním</t>
  </si>
  <si>
    <t>včetně montáže</t>
  </si>
  <si>
    <t>demontáž stávající ocelové brány</t>
  </si>
  <si>
    <t>Vybourání základových patek ocelových sloupků</t>
  </si>
  <si>
    <t>Osazení plotových sloupků do betonové patky</t>
  </si>
  <si>
    <t>montáž elektrického přívodního kabelu</t>
  </si>
  <si>
    <t>zásyp rýhy pro elektrický kabel</t>
  </si>
  <si>
    <t>29x0,5x0,6</t>
  </si>
  <si>
    <t>výkop rýhy pro elektrický kabel ručně, zemina 5</t>
  </si>
  <si>
    <t>330,25x0,5x3,14x1,4</t>
  </si>
  <si>
    <t>1.</t>
  </si>
  <si>
    <t>6.</t>
  </si>
  <si>
    <t>8.</t>
  </si>
  <si>
    <t>3.</t>
  </si>
  <si>
    <t>2.</t>
  </si>
  <si>
    <t>4.</t>
  </si>
  <si>
    <t>18.</t>
  </si>
  <si>
    <t>5.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</si>
  <si>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</si>
  <si>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</si>
  <si>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</si>
  <si>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</si>
  <si>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</si>
  <si>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</si>
  <si>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</si>
  <si>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</si>
  <si>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</si>
  <si>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</si>
  <si>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</si>
  <si>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</si>
  <si>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21.</t>
  </si>
  <si>
    <t>22.</t>
  </si>
  <si>
    <t>23.</t>
  </si>
  <si>
    <t>24.</t>
  </si>
  <si>
    <t>Rekonstrukce oplocení</t>
  </si>
  <si>
    <t>Areál věznice Hradišťská Znojmo</t>
  </si>
  <si>
    <t>Znojmo</t>
  </si>
  <si>
    <t xml:space="preserve">Ing.Ivan Navrátil </t>
  </si>
  <si>
    <t>neurčen</t>
  </si>
  <si>
    <t>12.12.2016</t>
  </si>
  <si>
    <t>Vězeňská služba ČR, Věznice Znojmo, Dyjská 4, Znojmo</t>
  </si>
  <si>
    <t>133401101R00</t>
  </si>
  <si>
    <t>122301101R00</t>
  </si>
  <si>
    <t>162201152R00</t>
  </si>
  <si>
    <t>162701151R00</t>
  </si>
  <si>
    <t>19900005R00</t>
  </si>
  <si>
    <t>Poplatek za uložení zeminy na skládku</t>
  </si>
  <si>
    <t>338171122R00</t>
  </si>
  <si>
    <t>005</t>
  </si>
  <si>
    <t>Zvláštní stavební práce</t>
  </si>
  <si>
    <t>348121122R00</t>
  </si>
  <si>
    <t>montáž plotových desek železobetonových na lepidlo</t>
  </si>
  <si>
    <t>327351211R00</t>
  </si>
  <si>
    <t>998151114R00</t>
  </si>
  <si>
    <t>Přesun hmot oplocení</t>
  </si>
  <si>
    <t>936173111R00</t>
  </si>
  <si>
    <t>na hmoždinku prof. 10, včetně dodávky konzol</t>
  </si>
  <si>
    <t>R</t>
  </si>
  <si>
    <t>individuální kalk</t>
  </si>
  <si>
    <t>Rozebrání stávajícího oplocení</t>
  </si>
  <si>
    <t>966067111R00</t>
  </si>
  <si>
    <t>13340101R00</t>
  </si>
  <si>
    <t>311311811R00</t>
  </si>
  <si>
    <t>631571001R00</t>
  </si>
  <si>
    <t>včetně signální pásky</t>
  </si>
  <si>
    <t>Natažení žiletkového drátu nad oplocení  včetně dodávky materiálu</t>
  </si>
  <si>
    <t>Natažení ocelového lanka pod žiletkový drát včetně materiálu</t>
  </si>
  <si>
    <t>otevíravá brána plná  elektrické ovládání</t>
  </si>
  <si>
    <t>Branka otevíravá plná včetně montáže</t>
  </si>
  <si>
    <t>25.</t>
  </si>
  <si>
    <t>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</si>
</sst>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###;\-####"/>
    <numFmt numFmtId="165" formatCode="#,##0;\-#,##0"/>
    <numFmt numFmtId="166" formatCode="#,##0.00;\-#,##0.00"/>
    <numFmt numFmtId="167" formatCode="#,##0.000;\-#,##0.000"/>
    <numFmt numFmtId="168" formatCode="#,##0.00000;\-#,##0.00000"/>
    <numFmt numFmtId="169" formatCode="#,##0.00000_ ;[Red]\-#,##0.00000\ "/>
  </numFmts>
  <fonts count="26">
    <font>
      <sz val="10"/>
      <name val="Arial"/>
      <charset val="110"/>
    </font>
    <font>
      <b/>
      <sz val="18"/>
      <color indexed="10"/>
      <name val="Arial CE"/>
      <charset val="110"/>
    </font>
    <font>
      <sz val="8"/>
      <name val="Arial"/>
      <family val="2"/>
      <charset val="238"/>
    </font>
    <font>
      <sz val="8"/>
      <name val="Arial CE"/>
      <charset val="110"/>
    </font>
    <font>
      <sz val="7"/>
      <name val="Arial"/>
      <family val="2"/>
      <charset val="238"/>
    </font>
    <font>
      <sz val="7"/>
      <name val="Arial CE"/>
      <charset val="110"/>
    </font>
    <font>
      <b/>
      <sz val="10"/>
      <name val="Arial"/>
      <family val="2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sz val="8"/>
      <color indexed="48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8"/>
      <name val="Arial"/>
      <family val="2"/>
      <charset val="238"/>
    </font>
    <font>
      <b/>
      <sz val="8"/>
      <color indexed="16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20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18" fillId="0" borderId="0"/>
  </cellStyleXfs>
  <cellXfs count="220">
    <xf numFmtId="0" fontId="0" fillId="0" borderId="0" xfId="0" applyAlignment="1">
      <alignment vertical="top"/>
      <protection locked="0"/>
    </xf>
    <xf numFmtId="0" fontId="0" fillId="0" borderId="0" xfId="0" applyAlignment="1" applyProtection="1">
      <alignment horizontal="left" vertical="top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164" fontId="3" fillId="0" borderId="10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right" vertical="center"/>
    </xf>
    <xf numFmtId="0" fontId="3" fillId="0" borderId="12" xfId="0" applyFont="1" applyBorder="1" applyAlignment="1" applyProtection="1">
      <alignment horizontal="left" vertical="top"/>
    </xf>
    <xf numFmtId="0" fontId="3" fillId="0" borderId="14" xfId="0" applyFont="1" applyBorder="1" applyAlignment="1" applyProtection="1">
      <alignment horizontal="left" vertical="top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17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164" fontId="3" fillId="0" borderId="19" xfId="0" applyNumberFormat="1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49" fontId="3" fillId="0" borderId="17" xfId="0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165" fontId="0" fillId="0" borderId="29" xfId="0" applyNumberFormat="1" applyFont="1" applyBorder="1" applyAlignment="1" applyProtection="1">
      <alignment horizontal="right" vertical="center"/>
    </xf>
    <xf numFmtId="165" fontId="0" fillId="0" borderId="30" xfId="0" applyNumberFormat="1" applyFont="1" applyBorder="1" applyAlignment="1" applyProtection="1">
      <alignment horizontal="right" vertical="center"/>
    </xf>
    <xf numFmtId="165" fontId="7" fillId="0" borderId="31" xfId="0" applyNumberFormat="1" applyFont="1" applyBorder="1" applyAlignment="1" applyProtection="1">
      <alignment horizontal="right" vertical="center"/>
    </xf>
    <xf numFmtId="166" fontId="7" fillId="0" borderId="32" xfId="0" applyNumberFormat="1" applyFont="1" applyBorder="1" applyAlignment="1" applyProtection="1">
      <alignment horizontal="right" vertical="center"/>
    </xf>
    <xf numFmtId="165" fontId="0" fillId="0" borderId="31" xfId="0" applyNumberFormat="1" applyFont="1" applyBorder="1" applyAlignment="1" applyProtection="1">
      <alignment horizontal="right" vertical="center"/>
    </xf>
    <xf numFmtId="165" fontId="0" fillId="0" borderId="32" xfId="0" applyNumberFormat="1" applyFont="1" applyBorder="1" applyAlignment="1" applyProtection="1">
      <alignment horizontal="right" vertical="center"/>
    </xf>
    <xf numFmtId="165" fontId="7" fillId="0" borderId="30" xfId="0" applyNumberFormat="1" applyFont="1" applyBorder="1" applyAlignment="1" applyProtection="1">
      <alignment horizontal="right" vertical="center"/>
    </xf>
    <xf numFmtId="166" fontId="7" fillId="0" borderId="30" xfId="0" applyNumberFormat="1" applyFont="1" applyBorder="1" applyAlignment="1" applyProtection="1">
      <alignment horizontal="right" vertical="center"/>
    </xf>
    <xf numFmtId="165" fontId="0" fillId="0" borderId="33" xfId="0" applyNumberFormat="1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164" fontId="2" fillId="0" borderId="34" xfId="0" applyNumberFormat="1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166" fontId="7" fillId="0" borderId="18" xfId="0" applyNumberFormat="1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166" fontId="0" fillId="0" borderId="18" xfId="0" applyNumberFormat="1" applyFont="1" applyBorder="1" applyAlignment="1" applyProtection="1">
      <alignment horizontal="right" vertical="center"/>
    </xf>
    <xf numFmtId="165" fontId="0" fillId="0" borderId="19" xfId="0" applyNumberFormat="1" applyFont="1" applyBorder="1" applyAlignment="1" applyProtection="1">
      <alignment horizontal="right" vertical="center"/>
    </xf>
    <xf numFmtId="0" fontId="10" fillId="0" borderId="19" xfId="0" applyFont="1" applyBorder="1" applyAlignment="1" applyProtection="1">
      <alignment horizontal="right" vertical="center"/>
    </xf>
    <xf numFmtId="0" fontId="10" fillId="0" borderId="20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164" fontId="2" fillId="0" borderId="36" xfId="0" applyNumberFormat="1" applyFont="1" applyBorder="1" applyAlignment="1" applyProtection="1">
      <alignment horizontal="center" vertical="center"/>
    </xf>
    <xf numFmtId="165" fontId="0" fillId="0" borderId="18" xfId="0" applyNumberFormat="1" applyFont="1" applyBorder="1" applyAlignment="1" applyProtection="1">
      <alignment horizontal="right" vertical="center"/>
    </xf>
    <xf numFmtId="0" fontId="9" fillId="0" borderId="18" xfId="0" applyFont="1" applyBorder="1" applyAlignment="1" applyProtection="1">
      <alignment horizontal="left" vertical="center"/>
    </xf>
    <xf numFmtId="166" fontId="7" fillId="0" borderId="21" xfId="0" applyNumberFormat="1" applyFont="1" applyBorder="1" applyAlignment="1" applyProtection="1">
      <alignment horizontal="right" vertical="center"/>
    </xf>
    <xf numFmtId="166" fontId="0" fillId="0" borderId="21" xfId="0" applyNumberFormat="1" applyFont="1" applyBorder="1" applyAlignment="1" applyProtection="1">
      <alignment horizontal="right" vertical="center"/>
    </xf>
    <xf numFmtId="165" fontId="0" fillId="0" borderId="23" xfId="0" applyNumberFormat="1" applyFont="1" applyBorder="1" applyAlignment="1" applyProtection="1">
      <alignment horizontal="right" vertical="center"/>
    </xf>
    <xf numFmtId="0" fontId="2" fillId="0" borderId="37" xfId="0" applyFont="1" applyBorder="1" applyAlignment="1" applyProtection="1">
      <alignment horizontal="left" vertical="center"/>
    </xf>
    <xf numFmtId="164" fontId="2" fillId="0" borderId="38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166" fontId="7" fillId="0" borderId="39" xfId="0" applyNumberFormat="1" applyFont="1" applyBorder="1" applyAlignment="1" applyProtection="1">
      <alignment horizontal="right" vertical="center"/>
    </xf>
    <xf numFmtId="166" fontId="7" fillId="0" borderId="22" xfId="0" applyNumberFormat="1" applyFont="1" applyBorder="1" applyAlignment="1" applyProtection="1">
      <alignment horizontal="right" vertical="center"/>
    </xf>
    <xf numFmtId="165" fontId="11" fillId="0" borderId="7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2" fillId="0" borderId="40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42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165" fontId="3" fillId="0" borderId="14" xfId="0" applyNumberFormat="1" applyFont="1" applyBorder="1" applyAlignment="1" applyProtection="1">
      <alignment horizontal="right" vertical="center"/>
    </xf>
    <xf numFmtId="166" fontId="3" fillId="0" borderId="18" xfId="0" applyNumberFormat="1" applyFont="1" applyBorder="1" applyAlignment="1" applyProtection="1">
      <alignment horizontal="right" vertical="center"/>
    </xf>
    <xf numFmtId="166" fontId="7" fillId="0" borderId="14" xfId="0" applyNumberFormat="1" applyFont="1" applyBorder="1" applyAlignment="1" applyProtection="1">
      <alignment horizontal="right" vertical="center"/>
    </xf>
    <xf numFmtId="0" fontId="2" fillId="0" borderId="43" xfId="0" applyFont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/>
    </xf>
    <xf numFmtId="165" fontId="3" fillId="0" borderId="18" xfId="0" applyNumberFormat="1" applyFont="1" applyBorder="1" applyAlignment="1" applyProtection="1">
      <alignment horizontal="right" vertical="center"/>
    </xf>
    <xf numFmtId="0" fontId="6" fillId="0" borderId="32" xfId="0" applyFont="1" applyBorder="1" applyAlignment="1" applyProtection="1">
      <alignment horizontal="left" vertical="center"/>
    </xf>
    <xf numFmtId="0" fontId="2" fillId="0" borderId="45" xfId="0" applyFont="1" applyBorder="1" applyAlignment="1" applyProtection="1">
      <alignment horizontal="left" vertical="center"/>
    </xf>
    <xf numFmtId="0" fontId="2" fillId="0" borderId="46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/>
    </xf>
    <xf numFmtId="0" fontId="2" fillId="0" borderId="47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 vertical="center"/>
    </xf>
    <xf numFmtId="0" fontId="12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3" fillId="3" borderId="48" xfId="0" applyFont="1" applyFill="1" applyBorder="1" applyAlignment="1" applyProtection="1">
      <alignment horizontal="center" vertical="center" wrapText="1"/>
    </xf>
    <xf numFmtId="0" fontId="3" fillId="3" borderId="49" xfId="0" applyFont="1" applyFill="1" applyBorder="1" applyAlignment="1" applyProtection="1">
      <alignment horizontal="center" vertical="center" wrapText="1"/>
    </xf>
    <xf numFmtId="0" fontId="3" fillId="3" borderId="50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164" fontId="3" fillId="3" borderId="38" xfId="0" applyNumberFormat="1" applyFont="1" applyFill="1" applyBorder="1" applyAlignment="1" applyProtection="1">
      <alignment horizontal="center" vertical="center"/>
    </xf>
    <xf numFmtId="164" fontId="3" fillId="3" borderId="51" xfId="0" applyNumberFormat="1" applyFont="1" applyFill="1" applyBorder="1" applyAlignment="1" applyProtection="1">
      <alignment horizontal="center" vertical="center"/>
    </xf>
    <xf numFmtId="164" fontId="3" fillId="3" borderId="52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0" fontId="0" fillId="2" borderId="21" xfId="0" applyFont="1" applyFill="1" applyBorder="1" applyAlignment="1" applyProtection="1">
      <alignment horizontal="left"/>
    </xf>
    <xf numFmtId="0" fontId="0" fillId="2" borderId="22" xfId="0" applyFont="1" applyFill="1" applyBorder="1" applyAlignment="1" applyProtection="1">
      <alignment horizontal="left"/>
    </xf>
    <xf numFmtId="0" fontId="0" fillId="2" borderId="23" xfId="0" applyFont="1" applyFill="1" applyBorder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166" fontId="14" fillId="0" borderId="0" xfId="0" applyNumberFormat="1" applyFont="1" applyAlignment="1" applyProtection="1">
      <alignment horizontal="right" vertical="center"/>
    </xf>
    <xf numFmtId="167" fontId="14" fillId="0" borderId="0" xfId="0" applyNumberFormat="1" applyFont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166" fontId="15" fillId="0" borderId="0" xfId="0" applyNumberFormat="1" applyFont="1" applyAlignment="1" applyProtection="1">
      <alignment horizontal="right" vertical="center"/>
    </xf>
    <xf numFmtId="167" fontId="15" fillId="0" borderId="0" xfId="0" applyNumberFormat="1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left"/>
    </xf>
    <xf numFmtId="0" fontId="14" fillId="0" borderId="2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center" vertical="center"/>
    </xf>
    <xf numFmtId="166" fontId="14" fillId="0" borderId="2" xfId="0" applyNumberFormat="1" applyFont="1" applyBorder="1" applyAlignment="1" applyProtection="1">
      <alignment horizontal="right" vertical="center"/>
    </xf>
    <xf numFmtId="167" fontId="14" fillId="0" borderId="2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167" fontId="2" fillId="0" borderId="0" xfId="0" applyNumberFormat="1" applyFont="1" applyAlignment="1" applyProtection="1">
      <alignment horizontal="right" vertical="center"/>
    </xf>
    <xf numFmtId="166" fontId="2" fillId="0" borderId="0" xfId="0" applyNumberFormat="1" applyFont="1" applyAlignment="1" applyProtection="1">
      <alignment horizontal="right" vertical="center"/>
    </xf>
    <xf numFmtId="168" fontId="2" fillId="0" borderId="0" xfId="0" applyNumberFormat="1" applyFont="1" applyAlignment="1" applyProtection="1">
      <alignment horizontal="right" vertical="center"/>
    </xf>
    <xf numFmtId="0" fontId="16" fillId="0" borderId="0" xfId="0" applyFont="1" applyAlignment="1" applyProtection="1">
      <alignment horizontal="center" vertical="center"/>
    </xf>
    <xf numFmtId="167" fontId="16" fillId="0" borderId="0" xfId="0" applyNumberFormat="1" applyFont="1" applyAlignment="1" applyProtection="1">
      <alignment horizontal="right" vertical="center"/>
    </xf>
    <xf numFmtId="168" fontId="16" fillId="0" borderId="0" xfId="0" applyNumberFormat="1" applyFont="1" applyAlignment="1" applyProtection="1">
      <alignment horizontal="right" vertical="center"/>
    </xf>
    <xf numFmtId="49" fontId="17" fillId="0" borderId="0" xfId="1" applyNumberFormat="1" applyFont="1" applyFill="1" applyBorder="1" applyAlignment="1">
      <alignment horizontal="left"/>
    </xf>
    <xf numFmtId="0" fontId="17" fillId="0" borderId="0" xfId="1" applyFont="1" applyFill="1" applyBorder="1" applyAlignment="1">
      <alignment wrapText="1"/>
    </xf>
    <xf numFmtId="0" fontId="2" fillId="0" borderId="0" xfId="0" applyFont="1" applyAlignment="1" applyProtection="1">
      <alignment horizontal="right" vertical="center"/>
    </xf>
    <xf numFmtId="4" fontId="2" fillId="0" borderId="0" xfId="0" applyNumberFormat="1" applyFont="1" applyAlignment="1" applyProtection="1">
      <alignment horizontal="right" vertical="top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Alignment="1" applyProtection="1">
      <alignment horizontal="center" vertical="top"/>
    </xf>
    <xf numFmtId="4" fontId="19" fillId="0" borderId="0" xfId="0" applyNumberFormat="1" applyFont="1" applyAlignment="1" applyProtection="1">
      <alignment horizontal="right" vertical="top"/>
    </xf>
    <xf numFmtId="4" fontId="20" fillId="0" borderId="0" xfId="0" applyNumberFormat="1" applyFont="1" applyAlignment="1" applyProtection="1">
      <alignment horizontal="right" vertical="top"/>
    </xf>
    <xf numFmtId="0" fontId="19" fillId="0" borderId="0" xfId="0" applyFont="1" applyAlignment="1" applyProtection="1">
      <alignment horizontal="left" vertical="top"/>
    </xf>
    <xf numFmtId="0" fontId="20" fillId="0" borderId="0" xfId="0" applyFont="1" applyAlignment="1" applyProtection="1">
      <alignment horizontal="left" vertical="top"/>
    </xf>
    <xf numFmtId="49" fontId="20" fillId="0" borderId="0" xfId="0" applyNumberFormat="1" applyFont="1" applyAlignment="1" applyProtection="1">
      <alignment horizontal="left" vertical="top"/>
    </xf>
    <xf numFmtId="0" fontId="19" fillId="0" borderId="0" xfId="0" applyFont="1" applyAlignment="1" applyProtection="1">
      <alignment horizontal="center" vertical="top"/>
    </xf>
    <xf numFmtId="0" fontId="20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21" fillId="0" borderId="0" xfId="0" applyFont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center" vertical="top"/>
    </xf>
    <xf numFmtId="49" fontId="15" fillId="0" borderId="0" xfId="0" applyNumberFormat="1" applyFont="1" applyAlignment="1" applyProtection="1">
      <alignment horizontal="left" vertical="center"/>
    </xf>
    <xf numFmtId="49" fontId="15" fillId="0" borderId="0" xfId="0" applyNumberFormat="1" applyFont="1" applyAlignment="1" applyProtection="1">
      <alignment horizontal="center" vertical="center"/>
    </xf>
    <xf numFmtId="0" fontId="0" fillId="4" borderId="0" xfId="0" applyFill="1" applyAlignment="1" applyProtection="1">
      <alignment horizontal="left" vertical="top"/>
    </xf>
    <xf numFmtId="0" fontId="2" fillId="5" borderId="51" xfId="0" applyFont="1" applyFill="1" applyBorder="1" applyAlignment="1" applyProtection="1">
      <alignment horizontal="center" vertical="top"/>
    </xf>
    <xf numFmtId="0" fontId="2" fillId="5" borderId="52" xfId="0" applyFont="1" applyFill="1" applyBorder="1" applyAlignment="1" applyProtection="1">
      <alignment horizontal="center" vertical="top"/>
    </xf>
    <xf numFmtId="169" fontId="0" fillId="0" borderId="0" xfId="0" applyNumberFormat="1" applyAlignment="1" applyProtection="1">
      <alignment horizontal="left" vertical="top"/>
    </xf>
    <xf numFmtId="0" fontId="21" fillId="0" borderId="0" xfId="0" applyFont="1" applyAlignment="1" applyProtection="1">
      <alignment horizontal="left" vertical="center" wrapText="1"/>
    </xf>
    <xf numFmtId="0" fontId="21" fillId="6" borderId="0" xfId="0" applyFont="1" applyFill="1" applyAlignment="1" applyProtection="1">
      <alignment horizontal="left" vertical="center" wrapText="1"/>
    </xf>
    <xf numFmtId="0" fontId="22" fillId="6" borderId="0" xfId="0" applyFont="1" applyFill="1" applyAlignment="1" applyProtection="1">
      <alignment horizontal="left" vertical="center" wrapText="1"/>
    </xf>
    <xf numFmtId="0" fontId="22" fillId="6" borderId="0" xfId="0" applyFont="1" applyFill="1" applyAlignment="1" applyProtection="1">
      <alignment horizontal="center" vertical="center"/>
    </xf>
    <xf numFmtId="167" fontId="22" fillId="6" borderId="0" xfId="0" applyNumberFormat="1" applyFont="1" applyFill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169" fontId="2" fillId="0" borderId="0" xfId="0" applyNumberFormat="1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top"/>
    </xf>
    <xf numFmtId="0" fontId="21" fillId="0" borderId="0" xfId="0" applyFont="1" applyAlignment="1" applyProtection="1">
      <alignment horizontal="center" vertical="top"/>
    </xf>
    <xf numFmtId="166" fontId="21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169" fontId="9" fillId="0" borderId="0" xfId="0" applyNumberFormat="1" applyFont="1" applyAlignment="1" applyProtection="1">
      <alignment horizontal="right" vertical="center"/>
    </xf>
    <xf numFmtId="169" fontId="21" fillId="0" borderId="0" xfId="0" applyNumberFormat="1" applyFont="1" applyAlignment="1" applyProtection="1">
      <alignment horizontal="right" vertical="center"/>
    </xf>
    <xf numFmtId="169" fontId="0" fillId="0" borderId="0" xfId="0" applyNumberFormat="1" applyAlignment="1" applyProtection="1">
      <alignment horizontal="right" vertical="top"/>
    </xf>
    <xf numFmtId="167" fontId="9" fillId="0" borderId="0" xfId="0" applyNumberFormat="1" applyFont="1" applyAlignment="1" applyProtection="1">
      <alignment horizontal="left" vertical="center"/>
    </xf>
    <xf numFmtId="167" fontId="2" fillId="0" borderId="0" xfId="0" applyNumberFormat="1" applyFont="1" applyAlignment="1" applyProtection="1">
      <alignment vertical="top"/>
    </xf>
    <xf numFmtId="167" fontId="21" fillId="0" borderId="0" xfId="0" applyNumberFormat="1" applyFont="1" applyAlignment="1" applyProtection="1">
      <alignment vertical="top"/>
    </xf>
    <xf numFmtId="167" fontId="2" fillId="0" borderId="0" xfId="0" applyNumberFormat="1" applyFont="1" applyAlignment="1" applyProtection="1">
      <alignment horizontal="right" vertical="top"/>
    </xf>
    <xf numFmtId="166" fontId="9" fillId="0" borderId="0" xfId="0" applyNumberFormat="1" applyFont="1" applyAlignment="1" applyProtection="1">
      <alignment horizontal="left" vertical="center"/>
    </xf>
    <xf numFmtId="166" fontId="2" fillId="0" borderId="0" xfId="0" applyNumberFormat="1" applyFont="1" applyAlignment="1" applyProtection="1">
      <alignment vertical="top"/>
    </xf>
    <xf numFmtId="166" fontId="21" fillId="0" borderId="0" xfId="0" applyNumberFormat="1" applyFont="1" applyAlignment="1" applyProtection="1">
      <alignment vertical="top"/>
    </xf>
    <xf numFmtId="166" fontId="2" fillId="0" borderId="0" xfId="0" applyNumberFormat="1" applyFont="1" applyAlignment="1" applyProtection="1">
      <alignment horizontal="right" vertical="top"/>
    </xf>
    <xf numFmtId="0" fontId="24" fillId="0" borderId="2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top"/>
    </xf>
    <xf numFmtId="166" fontId="23" fillId="0" borderId="0" xfId="0" applyNumberFormat="1" applyFont="1" applyAlignment="1" applyProtection="1">
      <alignment horizontal="right" vertical="center"/>
    </xf>
    <xf numFmtId="169" fontId="21" fillId="0" borderId="0" xfId="0" applyNumberFormat="1" applyFont="1" applyAlignment="1" applyProtection="1">
      <alignment horizontal="right" vertical="top"/>
    </xf>
    <xf numFmtId="49" fontId="23" fillId="0" borderId="0" xfId="0" applyNumberFormat="1" applyFont="1" applyAlignment="1" applyProtection="1">
      <alignment horizontal="center" vertical="center"/>
    </xf>
    <xf numFmtId="0" fontId="3" fillId="0" borderId="14" xfId="0" applyFont="1" applyBorder="1" applyAlignment="1" applyProtection="1">
      <alignment horizontal="left" vertical="center"/>
    </xf>
    <xf numFmtId="0" fontId="0" fillId="0" borderId="15" xfId="0" applyBorder="1" applyAlignment="1">
      <alignment vertical="center"/>
      <protection locked="0"/>
    </xf>
    <xf numFmtId="0" fontId="0" fillId="0" borderId="16" xfId="0" applyBorder="1" applyAlignment="1">
      <alignment vertical="center"/>
      <protection locked="0"/>
    </xf>
    <xf numFmtId="0" fontId="3" fillId="0" borderId="18" xfId="0" applyFont="1" applyBorder="1" applyAlignment="1" applyProtection="1">
      <alignment horizontal="left" vertical="center"/>
    </xf>
    <xf numFmtId="0" fontId="0" fillId="0" borderId="19" xfId="0" applyBorder="1" applyAlignment="1">
      <alignment vertical="center"/>
      <protection locked="0"/>
    </xf>
    <xf numFmtId="0" fontId="0" fillId="0" borderId="20" xfId="0" applyBorder="1" applyAlignment="1">
      <alignment vertical="center"/>
      <protection locked="0"/>
    </xf>
    <xf numFmtId="0" fontId="3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3" fillId="0" borderId="13" xfId="0" applyFont="1" applyBorder="1" applyAlignment="1" applyProtection="1">
      <alignment horizontal="left" vertical="top"/>
    </xf>
    <xf numFmtId="0" fontId="3" fillId="0" borderId="1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workbookViewId="0">
      <selection activeCell="R50" sqref="R50"/>
    </sheetView>
  </sheetViews>
  <sheetFormatPr defaultRowHeight="12.75" customHeight="1"/>
  <cols>
    <col min="1" max="1" width="2.42578125" style="1" customWidth="1"/>
    <col min="2" max="2" width="1.85546875" style="1" customWidth="1"/>
    <col min="3" max="3" width="2.7109375" style="1" customWidth="1"/>
    <col min="4" max="4" width="6.85546875" style="1" customWidth="1"/>
    <col min="5" max="5" width="13.5703125" style="1" customWidth="1"/>
    <col min="6" max="6" width="0.5703125" style="1" customWidth="1"/>
    <col min="7" max="7" width="2.5703125" style="1" customWidth="1"/>
    <col min="8" max="8" width="2.7109375" style="1" customWidth="1"/>
    <col min="9" max="9" width="9.7109375" style="1" customWidth="1"/>
    <col min="10" max="10" width="13.5703125" style="1" customWidth="1"/>
    <col min="11" max="11" width="0.7109375" style="1" customWidth="1"/>
    <col min="12" max="12" width="2.42578125" style="1" customWidth="1"/>
    <col min="13" max="13" width="2.85546875" style="1" customWidth="1"/>
    <col min="14" max="14" width="2" style="1" customWidth="1"/>
    <col min="15" max="15" width="12.7109375" style="1" customWidth="1"/>
    <col min="16" max="16" width="2.85546875" style="1" customWidth="1"/>
    <col min="17" max="17" width="2" style="1" customWidth="1"/>
    <col min="18" max="18" width="13.5703125" style="1" customWidth="1"/>
    <col min="19" max="19" width="0.5703125" style="1" customWidth="1"/>
    <col min="20" max="16384" width="9.140625" style="1"/>
  </cols>
  <sheetData>
    <row r="1" spans="1:1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ht="23.25" customHeight="1">
      <c r="A2" s="5"/>
      <c r="B2" s="6"/>
      <c r="C2" s="6"/>
      <c r="D2" s="6"/>
      <c r="E2" s="6"/>
      <c r="F2" s="6"/>
      <c r="G2" s="7" t="s"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2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8.2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5" customHeight="1">
      <c r="A5" s="15"/>
      <c r="B5" s="16" t="s">
        <v>1</v>
      </c>
      <c r="C5" s="16"/>
      <c r="D5" s="16"/>
      <c r="E5" s="210" t="s">
        <v>167</v>
      </c>
      <c r="F5" s="211"/>
      <c r="G5" s="211"/>
      <c r="H5" s="211"/>
      <c r="I5" s="211"/>
      <c r="J5" s="212"/>
      <c r="K5" s="16"/>
      <c r="L5" s="16"/>
      <c r="M5" s="16"/>
      <c r="N5" s="16"/>
      <c r="O5" s="16" t="s">
        <v>2</v>
      </c>
      <c r="P5" s="17" t="s">
        <v>3</v>
      </c>
      <c r="Q5" s="20"/>
      <c r="R5" s="19"/>
      <c r="S5" s="21"/>
    </row>
    <row r="6" spans="1:19" ht="17.25" hidden="1" customHeight="1">
      <c r="A6" s="15"/>
      <c r="B6" s="16" t="s">
        <v>4</v>
      </c>
      <c r="C6" s="16"/>
      <c r="D6" s="16"/>
      <c r="E6" s="22" t="s">
        <v>5</v>
      </c>
      <c r="F6" s="16"/>
      <c r="G6" s="16"/>
      <c r="H6" s="16"/>
      <c r="I6" s="16"/>
      <c r="J6" s="23"/>
      <c r="K6" s="16"/>
      <c r="L6" s="16"/>
      <c r="M6" s="16"/>
      <c r="N6" s="16"/>
      <c r="O6" s="16"/>
      <c r="P6" s="24"/>
      <c r="Q6" s="25"/>
      <c r="R6" s="23"/>
      <c r="S6" s="21"/>
    </row>
    <row r="7" spans="1:19" ht="17.25" customHeight="1">
      <c r="A7" s="15"/>
      <c r="B7" s="16" t="s">
        <v>6</v>
      </c>
      <c r="C7" s="16"/>
      <c r="D7" s="16"/>
      <c r="E7" s="213" t="s">
        <v>168</v>
      </c>
      <c r="F7" s="214"/>
      <c r="G7" s="214"/>
      <c r="H7" s="214"/>
      <c r="I7" s="214"/>
      <c r="J7" s="215"/>
      <c r="K7" s="16"/>
      <c r="L7" s="16"/>
      <c r="M7" s="16"/>
      <c r="N7" s="16"/>
      <c r="O7" s="16" t="s">
        <v>7</v>
      </c>
      <c r="P7" s="22"/>
      <c r="Q7" s="25"/>
      <c r="R7" s="23"/>
      <c r="S7" s="21"/>
    </row>
    <row r="8" spans="1:19" ht="17.25" hidden="1" customHeight="1">
      <c r="A8" s="15"/>
      <c r="B8" s="16" t="s">
        <v>8</v>
      </c>
      <c r="C8" s="16"/>
      <c r="D8" s="16"/>
      <c r="E8" s="26" t="s">
        <v>3</v>
      </c>
      <c r="F8" s="16"/>
      <c r="G8" s="16"/>
      <c r="H8" s="16"/>
      <c r="I8" s="16"/>
      <c r="J8" s="23"/>
      <c r="K8" s="16"/>
      <c r="L8" s="16"/>
      <c r="M8" s="16"/>
      <c r="N8" s="16"/>
      <c r="O8" s="16"/>
      <c r="P8" s="24"/>
      <c r="Q8" s="25"/>
      <c r="R8" s="23"/>
      <c r="S8" s="21"/>
    </row>
    <row r="9" spans="1:19" ht="17.25" customHeight="1">
      <c r="A9" s="15"/>
      <c r="B9" s="16" t="s">
        <v>9</v>
      </c>
      <c r="C9" s="16"/>
      <c r="D9" s="16"/>
      <c r="E9" s="27" t="s">
        <v>3</v>
      </c>
      <c r="F9" s="28"/>
      <c r="G9" s="28"/>
      <c r="H9" s="28"/>
      <c r="I9" s="28"/>
      <c r="J9" s="29"/>
      <c r="K9" s="16"/>
      <c r="L9" s="16"/>
      <c r="M9" s="16"/>
      <c r="N9" s="16"/>
      <c r="O9" s="16" t="s">
        <v>10</v>
      </c>
      <c r="P9" s="204" t="s">
        <v>169</v>
      </c>
      <c r="Q9" s="205"/>
      <c r="R9" s="206"/>
      <c r="S9" s="21"/>
    </row>
    <row r="10" spans="1:19" ht="17.25" hidden="1" customHeight="1">
      <c r="A10" s="15"/>
      <c r="B10" s="16" t="s">
        <v>11</v>
      </c>
      <c r="C10" s="16"/>
      <c r="D10" s="16"/>
      <c r="E10" s="31" t="s">
        <v>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5"/>
      <c r="Q10" s="25"/>
      <c r="R10" s="16"/>
      <c r="S10" s="21"/>
    </row>
    <row r="11" spans="1:19" ht="17.25" hidden="1" customHeight="1">
      <c r="A11" s="15"/>
      <c r="B11" s="16" t="s">
        <v>12</v>
      </c>
      <c r="C11" s="16"/>
      <c r="D11" s="16"/>
      <c r="E11" s="31" t="s">
        <v>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  <c r="Q11" s="25"/>
      <c r="R11" s="16"/>
      <c r="S11" s="21"/>
    </row>
    <row r="12" spans="1:19" ht="17.25" hidden="1" customHeight="1">
      <c r="A12" s="15"/>
      <c r="B12" s="16" t="s">
        <v>13</v>
      </c>
      <c r="C12" s="16"/>
      <c r="D12" s="16"/>
      <c r="E12" s="31" t="s">
        <v>3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5"/>
      <c r="Q12" s="25"/>
      <c r="R12" s="16"/>
      <c r="S12" s="21"/>
    </row>
    <row r="13" spans="1:19" ht="17.25" hidden="1" customHeight="1">
      <c r="A13" s="15"/>
      <c r="B13" s="16"/>
      <c r="C13" s="16"/>
      <c r="D13" s="16"/>
      <c r="E13" s="31" t="s">
        <v>3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16"/>
      <c r="S13" s="21"/>
    </row>
    <row r="14" spans="1:19" ht="17.25" hidden="1" customHeight="1">
      <c r="A14" s="15"/>
      <c r="B14" s="16"/>
      <c r="C14" s="16"/>
      <c r="D14" s="16"/>
      <c r="E14" s="31" t="s">
        <v>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5"/>
      <c r="Q14" s="25"/>
      <c r="R14" s="16"/>
      <c r="S14" s="21"/>
    </row>
    <row r="15" spans="1:19" ht="17.25" hidden="1" customHeight="1">
      <c r="A15" s="15"/>
      <c r="B15" s="16"/>
      <c r="C15" s="16"/>
      <c r="D15" s="16"/>
      <c r="E15" s="31" t="s">
        <v>3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5"/>
      <c r="Q15" s="25"/>
      <c r="R15" s="16"/>
      <c r="S15" s="21"/>
    </row>
    <row r="16" spans="1:19" ht="17.25" hidden="1" customHeight="1">
      <c r="A16" s="15"/>
      <c r="B16" s="16"/>
      <c r="C16" s="16"/>
      <c r="D16" s="16"/>
      <c r="E16" s="31" t="s">
        <v>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5"/>
      <c r="Q16" s="25"/>
      <c r="R16" s="16"/>
      <c r="S16" s="21"/>
    </row>
    <row r="17" spans="1:19" ht="17.25" hidden="1" customHeight="1">
      <c r="A17" s="15"/>
      <c r="B17" s="16"/>
      <c r="C17" s="16"/>
      <c r="D17" s="16"/>
      <c r="E17" s="31" t="s">
        <v>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5"/>
      <c r="Q17" s="25"/>
      <c r="R17" s="16"/>
      <c r="S17" s="21"/>
    </row>
    <row r="18" spans="1:19" ht="17.25" hidden="1" customHeight="1">
      <c r="A18" s="15"/>
      <c r="B18" s="16"/>
      <c r="C18" s="16"/>
      <c r="D18" s="16"/>
      <c r="E18" s="31" t="s">
        <v>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5"/>
      <c r="Q18" s="25"/>
      <c r="R18" s="16"/>
      <c r="S18" s="21"/>
    </row>
    <row r="19" spans="1:19" ht="17.25" hidden="1" customHeight="1">
      <c r="A19" s="15"/>
      <c r="B19" s="16"/>
      <c r="C19" s="16"/>
      <c r="D19" s="16"/>
      <c r="E19" s="31" t="s">
        <v>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5"/>
      <c r="Q19" s="25"/>
      <c r="R19" s="16"/>
      <c r="S19" s="21"/>
    </row>
    <row r="20" spans="1:19" ht="17.25" hidden="1" customHeight="1">
      <c r="A20" s="15"/>
      <c r="B20" s="16"/>
      <c r="C20" s="16"/>
      <c r="D20" s="16"/>
      <c r="E20" s="31" t="s">
        <v>3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5"/>
      <c r="Q20" s="25"/>
      <c r="R20" s="16"/>
      <c r="S20" s="21"/>
    </row>
    <row r="21" spans="1:19" ht="17.25" hidden="1" customHeight="1">
      <c r="A21" s="15"/>
      <c r="B21" s="16"/>
      <c r="C21" s="16"/>
      <c r="D21" s="16"/>
      <c r="E21" s="31" t="s">
        <v>3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5"/>
      <c r="Q21" s="25"/>
      <c r="R21" s="16"/>
      <c r="S21" s="21"/>
    </row>
    <row r="22" spans="1:19" ht="17.25" hidden="1" customHeight="1">
      <c r="A22" s="15"/>
      <c r="B22" s="16"/>
      <c r="C22" s="16"/>
      <c r="D22" s="16"/>
      <c r="E22" s="31" t="s">
        <v>3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5"/>
      <c r="Q22" s="25"/>
      <c r="R22" s="16"/>
      <c r="S22" s="21"/>
    </row>
    <row r="23" spans="1:19" ht="17.25" hidden="1" customHeight="1">
      <c r="A23" s="15"/>
      <c r="B23" s="16"/>
      <c r="C23" s="16"/>
      <c r="D23" s="16"/>
      <c r="E23" s="31" t="s">
        <v>3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5"/>
      <c r="Q23" s="25"/>
      <c r="R23" s="16"/>
      <c r="S23" s="21"/>
    </row>
    <row r="24" spans="1:19" ht="17.25" hidden="1" customHeight="1">
      <c r="A24" s="15"/>
      <c r="B24" s="16"/>
      <c r="C24" s="16"/>
      <c r="D24" s="16"/>
      <c r="E24" s="31" t="s">
        <v>3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5"/>
      <c r="Q24" s="25"/>
      <c r="R24" s="16"/>
      <c r="S24" s="21"/>
    </row>
    <row r="25" spans="1:19" ht="17.25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14</v>
      </c>
      <c r="P25" s="16" t="s">
        <v>15</v>
      </c>
      <c r="Q25" s="16"/>
      <c r="R25" s="16"/>
      <c r="S25" s="21"/>
    </row>
    <row r="26" spans="1:19" ht="17.25" customHeight="1">
      <c r="A26" s="15"/>
      <c r="B26" s="16" t="s">
        <v>16</v>
      </c>
      <c r="C26" s="16"/>
      <c r="D26" s="16"/>
      <c r="E26" s="210" t="s">
        <v>173</v>
      </c>
      <c r="F26" s="211"/>
      <c r="G26" s="211"/>
      <c r="H26" s="211"/>
      <c r="I26" s="211"/>
      <c r="J26" s="212"/>
      <c r="K26" s="16"/>
      <c r="L26" s="16"/>
      <c r="M26" s="16"/>
      <c r="N26" s="16"/>
      <c r="O26" s="32"/>
      <c r="P26" s="33"/>
      <c r="Q26" s="34"/>
      <c r="R26" s="35"/>
      <c r="S26" s="21"/>
    </row>
    <row r="27" spans="1:19" ht="17.25" customHeight="1">
      <c r="A27" s="15"/>
      <c r="B27" s="16" t="s">
        <v>17</v>
      </c>
      <c r="C27" s="16"/>
      <c r="D27" s="16"/>
      <c r="E27" s="216" t="s">
        <v>170</v>
      </c>
      <c r="F27" s="217"/>
      <c r="G27" s="217"/>
      <c r="H27" s="217"/>
      <c r="I27" s="217"/>
      <c r="J27" s="218"/>
      <c r="K27" s="16"/>
      <c r="L27" s="16"/>
      <c r="M27" s="16"/>
      <c r="N27" s="16"/>
      <c r="O27" s="32" t="s">
        <v>3</v>
      </c>
      <c r="P27" s="33"/>
      <c r="Q27" s="34"/>
      <c r="R27" s="35"/>
      <c r="S27" s="21"/>
    </row>
    <row r="28" spans="1:19" ht="17.25" customHeight="1">
      <c r="A28" s="15"/>
      <c r="B28" s="16" t="s">
        <v>18</v>
      </c>
      <c r="C28" s="16"/>
      <c r="D28" s="16"/>
      <c r="E28" s="22" t="s">
        <v>171</v>
      </c>
      <c r="F28" s="16"/>
      <c r="G28" s="16"/>
      <c r="H28" s="16"/>
      <c r="I28" s="16"/>
      <c r="J28" s="23"/>
      <c r="K28" s="16"/>
      <c r="L28" s="16"/>
      <c r="M28" s="16"/>
      <c r="N28" s="16"/>
      <c r="O28" s="32" t="s">
        <v>3</v>
      </c>
      <c r="P28" s="33" t="s">
        <v>3</v>
      </c>
      <c r="Q28" s="34" t="s">
        <v>3</v>
      </c>
      <c r="R28" s="35" t="s">
        <v>3</v>
      </c>
      <c r="S28" s="21"/>
    </row>
    <row r="29" spans="1:19" ht="17.25" customHeight="1">
      <c r="A29" s="15"/>
      <c r="B29" s="16"/>
      <c r="C29" s="16"/>
      <c r="D29" s="16"/>
      <c r="E29" s="30"/>
      <c r="F29" s="28"/>
      <c r="G29" s="28"/>
      <c r="H29" s="28"/>
      <c r="I29" s="28"/>
      <c r="J29" s="29"/>
      <c r="K29" s="16"/>
      <c r="L29" s="16"/>
      <c r="M29" s="16"/>
      <c r="N29" s="16"/>
      <c r="O29" s="25"/>
      <c r="P29" s="25"/>
      <c r="Q29" s="25"/>
      <c r="R29" s="16"/>
      <c r="S29" s="21"/>
    </row>
    <row r="30" spans="1:19" ht="17.25" customHeight="1">
      <c r="A30" s="15"/>
      <c r="B30" s="16"/>
      <c r="C30" s="16"/>
      <c r="D30" s="16"/>
      <c r="E30" s="36" t="s">
        <v>19</v>
      </c>
      <c r="F30" s="16"/>
      <c r="G30" s="16" t="s">
        <v>20</v>
      </c>
      <c r="H30" s="16"/>
      <c r="I30" s="16"/>
      <c r="J30" s="16"/>
      <c r="K30" s="16"/>
      <c r="L30" s="16"/>
      <c r="M30" s="16"/>
      <c r="N30" s="16"/>
      <c r="O30" s="36" t="s">
        <v>21</v>
      </c>
      <c r="P30" s="25"/>
      <c r="Q30" s="25"/>
      <c r="R30" s="37"/>
      <c r="S30" s="21"/>
    </row>
    <row r="31" spans="1:19" ht="17.25" customHeight="1">
      <c r="A31" s="15"/>
      <c r="B31" s="16"/>
      <c r="C31" s="16"/>
      <c r="D31" s="16"/>
      <c r="E31" s="32"/>
      <c r="F31" s="16"/>
      <c r="G31" s="207" t="s">
        <v>107</v>
      </c>
      <c r="H31" s="208"/>
      <c r="I31" s="209"/>
      <c r="J31" s="16"/>
      <c r="K31" s="16"/>
      <c r="L31" s="16"/>
      <c r="M31" s="16"/>
      <c r="N31" s="16"/>
      <c r="O31" s="39" t="s">
        <v>172</v>
      </c>
      <c r="P31" s="25"/>
      <c r="Q31" s="25"/>
      <c r="R31" s="40"/>
      <c r="S31" s="21"/>
    </row>
    <row r="32" spans="1:19" ht="8.25" customHeight="1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</row>
    <row r="33" spans="1:19" ht="20.25" customHeight="1">
      <c r="A33" s="44"/>
      <c r="B33" s="45"/>
      <c r="C33" s="45"/>
      <c r="D33" s="45"/>
      <c r="E33" s="46" t="s">
        <v>22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7"/>
    </row>
    <row r="34" spans="1:19" ht="20.25" customHeight="1">
      <c r="A34" s="48" t="s">
        <v>23</v>
      </c>
      <c r="B34" s="49"/>
      <c r="C34" s="49"/>
      <c r="D34" s="50"/>
      <c r="E34" s="51" t="s">
        <v>24</v>
      </c>
      <c r="F34" s="50"/>
      <c r="G34" s="51" t="s">
        <v>25</v>
      </c>
      <c r="H34" s="49"/>
      <c r="I34" s="50"/>
      <c r="J34" s="51" t="s">
        <v>26</v>
      </c>
      <c r="K34" s="49"/>
      <c r="L34" s="51" t="s">
        <v>27</v>
      </c>
      <c r="M34" s="49"/>
      <c r="N34" s="49"/>
      <c r="O34" s="50"/>
      <c r="P34" s="51" t="s">
        <v>28</v>
      </c>
      <c r="Q34" s="49"/>
      <c r="R34" s="49"/>
      <c r="S34" s="52"/>
    </row>
    <row r="35" spans="1:19" ht="20.25" customHeight="1">
      <c r="A35" s="53"/>
      <c r="B35" s="54"/>
      <c r="C35" s="54"/>
      <c r="D35" s="55">
        <v>0</v>
      </c>
      <c r="E35" s="56">
        <f>IF(D35=0,0,R47/D35)</f>
        <v>0</v>
      </c>
      <c r="F35" s="57"/>
      <c r="G35" s="58"/>
      <c r="H35" s="54"/>
      <c r="I35" s="55">
        <v>0</v>
      </c>
      <c r="J35" s="56">
        <f>IF(I35=0,0,R47/I35)</f>
        <v>0</v>
      </c>
      <c r="K35" s="59"/>
      <c r="L35" s="58"/>
      <c r="M35" s="54"/>
      <c r="N35" s="54"/>
      <c r="O35" s="55">
        <v>0</v>
      </c>
      <c r="P35" s="58"/>
      <c r="Q35" s="54"/>
      <c r="R35" s="60">
        <f>IF(O35=0,0,R47/O35)</f>
        <v>0</v>
      </c>
      <c r="S35" s="61"/>
    </row>
    <row r="36" spans="1:19" ht="20.25" customHeight="1">
      <c r="A36" s="44"/>
      <c r="B36" s="45"/>
      <c r="C36" s="45"/>
      <c r="D36" s="45"/>
      <c r="E36" s="46" t="s">
        <v>29</v>
      </c>
      <c r="F36" s="45"/>
      <c r="G36" s="45"/>
      <c r="H36" s="45"/>
      <c r="I36" s="45"/>
      <c r="J36" s="62" t="s">
        <v>30</v>
      </c>
      <c r="K36" s="45"/>
      <c r="L36" s="45"/>
      <c r="M36" s="45"/>
      <c r="N36" s="45"/>
      <c r="O36" s="45"/>
      <c r="P36" s="45"/>
      <c r="Q36" s="45"/>
      <c r="R36" s="45"/>
      <c r="S36" s="47"/>
    </row>
    <row r="37" spans="1:19" ht="20.25" customHeight="1">
      <c r="A37" s="63" t="s">
        <v>31</v>
      </c>
      <c r="B37" s="64"/>
      <c r="C37" s="65" t="s">
        <v>32</v>
      </c>
      <c r="D37" s="66"/>
      <c r="E37" s="66"/>
      <c r="F37" s="67"/>
      <c r="G37" s="63" t="s">
        <v>33</v>
      </c>
      <c r="H37" s="68"/>
      <c r="I37" s="65" t="s">
        <v>34</v>
      </c>
      <c r="J37" s="66"/>
      <c r="K37" s="66"/>
      <c r="L37" s="63" t="s">
        <v>35</v>
      </c>
      <c r="M37" s="68"/>
      <c r="N37" s="65" t="s">
        <v>36</v>
      </c>
      <c r="O37" s="66"/>
      <c r="P37" s="66"/>
      <c r="Q37" s="66"/>
      <c r="R37" s="66"/>
      <c r="S37" s="67"/>
    </row>
    <row r="38" spans="1:19" ht="20.25" customHeight="1">
      <c r="A38" s="69">
        <v>1</v>
      </c>
      <c r="B38" s="70" t="s">
        <v>37</v>
      </c>
      <c r="C38" s="19"/>
      <c r="D38" s="71" t="s">
        <v>38</v>
      </c>
      <c r="E38" s="72">
        <v>0</v>
      </c>
      <c r="F38" s="73"/>
      <c r="G38" s="69">
        <v>8</v>
      </c>
      <c r="H38" s="74" t="s">
        <v>39</v>
      </c>
      <c r="I38" s="35"/>
      <c r="J38" s="75">
        <v>0</v>
      </c>
      <c r="K38" s="76"/>
      <c r="L38" s="69">
        <v>13</v>
      </c>
      <c r="M38" s="33" t="s">
        <v>40</v>
      </c>
      <c r="N38" s="38"/>
      <c r="O38" s="38"/>
      <c r="P38" s="77">
        <f>M49</f>
        <v>21</v>
      </c>
      <c r="Q38" s="78" t="s">
        <v>41</v>
      </c>
      <c r="R38" s="72">
        <v>0</v>
      </c>
      <c r="S38" s="73"/>
    </row>
    <row r="39" spans="1:19" ht="20.25" customHeight="1">
      <c r="A39" s="69">
        <v>2</v>
      </c>
      <c r="B39" s="79"/>
      <c r="C39" s="29"/>
      <c r="D39" s="71" t="s">
        <v>42</v>
      </c>
      <c r="E39" s="72" t="s">
        <v>3</v>
      </c>
      <c r="F39" s="73"/>
      <c r="G39" s="69">
        <v>9</v>
      </c>
      <c r="H39" s="16" t="s">
        <v>43</v>
      </c>
      <c r="I39" s="71"/>
      <c r="J39" s="75">
        <v>0</v>
      </c>
      <c r="K39" s="76"/>
      <c r="L39" s="69">
        <v>14</v>
      </c>
      <c r="M39" s="33" t="s">
        <v>44</v>
      </c>
      <c r="N39" s="38"/>
      <c r="O39" s="38"/>
      <c r="P39" s="77">
        <f>M49</f>
        <v>21</v>
      </c>
      <c r="Q39" s="78" t="s">
        <v>41</v>
      </c>
      <c r="R39" s="72">
        <v>0</v>
      </c>
      <c r="S39" s="73"/>
    </row>
    <row r="40" spans="1:19" ht="20.25" customHeight="1">
      <c r="A40" s="69">
        <v>3</v>
      </c>
      <c r="B40" s="70" t="s">
        <v>45</v>
      </c>
      <c r="C40" s="19"/>
      <c r="D40" s="71" t="s">
        <v>38</v>
      </c>
      <c r="E40" s="72">
        <v>0</v>
      </c>
      <c r="F40" s="73"/>
      <c r="G40" s="69">
        <v>10</v>
      </c>
      <c r="H40" s="74" t="s">
        <v>46</v>
      </c>
      <c r="I40" s="35"/>
      <c r="J40" s="75">
        <v>0</v>
      </c>
      <c r="K40" s="76"/>
      <c r="L40" s="69">
        <v>15</v>
      </c>
      <c r="M40" s="33" t="s">
        <v>47</v>
      </c>
      <c r="N40" s="38"/>
      <c r="O40" s="38"/>
      <c r="P40" s="77">
        <f>M49</f>
        <v>21</v>
      </c>
      <c r="Q40" s="78" t="s">
        <v>41</v>
      </c>
      <c r="R40" s="72">
        <v>0</v>
      </c>
      <c r="S40" s="73"/>
    </row>
    <row r="41" spans="1:19" ht="20.25" customHeight="1">
      <c r="A41" s="69">
        <v>4</v>
      </c>
      <c r="B41" s="79"/>
      <c r="C41" s="29"/>
      <c r="D41" s="71" t="s">
        <v>42</v>
      </c>
      <c r="E41" s="72" t="s">
        <v>3</v>
      </c>
      <c r="F41" s="73"/>
      <c r="G41" s="69">
        <v>11</v>
      </c>
      <c r="H41" s="74"/>
      <c r="I41" s="35"/>
      <c r="J41" s="75">
        <v>0</v>
      </c>
      <c r="K41" s="76"/>
      <c r="L41" s="69">
        <v>16</v>
      </c>
      <c r="M41" s="33" t="s">
        <v>48</v>
      </c>
      <c r="N41" s="38"/>
      <c r="O41" s="38"/>
      <c r="P41" s="77">
        <f>M49</f>
        <v>21</v>
      </c>
      <c r="Q41" s="78" t="s">
        <v>41</v>
      </c>
      <c r="R41" s="72">
        <v>0</v>
      </c>
      <c r="S41" s="73"/>
    </row>
    <row r="42" spans="1:19" ht="20.25" customHeight="1">
      <c r="A42" s="69">
        <v>5</v>
      </c>
      <c r="B42" s="70" t="s">
        <v>49</v>
      </c>
      <c r="C42" s="19"/>
      <c r="D42" s="71" t="s">
        <v>38</v>
      </c>
      <c r="E42" s="72" t="s">
        <v>3</v>
      </c>
      <c r="F42" s="73"/>
      <c r="G42" s="80"/>
      <c r="H42" s="38"/>
      <c r="I42" s="35"/>
      <c r="J42" s="81"/>
      <c r="K42" s="76"/>
      <c r="L42" s="69">
        <v>17</v>
      </c>
      <c r="M42" s="33" t="s">
        <v>50</v>
      </c>
      <c r="N42" s="38"/>
      <c r="O42" s="38"/>
      <c r="P42" s="77">
        <f>M49</f>
        <v>21</v>
      </c>
      <c r="Q42" s="78" t="s">
        <v>41</v>
      </c>
      <c r="R42" s="72">
        <v>0</v>
      </c>
      <c r="S42" s="73"/>
    </row>
    <row r="43" spans="1:19" ht="20.25" customHeight="1">
      <c r="A43" s="69">
        <v>6</v>
      </c>
      <c r="B43" s="79"/>
      <c r="C43" s="29"/>
      <c r="D43" s="71" t="s">
        <v>42</v>
      </c>
      <c r="E43" s="72" t="s">
        <v>3</v>
      </c>
      <c r="F43" s="73"/>
      <c r="G43" s="80"/>
      <c r="H43" s="38"/>
      <c r="I43" s="35"/>
      <c r="J43" s="81"/>
      <c r="K43" s="76"/>
      <c r="L43" s="69">
        <v>18</v>
      </c>
      <c r="M43" s="74" t="s">
        <v>51</v>
      </c>
      <c r="N43" s="38"/>
      <c r="O43" s="38"/>
      <c r="P43" s="38"/>
      <c r="Q43" s="35"/>
      <c r="R43" s="72" t="s">
        <v>3</v>
      </c>
      <c r="S43" s="73"/>
    </row>
    <row r="44" spans="1:19" ht="20.25" customHeight="1">
      <c r="A44" s="69">
        <v>7</v>
      </c>
      <c r="B44" s="82" t="s">
        <v>52</v>
      </c>
      <c r="C44" s="38"/>
      <c r="D44" s="35"/>
      <c r="E44" s="83">
        <f>SUM(E38:E43)</f>
        <v>0</v>
      </c>
      <c r="F44" s="47"/>
      <c r="G44" s="69">
        <v>12</v>
      </c>
      <c r="H44" s="82" t="s">
        <v>53</v>
      </c>
      <c r="I44" s="35"/>
      <c r="J44" s="84">
        <f>SUM(J38:J41)</f>
        <v>0</v>
      </c>
      <c r="K44" s="85"/>
      <c r="L44" s="69">
        <v>19</v>
      </c>
      <c r="M44" s="70" t="s">
        <v>54</v>
      </c>
      <c r="N44" s="18"/>
      <c r="O44" s="18"/>
      <c r="P44" s="18"/>
      <c r="Q44" s="86"/>
      <c r="R44" s="83">
        <f>SUM(R38:R43)</f>
        <v>0</v>
      </c>
      <c r="S44" s="47"/>
    </row>
    <row r="45" spans="1:19" ht="20.25" customHeight="1">
      <c r="A45" s="87">
        <v>20</v>
      </c>
      <c r="B45" s="88" t="s">
        <v>55</v>
      </c>
      <c r="C45" s="89"/>
      <c r="D45" s="90"/>
      <c r="E45" s="91" t="s">
        <v>3</v>
      </c>
      <c r="F45" s="43"/>
      <c r="G45" s="87">
        <v>21</v>
      </c>
      <c r="H45" s="88" t="s">
        <v>56</v>
      </c>
      <c r="I45" s="90"/>
      <c r="J45" s="92">
        <v>0</v>
      </c>
      <c r="K45" s="93">
        <f>M49</f>
        <v>21</v>
      </c>
      <c r="L45" s="87">
        <v>22</v>
      </c>
      <c r="M45" s="88" t="s">
        <v>57</v>
      </c>
      <c r="N45" s="89"/>
      <c r="O45" s="89"/>
      <c r="P45" s="89"/>
      <c r="Q45" s="90"/>
      <c r="R45" s="91">
        <v>0</v>
      </c>
      <c r="S45" s="43"/>
    </row>
    <row r="46" spans="1:19" ht="20.25" customHeight="1">
      <c r="A46" s="94" t="s">
        <v>17</v>
      </c>
      <c r="B46" s="13"/>
      <c r="C46" s="13"/>
      <c r="D46" s="13"/>
      <c r="E46" s="13"/>
      <c r="F46" s="95"/>
      <c r="G46" s="96"/>
      <c r="H46" s="13"/>
      <c r="I46" s="13"/>
      <c r="J46" s="13"/>
      <c r="K46" s="13"/>
      <c r="L46" s="63" t="s">
        <v>58</v>
      </c>
      <c r="M46" s="50"/>
      <c r="N46" s="65" t="s">
        <v>59</v>
      </c>
      <c r="O46" s="49"/>
      <c r="P46" s="49"/>
      <c r="Q46" s="49"/>
      <c r="R46" s="49"/>
      <c r="S46" s="52"/>
    </row>
    <row r="47" spans="1:19" ht="20.25" customHeight="1">
      <c r="A47" s="15"/>
      <c r="B47" s="16"/>
      <c r="C47" s="16"/>
      <c r="D47" s="16"/>
      <c r="E47" s="16"/>
      <c r="F47" s="23"/>
      <c r="G47" s="97"/>
      <c r="H47" s="16"/>
      <c r="I47" s="16"/>
      <c r="J47" s="16"/>
      <c r="K47" s="16"/>
      <c r="L47" s="69">
        <v>23</v>
      </c>
      <c r="M47" s="74" t="s">
        <v>60</v>
      </c>
      <c r="N47" s="38"/>
      <c r="O47" s="38"/>
      <c r="P47" s="38"/>
      <c r="Q47" s="73"/>
      <c r="R47" s="83">
        <f>SUM(E44+R44+R45)</f>
        <v>0</v>
      </c>
      <c r="S47" s="47"/>
    </row>
    <row r="48" spans="1:19" ht="20.25" customHeight="1">
      <c r="A48" s="98" t="s">
        <v>61</v>
      </c>
      <c r="B48" s="28"/>
      <c r="C48" s="28"/>
      <c r="D48" s="28"/>
      <c r="E48" s="28"/>
      <c r="F48" s="29"/>
      <c r="G48" s="99" t="s">
        <v>62</v>
      </c>
      <c r="H48" s="28"/>
      <c r="I48" s="28"/>
      <c r="J48" s="28"/>
      <c r="K48" s="28"/>
      <c r="L48" s="69">
        <v>24</v>
      </c>
      <c r="M48" s="100">
        <v>15</v>
      </c>
      <c r="N48" s="29" t="s">
        <v>41</v>
      </c>
      <c r="O48" s="101" t="s">
        <v>3</v>
      </c>
      <c r="P48" s="38" t="s">
        <v>63</v>
      </c>
      <c r="Q48" s="35"/>
      <c r="R48" s="102" t="s">
        <v>3</v>
      </c>
      <c r="S48" s="103"/>
    </row>
    <row r="49" spans="1:19" ht="20.25" customHeight="1">
      <c r="A49" s="104" t="s">
        <v>16</v>
      </c>
      <c r="B49" s="18"/>
      <c r="C49" s="18"/>
      <c r="D49" s="18"/>
      <c r="E49" s="18"/>
      <c r="F49" s="19"/>
      <c r="G49" s="105"/>
      <c r="H49" s="18"/>
      <c r="I49" s="18"/>
      <c r="J49" s="18"/>
      <c r="K49" s="18"/>
      <c r="L49" s="69">
        <v>25</v>
      </c>
      <c r="M49" s="106">
        <v>21</v>
      </c>
      <c r="N49" s="35" t="s">
        <v>41</v>
      </c>
      <c r="O49" s="101">
        <v>0</v>
      </c>
      <c r="P49" s="38" t="s">
        <v>63</v>
      </c>
      <c r="Q49" s="35"/>
      <c r="R49" s="72">
        <f>SUM(M49*O49*0.01)</f>
        <v>0</v>
      </c>
      <c r="S49" s="73"/>
    </row>
    <row r="50" spans="1:19" ht="20.25" customHeight="1">
      <c r="A50" s="15"/>
      <c r="B50" s="16"/>
      <c r="C50" s="16"/>
      <c r="D50" s="16"/>
      <c r="E50" s="16"/>
      <c r="F50" s="23"/>
      <c r="G50" s="97"/>
      <c r="H50" s="16"/>
      <c r="I50" s="16"/>
      <c r="J50" s="16"/>
      <c r="K50" s="16"/>
      <c r="L50" s="87">
        <v>26</v>
      </c>
      <c r="M50" s="107" t="s">
        <v>64</v>
      </c>
      <c r="N50" s="89"/>
      <c r="O50" s="89"/>
      <c r="P50" s="89"/>
      <c r="Q50" s="108"/>
      <c r="R50" s="83">
        <f>SUM(R47+R49)</f>
        <v>0</v>
      </c>
      <c r="S50" s="109"/>
    </row>
    <row r="51" spans="1:19" ht="20.25" customHeight="1">
      <c r="A51" s="98" t="s">
        <v>61</v>
      </c>
      <c r="B51" s="28"/>
      <c r="C51" s="28"/>
      <c r="D51" s="28"/>
      <c r="E51" s="28"/>
      <c r="F51" s="29"/>
      <c r="G51" s="99" t="s">
        <v>62</v>
      </c>
      <c r="H51" s="28"/>
      <c r="I51" s="28"/>
      <c r="J51" s="28"/>
      <c r="K51" s="28"/>
      <c r="L51" s="63" t="s">
        <v>65</v>
      </c>
      <c r="M51" s="50"/>
      <c r="N51" s="65" t="s">
        <v>66</v>
      </c>
      <c r="O51" s="49"/>
      <c r="P51" s="49"/>
      <c r="Q51" s="49"/>
      <c r="R51" s="110"/>
      <c r="S51" s="52"/>
    </row>
    <row r="52" spans="1:19" ht="20.25" customHeight="1">
      <c r="A52" s="104" t="s">
        <v>18</v>
      </c>
      <c r="B52" s="18"/>
      <c r="C52" s="18"/>
      <c r="D52" s="18"/>
      <c r="E52" s="18"/>
      <c r="F52" s="19"/>
      <c r="G52" s="105"/>
      <c r="H52" s="18"/>
      <c r="I52" s="18"/>
      <c r="J52" s="18"/>
      <c r="K52" s="18"/>
      <c r="L52" s="69">
        <v>27</v>
      </c>
      <c r="M52" s="74" t="s">
        <v>67</v>
      </c>
      <c r="N52" s="38"/>
      <c r="O52" s="38"/>
      <c r="P52" s="38"/>
      <c r="Q52" s="35"/>
      <c r="R52" s="72">
        <v>0</v>
      </c>
      <c r="S52" s="73"/>
    </row>
    <row r="53" spans="1:19" ht="20.25" customHeight="1">
      <c r="A53" s="15"/>
      <c r="B53" s="16"/>
      <c r="C53" s="16"/>
      <c r="D53" s="16"/>
      <c r="E53" s="16"/>
      <c r="F53" s="23"/>
      <c r="G53" s="97"/>
      <c r="H53" s="16"/>
      <c r="I53" s="16"/>
      <c r="J53" s="16"/>
      <c r="K53" s="16"/>
      <c r="L53" s="69">
        <v>28</v>
      </c>
      <c r="M53" s="74" t="s">
        <v>68</v>
      </c>
      <c r="N53" s="38"/>
      <c r="O53" s="38"/>
      <c r="P53" s="38"/>
      <c r="Q53" s="35"/>
      <c r="R53" s="72">
        <v>0</v>
      </c>
      <c r="S53" s="73"/>
    </row>
    <row r="54" spans="1:19" ht="20.25" customHeight="1">
      <c r="A54" s="111" t="s">
        <v>61</v>
      </c>
      <c r="B54" s="42"/>
      <c r="C54" s="42"/>
      <c r="D54" s="42"/>
      <c r="E54" s="42"/>
      <c r="F54" s="112"/>
      <c r="G54" s="113" t="s">
        <v>62</v>
      </c>
      <c r="H54" s="42"/>
      <c r="I54" s="42"/>
      <c r="J54" s="42"/>
      <c r="K54" s="42"/>
      <c r="L54" s="87">
        <v>29</v>
      </c>
      <c r="M54" s="88" t="s">
        <v>69</v>
      </c>
      <c r="N54" s="89"/>
      <c r="O54" s="89"/>
      <c r="P54" s="89"/>
      <c r="Q54" s="90"/>
      <c r="R54" s="56">
        <v>0</v>
      </c>
      <c r="S54" s="114"/>
    </row>
  </sheetData>
  <mergeCells count="6">
    <mergeCell ref="P9:R9"/>
    <mergeCell ref="G31:I31"/>
    <mergeCell ref="E5:J5"/>
    <mergeCell ref="E7:J7"/>
    <mergeCell ref="E26:J26"/>
    <mergeCell ref="E27:J27"/>
  </mergeCells>
  <phoneticPr fontId="2" type="noConversion"/>
  <printOptions verticalCentered="1"/>
  <pageMargins left="0.59055119752883911" right="0.59055119752883911" top="0.90551179647445679" bottom="0.90551179647445679" header="0" footer="0"/>
  <pageSetup paperSize="9" scale="95" orientation="portrait" r:id="rId1"/>
  <headerFooter alignWithMargins="0">
    <oddFooter>&amp;LIng.Ivan Navrátil&amp;CTel : 773488368&amp;Re-mail : navratil.ivan@seznam.cz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workbookViewId="0">
      <pane ySplit="13" topLeftCell="A14" activePane="bottomLeft" state="frozenSplit"/>
      <selection pane="bottomLeft" activeCell="C16" sqref="C16"/>
    </sheetView>
  </sheetViews>
  <sheetFormatPr defaultRowHeight="12.75" customHeight="1"/>
  <cols>
    <col min="1" max="1" width="11.7109375" style="1" customWidth="1"/>
    <col min="2" max="2" width="55.7109375" style="1" customWidth="1"/>
    <col min="3" max="3" width="13.5703125" style="1" customWidth="1"/>
    <col min="4" max="4" width="13.7109375" style="1" hidden="1" customWidth="1"/>
    <col min="5" max="5" width="13.85546875" style="1" hidden="1" customWidth="1"/>
    <col min="6" max="16384" width="9.140625" style="1"/>
  </cols>
  <sheetData>
    <row r="1" spans="1:5" ht="18" customHeight="1">
      <c r="A1" s="115" t="s">
        <v>70</v>
      </c>
      <c r="B1" s="116"/>
      <c r="C1" s="116"/>
      <c r="D1" s="116"/>
      <c r="E1" s="116"/>
    </row>
    <row r="2" spans="1:5" ht="12" customHeight="1">
      <c r="A2" s="117" t="s">
        <v>71</v>
      </c>
      <c r="B2" s="118" t="str">
        <f>'Krycí list'!E5</f>
        <v>Rekonstrukce oplocení</v>
      </c>
      <c r="C2" s="119"/>
      <c r="D2" s="119"/>
      <c r="E2" s="119"/>
    </row>
    <row r="3" spans="1:5" ht="12" customHeight="1">
      <c r="A3" s="117" t="s">
        <v>72</v>
      </c>
      <c r="B3" s="118" t="str">
        <f>'Krycí list'!E7</f>
        <v>Areál věznice Hradišťská Znojmo</v>
      </c>
      <c r="C3" s="120"/>
      <c r="D3" s="118"/>
      <c r="E3" s="121"/>
    </row>
    <row r="4" spans="1:5" ht="12" customHeight="1">
      <c r="A4" s="117" t="s">
        <v>73</v>
      </c>
      <c r="B4" s="118" t="str">
        <f>'Krycí list'!E9</f>
        <v xml:space="preserve"> </v>
      </c>
      <c r="C4" s="120"/>
      <c r="D4" s="118"/>
      <c r="E4" s="121"/>
    </row>
    <row r="5" spans="1:5" ht="12" customHeight="1">
      <c r="A5" s="118" t="s">
        <v>74</v>
      </c>
      <c r="B5" s="118" t="str">
        <f>'Krycí list'!P5</f>
        <v xml:space="preserve"> </v>
      </c>
      <c r="C5" s="120"/>
      <c r="D5" s="118"/>
      <c r="E5" s="121"/>
    </row>
    <row r="6" spans="1:5" ht="6" customHeight="1">
      <c r="A6" s="118"/>
      <c r="B6" s="118"/>
      <c r="C6" s="120"/>
      <c r="D6" s="118"/>
      <c r="E6" s="121"/>
    </row>
    <row r="7" spans="1:5" ht="12" customHeight="1">
      <c r="A7" s="118" t="s">
        <v>75</v>
      </c>
      <c r="B7" s="118" t="str">
        <f>'Krycí list'!E26</f>
        <v>Vězeňská služba ČR, Věznice Znojmo, Dyjská 4, Znojmo</v>
      </c>
      <c r="C7" s="120"/>
      <c r="D7" s="118"/>
      <c r="E7" s="121"/>
    </row>
    <row r="8" spans="1:5" ht="12" customHeight="1">
      <c r="A8" s="118" t="s">
        <v>76</v>
      </c>
      <c r="B8" s="118" t="str">
        <f>'Krycí list'!E28</f>
        <v>neurčen</v>
      </c>
      <c r="C8" s="120"/>
      <c r="D8" s="118"/>
      <c r="E8" s="121"/>
    </row>
    <row r="9" spans="1:5" ht="12" customHeight="1">
      <c r="A9" s="118" t="s">
        <v>77</v>
      </c>
      <c r="B9" s="118" t="s">
        <v>78</v>
      </c>
      <c r="C9" s="120"/>
      <c r="D9" s="118"/>
      <c r="E9" s="121"/>
    </row>
    <row r="10" spans="1:5" ht="6" customHeight="1">
      <c r="A10" s="116"/>
      <c r="B10" s="116"/>
      <c r="C10" s="116"/>
      <c r="D10" s="116"/>
      <c r="E10" s="116"/>
    </row>
    <row r="11" spans="1:5" ht="12" customHeight="1">
      <c r="A11" s="122" t="s">
        <v>79</v>
      </c>
      <c r="B11" s="123" t="s">
        <v>80</v>
      </c>
      <c r="C11" s="124" t="s">
        <v>81</v>
      </c>
      <c r="D11" s="125" t="s">
        <v>82</v>
      </c>
      <c r="E11" s="124" t="s">
        <v>83</v>
      </c>
    </row>
    <row r="12" spans="1:5" ht="12" customHeight="1">
      <c r="A12" s="126">
        <v>1</v>
      </c>
      <c r="B12" s="127">
        <v>2</v>
      </c>
      <c r="C12" s="128">
        <v>3</v>
      </c>
      <c r="D12" s="129">
        <v>4</v>
      </c>
      <c r="E12" s="128">
        <v>5</v>
      </c>
    </row>
    <row r="13" spans="1:5" ht="3.75" customHeight="1">
      <c r="A13" s="130"/>
      <c r="B13" s="131"/>
      <c r="C13" s="131"/>
      <c r="D13" s="131"/>
      <c r="E13" s="132"/>
    </row>
    <row r="14" spans="1:5" s="133" customFormat="1" ht="12.75" customHeight="1">
      <c r="A14" s="134" t="str">
        <f>Rozpocet!C14</f>
        <v>HSV</v>
      </c>
      <c r="B14" s="135" t="str">
        <f>Rozpocet!D14</f>
        <v>Práce a dodávky HSV</v>
      </c>
      <c r="C14" s="136">
        <f>SUM(C15:C16)</f>
        <v>0</v>
      </c>
      <c r="D14" s="137" t="e">
        <f>Rozpocet!J14</f>
        <v>#REF!</v>
      </c>
      <c r="E14" s="137" t="e">
        <f>Rozpocet!L14</f>
        <v>#REF!</v>
      </c>
    </row>
    <row r="15" spans="1:5" s="133" customFormat="1" ht="12.75" customHeight="1">
      <c r="A15" s="171" t="s">
        <v>97</v>
      </c>
      <c r="B15" s="138" t="str">
        <f>Rozpocet!D15</f>
        <v>Zemní práce</v>
      </c>
      <c r="C15" s="201">
        <v>0</v>
      </c>
      <c r="D15" s="140">
        <f>Rozpocet!J15</f>
        <v>0</v>
      </c>
      <c r="E15" s="140">
        <f>Rozpocet!L15</f>
        <v>0</v>
      </c>
    </row>
    <row r="16" spans="1:5" s="133" customFormat="1" ht="12.75" customHeight="1">
      <c r="A16" s="203" t="s">
        <v>181</v>
      </c>
      <c r="B16" s="138" t="str">
        <f>Rozpocet!D30</f>
        <v>Zvláštní stavební práce</v>
      </c>
      <c r="C16" s="139">
        <v>0</v>
      </c>
      <c r="D16" s="140">
        <f>Rozpocet!J30</f>
        <v>1811.6408940000001</v>
      </c>
      <c r="E16" s="140">
        <f>Rozpocet!L30</f>
        <v>0</v>
      </c>
    </row>
    <row r="17" spans="1:3" ht="12.75" customHeight="1">
      <c r="A17" s="169"/>
      <c r="B17" s="164"/>
      <c r="C17" s="161"/>
    </row>
    <row r="18" spans="1:3" ht="12.75" customHeight="1">
      <c r="A18" s="169"/>
      <c r="B18" s="164"/>
      <c r="C18" s="161"/>
    </row>
    <row r="19" spans="1:3" ht="12.75" customHeight="1">
      <c r="A19" s="169"/>
      <c r="B19" s="164"/>
      <c r="C19" s="161"/>
    </row>
    <row r="20" spans="1:3" ht="12.75" customHeight="1">
      <c r="A20" s="169"/>
      <c r="B20" s="164"/>
      <c r="C20" s="161"/>
    </row>
    <row r="21" spans="1:3" ht="12.75" customHeight="1">
      <c r="A21" s="169"/>
      <c r="B21" s="164"/>
      <c r="C21" s="161"/>
    </row>
    <row r="22" spans="1:3" ht="12.75" customHeight="1">
      <c r="A22" s="169"/>
      <c r="B22" s="164"/>
      <c r="C22" s="161"/>
    </row>
    <row r="23" spans="1:3" ht="12.75" customHeight="1">
      <c r="A23" s="169"/>
      <c r="B23" s="164"/>
      <c r="C23" s="161"/>
    </row>
    <row r="24" spans="1:3" ht="12.75" customHeight="1">
      <c r="A24" s="169"/>
      <c r="B24" s="164"/>
      <c r="C24" s="161"/>
    </row>
    <row r="25" spans="1:3" ht="12.75" customHeight="1">
      <c r="A25" s="169"/>
      <c r="B25" s="164"/>
      <c r="C25" s="161"/>
    </row>
    <row r="26" spans="1:3" ht="12.75" customHeight="1">
      <c r="A26" s="169"/>
      <c r="B26" s="164"/>
      <c r="C26" s="161"/>
    </row>
    <row r="27" spans="1:3" ht="12.75" customHeight="1">
      <c r="A27" s="169"/>
      <c r="B27" s="164"/>
      <c r="C27" s="161"/>
    </row>
    <row r="28" spans="1:3" ht="12.75" customHeight="1">
      <c r="A28" s="169"/>
      <c r="B28" s="164"/>
      <c r="C28" s="161"/>
    </row>
    <row r="29" spans="1:3" ht="12.75" customHeight="1">
      <c r="A29" s="166"/>
      <c r="B29" s="163"/>
      <c r="C29" s="161"/>
    </row>
    <row r="30" spans="1:3" ht="12.75" customHeight="1">
      <c r="A30" s="166"/>
      <c r="B30" s="163"/>
      <c r="C30" s="161"/>
    </row>
    <row r="31" spans="1:3" ht="12.75" customHeight="1">
      <c r="A31" s="165"/>
      <c r="B31" s="162"/>
      <c r="C31" s="160"/>
    </row>
    <row r="32" spans="1:3" ht="12.75" customHeight="1">
      <c r="A32" s="165"/>
      <c r="B32" s="162"/>
      <c r="C32" s="160"/>
    </row>
    <row r="33" spans="1:3" ht="12.75" customHeight="1">
      <c r="A33" s="165"/>
      <c r="B33" s="162"/>
      <c r="C33" s="162"/>
    </row>
    <row r="34" spans="1:3" ht="12.75" customHeight="1">
      <c r="A34" s="165"/>
      <c r="B34" s="162"/>
      <c r="C34" s="162"/>
    </row>
    <row r="35" spans="1:3" ht="12.75" customHeight="1">
      <c r="A35" s="165"/>
      <c r="B35" s="162"/>
      <c r="C35" s="162"/>
    </row>
    <row r="36" spans="1:3" ht="12.75" customHeight="1">
      <c r="A36" s="165"/>
      <c r="B36" s="162"/>
      <c r="C36" s="162"/>
    </row>
    <row r="37" spans="1:3" ht="12.75" customHeight="1">
      <c r="A37" s="165"/>
      <c r="B37" s="162"/>
      <c r="C37" s="162"/>
    </row>
    <row r="38" spans="1:3" ht="12.75" customHeight="1">
      <c r="A38" s="165"/>
      <c r="B38" s="162"/>
      <c r="C38" s="162"/>
    </row>
    <row r="39" spans="1:3" ht="12.75" customHeight="1">
      <c r="A39" s="165"/>
      <c r="B39" s="162"/>
      <c r="C39" s="162"/>
    </row>
    <row r="40" spans="1:3" ht="12.75" customHeight="1">
      <c r="A40" s="165"/>
      <c r="B40" s="162"/>
      <c r="C40" s="162"/>
    </row>
    <row r="41" spans="1:3" ht="12.75" customHeight="1">
      <c r="A41" s="167"/>
    </row>
    <row r="42" spans="1:3" ht="12.75" customHeight="1">
      <c r="A42" s="167"/>
    </row>
    <row r="43" spans="1:3" ht="12.75" customHeight="1">
      <c r="A43" s="167"/>
    </row>
    <row r="44" spans="1:3" ht="12.75" customHeight="1">
      <c r="A44" s="167"/>
    </row>
    <row r="45" spans="1:3" ht="12.75" customHeight="1">
      <c r="A45" s="167"/>
    </row>
    <row r="46" spans="1:3" ht="12.75" customHeight="1">
      <c r="A46" s="167"/>
    </row>
  </sheetData>
  <phoneticPr fontId="2" type="noConversion"/>
  <printOptions horizontalCentered="1"/>
  <pageMargins left="1.1023621559143066" right="1.1023621559143066" top="0.78740155696868896" bottom="0.78740155696868896" header="0" footer="0"/>
  <pageSetup paperSize="9" scale="97" fitToHeight="999" orientation="portrait" r:id="rId1"/>
  <headerFooter alignWithMargins="0">
    <oddFooter>&amp;LIng.Ivan Navrátil&amp;CTel : 773488368&amp;Re-mail : navratil.ivan@seznam.cz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showGridLines="0" tabSelected="1" workbookViewId="0">
      <pane ySplit="13" topLeftCell="A35" activePane="bottomLeft" state="frozenSplit"/>
      <selection pane="bottomLeft" activeCell="A67" sqref="A67"/>
    </sheetView>
  </sheetViews>
  <sheetFormatPr defaultRowHeight="11.25" customHeight="1"/>
  <cols>
    <col min="1" max="1" width="5.5703125" style="1" customWidth="1"/>
    <col min="2" max="2" width="4.42578125" style="1" customWidth="1"/>
    <col min="3" max="3" width="12.7109375" style="1" customWidth="1"/>
    <col min="4" max="4" width="45.7109375" style="1" customWidth="1"/>
    <col min="5" max="5" width="4.7109375" style="1" customWidth="1"/>
    <col min="6" max="6" width="9.85546875" style="1" customWidth="1"/>
    <col min="7" max="7" width="9.7109375" style="1" customWidth="1"/>
    <col min="8" max="8" width="13.5703125" style="1" customWidth="1"/>
    <col min="9" max="9" width="10.5703125" style="1" hidden="1" customWidth="1"/>
    <col min="10" max="10" width="10.85546875" style="1" hidden="1" customWidth="1"/>
    <col min="11" max="11" width="9.7109375" style="1" hidden="1" customWidth="1"/>
    <col min="12" max="12" width="11.5703125" style="1" hidden="1" customWidth="1"/>
    <col min="13" max="14" width="10.7109375" style="1" customWidth="1"/>
    <col min="15" max="16384" width="9.140625" style="1"/>
  </cols>
  <sheetData>
    <row r="1" spans="1:17" ht="18" customHeight="1">
      <c r="A1" s="115" t="s">
        <v>84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72"/>
      <c r="N1" s="172"/>
    </row>
    <row r="2" spans="1:17" ht="11.25" customHeight="1">
      <c r="A2" s="117" t="s">
        <v>71</v>
      </c>
      <c r="B2" s="118"/>
      <c r="C2" s="118"/>
      <c r="D2" s="118"/>
      <c r="E2" s="118"/>
      <c r="F2" s="118"/>
      <c r="G2" s="118"/>
      <c r="H2" s="118"/>
      <c r="I2" s="118"/>
      <c r="J2" s="118"/>
      <c r="K2" s="141"/>
      <c r="L2" s="141"/>
      <c r="M2" s="172"/>
      <c r="N2" s="172"/>
    </row>
    <row r="3" spans="1:17" ht="11.25" customHeight="1">
      <c r="A3" s="117" t="s">
        <v>72</v>
      </c>
      <c r="B3" s="118"/>
      <c r="C3" s="118"/>
      <c r="D3" s="118"/>
      <c r="E3" s="118"/>
      <c r="F3" s="118"/>
      <c r="G3" s="118"/>
      <c r="H3" s="118"/>
      <c r="I3" s="118"/>
      <c r="J3" s="118"/>
      <c r="K3" s="141"/>
      <c r="L3" s="141"/>
      <c r="M3" s="172"/>
      <c r="N3" s="172"/>
    </row>
    <row r="4" spans="1:17" ht="11.25" customHeight="1">
      <c r="A4" s="117" t="s">
        <v>73</v>
      </c>
      <c r="B4" s="118"/>
      <c r="C4" s="118"/>
      <c r="D4" s="118"/>
      <c r="E4" s="118"/>
      <c r="F4" s="118"/>
      <c r="G4" s="118"/>
      <c r="H4" s="118"/>
      <c r="I4" s="118"/>
      <c r="J4" s="118"/>
      <c r="K4" s="141"/>
      <c r="L4" s="141"/>
      <c r="M4" s="172"/>
      <c r="N4" s="172"/>
    </row>
    <row r="5" spans="1:17" ht="11.25" customHeight="1">
      <c r="A5" s="118" t="s">
        <v>85</v>
      </c>
      <c r="B5" s="118"/>
      <c r="C5" s="118"/>
      <c r="D5" s="118"/>
      <c r="E5" s="118"/>
      <c r="F5" s="118"/>
      <c r="G5" s="118"/>
      <c r="H5" s="118"/>
      <c r="I5" s="118"/>
      <c r="J5" s="118"/>
      <c r="K5" s="141"/>
      <c r="L5" s="141"/>
      <c r="M5" s="172"/>
      <c r="N5" s="172"/>
    </row>
    <row r="6" spans="1:17" ht="6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41"/>
      <c r="L6" s="141"/>
      <c r="M6" s="172"/>
      <c r="N6" s="172"/>
    </row>
    <row r="7" spans="1:17" ht="11.25" customHeight="1">
      <c r="A7" s="118" t="s">
        <v>75</v>
      </c>
      <c r="B7" s="118"/>
      <c r="C7" s="118"/>
      <c r="D7" s="118"/>
      <c r="E7" s="118"/>
      <c r="F7" s="118"/>
      <c r="G7" s="118"/>
      <c r="H7" s="118"/>
      <c r="I7" s="118"/>
      <c r="J7" s="118"/>
      <c r="K7" s="141"/>
      <c r="L7" s="141"/>
      <c r="M7" s="172"/>
      <c r="N7" s="172"/>
    </row>
    <row r="8" spans="1:17" ht="11.25" customHeight="1">
      <c r="A8" s="118" t="s">
        <v>76</v>
      </c>
      <c r="B8" s="118"/>
      <c r="C8" s="118"/>
      <c r="D8" s="118"/>
      <c r="E8" s="118"/>
      <c r="F8" s="118"/>
      <c r="G8" s="118"/>
      <c r="H8" s="118"/>
      <c r="I8" s="118"/>
      <c r="J8" s="118"/>
      <c r="K8" s="141"/>
      <c r="L8" s="141"/>
      <c r="M8" s="172"/>
      <c r="N8" s="172"/>
    </row>
    <row r="9" spans="1:17" ht="11.25" customHeight="1">
      <c r="A9" s="118" t="s">
        <v>77</v>
      </c>
      <c r="B9" s="118"/>
      <c r="C9" s="118"/>
      <c r="D9" s="118"/>
      <c r="E9" s="118"/>
      <c r="F9" s="118"/>
      <c r="G9" s="118"/>
      <c r="H9" s="118"/>
      <c r="I9" s="118"/>
      <c r="J9" s="118"/>
      <c r="K9" s="141"/>
      <c r="L9" s="141"/>
      <c r="M9" s="172"/>
      <c r="N9" s="172"/>
    </row>
    <row r="10" spans="1:17" ht="5.25" customHeight="1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72"/>
      <c r="N10" s="172"/>
    </row>
    <row r="11" spans="1:17" ht="21.75" customHeight="1">
      <c r="A11" s="122" t="s">
        <v>86</v>
      </c>
      <c r="B11" s="123" t="s">
        <v>87</v>
      </c>
      <c r="C11" s="123" t="s">
        <v>88</v>
      </c>
      <c r="D11" s="123" t="s">
        <v>80</v>
      </c>
      <c r="E11" s="123" t="s">
        <v>89</v>
      </c>
      <c r="F11" s="123" t="s">
        <v>90</v>
      </c>
      <c r="G11" s="123" t="s">
        <v>91</v>
      </c>
      <c r="H11" s="123" t="s">
        <v>81</v>
      </c>
      <c r="I11" s="123" t="s">
        <v>92</v>
      </c>
      <c r="J11" s="123" t="s">
        <v>82</v>
      </c>
      <c r="K11" s="123" t="s">
        <v>93</v>
      </c>
      <c r="L11" s="123" t="s">
        <v>94</v>
      </c>
      <c r="M11" s="123" t="s">
        <v>108</v>
      </c>
      <c r="N11" s="123" t="s">
        <v>109</v>
      </c>
    </row>
    <row r="12" spans="1:17" ht="11.25" customHeight="1">
      <c r="A12" s="126">
        <v>1</v>
      </c>
      <c r="B12" s="127">
        <v>2</v>
      </c>
      <c r="C12" s="127">
        <v>4</v>
      </c>
      <c r="D12" s="127">
        <v>5</v>
      </c>
      <c r="E12" s="127">
        <v>6</v>
      </c>
      <c r="F12" s="127">
        <v>7</v>
      </c>
      <c r="G12" s="127">
        <v>8</v>
      </c>
      <c r="H12" s="127">
        <v>9</v>
      </c>
      <c r="I12" s="127"/>
      <c r="J12" s="127"/>
      <c r="K12" s="127"/>
      <c r="L12" s="127"/>
      <c r="M12" s="173">
        <v>10</v>
      </c>
      <c r="N12" s="174">
        <v>11</v>
      </c>
    </row>
    <row r="13" spans="1:17" ht="3.75" customHeight="1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</row>
    <row r="14" spans="1:17" s="133" customFormat="1" ht="12.75" customHeight="1">
      <c r="A14" s="199"/>
      <c r="B14" s="143" t="s">
        <v>58</v>
      </c>
      <c r="C14" s="142" t="s">
        <v>37</v>
      </c>
      <c r="D14" s="142" t="s">
        <v>95</v>
      </c>
      <c r="E14" s="142"/>
      <c r="F14" s="142"/>
      <c r="G14" s="142"/>
      <c r="H14" s="144" t="s">
        <v>3</v>
      </c>
      <c r="I14" s="142"/>
      <c r="J14" s="145" t="e">
        <f>J15+J30+#REF!+#REF!+#REF!+#REF!</f>
        <v>#REF!</v>
      </c>
      <c r="K14" s="142"/>
      <c r="L14" s="145" t="e">
        <f>L15+L30+#REF!+#REF!+#REF!+#REF!</f>
        <v>#REF!</v>
      </c>
      <c r="M14" s="187"/>
      <c r="N14" s="187"/>
    </row>
    <row r="15" spans="1:17" s="133" customFormat="1" ht="12.75" customHeight="1">
      <c r="A15" s="168" t="s">
        <v>3</v>
      </c>
      <c r="B15" s="171" t="s">
        <v>97</v>
      </c>
      <c r="C15" s="170" t="s">
        <v>3</v>
      </c>
      <c r="D15" s="138" t="s">
        <v>96</v>
      </c>
      <c r="H15" s="139">
        <f>SUM(H16:H29)</f>
        <v>0</v>
      </c>
      <c r="J15" s="140">
        <f>SUM(J16:J28)</f>
        <v>0</v>
      </c>
      <c r="L15" s="140">
        <f>SUM(L16:L28)</f>
        <v>0</v>
      </c>
      <c r="M15" s="188"/>
      <c r="N15" s="188"/>
    </row>
    <row r="16" spans="1:17" s="16" customFormat="1" ht="13.5" customHeight="1">
      <c r="A16" s="168" t="s">
        <v>143</v>
      </c>
      <c r="B16" s="146" t="s">
        <v>103</v>
      </c>
      <c r="C16" s="16" t="s">
        <v>174</v>
      </c>
      <c r="D16" s="147" t="s">
        <v>110</v>
      </c>
      <c r="E16" s="146" t="s">
        <v>98</v>
      </c>
      <c r="F16" s="148">
        <v>28.143999999999998</v>
      </c>
      <c r="G16" s="149">
        <v>0</v>
      </c>
      <c r="H16" s="149">
        <f t="shared" ref="H16:H29" si="0">F16*G16</f>
        <v>0</v>
      </c>
      <c r="I16" s="150">
        <v>0</v>
      </c>
      <c r="J16" s="148">
        <f t="shared" ref="J16:J28" si="1">F16*I16</f>
        <v>0</v>
      </c>
      <c r="K16" s="150">
        <v>0</v>
      </c>
      <c r="L16" s="148">
        <f t="shared" ref="L16:L28" si="2">F16*K16</f>
        <v>0</v>
      </c>
      <c r="M16" s="183"/>
      <c r="N16" s="183"/>
      <c r="Q16" s="156"/>
    </row>
    <row r="17" spans="1:17" s="16" customFormat="1" ht="13.5" customHeight="1">
      <c r="A17" s="168"/>
      <c r="B17" s="146"/>
      <c r="D17" s="177" t="s">
        <v>111</v>
      </c>
      <c r="E17" s="179" t="s">
        <v>98</v>
      </c>
      <c r="F17" s="180">
        <f>SUM(F18:F20)</f>
        <v>28.144000000000002</v>
      </c>
      <c r="G17" s="149"/>
      <c r="H17" s="149"/>
      <c r="I17" s="150"/>
      <c r="J17" s="148"/>
      <c r="K17" s="150"/>
      <c r="L17" s="148"/>
      <c r="M17" s="183"/>
      <c r="N17" s="183"/>
      <c r="Q17" s="156"/>
    </row>
    <row r="18" spans="1:17" s="16" customFormat="1" ht="13.5" customHeight="1">
      <c r="A18" s="168"/>
      <c r="B18" s="146"/>
      <c r="D18" s="178" t="s">
        <v>112</v>
      </c>
      <c r="E18" s="179" t="s">
        <v>98</v>
      </c>
      <c r="F18" s="180">
        <v>3.12</v>
      </c>
      <c r="G18" s="149"/>
      <c r="H18" s="149"/>
      <c r="I18" s="150"/>
      <c r="J18" s="148"/>
      <c r="K18" s="150"/>
      <c r="L18" s="148"/>
      <c r="M18" s="183"/>
      <c r="N18" s="183"/>
      <c r="Q18" s="156"/>
    </row>
    <row r="19" spans="1:17" s="16" customFormat="1" ht="13.5" customHeight="1">
      <c r="A19" s="168"/>
      <c r="B19" s="146"/>
      <c r="D19" s="178" t="s">
        <v>113</v>
      </c>
      <c r="E19" s="179" t="s">
        <v>98</v>
      </c>
      <c r="F19" s="180">
        <v>24</v>
      </c>
      <c r="G19" s="149"/>
      <c r="H19" s="149"/>
      <c r="I19" s="150"/>
      <c r="J19" s="148"/>
      <c r="K19" s="150"/>
      <c r="L19" s="148"/>
      <c r="M19" s="183"/>
      <c r="N19" s="183"/>
      <c r="Q19" s="156"/>
    </row>
    <row r="20" spans="1:17" s="16" customFormat="1" ht="13.5" customHeight="1">
      <c r="A20" s="168"/>
      <c r="B20" s="146"/>
      <c r="D20" s="178" t="s">
        <v>114</v>
      </c>
      <c r="E20" s="179" t="s">
        <v>98</v>
      </c>
      <c r="F20" s="180">
        <v>1.024</v>
      </c>
      <c r="G20" s="149"/>
      <c r="H20" s="149"/>
      <c r="I20" s="150"/>
      <c r="J20" s="148"/>
      <c r="K20" s="150"/>
      <c r="L20" s="148"/>
      <c r="M20" s="183"/>
      <c r="N20" s="183"/>
      <c r="Q20" s="156"/>
    </row>
    <row r="21" spans="1:17" s="16" customFormat="1" ht="13.5" customHeight="1">
      <c r="A21" s="168" t="s">
        <v>147</v>
      </c>
      <c r="B21" s="146" t="s">
        <v>103</v>
      </c>
      <c r="C21" s="181" t="s">
        <v>175</v>
      </c>
      <c r="D21" s="176" t="s">
        <v>116</v>
      </c>
      <c r="E21" s="146" t="s">
        <v>98</v>
      </c>
      <c r="F21" s="148">
        <v>2.69</v>
      </c>
      <c r="G21" s="149">
        <v>0</v>
      </c>
      <c r="H21" s="149">
        <f t="shared" si="0"/>
        <v>0</v>
      </c>
      <c r="I21" s="150"/>
      <c r="J21" s="148"/>
      <c r="K21" s="150"/>
      <c r="L21" s="148"/>
      <c r="M21" s="183"/>
      <c r="N21" s="183"/>
    </row>
    <row r="22" spans="1:17" s="16" customFormat="1" ht="13.5" customHeight="1">
      <c r="A22" s="168"/>
      <c r="B22" s="146"/>
      <c r="C22" s="181"/>
      <c r="D22" s="177" t="s">
        <v>111</v>
      </c>
      <c r="E22" s="179" t="s">
        <v>98</v>
      </c>
      <c r="F22" s="180">
        <v>2.69</v>
      </c>
      <c r="G22" s="149"/>
      <c r="H22" s="149"/>
      <c r="I22" s="150"/>
      <c r="J22" s="148"/>
      <c r="K22" s="150"/>
      <c r="L22" s="148"/>
      <c r="M22" s="183"/>
      <c r="N22" s="183"/>
    </row>
    <row r="23" spans="1:17" s="16" customFormat="1" ht="13.5" customHeight="1">
      <c r="A23" s="168"/>
      <c r="B23" s="146"/>
      <c r="C23" s="181"/>
      <c r="D23" s="178" t="s">
        <v>115</v>
      </c>
      <c r="E23" s="179" t="s">
        <v>98</v>
      </c>
      <c r="F23" s="180">
        <v>2.69</v>
      </c>
      <c r="G23" s="149"/>
      <c r="H23" s="149"/>
      <c r="I23" s="150"/>
      <c r="J23" s="148"/>
      <c r="K23" s="150"/>
      <c r="L23" s="148"/>
      <c r="M23" s="183"/>
      <c r="N23" s="183"/>
    </row>
    <row r="24" spans="1:17" s="16" customFormat="1" ht="13.5" customHeight="1">
      <c r="A24" s="168" t="s">
        <v>146</v>
      </c>
      <c r="B24" s="146" t="s">
        <v>103</v>
      </c>
      <c r="C24" s="181" t="s">
        <v>176</v>
      </c>
      <c r="D24" s="176" t="s">
        <v>117</v>
      </c>
      <c r="E24" s="146" t="s">
        <v>98</v>
      </c>
      <c r="F24" s="148">
        <v>30.834</v>
      </c>
      <c r="G24" s="149">
        <v>0</v>
      </c>
      <c r="H24" s="149">
        <f t="shared" si="0"/>
        <v>0</v>
      </c>
      <c r="I24" s="150">
        <v>0</v>
      </c>
      <c r="J24" s="148">
        <f t="shared" si="1"/>
        <v>0</v>
      </c>
      <c r="K24" s="150">
        <v>0</v>
      </c>
      <c r="L24" s="148">
        <f t="shared" si="2"/>
        <v>0</v>
      </c>
      <c r="M24" s="183"/>
      <c r="N24" s="183"/>
    </row>
    <row r="25" spans="1:17" s="16" customFormat="1" ht="13.5" customHeight="1">
      <c r="A25" s="168"/>
      <c r="B25" s="146"/>
      <c r="C25" s="181"/>
      <c r="D25" s="177" t="s">
        <v>111</v>
      </c>
      <c r="E25" s="179" t="s">
        <v>98</v>
      </c>
      <c r="F25" s="180">
        <f>SUM(F26:F27)</f>
        <v>30.834</v>
      </c>
      <c r="G25" s="149"/>
      <c r="H25" s="149"/>
      <c r="I25" s="150"/>
      <c r="J25" s="148"/>
      <c r="K25" s="150"/>
      <c r="L25" s="148"/>
      <c r="M25" s="183"/>
      <c r="N25" s="183"/>
    </row>
    <row r="26" spans="1:17" s="16" customFormat="1" ht="13.5" customHeight="1">
      <c r="A26" s="168"/>
      <c r="B26" s="146"/>
      <c r="C26" s="181"/>
      <c r="D26" s="178" t="s">
        <v>118</v>
      </c>
      <c r="E26" s="179" t="s">
        <v>98</v>
      </c>
      <c r="F26" s="180">
        <v>28.143999999999998</v>
      </c>
      <c r="G26" s="149"/>
      <c r="H26" s="149"/>
      <c r="I26" s="150"/>
      <c r="J26" s="148"/>
      <c r="K26" s="150"/>
      <c r="L26" s="148"/>
      <c r="M26" s="183"/>
      <c r="N26" s="183"/>
    </row>
    <row r="27" spans="1:17" s="16" customFormat="1" ht="13.5" customHeight="1">
      <c r="A27" s="168"/>
      <c r="B27" s="146"/>
      <c r="C27" s="181"/>
      <c r="D27" s="178" t="s">
        <v>119</v>
      </c>
      <c r="E27" s="179" t="s">
        <v>98</v>
      </c>
      <c r="F27" s="180">
        <v>2.69</v>
      </c>
      <c r="G27" s="149"/>
      <c r="H27" s="149"/>
      <c r="I27" s="150"/>
      <c r="J27" s="148"/>
      <c r="K27" s="150"/>
      <c r="L27" s="148"/>
      <c r="M27" s="183"/>
      <c r="N27" s="183"/>
    </row>
    <row r="28" spans="1:17" s="16" customFormat="1" ht="13.5" customHeight="1">
      <c r="A28" s="168" t="s">
        <v>148</v>
      </c>
      <c r="B28" s="146" t="s">
        <v>103</v>
      </c>
      <c r="C28" s="181" t="s">
        <v>177</v>
      </c>
      <c r="D28" s="176" t="s">
        <v>120</v>
      </c>
      <c r="E28" s="146" t="s">
        <v>98</v>
      </c>
      <c r="F28" s="148">
        <v>30.834</v>
      </c>
      <c r="G28" s="149">
        <v>0</v>
      </c>
      <c r="H28" s="149">
        <f t="shared" si="0"/>
        <v>0</v>
      </c>
      <c r="I28" s="150">
        <v>0</v>
      </c>
      <c r="J28" s="148">
        <f t="shared" si="1"/>
        <v>0</v>
      </c>
      <c r="K28" s="150">
        <v>0</v>
      </c>
      <c r="L28" s="148">
        <f t="shared" si="2"/>
        <v>0</v>
      </c>
      <c r="M28" s="183"/>
      <c r="N28" s="183"/>
    </row>
    <row r="29" spans="1:17" s="16" customFormat="1" ht="13.5" customHeight="1">
      <c r="A29" s="168" t="s">
        <v>150</v>
      </c>
      <c r="B29" s="146" t="s">
        <v>103</v>
      </c>
      <c r="C29" s="181" t="s">
        <v>178</v>
      </c>
      <c r="D29" s="176" t="s">
        <v>179</v>
      </c>
      <c r="E29" s="146" t="s">
        <v>98</v>
      </c>
      <c r="F29" s="148">
        <v>30.834</v>
      </c>
      <c r="G29" s="149">
        <v>0</v>
      </c>
      <c r="H29" s="149">
        <f t="shared" si="0"/>
        <v>0</v>
      </c>
      <c r="I29" s="150"/>
      <c r="J29" s="148"/>
      <c r="K29" s="150"/>
      <c r="L29" s="148"/>
      <c r="M29" s="183"/>
      <c r="N29" s="183"/>
    </row>
    <row r="30" spans="1:17" s="133" customFormat="1" ht="12.75" customHeight="1">
      <c r="A30" s="168" t="s">
        <v>3</v>
      </c>
      <c r="B30" s="171" t="s">
        <v>181</v>
      </c>
      <c r="C30" s="170" t="s">
        <v>3</v>
      </c>
      <c r="D30" s="182" t="s">
        <v>182</v>
      </c>
      <c r="F30" s="191"/>
      <c r="G30" s="195"/>
      <c r="H30" s="139">
        <f>SUM(H31:H66)</f>
        <v>0</v>
      </c>
      <c r="J30" s="140">
        <f>SUM(J31:J43)</f>
        <v>1811.6408940000001</v>
      </c>
      <c r="L30" s="140">
        <f>SUM(L31:L43)</f>
        <v>0</v>
      </c>
      <c r="M30" s="188"/>
      <c r="N30" s="188"/>
    </row>
    <row r="31" spans="1:17" s="16" customFormat="1" ht="13.5" customHeight="1">
      <c r="A31" s="168" t="s">
        <v>144</v>
      </c>
      <c r="B31" s="146" t="s">
        <v>103</v>
      </c>
      <c r="C31" s="181" t="s">
        <v>180</v>
      </c>
      <c r="D31" s="176" t="s">
        <v>137</v>
      </c>
      <c r="E31" s="168" t="s">
        <v>104</v>
      </c>
      <c r="F31" s="148">
        <v>177</v>
      </c>
      <c r="G31" s="149">
        <v>0</v>
      </c>
      <c r="H31" s="149">
        <f t="shared" ref="H31:H34" si="3">F31*G31</f>
        <v>0</v>
      </c>
      <c r="I31" s="150">
        <v>1.9205000000000001</v>
      </c>
      <c r="J31" s="148">
        <f t="shared" ref="J31:J43" si="4">F31*I31</f>
        <v>339.92850000000004</v>
      </c>
      <c r="K31" s="150">
        <v>0</v>
      </c>
      <c r="L31" s="148">
        <f t="shared" ref="L31:L43" si="5">F31*K31</f>
        <v>0</v>
      </c>
      <c r="M31" s="183">
        <v>0.125</v>
      </c>
      <c r="N31" s="183">
        <f>SUM(F31*M31)</f>
        <v>22.125</v>
      </c>
    </row>
    <row r="32" spans="1:17" s="16" customFormat="1" ht="13.5" customHeight="1">
      <c r="A32" s="168"/>
      <c r="B32" s="146"/>
      <c r="C32" s="181"/>
      <c r="D32" s="177" t="s">
        <v>111</v>
      </c>
      <c r="E32" s="179" t="s">
        <v>98</v>
      </c>
      <c r="F32" s="180">
        <v>177</v>
      </c>
      <c r="G32" s="149"/>
      <c r="H32" s="149"/>
      <c r="I32" s="150"/>
      <c r="J32" s="148"/>
      <c r="K32" s="150"/>
      <c r="L32" s="148"/>
      <c r="M32" s="183"/>
      <c r="N32" s="183"/>
    </row>
    <row r="33" spans="1:14" s="16" customFormat="1" ht="13.5" customHeight="1">
      <c r="A33" s="168"/>
      <c r="B33" s="146"/>
      <c r="C33" s="181"/>
      <c r="D33" s="178" t="s">
        <v>121</v>
      </c>
      <c r="E33" s="179" t="s">
        <v>104</v>
      </c>
      <c r="F33" s="180">
        <v>177</v>
      </c>
      <c r="G33" s="149"/>
      <c r="H33" s="149"/>
      <c r="I33" s="150"/>
      <c r="J33" s="148"/>
      <c r="K33" s="150"/>
      <c r="L33" s="148"/>
      <c r="M33" s="183"/>
      <c r="N33" s="183"/>
    </row>
    <row r="34" spans="1:14" s="16" customFormat="1" ht="13.5" customHeight="1">
      <c r="A34" s="168" t="s">
        <v>151</v>
      </c>
      <c r="B34" s="168" t="s">
        <v>102</v>
      </c>
      <c r="C34" s="154" t="s">
        <v>105</v>
      </c>
      <c r="D34" s="155" t="s">
        <v>122</v>
      </c>
      <c r="E34" s="168" t="s">
        <v>104</v>
      </c>
      <c r="F34" s="148">
        <v>177</v>
      </c>
      <c r="G34" s="149">
        <v>0</v>
      </c>
      <c r="H34" s="149">
        <f t="shared" si="3"/>
        <v>0</v>
      </c>
      <c r="I34" s="150">
        <v>0.23472999999999999</v>
      </c>
      <c r="J34" s="148">
        <f t="shared" si="4"/>
        <v>41.54721</v>
      </c>
      <c r="K34" s="150">
        <v>0</v>
      </c>
      <c r="L34" s="148">
        <f t="shared" si="5"/>
        <v>0</v>
      </c>
      <c r="M34" s="183">
        <v>7.4999999999999997E-2</v>
      </c>
      <c r="N34" s="183">
        <f>SUM(F34*M34)</f>
        <v>13.275</v>
      </c>
    </row>
    <row r="35" spans="1:14" s="16" customFormat="1" ht="13.5" customHeight="1">
      <c r="A35" s="168" t="s">
        <v>145</v>
      </c>
      <c r="B35" s="146" t="s">
        <v>103</v>
      </c>
      <c r="C35" s="154" t="s">
        <v>183</v>
      </c>
      <c r="D35" s="155" t="s">
        <v>184</v>
      </c>
      <c r="E35" s="168" t="s">
        <v>104</v>
      </c>
      <c r="F35" s="148">
        <v>644</v>
      </c>
      <c r="G35" s="149">
        <v>0</v>
      </c>
      <c r="H35" s="149">
        <f>F35*G35</f>
        <v>0</v>
      </c>
      <c r="I35" s="150">
        <v>2.16</v>
      </c>
      <c r="J35" s="148">
        <f>F35*I35</f>
        <v>1391.0400000000002</v>
      </c>
      <c r="K35" s="150">
        <v>0</v>
      </c>
      <c r="L35" s="148">
        <f>F35*K35</f>
        <v>0</v>
      </c>
      <c r="M35" s="189">
        <v>7.0200000000000002E-3</v>
      </c>
      <c r="N35" s="183">
        <f>SUM(F35*M35)</f>
        <v>4.52088</v>
      </c>
    </row>
    <row r="36" spans="1:14" s="16" customFormat="1" ht="13.5" customHeight="1">
      <c r="A36" s="168"/>
      <c r="B36" s="146"/>
      <c r="C36" s="154"/>
      <c r="D36" s="177" t="s">
        <v>111</v>
      </c>
      <c r="E36" s="179" t="s">
        <v>98</v>
      </c>
      <c r="F36" s="180">
        <v>644</v>
      </c>
      <c r="G36" s="149"/>
      <c r="H36" s="149"/>
      <c r="I36" s="150"/>
      <c r="J36" s="148"/>
      <c r="K36" s="150"/>
      <c r="L36" s="148"/>
      <c r="M36" s="183"/>
      <c r="N36" s="183"/>
    </row>
    <row r="37" spans="1:14" s="16" customFormat="1" ht="13.5" customHeight="1">
      <c r="A37" s="168"/>
      <c r="B37" s="146"/>
      <c r="C37" s="154"/>
      <c r="D37" s="178" t="s">
        <v>123</v>
      </c>
      <c r="E37" s="179" t="s">
        <v>104</v>
      </c>
      <c r="F37" s="180">
        <v>644</v>
      </c>
      <c r="G37" s="149"/>
      <c r="H37" s="149"/>
      <c r="I37" s="150"/>
      <c r="J37" s="148"/>
      <c r="K37" s="150"/>
      <c r="L37" s="148"/>
      <c r="M37" s="183"/>
      <c r="N37" s="183"/>
    </row>
    <row r="38" spans="1:14" s="16" customFormat="1" ht="13.5" customHeight="1">
      <c r="A38" s="168" t="s">
        <v>152</v>
      </c>
      <c r="B38" s="168" t="s">
        <v>102</v>
      </c>
      <c r="C38" s="181" t="s">
        <v>124</v>
      </c>
      <c r="D38" s="176" t="s">
        <v>125</v>
      </c>
      <c r="E38" s="168" t="s">
        <v>104</v>
      </c>
      <c r="F38" s="148">
        <v>644</v>
      </c>
      <c r="G38" s="149">
        <v>0</v>
      </c>
      <c r="H38" s="149">
        <f>F38*G38</f>
        <v>0</v>
      </c>
      <c r="I38" s="150">
        <v>1E-4</v>
      </c>
      <c r="J38" s="148">
        <f t="shared" si="4"/>
        <v>6.4399999999999999E-2</v>
      </c>
      <c r="K38" s="150">
        <v>0</v>
      </c>
      <c r="L38" s="148">
        <f t="shared" si="5"/>
        <v>0</v>
      </c>
      <c r="M38" s="183">
        <v>7.4999999999999997E-2</v>
      </c>
      <c r="N38" s="183">
        <f>SUM(F38*M38)</f>
        <v>48.3</v>
      </c>
    </row>
    <row r="39" spans="1:14" s="16" customFormat="1" ht="13.5" customHeight="1">
      <c r="A39" s="168" t="s">
        <v>153</v>
      </c>
      <c r="B39" s="146" t="s">
        <v>103</v>
      </c>
      <c r="C39" s="181" t="s">
        <v>3</v>
      </c>
      <c r="D39" s="176" t="s">
        <v>126</v>
      </c>
      <c r="E39" s="168" t="s">
        <v>104</v>
      </c>
      <c r="F39" s="148">
        <v>16</v>
      </c>
      <c r="G39" s="149">
        <v>0</v>
      </c>
      <c r="H39" s="149">
        <f>F39*G39</f>
        <v>0</v>
      </c>
      <c r="I39" s="150">
        <v>2.16</v>
      </c>
      <c r="J39" s="148">
        <f t="shared" si="4"/>
        <v>34.56</v>
      </c>
      <c r="K39" s="150">
        <v>0</v>
      </c>
      <c r="L39" s="148">
        <f t="shared" si="5"/>
        <v>0</v>
      </c>
      <c r="M39" s="183">
        <v>3.0000000000000001E-3</v>
      </c>
      <c r="N39" s="183">
        <f>SUM(F39*M39)</f>
        <v>4.8000000000000001E-2</v>
      </c>
    </row>
    <row r="40" spans="1:14" s="16" customFormat="1" ht="13.5" customHeight="1">
      <c r="A40" s="168" t="s">
        <v>154</v>
      </c>
      <c r="B40" s="146" t="s">
        <v>103</v>
      </c>
      <c r="C40" s="181" t="s">
        <v>185</v>
      </c>
      <c r="D40" s="176" t="s">
        <v>127</v>
      </c>
      <c r="E40" s="146" t="s">
        <v>100</v>
      </c>
      <c r="F40" s="148">
        <v>1.36</v>
      </c>
      <c r="G40" s="149">
        <v>0</v>
      </c>
      <c r="H40" s="149">
        <f>F40*G40</f>
        <v>0</v>
      </c>
      <c r="I40" s="150">
        <v>2.2563399999999998</v>
      </c>
      <c r="J40" s="148">
        <f t="shared" si="4"/>
        <v>3.0686223999999998</v>
      </c>
      <c r="K40" s="150">
        <v>0</v>
      </c>
      <c r="L40" s="148">
        <f t="shared" si="5"/>
        <v>0</v>
      </c>
      <c r="M40" s="183">
        <v>2.5000000000000001E-2</v>
      </c>
      <c r="N40" s="183">
        <f>SUM(F40*M40)</f>
        <v>3.4000000000000002E-2</v>
      </c>
    </row>
    <row r="41" spans="1:14" s="16" customFormat="1" ht="13.5" customHeight="1">
      <c r="A41" s="168"/>
      <c r="B41" s="146"/>
      <c r="C41" s="181"/>
      <c r="D41" s="177" t="s">
        <v>111</v>
      </c>
      <c r="E41" s="179" t="s">
        <v>99</v>
      </c>
      <c r="F41" s="180">
        <f>SUM(F42:F42)</f>
        <v>1.36</v>
      </c>
      <c r="G41" s="149"/>
      <c r="H41" s="149"/>
      <c r="I41" s="150"/>
      <c r="J41" s="148"/>
      <c r="K41" s="150"/>
      <c r="L41" s="148"/>
      <c r="M41" s="183"/>
      <c r="N41" s="183"/>
    </row>
    <row r="42" spans="1:14" s="16" customFormat="1" ht="13.5" customHeight="1">
      <c r="A42" s="168"/>
      <c r="B42" s="146"/>
      <c r="C42" s="181"/>
      <c r="D42" s="178" t="s">
        <v>128</v>
      </c>
      <c r="E42" s="179" t="s">
        <v>99</v>
      </c>
      <c r="F42" s="180">
        <v>1.36</v>
      </c>
      <c r="G42" s="149"/>
      <c r="H42" s="149"/>
      <c r="I42" s="150"/>
      <c r="J42" s="148"/>
      <c r="K42" s="150"/>
      <c r="L42" s="148"/>
      <c r="M42" s="183"/>
      <c r="N42" s="183"/>
    </row>
    <row r="43" spans="1:14" s="16" customFormat="1" ht="13.5" customHeight="1">
      <c r="A43" s="168" t="s">
        <v>155</v>
      </c>
      <c r="B43" s="146" t="s">
        <v>103</v>
      </c>
      <c r="C43" s="181" t="s">
        <v>185</v>
      </c>
      <c r="D43" s="176" t="s">
        <v>129</v>
      </c>
      <c r="E43" s="168" t="s">
        <v>99</v>
      </c>
      <c r="F43" s="148">
        <v>1.36</v>
      </c>
      <c r="G43" s="149">
        <v>0</v>
      </c>
      <c r="H43" s="149">
        <f>F43*G43</f>
        <v>0</v>
      </c>
      <c r="I43" s="150">
        <v>1.0530600000000001</v>
      </c>
      <c r="J43" s="148">
        <f t="shared" si="4"/>
        <v>1.4321616000000001</v>
      </c>
      <c r="K43" s="150">
        <v>0</v>
      </c>
      <c r="L43" s="148">
        <f t="shared" si="5"/>
        <v>0</v>
      </c>
      <c r="M43" s="189" t="s">
        <v>3</v>
      </c>
      <c r="N43" s="183"/>
    </row>
    <row r="44" spans="1:14" s="16" customFormat="1" ht="13.5" customHeight="1">
      <c r="A44" s="168" t="s">
        <v>156</v>
      </c>
      <c r="B44" s="146" t="s">
        <v>103</v>
      </c>
      <c r="C44" s="181" t="s">
        <v>196</v>
      </c>
      <c r="D44" s="176" t="s">
        <v>130</v>
      </c>
      <c r="E44" s="168" t="s">
        <v>98</v>
      </c>
      <c r="F44" s="148">
        <v>2.69</v>
      </c>
      <c r="G44" s="149">
        <v>0</v>
      </c>
      <c r="H44" s="149">
        <f>F44*G44</f>
        <v>0</v>
      </c>
      <c r="I44" s="150">
        <v>0</v>
      </c>
      <c r="J44" s="148">
        <f>F44*I44</f>
        <v>0</v>
      </c>
      <c r="K44" s="150">
        <v>0</v>
      </c>
      <c r="L44" s="148">
        <f>F44*K44</f>
        <v>0</v>
      </c>
      <c r="M44" s="183">
        <v>1.837</v>
      </c>
      <c r="N44" s="183">
        <f>SUM(F44*M44)</f>
        <v>4.9415300000000002</v>
      </c>
    </row>
    <row r="45" spans="1:14" s="16" customFormat="1" ht="13.5" customHeight="1">
      <c r="A45" s="168" t="s">
        <v>157</v>
      </c>
      <c r="B45" s="146" t="s">
        <v>103</v>
      </c>
      <c r="C45" s="181" t="s">
        <v>195</v>
      </c>
      <c r="D45" s="176" t="s">
        <v>131</v>
      </c>
      <c r="E45" s="168" t="s">
        <v>98</v>
      </c>
      <c r="F45" s="148">
        <v>0.16</v>
      </c>
      <c r="G45" s="149">
        <v>0</v>
      </c>
      <c r="H45" s="149">
        <f>F45*G45</f>
        <v>0</v>
      </c>
      <c r="I45" s="150"/>
      <c r="J45" s="148"/>
      <c r="K45" s="150"/>
      <c r="L45" s="148"/>
      <c r="M45" s="183">
        <v>2.5276700000000001</v>
      </c>
      <c r="N45" s="183">
        <f>SUM(F45*M45)</f>
        <v>0.40442720000000004</v>
      </c>
    </row>
    <row r="46" spans="1:14" s="16" customFormat="1" ht="13.5" customHeight="1">
      <c r="A46" s="168"/>
      <c r="B46" s="146"/>
      <c r="C46" s="181"/>
      <c r="D46" s="177" t="s">
        <v>111</v>
      </c>
      <c r="E46" s="179" t="s">
        <v>99</v>
      </c>
      <c r="F46" s="180">
        <f>SUM(F47:F47)</f>
        <v>0.16</v>
      </c>
      <c r="G46" s="149"/>
      <c r="H46" s="149"/>
      <c r="I46" s="150"/>
      <c r="J46" s="148"/>
      <c r="K46" s="150"/>
      <c r="L46" s="148"/>
      <c r="M46" s="183"/>
      <c r="N46" s="183"/>
    </row>
    <row r="47" spans="1:14" s="16" customFormat="1" ht="13.5" customHeight="1">
      <c r="A47" s="168"/>
      <c r="B47" s="146"/>
      <c r="C47" s="181"/>
      <c r="D47" s="178" t="s">
        <v>132</v>
      </c>
      <c r="E47" s="179" t="s">
        <v>98</v>
      </c>
      <c r="F47" s="180">
        <v>0.16</v>
      </c>
      <c r="G47" s="149"/>
      <c r="H47" s="149"/>
      <c r="I47" s="150"/>
      <c r="J47" s="148"/>
      <c r="K47" s="150"/>
      <c r="L47" s="148"/>
      <c r="M47" s="183"/>
      <c r="N47" s="183"/>
    </row>
    <row r="48" spans="1:14" s="16" customFormat="1" ht="20.100000000000001" customHeight="1">
      <c r="A48" s="168" t="s">
        <v>158</v>
      </c>
      <c r="B48" s="146" t="s">
        <v>190</v>
      </c>
      <c r="C48" s="181" t="s">
        <v>191</v>
      </c>
      <c r="D48" s="147" t="s">
        <v>198</v>
      </c>
      <c r="E48" s="146" t="s">
        <v>100</v>
      </c>
      <c r="F48" s="148">
        <v>725.89</v>
      </c>
      <c r="G48" s="149">
        <v>0</v>
      </c>
      <c r="H48" s="149">
        <f>F48*G48</f>
        <v>0</v>
      </c>
      <c r="I48" s="153"/>
      <c r="J48" s="152"/>
      <c r="K48" s="153"/>
      <c r="L48" s="152"/>
      <c r="M48" s="183">
        <v>1E-3</v>
      </c>
      <c r="N48" s="183">
        <f>SUM(F48*M48)</f>
        <v>0.72589000000000004</v>
      </c>
    </row>
    <row r="49" spans="1:22" s="16" customFormat="1" ht="13.5" customHeight="1">
      <c r="A49" s="168" t="s">
        <v>3</v>
      </c>
      <c r="B49" s="146"/>
      <c r="D49" s="177" t="s">
        <v>111</v>
      </c>
      <c r="E49" s="179" t="s">
        <v>100</v>
      </c>
      <c r="F49" s="180">
        <f>SUM(F50:F50)</f>
        <v>725.89</v>
      </c>
      <c r="G49" s="186" t="s">
        <v>3</v>
      </c>
      <c r="H49" s="186" t="s">
        <v>3</v>
      </c>
      <c r="I49" s="153"/>
      <c r="J49" s="152"/>
      <c r="K49" s="153"/>
      <c r="L49" s="152"/>
      <c r="M49" s="183"/>
      <c r="N49" s="183"/>
    </row>
    <row r="50" spans="1:22" s="16" customFormat="1" ht="13.5" customHeight="1">
      <c r="A50" s="168" t="s">
        <v>3</v>
      </c>
      <c r="B50" s="146"/>
      <c r="D50" s="178" t="s">
        <v>142</v>
      </c>
      <c r="E50" s="179" t="s">
        <v>100</v>
      </c>
      <c r="F50" s="180">
        <v>725.89</v>
      </c>
      <c r="G50" s="186" t="s">
        <v>3</v>
      </c>
      <c r="H50" s="186" t="s">
        <v>3</v>
      </c>
      <c r="I50" s="153"/>
      <c r="J50" s="152"/>
      <c r="K50" s="153"/>
      <c r="L50" s="152"/>
      <c r="M50" s="183"/>
      <c r="N50" s="183"/>
    </row>
    <row r="51" spans="1:22" s="16" customFormat="1" ht="13.5" customHeight="1">
      <c r="A51" s="168" t="s">
        <v>159</v>
      </c>
      <c r="B51" s="151"/>
      <c r="C51" s="184" t="s">
        <v>188</v>
      </c>
      <c r="D51" s="184" t="s">
        <v>133</v>
      </c>
      <c r="E51" s="185" t="s">
        <v>104</v>
      </c>
      <c r="F51" s="192">
        <v>177</v>
      </c>
      <c r="G51" s="196">
        <v>0</v>
      </c>
      <c r="H51" s="149">
        <f>F51*G51</f>
        <v>0</v>
      </c>
      <c r="I51" s="153"/>
      <c r="J51" s="152"/>
      <c r="K51" s="153"/>
      <c r="L51" s="152"/>
      <c r="M51" s="183">
        <v>2.14E-3</v>
      </c>
      <c r="N51" s="183">
        <f>SUM(F51*M51)</f>
        <v>0.37878000000000001</v>
      </c>
    </row>
    <row r="52" spans="1:22" s="16" customFormat="1" ht="13.5" customHeight="1">
      <c r="A52" s="168" t="s">
        <v>3</v>
      </c>
      <c r="B52" s="151"/>
      <c r="C52" s="184" t="s">
        <v>3</v>
      </c>
      <c r="D52" s="184" t="s">
        <v>189</v>
      </c>
      <c r="E52" s="185" t="s">
        <v>3</v>
      </c>
      <c r="F52" s="193" t="s">
        <v>3</v>
      </c>
      <c r="G52" s="197" t="s">
        <v>3</v>
      </c>
      <c r="H52" s="186" t="s">
        <v>3</v>
      </c>
      <c r="I52" s="153"/>
      <c r="J52" s="152"/>
      <c r="K52" s="153"/>
      <c r="L52" s="152"/>
      <c r="M52" s="183"/>
      <c r="N52" s="183"/>
    </row>
    <row r="53" spans="1:22" s="16" customFormat="1" ht="13.5" customHeight="1">
      <c r="A53" s="146" t="s">
        <v>160</v>
      </c>
      <c r="B53" s="168" t="s">
        <v>190</v>
      </c>
      <c r="C53" s="184" t="s">
        <v>191</v>
      </c>
      <c r="D53" s="219" t="s">
        <v>199</v>
      </c>
      <c r="E53" s="159" t="s">
        <v>100</v>
      </c>
      <c r="F53" s="193">
        <v>330.25</v>
      </c>
      <c r="G53" s="197">
        <v>0</v>
      </c>
      <c r="H53" s="149">
        <f>F53*G53</f>
        <v>0</v>
      </c>
      <c r="I53" s="153"/>
      <c r="J53" s="152"/>
      <c r="K53" s="153"/>
      <c r="L53" s="152"/>
      <c r="M53" s="183"/>
      <c r="N53" s="183"/>
    </row>
    <row r="54" spans="1:22" s="16" customFormat="1" ht="13.5" customHeight="1">
      <c r="A54" s="146" t="s">
        <v>149</v>
      </c>
      <c r="B54" s="168" t="s">
        <v>190</v>
      </c>
      <c r="C54" s="184" t="s">
        <v>191</v>
      </c>
      <c r="D54" s="219" t="s">
        <v>200</v>
      </c>
      <c r="E54" s="185" t="s">
        <v>106</v>
      </c>
      <c r="F54" s="192">
        <v>1</v>
      </c>
      <c r="G54" s="196">
        <v>0</v>
      </c>
      <c r="H54" s="149">
        <f>F54*G54</f>
        <v>0</v>
      </c>
      <c r="I54" s="153"/>
      <c r="J54" s="152"/>
      <c r="K54" s="153"/>
      <c r="L54" s="152"/>
      <c r="M54" s="183">
        <v>0</v>
      </c>
      <c r="N54" s="183">
        <f>SUM(F54*M54)</f>
        <v>0</v>
      </c>
    </row>
    <row r="55" spans="1:22" s="133" customFormat="1" ht="12.75" customHeight="1">
      <c r="A55" s="168" t="s">
        <v>3</v>
      </c>
      <c r="B55" s="134"/>
      <c r="C55" s="184" t="s">
        <v>3</v>
      </c>
      <c r="D55" s="184" t="s">
        <v>134</v>
      </c>
      <c r="E55" s="184" t="s">
        <v>3</v>
      </c>
      <c r="F55" s="193" t="s">
        <v>3</v>
      </c>
      <c r="G55" s="197" t="s">
        <v>3</v>
      </c>
      <c r="H55" s="186" t="s">
        <v>3</v>
      </c>
      <c r="J55" s="137" t="e">
        <f>#REF!+#REF!+#REF!+#REF!+#REF!+#REF!+#REF!+#REF!+#REF!</f>
        <v>#REF!</v>
      </c>
      <c r="L55" s="137" t="e">
        <f>#REF!+#REF!+#REF!+#REF!+#REF!+#REF!+#REF!+#REF!+#REF!</f>
        <v>#REF!</v>
      </c>
      <c r="M55" s="188"/>
      <c r="N55" s="188"/>
      <c r="O55" s="134"/>
      <c r="Q55" s="135"/>
      <c r="R55" s="135"/>
      <c r="V55" s="136"/>
    </row>
    <row r="56" spans="1:22" s="133" customFormat="1" ht="12.75" customHeight="1">
      <c r="A56" s="146" t="s">
        <v>161</v>
      </c>
      <c r="B56" s="168" t="s">
        <v>190</v>
      </c>
      <c r="C56" s="184" t="s">
        <v>191</v>
      </c>
      <c r="D56" s="219" t="s">
        <v>201</v>
      </c>
      <c r="E56" s="159" t="s">
        <v>106</v>
      </c>
      <c r="F56" s="193">
        <v>1</v>
      </c>
      <c r="G56" s="196">
        <v>0</v>
      </c>
      <c r="H56" s="186"/>
      <c r="J56" s="137"/>
      <c r="L56" s="137"/>
      <c r="M56" s="188"/>
      <c r="N56" s="188"/>
      <c r="O56" s="134"/>
      <c r="Q56" s="135"/>
      <c r="R56" s="135"/>
      <c r="V56" s="136"/>
    </row>
    <row r="57" spans="1:22" ht="11.25" customHeight="1">
      <c r="A57" s="159" t="s">
        <v>162</v>
      </c>
      <c r="B57" s="159" t="s">
        <v>103</v>
      </c>
      <c r="C57" s="184" t="s">
        <v>193</v>
      </c>
      <c r="D57" s="184" t="s">
        <v>192</v>
      </c>
      <c r="E57" s="185" t="s">
        <v>100</v>
      </c>
      <c r="F57" s="194">
        <v>333.59</v>
      </c>
      <c r="G57" s="198">
        <v>0</v>
      </c>
      <c r="H57" s="149">
        <f t="shared" ref="H57:H66" si="6">F57*G57</f>
        <v>0</v>
      </c>
      <c r="M57" s="202">
        <v>0.01</v>
      </c>
      <c r="N57" s="183">
        <f>SUM(F57*M57)</f>
        <v>3.3358999999999996</v>
      </c>
    </row>
    <row r="58" spans="1:22" ht="11.25" customHeight="1">
      <c r="A58" s="159" t="s">
        <v>163</v>
      </c>
      <c r="B58" s="185" t="s">
        <v>190</v>
      </c>
      <c r="C58" s="184" t="s">
        <v>191</v>
      </c>
      <c r="D58" s="184" t="s">
        <v>136</v>
      </c>
      <c r="E58" s="159" t="s">
        <v>104</v>
      </c>
      <c r="F58" s="194">
        <v>99</v>
      </c>
      <c r="G58" s="198">
        <v>0</v>
      </c>
      <c r="H58" s="149">
        <f t="shared" si="6"/>
        <v>0</v>
      </c>
      <c r="M58" s="190"/>
      <c r="N58" s="190"/>
    </row>
    <row r="59" spans="1:22" ht="11.25" customHeight="1">
      <c r="A59" s="159" t="s">
        <v>164</v>
      </c>
      <c r="B59" s="185" t="s">
        <v>190</v>
      </c>
      <c r="C59" s="184" t="s">
        <v>191</v>
      </c>
      <c r="D59" s="184" t="s">
        <v>135</v>
      </c>
      <c r="E59" s="185" t="s">
        <v>104</v>
      </c>
      <c r="F59" s="194">
        <v>1</v>
      </c>
      <c r="G59" s="198">
        <v>0</v>
      </c>
      <c r="H59" s="149">
        <f t="shared" si="6"/>
        <v>0</v>
      </c>
      <c r="M59" s="190"/>
      <c r="N59" s="190"/>
    </row>
    <row r="60" spans="1:22" ht="11.25" customHeight="1">
      <c r="A60" s="159" t="s">
        <v>165</v>
      </c>
      <c r="B60" s="185" t="s">
        <v>190</v>
      </c>
      <c r="C60" s="184" t="s">
        <v>191</v>
      </c>
      <c r="D60" s="184" t="s">
        <v>138</v>
      </c>
      <c r="E60" s="185" t="s">
        <v>100</v>
      </c>
      <c r="F60" s="194">
        <v>29</v>
      </c>
      <c r="G60" s="198">
        <v>0</v>
      </c>
      <c r="H60" s="149">
        <f t="shared" si="6"/>
        <v>0</v>
      </c>
      <c r="M60" s="190"/>
      <c r="N60" s="190"/>
    </row>
    <row r="61" spans="1:22" ht="11.25" customHeight="1">
      <c r="A61" s="159" t="s">
        <v>166</v>
      </c>
      <c r="B61" s="185" t="s">
        <v>103</v>
      </c>
      <c r="C61" s="184" t="s">
        <v>194</v>
      </c>
      <c r="D61" s="184" t="s">
        <v>141</v>
      </c>
      <c r="E61" s="185" t="s">
        <v>98</v>
      </c>
      <c r="F61" s="194">
        <v>8.6999999999999993</v>
      </c>
      <c r="G61" s="198">
        <v>0</v>
      </c>
      <c r="H61" s="149">
        <f t="shared" si="6"/>
        <v>0</v>
      </c>
      <c r="M61" s="190"/>
      <c r="N61" s="190"/>
    </row>
    <row r="62" spans="1:22" ht="11.25" customHeight="1">
      <c r="A62" s="185"/>
      <c r="B62" s="159"/>
      <c r="C62" s="184"/>
      <c r="D62" s="177" t="s">
        <v>111</v>
      </c>
      <c r="E62" s="179" t="s">
        <v>98</v>
      </c>
      <c r="F62" s="180">
        <f>SUM(F63:F63)</f>
        <v>8.6999999999999993</v>
      </c>
      <c r="G62" s="198"/>
      <c r="H62" s="149"/>
      <c r="M62" s="190"/>
      <c r="N62" s="190"/>
    </row>
    <row r="63" spans="1:22" ht="11.25" customHeight="1">
      <c r="A63" s="185"/>
      <c r="B63" s="159"/>
      <c r="C63" s="184"/>
      <c r="D63" s="178" t="s">
        <v>140</v>
      </c>
      <c r="E63" s="179" t="s">
        <v>98</v>
      </c>
      <c r="F63" s="180">
        <v>8.6999999999999993</v>
      </c>
      <c r="G63" s="198"/>
      <c r="H63" s="149"/>
      <c r="M63" s="190"/>
      <c r="N63" s="190"/>
    </row>
    <row r="64" spans="1:22" ht="11.25" customHeight="1">
      <c r="A64" s="159" t="s">
        <v>202</v>
      </c>
      <c r="B64" s="185" t="s">
        <v>190</v>
      </c>
      <c r="C64" s="184" t="s">
        <v>191</v>
      </c>
      <c r="D64" s="184" t="s">
        <v>139</v>
      </c>
      <c r="E64" s="185" t="s">
        <v>98</v>
      </c>
      <c r="F64" s="194">
        <v>8.6999999999999993</v>
      </c>
      <c r="G64" s="198">
        <v>0</v>
      </c>
      <c r="H64" s="149">
        <f t="shared" si="6"/>
        <v>0</v>
      </c>
      <c r="M64" s="190"/>
      <c r="N64" s="202">
        <f>SUM(M31:M64)</f>
        <v>4.6878299999999999</v>
      </c>
    </row>
    <row r="65" spans="1:14" ht="11.25" customHeight="1">
      <c r="A65" s="185"/>
      <c r="B65" s="185"/>
      <c r="C65" s="184"/>
      <c r="D65" s="184" t="s">
        <v>197</v>
      </c>
      <c r="E65" s="185"/>
      <c r="F65" s="194"/>
      <c r="G65" s="198"/>
      <c r="H65" s="149"/>
      <c r="M65" s="190"/>
      <c r="N65" s="190"/>
    </row>
    <row r="66" spans="1:14" ht="11.25" customHeight="1">
      <c r="A66" s="159" t="s">
        <v>203</v>
      </c>
      <c r="B66" s="185" t="s">
        <v>103</v>
      </c>
      <c r="C66" s="184" t="s">
        <v>186</v>
      </c>
      <c r="D66" s="184" t="s">
        <v>187</v>
      </c>
      <c r="E66" s="185" t="s">
        <v>101</v>
      </c>
      <c r="F66" s="158">
        <v>4.6879999999999997</v>
      </c>
      <c r="G66" s="157">
        <v>0</v>
      </c>
      <c r="H66" s="149">
        <f t="shared" si="6"/>
        <v>0</v>
      </c>
      <c r="M66" s="190"/>
      <c r="N66" s="190"/>
    </row>
    <row r="67" spans="1:14" ht="11.25" customHeight="1">
      <c r="A67" s="200"/>
      <c r="M67" s="175"/>
      <c r="N67" s="175"/>
    </row>
    <row r="68" spans="1:14" ht="11.25" customHeight="1">
      <c r="A68" s="200"/>
      <c r="M68" s="175"/>
      <c r="N68" s="175"/>
    </row>
    <row r="69" spans="1:14" ht="11.25" customHeight="1">
      <c r="A69" s="200"/>
      <c r="M69" s="175"/>
      <c r="N69" s="175"/>
    </row>
    <row r="70" spans="1:14" ht="11.25" customHeight="1">
      <c r="A70" s="200"/>
      <c r="M70" s="175"/>
      <c r="N70" s="175"/>
    </row>
  </sheetData>
  <phoneticPr fontId="2" type="noConversion"/>
  <printOptions horizontalCentered="1"/>
  <pageMargins left="0.78740155696868896" right="0.78740155696868896" top="0.59055119752883911" bottom="0.59055119752883911" header="0" footer="0"/>
  <pageSetup paperSize="9" fitToHeight="999" orientation="landscape" r:id="rId1"/>
  <headerFooter alignWithMargins="0">
    <oddHeader>Stránka &amp;P</oddHeader>
    <oddFooter>&amp;LIng.Ivan Navátil&amp;Ctel.: 773488368&amp;Re-mail : navratil.ivan@seznam.cz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Rekapitulace</vt:lpstr>
      <vt:lpstr>Rozpocet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</dc:creator>
  <cp:lastModifiedBy>arch</cp:lastModifiedBy>
  <cp:lastPrinted>2012-12-12T22:41:19Z</cp:lastPrinted>
  <dcterms:created xsi:type="dcterms:W3CDTF">2011-09-21T18:15:31Z</dcterms:created>
  <dcterms:modified xsi:type="dcterms:W3CDTF">2017-01-31T09:55:10Z</dcterms:modified>
</cp:coreProperties>
</file>