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a\Desktop\Documents\PRÁCE 0\práce 2014x\Ateliér 5\A75-2017 Věznice Opava\aktualizace 15.5.2017\"/>
    </mc:Choice>
  </mc:AlternateContent>
  <bookViews>
    <workbookView xWindow="0" yWindow="0" windowWidth="23040" windowHeight="9084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Rekapitulace!$G$30</definedName>
    <definedName name="Dodavka0">Položky!#REF!</definedName>
    <definedName name="HSV">Rekapitulace!$E$30</definedName>
    <definedName name="HSV0">Položky!#REF!</definedName>
    <definedName name="HZS">Rekapitulace!$I$30</definedName>
    <definedName name="HZS0">Položky!#REF!</definedName>
    <definedName name="JKSO">'Krycí list'!$G$2</definedName>
    <definedName name="MJ">'Krycí list'!$G$5</definedName>
    <definedName name="Mont">Rekapitulace!$H$30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Položky!$A$1:$G$251</definedName>
    <definedName name="_xlnm.Print_Area" localSheetId="1">Rekapitulace!$A$1:$I$39</definedName>
    <definedName name="PocetMJ">'Krycí list'!$G$6</definedName>
    <definedName name="Poznamka">'Krycí list'!$B$37</definedName>
    <definedName name="Projektant">'Krycí list'!$C$8</definedName>
    <definedName name="PSV">Rekapitulace!$F$30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Rekapitulace!$H$38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6" i="2" l="1"/>
  <c r="G237" i="3"/>
  <c r="BD237" i="3" s="1"/>
  <c r="BD238" i="3" s="1"/>
  <c r="G236" i="3"/>
  <c r="D17" i="1"/>
  <c r="D16" i="1"/>
  <c r="D15" i="1"/>
  <c r="BE250" i="3"/>
  <c r="BD250" i="3"/>
  <c r="BC250" i="3"/>
  <c r="BB250" i="3"/>
  <c r="G250" i="3"/>
  <c r="BA250" i="3" s="1"/>
  <c r="BE249" i="3"/>
  <c r="BD249" i="3"/>
  <c r="BC249" i="3"/>
  <c r="BB249" i="3"/>
  <c r="G249" i="3"/>
  <c r="BA249" i="3" s="1"/>
  <c r="BE248" i="3"/>
  <c r="BD248" i="3"/>
  <c r="BC248" i="3"/>
  <c r="BB248" i="3"/>
  <c r="G248" i="3"/>
  <c r="BA248" i="3" s="1"/>
  <c r="BE247" i="3"/>
  <c r="BD247" i="3"/>
  <c r="BC247" i="3"/>
  <c r="BB247" i="3"/>
  <c r="G247" i="3"/>
  <c r="BA247" i="3" s="1"/>
  <c r="BE246" i="3"/>
  <c r="BD246" i="3"/>
  <c r="BC246" i="3"/>
  <c r="BB246" i="3"/>
  <c r="G246" i="3"/>
  <c r="BA246" i="3" s="1"/>
  <c r="BE245" i="3"/>
  <c r="BD245" i="3"/>
  <c r="BC245" i="3"/>
  <c r="BB245" i="3"/>
  <c r="G245" i="3"/>
  <c r="BA245" i="3" s="1"/>
  <c r="BE244" i="3"/>
  <c r="BD244" i="3"/>
  <c r="BC244" i="3"/>
  <c r="BB244" i="3"/>
  <c r="G244" i="3"/>
  <c r="BA244" i="3" s="1"/>
  <c r="BE243" i="3"/>
  <c r="BD243" i="3"/>
  <c r="BC243" i="3"/>
  <c r="BB243" i="3"/>
  <c r="BB251" i="3" s="1"/>
  <c r="F29" i="2" s="1"/>
  <c r="BA243" i="3"/>
  <c r="G243" i="3"/>
  <c r="B29" i="2"/>
  <c r="A29" i="2"/>
  <c r="C251" i="3"/>
  <c r="BE240" i="3"/>
  <c r="BE241" i="3" s="1"/>
  <c r="I28" i="2" s="1"/>
  <c r="BC240" i="3"/>
  <c r="BC241" i="3" s="1"/>
  <c r="G28" i="2" s="1"/>
  <c r="BB240" i="3"/>
  <c r="BB241" i="3" s="1"/>
  <c r="F28" i="2" s="1"/>
  <c r="BA240" i="3"/>
  <c r="BA241" i="3" s="1"/>
  <c r="E28" i="2" s="1"/>
  <c r="G240" i="3"/>
  <c r="BD240" i="3" s="1"/>
  <c r="BD241" i="3" s="1"/>
  <c r="H28" i="2" s="1"/>
  <c r="B28" i="2"/>
  <c r="A28" i="2"/>
  <c r="C241" i="3"/>
  <c r="BE237" i="3"/>
  <c r="BE238" i="3" s="1"/>
  <c r="I27" i="2" s="1"/>
  <c r="BC237" i="3"/>
  <c r="BC238" i="3" s="1"/>
  <c r="G27" i="2" s="1"/>
  <c r="BB237" i="3"/>
  <c r="BB238" i="3" s="1"/>
  <c r="F27" i="2" s="1"/>
  <c r="BA237" i="3"/>
  <c r="BA238" i="3" s="1"/>
  <c r="E27" i="2" s="1"/>
  <c r="B27" i="2"/>
  <c r="A27" i="2"/>
  <c r="G238" i="3"/>
  <c r="H27" i="2" s="1"/>
  <c r="C238" i="3"/>
  <c r="BE221" i="3"/>
  <c r="BD221" i="3"/>
  <c r="BC221" i="3"/>
  <c r="BA221" i="3"/>
  <c r="G221" i="3"/>
  <c r="BB221" i="3" s="1"/>
  <c r="BE219" i="3"/>
  <c r="BD219" i="3"/>
  <c r="BC219" i="3"/>
  <c r="BA219" i="3"/>
  <c r="G219" i="3"/>
  <c r="B26" i="2"/>
  <c r="A26" i="2"/>
  <c r="C234" i="3"/>
  <c r="BE215" i="3"/>
  <c r="BD215" i="3"/>
  <c r="BC215" i="3"/>
  <c r="BA215" i="3"/>
  <c r="G215" i="3"/>
  <c r="BB215" i="3" s="1"/>
  <c r="BE213" i="3"/>
  <c r="BD213" i="3"/>
  <c r="BC213" i="3"/>
  <c r="BA213" i="3"/>
  <c r="G213" i="3"/>
  <c r="BB213" i="3" s="1"/>
  <c r="BE210" i="3"/>
  <c r="BD210" i="3"/>
  <c r="BC210" i="3"/>
  <c r="BA210" i="3"/>
  <c r="G210" i="3"/>
  <c r="BB210" i="3" s="1"/>
  <c r="BE208" i="3"/>
  <c r="BD208" i="3"/>
  <c r="BC208" i="3"/>
  <c r="BA208" i="3"/>
  <c r="G208" i="3"/>
  <c r="BB208" i="3" s="1"/>
  <c r="BE206" i="3"/>
  <c r="BD206" i="3"/>
  <c r="BC206" i="3"/>
  <c r="BC217" i="3" s="1"/>
  <c r="G25" i="2" s="1"/>
  <c r="BA206" i="3"/>
  <c r="G206" i="3"/>
  <c r="B25" i="2"/>
  <c r="A25" i="2"/>
  <c r="C217" i="3"/>
  <c r="BE203" i="3"/>
  <c r="BD203" i="3"/>
  <c r="BC203" i="3"/>
  <c r="BA203" i="3"/>
  <c r="G203" i="3"/>
  <c r="BB203" i="3" s="1"/>
  <c r="BE201" i="3"/>
  <c r="BD201" i="3"/>
  <c r="BC201" i="3"/>
  <c r="BB201" i="3"/>
  <c r="BA201" i="3"/>
  <c r="G201" i="3"/>
  <c r="BE198" i="3"/>
  <c r="BD198" i="3"/>
  <c r="BC198" i="3"/>
  <c r="BA198" i="3"/>
  <c r="G198" i="3"/>
  <c r="B24" i="2"/>
  <c r="A24" i="2"/>
  <c r="C204" i="3"/>
  <c r="BE195" i="3"/>
  <c r="BD195" i="3"/>
  <c r="BC195" i="3"/>
  <c r="BA195" i="3"/>
  <c r="G195" i="3"/>
  <c r="BB195" i="3" s="1"/>
  <c r="BE192" i="3"/>
  <c r="BD192" i="3"/>
  <c r="BC192" i="3"/>
  <c r="BA192" i="3"/>
  <c r="G192" i="3"/>
  <c r="G196" i="3" s="1"/>
  <c r="B23" i="2"/>
  <c r="A23" i="2"/>
  <c r="BA196" i="3"/>
  <c r="E23" i="2" s="1"/>
  <c r="C196" i="3"/>
  <c r="BE183" i="3"/>
  <c r="BD183" i="3"/>
  <c r="BD190" i="3" s="1"/>
  <c r="H22" i="2" s="1"/>
  <c r="BC183" i="3"/>
  <c r="BC190" i="3" s="1"/>
  <c r="G22" i="2" s="1"/>
  <c r="BA183" i="3"/>
  <c r="BA190" i="3" s="1"/>
  <c r="E22" i="2" s="1"/>
  <c r="G183" i="3"/>
  <c r="G190" i="3" s="1"/>
  <c r="B22" i="2"/>
  <c r="A22" i="2"/>
  <c r="BE190" i="3"/>
  <c r="I22" i="2" s="1"/>
  <c r="C190" i="3"/>
  <c r="BE180" i="3"/>
  <c r="BD180" i="3"/>
  <c r="BC180" i="3"/>
  <c r="BA180" i="3"/>
  <c r="G180" i="3"/>
  <c r="BB180" i="3" s="1"/>
  <c r="BE177" i="3"/>
  <c r="BD177" i="3"/>
  <c r="BC177" i="3"/>
  <c r="BA177" i="3"/>
  <c r="G177" i="3"/>
  <c r="BB177" i="3" s="1"/>
  <c r="BE175" i="3"/>
  <c r="BD175" i="3"/>
  <c r="BC175" i="3"/>
  <c r="BC181" i="3" s="1"/>
  <c r="G21" i="2" s="1"/>
  <c r="BB175" i="3"/>
  <c r="BA175" i="3"/>
  <c r="G175" i="3"/>
  <c r="BE174" i="3"/>
  <c r="BD174" i="3"/>
  <c r="BC174" i="3"/>
  <c r="BA174" i="3"/>
  <c r="G174" i="3"/>
  <c r="BB174" i="3" s="1"/>
  <c r="BE171" i="3"/>
  <c r="BE181" i="3" s="1"/>
  <c r="I21" i="2" s="1"/>
  <c r="BD171" i="3"/>
  <c r="BC171" i="3"/>
  <c r="BB171" i="3"/>
  <c r="BA171" i="3"/>
  <c r="BA181" i="3" s="1"/>
  <c r="E21" i="2" s="1"/>
  <c r="G171" i="3"/>
  <c r="B21" i="2"/>
  <c r="A21" i="2"/>
  <c r="C181" i="3"/>
  <c r="BE168" i="3"/>
  <c r="BD168" i="3"/>
  <c r="BC168" i="3"/>
  <c r="BA168" i="3"/>
  <c r="G168" i="3"/>
  <c r="BB168" i="3" s="1"/>
  <c r="BE166" i="3"/>
  <c r="BD166" i="3"/>
  <c r="BC166" i="3"/>
  <c r="BA166" i="3"/>
  <c r="G166" i="3"/>
  <c r="BB166" i="3" s="1"/>
  <c r="BE160" i="3"/>
  <c r="BD160" i="3"/>
  <c r="BC160" i="3"/>
  <c r="BA160" i="3"/>
  <c r="G160" i="3"/>
  <c r="BB160" i="3" s="1"/>
  <c r="BE153" i="3"/>
  <c r="BD153" i="3"/>
  <c r="BC153" i="3"/>
  <c r="BC169" i="3" s="1"/>
  <c r="G20" i="2" s="1"/>
  <c r="BA153" i="3"/>
  <c r="G153" i="3"/>
  <c r="BB153" i="3" s="1"/>
  <c r="BE146" i="3"/>
  <c r="BD146" i="3"/>
  <c r="BC146" i="3"/>
  <c r="BA146" i="3"/>
  <c r="G146" i="3"/>
  <c r="BB146" i="3" s="1"/>
  <c r="BE139" i="3"/>
  <c r="BE169" i="3" s="1"/>
  <c r="I20" i="2" s="1"/>
  <c r="BD139" i="3"/>
  <c r="BC139" i="3"/>
  <c r="BA139" i="3"/>
  <c r="G139" i="3"/>
  <c r="G169" i="3" s="1"/>
  <c r="B20" i="2"/>
  <c r="A20" i="2"/>
  <c r="C169" i="3"/>
  <c r="BE136" i="3"/>
  <c r="BE137" i="3" s="1"/>
  <c r="I19" i="2" s="1"/>
  <c r="BD136" i="3"/>
  <c r="BD137" i="3" s="1"/>
  <c r="H19" i="2" s="1"/>
  <c r="BC136" i="3"/>
  <c r="BA136" i="3"/>
  <c r="BA137" i="3" s="1"/>
  <c r="E19" i="2" s="1"/>
  <c r="G136" i="3"/>
  <c r="G137" i="3" s="1"/>
  <c r="B19" i="2"/>
  <c r="A19" i="2"/>
  <c r="BC137" i="3"/>
  <c r="G19" i="2" s="1"/>
  <c r="C137" i="3"/>
  <c r="BE133" i="3"/>
  <c r="BE134" i="3" s="1"/>
  <c r="I18" i="2" s="1"/>
  <c r="BD133" i="3"/>
  <c r="BD134" i="3" s="1"/>
  <c r="H18" i="2" s="1"/>
  <c r="BC133" i="3"/>
  <c r="BC134" i="3" s="1"/>
  <c r="G18" i="2" s="1"/>
  <c r="BA133" i="3"/>
  <c r="G133" i="3"/>
  <c r="G134" i="3" s="1"/>
  <c r="B18" i="2"/>
  <c r="A18" i="2"/>
  <c r="BA134" i="3"/>
  <c r="E18" i="2" s="1"/>
  <c r="C134" i="3"/>
  <c r="BE127" i="3"/>
  <c r="BD127" i="3"/>
  <c r="BD131" i="3" s="1"/>
  <c r="H17" i="2" s="1"/>
  <c r="BC127" i="3"/>
  <c r="BC131" i="3" s="1"/>
  <c r="G17" i="2" s="1"/>
  <c r="BA127" i="3"/>
  <c r="BA131" i="3" s="1"/>
  <c r="E17" i="2" s="1"/>
  <c r="G127" i="3"/>
  <c r="G131" i="3" s="1"/>
  <c r="B17" i="2"/>
  <c r="A17" i="2"/>
  <c r="BE131" i="3"/>
  <c r="I17" i="2" s="1"/>
  <c r="C131" i="3"/>
  <c r="BE124" i="3"/>
  <c r="BE125" i="3" s="1"/>
  <c r="I16" i="2" s="1"/>
  <c r="BD124" i="3"/>
  <c r="BD125" i="3" s="1"/>
  <c r="H16" i="2" s="1"/>
  <c r="BC124" i="3"/>
  <c r="BC125" i="3" s="1"/>
  <c r="G16" i="2" s="1"/>
  <c r="BB124" i="3"/>
  <c r="BB125" i="3" s="1"/>
  <c r="F16" i="2" s="1"/>
  <c r="G124" i="3"/>
  <c r="G125" i="3" s="1"/>
  <c r="B16" i="2"/>
  <c r="A16" i="2"/>
  <c r="C125" i="3"/>
  <c r="BE119" i="3"/>
  <c r="BE122" i="3" s="1"/>
  <c r="I15" i="2" s="1"/>
  <c r="BD119" i="3"/>
  <c r="BD122" i="3" s="1"/>
  <c r="H15" i="2" s="1"/>
  <c r="BC119" i="3"/>
  <c r="BB119" i="3"/>
  <c r="BB122" i="3" s="1"/>
  <c r="F15" i="2" s="1"/>
  <c r="G119" i="3"/>
  <c r="G122" i="3" s="1"/>
  <c r="B15" i="2"/>
  <c r="A15" i="2"/>
  <c r="BC122" i="3"/>
  <c r="G15" i="2" s="1"/>
  <c r="C122" i="3"/>
  <c r="BE116" i="3"/>
  <c r="BD116" i="3"/>
  <c r="BC116" i="3"/>
  <c r="BB116" i="3"/>
  <c r="G116" i="3"/>
  <c r="BA116" i="3" s="1"/>
  <c r="BE114" i="3"/>
  <c r="BD114" i="3"/>
  <c r="BC114" i="3"/>
  <c r="BB114" i="3"/>
  <c r="G114" i="3"/>
  <c r="BA114" i="3" s="1"/>
  <c r="BE111" i="3"/>
  <c r="BD111" i="3"/>
  <c r="BC111" i="3"/>
  <c r="BB111" i="3"/>
  <c r="G111" i="3"/>
  <c r="BA111" i="3" s="1"/>
  <c r="BE107" i="3"/>
  <c r="BD107" i="3"/>
  <c r="BC107" i="3"/>
  <c r="BB107" i="3"/>
  <c r="G107" i="3"/>
  <c r="BA107" i="3" s="1"/>
  <c r="BE105" i="3"/>
  <c r="BD105" i="3"/>
  <c r="BC105" i="3"/>
  <c r="BB105" i="3"/>
  <c r="G105" i="3"/>
  <c r="BA105" i="3" s="1"/>
  <c r="BE103" i="3"/>
  <c r="BD103" i="3"/>
  <c r="BC103" i="3"/>
  <c r="BB103" i="3"/>
  <c r="G103" i="3"/>
  <c r="BA103" i="3" s="1"/>
  <c r="BE101" i="3"/>
  <c r="BD101" i="3"/>
  <c r="BC101" i="3"/>
  <c r="BB101" i="3"/>
  <c r="G101" i="3"/>
  <c r="BA101" i="3" s="1"/>
  <c r="BE99" i="3"/>
  <c r="BD99" i="3"/>
  <c r="BC99" i="3"/>
  <c r="BB99" i="3"/>
  <c r="G99" i="3"/>
  <c r="BA99" i="3" s="1"/>
  <c r="BE96" i="3"/>
  <c r="BD96" i="3"/>
  <c r="BC96" i="3"/>
  <c r="BB96" i="3"/>
  <c r="G96" i="3"/>
  <c r="BA96" i="3" s="1"/>
  <c r="BE94" i="3"/>
  <c r="BD94" i="3"/>
  <c r="BC94" i="3"/>
  <c r="BB94" i="3"/>
  <c r="G94" i="3"/>
  <c r="BA94" i="3" s="1"/>
  <c r="B14" i="2"/>
  <c r="A14" i="2"/>
  <c r="C117" i="3"/>
  <c r="BE91" i="3"/>
  <c r="BE92" i="3" s="1"/>
  <c r="I13" i="2" s="1"/>
  <c r="BD91" i="3"/>
  <c r="BD92" i="3" s="1"/>
  <c r="H13" i="2" s="1"/>
  <c r="BC91" i="3"/>
  <c r="BC92" i="3" s="1"/>
  <c r="G13" i="2" s="1"/>
  <c r="BB91" i="3"/>
  <c r="BB92" i="3" s="1"/>
  <c r="F13" i="2" s="1"/>
  <c r="G91" i="3"/>
  <c r="BA91" i="3" s="1"/>
  <c r="BA92" i="3" s="1"/>
  <c r="E13" i="2" s="1"/>
  <c r="B13" i="2"/>
  <c r="A13" i="2"/>
  <c r="C92" i="3"/>
  <c r="BE87" i="3"/>
  <c r="BE89" i="3" s="1"/>
  <c r="I12" i="2" s="1"/>
  <c r="BD87" i="3"/>
  <c r="BD89" i="3" s="1"/>
  <c r="H12" i="2" s="1"/>
  <c r="BC87" i="3"/>
  <c r="BB87" i="3"/>
  <c r="BB89" i="3" s="1"/>
  <c r="F12" i="2" s="1"/>
  <c r="G87" i="3"/>
  <c r="BA87" i="3" s="1"/>
  <c r="BA89" i="3" s="1"/>
  <c r="E12" i="2" s="1"/>
  <c r="B12" i="2"/>
  <c r="A12" i="2"/>
  <c r="BC89" i="3"/>
  <c r="G12" i="2" s="1"/>
  <c r="C89" i="3"/>
  <c r="BE84" i="3"/>
  <c r="BD84" i="3"/>
  <c r="BC84" i="3"/>
  <c r="BB84" i="3"/>
  <c r="G84" i="3"/>
  <c r="BA84" i="3" s="1"/>
  <c r="BE80" i="3"/>
  <c r="BD80" i="3"/>
  <c r="BC80" i="3"/>
  <c r="BB80" i="3"/>
  <c r="G80" i="3"/>
  <c r="BA80" i="3" s="1"/>
  <c r="BE76" i="3"/>
  <c r="BD76" i="3"/>
  <c r="BC76" i="3"/>
  <c r="BB76" i="3"/>
  <c r="G76" i="3"/>
  <c r="BA76" i="3" s="1"/>
  <c r="BE72" i="3"/>
  <c r="BD72" i="3"/>
  <c r="BC72" i="3"/>
  <c r="BB72" i="3"/>
  <c r="G72" i="3"/>
  <c r="BA72" i="3" s="1"/>
  <c r="BE68" i="3"/>
  <c r="BD68" i="3"/>
  <c r="BC68" i="3"/>
  <c r="BB68" i="3"/>
  <c r="G68" i="3"/>
  <c r="BA68" i="3" s="1"/>
  <c r="BE58" i="3"/>
  <c r="BD58" i="3"/>
  <c r="BC58" i="3"/>
  <c r="BB58" i="3"/>
  <c r="G58" i="3"/>
  <c r="BA58" i="3" s="1"/>
  <c r="BE48" i="3"/>
  <c r="BD48" i="3"/>
  <c r="BC48" i="3"/>
  <c r="BC85" i="3" s="1"/>
  <c r="G11" i="2" s="1"/>
  <c r="BB48" i="3"/>
  <c r="G48" i="3"/>
  <c r="BA48" i="3" s="1"/>
  <c r="BE47" i="3"/>
  <c r="BD47" i="3"/>
  <c r="BC47" i="3"/>
  <c r="BB47" i="3"/>
  <c r="G47" i="3"/>
  <c r="B11" i="2"/>
  <c r="A11" i="2"/>
  <c r="C85" i="3"/>
  <c r="BE43" i="3"/>
  <c r="BD43" i="3"/>
  <c r="BC43" i="3"/>
  <c r="BB43" i="3"/>
  <c r="G43" i="3"/>
  <c r="BA43" i="3" s="1"/>
  <c r="BE41" i="3"/>
  <c r="BD41" i="3"/>
  <c r="BC41" i="3"/>
  <c r="BB41" i="3"/>
  <c r="G41" i="3"/>
  <c r="BA41" i="3" s="1"/>
  <c r="BE40" i="3"/>
  <c r="BE45" i="3" s="1"/>
  <c r="I10" i="2" s="1"/>
  <c r="BD40" i="3"/>
  <c r="BC40" i="3"/>
  <c r="BB40" i="3"/>
  <c r="G40" i="3"/>
  <c r="B10" i="2"/>
  <c r="A10" i="2"/>
  <c r="C45" i="3"/>
  <c r="BE35" i="3"/>
  <c r="BD35" i="3"/>
  <c r="BD38" i="3" s="1"/>
  <c r="H9" i="2" s="1"/>
  <c r="BC35" i="3"/>
  <c r="BB35" i="3"/>
  <c r="BB38" i="3" s="1"/>
  <c r="F9" i="2" s="1"/>
  <c r="G35" i="3"/>
  <c r="B9" i="2"/>
  <c r="A9" i="2"/>
  <c r="BE38" i="3"/>
  <c r="I9" i="2" s="1"/>
  <c r="BC38" i="3"/>
  <c r="G9" i="2" s="1"/>
  <c r="C38" i="3"/>
  <c r="BE31" i="3"/>
  <c r="BD31" i="3"/>
  <c r="BC31" i="3"/>
  <c r="BB31" i="3"/>
  <c r="G31" i="3"/>
  <c r="BA31" i="3" s="1"/>
  <c r="BE30" i="3"/>
  <c r="BD30" i="3"/>
  <c r="BC30" i="3"/>
  <c r="BB30" i="3"/>
  <c r="G30" i="3"/>
  <c r="BA30" i="3" s="1"/>
  <c r="BE29" i="3"/>
  <c r="BD29" i="3"/>
  <c r="BC29" i="3"/>
  <c r="BB29" i="3"/>
  <c r="BB33" i="3" s="1"/>
  <c r="F8" i="2" s="1"/>
  <c r="G29" i="3"/>
  <c r="BA29" i="3" s="1"/>
  <c r="BE25" i="3"/>
  <c r="BD25" i="3"/>
  <c r="BC25" i="3"/>
  <c r="BB25" i="3"/>
  <c r="G25" i="3"/>
  <c r="BA25" i="3" s="1"/>
  <c r="BE19" i="3"/>
  <c r="BD19" i="3"/>
  <c r="BD33" i="3" s="1"/>
  <c r="H8" i="2" s="1"/>
  <c r="BC19" i="3"/>
  <c r="BB19" i="3"/>
  <c r="G19" i="3"/>
  <c r="BA19" i="3" s="1"/>
  <c r="BE16" i="3"/>
  <c r="BE33" i="3" s="1"/>
  <c r="I8" i="2" s="1"/>
  <c r="BD16" i="3"/>
  <c r="BC16" i="3"/>
  <c r="BB16" i="3"/>
  <c r="G16" i="3"/>
  <c r="BA16" i="3" s="1"/>
  <c r="BA33" i="3" s="1"/>
  <c r="E8" i="2" s="1"/>
  <c r="B8" i="2"/>
  <c r="A8" i="2"/>
  <c r="C33" i="3"/>
  <c r="BE12" i="3"/>
  <c r="BD12" i="3"/>
  <c r="BC12" i="3"/>
  <c r="BB12" i="3"/>
  <c r="G12" i="3"/>
  <c r="BA12" i="3" s="1"/>
  <c r="BE10" i="3"/>
  <c r="BD10" i="3"/>
  <c r="BD14" i="3" s="1"/>
  <c r="H7" i="2" s="1"/>
  <c r="BC10" i="3"/>
  <c r="BB10" i="3"/>
  <c r="G10" i="3"/>
  <c r="BA10" i="3" s="1"/>
  <c r="BE8" i="3"/>
  <c r="BD8" i="3"/>
  <c r="BC8" i="3"/>
  <c r="BB8" i="3"/>
  <c r="BA8" i="3"/>
  <c r="G8" i="3"/>
  <c r="B7" i="2"/>
  <c r="A7" i="2"/>
  <c r="C14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A234" i="3" l="1"/>
  <c r="E26" i="2" s="1"/>
  <c r="BE85" i="3"/>
  <c r="I11" i="2" s="1"/>
  <c r="BD117" i="3"/>
  <c r="H14" i="2" s="1"/>
  <c r="BA169" i="3"/>
  <c r="E20" i="2" s="1"/>
  <c r="BE196" i="3"/>
  <c r="I23" i="2" s="1"/>
  <c r="G217" i="3"/>
  <c r="BE217" i="3"/>
  <c r="I25" i="2" s="1"/>
  <c r="BB14" i="3"/>
  <c r="F7" i="2" s="1"/>
  <c r="BC45" i="3"/>
  <c r="G10" i="2" s="1"/>
  <c r="BE117" i="3"/>
  <c r="I14" i="2" s="1"/>
  <c r="BC196" i="3"/>
  <c r="G23" i="2" s="1"/>
  <c r="BA217" i="3"/>
  <c r="E25" i="2" s="1"/>
  <c r="G234" i="3"/>
  <c r="BE234" i="3"/>
  <c r="I26" i="2" s="1"/>
  <c r="G85" i="3"/>
  <c r="BC117" i="3"/>
  <c r="G14" i="2" s="1"/>
  <c r="BC14" i="3"/>
  <c r="G7" i="2" s="1"/>
  <c r="BC33" i="3"/>
  <c r="G8" i="2" s="1"/>
  <c r="BB45" i="3"/>
  <c r="F10" i="2" s="1"/>
  <c r="BD196" i="3"/>
  <c r="H23" i="2" s="1"/>
  <c r="BC204" i="3"/>
  <c r="G24" i="2" s="1"/>
  <c r="BA204" i="3"/>
  <c r="E24" i="2" s="1"/>
  <c r="BE204" i="3"/>
  <c r="I24" i="2" s="1"/>
  <c r="BE251" i="3"/>
  <c r="I29" i="2" s="1"/>
  <c r="BD251" i="3"/>
  <c r="H29" i="2" s="1"/>
  <c r="BA14" i="3"/>
  <c r="E7" i="2" s="1"/>
  <c r="BE14" i="3"/>
  <c r="I7" i="2" s="1"/>
  <c r="BD45" i="3"/>
  <c r="H10" i="2" s="1"/>
  <c r="BD85" i="3"/>
  <c r="H11" i="2" s="1"/>
  <c r="BB127" i="3"/>
  <c r="BB131" i="3" s="1"/>
  <c r="F17" i="2" s="1"/>
  <c r="BB133" i="3"/>
  <c r="BB134" i="3" s="1"/>
  <c r="F18" i="2" s="1"/>
  <c r="BD169" i="3"/>
  <c r="H20" i="2" s="1"/>
  <c r="G181" i="3"/>
  <c r="BD181" i="3"/>
  <c r="H21" i="2" s="1"/>
  <c r="BB183" i="3"/>
  <c r="BB190" i="3" s="1"/>
  <c r="F22" i="2" s="1"/>
  <c r="BB192" i="3"/>
  <c r="BB196" i="3" s="1"/>
  <c r="F23" i="2" s="1"/>
  <c r="BD217" i="3"/>
  <c r="H25" i="2" s="1"/>
  <c r="BD234" i="3"/>
  <c r="H26" i="2" s="1"/>
  <c r="BA251" i="3"/>
  <c r="E29" i="2" s="1"/>
  <c r="BB117" i="3"/>
  <c r="F14" i="2" s="1"/>
  <c r="G204" i="3"/>
  <c r="BC234" i="3"/>
  <c r="G26" i="2" s="1"/>
  <c r="G241" i="3"/>
  <c r="G14" i="3"/>
  <c r="G33" i="3"/>
  <c r="BB85" i="3"/>
  <c r="F11" i="2" s="1"/>
  <c r="BA117" i="3"/>
  <c r="E14" i="2" s="1"/>
  <c r="BB181" i="3"/>
  <c r="F21" i="2" s="1"/>
  <c r="BD204" i="3"/>
  <c r="H24" i="2" s="1"/>
  <c r="G251" i="3"/>
  <c r="BC251" i="3"/>
  <c r="G29" i="2" s="1"/>
  <c r="G38" i="3"/>
  <c r="BA35" i="3"/>
  <c r="BA38" i="3" s="1"/>
  <c r="E9" i="2" s="1"/>
  <c r="G45" i="3"/>
  <c r="BA40" i="3"/>
  <c r="BA45" i="3" s="1"/>
  <c r="E10" i="2" s="1"/>
  <c r="BA47" i="3"/>
  <c r="BA85" i="3" s="1"/>
  <c r="E11" i="2" s="1"/>
  <c r="G89" i="3"/>
  <c r="G92" i="3"/>
  <c r="G117" i="3"/>
  <c r="BA119" i="3"/>
  <c r="BA122" i="3" s="1"/>
  <c r="E15" i="2" s="1"/>
  <c r="BA124" i="3"/>
  <c r="BA125" i="3" s="1"/>
  <c r="E16" i="2" s="1"/>
  <c r="BB136" i="3"/>
  <c r="BB137" i="3" s="1"/>
  <c r="F19" i="2" s="1"/>
  <c r="BB139" i="3"/>
  <c r="BB169" i="3" s="1"/>
  <c r="F20" i="2" s="1"/>
  <c r="BB198" i="3"/>
  <c r="BB204" i="3" s="1"/>
  <c r="F24" i="2" s="1"/>
  <c r="BB206" i="3"/>
  <c r="BB217" i="3" s="1"/>
  <c r="F25" i="2" s="1"/>
  <c r="BB219" i="3"/>
  <c r="BB234" i="3" s="1"/>
  <c r="F26" i="2" s="1"/>
  <c r="G30" i="2" l="1"/>
  <c r="C18" i="1" s="1"/>
  <c r="I30" i="2"/>
  <c r="C21" i="1" s="1"/>
  <c r="H30" i="2"/>
  <c r="C17" i="1" s="1"/>
  <c r="E30" i="2"/>
  <c r="F30" i="2"/>
  <c r="C16" i="1" s="1"/>
  <c r="G35" i="2" l="1"/>
  <c r="I35" i="2" s="1"/>
  <c r="G15" i="1" s="1"/>
  <c r="I36" i="2"/>
  <c r="G16" i="1" s="1"/>
  <c r="G37" i="2"/>
  <c r="I37" i="2" s="1"/>
  <c r="G17" i="1" s="1"/>
  <c r="C15" i="1"/>
  <c r="C19" i="1" s="1"/>
  <c r="C22" i="1" s="1"/>
  <c r="H38" i="2" l="1"/>
  <c r="G23" i="1" s="1"/>
  <c r="G22" i="1" s="1"/>
  <c r="C23" i="1" l="1"/>
  <c r="F30" i="1" s="1"/>
  <c r="F31" i="1" s="1"/>
  <c r="F34" i="1" s="1"/>
</calcChain>
</file>

<file path=xl/sharedStrings.xml><?xml version="1.0" encoding="utf-8"?>
<sst xmlns="http://schemas.openxmlformats.org/spreadsheetml/2006/main" count="640" uniqueCount="375">
  <si>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</si>
  <si>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</si>
  <si>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</si>
  <si>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</si>
  <si>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</si>
  <si>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</si>
  <si>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</si>
  <si>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</si>
  <si>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</si>
  <si>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</si>
  <si>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</si>
  <si>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</si>
  <si>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</si>
  <si>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</si>
  <si>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</si>
  <si>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</si>
  <si>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</si>
  <si>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</si>
  <si>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</si>
  <si>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</si>
  <si>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</si>
  <si>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</si>
  <si>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</si>
  <si>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</si>
  <si>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</si>
  <si>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</si>
  <si>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</si>
  <si>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</si>
  <si>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</si>
  <si>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</si>
  <si>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</si>
  <si>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</si>
  <si>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</si>
  <si>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</si>
  <si>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</si>
  <si>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</si>
  <si>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</si>
  <si>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</si>
  <si>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</si>
  <si>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</si>
  <si>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</si>
  <si>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</si>
  <si>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</si>
  <si>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</si>
  <si>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</si>
  <si>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</si>
  <si>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</si>
  <si>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</si>
  <si>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</si>
  <si>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</si>
  <si>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</si>
  <si>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</si>
  <si>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</si>
  <si>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</si>
  <si>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</si>
  <si>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</si>
  <si>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</si>
  <si>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</si>
  <si>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</si>
  <si>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</si>
  <si>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</si>
  <si>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</si>
  <si>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</si>
  <si>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</si>
  <si>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</si>
  <si>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</si>
  <si>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</si>
  <si>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</si>
  <si>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</si>
  <si>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</si>
  <si>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</si>
  <si>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</si>
  <si>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</si>
  <si>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</si>
  <si>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</si>
  <si>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SLEPÝ ROZPOČET</t>
  </si>
  <si>
    <t>Slepý rozpočet</t>
  </si>
  <si>
    <t>A75-2017</t>
  </si>
  <si>
    <t>Věznice a ústav pro výkon zabezp. detence Opava</t>
  </si>
  <si>
    <t>SO 01</t>
  </si>
  <si>
    <t>Oprava - rekonstrukce prostor se zesíleným TZ</t>
  </si>
  <si>
    <t>Architektonicko-stavební řešení</t>
  </si>
  <si>
    <t>3</t>
  </si>
  <si>
    <t>Svislé a kompletní konstrukce</t>
  </si>
  <si>
    <t>311238115R00</t>
  </si>
  <si>
    <t xml:space="preserve">Zdivo keramické  tl. 300 mm </t>
  </si>
  <si>
    <t>m2</t>
  </si>
  <si>
    <t>2,9*2,9</t>
  </si>
  <si>
    <t>342266111RW9</t>
  </si>
  <si>
    <t xml:space="preserve">D+M SDK kryt stoupaček </t>
  </si>
  <si>
    <t>0,4*3,7</t>
  </si>
  <si>
    <t>317940911RAA</t>
  </si>
  <si>
    <t>Osazení válcovaných profilů dodatečně vysekání kapes, drážek, dodávka profilů, zapravení</t>
  </si>
  <si>
    <t>t</t>
  </si>
  <si>
    <t>2x I č.160:3,1*2*17,9*1,1/1000</t>
  </si>
  <si>
    <t>61</t>
  </si>
  <si>
    <t>Upravy povrchů vnitřní</t>
  </si>
  <si>
    <t>601011144R00</t>
  </si>
  <si>
    <t xml:space="preserve">Štuk na stropech ručně </t>
  </si>
  <si>
    <t>44,1</t>
  </si>
  <si>
    <t>klenby:(9,7+9,85+9,85+9,85+9,85+9,85+9,85+10,4)*1,2</t>
  </si>
  <si>
    <t>602011144RT2</t>
  </si>
  <si>
    <t xml:space="preserve">Štuk na stěnách vnitřní, ručně </t>
  </si>
  <si>
    <t>(4,3+4,3+2,25+2,25+1,1+1,1+1,1+1,1+1,5+1,5)*1,5</t>
  </si>
  <si>
    <t>(2,25+4,3)*2*3,5*6</t>
  </si>
  <si>
    <t>(2,45+4,3)*2*3,5</t>
  </si>
  <si>
    <t>(10,45+4,2)*2*3,5-0,9*2</t>
  </si>
  <si>
    <t>-28,98</t>
  </si>
  <si>
    <t>610991111R00</t>
  </si>
  <si>
    <t xml:space="preserve">Zakrývání výplní vnitřních otvorů </t>
  </si>
  <si>
    <t>1,2*1,7*4</t>
  </si>
  <si>
    <t>1,24*1,6*4</t>
  </si>
  <si>
    <t>2,4*5,1</t>
  </si>
  <si>
    <t>611421421R00</t>
  </si>
  <si>
    <t xml:space="preserve">Oprava váp.omítek stropů do 50% plochy - hladkých </t>
  </si>
  <si>
    <t>612421421R00</t>
  </si>
  <si>
    <t xml:space="preserve">Oprava vápen.omítek stěn do 50 % pl. - hladkých </t>
  </si>
  <si>
    <t>612421615R00</t>
  </si>
  <si>
    <t xml:space="preserve">Omítka vnitřní zdiva, MVC, hrubá zatřená </t>
  </si>
  <si>
    <t>pod obklad:67,58</t>
  </si>
  <si>
    <t>62</t>
  </si>
  <si>
    <t>Úpravy povrchů vnější</t>
  </si>
  <si>
    <t>629451112RXX</t>
  </si>
  <si>
    <t>Vyrovnávací vrstva z betonu šířky do 30 cm tl. cca 5 cm</t>
  </si>
  <si>
    <t>m</t>
  </si>
  <si>
    <t>1,25*0,3*4</t>
  </si>
  <si>
    <t>1,2*0,3*4</t>
  </si>
  <si>
    <t>63</t>
  </si>
  <si>
    <t>Podlahy a podlahové konstrukce</t>
  </si>
  <si>
    <t>631343891R00</t>
  </si>
  <si>
    <t xml:space="preserve">Penetrace hloubková </t>
  </si>
  <si>
    <t>632411130RT1</t>
  </si>
  <si>
    <t>Potěr, ruční zpracování, tl. 30 mm samonivelační vyrovnávací potěr</t>
  </si>
  <si>
    <t>na bázi hydraulických pojiv s příměsí plniv</t>
  </si>
  <si>
    <t>63-001.RXX</t>
  </si>
  <si>
    <t xml:space="preserve">Přebroušení a vyčištění povrchu ŽB mazaniny </t>
  </si>
  <si>
    <t>9,7+9,85*6+10,4</t>
  </si>
  <si>
    <t>64</t>
  </si>
  <si>
    <t>Výplně otvorů</t>
  </si>
  <si>
    <t>642942111RT2</t>
  </si>
  <si>
    <t>Osazení zárubní dveřních ocelových, pl. do 2,5 m2 včetně dodávky zárubně  60 x 197 x 11 cm</t>
  </si>
  <si>
    <t>kus</t>
  </si>
  <si>
    <t>64-001.RXX</t>
  </si>
  <si>
    <t xml:space="preserve">D+M dvoukřídlé plastové okno 1250x1600 mm </t>
  </si>
  <si>
    <t>Kompletní provedení dle výpisu prvků.</t>
  </si>
  <si>
    <t>Dvoukřídlé okno otevíravé a sklopné.</t>
  </si>
  <si>
    <t>Plastové okno s pětikom. profilového systému s ocel. pozink. výztuhami s hlin. okapničkou, Uw menší 1,2 W/m2K</t>
  </si>
  <si>
    <t>Zasklení izolačním dvojsklem</t>
  </si>
  <si>
    <t>Z vnitřní strany bude na sklech bezpečnostní folie</t>
  </si>
  <si>
    <t>Kování celoobvodové s mikroventilací</t>
  </si>
  <si>
    <t>1:4</t>
  </si>
  <si>
    <t>64-001a.RXX</t>
  </si>
  <si>
    <t xml:space="preserve">D+M dvoukřídlé plastové okno 1200x1700 mm </t>
  </si>
  <si>
    <t>2:4</t>
  </si>
  <si>
    <t>64-002.RXX</t>
  </si>
  <si>
    <t>D+M dveře vnitřní 600x1970 mm kování: klika- klika, bez zámku</t>
  </si>
  <si>
    <t>3:1</t>
  </si>
  <si>
    <t>64-003.RXX</t>
  </si>
  <si>
    <t>D+M dveře vnitřní 600x1970 mm, klika-klika zámek s vložkou, větrací mřížka 400x100 mm</t>
  </si>
  <si>
    <t>4:1</t>
  </si>
  <si>
    <t>64-004.RXX</t>
  </si>
  <si>
    <t>D+M závěs kolem umyvadla na celách 2300x2100 mm vč. úchytného zařízení kotveného do stěny</t>
  </si>
  <si>
    <t>5:7</t>
  </si>
  <si>
    <t>64-005.RXX</t>
  </si>
  <si>
    <t>D+M závěs vinylový do sprchyh 900x2200 mm vč. úchytného zařízení kotveného do stěny</t>
  </si>
  <si>
    <t>6:1</t>
  </si>
  <si>
    <t>64-006.RXX</t>
  </si>
  <si>
    <t>Vyčištění stávajicího okna v místnosti č. 105 vč. zasklení poškozených tabulek</t>
  </si>
  <si>
    <t>soub</t>
  </si>
  <si>
    <t>94</t>
  </si>
  <si>
    <t>Lešení a stavební výtahy</t>
  </si>
  <si>
    <t>941955003R00</t>
  </si>
  <si>
    <t xml:space="preserve">Lešení lehké pomocné, výška podlahy do 2,5 m </t>
  </si>
  <si>
    <t>44,1+9,7+9,85*6+10,4</t>
  </si>
  <si>
    <t>95</t>
  </si>
  <si>
    <t>Dokončovací konstrukce na pozemních stavbách</t>
  </si>
  <si>
    <t>952901111R00</t>
  </si>
  <si>
    <t xml:space="preserve">Vyčištění budov o výšce podlaží do 4 m </t>
  </si>
  <si>
    <t>96</t>
  </si>
  <si>
    <t>Bourání konstrukcí</t>
  </si>
  <si>
    <t>965081713RT1</t>
  </si>
  <si>
    <t>Bourání dlažeb keramických tl.10 mm, nad 1 m2 ručně, dlaždice keramické</t>
  </si>
  <si>
    <t>57:9,7</t>
  </si>
  <si>
    <t>967043111R00</t>
  </si>
  <si>
    <t xml:space="preserve">Odsekání vrstvy betonu na konstrukci tl. do 15 cm </t>
  </si>
  <si>
    <t>968061112R00</t>
  </si>
  <si>
    <t xml:space="preserve">Vyvěšení dřevěných okenních křídel pl. do 1,5 m2 </t>
  </si>
  <si>
    <t>8*2</t>
  </si>
  <si>
    <t>968062355R00</t>
  </si>
  <si>
    <t xml:space="preserve">Vybourání dřevěných rámů oken dvojitých pl. 2 m2 </t>
  </si>
  <si>
    <t>1,2*1,7*8</t>
  </si>
  <si>
    <t>968071125R00</t>
  </si>
  <si>
    <t xml:space="preserve">Vyvěšení kovových křídel dveří pl. 2 m2 </t>
  </si>
  <si>
    <t>57:1+1</t>
  </si>
  <si>
    <t>968072455R00</t>
  </si>
  <si>
    <t xml:space="preserve">Vybourání kovových dveřních zárubní pl. do 2 m2 </t>
  </si>
  <si>
    <t>57:0,6*2</t>
  </si>
  <si>
    <t>968072745RXX</t>
  </si>
  <si>
    <t xml:space="preserve">Vybourání ocelových mříží </t>
  </si>
  <si>
    <t>2,25*3,65*7</t>
  </si>
  <si>
    <t>1,5*2,2</t>
  </si>
  <si>
    <t>2,8*3,5</t>
  </si>
  <si>
    <t>96-001.RXX</t>
  </si>
  <si>
    <t xml:space="preserve">Demontáž závěsu </t>
  </si>
  <si>
    <t>0,9</t>
  </si>
  <si>
    <t>2,3*6</t>
  </si>
  <si>
    <t>96-002.RXX</t>
  </si>
  <si>
    <t xml:space="preserve">Demontáž ocelového zábradlí </t>
  </si>
  <si>
    <t>2,7*1,2</t>
  </si>
  <si>
    <t>96-003.RXX</t>
  </si>
  <si>
    <t>Prostup stropem pro kanalizaci a vodu vč. zapraveníi</t>
  </si>
  <si>
    <t>97</t>
  </si>
  <si>
    <t>Prorážení otvorů</t>
  </si>
  <si>
    <t>978059531R00</t>
  </si>
  <si>
    <t xml:space="preserve">Odsekání vnitřních obkladů stěn nad 2 m2 </t>
  </si>
  <si>
    <t>57:(4,3+4,3+2,25+2,25+1,1+1,1+1,1+1,1+1,5+1,5-0,6)*2</t>
  </si>
  <si>
    <t>-0,6*2</t>
  </si>
  <si>
    <t>99</t>
  </si>
  <si>
    <t>Staveništní přesun hmot</t>
  </si>
  <si>
    <t>999281108R00</t>
  </si>
  <si>
    <t xml:space="preserve">Přesun hmot pro opravy a údržbu do výšky 12 m </t>
  </si>
  <si>
    <t>711</t>
  </si>
  <si>
    <t>Izolace proti vodě</t>
  </si>
  <si>
    <t>711210020RAA</t>
  </si>
  <si>
    <t>Stěrka hydroizolační těsnicí hmotou vč. těsnícího pásu podlaha / stěna</t>
  </si>
  <si>
    <t>9,7</t>
  </si>
  <si>
    <t>(4,3+2,25+4,3+2,25+1,1+1,1+1,1+1,1+0,9+0,9)*0,5</t>
  </si>
  <si>
    <t>(1,1+1,1+1,1)*1,5</t>
  </si>
  <si>
    <t>720</t>
  </si>
  <si>
    <t>Zdravotechnická instalace</t>
  </si>
  <si>
    <t>720-001.RXX</t>
  </si>
  <si>
    <t>Zdravotechnická instalace viz samostatný položkový rozpočet</t>
  </si>
  <si>
    <t>730</t>
  </si>
  <si>
    <t>Ústřední vytápění</t>
  </si>
  <si>
    <t>730-001.RXX</t>
  </si>
  <si>
    <t>Ústřední vytápění viz samostatný rozpočet</t>
  </si>
  <si>
    <t>767</t>
  </si>
  <si>
    <t>Konstrukce zámečnické</t>
  </si>
  <si>
    <t>767-001.RXX</t>
  </si>
  <si>
    <t>D+M Katr - mřížové dveře uzamykatelné 700x2000 mm</t>
  </si>
  <si>
    <t>Kompletní dodávka a provedení dle výpisu prvků.</t>
  </si>
  <si>
    <t>- mechanická odolnost "BT 3"</t>
  </si>
  <si>
    <t>- antikorozní povrchová úprava</t>
  </si>
  <si>
    <t>- kotvení nerozebíratelným spojem ke stávající ocelové zárubni dveří</t>
  </si>
  <si>
    <t>1/Z:7</t>
  </si>
  <si>
    <t>767-002.RXX</t>
  </si>
  <si>
    <t>D+M vnitřní předokenní mříže 1600x1800 mm</t>
  </si>
  <si>
    <t>2/Z:8</t>
  </si>
  <si>
    <t>767-003.RXX</t>
  </si>
  <si>
    <t>D+M vnitřní předokenní mříž 2700x3200 mm mm</t>
  </si>
  <si>
    <t>3/Z:1</t>
  </si>
  <si>
    <t>767-004.RXX</t>
  </si>
  <si>
    <t xml:space="preserve">D+M venkovní síť na okno 2400x5100 mm </t>
  </si>
  <si>
    <t>- kotvení z vnější strany do ostění okna</t>
  </si>
  <si>
    <t>4/Z:1</t>
  </si>
  <si>
    <t>767-005.RXX</t>
  </si>
  <si>
    <t>Zakotvení uvolněných stávajících mříží do zdiva</t>
  </si>
  <si>
    <t>hod.</t>
  </si>
  <si>
    <t>položka obsahuje i  potřebný materiál</t>
  </si>
  <si>
    <t>767-006.RXX</t>
  </si>
  <si>
    <t>Odřezání dvířek ve stávajících ocelových dvířek zprovoznění bufetu</t>
  </si>
  <si>
    <t>771</t>
  </si>
  <si>
    <t>Podlahy z dlaždic a obklady</t>
  </si>
  <si>
    <t>771475014R00</t>
  </si>
  <si>
    <t xml:space="preserve">Obklad soklíků keram.rovných, tmel,výška 10 cm </t>
  </si>
  <si>
    <t>(2,25+4,3)*2*6</t>
  </si>
  <si>
    <t>(2,45+4,3)*2</t>
  </si>
  <si>
    <t>771479001R00</t>
  </si>
  <si>
    <t>Řezání dlaždic keramických pro soklíky vč. lišt</t>
  </si>
  <si>
    <t>771575109R00</t>
  </si>
  <si>
    <t xml:space="preserve">Montáž podlah keram.,hladké, tmel </t>
  </si>
  <si>
    <t>597642031</t>
  </si>
  <si>
    <t>Dlažba protiskluzová</t>
  </si>
  <si>
    <t>9,7*1,12</t>
  </si>
  <si>
    <t>92,1*0,1*1,12</t>
  </si>
  <si>
    <t>998771202R00</t>
  </si>
  <si>
    <t xml:space="preserve">Přesun hmot pro podlahy z dlaždic, výšky do 12 m </t>
  </si>
  <si>
    <t>775</t>
  </si>
  <si>
    <t>Podlahy vlysové a parketové</t>
  </si>
  <si>
    <t>775511800R00</t>
  </si>
  <si>
    <t xml:space="preserve">Demontáž podlah parketových lepených včetně lišt </t>
  </si>
  <si>
    <t>58:9,85</t>
  </si>
  <si>
    <t>59:9,85</t>
  </si>
  <si>
    <t>60:9,85</t>
  </si>
  <si>
    <t>61:9,85</t>
  </si>
  <si>
    <t>62:9,85</t>
  </si>
  <si>
    <t>63+63/1:20,9</t>
  </si>
  <si>
    <t>777</t>
  </si>
  <si>
    <t>Podlahy ze syntetických hmot</t>
  </si>
  <si>
    <t>777115111R00</t>
  </si>
  <si>
    <t>Podlahy lité epoxidové tl. 3 mm vč. penetrace</t>
  </si>
  <si>
    <t>Epoxidová stěrka - šedá mid grey RAL 7001, s příměsí křemičitých plniv pro dosažení mírné protiskluzovosti, vč epoxidové penetraci</t>
  </si>
  <si>
    <t>9,85*6+10,4</t>
  </si>
  <si>
    <t>998777202R00</t>
  </si>
  <si>
    <t xml:space="preserve">Přesun hmot pro podlahy syntetické, výšky do 12 m </t>
  </si>
  <si>
    <t>781</t>
  </si>
  <si>
    <t>Obklady keramické</t>
  </si>
  <si>
    <t>781475114R00</t>
  </si>
  <si>
    <t>Obklad vnitřní stěn keramický, do tmele vč plastových lišt</t>
  </si>
  <si>
    <t>57:(4,3+4,3+2,25+2,25+1,1+1,1+1,1+1,1+1,5+1,5)*2-0,6*2*2</t>
  </si>
  <si>
    <t>(1,6+0,7)*1,8*7</t>
  </si>
  <si>
    <t>597813628</t>
  </si>
  <si>
    <t>Obkládačka</t>
  </si>
  <si>
    <t>67,58*1,12</t>
  </si>
  <si>
    <t>998781202R00</t>
  </si>
  <si>
    <t xml:space="preserve">Přesun hmot pro obklady keramické, výšky do 12 m </t>
  </si>
  <si>
    <t>783</t>
  </si>
  <si>
    <t>Nátěry</t>
  </si>
  <si>
    <t>783801812R00</t>
  </si>
  <si>
    <t xml:space="preserve">Odstranění omyvatelných nátěrů z omítek stěn </t>
  </si>
  <si>
    <t>105:(10,4+4,)*2*1,8</t>
  </si>
  <si>
    <t>783220010RAC</t>
  </si>
  <si>
    <t>Nátěr kovových doplňkových konstrukcí syntetický dvojnásobný krycí s 1x emailováním</t>
  </si>
  <si>
    <t>zárubeň:1</t>
  </si>
  <si>
    <t>783950010RAB</t>
  </si>
  <si>
    <t>Oprava nátěrů kovových konstrukcí syntet. lakem odstranění, očištění, 1x krycí + 1x email</t>
  </si>
  <si>
    <t>stávající mříže a síta:1,25*1,6*8</t>
  </si>
  <si>
    <t>stávající dveře vč. zárubní:40</t>
  </si>
  <si>
    <t>783-001.RXX</t>
  </si>
  <si>
    <t>Očištění, zatmelení a přebroušení před provedením nového nátěru</t>
  </si>
  <si>
    <t>105:51,84</t>
  </si>
  <si>
    <t>783-002.RXX</t>
  </si>
  <si>
    <t xml:space="preserve">Nový omyvatelný nátěr stěn 2x </t>
  </si>
  <si>
    <t>784</t>
  </si>
  <si>
    <t>Malby</t>
  </si>
  <si>
    <t>784195212R00</t>
  </si>
  <si>
    <t xml:space="preserve">Malba tekutá Primalex Plus, bílá, 2 x </t>
  </si>
  <si>
    <t>424,87+139,14</t>
  </si>
  <si>
    <t>784402801R00</t>
  </si>
  <si>
    <t xml:space="preserve">Odstranění malby oškrábáním v místnosti H do 3,8 m </t>
  </si>
  <si>
    <t>klenbové stropy:(9,7+9,85+9,85+9,85+9,85+9,85+20,9)*1,2</t>
  </si>
  <si>
    <t>Mezisoučet</t>
  </si>
  <si>
    <t>105:(10,4+4,2)*2*3,5-0,9*2</t>
  </si>
  <si>
    <t>57:(2,25+4,3)*2*(3,5-2)+(1,1+1,1+1,1+1,1+1,5+1,5)*(3,5-2)</t>
  </si>
  <si>
    <t>58:(2,25+4,3)*2*3,5</t>
  </si>
  <si>
    <t>60:(2,25+4,3)*2*3,5</t>
  </si>
  <si>
    <t>63+63/1:(2,25+4,3)*2*3,5*2-2,9*2,9*2+(2,9+2,9+2,9)*0,5</t>
  </si>
  <si>
    <t>62:(2,25+4,3)*2*3,5</t>
  </si>
  <si>
    <t>61:(2,25+4,3)*2*3,5</t>
  </si>
  <si>
    <t>59:(2,25+4,3)*2*3,5</t>
  </si>
  <si>
    <t>M21</t>
  </si>
  <si>
    <t>Elektromontáže</t>
  </si>
  <si>
    <t>M21-001.RXX</t>
  </si>
  <si>
    <t>Zařízení silnoproudé elektroinstalace viz samostatný položkový rozpočet</t>
  </si>
  <si>
    <t>M24</t>
  </si>
  <si>
    <t>Montáže vzduchotechnických zařízení</t>
  </si>
  <si>
    <t>M24-001.RXX</t>
  </si>
  <si>
    <t>Vzduchotechnika viz samostatný položkový rozpočet</t>
  </si>
  <si>
    <t>D96</t>
  </si>
  <si>
    <t>Přesuny suti a vybouraných hmot</t>
  </si>
  <si>
    <t>979011211R00</t>
  </si>
  <si>
    <t xml:space="preserve">Svislá doprava suti a vybour. hmot za 2.NP nošením </t>
  </si>
  <si>
    <t>979011219R00</t>
  </si>
  <si>
    <t xml:space="preserve">Přípl.k svislé dopr.suti za každé další NP nošením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</si>
  <si>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</si>
  <si>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</si>
  <si>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</si>
  <si>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</si>
  <si>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</si>
  <si>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</si>
  <si>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</si>
  <si>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</si>
  <si>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979087112R00</t>
  </si>
  <si>
    <t xml:space="preserve">Nakládání suti na dopravní prostředky </t>
  </si>
  <si>
    <t>979990001R00</t>
  </si>
  <si>
    <t xml:space="preserve">Poplatek za skládku stavební suti </t>
  </si>
  <si>
    <t>Ztížené výrobní podmínky</t>
  </si>
  <si>
    <t>Zařízení staveniště</t>
  </si>
  <si>
    <t>Kompletační činnost (IČD)</t>
  </si>
  <si>
    <t>KAPEGO PROJEKT s.r.o.</t>
  </si>
  <si>
    <t>63a</t>
  </si>
  <si>
    <t>M22-001.RXX</t>
  </si>
  <si>
    <t>Zařízení slaboproudé elektroinstalace viz samostatný položkový rozpočet</t>
  </si>
  <si>
    <t>63b</t>
  </si>
  <si>
    <t>- kotvení nerozebíratelným spojem ke stávající celové zárubni dveří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</si>
</sst>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0.0"/>
    <numFmt numFmtId="166" formatCode="#,##0\ &quot;Kč&quot;"/>
  </numFmts>
  <fonts count="28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color indexed="5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4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20" fontId="21" fillId="0" borderId="0" xfId="1" applyNumberFormat="1" applyFont="1" applyAlignment="1">
      <alignment wrapText="1"/>
    </xf>
    <xf numFmtId="4" fontId="27" fillId="3" borderId="62" xfId="1" applyNumberFormat="1" applyFont="1" applyFill="1" applyBorder="1" applyAlignment="1">
      <alignment horizontal="right" wrapText="1"/>
    </xf>
    <xf numFmtId="0" fontId="3" fillId="0" borderId="10" xfId="1" applyFont="1" applyBorder="1" applyAlignment="1">
      <alignment horizontal="center"/>
    </xf>
    <xf numFmtId="0" fontId="17" fillId="0" borderId="40" xfId="1" applyFont="1" applyBorder="1" applyAlignment="1">
      <alignment horizontal="center" vertical="top"/>
    </xf>
    <xf numFmtId="0" fontId="17" fillId="0" borderId="0" xfId="1" applyFont="1" applyBorder="1" applyAlignment="1">
      <alignment horizontal="center" vertical="top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49" fontId="27" fillId="3" borderId="60" xfId="1" applyNumberFormat="1" applyFont="1" applyFill="1" applyBorder="1" applyAlignment="1">
      <alignment horizontal="left" wrapText="1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49" fontId="19" fillId="3" borderId="34" xfId="1" applyNumberFormat="1" applyFont="1" applyFill="1" applyBorder="1" applyAlignment="1">
      <alignment horizontal="left" wrapText="1" indent="1"/>
    </xf>
    <xf numFmtId="49" fontId="20" fillId="0" borderId="0" xfId="0" applyNumberFormat="1" applyFont="1"/>
    <xf numFmtId="49" fontId="20" fillId="0" borderId="13" xfId="0" applyNumberFormat="1" applyFont="1" applyBorder="1"/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17" fillId="0" borderId="59" xfId="1" applyFont="1" applyBorder="1" applyAlignment="1">
      <alignment horizontal="left" vertical="top" wrapText="1"/>
    </xf>
    <xf numFmtId="0" fontId="17" fillId="0" borderId="10" xfId="1" applyFont="1" applyBorder="1" applyAlignment="1">
      <alignment horizontal="center"/>
    </xf>
    <xf numFmtId="4" fontId="17" fillId="0" borderId="10" xfId="1" applyNumberFormat="1" applyFont="1" applyBorder="1" applyAlignment="1">
      <alignment horizontal="right"/>
    </xf>
    <xf numFmtId="14" fontId="3" fillId="0" borderId="13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C27" sqref="C27"/>
    </sheetView>
  </sheetViews>
  <sheetFormatPr defaultRowHeight="13.2" x14ac:dyDescent="0.25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4.75" customHeight="1" thickBot="1" x14ac:dyDescent="0.3">
      <c r="A1" s="1" t="s">
        <v>75</v>
      </c>
      <c r="B1" s="2"/>
      <c r="C1" s="2"/>
      <c r="D1" s="2"/>
      <c r="E1" s="2"/>
      <c r="F1" s="2"/>
      <c r="G1" s="2"/>
    </row>
    <row r="2" spans="1:57" ht="12.75" customHeight="1" x14ac:dyDescent="0.25">
      <c r="A2" s="3" t="s">
        <v>0</v>
      </c>
      <c r="B2" s="4"/>
      <c r="C2" s="5" t="str">
        <f>Rekapitulace!H1</f>
        <v>1</v>
      </c>
      <c r="D2" s="5" t="str">
        <f>Rekapitulace!G2</f>
        <v>Architektonicko-stavební řešení</v>
      </c>
      <c r="E2" s="6"/>
      <c r="F2" s="7" t="s">
        <v>1</v>
      </c>
      <c r="G2" s="8"/>
    </row>
    <row r="3" spans="1:57" ht="3" hidden="1" customHeight="1" x14ac:dyDescent="0.25">
      <c r="A3" s="9"/>
      <c r="B3" s="10"/>
      <c r="C3" s="11"/>
      <c r="D3" s="11"/>
      <c r="E3" s="12"/>
      <c r="F3" s="13"/>
      <c r="G3" s="14"/>
    </row>
    <row r="4" spans="1:57" ht="12" customHeight="1" x14ac:dyDescent="0.25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" customHeight="1" x14ac:dyDescent="0.25">
      <c r="A5" s="17" t="s">
        <v>79</v>
      </c>
      <c r="B5" s="18"/>
      <c r="C5" s="19" t="s">
        <v>80</v>
      </c>
      <c r="D5" s="20"/>
      <c r="E5" s="18"/>
      <c r="F5" s="13" t="s">
        <v>6</v>
      </c>
      <c r="G5" s="14"/>
    </row>
    <row r="6" spans="1:57" ht="12.9" customHeight="1" x14ac:dyDescent="0.25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" customHeight="1" x14ac:dyDescent="0.25">
      <c r="A7" s="24" t="s">
        <v>77</v>
      </c>
      <c r="B7" s="25"/>
      <c r="C7" s="26" t="s">
        <v>78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5">
      <c r="A8" s="29" t="s">
        <v>11</v>
      </c>
      <c r="B8" s="13"/>
      <c r="C8" s="212" t="s">
        <v>369</v>
      </c>
      <c r="D8" s="212"/>
      <c r="E8" s="213"/>
      <c r="F8" s="30" t="s">
        <v>12</v>
      </c>
      <c r="G8" s="31"/>
      <c r="H8" s="32"/>
      <c r="I8" s="33"/>
    </row>
    <row r="9" spans="1:57" x14ac:dyDescent="0.25">
      <c r="A9" s="29" t="s">
        <v>13</v>
      </c>
      <c r="B9" s="13"/>
      <c r="C9" s="212" t="str">
        <f>Projektant</f>
        <v>KAPEGO PROJEKT s.r.o.</v>
      </c>
      <c r="D9" s="212"/>
      <c r="E9" s="213"/>
      <c r="F9" s="13"/>
      <c r="G9" s="34"/>
      <c r="H9" s="35"/>
    </row>
    <row r="10" spans="1:57" x14ac:dyDescent="0.25">
      <c r="A10" s="29" t="s">
        <v>14</v>
      </c>
      <c r="B10" s="13"/>
      <c r="C10" s="212"/>
      <c r="D10" s="212"/>
      <c r="E10" s="212"/>
      <c r="F10" s="36"/>
      <c r="G10" s="37"/>
      <c r="H10" s="38"/>
    </row>
    <row r="11" spans="1:57" ht="13.5" customHeight="1" x14ac:dyDescent="0.25">
      <c r="A11" s="29" t="s">
        <v>15</v>
      </c>
      <c r="B11" s="13"/>
      <c r="C11" s="212"/>
      <c r="D11" s="212"/>
      <c r="E11" s="212"/>
      <c r="F11" s="39" t="s">
        <v>16</v>
      </c>
      <c r="G11" s="40"/>
      <c r="H11" s="35"/>
      <c r="BA11" s="41"/>
      <c r="BB11" s="41"/>
      <c r="BC11" s="41"/>
      <c r="BD11" s="41"/>
      <c r="BE11" s="41"/>
    </row>
    <row r="12" spans="1:57" ht="12.75" customHeight="1" x14ac:dyDescent="0.25">
      <c r="A12" s="42" t="s">
        <v>17</v>
      </c>
      <c r="B12" s="10"/>
      <c r="C12" s="214"/>
      <c r="D12" s="214"/>
      <c r="E12" s="214"/>
      <c r="F12" s="43" t="s">
        <v>18</v>
      </c>
      <c r="G12" s="44"/>
      <c r="H12" s="35"/>
    </row>
    <row r="13" spans="1:57" ht="28.5" customHeight="1" thickBot="1" x14ac:dyDescent="0.3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3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" customHeight="1" x14ac:dyDescent="0.25">
      <c r="A15" s="54"/>
      <c r="B15" s="55" t="s">
        <v>22</v>
      </c>
      <c r="C15" s="56">
        <f>HSV</f>
        <v>0</v>
      </c>
      <c r="D15" s="57" t="str">
        <f>Rekapitulace!A35</f>
        <v>Ztížené výrobní podmínky</v>
      </c>
      <c r="E15" s="58"/>
      <c r="F15" s="59"/>
      <c r="G15" s="56">
        <f>Rekapitulace!I35</f>
        <v>0</v>
      </c>
    </row>
    <row r="16" spans="1:57" ht="15.9" customHeight="1" x14ac:dyDescent="0.25">
      <c r="A16" s="54" t="s">
        <v>23</v>
      </c>
      <c r="B16" s="55" t="s">
        <v>24</v>
      </c>
      <c r="C16" s="56">
        <f>PSV</f>
        <v>0</v>
      </c>
      <c r="D16" s="9" t="str">
        <f>Rekapitulace!A36</f>
        <v>Zařízení staveniště</v>
      </c>
      <c r="E16" s="60"/>
      <c r="F16" s="61"/>
      <c r="G16" s="56">
        <f>Rekapitulace!I36</f>
        <v>0</v>
      </c>
    </row>
    <row r="17" spans="1:7" ht="15.9" customHeight="1" x14ac:dyDescent="0.25">
      <c r="A17" s="54" t="s">
        <v>25</v>
      </c>
      <c r="B17" s="55" t="s">
        <v>26</v>
      </c>
      <c r="C17" s="56">
        <f>Mont</f>
        <v>0</v>
      </c>
      <c r="D17" s="9" t="str">
        <f>Rekapitulace!A37</f>
        <v>Kompletační činnost (IČD)</v>
      </c>
      <c r="E17" s="60"/>
      <c r="F17" s="61"/>
      <c r="G17" s="56">
        <f>Rekapitulace!I37</f>
        <v>0</v>
      </c>
    </row>
    <row r="18" spans="1:7" ht="15.9" customHeight="1" x14ac:dyDescent="0.25">
      <c r="A18" s="62" t="s">
        <v>27</v>
      </c>
      <c r="B18" s="63" t="s">
        <v>28</v>
      </c>
      <c r="C18" s="56">
        <f>Dodavka</f>
        <v>0</v>
      </c>
      <c r="D18" s="9"/>
      <c r="E18" s="60"/>
      <c r="F18" s="61"/>
      <c r="G18" s="56"/>
    </row>
    <row r="19" spans="1:7" ht="15.9" customHeight="1" x14ac:dyDescent="0.25">
      <c r="A19" s="64" t="s">
        <v>29</v>
      </c>
      <c r="B19" s="55"/>
      <c r="C19" s="56">
        <f>SUM(C15:C18)</f>
        <v>0</v>
      </c>
      <c r="D19" s="9"/>
      <c r="E19" s="60"/>
      <c r="F19" s="61"/>
      <c r="G19" s="56"/>
    </row>
    <row r="20" spans="1:7" ht="15.9" customHeight="1" x14ac:dyDescent="0.25">
      <c r="A20" s="64"/>
      <c r="B20" s="55"/>
      <c r="C20" s="56"/>
      <c r="D20" s="9"/>
      <c r="E20" s="60"/>
      <c r="F20" s="61"/>
      <c r="G20" s="56"/>
    </row>
    <row r="21" spans="1:7" ht="15.9" customHeight="1" x14ac:dyDescent="0.25">
      <c r="A21" s="64" t="s">
        <v>30</v>
      </c>
      <c r="B21" s="55"/>
      <c r="C21" s="56">
        <f>HZS</f>
        <v>0</v>
      </c>
      <c r="D21" s="9"/>
      <c r="E21" s="60"/>
      <c r="F21" s="61"/>
      <c r="G21" s="56"/>
    </row>
    <row r="22" spans="1:7" ht="15.9" customHeight="1" x14ac:dyDescent="0.25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" customHeight="1" thickBot="1" x14ac:dyDescent="0.3">
      <c r="A23" s="215" t="s">
        <v>33</v>
      </c>
      <c r="B23" s="216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 x14ac:dyDescent="0.25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 x14ac:dyDescent="0.25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 x14ac:dyDescent="0.25">
      <c r="A26" s="65" t="s">
        <v>39</v>
      </c>
      <c r="B26" s="80"/>
      <c r="C26" s="247">
        <v>42870</v>
      </c>
      <c r="D26" s="66" t="s">
        <v>39</v>
      </c>
      <c r="E26" s="77"/>
      <c r="F26" s="78" t="s">
        <v>39</v>
      </c>
      <c r="G26" s="79"/>
    </row>
    <row r="27" spans="1:7" x14ac:dyDescent="0.25">
      <c r="A27" s="65"/>
      <c r="B27" s="81"/>
      <c r="C27" s="76"/>
      <c r="D27" s="66"/>
      <c r="E27" s="77"/>
      <c r="F27" s="78"/>
      <c r="G27" s="79"/>
    </row>
    <row r="28" spans="1:7" x14ac:dyDescent="0.25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 x14ac:dyDescent="0.25">
      <c r="A29" s="65"/>
      <c r="B29" s="66"/>
      <c r="C29" s="83"/>
      <c r="D29" s="84"/>
      <c r="E29" s="83"/>
      <c r="F29" s="66"/>
      <c r="G29" s="79"/>
    </row>
    <row r="30" spans="1:7" x14ac:dyDescent="0.25">
      <c r="A30" s="85" t="s">
        <v>42</v>
      </c>
      <c r="B30" s="86"/>
      <c r="C30" s="87">
        <v>21</v>
      </c>
      <c r="D30" s="86" t="s">
        <v>43</v>
      </c>
      <c r="E30" s="88"/>
      <c r="F30" s="217">
        <f>C23-F32</f>
        <v>0</v>
      </c>
      <c r="G30" s="218"/>
    </row>
    <row r="31" spans="1:7" x14ac:dyDescent="0.25">
      <c r="A31" s="85" t="s">
        <v>44</v>
      </c>
      <c r="B31" s="86"/>
      <c r="C31" s="87">
        <f>SazbaDPH1</f>
        <v>21</v>
      </c>
      <c r="D31" s="86" t="s">
        <v>45</v>
      </c>
      <c r="E31" s="88"/>
      <c r="F31" s="217">
        <f>ROUND(PRODUCT(F30,C31/100),0)</f>
        <v>0</v>
      </c>
      <c r="G31" s="218"/>
    </row>
    <row r="32" spans="1:7" x14ac:dyDescent="0.25">
      <c r="A32" s="85" t="s">
        <v>42</v>
      </c>
      <c r="B32" s="86"/>
      <c r="C32" s="87">
        <v>0</v>
      </c>
      <c r="D32" s="86" t="s">
        <v>45</v>
      </c>
      <c r="E32" s="88"/>
      <c r="F32" s="217">
        <v>0</v>
      </c>
      <c r="G32" s="218"/>
    </row>
    <row r="33" spans="1:8" x14ac:dyDescent="0.25">
      <c r="A33" s="85" t="s">
        <v>44</v>
      </c>
      <c r="B33" s="89"/>
      <c r="C33" s="90">
        <f>SazbaDPH2</f>
        <v>0</v>
      </c>
      <c r="D33" s="86" t="s">
        <v>45</v>
      </c>
      <c r="E33" s="61"/>
      <c r="F33" s="217">
        <f>ROUND(PRODUCT(F32,C33/100),0)</f>
        <v>0</v>
      </c>
      <c r="G33" s="218"/>
    </row>
    <row r="34" spans="1:8" s="94" customFormat="1" ht="19.5" customHeight="1" thickBot="1" x14ac:dyDescent="0.35">
      <c r="A34" s="91" t="s">
        <v>46</v>
      </c>
      <c r="B34" s="92"/>
      <c r="C34" s="92"/>
      <c r="D34" s="92"/>
      <c r="E34" s="93"/>
      <c r="F34" s="219">
        <f>ROUND(SUM(F30:F33),0)</f>
        <v>0</v>
      </c>
      <c r="G34" s="220"/>
    </row>
    <row r="36" spans="1:8" x14ac:dyDescent="0.25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 x14ac:dyDescent="0.25">
      <c r="A37" s="95"/>
      <c r="B37" s="211"/>
      <c r="C37" s="211"/>
      <c r="D37" s="211"/>
      <c r="E37" s="211"/>
      <c r="F37" s="211"/>
      <c r="G37" s="211"/>
      <c r="H37" t="s">
        <v>5</v>
      </c>
    </row>
    <row r="38" spans="1:8" ht="12.75" customHeight="1" x14ac:dyDescent="0.25">
      <c r="A38" s="96"/>
      <c r="B38" s="211"/>
      <c r="C38" s="211"/>
      <c r="D38" s="211"/>
      <c r="E38" s="211"/>
      <c r="F38" s="211"/>
      <c r="G38" s="211"/>
      <c r="H38" t="s">
        <v>5</v>
      </c>
    </row>
    <row r="39" spans="1:8" x14ac:dyDescent="0.25">
      <c r="A39" s="96"/>
      <c r="B39" s="211"/>
      <c r="C39" s="211"/>
      <c r="D39" s="211"/>
      <c r="E39" s="211"/>
      <c r="F39" s="211"/>
      <c r="G39" s="211"/>
      <c r="H39" t="s">
        <v>5</v>
      </c>
    </row>
    <row r="40" spans="1:8" x14ac:dyDescent="0.25">
      <c r="A40" s="96"/>
      <c r="B40" s="211"/>
      <c r="C40" s="211"/>
      <c r="D40" s="211"/>
      <c r="E40" s="211"/>
      <c r="F40" s="211"/>
      <c r="G40" s="211"/>
      <c r="H40" t="s">
        <v>5</v>
      </c>
    </row>
    <row r="41" spans="1:8" x14ac:dyDescent="0.25">
      <c r="A41" s="96"/>
      <c r="B41" s="211"/>
      <c r="C41" s="211"/>
      <c r="D41" s="211"/>
      <c r="E41" s="211"/>
      <c r="F41" s="211"/>
      <c r="G41" s="211"/>
      <c r="H41" t="s">
        <v>5</v>
      </c>
    </row>
    <row r="42" spans="1:8" x14ac:dyDescent="0.25">
      <c r="A42" s="96"/>
      <c r="B42" s="211"/>
      <c r="C42" s="211"/>
      <c r="D42" s="211"/>
      <c r="E42" s="211"/>
      <c r="F42" s="211"/>
      <c r="G42" s="211"/>
      <c r="H42" t="s">
        <v>5</v>
      </c>
    </row>
    <row r="43" spans="1:8" x14ac:dyDescent="0.25">
      <c r="A43" s="96"/>
      <c r="B43" s="211"/>
      <c r="C43" s="211"/>
      <c r="D43" s="211"/>
      <c r="E43" s="211"/>
      <c r="F43" s="211"/>
      <c r="G43" s="211"/>
      <c r="H43" t="s">
        <v>5</v>
      </c>
    </row>
    <row r="44" spans="1:8" x14ac:dyDescent="0.25">
      <c r="A44" s="96"/>
      <c r="B44" s="211"/>
      <c r="C44" s="211"/>
      <c r="D44" s="211"/>
      <c r="E44" s="211"/>
      <c r="F44" s="211"/>
      <c r="G44" s="211"/>
      <c r="H44" t="s">
        <v>5</v>
      </c>
    </row>
    <row r="45" spans="1:8" ht="0.75" customHeight="1" x14ac:dyDescent="0.25">
      <c r="A45" s="96"/>
      <c r="B45" s="211"/>
      <c r="C45" s="211"/>
      <c r="D45" s="211"/>
      <c r="E45" s="211"/>
      <c r="F45" s="211"/>
      <c r="G45" s="211"/>
      <c r="H45" t="s">
        <v>5</v>
      </c>
    </row>
    <row r="46" spans="1:8" x14ac:dyDescent="0.25">
      <c r="B46" s="210"/>
      <c r="C46" s="210"/>
      <c r="D46" s="210"/>
      <c r="E46" s="210"/>
      <c r="F46" s="210"/>
      <c r="G46" s="210"/>
    </row>
    <row r="47" spans="1:8" x14ac:dyDescent="0.25">
      <c r="B47" s="210"/>
      <c r="C47" s="210"/>
      <c r="D47" s="210"/>
      <c r="E47" s="210"/>
      <c r="F47" s="210"/>
      <c r="G47" s="210"/>
    </row>
    <row r="48" spans="1:8" x14ac:dyDescent="0.25">
      <c r="B48" s="210"/>
      <c r="C48" s="210"/>
      <c r="D48" s="210"/>
      <c r="E48" s="210"/>
      <c r="F48" s="210"/>
      <c r="G48" s="210"/>
    </row>
    <row r="49" spans="2:7" x14ac:dyDescent="0.25">
      <c r="B49" s="210"/>
      <c r="C49" s="210"/>
      <c r="D49" s="210"/>
      <c r="E49" s="210"/>
      <c r="F49" s="210"/>
      <c r="G49" s="210"/>
    </row>
    <row r="50" spans="2:7" x14ac:dyDescent="0.25">
      <c r="B50" s="210"/>
      <c r="C50" s="210"/>
      <c r="D50" s="210"/>
      <c r="E50" s="210"/>
      <c r="F50" s="210"/>
      <c r="G50" s="210"/>
    </row>
    <row r="51" spans="2:7" x14ac:dyDescent="0.25">
      <c r="B51" s="210"/>
      <c r="C51" s="210"/>
      <c r="D51" s="210"/>
      <c r="E51" s="210"/>
      <c r="F51" s="210"/>
      <c r="G51" s="210"/>
    </row>
    <row r="52" spans="2:7" x14ac:dyDescent="0.25">
      <c r="B52" s="210"/>
      <c r="C52" s="210"/>
      <c r="D52" s="210"/>
      <c r="E52" s="210"/>
      <c r="F52" s="210"/>
      <c r="G52" s="210"/>
    </row>
    <row r="53" spans="2:7" x14ac:dyDescent="0.25">
      <c r="B53" s="210"/>
      <c r="C53" s="210"/>
      <c r="D53" s="210"/>
      <c r="E53" s="210"/>
      <c r="F53" s="210"/>
      <c r="G53" s="210"/>
    </row>
    <row r="54" spans="2:7" x14ac:dyDescent="0.25">
      <c r="B54" s="210"/>
      <c r="C54" s="210"/>
      <c r="D54" s="210"/>
      <c r="E54" s="210"/>
      <c r="F54" s="210"/>
      <c r="G54" s="210"/>
    </row>
    <row r="55" spans="2:7" x14ac:dyDescent="0.25">
      <c r="B55" s="210"/>
      <c r="C55" s="210"/>
      <c r="D55" s="210"/>
      <c r="E55" s="210"/>
      <c r="F55" s="210"/>
      <c r="G55" s="210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9"/>
  <sheetViews>
    <sheetView topLeftCell="A16" workbookViewId="0">
      <selection activeCell="G37" sqref="G37"/>
    </sheetView>
  </sheetViews>
  <sheetFormatPr defaultRowHeight="13.2" x14ac:dyDescent="0.25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9" ht="13.8" thickTop="1" x14ac:dyDescent="0.25">
      <c r="A1" s="221" t="s">
        <v>48</v>
      </c>
      <c r="B1" s="222"/>
      <c r="C1" s="97" t="str">
        <f>CONCATENATE(cislostavby," ",nazevstavby)</f>
        <v>A75-2017 Věznice a ústav pro výkon zabezp. detence Opava</v>
      </c>
      <c r="D1" s="98"/>
      <c r="E1" s="99"/>
      <c r="F1" s="98"/>
      <c r="G1" s="100" t="s">
        <v>49</v>
      </c>
      <c r="H1" s="101" t="s">
        <v>73</v>
      </c>
      <c r="I1" s="102"/>
    </row>
    <row r="2" spans="1:9" ht="13.8" thickBot="1" x14ac:dyDescent="0.3">
      <c r="A2" s="223" t="s">
        <v>50</v>
      </c>
      <c r="B2" s="224"/>
      <c r="C2" s="103" t="str">
        <f>CONCATENATE(cisloobjektu," ",nazevobjektu)</f>
        <v>SO 01 Oprava - rekonstrukce prostor se zesíleným TZ</v>
      </c>
      <c r="D2" s="104"/>
      <c r="E2" s="105"/>
      <c r="F2" s="104"/>
      <c r="G2" s="225" t="s">
        <v>81</v>
      </c>
      <c r="H2" s="226"/>
      <c r="I2" s="227"/>
    </row>
    <row r="3" spans="1:9" ht="13.8" thickTop="1" x14ac:dyDescent="0.25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3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9" ht="13.8" thickBot="1" x14ac:dyDescent="0.3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8" thickBot="1" x14ac:dyDescent="0.3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9" s="35" customFormat="1" x14ac:dyDescent="0.25">
      <c r="A7" s="201" t="str">
        <f>Položky!B7</f>
        <v>3</v>
      </c>
      <c r="B7" s="115" t="str">
        <f>Položky!C7</f>
        <v>Svislé a kompletní konstrukce</v>
      </c>
      <c r="C7" s="66"/>
      <c r="D7" s="116"/>
      <c r="E7" s="202">
        <f>Položky!BA14</f>
        <v>0</v>
      </c>
      <c r="F7" s="203">
        <f>Položky!BB14</f>
        <v>0</v>
      </c>
      <c r="G7" s="203">
        <f>Položky!BC14</f>
        <v>0</v>
      </c>
      <c r="H7" s="203">
        <f>Položky!BD14</f>
        <v>0</v>
      </c>
      <c r="I7" s="204">
        <f>Položky!BE14</f>
        <v>0</v>
      </c>
    </row>
    <row r="8" spans="1:9" s="35" customFormat="1" x14ac:dyDescent="0.25">
      <c r="A8" s="201" t="str">
        <f>Položky!B15</f>
        <v>61</v>
      </c>
      <c r="B8" s="115" t="str">
        <f>Položky!C15</f>
        <v>Upravy povrchů vnitřní</v>
      </c>
      <c r="C8" s="66"/>
      <c r="D8" s="116"/>
      <c r="E8" s="202">
        <f>Položky!BA33</f>
        <v>0</v>
      </c>
      <c r="F8" s="203">
        <f>Položky!BB33</f>
        <v>0</v>
      </c>
      <c r="G8" s="203">
        <f>Položky!BC33</f>
        <v>0</v>
      </c>
      <c r="H8" s="203">
        <f>Položky!BD33</f>
        <v>0</v>
      </c>
      <c r="I8" s="204">
        <f>Položky!BE33</f>
        <v>0</v>
      </c>
    </row>
    <row r="9" spans="1:9" s="35" customFormat="1" x14ac:dyDescent="0.25">
      <c r="A9" s="201" t="str">
        <f>Položky!B34</f>
        <v>62</v>
      </c>
      <c r="B9" s="115" t="str">
        <f>Položky!C34</f>
        <v>Úpravy povrchů vnější</v>
      </c>
      <c r="C9" s="66"/>
      <c r="D9" s="116"/>
      <c r="E9" s="202">
        <f>Položky!BA38</f>
        <v>0</v>
      </c>
      <c r="F9" s="203">
        <f>Položky!BB38</f>
        <v>0</v>
      </c>
      <c r="G9" s="203">
        <f>Položky!BC38</f>
        <v>0</v>
      </c>
      <c r="H9" s="203">
        <f>Položky!BD38</f>
        <v>0</v>
      </c>
      <c r="I9" s="204">
        <f>Položky!BE38</f>
        <v>0</v>
      </c>
    </row>
    <row r="10" spans="1:9" s="35" customFormat="1" x14ac:dyDescent="0.25">
      <c r="A10" s="201" t="str">
        <f>Položky!B39</f>
        <v>63</v>
      </c>
      <c r="B10" s="115" t="str">
        <f>Položky!C39</f>
        <v>Podlahy a podlahové konstrukce</v>
      </c>
      <c r="C10" s="66"/>
      <c r="D10" s="116"/>
      <c r="E10" s="202">
        <f>Položky!BA45</f>
        <v>0</v>
      </c>
      <c r="F10" s="203">
        <f>Položky!BB45</f>
        <v>0</v>
      </c>
      <c r="G10" s="203">
        <f>Položky!BC45</f>
        <v>0</v>
      </c>
      <c r="H10" s="203">
        <f>Položky!BD45</f>
        <v>0</v>
      </c>
      <c r="I10" s="204">
        <f>Položky!BE45</f>
        <v>0</v>
      </c>
    </row>
    <row r="11" spans="1:9" s="35" customFormat="1" x14ac:dyDescent="0.25">
      <c r="A11" s="201" t="str">
        <f>Položky!B46</f>
        <v>64</v>
      </c>
      <c r="B11" s="115" t="str">
        <f>Položky!C46</f>
        <v>Výplně otvorů</v>
      </c>
      <c r="C11" s="66"/>
      <c r="D11" s="116"/>
      <c r="E11" s="202">
        <f>Položky!BA85</f>
        <v>0</v>
      </c>
      <c r="F11" s="203">
        <f>Položky!BB85</f>
        <v>0</v>
      </c>
      <c r="G11" s="203">
        <f>Položky!BC85</f>
        <v>0</v>
      </c>
      <c r="H11" s="203">
        <f>Položky!BD85</f>
        <v>0</v>
      </c>
      <c r="I11" s="204">
        <f>Položky!BE85</f>
        <v>0</v>
      </c>
    </row>
    <row r="12" spans="1:9" s="35" customFormat="1" x14ac:dyDescent="0.25">
      <c r="A12" s="201" t="str">
        <f>Položky!B86</f>
        <v>94</v>
      </c>
      <c r="B12" s="115" t="str">
        <f>Položky!C86</f>
        <v>Lešení a stavební výtahy</v>
      </c>
      <c r="C12" s="66"/>
      <c r="D12" s="116"/>
      <c r="E12" s="202">
        <f>Položky!BA89</f>
        <v>0</v>
      </c>
      <c r="F12" s="203">
        <f>Položky!BB89</f>
        <v>0</v>
      </c>
      <c r="G12" s="203">
        <f>Položky!BC89</f>
        <v>0</v>
      </c>
      <c r="H12" s="203">
        <f>Položky!BD89</f>
        <v>0</v>
      </c>
      <c r="I12" s="204">
        <f>Položky!BE89</f>
        <v>0</v>
      </c>
    </row>
    <row r="13" spans="1:9" s="35" customFormat="1" x14ac:dyDescent="0.25">
      <c r="A13" s="201" t="str">
        <f>Položky!B90</f>
        <v>95</v>
      </c>
      <c r="B13" s="115" t="str">
        <f>Položky!C90</f>
        <v>Dokončovací konstrukce na pozemních stavbách</v>
      </c>
      <c r="C13" s="66"/>
      <c r="D13" s="116"/>
      <c r="E13" s="202">
        <f>Položky!BA92</f>
        <v>0</v>
      </c>
      <c r="F13" s="203">
        <f>Položky!BB92</f>
        <v>0</v>
      </c>
      <c r="G13" s="203">
        <f>Položky!BC92</f>
        <v>0</v>
      </c>
      <c r="H13" s="203">
        <f>Položky!BD92</f>
        <v>0</v>
      </c>
      <c r="I13" s="204">
        <f>Položky!BE92</f>
        <v>0</v>
      </c>
    </row>
    <row r="14" spans="1:9" s="35" customFormat="1" x14ac:dyDescent="0.25">
      <c r="A14" s="201" t="str">
        <f>Položky!B93</f>
        <v>96</v>
      </c>
      <c r="B14" s="115" t="str">
        <f>Položky!C93</f>
        <v>Bourání konstrukcí</v>
      </c>
      <c r="C14" s="66"/>
      <c r="D14" s="116"/>
      <c r="E14" s="202">
        <f>Položky!BA117</f>
        <v>0</v>
      </c>
      <c r="F14" s="203">
        <f>Položky!BB117</f>
        <v>0</v>
      </c>
      <c r="G14" s="203">
        <f>Položky!BC117</f>
        <v>0</v>
      </c>
      <c r="H14" s="203">
        <f>Položky!BD117</f>
        <v>0</v>
      </c>
      <c r="I14" s="204">
        <f>Položky!BE117</f>
        <v>0</v>
      </c>
    </row>
    <row r="15" spans="1:9" s="35" customFormat="1" x14ac:dyDescent="0.25">
      <c r="A15" s="201" t="str">
        <f>Položky!B118</f>
        <v>97</v>
      </c>
      <c r="B15" s="115" t="str">
        <f>Položky!C118</f>
        <v>Prorážení otvorů</v>
      </c>
      <c r="C15" s="66"/>
      <c r="D15" s="116"/>
      <c r="E15" s="202">
        <f>Položky!BA122</f>
        <v>0</v>
      </c>
      <c r="F15" s="203">
        <f>Položky!BB122</f>
        <v>0</v>
      </c>
      <c r="G15" s="203">
        <f>Položky!BC122</f>
        <v>0</v>
      </c>
      <c r="H15" s="203">
        <f>Položky!BD122</f>
        <v>0</v>
      </c>
      <c r="I15" s="204">
        <f>Položky!BE122</f>
        <v>0</v>
      </c>
    </row>
    <row r="16" spans="1:9" s="35" customFormat="1" x14ac:dyDescent="0.25">
      <c r="A16" s="201" t="str">
        <f>Položky!B123</f>
        <v>99</v>
      </c>
      <c r="B16" s="115" t="str">
        <f>Položky!C123</f>
        <v>Staveništní přesun hmot</v>
      </c>
      <c r="C16" s="66"/>
      <c r="D16" s="116"/>
      <c r="E16" s="202">
        <f>Položky!BA125</f>
        <v>0</v>
      </c>
      <c r="F16" s="203">
        <f>Položky!BB125</f>
        <v>0</v>
      </c>
      <c r="G16" s="203">
        <f>Položky!BC125</f>
        <v>0</v>
      </c>
      <c r="H16" s="203">
        <f>Položky!BD125</f>
        <v>0</v>
      </c>
      <c r="I16" s="204">
        <f>Položky!BE125</f>
        <v>0</v>
      </c>
    </row>
    <row r="17" spans="1:57" s="35" customFormat="1" x14ac:dyDescent="0.25">
      <c r="A17" s="201" t="str">
        <f>Položky!B126</f>
        <v>711</v>
      </c>
      <c r="B17" s="115" t="str">
        <f>Položky!C126</f>
        <v>Izolace proti vodě</v>
      </c>
      <c r="C17" s="66"/>
      <c r="D17" s="116"/>
      <c r="E17" s="202">
        <f>Položky!BA131</f>
        <v>0</v>
      </c>
      <c r="F17" s="203">
        <f>Položky!BB131</f>
        <v>0</v>
      </c>
      <c r="G17" s="203">
        <f>Položky!BC131</f>
        <v>0</v>
      </c>
      <c r="H17" s="203">
        <f>Položky!BD131</f>
        <v>0</v>
      </c>
      <c r="I17" s="204">
        <f>Položky!BE131</f>
        <v>0</v>
      </c>
    </row>
    <row r="18" spans="1:57" s="35" customFormat="1" x14ac:dyDescent="0.25">
      <c r="A18" s="201" t="str">
        <f>Položky!B132</f>
        <v>720</v>
      </c>
      <c r="B18" s="115" t="str">
        <f>Položky!C132</f>
        <v>Zdravotechnická instalace</v>
      </c>
      <c r="C18" s="66"/>
      <c r="D18" s="116"/>
      <c r="E18" s="202">
        <f>Položky!BA134</f>
        <v>0</v>
      </c>
      <c r="F18" s="203">
        <f>Položky!BB134</f>
        <v>0</v>
      </c>
      <c r="G18" s="203">
        <f>Položky!BC134</f>
        <v>0</v>
      </c>
      <c r="H18" s="203">
        <f>Položky!BD134</f>
        <v>0</v>
      </c>
      <c r="I18" s="204">
        <f>Položky!BE134</f>
        <v>0</v>
      </c>
    </row>
    <row r="19" spans="1:57" s="35" customFormat="1" x14ac:dyDescent="0.25">
      <c r="A19" s="201" t="str">
        <f>Položky!B135</f>
        <v>730</v>
      </c>
      <c r="B19" s="115" t="str">
        <f>Položky!C135</f>
        <v>Ústřední vytápění</v>
      </c>
      <c r="C19" s="66"/>
      <c r="D19" s="116"/>
      <c r="E19" s="202">
        <f>Položky!BA137</f>
        <v>0</v>
      </c>
      <c r="F19" s="203">
        <f>Položky!BB137</f>
        <v>0</v>
      </c>
      <c r="G19" s="203">
        <f>Položky!BC137</f>
        <v>0</v>
      </c>
      <c r="H19" s="203">
        <f>Položky!BD137</f>
        <v>0</v>
      </c>
      <c r="I19" s="204">
        <f>Položky!BE137</f>
        <v>0</v>
      </c>
    </row>
    <row r="20" spans="1:57" s="35" customFormat="1" x14ac:dyDescent="0.25">
      <c r="A20" s="201" t="str">
        <f>Položky!B138</f>
        <v>767</v>
      </c>
      <c r="B20" s="115" t="str">
        <f>Položky!C138</f>
        <v>Konstrukce zámečnické</v>
      </c>
      <c r="C20" s="66"/>
      <c r="D20" s="116"/>
      <c r="E20" s="202">
        <f>Položky!BA169</f>
        <v>0</v>
      </c>
      <c r="F20" s="203">
        <f>Položky!BB169</f>
        <v>0</v>
      </c>
      <c r="G20" s="203">
        <f>Položky!BC169</f>
        <v>0</v>
      </c>
      <c r="H20" s="203">
        <f>Položky!BD169</f>
        <v>0</v>
      </c>
      <c r="I20" s="204">
        <f>Položky!BE169</f>
        <v>0</v>
      </c>
    </row>
    <row r="21" spans="1:57" s="35" customFormat="1" x14ac:dyDescent="0.25">
      <c r="A21" s="201" t="str">
        <f>Položky!B170</f>
        <v>771</v>
      </c>
      <c r="B21" s="115" t="str">
        <f>Položky!C170</f>
        <v>Podlahy z dlaždic a obklady</v>
      </c>
      <c r="C21" s="66"/>
      <c r="D21" s="116"/>
      <c r="E21" s="202">
        <f>Položky!BA181</f>
        <v>0</v>
      </c>
      <c r="F21" s="203">
        <f>Položky!BB181</f>
        <v>0</v>
      </c>
      <c r="G21" s="203">
        <f>Položky!BC181</f>
        <v>0</v>
      </c>
      <c r="H21" s="203">
        <f>Položky!BD181</f>
        <v>0</v>
      </c>
      <c r="I21" s="204">
        <f>Položky!BE181</f>
        <v>0</v>
      </c>
    </row>
    <row r="22" spans="1:57" s="35" customFormat="1" x14ac:dyDescent="0.25">
      <c r="A22" s="201" t="str">
        <f>Položky!B182</f>
        <v>775</v>
      </c>
      <c r="B22" s="115" t="str">
        <f>Položky!C182</f>
        <v>Podlahy vlysové a parketové</v>
      </c>
      <c r="C22" s="66"/>
      <c r="D22" s="116"/>
      <c r="E22" s="202">
        <f>Položky!BA190</f>
        <v>0</v>
      </c>
      <c r="F22" s="203">
        <f>Položky!BB190</f>
        <v>0</v>
      </c>
      <c r="G22" s="203">
        <f>Položky!BC190</f>
        <v>0</v>
      </c>
      <c r="H22" s="203">
        <f>Položky!BD190</f>
        <v>0</v>
      </c>
      <c r="I22" s="204">
        <f>Položky!BE190</f>
        <v>0</v>
      </c>
    </row>
    <row r="23" spans="1:57" s="35" customFormat="1" x14ac:dyDescent="0.25">
      <c r="A23" s="201" t="str">
        <f>Položky!B191</f>
        <v>777</v>
      </c>
      <c r="B23" s="115" t="str">
        <f>Položky!C191</f>
        <v>Podlahy ze syntetických hmot</v>
      </c>
      <c r="C23" s="66"/>
      <c r="D23" s="116"/>
      <c r="E23" s="202">
        <f>Položky!BA196</f>
        <v>0</v>
      </c>
      <c r="F23" s="203">
        <f>Položky!BB196</f>
        <v>0</v>
      </c>
      <c r="G23" s="203">
        <f>Položky!BC196</f>
        <v>0</v>
      </c>
      <c r="H23" s="203">
        <f>Položky!BD196</f>
        <v>0</v>
      </c>
      <c r="I23" s="204">
        <f>Položky!BE196</f>
        <v>0</v>
      </c>
    </row>
    <row r="24" spans="1:57" s="35" customFormat="1" x14ac:dyDescent="0.25">
      <c r="A24" s="201" t="str">
        <f>Položky!B197</f>
        <v>781</v>
      </c>
      <c r="B24" s="115" t="str">
        <f>Položky!C197</f>
        <v>Obklady keramické</v>
      </c>
      <c r="C24" s="66"/>
      <c r="D24" s="116"/>
      <c r="E24" s="202">
        <f>Položky!BA204</f>
        <v>0</v>
      </c>
      <c r="F24" s="203">
        <f>Položky!BB204</f>
        <v>0</v>
      </c>
      <c r="G24" s="203">
        <f>Položky!BC204</f>
        <v>0</v>
      </c>
      <c r="H24" s="203">
        <f>Položky!BD204</f>
        <v>0</v>
      </c>
      <c r="I24" s="204">
        <f>Položky!BE204</f>
        <v>0</v>
      </c>
    </row>
    <row r="25" spans="1:57" s="35" customFormat="1" x14ac:dyDescent="0.25">
      <c r="A25" s="201" t="str">
        <f>Položky!B205</f>
        <v>783</v>
      </c>
      <c r="B25" s="115" t="str">
        <f>Položky!C205</f>
        <v>Nátěry</v>
      </c>
      <c r="C25" s="66"/>
      <c r="D25" s="116"/>
      <c r="E25" s="202">
        <f>Položky!BA217</f>
        <v>0</v>
      </c>
      <c r="F25" s="203">
        <f>Položky!BB217</f>
        <v>0</v>
      </c>
      <c r="G25" s="203">
        <f>Položky!BC217</f>
        <v>0</v>
      </c>
      <c r="H25" s="203">
        <f>Položky!BD217</f>
        <v>0</v>
      </c>
      <c r="I25" s="204">
        <f>Položky!BE217</f>
        <v>0</v>
      </c>
    </row>
    <row r="26" spans="1:57" s="35" customFormat="1" x14ac:dyDescent="0.25">
      <c r="A26" s="201" t="str">
        <f>Položky!B218</f>
        <v>784</v>
      </c>
      <c r="B26" s="115" t="str">
        <f>Položky!C218</f>
        <v>Malby</v>
      </c>
      <c r="C26" s="66"/>
      <c r="D26" s="116"/>
      <c r="E26" s="202">
        <f>Položky!BA234</f>
        <v>0</v>
      </c>
      <c r="F26" s="203">
        <f>Položky!BB234</f>
        <v>0</v>
      </c>
      <c r="G26" s="203">
        <f>Položky!BC234</f>
        <v>0</v>
      </c>
      <c r="H26" s="203">
        <f>Položky!BD234</f>
        <v>0</v>
      </c>
      <c r="I26" s="204">
        <f>Položky!BE234</f>
        <v>0</v>
      </c>
    </row>
    <row r="27" spans="1:57" s="35" customFormat="1" x14ac:dyDescent="0.25">
      <c r="A27" s="201" t="str">
        <f>Položky!B235</f>
        <v>M21</v>
      </c>
      <c r="B27" s="115" t="str">
        <f>Položky!C235</f>
        <v>Elektromontáže</v>
      </c>
      <c r="C27" s="66"/>
      <c r="D27" s="116"/>
      <c r="E27" s="202">
        <f>Položky!BA238</f>
        <v>0</v>
      </c>
      <c r="F27" s="203">
        <f>Položky!BB238</f>
        <v>0</v>
      </c>
      <c r="G27" s="203">
        <f>Položky!BC238</f>
        <v>0</v>
      </c>
      <c r="H27" s="203">
        <f>+Položky!G238</f>
        <v>0</v>
      </c>
      <c r="I27" s="204">
        <f>Položky!BE238</f>
        <v>0</v>
      </c>
    </row>
    <row r="28" spans="1:57" s="35" customFormat="1" x14ac:dyDescent="0.25">
      <c r="A28" s="201" t="str">
        <f>Položky!B239</f>
        <v>M24</v>
      </c>
      <c r="B28" s="115" t="str">
        <f>Položky!C239</f>
        <v>Montáže vzduchotechnických zařízení</v>
      </c>
      <c r="C28" s="66"/>
      <c r="D28" s="116"/>
      <c r="E28" s="202">
        <f>Položky!BA241</f>
        <v>0</v>
      </c>
      <c r="F28" s="203">
        <f>Položky!BB241</f>
        <v>0</v>
      </c>
      <c r="G28" s="203">
        <f>Položky!BC241</f>
        <v>0</v>
      </c>
      <c r="H28" s="203">
        <f>Položky!BD241</f>
        <v>0</v>
      </c>
      <c r="I28" s="204">
        <f>Položky!BE241</f>
        <v>0</v>
      </c>
    </row>
    <row r="29" spans="1:57" s="35" customFormat="1" ht="13.8" thickBot="1" x14ac:dyDescent="0.3">
      <c r="A29" s="201" t="str">
        <f>Položky!B242</f>
        <v>D96</v>
      </c>
      <c r="B29" s="115" t="str">
        <f>Položky!C242</f>
        <v>Přesuny suti a vybouraných hmot</v>
      </c>
      <c r="C29" s="66"/>
      <c r="D29" s="116"/>
      <c r="E29" s="202">
        <f>Položky!BA251</f>
        <v>0</v>
      </c>
      <c r="F29" s="203">
        <f>Položky!BB251</f>
        <v>0</v>
      </c>
      <c r="G29" s="203">
        <f>Položky!BC251</f>
        <v>0</v>
      </c>
      <c r="H29" s="203">
        <f>Položky!BD251</f>
        <v>0</v>
      </c>
      <c r="I29" s="204">
        <f>Položky!BE251</f>
        <v>0</v>
      </c>
    </row>
    <row r="30" spans="1:57" s="123" customFormat="1" ht="13.8" thickBot="1" x14ac:dyDescent="0.3">
      <c r="A30" s="117"/>
      <c r="B30" s="118" t="s">
        <v>57</v>
      </c>
      <c r="C30" s="118"/>
      <c r="D30" s="119"/>
      <c r="E30" s="120">
        <f>SUM(E7:E29)</f>
        <v>0</v>
      </c>
      <c r="F30" s="121">
        <f>SUM(F7:F29)</f>
        <v>0</v>
      </c>
      <c r="G30" s="121">
        <f>SUM(G7:G29)</f>
        <v>0</v>
      </c>
      <c r="H30" s="121">
        <f>SUM(H7:H29)</f>
        <v>0</v>
      </c>
      <c r="I30" s="122">
        <f>SUM(I7:I29)</f>
        <v>0</v>
      </c>
    </row>
    <row r="31" spans="1:57" x14ac:dyDescent="0.25">
      <c r="A31" s="66"/>
      <c r="B31" s="66"/>
      <c r="C31" s="66"/>
      <c r="D31" s="66"/>
      <c r="E31" s="66"/>
      <c r="F31" s="66"/>
      <c r="G31" s="66"/>
      <c r="H31" s="66"/>
      <c r="I31" s="66"/>
    </row>
    <row r="32" spans="1:57" ht="19.5" customHeight="1" x14ac:dyDescent="0.3">
      <c r="A32" s="107" t="s">
        <v>58</v>
      </c>
      <c r="B32" s="107"/>
      <c r="C32" s="107"/>
      <c r="D32" s="107"/>
      <c r="E32" s="107"/>
      <c r="F32" s="107"/>
      <c r="G32" s="124"/>
      <c r="H32" s="107"/>
      <c r="I32" s="107"/>
      <c r="BA32" s="41"/>
      <c r="BB32" s="41"/>
      <c r="BC32" s="41"/>
      <c r="BD32" s="41"/>
      <c r="BE32" s="41"/>
    </row>
    <row r="33" spans="1:53" ht="13.8" thickBot="1" x14ac:dyDescent="0.3">
      <c r="A33" s="77"/>
      <c r="B33" s="77"/>
      <c r="C33" s="77"/>
      <c r="D33" s="77"/>
      <c r="E33" s="77"/>
      <c r="F33" s="77"/>
      <c r="G33" s="77"/>
      <c r="H33" s="77"/>
      <c r="I33" s="77"/>
    </row>
    <row r="34" spans="1:53" x14ac:dyDescent="0.25">
      <c r="A34" s="71" t="s">
        <v>59</v>
      </c>
      <c r="B34" s="72"/>
      <c r="C34" s="72"/>
      <c r="D34" s="125"/>
      <c r="E34" s="126" t="s">
        <v>60</v>
      </c>
      <c r="F34" s="127" t="s">
        <v>61</v>
      </c>
      <c r="G34" s="128" t="s">
        <v>62</v>
      </c>
      <c r="H34" s="129"/>
      <c r="I34" s="130" t="s">
        <v>60</v>
      </c>
    </row>
    <row r="35" spans="1:53" x14ac:dyDescent="0.25">
      <c r="A35" s="64" t="s">
        <v>366</v>
      </c>
      <c r="B35" s="55"/>
      <c r="C35" s="55"/>
      <c r="D35" s="131"/>
      <c r="E35" s="132"/>
      <c r="F35" s="133"/>
      <c r="G35" s="134">
        <f>CHOOSE(BA35+1,HSV+PSV,HSV+PSV+Mont,HSV+PSV+Dodavka+Mont,HSV,PSV,Mont,Dodavka,Mont+Dodavka,0)</f>
        <v>0</v>
      </c>
      <c r="H35" s="135"/>
      <c r="I35" s="136">
        <f>E35+F35*G35/100</f>
        <v>0</v>
      </c>
      <c r="BA35">
        <v>0</v>
      </c>
    </row>
    <row r="36" spans="1:53" x14ac:dyDescent="0.25">
      <c r="A36" s="64" t="s">
        <v>367</v>
      </c>
      <c r="B36" s="55"/>
      <c r="C36" s="55"/>
      <c r="D36" s="131"/>
      <c r="E36" s="132"/>
      <c r="F36" s="133"/>
      <c r="G36" s="134">
        <f>CHOOSE(BA36+1,HSV+PSV,HSV+PSV+Mont,HSV+PSV+Dodavka+Mont,HSV,PSV,Mont,Dodavka,Mont+Dodavka,0)</f>
        <v>0</v>
      </c>
      <c r="H36" s="135"/>
      <c r="I36" s="136">
        <f>E36+F36*G36/100</f>
        <v>0</v>
      </c>
      <c r="BA36">
        <v>1</v>
      </c>
    </row>
    <row r="37" spans="1:53" x14ac:dyDescent="0.25">
      <c r="A37" s="64" t="s">
        <v>368</v>
      </c>
      <c r="B37" s="55"/>
      <c r="C37" s="55"/>
      <c r="D37" s="131"/>
      <c r="E37" s="132"/>
      <c r="F37" s="133"/>
      <c r="G37" s="134">
        <f>CHOOSE(BA37+1,HSV+PSV,HSV+PSV+Mont,HSV+PSV+Dodavka+Mont,HSV,PSV,Mont,Dodavka,Mont+Dodavka,0)</f>
        <v>0</v>
      </c>
      <c r="H37" s="135"/>
      <c r="I37" s="136">
        <f>E37+F37*G37/100</f>
        <v>0</v>
      </c>
      <c r="BA37">
        <v>2</v>
      </c>
    </row>
    <row r="38" spans="1:53" ht="13.8" thickBot="1" x14ac:dyDescent="0.3">
      <c r="A38" s="137"/>
      <c r="B38" s="138" t="s">
        <v>63</v>
      </c>
      <c r="C38" s="139"/>
      <c r="D38" s="140"/>
      <c r="E38" s="141"/>
      <c r="F38" s="142"/>
      <c r="G38" s="142"/>
      <c r="H38" s="228">
        <f>SUM(I35:I37)</f>
        <v>0</v>
      </c>
      <c r="I38" s="229"/>
    </row>
    <row r="40" spans="1:53" x14ac:dyDescent="0.25">
      <c r="B40" s="123"/>
      <c r="F40" s="143"/>
      <c r="G40" s="144"/>
      <c r="H40" s="144"/>
      <c r="I40" s="145"/>
    </row>
    <row r="41" spans="1:53" x14ac:dyDescent="0.25">
      <c r="F41" s="143"/>
      <c r="G41" s="144"/>
      <c r="H41" s="144"/>
      <c r="I41" s="145"/>
    </row>
    <row r="42" spans="1:53" x14ac:dyDescent="0.25">
      <c r="F42" s="143"/>
      <c r="G42" s="144"/>
      <c r="H42" s="144"/>
      <c r="I42" s="145"/>
    </row>
    <row r="43" spans="1:53" x14ac:dyDescent="0.25">
      <c r="F43" s="143"/>
      <c r="G43" s="144"/>
      <c r="H43" s="144"/>
      <c r="I43" s="145"/>
    </row>
    <row r="44" spans="1:53" x14ac:dyDescent="0.25">
      <c r="F44" s="143"/>
      <c r="G44" s="144"/>
      <c r="H44" s="144"/>
      <c r="I44" s="145"/>
    </row>
    <row r="45" spans="1:53" x14ac:dyDescent="0.25">
      <c r="F45" s="143"/>
      <c r="G45" s="144"/>
      <c r="H45" s="144"/>
      <c r="I45" s="145"/>
    </row>
    <row r="46" spans="1:53" x14ac:dyDescent="0.25">
      <c r="F46" s="143"/>
      <c r="G46" s="144"/>
      <c r="H46" s="144"/>
      <c r="I46" s="145"/>
    </row>
    <row r="47" spans="1:53" x14ac:dyDescent="0.25">
      <c r="F47" s="143"/>
      <c r="G47" s="144"/>
      <c r="H47" s="144"/>
      <c r="I47" s="145"/>
    </row>
    <row r="48" spans="1:53" x14ac:dyDescent="0.25">
      <c r="F48" s="143"/>
      <c r="G48" s="144"/>
      <c r="H48" s="144"/>
      <c r="I48" s="145"/>
    </row>
    <row r="49" spans="6:9" x14ac:dyDescent="0.25">
      <c r="F49" s="143"/>
      <c r="G49" s="144"/>
      <c r="H49" s="144"/>
      <c r="I49" s="145"/>
    </row>
    <row r="50" spans="6:9" x14ac:dyDescent="0.25">
      <c r="F50" s="143"/>
      <c r="G50" s="144"/>
      <c r="H50" s="144"/>
      <c r="I50" s="145"/>
    </row>
    <row r="51" spans="6:9" x14ac:dyDescent="0.25">
      <c r="F51" s="143"/>
      <c r="G51" s="144"/>
      <c r="H51" s="144"/>
      <c r="I51" s="145"/>
    </row>
    <row r="52" spans="6:9" x14ac:dyDescent="0.25">
      <c r="F52" s="143"/>
      <c r="G52" s="144"/>
      <c r="H52" s="144"/>
      <c r="I52" s="145"/>
    </row>
    <row r="53" spans="6:9" x14ac:dyDescent="0.25">
      <c r="F53" s="143"/>
      <c r="G53" s="144"/>
      <c r="H53" s="144"/>
      <c r="I53" s="145"/>
    </row>
    <row r="54" spans="6:9" x14ac:dyDescent="0.25">
      <c r="F54" s="143"/>
      <c r="G54" s="144"/>
      <c r="H54" s="144"/>
      <c r="I54" s="145"/>
    </row>
    <row r="55" spans="6:9" x14ac:dyDescent="0.25">
      <c r="F55" s="143"/>
      <c r="G55" s="144"/>
      <c r="H55" s="144"/>
      <c r="I55" s="145"/>
    </row>
    <row r="56" spans="6:9" x14ac:dyDescent="0.25">
      <c r="F56" s="143"/>
      <c r="G56" s="144"/>
      <c r="H56" s="144"/>
      <c r="I56" s="145"/>
    </row>
    <row r="57" spans="6:9" x14ac:dyDescent="0.25">
      <c r="F57" s="143"/>
      <c r="G57" s="144"/>
      <c r="H57" s="144"/>
      <c r="I57" s="145"/>
    </row>
    <row r="58" spans="6:9" x14ac:dyDescent="0.25">
      <c r="F58" s="143"/>
      <c r="G58" s="144"/>
      <c r="H58" s="144"/>
      <c r="I58" s="145"/>
    </row>
    <row r="59" spans="6:9" x14ac:dyDescent="0.25">
      <c r="F59" s="143"/>
      <c r="G59" s="144"/>
      <c r="H59" s="144"/>
      <c r="I59" s="145"/>
    </row>
    <row r="60" spans="6:9" x14ac:dyDescent="0.25">
      <c r="F60" s="143"/>
      <c r="G60" s="144"/>
      <c r="H60" s="144"/>
      <c r="I60" s="145"/>
    </row>
    <row r="61" spans="6:9" x14ac:dyDescent="0.25">
      <c r="F61" s="143"/>
      <c r="G61" s="144"/>
      <c r="H61" s="144"/>
      <c r="I61" s="145"/>
    </row>
    <row r="62" spans="6:9" x14ac:dyDescent="0.25">
      <c r="F62" s="143"/>
      <c r="G62" s="144"/>
      <c r="H62" s="144"/>
      <c r="I62" s="145"/>
    </row>
    <row r="63" spans="6:9" x14ac:dyDescent="0.25">
      <c r="F63" s="143"/>
      <c r="G63" s="144"/>
      <c r="H63" s="144"/>
      <c r="I63" s="145"/>
    </row>
    <row r="64" spans="6:9" x14ac:dyDescent="0.25">
      <c r="F64" s="143"/>
      <c r="G64" s="144"/>
      <c r="H64" s="144"/>
      <c r="I64" s="145"/>
    </row>
    <row r="65" spans="6:9" x14ac:dyDescent="0.25">
      <c r="F65" s="143"/>
      <c r="G65" s="144"/>
      <c r="H65" s="144"/>
      <c r="I65" s="145"/>
    </row>
    <row r="66" spans="6:9" x14ac:dyDescent="0.25">
      <c r="F66" s="143"/>
      <c r="G66" s="144"/>
      <c r="H66" s="144"/>
      <c r="I66" s="145"/>
    </row>
    <row r="67" spans="6:9" x14ac:dyDescent="0.25">
      <c r="F67" s="143"/>
      <c r="G67" s="144"/>
      <c r="H67" s="144"/>
      <c r="I67" s="145"/>
    </row>
    <row r="68" spans="6:9" x14ac:dyDescent="0.25">
      <c r="F68" s="143"/>
      <c r="G68" s="144"/>
      <c r="H68" s="144"/>
      <c r="I68" s="145"/>
    </row>
    <row r="69" spans="6:9" x14ac:dyDescent="0.25">
      <c r="F69" s="143"/>
      <c r="G69" s="144"/>
      <c r="H69" s="144"/>
      <c r="I69" s="145"/>
    </row>
    <row r="70" spans="6:9" x14ac:dyDescent="0.25">
      <c r="F70" s="143"/>
      <c r="G70" s="144"/>
      <c r="H70" s="144"/>
      <c r="I70" s="145"/>
    </row>
    <row r="71" spans="6:9" x14ac:dyDescent="0.25">
      <c r="F71" s="143"/>
      <c r="G71" s="144"/>
      <c r="H71" s="144"/>
      <c r="I71" s="145"/>
    </row>
    <row r="72" spans="6:9" x14ac:dyDescent="0.25">
      <c r="F72" s="143"/>
      <c r="G72" s="144"/>
      <c r="H72" s="144"/>
      <c r="I72" s="145"/>
    </row>
    <row r="73" spans="6:9" x14ac:dyDescent="0.25">
      <c r="F73" s="143"/>
      <c r="G73" s="144"/>
      <c r="H73" s="144"/>
      <c r="I73" s="145"/>
    </row>
    <row r="74" spans="6:9" x14ac:dyDescent="0.25">
      <c r="F74" s="143"/>
      <c r="G74" s="144"/>
      <c r="H74" s="144"/>
      <c r="I74" s="145"/>
    </row>
    <row r="75" spans="6:9" x14ac:dyDescent="0.25">
      <c r="F75" s="143"/>
      <c r="G75" s="144"/>
      <c r="H75" s="144"/>
      <c r="I75" s="145"/>
    </row>
    <row r="76" spans="6:9" x14ac:dyDescent="0.25">
      <c r="F76" s="143"/>
      <c r="G76" s="144"/>
      <c r="H76" s="144"/>
      <c r="I76" s="145"/>
    </row>
    <row r="77" spans="6:9" x14ac:dyDescent="0.25">
      <c r="F77" s="143"/>
      <c r="G77" s="144"/>
      <c r="H77" s="144"/>
      <c r="I77" s="145"/>
    </row>
    <row r="78" spans="6:9" x14ac:dyDescent="0.25">
      <c r="F78" s="143"/>
      <c r="G78" s="144"/>
      <c r="H78" s="144"/>
      <c r="I78" s="145"/>
    </row>
    <row r="79" spans="6:9" x14ac:dyDescent="0.25">
      <c r="F79" s="143"/>
      <c r="G79" s="144"/>
      <c r="H79" s="144"/>
      <c r="I79" s="145"/>
    </row>
    <row r="80" spans="6:9" x14ac:dyDescent="0.25">
      <c r="F80" s="143"/>
      <c r="G80" s="144"/>
      <c r="H80" s="144"/>
      <c r="I80" s="145"/>
    </row>
    <row r="81" spans="6:9" x14ac:dyDescent="0.25">
      <c r="F81" s="143"/>
      <c r="G81" s="144"/>
      <c r="H81" s="144"/>
      <c r="I81" s="145"/>
    </row>
    <row r="82" spans="6:9" x14ac:dyDescent="0.25">
      <c r="F82" s="143"/>
      <c r="G82" s="144"/>
      <c r="H82" s="144"/>
      <c r="I82" s="145"/>
    </row>
    <row r="83" spans="6:9" x14ac:dyDescent="0.25">
      <c r="F83" s="143"/>
      <c r="G83" s="144"/>
      <c r="H83" s="144"/>
      <c r="I83" s="145"/>
    </row>
    <row r="84" spans="6:9" x14ac:dyDescent="0.25">
      <c r="F84" s="143"/>
      <c r="G84" s="144"/>
      <c r="H84" s="144"/>
      <c r="I84" s="145"/>
    </row>
    <row r="85" spans="6:9" x14ac:dyDescent="0.25">
      <c r="F85" s="143"/>
      <c r="G85" s="144"/>
      <c r="H85" s="144"/>
      <c r="I85" s="145"/>
    </row>
    <row r="86" spans="6:9" x14ac:dyDescent="0.25">
      <c r="F86" s="143"/>
      <c r="G86" s="144"/>
      <c r="H86" s="144"/>
      <c r="I86" s="145"/>
    </row>
    <row r="87" spans="6:9" x14ac:dyDescent="0.25">
      <c r="F87" s="143"/>
      <c r="G87" s="144"/>
      <c r="H87" s="144"/>
      <c r="I87" s="145"/>
    </row>
    <row r="88" spans="6:9" x14ac:dyDescent="0.25">
      <c r="F88" s="143"/>
      <c r="G88" s="144"/>
      <c r="H88" s="144"/>
      <c r="I88" s="145"/>
    </row>
    <row r="89" spans="6:9" x14ac:dyDescent="0.25">
      <c r="F89" s="143"/>
      <c r="G89" s="144"/>
      <c r="H89" s="144"/>
      <c r="I89" s="145"/>
    </row>
  </sheetData>
  <mergeCells count="4">
    <mergeCell ref="A1:B1"/>
    <mergeCell ref="A2:B2"/>
    <mergeCell ref="G2:I2"/>
    <mergeCell ref="H38:I3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324"/>
  <sheetViews>
    <sheetView showGridLines="0" showZeros="0" tabSelected="1" topLeftCell="A227" zoomScaleNormal="100" workbookViewId="0">
      <selection activeCell="F220" sqref="F220"/>
    </sheetView>
  </sheetViews>
  <sheetFormatPr defaultColWidth="9.109375" defaultRowHeight="13.2" x14ac:dyDescent="0.25"/>
  <cols>
    <col min="1" max="1" width="4.44140625" style="146" customWidth="1"/>
    <col min="2" max="2" width="11.5546875" style="146" customWidth="1"/>
    <col min="3" max="3" width="40.44140625" style="146" customWidth="1"/>
    <col min="4" max="4" width="5.5546875" style="146" customWidth="1"/>
    <col min="5" max="5" width="8.5546875" style="195" customWidth="1"/>
    <col min="6" max="6" width="9.88671875" style="146" customWidth="1"/>
    <col min="7" max="7" width="13.88671875" style="146" customWidth="1"/>
    <col min="8" max="11" width="9.109375" style="146"/>
    <col min="12" max="12" width="75.33203125" style="146" customWidth="1"/>
    <col min="13" max="13" width="45.33203125" style="146" customWidth="1"/>
    <col min="14" max="16384" width="9.109375" style="146"/>
  </cols>
  <sheetData>
    <row r="1" spans="1:104" ht="15.6" x14ac:dyDescent="0.3">
      <c r="A1" s="239" t="s">
        <v>76</v>
      </c>
      <c r="B1" s="239"/>
      <c r="C1" s="239"/>
      <c r="D1" s="239"/>
      <c r="E1" s="239"/>
      <c r="F1" s="239"/>
      <c r="G1" s="239"/>
    </row>
    <row r="2" spans="1:104" ht="14.25" customHeight="1" thickBot="1" x14ac:dyDescent="0.3">
      <c r="A2" s="147"/>
      <c r="B2" s="148"/>
      <c r="C2" s="149"/>
      <c r="D2" s="149"/>
      <c r="E2" s="150"/>
      <c r="F2" s="149"/>
      <c r="G2" s="149"/>
    </row>
    <row r="3" spans="1:104" ht="13.8" thickTop="1" x14ac:dyDescent="0.25">
      <c r="A3" s="221" t="s">
        <v>48</v>
      </c>
      <c r="B3" s="222"/>
      <c r="C3" s="97" t="str">
        <f>CONCATENATE(cislostavby," ",nazevstavby)</f>
        <v>A75-2017 Věznice a ústav pro výkon zabezp. detence Opava</v>
      </c>
      <c r="D3" s="151"/>
      <c r="E3" s="152" t="s">
        <v>64</v>
      </c>
      <c r="F3" s="153" t="str">
        <f>Rekapitulace!H1</f>
        <v>1</v>
      </c>
      <c r="G3" s="154"/>
    </row>
    <row r="4" spans="1:104" ht="13.8" thickBot="1" x14ac:dyDescent="0.3">
      <c r="A4" s="240" t="s">
        <v>50</v>
      </c>
      <c r="B4" s="224"/>
      <c r="C4" s="103" t="str">
        <f>CONCATENATE(cisloobjektu," ",nazevobjektu)</f>
        <v>SO 01 Oprava - rekonstrukce prostor se zesíleným TZ</v>
      </c>
      <c r="D4" s="155"/>
      <c r="E4" s="241" t="str">
        <f>Rekapitulace!G2</f>
        <v>Architektonicko-stavební řešení</v>
      </c>
      <c r="F4" s="242"/>
      <c r="G4" s="243"/>
    </row>
    <row r="5" spans="1:104" ht="13.8" thickTop="1" x14ac:dyDescent="0.25">
      <c r="A5" s="156"/>
      <c r="B5" s="147"/>
      <c r="C5" s="147"/>
      <c r="D5" s="147"/>
      <c r="E5" s="157"/>
      <c r="F5" s="147"/>
      <c r="G5" s="158"/>
    </row>
    <row r="6" spans="1:104" x14ac:dyDescent="0.25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 x14ac:dyDescent="0.25">
      <c r="A7" s="163" t="s">
        <v>72</v>
      </c>
      <c r="B7" s="164" t="s">
        <v>82</v>
      </c>
      <c r="C7" s="165" t="s">
        <v>83</v>
      </c>
      <c r="D7" s="166"/>
      <c r="E7" s="167"/>
      <c r="F7" s="167"/>
      <c r="G7" s="168"/>
      <c r="H7" s="169"/>
      <c r="I7" s="169"/>
      <c r="O7" s="170">
        <v>1</v>
      </c>
    </row>
    <row r="8" spans="1:104" x14ac:dyDescent="0.25">
      <c r="A8" s="171">
        <v>1</v>
      </c>
      <c r="B8" s="172" t="s">
        <v>84</v>
      </c>
      <c r="C8" s="173" t="s">
        <v>85</v>
      </c>
      <c r="D8" s="174" t="s">
        <v>86</v>
      </c>
      <c r="E8" s="175">
        <v>8.41</v>
      </c>
      <c r="F8" s="175">
        <v>0</v>
      </c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0.30251</v>
      </c>
    </row>
    <row r="9" spans="1:104" x14ac:dyDescent="0.25">
      <c r="A9" s="178"/>
      <c r="B9" s="181"/>
      <c r="C9" s="230" t="s">
        <v>87</v>
      </c>
      <c r="D9" s="231"/>
      <c r="E9" s="182">
        <v>8.41</v>
      </c>
      <c r="F9" s="183"/>
      <c r="G9" s="184"/>
      <c r="M9" s="180" t="s">
        <v>87</v>
      </c>
      <c r="O9" s="170"/>
    </row>
    <row r="10" spans="1:104" x14ac:dyDescent="0.25">
      <c r="A10" s="171">
        <v>2</v>
      </c>
      <c r="B10" s="172" t="s">
        <v>88</v>
      </c>
      <c r="C10" s="173" t="s">
        <v>89</v>
      </c>
      <c r="D10" s="174" t="s">
        <v>86</v>
      </c>
      <c r="E10" s="175">
        <v>1.48</v>
      </c>
      <c r="F10" s="175">
        <v>0</v>
      </c>
      <c r="G10" s="176">
        <f>E10*F10</f>
        <v>0</v>
      </c>
      <c r="O10" s="170">
        <v>2</v>
      </c>
      <c r="AA10" s="146">
        <v>1</v>
      </c>
      <c r="AB10" s="146">
        <v>1</v>
      </c>
      <c r="AC10" s="146">
        <v>1</v>
      </c>
      <c r="AZ10" s="146">
        <v>1</v>
      </c>
      <c r="BA10" s="146">
        <f>IF(AZ10=1,G10,0)</f>
        <v>0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A10" s="177">
        <v>1</v>
      </c>
      <c r="CB10" s="177">
        <v>1</v>
      </c>
      <c r="CZ10" s="146">
        <v>1.7829999999999999E-2</v>
      </c>
    </row>
    <row r="11" spans="1:104" x14ac:dyDescent="0.25">
      <c r="A11" s="178"/>
      <c r="B11" s="181"/>
      <c r="C11" s="230" t="s">
        <v>90</v>
      </c>
      <c r="D11" s="231"/>
      <c r="E11" s="182">
        <v>1.48</v>
      </c>
      <c r="F11" s="183"/>
      <c r="G11" s="184"/>
      <c r="M11" s="180" t="s">
        <v>90</v>
      </c>
      <c r="O11" s="170"/>
    </row>
    <row r="12" spans="1:104" ht="20.399999999999999" x14ac:dyDescent="0.25">
      <c r="A12" s="171">
        <v>3</v>
      </c>
      <c r="B12" s="172" t="s">
        <v>91</v>
      </c>
      <c r="C12" s="173" t="s">
        <v>92</v>
      </c>
      <c r="D12" s="174" t="s">
        <v>93</v>
      </c>
      <c r="E12" s="175">
        <v>0.1221</v>
      </c>
      <c r="F12" s="175">
        <v>0</v>
      </c>
      <c r="G12" s="176">
        <f>E12*F12</f>
        <v>0</v>
      </c>
      <c r="O12" s="170">
        <v>2</v>
      </c>
      <c r="AA12" s="146">
        <v>2</v>
      </c>
      <c r="AB12" s="146">
        <v>1</v>
      </c>
      <c r="AC12" s="146">
        <v>1</v>
      </c>
      <c r="AZ12" s="146">
        <v>1</v>
      </c>
      <c r="BA12" s="146">
        <f>IF(AZ12=1,G12,0)</f>
        <v>0</v>
      </c>
      <c r="BB12" s="146">
        <f>IF(AZ12=2,G12,0)</f>
        <v>0</v>
      </c>
      <c r="BC12" s="146">
        <f>IF(AZ12=3,G12,0)</f>
        <v>0</v>
      </c>
      <c r="BD12" s="146">
        <f>IF(AZ12=4,G12,0)</f>
        <v>0</v>
      </c>
      <c r="BE12" s="146">
        <f>IF(AZ12=5,G12,0)</f>
        <v>0</v>
      </c>
      <c r="CA12" s="177">
        <v>2</v>
      </c>
      <c r="CB12" s="177">
        <v>1</v>
      </c>
      <c r="CZ12" s="146">
        <v>1.0970899999999999</v>
      </c>
    </row>
    <row r="13" spans="1:104" x14ac:dyDescent="0.25">
      <c r="A13" s="178"/>
      <c r="B13" s="181"/>
      <c r="C13" s="230" t="s">
        <v>94</v>
      </c>
      <c r="D13" s="231"/>
      <c r="E13" s="182">
        <v>0.1221</v>
      </c>
      <c r="F13" s="183"/>
      <c r="G13" s="184"/>
      <c r="M13" s="180" t="s">
        <v>94</v>
      </c>
      <c r="O13" s="170"/>
    </row>
    <row r="14" spans="1:104" x14ac:dyDescent="0.25">
      <c r="A14" s="185"/>
      <c r="B14" s="186" t="s">
        <v>74</v>
      </c>
      <c r="C14" s="187" t="str">
        <f>CONCATENATE(B7," ",C7)</f>
        <v>3 Svislé a kompletní konstrukce</v>
      </c>
      <c r="D14" s="188"/>
      <c r="E14" s="189"/>
      <c r="F14" s="190"/>
      <c r="G14" s="191">
        <f>SUM(G7:G13)</f>
        <v>0</v>
      </c>
      <c r="O14" s="170">
        <v>4</v>
      </c>
      <c r="BA14" s="192">
        <f>SUM(BA7:BA13)</f>
        <v>0</v>
      </c>
      <c r="BB14" s="192">
        <f>SUM(BB7:BB13)</f>
        <v>0</v>
      </c>
      <c r="BC14" s="192">
        <f>SUM(BC7:BC13)</f>
        <v>0</v>
      </c>
      <c r="BD14" s="192">
        <f>SUM(BD7:BD13)</f>
        <v>0</v>
      </c>
      <c r="BE14" s="192">
        <f>SUM(BE7:BE13)</f>
        <v>0</v>
      </c>
    </row>
    <row r="15" spans="1:104" x14ac:dyDescent="0.25">
      <c r="A15" s="163" t="s">
        <v>72</v>
      </c>
      <c r="B15" s="164" t="s">
        <v>95</v>
      </c>
      <c r="C15" s="165" t="s">
        <v>96</v>
      </c>
      <c r="D15" s="166"/>
      <c r="E15" s="167"/>
      <c r="F15" s="167"/>
      <c r="G15" s="168"/>
      <c r="H15" s="169"/>
      <c r="I15" s="169"/>
      <c r="O15" s="170">
        <v>1</v>
      </c>
    </row>
    <row r="16" spans="1:104" x14ac:dyDescent="0.25">
      <c r="A16" s="171">
        <v>4</v>
      </c>
      <c r="B16" s="172" t="s">
        <v>97</v>
      </c>
      <c r="C16" s="173" t="s">
        <v>98</v>
      </c>
      <c r="D16" s="174" t="s">
        <v>86</v>
      </c>
      <c r="E16" s="175">
        <v>139.13999999999999</v>
      </c>
      <c r="F16" s="175">
        <v>0</v>
      </c>
      <c r="G16" s="176">
        <f>E16*F16</f>
        <v>0</v>
      </c>
      <c r="O16" s="170">
        <v>2</v>
      </c>
      <c r="AA16" s="146">
        <v>1</v>
      </c>
      <c r="AB16" s="146">
        <v>1</v>
      </c>
      <c r="AC16" s="146">
        <v>1</v>
      </c>
      <c r="AZ16" s="146">
        <v>1</v>
      </c>
      <c r="BA16" s="146">
        <f>IF(AZ16=1,G16,0)</f>
        <v>0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7">
        <v>1</v>
      </c>
      <c r="CB16" s="177">
        <v>1</v>
      </c>
      <c r="CZ16" s="146">
        <v>3.0699999999999998E-3</v>
      </c>
    </row>
    <row r="17" spans="1:104" x14ac:dyDescent="0.25">
      <c r="A17" s="178"/>
      <c r="B17" s="181"/>
      <c r="C17" s="230" t="s">
        <v>99</v>
      </c>
      <c r="D17" s="231"/>
      <c r="E17" s="182">
        <v>44.1</v>
      </c>
      <c r="F17" s="183"/>
      <c r="G17" s="184"/>
      <c r="M17" s="180" t="s">
        <v>99</v>
      </c>
      <c r="O17" s="170"/>
    </row>
    <row r="18" spans="1:104" x14ac:dyDescent="0.25">
      <c r="A18" s="178"/>
      <c r="B18" s="181"/>
      <c r="C18" s="230" t="s">
        <v>100</v>
      </c>
      <c r="D18" s="231"/>
      <c r="E18" s="182">
        <v>95.04</v>
      </c>
      <c r="F18" s="183"/>
      <c r="G18" s="184"/>
      <c r="M18" s="180" t="s">
        <v>100</v>
      </c>
      <c r="O18" s="170"/>
    </row>
    <row r="19" spans="1:104" x14ac:dyDescent="0.25">
      <c r="A19" s="171">
        <v>5</v>
      </c>
      <c r="B19" s="172" t="s">
        <v>101</v>
      </c>
      <c r="C19" s="173" t="s">
        <v>102</v>
      </c>
      <c r="D19" s="174" t="s">
        <v>86</v>
      </c>
      <c r="E19" s="175">
        <v>424.87</v>
      </c>
      <c r="F19" s="175">
        <v>0</v>
      </c>
      <c r="G19" s="176">
        <f>E19*F19</f>
        <v>0</v>
      </c>
      <c r="O19" s="170">
        <v>2</v>
      </c>
      <c r="AA19" s="146">
        <v>1</v>
      </c>
      <c r="AB19" s="146">
        <v>1</v>
      </c>
      <c r="AC19" s="146">
        <v>1</v>
      </c>
      <c r="AZ19" s="146">
        <v>1</v>
      </c>
      <c r="BA19" s="146">
        <f>IF(AZ19=1,G19,0)</f>
        <v>0</v>
      </c>
      <c r="BB19" s="146">
        <f>IF(AZ19=2,G19,0)</f>
        <v>0</v>
      </c>
      <c r="BC19" s="146">
        <f>IF(AZ19=3,G19,0)</f>
        <v>0</v>
      </c>
      <c r="BD19" s="146">
        <f>IF(AZ19=4,G19,0)</f>
        <v>0</v>
      </c>
      <c r="BE19" s="146">
        <f>IF(AZ19=5,G19,0)</f>
        <v>0</v>
      </c>
      <c r="CA19" s="177">
        <v>1</v>
      </c>
      <c r="CB19" s="177">
        <v>1</v>
      </c>
      <c r="CZ19" s="146">
        <v>3.9399999999999999E-3</v>
      </c>
    </row>
    <row r="20" spans="1:104" x14ac:dyDescent="0.25">
      <c r="A20" s="178"/>
      <c r="B20" s="181"/>
      <c r="C20" s="230" t="s">
        <v>103</v>
      </c>
      <c r="D20" s="231"/>
      <c r="E20" s="182">
        <v>30.75</v>
      </c>
      <c r="F20" s="183"/>
      <c r="G20" s="184"/>
      <c r="M20" s="180" t="s">
        <v>103</v>
      </c>
      <c r="O20" s="170"/>
    </row>
    <row r="21" spans="1:104" x14ac:dyDescent="0.25">
      <c r="A21" s="178"/>
      <c r="B21" s="181"/>
      <c r="C21" s="230" t="s">
        <v>104</v>
      </c>
      <c r="D21" s="231"/>
      <c r="E21" s="182">
        <v>275.10000000000002</v>
      </c>
      <c r="F21" s="183"/>
      <c r="G21" s="184"/>
      <c r="M21" s="180" t="s">
        <v>104</v>
      </c>
      <c r="O21" s="170"/>
    </row>
    <row r="22" spans="1:104" x14ac:dyDescent="0.25">
      <c r="A22" s="178"/>
      <c r="B22" s="181"/>
      <c r="C22" s="230" t="s">
        <v>105</v>
      </c>
      <c r="D22" s="231"/>
      <c r="E22" s="182">
        <v>47.25</v>
      </c>
      <c r="F22" s="183"/>
      <c r="G22" s="184"/>
      <c r="M22" s="180" t="s">
        <v>105</v>
      </c>
      <c r="O22" s="170"/>
    </row>
    <row r="23" spans="1:104" x14ac:dyDescent="0.25">
      <c r="A23" s="178"/>
      <c r="B23" s="181"/>
      <c r="C23" s="230" t="s">
        <v>106</v>
      </c>
      <c r="D23" s="231"/>
      <c r="E23" s="182">
        <v>100.75</v>
      </c>
      <c r="F23" s="183"/>
      <c r="G23" s="184"/>
      <c r="M23" s="180" t="s">
        <v>106</v>
      </c>
      <c r="O23" s="170"/>
    </row>
    <row r="24" spans="1:104" x14ac:dyDescent="0.25">
      <c r="A24" s="178"/>
      <c r="B24" s="181"/>
      <c r="C24" s="230" t="s">
        <v>107</v>
      </c>
      <c r="D24" s="231"/>
      <c r="E24" s="182">
        <v>-28.98</v>
      </c>
      <c r="F24" s="183"/>
      <c r="G24" s="184"/>
      <c r="M24" s="180" t="s">
        <v>107</v>
      </c>
      <c r="O24" s="170"/>
    </row>
    <row r="25" spans="1:104" x14ac:dyDescent="0.25">
      <c r="A25" s="171">
        <v>6</v>
      </c>
      <c r="B25" s="172" t="s">
        <v>108</v>
      </c>
      <c r="C25" s="173" t="s">
        <v>109</v>
      </c>
      <c r="D25" s="174" t="s">
        <v>86</v>
      </c>
      <c r="E25" s="175">
        <v>28.335999999999999</v>
      </c>
      <c r="F25" s="175">
        <v>0</v>
      </c>
      <c r="G25" s="176">
        <f>E25*F25</f>
        <v>0</v>
      </c>
      <c r="O25" s="170">
        <v>2</v>
      </c>
      <c r="AA25" s="146">
        <v>1</v>
      </c>
      <c r="AB25" s="146">
        <v>1</v>
      </c>
      <c r="AC25" s="146">
        <v>1</v>
      </c>
      <c r="AZ25" s="146">
        <v>1</v>
      </c>
      <c r="BA25" s="146">
        <f>IF(AZ25=1,G25,0)</f>
        <v>0</v>
      </c>
      <c r="BB25" s="146">
        <f>IF(AZ25=2,G25,0)</f>
        <v>0</v>
      </c>
      <c r="BC25" s="146">
        <f>IF(AZ25=3,G25,0)</f>
        <v>0</v>
      </c>
      <c r="BD25" s="146">
        <f>IF(AZ25=4,G25,0)</f>
        <v>0</v>
      </c>
      <c r="BE25" s="146">
        <f>IF(AZ25=5,G25,0)</f>
        <v>0</v>
      </c>
      <c r="CA25" s="177">
        <v>1</v>
      </c>
      <c r="CB25" s="177">
        <v>1</v>
      </c>
      <c r="CZ25" s="146">
        <v>4.0000000000000003E-5</v>
      </c>
    </row>
    <row r="26" spans="1:104" x14ac:dyDescent="0.25">
      <c r="A26" s="178"/>
      <c r="B26" s="181"/>
      <c r="C26" s="230" t="s">
        <v>110</v>
      </c>
      <c r="D26" s="231"/>
      <c r="E26" s="182">
        <v>8.16</v>
      </c>
      <c r="F26" s="183"/>
      <c r="G26" s="184"/>
      <c r="M26" s="180" t="s">
        <v>110</v>
      </c>
      <c r="O26" s="170"/>
    </row>
    <row r="27" spans="1:104" x14ac:dyDescent="0.25">
      <c r="A27" s="178"/>
      <c r="B27" s="181"/>
      <c r="C27" s="230" t="s">
        <v>111</v>
      </c>
      <c r="D27" s="231"/>
      <c r="E27" s="182">
        <v>7.9359999999999999</v>
      </c>
      <c r="F27" s="183"/>
      <c r="G27" s="184"/>
      <c r="M27" s="180" t="s">
        <v>111</v>
      </c>
      <c r="O27" s="170"/>
    </row>
    <row r="28" spans="1:104" x14ac:dyDescent="0.25">
      <c r="A28" s="178"/>
      <c r="B28" s="181"/>
      <c r="C28" s="230" t="s">
        <v>112</v>
      </c>
      <c r="D28" s="231"/>
      <c r="E28" s="182">
        <v>12.24</v>
      </c>
      <c r="F28" s="183"/>
      <c r="G28" s="184"/>
      <c r="M28" s="180" t="s">
        <v>112</v>
      </c>
      <c r="O28" s="170"/>
    </row>
    <row r="29" spans="1:104" x14ac:dyDescent="0.25">
      <c r="A29" s="171">
        <v>7</v>
      </c>
      <c r="B29" s="172" t="s">
        <v>113</v>
      </c>
      <c r="C29" s="173" t="s">
        <v>114</v>
      </c>
      <c r="D29" s="174" t="s">
        <v>86</v>
      </c>
      <c r="E29" s="175">
        <v>139.13999999999999</v>
      </c>
      <c r="F29" s="175">
        <v>0</v>
      </c>
      <c r="G29" s="176">
        <f>E29*F29</f>
        <v>0</v>
      </c>
      <c r="O29" s="170">
        <v>2</v>
      </c>
      <c r="AA29" s="146">
        <v>1</v>
      </c>
      <c r="AB29" s="146">
        <v>1</v>
      </c>
      <c r="AC29" s="146">
        <v>1</v>
      </c>
      <c r="AZ29" s="146">
        <v>1</v>
      </c>
      <c r="BA29" s="146">
        <f>IF(AZ29=1,G29,0)</f>
        <v>0</v>
      </c>
      <c r="BB29" s="146">
        <f>IF(AZ29=2,G29,0)</f>
        <v>0</v>
      </c>
      <c r="BC29" s="146">
        <f>IF(AZ29=3,G29,0)</f>
        <v>0</v>
      </c>
      <c r="BD29" s="146">
        <f>IF(AZ29=4,G29,0)</f>
        <v>0</v>
      </c>
      <c r="BE29" s="146">
        <f>IF(AZ29=5,G29,0)</f>
        <v>0</v>
      </c>
      <c r="CA29" s="177">
        <v>1</v>
      </c>
      <c r="CB29" s="177">
        <v>1</v>
      </c>
      <c r="CZ29" s="146">
        <v>2.768E-2</v>
      </c>
    </row>
    <row r="30" spans="1:104" x14ac:dyDescent="0.25">
      <c r="A30" s="171">
        <v>8</v>
      </c>
      <c r="B30" s="172" t="s">
        <v>115</v>
      </c>
      <c r="C30" s="173" t="s">
        <v>116</v>
      </c>
      <c r="D30" s="174" t="s">
        <v>86</v>
      </c>
      <c r="E30" s="175">
        <v>424.87</v>
      </c>
      <c r="F30" s="175">
        <v>0</v>
      </c>
      <c r="G30" s="176">
        <f>E30*F30</f>
        <v>0</v>
      </c>
      <c r="O30" s="170">
        <v>2</v>
      </c>
      <c r="AA30" s="146">
        <v>1</v>
      </c>
      <c r="AB30" s="146">
        <v>1</v>
      </c>
      <c r="AC30" s="146">
        <v>1</v>
      </c>
      <c r="AZ30" s="146">
        <v>1</v>
      </c>
      <c r="BA30" s="146">
        <f>IF(AZ30=1,G30,0)</f>
        <v>0</v>
      </c>
      <c r="BB30" s="146">
        <f>IF(AZ30=2,G30,0)</f>
        <v>0</v>
      </c>
      <c r="BC30" s="146">
        <f>IF(AZ30=3,G30,0)</f>
        <v>0</v>
      </c>
      <c r="BD30" s="146">
        <f>IF(AZ30=4,G30,0)</f>
        <v>0</v>
      </c>
      <c r="BE30" s="146">
        <f>IF(AZ30=5,G30,0)</f>
        <v>0</v>
      </c>
      <c r="CA30" s="177">
        <v>1</v>
      </c>
      <c r="CB30" s="177">
        <v>1</v>
      </c>
      <c r="CZ30" s="146">
        <v>2.46E-2</v>
      </c>
    </row>
    <row r="31" spans="1:104" x14ac:dyDescent="0.25">
      <c r="A31" s="171">
        <v>9</v>
      </c>
      <c r="B31" s="172" t="s">
        <v>117</v>
      </c>
      <c r="C31" s="173" t="s">
        <v>118</v>
      </c>
      <c r="D31" s="174" t="s">
        <v>86</v>
      </c>
      <c r="E31" s="175">
        <v>67.58</v>
      </c>
      <c r="F31" s="175">
        <v>0</v>
      </c>
      <c r="G31" s="176">
        <f>E31*F31</f>
        <v>0</v>
      </c>
      <c r="O31" s="170">
        <v>2</v>
      </c>
      <c r="AA31" s="146">
        <v>1</v>
      </c>
      <c r="AB31" s="146">
        <v>1</v>
      </c>
      <c r="AC31" s="146">
        <v>1</v>
      </c>
      <c r="AZ31" s="146">
        <v>1</v>
      </c>
      <c r="BA31" s="146">
        <f>IF(AZ31=1,G31,0)</f>
        <v>0</v>
      </c>
      <c r="BB31" s="146">
        <f>IF(AZ31=2,G31,0)</f>
        <v>0</v>
      </c>
      <c r="BC31" s="146">
        <f>IF(AZ31=3,G31,0)</f>
        <v>0</v>
      </c>
      <c r="BD31" s="146">
        <f>IF(AZ31=4,G31,0)</f>
        <v>0</v>
      </c>
      <c r="BE31" s="146">
        <f>IF(AZ31=5,G31,0)</f>
        <v>0</v>
      </c>
      <c r="CA31" s="177">
        <v>1</v>
      </c>
      <c r="CB31" s="177">
        <v>1</v>
      </c>
      <c r="CZ31" s="146">
        <v>3.9210000000000002E-2</v>
      </c>
    </row>
    <row r="32" spans="1:104" x14ac:dyDescent="0.25">
      <c r="A32" s="178"/>
      <c r="B32" s="181"/>
      <c r="C32" s="230" t="s">
        <v>119</v>
      </c>
      <c r="D32" s="231"/>
      <c r="E32" s="182">
        <v>67.58</v>
      </c>
      <c r="F32" s="183"/>
      <c r="G32" s="184"/>
      <c r="M32" s="180" t="s">
        <v>119</v>
      </c>
      <c r="O32" s="170"/>
    </row>
    <row r="33" spans="1:104" x14ac:dyDescent="0.25">
      <c r="A33" s="185"/>
      <c r="B33" s="186" t="s">
        <v>74</v>
      </c>
      <c r="C33" s="187" t="str">
        <f>CONCATENATE(B15," ",C15)</f>
        <v>61 Upravy povrchů vnitřní</v>
      </c>
      <c r="D33" s="188"/>
      <c r="E33" s="189"/>
      <c r="F33" s="190"/>
      <c r="G33" s="191">
        <f>SUM(G15:G32)</f>
        <v>0</v>
      </c>
      <c r="O33" s="170">
        <v>4</v>
      </c>
      <c r="BA33" s="192">
        <f>SUM(BA15:BA32)</f>
        <v>0</v>
      </c>
      <c r="BB33" s="192">
        <f>SUM(BB15:BB32)</f>
        <v>0</v>
      </c>
      <c r="BC33" s="192">
        <f>SUM(BC15:BC32)</f>
        <v>0</v>
      </c>
      <c r="BD33" s="192">
        <f>SUM(BD15:BD32)</f>
        <v>0</v>
      </c>
      <c r="BE33" s="192">
        <f>SUM(BE15:BE32)</f>
        <v>0</v>
      </c>
    </row>
    <row r="34" spans="1:104" x14ac:dyDescent="0.25">
      <c r="A34" s="163" t="s">
        <v>72</v>
      </c>
      <c r="B34" s="164" t="s">
        <v>120</v>
      </c>
      <c r="C34" s="165" t="s">
        <v>121</v>
      </c>
      <c r="D34" s="166"/>
      <c r="E34" s="167"/>
      <c r="F34" s="167"/>
      <c r="G34" s="168"/>
      <c r="H34" s="169"/>
      <c r="I34" s="169"/>
      <c r="O34" s="170">
        <v>1</v>
      </c>
    </row>
    <row r="35" spans="1:104" x14ac:dyDescent="0.25">
      <c r="A35" s="171">
        <v>10</v>
      </c>
      <c r="B35" s="172" t="s">
        <v>122</v>
      </c>
      <c r="C35" s="173" t="s">
        <v>123</v>
      </c>
      <c r="D35" s="174" t="s">
        <v>124</v>
      </c>
      <c r="E35" s="175">
        <v>2.94</v>
      </c>
      <c r="F35" s="175">
        <v>0</v>
      </c>
      <c r="G35" s="176">
        <f>E35*F35</f>
        <v>0</v>
      </c>
      <c r="O35" s="170">
        <v>2</v>
      </c>
      <c r="AA35" s="146">
        <v>1</v>
      </c>
      <c r="AB35" s="146">
        <v>1</v>
      </c>
      <c r="AC35" s="146">
        <v>1</v>
      </c>
      <c r="AZ35" s="146">
        <v>1</v>
      </c>
      <c r="BA35" s="146">
        <f>IF(AZ35=1,G35,0)</f>
        <v>0</v>
      </c>
      <c r="BB35" s="146">
        <f>IF(AZ35=2,G35,0)</f>
        <v>0</v>
      </c>
      <c r="BC35" s="146">
        <f>IF(AZ35=3,G35,0)</f>
        <v>0</v>
      </c>
      <c r="BD35" s="146">
        <f>IF(AZ35=4,G35,0)</f>
        <v>0</v>
      </c>
      <c r="BE35" s="146">
        <f>IF(AZ35=5,G35,0)</f>
        <v>0</v>
      </c>
      <c r="CA35" s="177">
        <v>1</v>
      </c>
      <c r="CB35" s="177">
        <v>1</v>
      </c>
      <c r="CZ35" s="146">
        <v>2.12E-2</v>
      </c>
    </row>
    <row r="36" spans="1:104" x14ac:dyDescent="0.25">
      <c r="A36" s="178"/>
      <c r="B36" s="181"/>
      <c r="C36" s="230" t="s">
        <v>125</v>
      </c>
      <c r="D36" s="231"/>
      <c r="E36" s="182">
        <v>1.5</v>
      </c>
      <c r="F36" s="183"/>
      <c r="G36" s="184"/>
      <c r="M36" s="180" t="s">
        <v>125</v>
      </c>
      <c r="O36" s="170"/>
    </row>
    <row r="37" spans="1:104" x14ac:dyDescent="0.25">
      <c r="A37" s="178"/>
      <c r="B37" s="181"/>
      <c r="C37" s="230" t="s">
        <v>126</v>
      </c>
      <c r="D37" s="231"/>
      <c r="E37" s="182">
        <v>1.44</v>
      </c>
      <c r="F37" s="183"/>
      <c r="G37" s="184"/>
      <c r="M37" s="180" t="s">
        <v>126</v>
      </c>
      <c r="O37" s="170"/>
    </row>
    <row r="38" spans="1:104" x14ac:dyDescent="0.25">
      <c r="A38" s="185"/>
      <c r="B38" s="186" t="s">
        <v>74</v>
      </c>
      <c r="C38" s="187" t="str">
        <f>CONCATENATE(B34," ",C34)</f>
        <v>62 Úpravy povrchů vnější</v>
      </c>
      <c r="D38" s="188"/>
      <c r="E38" s="189"/>
      <c r="F38" s="190"/>
      <c r="G38" s="191">
        <f>SUM(G34:G37)</f>
        <v>0</v>
      </c>
      <c r="O38" s="170">
        <v>4</v>
      </c>
      <c r="BA38" s="192">
        <f>SUM(BA34:BA37)</f>
        <v>0</v>
      </c>
      <c r="BB38" s="192">
        <f>SUM(BB34:BB37)</f>
        <v>0</v>
      </c>
      <c r="BC38" s="192">
        <f>SUM(BC34:BC37)</f>
        <v>0</v>
      </c>
      <c r="BD38" s="192">
        <f>SUM(BD34:BD37)</f>
        <v>0</v>
      </c>
      <c r="BE38" s="192">
        <f>SUM(BE34:BE37)</f>
        <v>0</v>
      </c>
    </row>
    <row r="39" spans="1:104" x14ac:dyDescent="0.25">
      <c r="A39" s="163" t="s">
        <v>72</v>
      </c>
      <c r="B39" s="164" t="s">
        <v>127</v>
      </c>
      <c r="C39" s="165" t="s">
        <v>128</v>
      </c>
      <c r="D39" s="166"/>
      <c r="E39" s="167"/>
      <c r="F39" s="167"/>
      <c r="G39" s="168"/>
      <c r="H39" s="169"/>
      <c r="I39" s="169"/>
      <c r="O39" s="170">
        <v>1</v>
      </c>
    </row>
    <row r="40" spans="1:104" x14ac:dyDescent="0.25">
      <c r="A40" s="171">
        <v>11</v>
      </c>
      <c r="B40" s="172" t="s">
        <v>129</v>
      </c>
      <c r="C40" s="173" t="s">
        <v>130</v>
      </c>
      <c r="D40" s="174" t="s">
        <v>86</v>
      </c>
      <c r="E40" s="175">
        <v>79.2</v>
      </c>
      <c r="F40" s="175">
        <v>0</v>
      </c>
      <c r="G40" s="176">
        <f>E40*F40</f>
        <v>0</v>
      </c>
      <c r="O40" s="170">
        <v>2</v>
      </c>
      <c r="AA40" s="146">
        <v>1</v>
      </c>
      <c r="AB40" s="146">
        <v>1</v>
      </c>
      <c r="AC40" s="146">
        <v>1</v>
      </c>
      <c r="AZ40" s="146">
        <v>1</v>
      </c>
      <c r="BA40" s="146">
        <f>IF(AZ40=1,G40,0)</f>
        <v>0</v>
      </c>
      <c r="BB40" s="146">
        <f>IF(AZ40=2,G40,0)</f>
        <v>0</v>
      </c>
      <c r="BC40" s="146">
        <f>IF(AZ40=3,G40,0)</f>
        <v>0</v>
      </c>
      <c r="BD40" s="146">
        <f>IF(AZ40=4,G40,0)</f>
        <v>0</v>
      </c>
      <c r="BE40" s="146">
        <f>IF(AZ40=5,G40,0)</f>
        <v>0</v>
      </c>
      <c r="CA40" s="177">
        <v>1</v>
      </c>
      <c r="CB40" s="177">
        <v>1</v>
      </c>
      <c r="CZ40" s="146">
        <v>2.1000000000000001E-4</v>
      </c>
    </row>
    <row r="41" spans="1:104" ht="20.399999999999999" x14ac:dyDescent="0.25">
      <c r="A41" s="171">
        <v>12</v>
      </c>
      <c r="B41" s="172" t="s">
        <v>131</v>
      </c>
      <c r="C41" s="173" t="s">
        <v>132</v>
      </c>
      <c r="D41" s="174" t="s">
        <v>86</v>
      </c>
      <c r="E41" s="175">
        <v>79.2</v>
      </c>
      <c r="F41" s="175">
        <v>0</v>
      </c>
      <c r="G41" s="176">
        <f>E41*F41</f>
        <v>0</v>
      </c>
      <c r="O41" s="170">
        <v>2</v>
      </c>
      <c r="AA41" s="146">
        <v>1</v>
      </c>
      <c r="AB41" s="146">
        <v>1</v>
      </c>
      <c r="AC41" s="146">
        <v>1</v>
      </c>
      <c r="AZ41" s="146">
        <v>1</v>
      </c>
      <c r="BA41" s="146">
        <f>IF(AZ41=1,G41,0)</f>
        <v>0</v>
      </c>
      <c r="BB41" s="146">
        <f>IF(AZ41=2,G41,0)</f>
        <v>0</v>
      </c>
      <c r="BC41" s="146">
        <f>IF(AZ41=3,G41,0)</f>
        <v>0</v>
      </c>
      <c r="BD41" s="146">
        <f>IF(AZ41=4,G41,0)</f>
        <v>0</v>
      </c>
      <c r="BE41" s="146">
        <f>IF(AZ41=5,G41,0)</f>
        <v>0</v>
      </c>
      <c r="CA41" s="177">
        <v>1</v>
      </c>
      <c r="CB41" s="177">
        <v>1</v>
      </c>
      <c r="CZ41" s="146">
        <v>5.67E-2</v>
      </c>
    </row>
    <row r="42" spans="1:104" x14ac:dyDescent="0.25">
      <c r="A42" s="178"/>
      <c r="B42" s="179"/>
      <c r="C42" s="233" t="s">
        <v>133</v>
      </c>
      <c r="D42" s="234"/>
      <c r="E42" s="234"/>
      <c r="F42" s="234"/>
      <c r="G42" s="235"/>
      <c r="L42" s="180" t="s">
        <v>133</v>
      </c>
      <c r="O42" s="170">
        <v>3</v>
      </c>
    </row>
    <row r="43" spans="1:104" x14ac:dyDescent="0.25">
      <c r="A43" s="171">
        <v>13</v>
      </c>
      <c r="B43" s="172" t="s">
        <v>134</v>
      </c>
      <c r="C43" s="173" t="s">
        <v>135</v>
      </c>
      <c r="D43" s="174" t="s">
        <v>86</v>
      </c>
      <c r="E43" s="175">
        <v>79.2</v>
      </c>
      <c r="F43" s="175">
        <v>0</v>
      </c>
      <c r="G43" s="176">
        <f>E43*F43</f>
        <v>0</v>
      </c>
      <c r="O43" s="170">
        <v>2</v>
      </c>
      <c r="AA43" s="146">
        <v>12</v>
      </c>
      <c r="AB43" s="146">
        <v>0</v>
      </c>
      <c r="AC43" s="146">
        <v>87</v>
      </c>
      <c r="AZ43" s="146">
        <v>1</v>
      </c>
      <c r="BA43" s="146">
        <f>IF(AZ43=1,G43,0)</f>
        <v>0</v>
      </c>
      <c r="BB43" s="146">
        <f>IF(AZ43=2,G43,0)</f>
        <v>0</v>
      </c>
      <c r="BC43" s="146">
        <f>IF(AZ43=3,G43,0)</f>
        <v>0</v>
      </c>
      <c r="BD43" s="146">
        <f>IF(AZ43=4,G43,0)</f>
        <v>0</v>
      </c>
      <c r="BE43" s="146">
        <f>IF(AZ43=5,G43,0)</f>
        <v>0</v>
      </c>
      <c r="CA43" s="177">
        <v>12</v>
      </c>
      <c r="CB43" s="177">
        <v>0</v>
      </c>
      <c r="CZ43" s="146">
        <v>0</v>
      </c>
    </row>
    <row r="44" spans="1:104" x14ac:dyDescent="0.25">
      <c r="A44" s="178"/>
      <c r="B44" s="181"/>
      <c r="C44" s="230" t="s">
        <v>136</v>
      </c>
      <c r="D44" s="231"/>
      <c r="E44" s="182">
        <v>79.2</v>
      </c>
      <c r="F44" s="183"/>
      <c r="G44" s="184"/>
      <c r="M44" s="180" t="s">
        <v>136</v>
      </c>
      <c r="O44" s="170"/>
    </row>
    <row r="45" spans="1:104" x14ac:dyDescent="0.25">
      <c r="A45" s="185"/>
      <c r="B45" s="186" t="s">
        <v>74</v>
      </c>
      <c r="C45" s="187" t="str">
        <f>CONCATENATE(B39," ",C39)</f>
        <v>63 Podlahy a podlahové konstrukce</v>
      </c>
      <c r="D45" s="188"/>
      <c r="E45" s="189"/>
      <c r="F45" s="190"/>
      <c r="G45" s="191">
        <f>SUM(G39:G44)</f>
        <v>0</v>
      </c>
      <c r="O45" s="170">
        <v>4</v>
      </c>
      <c r="BA45" s="192">
        <f>SUM(BA39:BA44)</f>
        <v>0</v>
      </c>
      <c r="BB45" s="192">
        <f>SUM(BB39:BB44)</f>
        <v>0</v>
      </c>
      <c r="BC45" s="192">
        <f>SUM(BC39:BC44)</f>
        <v>0</v>
      </c>
      <c r="BD45" s="192">
        <f>SUM(BD39:BD44)</f>
        <v>0</v>
      </c>
      <c r="BE45" s="192">
        <f>SUM(BE39:BE44)</f>
        <v>0</v>
      </c>
    </row>
    <row r="46" spans="1:104" x14ac:dyDescent="0.25">
      <c r="A46" s="163" t="s">
        <v>72</v>
      </c>
      <c r="B46" s="164" t="s">
        <v>137</v>
      </c>
      <c r="C46" s="165" t="s">
        <v>138</v>
      </c>
      <c r="D46" s="166"/>
      <c r="E46" s="167"/>
      <c r="F46" s="167"/>
      <c r="G46" s="168"/>
      <c r="H46" s="169"/>
      <c r="I46" s="169"/>
      <c r="O46" s="170">
        <v>1</v>
      </c>
    </row>
    <row r="47" spans="1:104" ht="20.399999999999999" x14ac:dyDescent="0.25">
      <c r="A47" s="171">
        <v>14</v>
      </c>
      <c r="B47" s="172" t="s">
        <v>139</v>
      </c>
      <c r="C47" s="173" t="s">
        <v>140</v>
      </c>
      <c r="D47" s="174" t="s">
        <v>141</v>
      </c>
      <c r="E47" s="175">
        <v>1</v>
      </c>
      <c r="F47" s="175">
        <v>0</v>
      </c>
      <c r="G47" s="176">
        <f>E47*F47</f>
        <v>0</v>
      </c>
      <c r="O47" s="170">
        <v>2</v>
      </c>
      <c r="AA47" s="146">
        <v>1</v>
      </c>
      <c r="AB47" s="146">
        <v>1</v>
      </c>
      <c r="AC47" s="146">
        <v>1</v>
      </c>
      <c r="AZ47" s="146">
        <v>1</v>
      </c>
      <c r="BA47" s="146">
        <f>IF(AZ47=1,G47,0)</f>
        <v>0</v>
      </c>
      <c r="BB47" s="146">
        <f>IF(AZ47=2,G47,0)</f>
        <v>0</v>
      </c>
      <c r="BC47" s="146">
        <f>IF(AZ47=3,G47,0)</f>
        <v>0</v>
      </c>
      <c r="BD47" s="146">
        <f>IF(AZ47=4,G47,0)</f>
        <v>0</v>
      </c>
      <c r="BE47" s="146">
        <f>IF(AZ47=5,G47,0)</f>
        <v>0</v>
      </c>
      <c r="CA47" s="177">
        <v>1</v>
      </c>
      <c r="CB47" s="177">
        <v>1</v>
      </c>
      <c r="CZ47" s="146">
        <v>3.0269999999999998E-2</v>
      </c>
    </row>
    <row r="48" spans="1:104" x14ac:dyDescent="0.25">
      <c r="A48" s="171">
        <v>15</v>
      </c>
      <c r="B48" s="172" t="s">
        <v>142</v>
      </c>
      <c r="C48" s="173" t="s">
        <v>143</v>
      </c>
      <c r="D48" s="174" t="s">
        <v>141</v>
      </c>
      <c r="E48" s="175">
        <v>4</v>
      </c>
      <c r="F48" s="175">
        <v>0</v>
      </c>
      <c r="G48" s="176">
        <f>E48*F48</f>
        <v>0</v>
      </c>
      <c r="O48" s="170">
        <v>2</v>
      </c>
      <c r="AA48" s="146">
        <v>12</v>
      </c>
      <c r="AB48" s="146">
        <v>0</v>
      </c>
      <c r="AC48" s="146">
        <v>3</v>
      </c>
      <c r="AZ48" s="146">
        <v>1</v>
      </c>
      <c r="BA48" s="146">
        <f>IF(AZ48=1,G48,0)</f>
        <v>0</v>
      </c>
      <c r="BB48" s="146">
        <f>IF(AZ48=2,G48,0)</f>
        <v>0</v>
      </c>
      <c r="BC48" s="146">
        <f>IF(AZ48=3,G48,0)</f>
        <v>0</v>
      </c>
      <c r="BD48" s="146">
        <f>IF(AZ48=4,G48,0)</f>
        <v>0</v>
      </c>
      <c r="BE48" s="146">
        <f>IF(AZ48=5,G48,0)</f>
        <v>0</v>
      </c>
      <c r="CA48" s="177">
        <v>12</v>
      </c>
      <c r="CB48" s="177">
        <v>0</v>
      </c>
      <c r="CZ48" s="146">
        <v>0</v>
      </c>
    </row>
    <row r="49" spans="1:104" x14ac:dyDescent="0.25">
      <c r="A49" s="178"/>
      <c r="B49" s="179"/>
      <c r="C49" s="233" t="s">
        <v>144</v>
      </c>
      <c r="D49" s="234"/>
      <c r="E49" s="234"/>
      <c r="F49" s="234"/>
      <c r="G49" s="235"/>
      <c r="L49" s="180" t="s">
        <v>144</v>
      </c>
      <c r="O49" s="170">
        <v>3</v>
      </c>
    </row>
    <row r="50" spans="1:104" x14ac:dyDescent="0.25">
      <c r="A50" s="178"/>
      <c r="B50" s="179"/>
      <c r="C50" s="233"/>
      <c r="D50" s="234"/>
      <c r="E50" s="234"/>
      <c r="F50" s="234"/>
      <c r="G50" s="235"/>
      <c r="L50" s="180"/>
      <c r="O50" s="170">
        <v>3</v>
      </c>
    </row>
    <row r="51" spans="1:104" x14ac:dyDescent="0.25">
      <c r="A51" s="178"/>
      <c r="B51" s="179"/>
      <c r="C51" s="233" t="s">
        <v>145</v>
      </c>
      <c r="D51" s="234"/>
      <c r="E51" s="234"/>
      <c r="F51" s="234"/>
      <c r="G51" s="235"/>
      <c r="L51" s="180" t="s">
        <v>145</v>
      </c>
      <c r="O51" s="170">
        <v>3</v>
      </c>
    </row>
    <row r="52" spans="1:104" ht="21" x14ac:dyDescent="0.25">
      <c r="A52" s="178"/>
      <c r="B52" s="179"/>
      <c r="C52" s="233" t="s">
        <v>146</v>
      </c>
      <c r="D52" s="234"/>
      <c r="E52" s="234"/>
      <c r="F52" s="234"/>
      <c r="G52" s="235"/>
      <c r="L52" s="180" t="s">
        <v>146</v>
      </c>
      <c r="O52" s="170">
        <v>3</v>
      </c>
    </row>
    <row r="53" spans="1:104" x14ac:dyDescent="0.25">
      <c r="A53" s="178"/>
      <c r="B53" s="179"/>
      <c r="C53" s="233"/>
      <c r="D53" s="234"/>
      <c r="E53" s="234"/>
      <c r="F53" s="234"/>
      <c r="G53" s="235"/>
      <c r="L53" s="180"/>
      <c r="O53" s="170">
        <v>3</v>
      </c>
    </row>
    <row r="54" spans="1:104" x14ac:dyDescent="0.25">
      <c r="A54" s="178"/>
      <c r="B54" s="179"/>
      <c r="C54" s="233" t="s">
        <v>147</v>
      </c>
      <c r="D54" s="234"/>
      <c r="E54" s="234"/>
      <c r="F54" s="234"/>
      <c r="G54" s="235"/>
      <c r="L54" s="180" t="s">
        <v>147</v>
      </c>
      <c r="O54" s="170">
        <v>3</v>
      </c>
    </row>
    <row r="55" spans="1:104" x14ac:dyDescent="0.25">
      <c r="A55" s="178"/>
      <c r="B55" s="179"/>
      <c r="C55" s="233" t="s">
        <v>148</v>
      </c>
      <c r="D55" s="234"/>
      <c r="E55" s="234"/>
      <c r="F55" s="234"/>
      <c r="G55" s="235"/>
      <c r="L55" s="180" t="s">
        <v>148</v>
      </c>
      <c r="O55" s="170">
        <v>3</v>
      </c>
    </row>
    <row r="56" spans="1:104" x14ac:dyDescent="0.25">
      <c r="A56" s="178"/>
      <c r="B56" s="179"/>
      <c r="C56" s="233" t="s">
        <v>149</v>
      </c>
      <c r="D56" s="234"/>
      <c r="E56" s="234"/>
      <c r="F56" s="234"/>
      <c r="G56" s="235"/>
      <c r="L56" s="180" t="s">
        <v>149</v>
      </c>
      <c r="O56" s="170">
        <v>3</v>
      </c>
    </row>
    <row r="57" spans="1:104" x14ac:dyDescent="0.25">
      <c r="A57" s="178"/>
      <c r="B57" s="181"/>
      <c r="C57" s="230" t="s">
        <v>150</v>
      </c>
      <c r="D57" s="231"/>
      <c r="E57" s="182">
        <v>4</v>
      </c>
      <c r="F57" s="183"/>
      <c r="G57" s="184"/>
      <c r="M57" s="205">
        <v>4.4444444444444446E-2</v>
      </c>
      <c r="O57" s="170"/>
    </row>
    <row r="58" spans="1:104" x14ac:dyDescent="0.25">
      <c r="A58" s="171">
        <v>16</v>
      </c>
      <c r="B58" s="172" t="s">
        <v>151</v>
      </c>
      <c r="C58" s="173" t="s">
        <v>152</v>
      </c>
      <c r="D58" s="174" t="s">
        <v>141</v>
      </c>
      <c r="E58" s="175">
        <v>4</v>
      </c>
      <c r="F58" s="175">
        <v>0</v>
      </c>
      <c r="G58" s="176">
        <f>E58*F58</f>
        <v>0</v>
      </c>
      <c r="O58" s="170">
        <v>2</v>
      </c>
      <c r="AA58" s="146">
        <v>12</v>
      </c>
      <c r="AB58" s="146">
        <v>0</v>
      </c>
      <c r="AC58" s="146">
        <v>72</v>
      </c>
      <c r="AZ58" s="146">
        <v>1</v>
      </c>
      <c r="BA58" s="146">
        <f>IF(AZ58=1,G58,0)</f>
        <v>0</v>
      </c>
      <c r="BB58" s="146">
        <f>IF(AZ58=2,G58,0)</f>
        <v>0</v>
      </c>
      <c r="BC58" s="146">
        <f>IF(AZ58=3,G58,0)</f>
        <v>0</v>
      </c>
      <c r="BD58" s="146">
        <f>IF(AZ58=4,G58,0)</f>
        <v>0</v>
      </c>
      <c r="BE58" s="146">
        <f>IF(AZ58=5,G58,0)</f>
        <v>0</v>
      </c>
      <c r="CA58" s="177">
        <v>12</v>
      </c>
      <c r="CB58" s="177">
        <v>0</v>
      </c>
      <c r="CZ58" s="146">
        <v>0</v>
      </c>
    </row>
    <row r="59" spans="1:104" x14ac:dyDescent="0.25">
      <c r="A59" s="178"/>
      <c r="B59" s="179"/>
      <c r="C59" s="233" t="s">
        <v>144</v>
      </c>
      <c r="D59" s="234"/>
      <c r="E59" s="234"/>
      <c r="F59" s="234"/>
      <c r="G59" s="235"/>
      <c r="L59" s="180" t="s">
        <v>144</v>
      </c>
      <c r="O59" s="170">
        <v>3</v>
      </c>
    </row>
    <row r="60" spans="1:104" x14ac:dyDescent="0.25">
      <c r="A60" s="178"/>
      <c r="B60" s="179"/>
      <c r="C60" s="233"/>
      <c r="D60" s="234"/>
      <c r="E60" s="234"/>
      <c r="F60" s="234"/>
      <c r="G60" s="235"/>
      <c r="L60" s="180"/>
      <c r="O60" s="170">
        <v>3</v>
      </c>
    </row>
    <row r="61" spans="1:104" x14ac:dyDescent="0.25">
      <c r="A61" s="178"/>
      <c r="B61" s="179"/>
      <c r="C61" s="233" t="s">
        <v>145</v>
      </c>
      <c r="D61" s="234"/>
      <c r="E61" s="234"/>
      <c r="F61" s="234"/>
      <c r="G61" s="235"/>
      <c r="L61" s="180" t="s">
        <v>145</v>
      </c>
      <c r="O61" s="170">
        <v>3</v>
      </c>
    </row>
    <row r="62" spans="1:104" ht="21" x14ac:dyDescent="0.25">
      <c r="A62" s="178"/>
      <c r="B62" s="179"/>
      <c r="C62" s="233" t="s">
        <v>146</v>
      </c>
      <c r="D62" s="234"/>
      <c r="E62" s="234"/>
      <c r="F62" s="234"/>
      <c r="G62" s="235"/>
      <c r="L62" s="180" t="s">
        <v>146</v>
      </c>
      <c r="O62" s="170">
        <v>3</v>
      </c>
    </row>
    <row r="63" spans="1:104" x14ac:dyDescent="0.25">
      <c r="A63" s="178"/>
      <c r="B63" s="179"/>
      <c r="C63" s="233"/>
      <c r="D63" s="234"/>
      <c r="E63" s="234"/>
      <c r="F63" s="234"/>
      <c r="G63" s="235"/>
      <c r="L63" s="180"/>
      <c r="O63" s="170">
        <v>3</v>
      </c>
    </row>
    <row r="64" spans="1:104" x14ac:dyDescent="0.25">
      <c r="A64" s="178"/>
      <c r="B64" s="179"/>
      <c r="C64" s="233" t="s">
        <v>147</v>
      </c>
      <c r="D64" s="234"/>
      <c r="E64" s="234"/>
      <c r="F64" s="234"/>
      <c r="G64" s="235"/>
      <c r="L64" s="180" t="s">
        <v>147</v>
      </c>
      <c r="O64" s="170">
        <v>3</v>
      </c>
    </row>
    <row r="65" spans="1:104" x14ac:dyDescent="0.25">
      <c r="A65" s="178"/>
      <c r="B65" s="179"/>
      <c r="C65" s="233" t="s">
        <v>148</v>
      </c>
      <c r="D65" s="234"/>
      <c r="E65" s="234"/>
      <c r="F65" s="234"/>
      <c r="G65" s="235"/>
      <c r="L65" s="180" t="s">
        <v>148</v>
      </c>
      <c r="O65" s="170">
        <v>3</v>
      </c>
    </row>
    <row r="66" spans="1:104" x14ac:dyDescent="0.25">
      <c r="A66" s="178"/>
      <c r="B66" s="179"/>
      <c r="C66" s="233" t="s">
        <v>149</v>
      </c>
      <c r="D66" s="234"/>
      <c r="E66" s="234"/>
      <c r="F66" s="234"/>
      <c r="G66" s="235"/>
      <c r="L66" s="180" t="s">
        <v>149</v>
      </c>
      <c r="O66" s="170">
        <v>3</v>
      </c>
    </row>
    <row r="67" spans="1:104" x14ac:dyDescent="0.25">
      <c r="A67" s="178"/>
      <c r="B67" s="181"/>
      <c r="C67" s="230" t="s">
        <v>153</v>
      </c>
      <c r="D67" s="231"/>
      <c r="E67" s="182">
        <v>4</v>
      </c>
      <c r="F67" s="183"/>
      <c r="G67" s="184"/>
      <c r="M67" s="205">
        <v>8.6111111111111124E-2</v>
      </c>
      <c r="O67" s="170"/>
    </row>
    <row r="68" spans="1:104" ht="20.399999999999999" x14ac:dyDescent="0.25">
      <c r="A68" s="171">
        <v>17</v>
      </c>
      <c r="B68" s="172" t="s">
        <v>154</v>
      </c>
      <c r="C68" s="173" t="s">
        <v>155</v>
      </c>
      <c r="D68" s="174" t="s">
        <v>141</v>
      </c>
      <c r="E68" s="175">
        <v>1</v>
      </c>
      <c r="F68" s="175">
        <v>0</v>
      </c>
      <c r="G68" s="176">
        <f>E68*F68</f>
        <v>0</v>
      </c>
      <c r="O68" s="170">
        <v>2</v>
      </c>
      <c r="AA68" s="146">
        <v>12</v>
      </c>
      <c r="AB68" s="146">
        <v>0</v>
      </c>
      <c r="AC68" s="146">
        <v>4</v>
      </c>
      <c r="AZ68" s="146">
        <v>1</v>
      </c>
      <c r="BA68" s="146">
        <f>IF(AZ68=1,G68,0)</f>
        <v>0</v>
      </c>
      <c r="BB68" s="146">
        <f>IF(AZ68=2,G68,0)</f>
        <v>0</v>
      </c>
      <c r="BC68" s="146">
        <f>IF(AZ68=3,G68,0)</f>
        <v>0</v>
      </c>
      <c r="BD68" s="146">
        <f>IF(AZ68=4,G68,0)</f>
        <v>0</v>
      </c>
      <c r="BE68" s="146">
        <f>IF(AZ68=5,G68,0)</f>
        <v>0</v>
      </c>
      <c r="CA68" s="177">
        <v>12</v>
      </c>
      <c r="CB68" s="177">
        <v>0</v>
      </c>
      <c r="CZ68" s="146">
        <v>0</v>
      </c>
    </row>
    <row r="69" spans="1:104" x14ac:dyDescent="0.25">
      <c r="A69" s="178"/>
      <c r="B69" s="179"/>
      <c r="C69" s="233" t="s">
        <v>144</v>
      </c>
      <c r="D69" s="234"/>
      <c r="E69" s="234"/>
      <c r="F69" s="234"/>
      <c r="G69" s="235"/>
      <c r="L69" s="180" t="s">
        <v>144</v>
      </c>
      <c r="O69" s="170">
        <v>3</v>
      </c>
    </row>
    <row r="70" spans="1:104" x14ac:dyDescent="0.25">
      <c r="A70" s="178"/>
      <c r="B70" s="179"/>
      <c r="C70" s="233"/>
      <c r="D70" s="234"/>
      <c r="E70" s="234"/>
      <c r="F70" s="234"/>
      <c r="G70" s="235"/>
      <c r="L70" s="180"/>
      <c r="O70" s="170">
        <v>3</v>
      </c>
    </row>
    <row r="71" spans="1:104" x14ac:dyDescent="0.25">
      <c r="A71" s="178"/>
      <c r="B71" s="181"/>
      <c r="C71" s="230" t="s">
        <v>156</v>
      </c>
      <c r="D71" s="231"/>
      <c r="E71" s="182">
        <v>1</v>
      </c>
      <c r="F71" s="183"/>
      <c r="G71" s="184"/>
      <c r="M71" s="205">
        <v>0.12569444444444444</v>
      </c>
      <c r="O71" s="170"/>
    </row>
    <row r="72" spans="1:104" ht="20.399999999999999" x14ac:dyDescent="0.25">
      <c r="A72" s="171">
        <v>18</v>
      </c>
      <c r="B72" s="172" t="s">
        <v>157</v>
      </c>
      <c r="C72" s="173" t="s">
        <v>158</v>
      </c>
      <c r="D72" s="174" t="s">
        <v>141</v>
      </c>
      <c r="E72" s="175">
        <v>1</v>
      </c>
      <c r="F72" s="175">
        <v>0</v>
      </c>
      <c r="G72" s="176">
        <f>E72*F72</f>
        <v>0</v>
      </c>
      <c r="O72" s="170">
        <v>2</v>
      </c>
      <c r="AA72" s="146">
        <v>12</v>
      </c>
      <c r="AB72" s="146">
        <v>0</v>
      </c>
      <c r="AC72" s="146">
        <v>93</v>
      </c>
      <c r="AZ72" s="146">
        <v>1</v>
      </c>
      <c r="BA72" s="146">
        <f>IF(AZ72=1,G72,0)</f>
        <v>0</v>
      </c>
      <c r="BB72" s="146">
        <f>IF(AZ72=2,G72,0)</f>
        <v>0</v>
      </c>
      <c r="BC72" s="146">
        <f>IF(AZ72=3,G72,0)</f>
        <v>0</v>
      </c>
      <c r="BD72" s="146">
        <f>IF(AZ72=4,G72,0)</f>
        <v>0</v>
      </c>
      <c r="BE72" s="146">
        <f>IF(AZ72=5,G72,0)</f>
        <v>0</v>
      </c>
      <c r="CA72" s="177">
        <v>12</v>
      </c>
      <c r="CB72" s="177">
        <v>0</v>
      </c>
      <c r="CZ72" s="146">
        <v>0</v>
      </c>
    </row>
    <row r="73" spans="1:104" x14ac:dyDescent="0.25">
      <c r="A73" s="178"/>
      <c r="B73" s="179"/>
      <c r="C73" s="233" t="s">
        <v>144</v>
      </c>
      <c r="D73" s="234"/>
      <c r="E73" s="234"/>
      <c r="F73" s="234"/>
      <c r="G73" s="235"/>
      <c r="L73" s="180" t="s">
        <v>144</v>
      </c>
      <c r="O73" s="170">
        <v>3</v>
      </c>
    </row>
    <row r="74" spans="1:104" x14ac:dyDescent="0.25">
      <c r="A74" s="178"/>
      <c r="B74" s="179"/>
      <c r="C74" s="233"/>
      <c r="D74" s="234"/>
      <c r="E74" s="234"/>
      <c r="F74" s="234"/>
      <c r="G74" s="235"/>
      <c r="L74" s="180"/>
      <c r="O74" s="170">
        <v>3</v>
      </c>
    </row>
    <row r="75" spans="1:104" x14ac:dyDescent="0.25">
      <c r="A75" s="178"/>
      <c r="B75" s="181"/>
      <c r="C75" s="230" t="s">
        <v>159</v>
      </c>
      <c r="D75" s="231"/>
      <c r="E75" s="182">
        <v>1</v>
      </c>
      <c r="F75" s="183"/>
      <c r="G75" s="184"/>
      <c r="M75" s="205">
        <v>0.1673611111111111</v>
      </c>
      <c r="O75" s="170"/>
    </row>
    <row r="76" spans="1:104" ht="20.399999999999999" x14ac:dyDescent="0.25">
      <c r="A76" s="171">
        <v>19</v>
      </c>
      <c r="B76" s="172" t="s">
        <v>160</v>
      </c>
      <c r="C76" s="173" t="s">
        <v>161</v>
      </c>
      <c r="D76" s="174" t="s">
        <v>141</v>
      </c>
      <c r="E76" s="175">
        <v>7</v>
      </c>
      <c r="F76" s="175">
        <v>0</v>
      </c>
      <c r="G76" s="176">
        <f>E76*F76</f>
        <v>0</v>
      </c>
      <c r="O76" s="170">
        <v>2</v>
      </c>
      <c r="AA76" s="146">
        <v>12</v>
      </c>
      <c r="AB76" s="146">
        <v>0</v>
      </c>
      <c r="AC76" s="146">
        <v>75</v>
      </c>
      <c r="AZ76" s="146">
        <v>1</v>
      </c>
      <c r="BA76" s="146">
        <f>IF(AZ76=1,G76,0)</f>
        <v>0</v>
      </c>
      <c r="BB76" s="146">
        <f>IF(AZ76=2,G76,0)</f>
        <v>0</v>
      </c>
      <c r="BC76" s="146">
        <f>IF(AZ76=3,G76,0)</f>
        <v>0</v>
      </c>
      <c r="BD76" s="146">
        <f>IF(AZ76=4,G76,0)</f>
        <v>0</v>
      </c>
      <c r="BE76" s="146">
        <f>IF(AZ76=5,G76,0)</f>
        <v>0</v>
      </c>
      <c r="CA76" s="177">
        <v>12</v>
      </c>
      <c r="CB76" s="177">
        <v>0</v>
      </c>
      <c r="CZ76" s="146">
        <v>0</v>
      </c>
    </row>
    <row r="77" spans="1:104" x14ac:dyDescent="0.25">
      <c r="A77" s="178"/>
      <c r="B77" s="179"/>
      <c r="C77" s="233" t="s">
        <v>144</v>
      </c>
      <c r="D77" s="234"/>
      <c r="E77" s="234"/>
      <c r="F77" s="234"/>
      <c r="G77" s="235"/>
      <c r="L77" s="180" t="s">
        <v>144</v>
      </c>
      <c r="O77" s="170">
        <v>3</v>
      </c>
    </row>
    <row r="78" spans="1:104" x14ac:dyDescent="0.25">
      <c r="A78" s="178"/>
      <c r="B78" s="179"/>
      <c r="C78" s="233"/>
      <c r="D78" s="234"/>
      <c r="E78" s="234"/>
      <c r="F78" s="234"/>
      <c r="G78" s="235"/>
      <c r="L78" s="180"/>
      <c r="O78" s="170">
        <v>3</v>
      </c>
    </row>
    <row r="79" spans="1:104" x14ac:dyDescent="0.25">
      <c r="A79" s="178"/>
      <c r="B79" s="181"/>
      <c r="C79" s="230" t="s">
        <v>162</v>
      </c>
      <c r="D79" s="231"/>
      <c r="E79" s="182">
        <v>7</v>
      </c>
      <c r="F79" s="183"/>
      <c r="G79" s="184"/>
      <c r="M79" s="205">
        <v>0.21319444444444444</v>
      </c>
      <c r="O79" s="170"/>
    </row>
    <row r="80" spans="1:104" ht="20.399999999999999" x14ac:dyDescent="0.25">
      <c r="A80" s="171">
        <v>20</v>
      </c>
      <c r="B80" s="172" t="s">
        <v>163</v>
      </c>
      <c r="C80" s="173" t="s">
        <v>164</v>
      </c>
      <c r="D80" s="174" t="s">
        <v>141</v>
      </c>
      <c r="E80" s="175">
        <v>1</v>
      </c>
      <c r="F80" s="175">
        <v>0</v>
      </c>
      <c r="G80" s="176">
        <f>E80*F80</f>
        <v>0</v>
      </c>
      <c r="O80" s="170">
        <v>2</v>
      </c>
      <c r="AA80" s="146">
        <v>12</v>
      </c>
      <c r="AB80" s="146">
        <v>0</v>
      </c>
      <c r="AC80" s="146">
        <v>76</v>
      </c>
      <c r="AZ80" s="146">
        <v>1</v>
      </c>
      <c r="BA80" s="146">
        <f>IF(AZ80=1,G80,0)</f>
        <v>0</v>
      </c>
      <c r="BB80" s="146">
        <f>IF(AZ80=2,G80,0)</f>
        <v>0</v>
      </c>
      <c r="BC80" s="146">
        <f>IF(AZ80=3,G80,0)</f>
        <v>0</v>
      </c>
      <c r="BD80" s="146">
        <f>IF(AZ80=4,G80,0)</f>
        <v>0</v>
      </c>
      <c r="BE80" s="146">
        <f>IF(AZ80=5,G80,0)</f>
        <v>0</v>
      </c>
      <c r="CA80" s="177">
        <v>12</v>
      </c>
      <c r="CB80" s="177">
        <v>0</v>
      </c>
      <c r="CZ80" s="146">
        <v>0</v>
      </c>
    </row>
    <row r="81" spans="1:104" x14ac:dyDescent="0.25">
      <c r="A81" s="178"/>
      <c r="B81" s="179"/>
      <c r="C81" s="233" t="s">
        <v>144</v>
      </c>
      <c r="D81" s="234"/>
      <c r="E81" s="234"/>
      <c r="F81" s="234"/>
      <c r="G81" s="235"/>
      <c r="L81" s="180" t="s">
        <v>144</v>
      </c>
      <c r="O81" s="170">
        <v>3</v>
      </c>
    </row>
    <row r="82" spans="1:104" x14ac:dyDescent="0.25">
      <c r="A82" s="178"/>
      <c r="B82" s="179"/>
      <c r="C82" s="233"/>
      <c r="D82" s="234"/>
      <c r="E82" s="234"/>
      <c r="F82" s="234"/>
      <c r="G82" s="235"/>
      <c r="L82" s="180"/>
      <c r="O82" s="170">
        <v>3</v>
      </c>
    </row>
    <row r="83" spans="1:104" x14ac:dyDescent="0.25">
      <c r="A83" s="178"/>
      <c r="B83" s="181"/>
      <c r="C83" s="230" t="s">
        <v>165</v>
      </c>
      <c r="D83" s="231"/>
      <c r="E83" s="182">
        <v>1</v>
      </c>
      <c r="F83" s="183"/>
      <c r="G83" s="184"/>
      <c r="M83" s="205">
        <v>0.25069444444444444</v>
      </c>
      <c r="O83" s="170"/>
    </row>
    <row r="84" spans="1:104" ht="20.399999999999999" x14ac:dyDescent="0.25">
      <c r="A84" s="171">
        <v>21</v>
      </c>
      <c r="B84" s="172" t="s">
        <v>166</v>
      </c>
      <c r="C84" s="173" t="s">
        <v>167</v>
      </c>
      <c r="D84" s="174" t="s">
        <v>168</v>
      </c>
      <c r="E84" s="175">
        <v>1</v>
      </c>
      <c r="F84" s="175">
        <v>0</v>
      </c>
      <c r="G84" s="176">
        <f>E84*F84</f>
        <v>0</v>
      </c>
      <c r="O84" s="170">
        <v>2</v>
      </c>
      <c r="AA84" s="146">
        <v>12</v>
      </c>
      <c r="AB84" s="146">
        <v>0</v>
      </c>
      <c r="AC84" s="146">
        <v>7</v>
      </c>
      <c r="AZ84" s="146">
        <v>1</v>
      </c>
      <c r="BA84" s="146">
        <f>IF(AZ84=1,G84,0)</f>
        <v>0</v>
      </c>
      <c r="BB84" s="146">
        <f>IF(AZ84=2,G84,0)</f>
        <v>0</v>
      </c>
      <c r="BC84" s="146">
        <f>IF(AZ84=3,G84,0)</f>
        <v>0</v>
      </c>
      <c r="BD84" s="146">
        <f>IF(AZ84=4,G84,0)</f>
        <v>0</v>
      </c>
      <c r="BE84" s="146">
        <f>IF(AZ84=5,G84,0)</f>
        <v>0</v>
      </c>
      <c r="CA84" s="177">
        <v>12</v>
      </c>
      <c r="CB84" s="177">
        <v>0</v>
      </c>
      <c r="CZ84" s="146">
        <v>0</v>
      </c>
    </row>
    <row r="85" spans="1:104" x14ac:dyDescent="0.25">
      <c r="A85" s="185"/>
      <c r="B85" s="186" t="s">
        <v>74</v>
      </c>
      <c r="C85" s="187" t="str">
        <f>CONCATENATE(B46," ",C46)</f>
        <v>64 Výplně otvorů</v>
      </c>
      <c r="D85" s="188"/>
      <c r="E85" s="189"/>
      <c r="F85" s="190"/>
      <c r="G85" s="191">
        <f>SUM(G46:G84)</f>
        <v>0</v>
      </c>
      <c r="O85" s="170">
        <v>4</v>
      </c>
      <c r="BA85" s="192">
        <f>SUM(BA46:BA84)</f>
        <v>0</v>
      </c>
      <c r="BB85" s="192">
        <f>SUM(BB46:BB84)</f>
        <v>0</v>
      </c>
      <c r="BC85" s="192">
        <f>SUM(BC46:BC84)</f>
        <v>0</v>
      </c>
      <c r="BD85" s="192">
        <f>SUM(BD46:BD84)</f>
        <v>0</v>
      </c>
      <c r="BE85" s="192">
        <f>SUM(BE46:BE84)</f>
        <v>0</v>
      </c>
    </row>
    <row r="86" spans="1:104" x14ac:dyDescent="0.25">
      <c r="A86" s="163" t="s">
        <v>72</v>
      </c>
      <c r="B86" s="164" t="s">
        <v>169</v>
      </c>
      <c r="C86" s="165" t="s">
        <v>170</v>
      </c>
      <c r="D86" s="166"/>
      <c r="E86" s="167"/>
      <c r="F86" s="167"/>
      <c r="G86" s="168"/>
      <c r="H86" s="169"/>
      <c r="I86" s="169"/>
      <c r="O86" s="170">
        <v>1</v>
      </c>
    </row>
    <row r="87" spans="1:104" x14ac:dyDescent="0.25">
      <c r="A87" s="171">
        <v>22</v>
      </c>
      <c r="B87" s="172" t="s">
        <v>171</v>
      </c>
      <c r="C87" s="173" t="s">
        <v>172</v>
      </c>
      <c r="D87" s="174" t="s">
        <v>86</v>
      </c>
      <c r="E87" s="175">
        <v>123.3</v>
      </c>
      <c r="F87" s="175">
        <v>0</v>
      </c>
      <c r="G87" s="176">
        <f>E87*F87</f>
        <v>0</v>
      </c>
      <c r="O87" s="170">
        <v>2</v>
      </c>
      <c r="AA87" s="146">
        <v>1</v>
      </c>
      <c r="AB87" s="146">
        <v>1</v>
      </c>
      <c r="AC87" s="146">
        <v>1</v>
      </c>
      <c r="AZ87" s="146">
        <v>1</v>
      </c>
      <c r="BA87" s="146">
        <f>IF(AZ87=1,G87,0)</f>
        <v>0</v>
      </c>
      <c r="BB87" s="146">
        <f>IF(AZ87=2,G87,0)</f>
        <v>0</v>
      </c>
      <c r="BC87" s="146">
        <f>IF(AZ87=3,G87,0)</f>
        <v>0</v>
      </c>
      <c r="BD87" s="146">
        <f>IF(AZ87=4,G87,0)</f>
        <v>0</v>
      </c>
      <c r="BE87" s="146">
        <f>IF(AZ87=5,G87,0)</f>
        <v>0</v>
      </c>
      <c r="CA87" s="177">
        <v>1</v>
      </c>
      <c r="CB87" s="177">
        <v>1</v>
      </c>
      <c r="CZ87" s="146">
        <v>5.9199999999999999E-3</v>
      </c>
    </row>
    <row r="88" spans="1:104" x14ac:dyDescent="0.25">
      <c r="A88" s="178"/>
      <c r="B88" s="181"/>
      <c r="C88" s="230" t="s">
        <v>173</v>
      </c>
      <c r="D88" s="231"/>
      <c r="E88" s="182">
        <v>123.3</v>
      </c>
      <c r="F88" s="183"/>
      <c r="G88" s="184"/>
      <c r="M88" s="180" t="s">
        <v>173</v>
      </c>
      <c r="O88" s="170"/>
    </row>
    <row r="89" spans="1:104" x14ac:dyDescent="0.25">
      <c r="A89" s="185"/>
      <c r="B89" s="186" t="s">
        <v>74</v>
      </c>
      <c r="C89" s="187" t="str">
        <f>CONCATENATE(B86," ",C86)</f>
        <v>94 Lešení a stavební výtahy</v>
      </c>
      <c r="D89" s="188"/>
      <c r="E89" s="189"/>
      <c r="F89" s="190"/>
      <c r="G89" s="191">
        <f>SUM(G86:G88)</f>
        <v>0</v>
      </c>
      <c r="O89" s="170">
        <v>4</v>
      </c>
      <c r="BA89" s="192">
        <f>SUM(BA86:BA88)</f>
        <v>0</v>
      </c>
      <c r="BB89" s="192">
        <f>SUM(BB86:BB88)</f>
        <v>0</v>
      </c>
      <c r="BC89" s="192">
        <f>SUM(BC86:BC88)</f>
        <v>0</v>
      </c>
      <c r="BD89" s="192">
        <f>SUM(BD86:BD88)</f>
        <v>0</v>
      </c>
      <c r="BE89" s="192">
        <f>SUM(BE86:BE88)</f>
        <v>0</v>
      </c>
    </row>
    <row r="90" spans="1:104" x14ac:dyDescent="0.25">
      <c r="A90" s="163" t="s">
        <v>72</v>
      </c>
      <c r="B90" s="164" t="s">
        <v>174</v>
      </c>
      <c r="C90" s="165" t="s">
        <v>175</v>
      </c>
      <c r="D90" s="166"/>
      <c r="E90" s="167"/>
      <c r="F90" s="167"/>
      <c r="G90" s="168"/>
      <c r="H90" s="169"/>
      <c r="I90" s="169"/>
      <c r="O90" s="170">
        <v>1</v>
      </c>
    </row>
    <row r="91" spans="1:104" x14ac:dyDescent="0.25">
      <c r="A91" s="171">
        <v>23</v>
      </c>
      <c r="B91" s="172" t="s">
        <v>176</v>
      </c>
      <c r="C91" s="173" t="s">
        <v>177</v>
      </c>
      <c r="D91" s="174" t="s">
        <v>86</v>
      </c>
      <c r="E91" s="175">
        <v>123.3</v>
      </c>
      <c r="F91" s="175">
        <v>0</v>
      </c>
      <c r="G91" s="176">
        <f>E91*F91</f>
        <v>0</v>
      </c>
      <c r="O91" s="170">
        <v>2</v>
      </c>
      <c r="AA91" s="146">
        <v>1</v>
      </c>
      <c r="AB91" s="146">
        <v>1</v>
      </c>
      <c r="AC91" s="146">
        <v>1</v>
      </c>
      <c r="AZ91" s="146">
        <v>1</v>
      </c>
      <c r="BA91" s="146">
        <f>IF(AZ91=1,G91,0)</f>
        <v>0</v>
      </c>
      <c r="BB91" s="146">
        <f>IF(AZ91=2,G91,0)</f>
        <v>0</v>
      </c>
      <c r="BC91" s="146">
        <f>IF(AZ91=3,G91,0)</f>
        <v>0</v>
      </c>
      <c r="BD91" s="146">
        <f>IF(AZ91=4,G91,0)</f>
        <v>0</v>
      </c>
      <c r="BE91" s="146">
        <f>IF(AZ91=5,G91,0)</f>
        <v>0</v>
      </c>
      <c r="CA91" s="177">
        <v>1</v>
      </c>
      <c r="CB91" s="177">
        <v>1</v>
      </c>
      <c r="CZ91" s="146">
        <v>4.0000000000000003E-5</v>
      </c>
    </row>
    <row r="92" spans="1:104" x14ac:dyDescent="0.25">
      <c r="A92" s="185"/>
      <c r="B92" s="186" t="s">
        <v>74</v>
      </c>
      <c r="C92" s="187" t="str">
        <f>CONCATENATE(B90," ",C90)</f>
        <v>95 Dokončovací konstrukce na pozemních stavbách</v>
      </c>
      <c r="D92" s="188"/>
      <c r="E92" s="189"/>
      <c r="F92" s="190"/>
      <c r="G92" s="191">
        <f>SUM(G90:G91)</f>
        <v>0</v>
      </c>
      <c r="O92" s="170">
        <v>4</v>
      </c>
      <c r="BA92" s="192">
        <f>SUM(BA90:BA91)</f>
        <v>0</v>
      </c>
      <c r="BB92" s="192">
        <f>SUM(BB90:BB91)</f>
        <v>0</v>
      </c>
      <c r="BC92" s="192">
        <f>SUM(BC90:BC91)</f>
        <v>0</v>
      </c>
      <c r="BD92" s="192">
        <f>SUM(BD90:BD91)</f>
        <v>0</v>
      </c>
      <c r="BE92" s="192">
        <f>SUM(BE90:BE91)</f>
        <v>0</v>
      </c>
    </row>
    <row r="93" spans="1:104" x14ac:dyDescent="0.25">
      <c r="A93" s="163" t="s">
        <v>72</v>
      </c>
      <c r="B93" s="164" t="s">
        <v>178</v>
      </c>
      <c r="C93" s="165" t="s">
        <v>179</v>
      </c>
      <c r="D93" s="166"/>
      <c r="E93" s="167"/>
      <c r="F93" s="167"/>
      <c r="G93" s="168"/>
      <c r="H93" s="169"/>
      <c r="I93" s="169"/>
      <c r="O93" s="170">
        <v>1</v>
      </c>
    </row>
    <row r="94" spans="1:104" ht="20.399999999999999" x14ac:dyDescent="0.25">
      <c r="A94" s="171">
        <v>24</v>
      </c>
      <c r="B94" s="172" t="s">
        <v>180</v>
      </c>
      <c r="C94" s="173" t="s">
        <v>181</v>
      </c>
      <c r="D94" s="174" t="s">
        <v>86</v>
      </c>
      <c r="E94" s="175">
        <v>9.6999999999999993</v>
      </c>
      <c r="F94" s="175">
        <v>0</v>
      </c>
      <c r="G94" s="176">
        <f>E94*F94</f>
        <v>0</v>
      </c>
      <c r="O94" s="170">
        <v>2</v>
      </c>
      <c r="AA94" s="146">
        <v>1</v>
      </c>
      <c r="AB94" s="146">
        <v>1</v>
      </c>
      <c r="AC94" s="146">
        <v>1</v>
      </c>
      <c r="AZ94" s="146">
        <v>1</v>
      </c>
      <c r="BA94" s="146">
        <f>IF(AZ94=1,G94,0)</f>
        <v>0</v>
      </c>
      <c r="BB94" s="146">
        <f>IF(AZ94=2,G94,0)</f>
        <v>0</v>
      </c>
      <c r="BC94" s="146">
        <f>IF(AZ94=3,G94,0)</f>
        <v>0</v>
      </c>
      <c r="BD94" s="146">
        <f>IF(AZ94=4,G94,0)</f>
        <v>0</v>
      </c>
      <c r="BE94" s="146">
        <f>IF(AZ94=5,G94,0)</f>
        <v>0</v>
      </c>
      <c r="CA94" s="177">
        <v>1</v>
      </c>
      <c r="CB94" s="177">
        <v>1</v>
      </c>
      <c r="CZ94" s="146">
        <v>0</v>
      </c>
    </row>
    <row r="95" spans="1:104" x14ac:dyDescent="0.25">
      <c r="A95" s="178"/>
      <c r="B95" s="181"/>
      <c r="C95" s="230" t="s">
        <v>182</v>
      </c>
      <c r="D95" s="231"/>
      <c r="E95" s="182">
        <v>9.6999999999999993</v>
      </c>
      <c r="F95" s="183"/>
      <c r="G95" s="184"/>
      <c r="M95" s="180" t="s">
        <v>182</v>
      </c>
      <c r="O95" s="170"/>
    </row>
    <row r="96" spans="1:104" x14ac:dyDescent="0.25">
      <c r="A96" s="171">
        <v>25</v>
      </c>
      <c r="B96" s="172" t="s">
        <v>183</v>
      </c>
      <c r="C96" s="173" t="s">
        <v>184</v>
      </c>
      <c r="D96" s="174" t="s">
        <v>86</v>
      </c>
      <c r="E96" s="175">
        <v>2.94</v>
      </c>
      <c r="F96" s="175">
        <v>0</v>
      </c>
      <c r="G96" s="176">
        <f>E96*F96</f>
        <v>0</v>
      </c>
      <c r="O96" s="170">
        <v>2</v>
      </c>
      <c r="AA96" s="146">
        <v>1</v>
      </c>
      <c r="AB96" s="146">
        <v>1</v>
      </c>
      <c r="AC96" s="146">
        <v>1</v>
      </c>
      <c r="AZ96" s="146">
        <v>1</v>
      </c>
      <c r="BA96" s="146">
        <f>IF(AZ96=1,G96,0)</f>
        <v>0</v>
      </c>
      <c r="BB96" s="146">
        <f>IF(AZ96=2,G96,0)</f>
        <v>0</v>
      </c>
      <c r="BC96" s="146">
        <f>IF(AZ96=3,G96,0)</f>
        <v>0</v>
      </c>
      <c r="BD96" s="146">
        <f>IF(AZ96=4,G96,0)</f>
        <v>0</v>
      </c>
      <c r="BE96" s="146">
        <f>IF(AZ96=5,G96,0)</f>
        <v>0</v>
      </c>
      <c r="CA96" s="177">
        <v>1</v>
      </c>
      <c r="CB96" s="177">
        <v>1</v>
      </c>
      <c r="CZ96" s="146">
        <v>0</v>
      </c>
    </row>
    <row r="97" spans="1:104" x14ac:dyDescent="0.25">
      <c r="A97" s="178"/>
      <c r="B97" s="181"/>
      <c r="C97" s="230" t="s">
        <v>125</v>
      </c>
      <c r="D97" s="231"/>
      <c r="E97" s="182">
        <v>1.5</v>
      </c>
      <c r="F97" s="183"/>
      <c r="G97" s="184"/>
      <c r="M97" s="180" t="s">
        <v>125</v>
      </c>
      <c r="O97" s="170"/>
    </row>
    <row r="98" spans="1:104" x14ac:dyDescent="0.25">
      <c r="A98" s="178"/>
      <c r="B98" s="181"/>
      <c r="C98" s="230" t="s">
        <v>126</v>
      </c>
      <c r="D98" s="231"/>
      <c r="E98" s="182">
        <v>1.44</v>
      </c>
      <c r="F98" s="183"/>
      <c r="G98" s="184"/>
      <c r="M98" s="180" t="s">
        <v>126</v>
      </c>
      <c r="O98" s="170"/>
    </row>
    <row r="99" spans="1:104" x14ac:dyDescent="0.25">
      <c r="A99" s="171">
        <v>26</v>
      </c>
      <c r="B99" s="172" t="s">
        <v>185</v>
      </c>
      <c r="C99" s="173" t="s">
        <v>186</v>
      </c>
      <c r="D99" s="174" t="s">
        <v>141</v>
      </c>
      <c r="E99" s="175">
        <v>16</v>
      </c>
      <c r="F99" s="175">
        <v>0</v>
      </c>
      <c r="G99" s="176">
        <f>E99*F99</f>
        <v>0</v>
      </c>
      <c r="O99" s="170">
        <v>2</v>
      </c>
      <c r="AA99" s="146">
        <v>1</v>
      </c>
      <c r="AB99" s="146">
        <v>1</v>
      </c>
      <c r="AC99" s="146">
        <v>1</v>
      </c>
      <c r="AZ99" s="146">
        <v>1</v>
      </c>
      <c r="BA99" s="146">
        <f>IF(AZ99=1,G99,0)</f>
        <v>0</v>
      </c>
      <c r="BB99" s="146">
        <f>IF(AZ99=2,G99,0)</f>
        <v>0</v>
      </c>
      <c r="BC99" s="146">
        <f>IF(AZ99=3,G99,0)</f>
        <v>0</v>
      </c>
      <c r="BD99" s="146">
        <f>IF(AZ99=4,G99,0)</f>
        <v>0</v>
      </c>
      <c r="BE99" s="146">
        <f>IF(AZ99=5,G99,0)</f>
        <v>0</v>
      </c>
      <c r="CA99" s="177">
        <v>1</v>
      </c>
      <c r="CB99" s="177">
        <v>1</v>
      </c>
      <c r="CZ99" s="146">
        <v>0</v>
      </c>
    </row>
    <row r="100" spans="1:104" x14ac:dyDescent="0.25">
      <c r="A100" s="178"/>
      <c r="B100" s="181"/>
      <c r="C100" s="230" t="s">
        <v>187</v>
      </c>
      <c r="D100" s="231"/>
      <c r="E100" s="182">
        <v>16</v>
      </c>
      <c r="F100" s="183"/>
      <c r="G100" s="184"/>
      <c r="M100" s="180" t="s">
        <v>187</v>
      </c>
      <c r="O100" s="170"/>
    </row>
    <row r="101" spans="1:104" x14ac:dyDescent="0.25">
      <c r="A101" s="171">
        <v>27</v>
      </c>
      <c r="B101" s="172" t="s">
        <v>188</v>
      </c>
      <c r="C101" s="173" t="s">
        <v>189</v>
      </c>
      <c r="D101" s="174" t="s">
        <v>86</v>
      </c>
      <c r="E101" s="175">
        <v>16.32</v>
      </c>
      <c r="F101" s="175">
        <v>0</v>
      </c>
      <c r="G101" s="176">
        <f>E101*F101</f>
        <v>0</v>
      </c>
      <c r="O101" s="170">
        <v>2</v>
      </c>
      <c r="AA101" s="146">
        <v>1</v>
      </c>
      <c r="AB101" s="146">
        <v>1</v>
      </c>
      <c r="AC101" s="146">
        <v>1</v>
      </c>
      <c r="AZ101" s="146">
        <v>1</v>
      </c>
      <c r="BA101" s="146">
        <f>IF(AZ101=1,G101,0)</f>
        <v>0</v>
      </c>
      <c r="BB101" s="146">
        <f>IF(AZ101=2,G101,0)</f>
        <v>0</v>
      </c>
      <c r="BC101" s="146">
        <f>IF(AZ101=3,G101,0)</f>
        <v>0</v>
      </c>
      <c r="BD101" s="146">
        <f>IF(AZ101=4,G101,0)</f>
        <v>0</v>
      </c>
      <c r="BE101" s="146">
        <f>IF(AZ101=5,G101,0)</f>
        <v>0</v>
      </c>
      <c r="CA101" s="177">
        <v>1</v>
      </c>
      <c r="CB101" s="177">
        <v>1</v>
      </c>
      <c r="CZ101" s="146">
        <v>1E-3</v>
      </c>
    </row>
    <row r="102" spans="1:104" x14ac:dyDescent="0.25">
      <c r="A102" s="178"/>
      <c r="B102" s="181"/>
      <c r="C102" s="230" t="s">
        <v>190</v>
      </c>
      <c r="D102" s="231"/>
      <c r="E102" s="182">
        <v>16.32</v>
      </c>
      <c r="F102" s="183"/>
      <c r="G102" s="184"/>
      <c r="M102" s="180" t="s">
        <v>190</v>
      </c>
      <c r="O102" s="170"/>
    </row>
    <row r="103" spans="1:104" x14ac:dyDescent="0.25">
      <c r="A103" s="171">
        <v>28</v>
      </c>
      <c r="B103" s="172" t="s">
        <v>191</v>
      </c>
      <c r="C103" s="173" t="s">
        <v>192</v>
      </c>
      <c r="D103" s="174" t="s">
        <v>141</v>
      </c>
      <c r="E103" s="175">
        <v>2</v>
      </c>
      <c r="F103" s="175">
        <v>0</v>
      </c>
      <c r="G103" s="176">
        <f>E103*F103</f>
        <v>0</v>
      </c>
      <c r="O103" s="170">
        <v>2</v>
      </c>
      <c r="AA103" s="146">
        <v>1</v>
      </c>
      <c r="AB103" s="146">
        <v>1</v>
      </c>
      <c r="AC103" s="146">
        <v>1</v>
      </c>
      <c r="AZ103" s="146">
        <v>1</v>
      </c>
      <c r="BA103" s="146">
        <f>IF(AZ103=1,G103,0)</f>
        <v>0</v>
      </c>
      <c r="BB103" s="146">
        <f>IF(AZ103=2,G103,0)</f>
        <v>0</v>
      </c>
      <c r="BC103" s="146">
        <f>IF(AZ103=3,G103,0)</f>
        <v>0</v>
      </c>
      <c r="BD103" s="146">
        <f>IF(AZ103=4,G103,0)</f>
        <v>0</v>
      </c>
      <c r="BE103" s="146">
        <f>IF(AZ103=5,G103,0)</f>
        <v>0</v>
      </c>
      <c r="CA103" s="177">
        <v>1</v>
      </c>
      <c r="CB103" s="177">
        <v>1</v>
      </c>
      <c r="CZ103" s="146">
        <v>0</v>
      </c>
    </row>
    <row r="104" spans="1:104" x14ac:dyDescent="0.25">
      <c r="A104" s="178"/>
      <c r="B104" s="181"/>
      <c r="C104" s="230" t="s">
        <v>193</v>
      </c>
      <c r="D104" s="231"/>
      <c r="E104" s="182">
        <v>2</v>
      </c>
      <c r="F104" s="183"/>
      <c r="G104" s="184"/>
      <c r="M104" s="180" t="s">
        <v>193</v>
      </c>
      <c r="O104" s="170"/>
    </row>
    <row r="105" spans="1:104" x14ac:dyDescent="0.25">
      <c r="A105" s="171">
        <v>29</v>
      </c>
      <c r="B105" s="172" t="s">
        <v>194</v>
      </c>
      <c r="C105" s="173" t="s">
        <v>195</v>
      </c>
      <c r="D105" s="174" t="s">
        <v>86</v>
      </c>
      <c r="E105" s="175">
        <v>1.2</v>
      </c>
      <c r="F105" s="175">
        <v>0</v>
      </c>
      <c r="G105" s="176">
        <f>E105*F105</f>
        <v>0</v>
      </c>
      <c r="O105" s="170">
        <v>2</v>
      </c>
      <c r="AA105" s="146">
        <v>1</v>
      </c>
      <c r="AB105" s="146">
        <v>1</v>
      </c>
      <c r="AC105" s="146">
        <v>1</v>
      </c>
      <c r="AZ105" s="146">
        <v>1</v>
      </c>
      <c r="BA105" s="146">
        <f>IF(AZ105=1,G105,0)</f>
        <v>0</v>
      </c>
      <c r="BB105" s="146">
        <f>IF(AZ105=2,G105,0)</f>
        <v>0</v>
      </c>
      <c r="BC105" s="146">
        <f>IF(AZ105=3,G105,0)</f>
        <v>0</v>
      </c>
      <c r="BD105" s="146">
        <f>IF(AZ105=4,G105,0)</f>
        <v>0</v>
      </c>
      <c r="BE105" s="146">
        <f>IF(AZ105=5,G105,0)</f>
        <v>0</v>
      </c>
      <c r="CA105" s="177">
        <v>1</v>
      </c>
      <c r="CB105" s="177">
        <v>1</v>
      </c>
      <c r="CZ105" s="146">
        <v>1.17E-3</v>
      </c>
    </row>
    <row r="106" spans="1:104" x14ac:dyDescent="0.25">
      <c r="A106" s="178"/>
      <c r="B106" s="181"/>
      <c r="C106" s="230" t="s">
        <v>196</v>
      </c>
      <c r="D106" s="231"/>
      <c r="E106" s="182">
        <v>1.2</v>
      </c>
      <c r="F106" s="183"/>
      <c r="G106" s="184"/>
      <c r="M106" s="180" t="s">
        <v>196</v>
      </c>
      <c r="O106" s="170"/>
    </row>
    <row r="107" spans="1:104" x14ac:dyDescent="0.25">
      <c r="A107" s="171">
        <v>30</v>
      </c>
      <c r="B107" s="172" t="s">
        <v>197</v>
      </c>
      <c r="C107" s="173" t="s">
        <v>198</v>
      </c>
      <c r="D107" s="174" t="s">
        <v>86</v>
      </c>
      <c r="E107" s="175">
        <v>70.587500000000006</v>
      </c>
      <c r="F107" s="175">
        <v>0</v>
      </c>
      <c r="G107" s="176">
        <f>E107*F107</f>
        <v>0</v>
      </c>
      <c r="O107" s="170">
        <v>2</v>
      </c>
      <c r="AA107" s="146">
        <v>1</v>
      </c>
      <c r="AB107" s="146">
        <v>1</v>
      </c>
      <c r="AC107" s="146">
        <v>1</v>
      </c>
      <c r="AZ107" s="146">
        <v>1</v>
      </c>
      <c r="BA107" s="146">
        <f>IF(AZ107=1,G107,0)</f>
        <v>0</v>
      </c>
      <c r="BB107" s="146">
        <f>IF(AZ107=2,G107,0)</f>
        <v>0</v>
      </c>
      <c r="BC107" s="146">
        <f>IF(AZ107=3,G107,0)</f>
        <v>0</v>
      </c>
      <c r="BD107" s="146">
        <f>IF(AZ107=4,G107,0)</f>
        <v>0</v>
      </c>
      <c r="BE107" s="146">
        <f>IF(AZ107=5,G107,0)</f>
        <v>0</v>
      </c>
      <c r="CA107" s="177">
        <v>1</v>
      </c>
      <c r="CB107" s="177">
        <v>1</v>
      </c>
      <c r="CZ107" s="146">
        <v>5.5000000000000003E-4</v>
      </c>
    </row>
    <row r="108" spans="1:104" x14ac:dyDescent="0.25">
      <c r="A108" s="178"/>
      <c r="B108" s="181"/>
      <c r="C108" s="230" t="s">
        <v>199</v>
      </c>
      <c r="D108" s="231"/>
      <c r="E108" s="182">
        <v>57.487499999999997</v>
      </c>
      <c r="F108" s="183"/>
      <c r="G108" s="184"/>
      <c r="M108" s="180" t="s">
        <v>199</v>
      </c>
      <c r="O108" s="170"/>
    </row>
    <row r="109" spans="1:104" x14ac:dyDescent="0.25">
      <c r="A109" s="178"/>
      <c r="B109" s="181"/>
      <c r="C109" s="230" t="s">
        <v>200</v>
      </c>
      <c r="D109" s="231"/>
      <c r="E109" s="182">
        <v>3.3</v>
      </c>
      <c r="F109" s="183"/>
      <c r="G109" s="184"/>
      <c r="M109" s="180" t="s">
        <v>200</v>
      </c>
      <c r="O109" s="170"/>
    </row>
    <row r="110" spans="1:104" x14ac:dyDescent="0.25">
      <c r="A110" s="178"/>
      <c r="B110" s="181"/>
      <c r="C110" s="230" t="s">
        <v>201</v>
      </c>
      <c r="D110" s="231"/>
      <c r="E110" s="182">
        <v>9.8000000000000007</v>
      </c>
      <c r="F110" s="183"/>
      <c r="G110" s="184"/>
      <c r="M110" s="180" t="s">
        <v>201</v>
      </c>
      <c r="O110" s="170"/>
    </row>
    <row r="111" spans="1:104" x14ac:dyDescent="0.25">
      <c r="A111" s="171">
        <v>31</v>
      </c>
      <c r="B111" s="172" t="s">
        <v>202</v>
      </c>
      <c r="C111" s="173" t="s">
        <v>203</v>
      </c>
      <c r="D111" s="174" t="s">
        <v>86</v>
      </c>
      <c r="E111" s="175">
        <v>14.7</v>
      </c>
      <c r="F111" s="175">
        <v>0</v>
      </c>
      <c r="G111" s="176">
        <f>E111*F111</f>
        <v>0</v>
      </c>
      <c r="O111" s="170">
        <v>2</v>
      </c>
      <c r="AA111" s="146">
        <v>12</v>
      </c>
      <c r="AB111" s="146">
        <v>0</v>
      </c>
      <c r="AC111" s="146">
        <v>66</v>
      </c>
      <c r="AZ111" s="146">
        <v>1</v>
      </c>
      <c r="BA111" s="146">
        <f>IF(AZ111=1,G111,0)</f>
        <v>0</v>
      </c>
      <c r="BB111" s="146">
        <f>IF(AZ111=2,G111,0)</f>
        <v>0</v>
      </c>
      <c r="BC111" s="146">
        <f>IF(AZ111=3,G111,0)</f>
        <v>0</v>
      </c>
      <c r="BD111" s="146">
        <f>IF(AZ111=4,G111,0)</f>
        <v>0</v>
      </c>
      <c r="BE111" s="146">
        <f>IF(AZ111=5,G111,0)</f>
        <v>0</v>
      </c>
      <c r="CA111" s="177">
        <v>12</v>
      </c>
      <c r="CB111" s="177">
        <v>0</v>
      </c>
      <c r="CZ111" s="146">
        <v>0</v>
      </c>
    </row>
    <row r="112" spans="1:104" x14ac:dyDescent="0.25">
      <c r="A112" s="178"/>
      <c r="B112" s="181"/>
      <c r="C112" s="230" t="s">
        <v>204</v>
      </c>
      <c r="D112" s="231"/>
      <c r="E112" s="182">
        <v>0.9</v>
      </c>
      <c r="F112" s="183"/>
      <c r="G112" s="184"/>
      <c r="M112" s="180" t="s">
        <v>204</v>
      </c>
      <c r="O112" s="170"/>
    </row>
    <row r="113" spans="1:104" x14ac:dyDescent="0.25">
      <c r="A113" s="178"/>
      <c r="B113" s="181"/>
      <c r="C113" s="230" t="s">
        <v>205</v>
      </c>
      <c r="D113" s="231"/>
      <c r="E113" s="182">
        <v>13.8</v>
      </c>
      <c r="F113" s="183"/>
      <c r="G113" s="184"/>
      <c r="M113" s="180" t="s">
        <v>205</v>
      </c>
      <c r="O113" s="170"/>
    </row>
    <row r="114" spans="1:104" x14ac:dyDescent="0.25">
      <c r="A114" s="171">
        <v>32</v>
      </c>
      <c r="B114" s="172" t="s">
        <v>206</v>
      </c>
      <c r="C114" s="173" t="s">
        <v>207</v>
      </c>
      <c r="D114" s="174" t="s">
        <v>86</v>
      </c>
      <c r="E114" s="175">
        <v>3.24</v>
      </c>
      <c r="F114" s="175">
        <v>0</v>
      </c>
      <c r="G114" s="176">
        <f>E114*F114</f>
        <v>0</v>
      </c>
      <c r="O114" s="170">
        <v>2</v>
      </c>
      <c r="AA114" s="146">
        <v>12</v>
      </c>
      <c r="AB114" s="146">
        <v>0</v>
      </c>
      <c r="AC114" s="146">
        <v>67</v>
      </c>
      <c r="AZ114" s="146">
        <v>1</v>
      </c>
      <c r="BA114" s="146">
        <f>IF(AZ114=1,G114,0)</f>
        <v>0</v>
      </c>
      <c r="BB114" s="146">
        <f>IF(AZ114=2,G114,0)</f>
        <v>0</v>
      </c>
      <c r="BC114" s="146">
        <f>IF(AZ114=3,G114,0)</f>
        <v>0</v>
      </c>
      <c r="BD114" s="146">
        <f>IF(AZ114=4,G114,0)</f>
        <v>0</v>
      </c>
      <c r="BE114" s="146">
        <f>IF(AZ114=5,G114,0)</f>
        <v>0</v>
      </c>
      <c r="CA114" s="177">
        <v>12</v>
      </c>
      <c r="CB114" s="177">
        <v>0</v>
      </c>
      <c r="CZ114" s="146">
        <v>0</v>
      </c>
    </row>
    <row r="115" spans="1:104" x14ac:dyDescent="0.25">
      <c r="A115" s="178"/>
      <c r="B115" s="181"/>
      <c r="C115" s="230" t="s">
        <v>208</v>
      </c>
      <c r="D115" s="231"/>
      <c r="E115" s="182">
        <v>3.24</v>
      </c>
      <c r="F115" s="183"/>
      <c r="G115" s="184"/>
      <c r="M115" s="180" t="s">
        <v>208</v>
      </c>
      <c r="O115" s="170"/>
    </row>
    <row r="116" spans="1:104" x14ac:dyDescent="0.25">
      <c r="A116" s="171">
        <v>33</v>
      </c>
      <c r="B116" s="172" t="s">
        <v>209</v>
      </c>
      <c r="C116" s="173" t="s">
        <v>210</v>
      </c>
      <c r="D116" s="174" t="s">
        <v>141</v>
      </c>
      <c r="E116" s="175">
        <v>1</v>
      </c>
      <c r="F116" s="175">
        <v>0</v>
      </c>
      <c r="G116" s="176">
        <f>E116*F116</f>
        <v>0</v>
      </c>
      <c r="O116" s="170">
        <v>2</v>
      </c>
      <c r="AA116" s="146">
        <v>12</v>
      </c>
      <c r="AB116" s="146">
        <v>0</v>
      </c>
      <c r="AC116" s="146">
        <v>70</v>
      </c>
      <c r="AZ116" s="146">
        <v>1</v>
      </c>
      <c r="BA116" s="146">
        <f>IF(AZ116=1,G116,0)</f>
        <v>0</v>
      </c>
      <c r="BB116" s="146">
        <f>IF(AZ116=2,G116,0)</f>
        <v>0</v>
      </c>
      <c r="BC116" s="146">
        <f>IF(AZ116=3,G116,0)</f>
        <v>0</v>
      </c>
      <c r="BD116" s="146">
        <f>IF(AZ116=4,G116,0)</f>
        <v>0</v>
      </c>
      <c r="BE116" s="146">
        <f>IF(AZ116=5,G116,0)</f>
        <v>0</v>
      </c>
      <c r="CA116" s="177">
        <v>12</v>
      </c>
      <c r="CB116" s="177">
        <v>0</v>
      </c>
      <c r="CZ116" s="146">
        <v>0</v>
      </c>
    </row>
    <row r="117" spans="1:104" x14ac:dyDescent="0.25">
      <c r="A117" s="185"/>
      <c r="B117" s="186" t="s">
        <v>74</v>
      </c>
      <c r="C117" s="187" t="str">
        <f>CONCATENATE(B93," ",C93)</f>
        <v>96 Bourání konstrukcí</v>
      </c>
      <c r="D117" s="188"/>
      <c r="E117" s="189"/>
      <c r="F117" s="190"/>
      <c r="G117" s="191">
        <f>SUM(G93:G116)</f>
        <v>0</v>
      </c>
      <c r="O117" s="170">
        <v>4</v>
      </c>
      <c r="BA117" s="192">
        <f>SUM(BA93:BA116)</f>
        <v>0</v>
      </c>
      <c r="BB117" s="192">
        <f>SUM(BB93:BB116)</f>
        <v>0</v>
      </c>
      <c r="BC117" s="192">
        <f>SUM(BC93:BC116)</f>
        <v>0</v>
      </c>
      <c r="BD117" s="192">
        <f>SUM(BD93:BD116)</f>
        <v>0</v>
      </c>
      <c r="BE117" s="192">
        <f>SUM(BE93:BE116)</f>
        <v>0</v>
      </c>
    </row>
    <row r="118" spans="1:104" x14ac:dyDescent="0.25">
      <c r="A118" s="163" t="s">
        <v>72</v>
      </c>
      <c r="B118" s="164" t="s">
        <v>211</v>
      </c>
      <c r="C118" s="165" t="s">
        <v>212</v>
      </c>
      <c r="D118" s="166"/>
      <c r="E118" s="167"/>
      <c r="F118" s="167"/>
      <c r="G118" s="168"/>
      <c r="H118" s="169"/>
      <c r="I118" s="169"/>
      <c r="O118" s="170">
        <v>1</v>
      </c>
    </row>
    <row r="119" spans="1:104" x14ac:dyDescent="0.25">
      <c r="A119" s="171">
        <v>34</v>
      </c>
      <c r="B119" s="172" t="s">
        <v>213</v>
      </c>
      <c r="C119" s="173" t="s">
        <v>214</v>
      </c>
      <c r="D119" s="174" t="s">
        <v>86</v>
      </c>
      <c r="E119" s="175">
        <v>38.6</v>
      </c>
      <c r="F119" s="175">
        <v>0</v>
      </c>
      <c r="G119" s="176">
        <f>E119*F119</f>
        <v>0</v>
      </c>
      <c r="O119" s="170">
        <v>2</v>
      </c>
      <c r="AA119" s="146">
        <v>1</v>
      </c>
      <c r="AB119" s="146">
        <v>1</v>
      </c>
      <c r="AC119" s="146">
        <v>1</v>
      </c>
      <c r="AZ119" s="146">
        <v>1</v>
      </c>
      <c r="BA119" s="146">
        <f>IF(AZ119=1,G119,0)</f>
        <v>0</v>
      </c>
      <c r="BB119" s="146">
        <f>IF(AZ119=2,G119,0)</f>
        <v>0</v>
      </c>
      <c r="BC119" s="146">
        <f>IF(AZ119=3,G119,0)</f>
        <v>0</v>
      </c>
      <c r="BD119" s="146">
        <f>IF(AZ119=4,G119,0)</f>
        <v>0</v>
      </c>
      <c r="BE119" s="146">
        <f>IF(AZ119=5,G119,0)</f>
        <v>0</v>
      </c>
      <c r="CA119" s="177">
        <v>1</v>
      </c>
      <c r="CB119" s="177">
        <v>1</v>
      </c>
      <c r="CZ119" s="146">
        <v>0</v>
      </c>
    </row>
    <row r="120" spans="1:104" x14ac:dyDescent="0.25">
      <c r="A120" s="178"/>
      <c r="B120" s="181"/>
      <c r="C120" s="230" t="s">
        <v>215</v>
      </c>
      <c r="D120" s="231"/>
      <c r="E120" s="182">
        <v>39.799999999999997</v>
      </c>
      <c r="F120" s="183"/>
      <c r="G120" s="184"/>
      <c r="M120" s="180" t="s">
        <v>215</v>
      </c>
      <c r="O120" s="170"/>
    </row>
    <row r="121" spans="1:104" x14ac:dyDescent="0.25">
      <c r="A121" s="178"/>
      <c r="B121" s="181"/>
      <c r="C121" s="230" t="s">
        <v>216</v>
      </c>
      <c r="D121" s="231"/>
      <c r="E121" s="182">
        <v>-1.2</v>
      </c>
      <c r="F121" s="183"/>
      <c r="G121" s="184"/>
      <c r="M121" s="180" t="s">
        <v>216</v>
      </c>
      <c r="O121" s="170"/>
    </row>
    <row r="122" spans="1:104" x14ac:dyDescent="0.25">
      <c r="A122" s="185"/>
      <c r="B122" s="186" t="s">
        <v>74</v>
      </c>
      <c r="C122" s="187" t="str">
        <f>CONCATENATE(B118," ",C118)</f>
        <v>97 Prorážení otvorů</v>
      </c>
      <c r="D122" s="188"/>
      <c r="E122" s="189"/>
      <c r="F122" s="190"/>
      <c r="G122" s="191">
        <f>SUM(G118:G121)</f>
        <v>0</v>
      </c>
      <c r="O122" s="170">
        <v>4</v>
      </c>
      <c r="BA122" s="192">
        <f>SUM(BA118:BA121)</f>
        <v>0</v>
      </c>
      <c r="BB122" s="192">
        <f>SUM(BB118:BB121)</f>
        <v>0</v>
      </c>
      <c r="BC122" s="192">
        <f>SUM(BC118:BC121)</f>
        <v>0</v>
      </c>
      <c r="BD122" s="192">
        <f>SUM(BD118:BD121)</f>
        <v>0</v>
      </c>
      <c r="BE122" s="192">
        <f>SUM(BE118:BE121)</f>
        <v>0</v>
      </c>
    </row>
    <row r="123" spans="1:104" x14ac:dyDescent="0.25">
      <c r="A123" s="163" t="s">
        <v>72</v>
      </c>
      <c r="B123" s="164" t="s">
        <v>217</v>
      </c>
      <c r="C123" s="165" t="s">
        <v>218</v>
      </c>
      <c r="D123" s="166"/>
      <c r="E123" s="167"/>
      <c r="F123" s="167"/>
      <c r="G123" s="168"/>
      <c r="H123" s="169"/>
      <c r="I123" s="169"/>
      <c r="O123" s="170">
        <v>1</v>
      </c>
    </row>
    <row r="124" spans="1:104" x14ac:dyDescent="0.25">
      <c r="A124" s="171">
        <v>35</v>
      </c>
      <c r="B124" s="172" t="s">
        <v>219</v>
      </c>
      <c r="C124" s="173" t="s">
        <v>220</v>
      </c>
      <c r="D124" s="174" t="s">
        <v>93</v>
      </c>
      <c r="E124" s="175">
        <v>27.017072665000001</v>
      </c>
      <c r="F124" s="175">
        <v>0</v>
      </c>
      <c r="G124" s="176">
        <f>E124*F124</f>
        <v>0</v>
      </c>
      <c r="O124" s="170">
        <v>2</v>
      </c>
      <c r="AA124" s="146">
        <v>7</v>
      </c>
      <c r="AB124" s="146">
        <v>1</v>
      </c>
      <c r="AC124" s="146">
        <v>2</v>
      </c>
      <c r="AZ124" s="146">
        <v>1</v>
      </c>
      <c r="BA124" s="146">
        <f>IF(AZ124=1,G124,0)</f>
        <v>0</v>
      </c>
      <c r="BB124" s="146">
        <f>IF(AZ124=2,G124,0)</f>
        <v>0</v>
      </c>
      <c r="BC124" s="146">
        <f>IF(AZ124=3,G124,0)</f>
        <v>0</v>
      </c>
      <c r="BD124" s="146">
        <f>IF(AZ124=4,G124,0)</f>
        <v>0</v>
      </c>
      <c r="BE124" s="146">
        <f>IF(AZ124=5,G124,0)</f>
        <v>0</v>
      </c>
      <c r="CA124" s="177">
        <v>7</v>
      </c>
      <c r="CB124" s="177">
        <v>1</v>
      </c>
      <c r="CZ124" s="146">
        <v>0</v>
      </c>
    </row>
    <row r="125" spans="1:104" x14ac:dyDescent="0.25">
      <c r="A125" s="185"/>
      <c r="B125" s="186" t="s">
        <v>74</v>
      </c>
      <c r="C125" s="187" t="str">
        <f>CONCATENATE(B123," ",C123)</f>
        <v>99 Staveništní přesun hmot</v>
      </c>
      <c r="D125" s="188"/>
      <c r="E125" s="189"/>
      <c r="F125" s="190"/>
      <c r="G125" s="191">
        <f>SUM(G123:G124)</f>
        <v>0</v>
      </c>
      <c r="O125" s="170">
        <v>4</v>
      </c>
      <c r="BA125" s="192">
        <f>SUM(BA123:BA124)</f>
        <v>0</v>
      </c>
      <c r="BB125" s="192">
        <f>SUM(BB123:BB124)</f>
        <v>0</v>
      </c>
      <c r="BC125" s="192">
        <f>SUM(BC123:BC124)</f>
        <v>0</v>
      </c>
      <c r="BD125" s="192">
        <f>SUM(BD123:BD124)</f>
        <v>0</v>
      </c>
      <c r="BE125" s="192">
        <f>SUM(BE123:BE124)</f>
        <v>0</v>
      </c>
    </row>
    <row r="126" spans="1:104" x14ac:dyDescent="0.25">
      <c r="A126" s="163" t="s">
        <v>72</v>
      </c>
      <c r="B126" s="164" t="s">
        <v>221</v>
      </c>
      <c r="C126" s="165" t="s">
        <v>222</v>
      </c>
      <c r="D126" s="166"/>
      <c r="E126" s="167"/>
      <c r="F126" s="167"/>
      <c r="G126" s="168"/>
      <c r="H126" s="169"/>
      <c r="I126" s="169"/>
      <c r="O126" s="170">
        <v>1</v>
      </c>
    </row>
    <row r="127" spans="1:104" ht="20.399999999999999" x14ac:dyDescent="0.25">
      <c r="A127" s="171">
        <v>36</v>
      </c>
      <c r="B127" s="172" t="s">
        <v>223</v>
      </c>
      <c r="C127" s="173" t="s">
        <v>224</v>
      </c>
      <c r="D127" s="174" t="s">
        <v>86</v>
      </c>
      <c r="E127" s="175">
        <v>24.3</v>
      </c>
      <c r="F127" s="175">
        <v>0</v>
      </c>
      <c r="G127" s="176">
        <f>E127*F127</f>
        <v>0</v>
      </c>
      <c r="O127" s="170">
        <v>2</v>
      </c>
      <c r="AA127" s="146">
        <v>2</v>
      </c>
      <c r="AB127" s="146">
        <v>0</v>
      </c>
      <c r="AC127" s="146">
        <v>0</v>
      </c>
      <c r="AZ127" s="146">
        <v>2</v>
      </c>
      <c r="BA127" s="146">
        <f>IF(AZ127=1,G127,0)</f>
        <v>0</v>
      </c>
      <c r="BB127" s="146">
        <f>IF(AZ127=2,G127,0)</f>
        <v>0</v>
      </c>
      <c r="BC127" s="146">
        <f>IF(AZ127=3,G127,0)</f>
        <v>0</v>
      </c>
      <c r="BD127" s="146">
        <f>IF(AZ127=4,G127,0)</f>
        <v>0</v>
      </c>
      <c r="BE127" s="146">
        <f>IF(AZ127=5,G127,0)</f>
        <v>0</v>
      </c>
      <c r="CA127" s="177">
        <v>2</v>
      </c>
      <c r="CB127" s="177">
        <v>0</v>
      </c>
      <c r="CZ127" s="146">
        <v>3.7799999999999999E-3</v>
      </c>
    </row>
    <row r="128" spans="1:104" x14ac:dyDescent="0.25">
      <c r="A128" s="178"/>
      <c r="B128" s="181"/>
      <c r="C128" s="230" t="s">
        <v>225</v>
      </c>
      <c r="D128" s="231"/>
      <c r="E128" s="182">
        <v>9.6999999999999993</v>
      </c>
      <c r="F128" s="183"/>
      <c r="G128" s="184"/>
      <c r="M128" s="180" t="s">
        <v>225</v>
      </c>
      <c r="O128" s="170"/>
    </row>
    <row r="129" spans="1:104" x14ac:dyDescent="0.25">
      <c r="A129" s="178"/>
      <c r="B129" s="181"/>
      <c r="C129" s="230" t="s">
        <v>226</v>
      </c>
      <c r="D129" s="231"/>
      <c r="E129" s="182">
        <v>9.65</v>
      </c>
      <c r="F129" s="183"/>
      <c r="G129" s="184"/>
      <c r="M129" s="180" t="s">
        <v>226</v>
      </c>
      <c r="O129" s="170"/>
    </row>
    <row r="130" spans="1:104" x14ac:dyDescent="0.25">
      <c r="A130" s="178"/>
      <c r="B130" s="181"/>
      <c r="C130" s="230" t="s">
        <v>227</v>
      </c>
      <c r="D130" s="231"/>
      <c r="E130" s="182">
        <v>4.95</v>
      </c>
      <c r="F130" s="183"/>
      <c r="G130" s="184"/>
      <c r="M130" s="180" t="s">
        <v>227</v>
      </c>
      <c r="O130" s="170"/>
    </row>
    <row r="131" spans="1:104" x14ac:dyDescent="0.25">
      <c r="A131" s="185"/>
      <c r="B131" s="186" t="s">
        <v>74</v>
      </c>
      <c r="C131" s="187" t="str">
        <f>CONCATENATE(B126," ",C126)</f>
        <v>711 Izolace proti vodě</v>
      </c>
      <c r="D131" s="188"/>
      <c r="E131" s="189"/>
      <c r="F131" s="190"/>
      <c r="G131" s="191">
        <f>SUM(G126:G130)</f>
        <v>0</v>
      </c>
      <c r="O131" s="170">
        <v>4</v>
      </c>
      <c r="BA131" s="192">
        <f>SUM(BA126:BA130)</f>
        <v>0</v>
      </c>
      <c r="BB131" s="192">
        <f>SUM(BB126:BB130)</f>
        <v>0</v>
      </c>
      <c r="BC131" s="192">
        <f>SUM(BC126:BC130)</f>
        <v>0</v>
      </c>
      <c r="BD131" s="192">
        <f>SUM(BD126:BD130)</f>
        <v>0</v>
      </c>
      <c r="BE131" s="192">
        <f>SUM(BE126:BE130)</f>
        <v>0</v>
      </c>
    </row>
    <row r="132" spans="1:104" x14ac:dyDescent="0.25">
      <c r="A132" s="163" t="s">
        <v>72</v>
      </c>
      <c r="B132" s="164" t="s">
        <v>228</v>
      </c>
      <c r="C132" s="165" t="s">
        <v>229</v>
      </c>
      <c r="D132" s="166"/>
      <c r="E132" s="167"/>
      <c r="F132" s="167"/>
      <c r="G132" s="168"/>
      <c r="H132" s="169"/>
      <c r="I132" s="169"/>
      <c r="O132" s="170">
        <v>1</v>
      </c>
    </row>
    <row r="133" spans="1:104" ht="20.399999999999999" x14ac:dyDescent="0.25">
      <c r="A133" s="171">
        <v>37</v>
      </c>
      <c r="B133" s="172" t="s">
        <v>230</v>
      </c>
      <c r="C133" s="173" t="s">
        <v>231</v>
      </c>
      <c r="D133" s="174" t="s">
        <v>168</v>
      </c>
      <c r="E133" s="175">
        <v>1</v>
      </c>
      <c r="F133" s="175">
        <v>0</v>
      </c>
      <c r="G133" s="176">
        <f>E133*F133</f>
        <v>0</v>
      </c>
      <c r="O133" s="170">
        <v>2</v>
      </c>
      <c r="AA133" s="146">
        <v>12</v>
      </c>
      <c r="AB133" s="146">
        <v>0</v>
      </c>
      <c r="AC133" s="146">
        <v>9</v>
      </c>
      <c r="AZ133" s="146">
        <v>2</v>
      </c>
      <c r="BA133" s="146">
        <f>IF(AZ133=1,G133,0)</f>
        <v>0</v>
      </c>
      <c r="BB133" s="146">
        <f>IF(AZ133=2,G133,0)</f>
        <v>0</v>
      </c>
      <c r="BC133" s="146">
        <f>IF(AZ133=3,G133,0)</f>
        <v>0</v>
      </c>
      <c r="BD133" s="146">
        <f>IF(AZ133=4,G133,0)</f>
        <v>0</v>
      </c>
      <c r="BE133" s="146">
        <f>IF(AZ133=5,G133,0)</f>
        <v>0</v>
      </c>
      <c r="CA133" s="177">
        <v>12</v>
      </c>
      <c r="CB133" s="177">
        <v>0</v>
      </c>
      <c r="CZ133" s="146">
        <v>0</v>
      </c>
    </row>
    <row r="134" spans="1:104" x14ac:dyDescent="0.25">
      <c r="A134" s="185"/>
      <c r="B134" s="186" t="s">
        <v>74</v>
      </c>
      <c r="C134" s="187" t="str">
        <f>CONCATENATE(B132," ",C132)</f>
        <v>720 Zdravotechnická instalace</v>
      </c>
      <c r="D134" s="188"/>
      <c r="E134" s="189"/>
      <c r="F134" s="190"/>
      <c r="G134" s="191">
        <f>SUM(G132:G133)</f>
        <v>0</v>
      </c>
      <c r="O134" s="170">
        <v>4</v>
      </c>
      <c r="BA134" s="192">
        <f>SUM(BA132:BA133)</f>
        <v>0</v>
      </c>
      <c r="BB134" s="192">
        <f>SUM(BB132:BB133)</f>
        <v>0</v>
      </c>
      <c r="BC134" s="192">
        <f>SUM(BC132:BC133)</f>
        <v>0</v>
      </c>
      <c r="BD134" s="192">
        <f>SUM(BD132:BD133)</f>
        <v>0</v>
      </c>
      <c r="BE134" s="192">
        <f>SUM(BE132:BE133)</f>
        <v>0</v>
      </c>
    </row>
    <row r="135" spans="1:104" x14ac:dyDescent="0.25">
      <c r="A135" s="163" t="s">
        <v>72</v>
      </c>
      <c r="B135" s="164" t="s">
        <v>232</v>
      </c>
      <c r="C135" s="165" t="s">
        <v>233</v>
      </c>
      <c r="D135" s="166"/>
      <c r="E135" s="167"/>
      <c r="F135" s="167"/>
      <c r="G135" s="168"/>
      <c r="H135" s="169"/>
      <c r="I135" s="169"/>
      <c r="O135" s="170">
        <v>1</v>
      </c>
    </row>
    <row r="136" spans="1:104" x14ac:dyDescent="0.25">
      <c r="A136" s="171">
        <v>38</v>
      </c>
      <c r="B136" s="172" t="s">
        <v>234</v>
      </c>
      <c r="C136" s="173" t="s">
        <v>235</v>
      </c>
      <c r="D136" s="174" t="s">
        <v>168</v>
      </c>
      <c r="E136" s="175">
        <v>1</v>
      </c>
      <c r="F136" s="175">
        <v>0</v>
      </c>
      <c r="G136" s="176">
        <f>E136*F136</f>
        <v>0</v>
      </c>
      <c r="O136" s="170">
        <v>2</v>
      </c>
      <c r="AA136" s="146">
        <v>12</v>
      </c>
      <c r="AB136" s="146">
        <v>0</v>
      </c>
      <c r="AC136" s="146">
        <v>10</v>
      </c>
      <c r="AZ136" s="146">
        <v>2</v>
      </c>
      <c r="BA136" s="146">
        <f>IF(AZ136=1,G136,0)</f>
        <v>0</v>
      </c>
      <c r="BB136" s="146">
        <f>IF(AZ136=2,G136,0)</f>
        <v>0</v>
      </c>
      <c r="BC136" s="146">
        <f>IF(AZ136=3,G136,0)</f>
        <v>0</v>
      </c>
      <c r="BD136" s="146">
        <f>IF(AZ136=4,G136,0)</f>
        <v>0</v>
      </c>
      <c r="BE136" s="146">
        <f>IF(AZ136=5,G136,0)</f>
        <v>0</v>
      </c>
      <c r="CA136" s="177">
        <v>12</v>
      </c>
      <c r="CB136" s="177">
        <v>0</v>
      </c>
      <c r="CZ136" s="146">
        <v>0</v>
      </c>
    </row>
    <row r="137" spans="1:104" x14ac:dyDescent="0.25">
      <c r="A137" s="185"/>
      <c r="B137" s="186" t="s">
        <v>74</v>
      </c>
      <c r="C137" s="187" t="str">
        <f>CONCATENATE(B135," ",C135)</f>
        <v>730 Ústřední vytápění</v>
      </c>
      <c r="D137" s="188"/>
      <c r="E137" s="189"/>
      <c r="F137" s="190"/>
      <c r="G137" s="191">
        <f>SUM(G135:G136)</f>
        <v>0</v>
      </c>
      <c r="O137" s="170">
        <v>4</v>
      </c>
      <c r="BA137" s="192">
        <f>SUM(BA135:BA136)</f>
        <v>0</v>
      </c>
      <c r="BB137" s="192">
        <f>SUM(BB135:BB136)</f>
        <v>0</v>
      </c>
      <c r="BC137" s="192">
        <f>SUM(BC135:BC136)</f>
        <v>0</v>
      </c>
      <c r="BD137" s="192">
        <f>SUM(BD135:BD136)</f>
        <v>0</v>
      </c>
      <c r="BE137" s="192">
        <f>SUM(BE135:BE136)</f>
        <v>0</v>
      </c>
    </row>
    <row r="138" spans="1:104" x14ac:dyDescent="0.25">
      <c r="A138" s="163" t="s">
        <v>72</v>
      </c>
      <c r="B138" s="164" t="s">
        <v>236</v>
      </c>
      <c r="C138" s="165" t="s">
        <v>237</v>
      </c>
      <c r="D138" s="166"/>
      <c r="E138" s="167"/>
      <c r="F138" s="167"/>
      <c r="G138" s="168"/>
      <c r="H138" s="169"/>
      <c r="I138" s="169"/>
      <c r="O138" s="170">
        <v>1</v>
      </c>
    </row>
    <row r="139" spans="1:104" x14ac:dyDescent="0.25">
      <c r="A139" s="171">
        <v>39</v>
      </c>
      <c r="B139" s="172" t="s">
        <v>238</v>
      </c>
      <c r="C139" s="173" t="s">
        <v>239</v>
      </c>
      <c r="D139" s="174" t="s">
        <v>141</v>
      </c>
      <c r="E139" s="175">
        <v>7</v>
      </c>
      <c r="F139" s="175">
        <v>0</v>
      </c>
      <c r="G139" s="176">
        <f>E139*F139</f>
        <v>0</v>
      </c>
      <c r="O139" s="170">
        <v>2</v>
      </c>
      <c r="AA139" s="146">
        <v>12</v>
      </c>
      <c r="AB139" s="146">
        <v>0</v>
      </c>
      <c r="AC139" s="146">
        <v>77</v>
      </c>
      <c r="AZ139" s="146">
        <v>2</v>
      </c>
      <c r="BA139" s="146">
        <f>IF(AZ139=1,G139,0)</f>
        <v>0</v>
      </c>
      <c r="BB139" s="146">
        <f>IF(AZ139=2,G139,0)</f>
        <v>0</v>
      </c>
      <c r="BC139" s="146">
        <f>IF(AZ139=3,G139,0)</f>
        <v>0</v>
      </c>
      <c r="BD139" s="146">
        <f>IF(AZ139=4,G139,0)</f>
        <v>0</v>
      </c>
      <c r="BE139" s="146">
        <f>IF(AZ139=5,G139,0)</f>
        <v>0</v>
      </c>
      <c r="CA139" s="177">
        <v>12</v>
      </c>
      <c r="CB139" s="177">
        <v>0</v>
      </c>
      <c r="CZ139" s="146">
        <v>0</v>
      </c>
    </row>
    <row r="140" spans="1:104" x14ac:dyDescent="0.25">
      <c r="A140" s="178"/>
      <c r="B140" s="179"/>
      <c r="C140" s="233" t="s">
        <v>240</v>
      </c>
      <c r="D140" s="234"/>
      <c r="E140" s="234"/>
      <c r="F140" s="234"/>
      <c r="G140" s="235"/>
      <c r="L140" s="180" t="s">
        <v>240</v>
      </c>
      <c r="O140" s="170">
        <v>3</v>
      </c>
    </row>
    <row r="141" spans="1:104" x14ac:dyDescent="0.25">
      <c r="A141" s="178"/>
      <c r="B141" s="179"/>
      <c r="C141" s="233"/>
      <c r="D141" s="234"/>
      <c r="E141" s="234"/>
      <c r="F141" s="234"/>
      <c r="G141" s="235"/>
      <c r="L141" s="180"/>
      <c r="O141" s="170">
        <v>3</v>
      </c>
    </row>
    <row r="142" spans="1:104" x14ac:dyDescent="0.25">
      <c r="A142" s="178"/>
      <c r="B142" s="179"/>
      <c r="C142" s="233" t="s">
        <v>241</v>
      </c>
      <c r="D142" s="234"/>
      <c r="E142" s="234"/>
      <c r="F142" s="234"/>
      <c r="G142" s="235"/>
      <c r="L142" s="180" t="s">
        <v>241</v>
      </c>
      <c r="O142" s="170">
        <v>3</v>
      </c>
    </row>
    <row r="143" spans="1:104" x14ac:dyDescent="0.25">
      <c r="A143" s="178"/>
      <c r="B143" s="179"/>
      <c r="C143" s="233" t="s">
        <v>242</v>
      </c>
      <c r="D143" s="234"/>
      <c r="E143" s="234"/>
      <c r="F143" s="234"/>
      <c r="G143" s="235"/>
      <c r="L143" s="180" t="s">
        <v>242</v>
      </c>
      <c r="O143" s="170">
        <v>3</v>
      </c>
    </row>
    <row r="144" spans="1:104" ht="12.75" customHeight="1" x14ac:dyDescent="0.25">
      <c r="A144" s="178"/>
      <c r="B144" s="179"/>
      <c r="C144" s="233" t="s">
        <v>374</v>
      </c>
      <c r="D144" s="234"/>
      <c r="E144" s="234"/>
      <c r="F144" s="234"/>
      <c r="G144" s="235"/>
      <c r="L144" s="180" t="s">
        <v>243</v>
      </c>
      <c r="O144" s="170">
        <v>3</v>
      </c>
    </row>
    <row r="145" spans="1:104" x14ac:dyDescent="0.25">
      <c r="A145" s="178"/>
      <c r="B145" s="181"/>
      <c r="C145" s="230" t="s">
        <v>244</v>
      </c>
      <c r="D145" s="231"/>
      <c r="E145" s="182">
        <v>7</v>
      </c>
      <c r="F145" s="183"/>
      <c r="G145" s="184"/>
      <c r="M145" s="180" t="s">
        <v>244</v>
      </c>
      <c r="O145" s="170"/>
    </row>
    <row r="146" spans="1:104" x14ac:dyDescent="0.25">
      <c r="A146" s="171">
        <v>40</v>
      </c>
      <c r="B146" s="172" t="s">
        <v>245</v>
      </c>
      <c r="C146" s="173" t="s">
        <v>246</v>
      </c>
      <c r="D146" s="174" t="s">
        <v>141</v>
      </c>
      <c r="E146" s="175">
        <v>8</v>
      </c>
      <c r="F146" s="175">
        <v>0</v>
      </c>
      <c r="G146" s="176">
        <f>E146*F146</f>
        <v>0</v>
      </c>
      <c r="O146" s="170">
        <v>2</v>
      </c>
      <c r="AA146" s="146">
        <v>12</v>
      </c>
      <c r="AB146" s="146">
        <v>0</v>
      </c>
      <c r="AC146" s="146">
        <v>78</v>
      </c>
      <c r="AZ146" s="146">
        <v>2</v>
      </c>
      <c r="BA146" s="146">
        <f>IF(AZ146=1,G146,0)</f>
        <v>0</v>
      </c>
      <c r="BB146" s="146">
        <f>IF(AZ146=2,G146,0)</f>
        <v>0</v>
      </c>
      <c r="BC146" s="146">
        <f>IF(AZ146=3,G146,0)</f>
        <v>0</v>
      </c>
      <c r="BD146" s="146">
        <f>IF(AZ146=4,G146,0)</f>
        <v>0</v>
      </c>
      <c r="BE146" s="146">
        <f>IF(AZ146=5,G146,0)</f>
        <v>0</v>
      </c>
      <c r="CA146" s="177">
        <v>12</v>
      </c>
      <c r="CB146" s="177">
        <v>0</v>
      </c>
      <c r="CZ146" s="146">
        <v>0</v>
      </c>
    </row>
    <row r="147" spans="1:104" x14ac:dyDescent="0.25">
      <c r="A147" s="178"/>
      <c r="B147" s="179"/>
      <c r="C147" s="233" t="s">
        <v>240</v>
      </c>
      <c r="D147" s="234"/>
      <c r="E147" s="234"/>
      <c r="F147" s="234"/>
      <c r="G147" s="235"/>
      <c r="L147" s="180" t="s">
        <v>240</v>
      </c>
      <c r="O147" s="170">
        <v>3</v>
      </c>
    </row>
    <row r="148" spans="1:104" x14ac:dyDescent="0.25">
      <c r="A148" s="178"/>
      <c r="B148" s="179"/>
      <c r="C148" s="233"/>
      <c r="D148" s="234"/>
      <c r="E148" s="234"/>
      <c r="F148" s="234"/>
      <c r="G148" s="235"/>
      <c r="L148" s="180"/>
      <c r="O148" s="170">
        <v>3</v>
      </c>
    </row>
    <row r="149" spans="1:104" x14ac:dyDescent="0.25">
      <c r="A149" s="178"/>
      <c r="B149" s="179"/>
      <c r="C149" s="233" t="s">
        <v>241</v>
      </c>
      <c r="D149" s="234"/>
      <c r="E149" s="234"/>
      <c r="F149" s="234"/>
      <c r="G149" s="235"/>
      <c r="L149" s="180" t="s">
        <v>241</v>
      </c>
      <c r="O149" s="170">
        <v>3</v>
      </c>
    </row>
    <row r="150" spans="1:104" x14ac:dyDescent="0.25">
      <c r="A150" s="178"/>
      <c r="B150" s="179"/>
      <c r="C150" s="233" t="s">
        <v>242</v>
      </c>
      <c r="D150" s="234"/>
      <c r="E150" s="234"/>
      <c r="F150" s="234"/>
      <c r="G150" s="235"/>
      <c r="L150" s="180" t="s">
        <v>242</v>
      </c>
      <c r="O150" s="170">
        <v>3</v>
      </c>
    </row>
    <row r="151" spans="1:104" ht="12.75" customHeight="1" x14ac:dyDescent="0.25">
      <c r="A151" s="178"/>
      <c r="B151" s="179"/>
      <c r="C151" s="233" t="s">
        <v>374</v>
      </c>
      <c r="D151" s="234"/>
      <c r="E151" s="234"/>
      <c r="F151" s="234"/>
      <c r="G151" s="235"/>
      <c r="L151" s="180" t="s">
        <v>243</v>
      </c>
      <c r="O151" s="170">
        <v>3</v>
      </c>
    </row>
    <row r="152" spans="1:104" x14ac:dyDescent="0.25">
      <c r="A152" s="178"/>
      <c r="B152" s="181"/>
      <c r="C152" s="230" t="s">
        <v>247</v>
      </c>
      <c r="D152" s="231"/>
      <c r="E152" s="182">
        <v>8</v>
      </c>
      <c r="F152" s="183"/>
      <c r="G152" s="184"/>
      <c r="M152" s="180" t="s">
        <v>247</v>
      </c>
      <c r="O152" s="170"/>
    </row>
    <row r="153" spans="1:104" x14ac:dyDescent="0.25">
      <c r="A153" s="171">
        <v>41</v>
      </c>
      <c r="B153" s="172" t="s">
        <v>248</v>
      </c>
      <c r="C153" s="173" t="s">
        <v>249</v>
      </c>
      <c r="D153" s="174" t="s">
        <v>141</v>
      </c>
      <c r="E153" s="175">
        <v>1</v>
      </c>
      <c r="F153" s="175">
        <v>0</v>
      </c>
      <c r="G153" s="176">
        <f>E153*F153</f>
        <v>0</v>
      </c>
      <c r="O153" s="170">
        <v>2</v>
      </c>
      <c r="AA153" s="146">
        <v>12</v>
      </c>
      <c r="AB153" s="146">
        <v>0</v>
      </c>
      <c r="AC153" s="146">
        <v>79</v>
      </c>
      <c r="AZ153" s="146">
        <v>2</v>
      </c>
      <c r="BA153" s="146">
        <f>IF(AZ153=1,G153,0)</f>
        <v>0</v>
      </c>
      <c r="BB153" s="146">
        <f>IF(AZ153=2,G153,0)</f>
        <v>0</v>
      </c>
      <c r="BC153" s="146">
        <f>IF(AZ153=3,G153,0)</f>
        <v>0</v>
      </c>
      <c r="BD153" s="146">
        <f>IF(AZ153=4,G153,0)</f>
        <v>0</v>
      </c>
      <c r="BE153" s="146">
        <f>IF(AZ153=5,G153,0)</f>
        <v>0</v>
      </c>
      <c r="CA153" s="177">
        <v>12</v>
      </c>
      <c r="CB153" s="177">
        <v>0</v>
      </c>
      <c r="CZ153" s="146">
        <v>0</v>
      </c>
    </row>
    <row r="154" spans="1:104" x14ac:dyDescent="0.25">
      <c r="A154" s="178"/>
      <c r="B154" s="179"/>
      <c r="C154" s="233" t="s">
        <v>240</v>
      </c>
      <c r="D154" s="234"/>
      <c r="E154" s="234"/>
      <c r="F154" s="234"/>
      <c r="G154" s="235"/>
      <c r="L154" s="180" t="s">
        <v>240</v>
      </c>
      <c r="O154" s="170">
        <v>3</v>
      </c>
    </row>
    <row r="155" spans="1:104" x14ac:dyDescent="0.25">
      <c r="A155" s="178"/>
      <c r="B155" s="179"/>
      <c r="C155" s="233"/>
      <c r="D155" s="234"/>
      <c r="E155" s="234"/>
      <c r="F155" s="234"/>
      <c r="G155" s="235"/>
      <c r="L155" s="180"/>
      <c r="O155" s="170">
        <v>3</v>
      </c>
    </row>
    <row r="156" spans="1:104" x14ac:dyDescent="0.25">
      <c r="A156" s="178"/>
      <c r="B156" s="179"/>
      <c r="C156" s="233" t="s">
        <v>241</v>
      </c>
      <c r="D156" s="234"/>
      <c r="E156" s="234"/>
      <c r="F156" s="234"/>
      <c r="G156" s="235"/>
      <c r="L156" s="180" t="s">
        <v>241</v>
      </c>
      <c r="O156" s="170">
        <v>3</v>
      </c>
    </row>
    <row r="157" spans="1:104" x14ac:dyDescent="0.25">
      <c r="A157" s="178"/>
      <c r="B157" s="179"/>
      <c r="C157" s="233" t="s">
        <v>242</v>
      </c>
      <c r="D157" s="234"/>
      <c r="E157" s="234"/>
      <c r="F157" s="234"/>
      <c r="G157" s="235"/>
      <c r="L157" s="180" t="s">
        <v>242</v>
      </c>
      <c r="O157" s="170">
        <v>3</v>
      </c>
    </row>
    <row r="158" spans="1:104" x14ac:dyDescent="0.25">
      <c r="A158" s="178"/>
      <c r="B158" s="179"/>
      <c r="C158" s="236" t="s">
        <v>374</v>
      </c>
      <c r="D158" s="237"/>
      <c r="E158" s="237"/>
      <c r="F158" s="237"/>
      <c r="G158" s="238"/>
      <c r="L158" s="180" t="s">
        <v>243</v>
      </c>
      <c r="O158" s="170">
        <v>3</v>
      </c>
    </row>
    <row r="159" spans="1:104" x14ac:dyDescent="0.25">
      <c r="A159" s="178"/>
      <c r="B159" s="181"/>
      <c r="C159" s="230" t="s">
        <v>250</v>
      </c>
      <c r="D159" s="231"/>
      <c r="E159" s="182">
        <v>1</v>
      </c>
      <c r="F159" s="183"/>
      <c r="G159" s="184"/>
      <c r="M159" s="180" t="s">
        <v>250</v>
      </c>
      <c r="O159" s="170"/>
    </row>
    <row r="160" spans="1:104" x14ac:dyDescent="0.25">
      <c r="A160" s="171">
        <v>42</v>
      </c>
      <c r="B160" s="172" t="s">
        <v>251</v>
      </c>
      <c r="C160" s="173" t="s">
        <v>252</v>
      </c>
      <c r="D160" s="174" t="s">
        <v>141</v>
      </c>
      <c r="E160" s="175">
        <v>1</v>
      </c>
      <c r="F160" s="175">
        <v>0</v>
      </c>
      <c r="G160" s="176">
        <f>E160*F160</f>
        <v>0</v>
      </c>
      <c r="O160" s="170">
        <v>2</v>
      </c>
      <c r="AA160" s="146">
        <v>12</v>
      </c>
      <c r="AB160" s="146">
        <v>0</v>
      </c>
      <c r="AC160" s="146">
        <v>80</v>
      </c>
      <c r="AZ160" s="146">
        <v>2</v>
      </c>
      <c r="BA160" s="146">
        <f>IF(AZ160=1,G160,0)</f>
        <v>0</v>
      </c>
      <c r="BB160" s="146">
        <f>IF(AZ160=2,G160,0)</f>
        <v>0</v>
      </c>
      <c r="BC160" s="146">
        <f>IF(AZ160=3,G160,0)</f>
        <v>0</v>
      </c>
      <c r="BD160" s="146">
        <f>IF(AZ160=4,G160,0)</f>
        <v>0</v>
      </c>
      <c r="BE160" s="146">
        <f>IF(AZ160=5,G160,0)</f>
        <v>0</v>
      </c>
      <c r="CA160" s="177">
        <v>12</v>
      </c>
      <c r="CB160" s="177">
        <v>0</v>
      </c>
      <c r="CZ160" s="146">
        <v>0</v>
      </c>
    </row>
    <row r="161" spans="1:104" x14ac:dyDescent="0.25">
      <c r="A161" s="178"/>
      <c r="B161" s="179"/>
      <c r="C161" s="233" t="s">
        <v>240</v>
      </c>
      <c r="D161" s="234"/>
      <c r="E161" s="234"/>
      <c r="F161" s="234"/>
      <c r="G161" s="235"/>
      <c r="L161" s="180" t="s">
        <v>240</v>
      </c>
      <c r="O161" s="170">
        <v>3</v>
      </c>
    </row>
    <row r="162" spans="1:104" x14ac:dyDescent="0.25">
      <c r="A162" s="178"/>
      <c r="B162" s="179"/>
      <c r="C162" s="233"/>
      <c r="D162" s="234"/>
      <c r="E162" s="234"/>
      <c r="F162" s="234"/>
      <c r="G162" s="235"/>
      <c r="L162" s="180"/>
      <c r="O162" s="170">
        <v>3</v>
      </c>
    </row>
    <row r="163" spans="1:104" x14ac:dyDescent="0.25">
      <c r="A163" s="178"/>
      <c r="B163" s="179"/>
      <c r="C163" s="233" t="s">
        <v>242</v>
      </c>
      <c r="D163" s="234"/>
      <c r="E163" s="234"/>
      <c r="F163" s="234"/>
      <c r="G163" s="235"/>
      <c r="L163" s="180" t="s">
        <v>242</v>
      </c>
      <c r="O163" s="170">
        <v>3</v>
      </c>
    </row>
    <row r="164" spans="1:104" x14ac:dyDescent="0.25">
      <c r="A164" s="178"/>
      <c r="B164" s="179"/>
      <c r="C164" s="233" t="s">
        <v>253</v>
      </c>
      <c r="D164" s="234"/>
      <c r="E164" s="234"/>
      <c r="F164" s="234"/>
      <c r="G164" s="235"/>
      <c r="L164" s="180" t="s">
        <v>253</v>
      </c>
      <c r="O164" s="170">
        <v>3</v>
      </c>
    </row>
    <row r="165" spans="1:104" x14ac:dyDescent="0.25">
      <c r="A165" s="178"/>
      <c r="B165" s="181"/>
      <c r="C165" s="230" t="s">
        <v>254</v>
      </c>
      <c r="D165" s="231"/>
      <c r="E165" s="182">
        <v>1</v>
      </c>
      <c r="F165" s="183"/>
      <c r="G165" s="184"/>
      <c r="M165" s="180" t="s">
        <v>254</v>
      </c>
      <c r="O165" s="170"/>
    </row>
    <row r="166" spans="1:104" x14ac:dyDescent="0.25">
      <c r="A166" s="171">
        <v>43</v>
      </c>
      <c r="B166" s="172" t="s">
        <v>255</v>
      </c>
      <c r="C166" s="173" t="s">
        <v>256</v>
      </c>
      <c r="D166" s="174" t="s">
        <v>257</v>
      </c>
      <c r="E166" s="175">
        <v>5</v>
      </c>
      <c r="F166" s="175">
        <v>0</v>
      </c>
      <c r="G166" s="176">
        <f>E166*F166</f>
        <v>0</v>
      </c>
      <c r="O166" s="170">
        <v>2</v>
      </c>
      <c r="AA166" s="146">
        <v>12</v>
      </c>
      <c r="AB166" s="146">
        <v>0</v>
      </c>
      <c r="AC166" s="146">
        <v>81</v>
      </c>
      <c r="AZ166" s="146">
        <v>2</v>
      </c>
      <c r="BA166" s="146">
        <f>IF(AZ166=1,G166,0)</f>
        <v>0</v>
      </c>
      <c r="BB166" s="146">
        <f>IF(AZ166=2,G166,0)</f>
        <v>0</v>
      </c>
      <c r="BC166" s="146">
        <f>IF(AZ166=3,G166,0)</f>
        <v>0</v>
      </c>
      <c r="BD166" s="146">
        <f>IF(AZ166=4,G166,0)</f>
        <v>0</v>
      </c>
      <c r="BE166" s="146">
        <f>IF(AZ166=5,G166,0)</f>
        <v>0</v>
      </c>
      <c r="CA166" s="177">
        <v>12</v>
      </c>
      <c r="CB166" s="177">
        <v>0</v>
      </c>
      <c r="CZ166" s="146">
        <v>0</v>
      </c>
    </row>
    <row r="167" spans="1:104" x14ac:dyDescent="0.25">
      <c r="A167" s="178"/>
      <c r="B167" s="179"/>
      <c r="C167" s="233" t="s">
        <v>258</v>
      </c>
      <c r="D167" s="234"/>
      <c r="E167" s="234"/>
      <c r="F167" s="234"/>
      <c r="G167" s="235"/>
      <c r="L167" s="180" t="s">
        <v>258</v>
      </c>
      <c r="O167" s="170">
        <v>3</v>
      </c>
    </row>
    <row r="168" spans="1:104" ht="20.399999999999999" x14ac:dyDescent="0.25">
      <c r="A168" s="171">
        <v>44</v>
      </c>
      <c r="B168" s="172" t="s">
        <v>259</v>
      </c>
      <c r="C168" s="173" t="s">
        <v>260</v>
      </c>
      <c r="D168" s="174" t="s">
        <v>141</v>
      </c>
      <c r="E168" s="175">
        <v>7</v>
      </c>
      <c r="F168" s="175">
        <v>0</v>
      </c>
      <c r="G168" s="176">
        <f>E168*F168</f>
        <v>0</v>
      </c>
      <c r="O168" s="170">
        <v>2</v>
      </c>
      <c r="AA168" s="146">
        <v>12</v>
      </c>
      <c r="AB168" s="146">
        <v>0</v>
      </c>
      <c r="AC168" s="146">
        <v>98</v>
      </c>
      <c r="AZ168" s="146">
        <v>2</v>
      </c>
      <c r="BA168" s="146">
        <f>IF(AZ168=1,G168,0)</f>
        <v>0</v>
      </c>
      <c r="BB168" s="146">
        <f>IF(AZ168=2,G168,0)</f>
        <v>0</v>
      </c>
      <c r="BC168" s="146">
        <f>IF(AZ168=3,G168,0)</f>
        <v>0</v>
      </c>
      <c r="BD168" s="146">
        <f>IF(AZ168=4,G168,0)</f>
        <v>0</v>
      </c>
      <c r="BE168" s="146">
        <f>IF(AZ168=5,G168,0)</f>
        <v>0</v>
      </c>
      <c r="CA168" s="177">
        <v>12</v>
      </c>
      <c r="CB168" s="177">
        <v>0</v>
      </c>
      <c r="CZ168" s="146">
        <v>0</v>
      </c>
    </row>
    <row r="169" spans="1:104" x14ac:dyDescent="0.25">
      <c r="A169" s="185"/>
      <c r="B169" s="186" t="s">
        <v>74</v>
      </c>
      <c r="C169" s="187" t="str">
        <f>CONCATENATE(B138," ",C138)</f>
        <v>767 Konstrukce zámečnické</v>
      </c>
      <c r="D169" s="188"/>
      <c r="E169" s="189"/>
      <c r="F169" s="190"/>
      <c r="G169" s="191">
        <f>SUM(G138:G168)</f>
        <v>0</v>
      </c>
      <c r="O169" s="170">
        <v>4</v>
      </c>
      <c r="BA169" s="192">
        <f>SUM(BA138:BA168)</f>
        <v>0</v>
      </c>
      <c r="BB169" s="192">
        <f>SUM(BB138:BB168)</f>
        <v>0</v>
      </c>
      <c r="BC169" s="192">
        <f>SUM(BC138:BC168)</f>
        <v>0</v>
      </c>
      <c r="BD169" s="192">
        <f>SUM(BD138:BD168)</f>
        <v>0</v>
      </c>
      <c r="BE169" s="192">
        <f>SUM(BE138:BE168)</f>
        <v>0</v>
      </c>
    </row>
    <row r="170" spans="1:104" x14ac:dyDescent="0.25">
      <c r="A170" s="163" t="s">
        <v>72</v>
      </c>
      <c r="B170" s="164" t="s">
        <v>261</v>
      </c>
      <c r="C170" s="165" t="s">
        <v>262</v>
      </c>
      <c r="D170" s="166"/>
      <c r="E170" s="167"/>
      <c r="F170" s="167"/>
      <c r="G170" s="168"/>
      <c r="H170" s="169"/>
      <c r="I170" s="169"/>
      <c r="O170" s="170">
        <v>1</v>
      </c>
    </row>
    <row r="171" spans="1:104" x14ac:dyDescent="0.25">
      <c r="A171" s="171">
        <v>45</v>
      </c>
      <c r="B171" s="172" t="s">
        <v>263</v>
      </c>
      <c r="C171" s="173" t="s">
        <v>264</v>
      </c>
      <c r="D171" s="174" t="s">
        <v>124</v>
      </c>
      <c r="E171" s="175">
        <v>92.1</v>
      </c>
      <c r="F171" s="175">
        <v>0</v>
      </c>
      <c r="G171" s="176">
        <f>E171*F171</f>
        <v>0</v>
      </c>
      <c r="O171" s="170">
        <v>2</v>
      </c>
      <c r="AA171" s="146">
        <v>1</v>
      </c>
      <c r="AB171" s="146">
        <v>7</v>
      </c>
      <c r="AC171" s="146">
        <v>7</v>
      </c>
      <c r="AZ171" s="146">
        <v>2</v>
      </c>
      <c r="BA171" s="146">
        <f>IF(AZ171=1,G171,0)</f>
        <v>0</v>
      </c>
      <c r="BB171" s="146">
        <f>IF(AZ171=2,G171,0)</f>
        <v>0</v>
      </c>
      <c r="BC171" s="146">
        <f>IF(AZ171=3,G171,0)</f>
        <v>0</v>
      </c>
      <c r="BD171" s="146">
        <f>IF(AZ171=4,G171,0)</f>
        <v>0</v>
      </c>
      <c r="BE171" s="146">
        <f>IF(AZ171=5,G171,0)</f>
        <v>0</v>
      </c>
      <c r="CA171" s="177">
        <v>1</v>
      </c>
      <c r="CB171" s="177">
        <v>7</v>
      </c>
      <c r="CZ171" s="146">
        <v>3.2000000000000003E-4</v>
      </c>
    </row>
    <row r="172" spans="1:104" x14ac:dyDescent="0.25">
      <c r="A172" s="178"/>
      <c r="B172" s="181"/>
      <c r="C172" s="230" t="s">
        <v>265</v>
      </c>
      <c r="D172" s="231"/>
      <c r="E172" s="182">
        <v>78.599999999999994</v>
      </c>
      <c r="F172" s="183"/>
      <c r="G172" s="184"/>
      <c r="M172" s="180" t="s">
        <v>265</v>
      </c>
      <c r="O172" s="170"/>
    </row>
    <row r="173" spans="1:104" x14ac:dyDescent="0.25">
      <c r="A173" s="178"/>
      <c r="B173" s="181"/>
      <c r="C173" s="230" t="s">
        <v>266</v>
      </c>
      <c r="D173" s="231"/>
      <c r="E173" s="182">
        <v>13.5</v>
      </c>
      <c r="F173" s="183"/>
      <c r="G173" s="184"/>
      <c r="M173" s="180" t="s">
        <v>266</v>
      </c>
      <c r="O173" s="170"/>
    </row>
    <row r="174" spans="1:104" x14ac:dyDescent="0.25">
      <c r="A174" s="171">
        <v>46</v>
      </c>
      <c r="B174" s="172" t="s">
        <v>267</v>
      </c>
      <c r="C174" s="173" t="s">
        <v>268</v>
      </c>
      <c r="D174" s="174" t="s">
        <v>124</v>
      </c>
      <c r="E174" s="175">
        <v>92.1</v>
      </c>
      <c r="F174" s="175">
        <v>0</v>
      </c>
      <c r="G174" s="176">
        <f>E174*F174</f>
        <v>0</v>
      </c>
      <c r="O174" s="170">
        <v>2</v>
      </c>
      <c r="AA174" s="146">
        <v>1</v>
      </c>
      <c r="AB174" s="146">
        <v>7</v>
      </c>
      <c r="AC174" s="146">
        <v>7</v>
      </c>
      <c r="AZ174" s="146">
        <v>2</v>
      </c>
      <c r="BA174" s="146">
        <f>IF(AZ174=1,G174,0)</f>
        <v>0</v>
      </c>
      <c r="BB174" s="146">
        <f>IF(AZ174=2,G174,0)</f>
        <v>0</v>
      </c>
      <c r="BC174" s="146">
        <f>IF(AZ174=3,G174,0)</f>
        <v>0</v>
      </c>
      <c r="BD174" s="146">
        <f>IF(AZ174=4,G174,0)</f>
        <v>0</v>
      </c>
      <c r="BE174" s="146">
        <f>IF(AZ174=5,G174,0)</f>
        <v>0</v>
      </c>
      <c r="CA174" s="177">
        <v>1</v>
      </c>
      <c r="CB174" s="177">
        <v>7</v>
      </c>
      <c r="CZ174" s="146">
        <v>0</v>
      </c>
    </row>
    <row r="175" spans="1:104" x14ac:dyDescent="0.25">
      <c r="A175" s="171">
        <v>47</v>
      </c>
      <c r="B175" s="172" t="s">
        <v>269</v>
      </c>
      <c r="C175" s="173" t="s">
        <v>270</v>
      </c>
      <c r="D175" s="174" t="s">
        <v>86</v>
      </c>
      <c r="E175" s="175">
        <v>9.6999999999999993</v>
      </c>
      <c r="F175" s="175">
        <v>0</v>
      </c>
      <c r="G175" s="176">
        <f>E175*F175</f>
        <v>0</v>
      </c>
      <c r="O175" s="170">
        <v>2</v>
      </c>
      <c r="AA175" s="146">
        <v>1</v>
      </c>
      <c r="AB175" s="146">
        <v>7</v>
      </c>
      <c r="AC175" s="146">
        <v>7</v>
      </c>
      <c r="AZ175" s="146">
        <v>2</v>
      </c>
      <c r="BA175" s="146">
        <f>IF(AZ175=1,G175,0)</f>
        <v>0</v>
      </c>
      <c r="BB175" s="146">
        <f>IF(AZ175=2,G175,0)</f>
        <v>0</v>
      </c>
      <c r="BC175" s="146">
        <f>IF(AZ175=3,G175,0)</f>
        <v>0</v>
      </c>
      <c r="BD175" s="146">
        <f>IF(AZ175=4,G175,0)</f>
        <v>0</v>
      </c>
      <c r="BE175" s="146">
        <f>IF(AZ175=5,G175,0)</f>
        <v>0</v>
      </c>
      <c r="CA175" s="177">
        <v>1</v>
      </c>
      <c r="CB175" s="177">
        <v>7</v>
      </c>
      <c r="CZ175" s="146">
        <v>4.7499999999999999E-3</v>
      </c>
    </row>
    <row r="176" spans="1:104" x14ac:dyDescent="0.25">
      <c r="A176" s="178"/>
      <c r="B176" s="181"/>
      <c r="C176" s="230" t="s">
        <v>225</v>
      </c>
      <c r="D176" s="231"/>
      <c r="E176" s="182">
        <v>9.6999999999999993</v>
      </c>
      <c r="F176" s="183"/>
      <c r="G176" s="184"/>
      <c r="M176" s="180" t="s">
        <v>225</v>
      </c>
      <c r="O176" s="170"/>
    </row>
    <row r="177" spans="1:104" x14ac:dyDescent="0.25">
      <c r="A177" s="171">
        <v>48</v>
      </c>
      <c r="B177" s="172" t="s">
        <v>271</v>
      </c>
      <c r="C177" s="173" t="s">
        <v>272</v>
      </c>
      <c r="D177" s="174" t="s">
        <v>86</v>
      </c>
      <c r="E177" s="175">
        <v>10.86</v>
      </c>
      <c r="F177" s="175">
        <v>0</v>
      </c>
      <c r="G177" s="176">
        <f>E177*F177</f>
        <v>0</v>
      </c>
      <c r="O177" s="170">
        <v>2</v>
      </c>
      <c r="AA177" s="146">
        <v>3</v>
      </c>
      <c r="AB177" s="146">
        <v>7</v>
      </c>
      <c r="AC177" s="146">
        <v>597642031</v>
      </c>
      <c r="AZ177" s="146">
        <v>2</v>
      </c>
      <c r="BA177" s="146">
        <f>IF(AZ177=1,G177,0)</f>
        <v>0</v>
      </c>
      <c r="BB177" s="146">
        <f>IF(AZ177=2,G177,0)</f>
        <v>0</v>
      </c>
      <c r="BC177" s="146">
        <f>IF(AZ177=3,G177,0)</f>
        <v>0</v>
      </c>
      <c r="BD177" s="146">
        <f>IF(AZ177=4,G177,0)</f>
        <v>0</v>
      </c>
      <c r="BE177" s="146">
        <f>IF(AZ177=5,G177,0)</f>
        <v>0</v>
      </c>
      <c r="CA177" s="177">
        <v>3</v>
      </c>
      <c r="CB177" s="177">
        <v>7</v>
      </c>
      <c r="CZ177" s="146">
        <v>1.9199999999999998E-2</v>
      </c>
    </row>
    <row r="178" spans="1:104" x14ac:dyDescent="0.25">
      <c r="A178" s="178"/>
      <c r="B178" s="181"/>
      <c r="C178" s="230" t="s">
        <v>273</v>
      </c>
      <c r="D178" s="231"/>
      <c r="E178" s="182">
        <v>10.864000000000001</v>
      </c>
      <c r="F178" s="183"/>
      <c r="G178" s="184"/>
      <c r="M178" s="180" t="s">
        <v>273</v>
      </c>
      <c r="O178" s="170"/>
    </row>
    <row r="179" spans="1:104" x14ac:dyDescent="0.25">
      <c r="A179" s="178"/>
      <c r="B179" s="181"/>
      <c r="C179" s="230"/>
      <c r="D179" s="231"/>
      <c r="E179" s="182"/>
      <c r="F179" s="183"/>
      <c r="G179" s="184"/>
      <c r="M179" s="180" t="s">
        <v>274</v>
      </c>
      <c r="O179" s="170"/>
    </row>
    <row r="180" spans="1:104" x14ac:dyDescent="0.25">
      <c r="A180" s="171">
        <v>49</v>
      </c>
      <c r="B180" s="172" t="s">
        <v>275</v>
      </c>
      <c r="C180" s="173" t="s">
        <v>276</v>
      </c>
      <c r="D180" s="174" t="s">
        <v>61</v>
      </c>
      <c r="E180" s="175"/>
      <c r="F180" s="175">
        <v>0</v>
      </c>
      <c r="G180" s="176">
        <f>E180*F180</f>
        <v>0</v>
      </c>
      <c r="O180" s="170">
        <v>2</v>
      </c>
      <c r="AA180" s="146">
        <v>7</v>
      </c>
      <c r="AB180" s="146">
        <v>1002</v>
      </c>
      <c r="AC180" s="146">
        <v>5</v>
      </c>
      <c r="AZ180" s="146">
        <v>2</v>
      </c>
      <c r="BA180" s="146">
        <f>IF(AZ180=1,G180,0)</f>
        <v>0</v>
      </c>
      <c r="BB180" s="146">
        <f>IF(AZ180=2,G180,0)</f>
        <v>0</v>
      </c>
      <c r="BC180" s="146">
        <f>IF(AZ180=3,G180,0)</f>
        <v>0</v>
      </c>
      <c r="BD180" s="146">
        <f>IF(AZ180=4,G180,0)</f>
        <v>0</v>
      </c>
      <c r="BE180" s="146">
        <f>IF(AZ180=5,G180,0)</f>
        <v>0</v>
      </c>
      <c r="CA180" s="177">
        <v>7</v>
      </c>
      <c r="CB180" s="177">
        <v>1002</v>
      </c>
      <c r="CZ180" s="146">
        <v>0</v>
      </c>
    </row>
    <row r="181" spans="1:104" x14ac:dyDescent="0.25">
      <c r="A181" s="185"/>
      <c r="B181" s="186" t="s">
        <v>74</v>
      </c>
      <c r="C181" s="187" t="str">
        <f>CONCATENATE(B170," ",C170)</f>
        <v>771 Podlahy z dlaždic a obklady</v>
      </c>
      <c r="D181" s="188"/>
      <c r="E181" s="189"/>
      <c r="F181" s="190"/>
      <c r="G181" s="191">
        <f>SUM(G170:G180)</f>
        <v>0</v>
      </c>
      <c r="O181" s="170">
        <v>4</v>
      </c>
      <c r="BA181" s="192">
        <f>SUM(BA170:BA180)</f>
        <v>0</v>
      </c>
      <c r="BB181" s="192">
        <f>SUM(BB170:BB180)</f>
        <v>0</v>
      </c>
      <c r="BC181" s="192">
        <f>SUM(BC170:BC180)</f>
        <v>0</v>
      </c>
      <c r="BD181" s="192">
        <f>SUM(BD170:BD180)</f>
        <v>0</v>
      </c>
      <c r="BE181" s="192">
        <f>SUM(BE170:BE180)</f>
        <v>0</v>
      </c>
    </row>
    <row r="182" spans="1:104" x14ac:dyDescent="0.25">
      <c r="A182" s="163" t="s">
        <v>72</v>
      </c>
      <c r="B182" s="164" t="s">
        <v>277</v>
      </c>
      <c r="C182" s="165" t="s">
        <v>278</v>
      </c>
      <c r="D182" s="166"/>
      <c r="E182" s="167"/>
      <c r="F182" s="167"/>
      <c r="G182" s="168"/>
      <c r="H182" s="169"/>
      <c r="I182" s="169"/>
      <c r="O182" s="170">
        <v>1</v>
      </c>
    </row>
    <row r="183" spans="1:104" x14ac:dyDescent="0.25">
      <c r="A183" s="171">
        <v>50</v>
      </c>
      <c r="B183" s="172" t="s">
        <v>279</v>
      </c>
      <c r="C183" s="173" t="s">
        <v>280</v>
      </c>
      <c r="D183" s="174" t="s">
        <v>86</v>
      </c>
      <c r="E183" s="175">
        <v>70.150000000000006</v>
      </c>
      <c r="F183" s="175">
        <v>0</v>
      </c>
      <c r="G183" s="176">
        <f>E183*F183</f>
        <v>0</v>
      </c>
      <c r="O183" s="170">
        <v>2</v>
      </c>
      <c r="AA183" s="146">
        <v>1</v>
      </c>
      <c r="AB183" s="146">
        <v>7</v>
      </c>
      <c r="AC183" s="146">
        <v>7</v>
      </c>
      <c r="AZ183" s="146">
        <v>2</v>
      </c>
      <c r="BA183" s="146">
        <f>IF(AZ183=1,G183,0)</f>
        <v>0</v>
      </c>
      <c r="BB183" s="146">
        <f>IF(AZ183=2,G183,0)</f>
        <v>0</v>
      </c>
      <c r="BC183" s="146">
        <f>IF(AZ183=3,G183,0)</f>
        <v>0</v>
      </c>
      <c r="BD183" s="146">
        <f>IF(AZ183=4,G183,0)</f>
        <v>0</v>
      </c>
      <c r="BE183" s="146">
        <f>IF(AZ183=5,G183,0)</f>
        <v>0</v>
      </c>
      <c r="CA183" s="177">
        <v>1</v>
      </c>
      <c r="CB183" s="177">
        <v>7</v>
      </c>
      <c r="CZ183" s="146">
        <v>0</v>
      </c>
    </row>
    <row r="184" spans="1:104" x14ac:dyDescent="0.25">
      <c r="A184" s="178"/>
      <c r="B184" s="181"/>
      <c r="C184" s="230" t="s">
        <v>281</v>
      </c>
      <c r="D184" s="231"/>
      <c r="E184" s="182">
        <v>9.85</v>
      </c>
      <c r="F184" s="183"/>
      <c r="G184" s="184"/>
      <c r="M184" s="180" t="s">
        <v>281</v>
      </c>
      <c r="O184" s="170"/>
    </row>
    <row r="185" spans="1:104" x14ac:dyDescent="0.25">
      <c r="A185" s="178"/>
      <c r="B185" s="181"/>
      <c r="C185" s="230" t="s">
        <v>282</v>
      </c>
      <c r="D185" s="231"/>
      <c r="E185" s="182">
        <v>9.85</v>
      </c>
      <c r="F185" s="183"/>
      <c r="G185" s="184"/>
      <c r="M185" s="180" t="s">
        <v>282</v>
      </c>
      <c r="O185" s="170"/>
    </row>
    <row r="186" spans="1:104" x14ac:dyDescent="0.25">
      <c r="A186" s="178"/>
      <c r="B186" s="181"/>
      <c r="C186" s="230" t="s">
        <v>283</v>
      </c>
      <c r="D186" s="231"/>
      <c r="E186" s="182">
        <v>9.85</v>
      </c>
      <c r="F186" s="183"/>
      <c r="G186" s="184"/>
      <c r="M186" s="180" t="s">
        <v>283</v>
      </c>
      <c r="O186" s="170"/>
    </row>
    <row r="187" spans="1:104" x14ac:dyDescent="0.25">
      <c r="A187" s="178"/>
      <c r="B187" s="181"/>
      <c r="C187" s="230" t="s">
        <v>284</v>
      </c>
      <c r="D187" s="231"/>
      <c r="E187" s="182">
        <v>9.85</v>
      </c>
      <c r="F187" s="183"/>
      <c r="G187" s="184"/>
      <c r="M187" s="180" t="s">
        <v>284</v>
      </c>
      <c r="O187" s="170"/>
    </row>
    <row r="188" spans="1:104" x14ac:dyDescent="0.25">
      <c r="A188" s="178"/>
      <c r="B188" s="181"/>
      <c r="C188" s="230" t="s">
        <v>285</v>
      </c>
      <c r="D188" s="231"/>
      <c r="E188" s="182">
        <v>9.85</v>
      </c>
      <c r="F188" s="183"/>
      <c r="G188" s="184"/>
      <c r="M188" s="180" t="s">
        <v>285</v>
      </c>
      <c r="O188" s="170"/>
    </row>
    <row r="189" spans="1:104" x14ac:dyDescent="0.25">
      <c r="A189" s="178"/>
      <c r="B189" s="181"/>
      <c r="C189" s="230" t="s">
        <v>286</v>
      </c>
      <c r="D189" s="231"/>
      <c r="E189" s="182">
        <v>20.9</v>
      </c>
      <c r="F189" s="183"/>
      <c r="G189" s="184"/>
      <c r="M189" s="180" t="s">
        <v>286</v>
      </c>
      <c r="O189" s="170"/>
    </row>
    <row r="190" spans="1:104" x14ac:dyDescent="0.25">
      <c r="A190" s="185"/>
      <c r="B190" s="186" t="s">
        <v>74</v>
      </c>
      <c r="C190" s="187" t="str">
        <f>CONCATENATE(B182," ",C182)</f>
        <v>775 Podlahy vlysové a parketové</v>
      </c>
      <c r="D190" s="188"/>
      <c r="E190" s="189"/>
      <c r="F190" s="190"/>
      <c r="G190" s="191">
        <f>SUM(G182:G189)</f>
        <v>0</v>
      </c>
      <c r="O190" s="170">
        <v>4</v>
      </c>
      <c r="BA190" s="192">
        <f>SUM(BA182:BA189)</f>
        <v>0</v>
      </c>
      <c r="BB190" s="192">
        <f>SUM(BB182:BB189)</f>
        <v>0</v>
      </c>
      <c r="BC190" s="192">
        <f>SUM(BC182:BC189)</f>
        <v>0</v>
      </c>
      <c r="BD190" s="192">
        <f>SUM(BD182:BD189)</f>
        <v>0</v>
      </c>
      <c r="BE190" s="192">
        <f>SUM(BE182:BE189)</f>
        <v>0</v>
      </c>
    </row>
    <row r="191" spans="1:104" x14ac:dyDescent="0.25">
      <c r="A191" s="163" t="s">
        <v>72</v>
      </c>
      <c r="B191" s="164" t="s">
        <v>287</v>
      </c>
      <c r="C191" s="165" t="s">
        <v>288</v>
      </c>
      <c r="D191" s="166"/>
      <c r="E191" s="167"/>
      <c r="F191" s="167"/>
      <c r="G191" s="168"/>
      <c r="H191" s="169"/>
      <c r="I191" s="169"/>
      <c r="O191" s="170">
        <v>1</v>
      </c>
    </row>
    <row r="192" spans="1:104" x14ac:dyDescent="0.25">
      <c r="A192" s="171">
        <v>51</v>
      </c>
      <c r="B192" s="172" t="s">
        <v>289</v>
      </c>
      <c r="C192" s="173" t="s">
        <v>290</v>
      </c>
      <c r="D192" s="174" t="s">
        <v>86</v>
      </c>
      <c r="E192" s="175">
        <v>69.5</v>
      </c>
      <c r="F192" s="175">
        <v>0</v>
      </c>
      <c r="G192" s="176">
        <f>E192*F192</f>
        <v>0</v>
      </c>
      <c r="O192" s="170">
        <v>2</v>
      </c>
      <c r="AA192" s="146">
        <v>1</v>
      </c>
      <c r="AB192" s="146">
        <v>7</v>
      </c>
      <c r="AC192" s="146">
        <v>7</v>
      </c>
      <c r="AZ192" s="146">
        <v>2</v>
      </c>
      <c r="BA192" s="146">
        <f>IF(AZ192=1,G192,0)</f>
        <v>0</v>
      </c>
      <c r="BB192" s="146">
        <f>IF(AZ192=2,G192,0)</f>
        <v>0</v>
      </c>
      <c r="BC192" s="146">
        <f>IF(AZ192=3,G192,0)</f>
        <v>0</v>
      </c>
      <c r="BD192" s="146">
        <f>IF(AZ192=4,G192,0)</f>
        <v>0</v>
      </c>
      <c r="BE192" s="146">
        <f>IF(AZ192=5,G192,0)</f>
        <v>0</v>
      </c>
      <c r="CA192" s="177">
        <v>1</v>
      </c>
      <c r="CB192" s="177">
        <v>7</v>
      </c>
      <c r="CZ192" s="146">
        <v>3.5699999999999998E-3</v>
      </c>
    </row>
    <row r="193" spans="1:104" ht="21" x14ac:dyDescent="0.25">
      <c r="A193" s="178"/>
      <c r="B193" s="179"/>
      <c r="C193" s="233" t="s">
        <v>291</v>
      </c>
      <c r="D193" s="234"/>
      <c r="E193" s="234"/>
      <c r="F193" s="234"/>
      <c r="G193" s="235"/>
      <c r="L193" s="180" t="s">
        <v>291</v>
      </c>
      <c r="O193" s="170">
        <v>3</v>
      </c>
    </row>
    <row r="194" spans="1:104" x14ac:dyDescent="0.25">
      <c r="A194" s="178"/>
      <c r="B194" s="181"/>
      <c r="C194" s="230" t="s">
        <v>292</v>
      </c>
      <c r="D194" s="231"/>
      <c r="E194" s="182">
        <v>69.5</v>
      </c>
      <c r="F194" s="183"/>
      <c r="G194" s="184"/>
      <c r="M194" s="180" t="s">
        <v>292</v>
      </c>
      <c r="O194" s="170"/>
    </row>
    <row r="195" spans="1:104" x14ac:dyDescent="0.25">
      <c r="A195" s="171">
        <v>52</v>
      </c>
      <c r="B195" s="172" t="s">
        <v>293</v>
      </c>
      <c r="C195" s="173" t="s">
        <v>294</v>
      </c>
      <c r="D195" s="174" t="s">
        <v>61</v>
      </c>
      <c r="E195" s="175"/>
      <c r="F195" s="175">
        <v>0</v>
      </c>
      <c r="G195" s="176">
        <f>E195*F195</f>
        <v>0</v>
      </c>
      <c r="O195" s="170">
        <v>2</v>
      </c>
      <c r="AA195" s="146">
        <v>7</v>
      </c>
      <c r="AB195" s="146">
        <v>1002</v>
      </c>
      <c r="AC195" s="146">
        <v>5</v>
      </c>
      <c r="AZ195" s="146">
        <v>2</v>
      </c>
      <c r="BA195" s="146">
        <f>IF(AZ195=1,G195,0)</f>
        <v>0</v>
      </c>
      <c r="BB195" s="146">
        <f>IF(AZ195=2,G195,0)</f>
        <v>0</v>
      </c>
      <c r="BC195" s="146">
        <f>IF(AZ195=3,G195,0)</f>
        <v>0</v>
      </c>
      <c r="BD195" s="146">
        <f>IF(AZ195=4,G195,0)</f>
        <v>0</v>
      </c>
      <c r="BE195" s="146">
        <f>IF(AZ195=5,G195,0)</f>
        <v>0</v>
      </c>
      <c r="CA195" s="177">
        <v>7</v>
      </c>
      <c r="CB195" s="177">
        <v>1002</v>
      </c>
      <c r="CZ195" s="146">
        <v>0</v>
      </c>
    </row>
    <row r="196" spans="1:104" x14ac:dyDescent="0.25">
      <c r="A196" s="185"/>
      <c r="B196" s="186" t="s">
        <v>74</v>
      </c>
      <c r="C196" s="187" t="str">
        <f>CONCATENATE(B191," ",C191)</f>
        <v>777 Podlahy ze syntetických hmot</v>
      </c>
      <c r="D196" s="188"/>
      <c r="E196" s="189"/>
      <c r="F196" s="190"/>
      <c r="G196" s="191">
        <f>SUM(G191:G195)</f>
        <v>0</v>
      </c>
      <c r="O196" s="170">
        <v>4</v>
      </c>
      <c r="BA196" s="192">
        <f>SUM(BA191:BA195)</f>
        <v>0</v>
      </c>
      <c r="BB196" s="192">
        <f>SUM(BB191:BB195)</f>
        <v>0</v>
      </c>
      <c r="BC196" s="192">
        <f>SUM(BC191:BC195)</f>
        <v>0</v>
      </c>
      <c r="BD196" s="192">
        <f>SUM(BD191:BD195)</f>
        <v>0</v>
      </c>
      <c r="BE196" s="192">
        <f>SUM(BE191:BE195)</f>
        <v>0</v>
      </c>
    </row>
    <row r="197" spans="1:104" x14ac:dyDescent="0.25">
      <c r="A197" s="163" t="s">
        <v>72</v>
      </c>
      <c r="B197" s="164" t="s">
        <v>295</v>
      </c>
      <c r="C197" s="165" t="s">
        <v>296</v>
      </c>
      <c r="D197" s="166"/>
      <c r="E197" s="167"/>
      <c r="F197" s="167"/>
      <c r="G197" s="168"/>
      <c r="H197" s="169"/>
      <c r="I197" s="169"/>
      <c r="O197" s="170">
        <v>1</v>
      </c>
    </row>
    <row r="198" spans="1:104" x14ac:dyDescent="0.25">
      <c r="A198" s="171">
        <v>53</v>
      </c>
      <c r="B198" s="172" t="s">
        <v>297</v>
      </c>
      <c r="C198" s="173" t="s">
        <v>298</v>
      </c>
      <c r="D198" s="174" t="s">
        <v>86</v>
      </c>
      <c r="E198" s="175">
        <v>67.58</v>
      </c>
      <c r="F198" s="175">
        <v>0</v>
      </c>
      <c r="G198" s="176">
        <f>E198*F198</f>
        <v>0</v>
      </c>
      <c r="O198" s="170">
        <v>2</v>
      </c>
      <c r="AA198" s="146">
        <v>1</v>
      </c>
      <c r="AB198" s="146">
        <v>7</v>
      </c>
      <c r="AC198" s="146">
        <v>7</v>
      </c>
      <c r="AZ198" s="146">
        <v>2</v>
      </c>
      <c r="BA198" s="146">
        <f>IF(AZ198=1,G198,0)</f>
        <v>0</v>
      </c>
      <c r="BB198" s="146">
        <f>IF(AZ198=2,G198,0)</f>
        <v>0</v>
      </c>
      <c r="BC198" s="146">
        <f>IF(AZ198=3,G198,0)</f>
        <v>0</v>
      </c>
      <c r="BD198" s="146">
        <f>IF(AZ198=4,G198,0)</f>
        <v>0</v>
      </c>
      <c r="BE198" s="146">
        <f>IF(AZ198=5,G198,0)</f>
        <v>0</v>
      </c>
      <c r="CA198" s="177">
        <v>1</v>
      </c>
      <c r="CB198" s="177">
        <v>7</v>
      </c>
      <c r="CZ198" s="146">
        <v>4.7499999999999999E-3</v>
      </c>
    </row>
    <row r="199" spans="1:104" x14ac:dyDescent="0.25">
      <c r="A199" s="178"/>
      <c r="B199" s="181"/>
      <c r="C199" s="230" t="s">
        <v>299</v>
      </c>
      <c r="D199" s="231"/>
      <c r="E199" s="182">
        <v>38.6</v>
      </c>
      <c r="F199" s="183"/>
      <c r="G199" s="184"/>
      <c r="M199" s="180" t="s">
        <v>299</v>
      </c>
      <c r="O199" s="170"/>
    </row>
    <row r="200" spans="1:104" x14ac:dyDescent="0.25">
      <c r="A200" s="178"/>
      <c r="B200" s="181"/>
      <c r="C200" s="230" t="s">
        <v>300</v>
      </c>
      <c r="D200" s="231"/>
      <c r="E200" s="182">
        <v>28.98</v>
      </c>
      <c r="F200" s="183"/>
      <c r="G200" s="184"/>
      <c r="M200" s="180" t="s">
        <v>300</v>
      </c>
      <c r="O200" s="170"/>
    </row>
    <row r="201" spans="1:104" x14ac:dyDescent="0.25">
      <c r="A201" s="171">
        <v>54</v>
      </c>
      <c r="B201" s="172" t="s">
        <v>301</v>
      </c>
      <c r="C201" s="173" t="s">
        <v>302</v>
      </c>
      <c r="D201" s="174" t="s">
        <v>86</v>
      </c>
      <c r="E201" s="175">
        <v>75.689599999999999</v>
      </c>
      <c r="F201" s="175">
        <v>0</v>
      </c>
      <c r="G201" s="176">
        <f>E201*F201</f>
        <v>0</v>
      </c>
      <c r="O201" s="170">
        <v>2</v>
      </c>
      <c r="AA201" s="146">
        <v>3</v>
      </c>
      <c r="AB201" s="146">
        <v>7</v>
      </c>
      <c r="AC201" s="146">
        <v>597813628</v>
      </c>
      <c r="AZ201" s="146">
        <v>2</v>
      </c>
      <c r="BA201" s="146">
        <f>IF(AZ201=1,G201,0)</f>
        <v>0</v>
      </c>
      <c r="BB201" s="146">
        <f>IF(AZ201=2,G201,0)</f>
        <v>0</v>
      </c>
      <c r="BC201" s="146">
        <f>IF(AZ201=3,G201,0)</f>
        <v>0</v>
      </c>
      <c r="BD201" s="146">
        <f>IF(AZ201=4,G201,0)</f>
        <v>0</v>
      </c>
      <c r="BE201" s="146">
        <f>IF(AZ201=5,G201,0)</f>
        <v>0</v>
      </c>
      <c r="CA201" s="177">
        <v>3</v>
      </c>
      <c r="CB201" s="177">
        <v>7</v>
      </c>
      <c r="CZ201" s="146">
        <v>1.2200000000000001E-2</v>
      </c>
    </row>
    <row r="202" spans="1:104" x14ac:dyDescent="0.25">
      <c r="A202" s="178"/>
      <c r="B202" s="181"/>
      <c r="C202" s="230" t="s">
        <v>303</v>
      </c>
      <c r="D202" s="231"/>
      <c r="E202" s="182">
        <v>75.689599999999999</v>
      </c>
      <c r="F202" s="183"/>
      <c r="G202" s="184"/>
      <c r="M202" s="180" t="s">
        <v>303</v>
      </c>
      <c r="O202" s="170"/>
    </row>
    <row r="203" spans="1:104" x14ac:dyDescent="0.25">
      <c r="A203" s="171">
        <v>55</v>
      </c>
      <c r="B203" s="172" t="s">
        <v>304</v>
      </c>
      <c r="C203" s="173" t="s">
        <v>305</v>
      </c>
      <c r="D203" s="174" t="s">
        <v>61</v>
      </c>
      <c r="E203" s="175"/>
      <c r="F203" s="175">
        <v>0</v>
      </c>
      <c r="G203" s="176">
        <f>E203*F203</f>
        <v>0</v>
      </c>
      <c r="O203" s="170">
        <v>2</v>
      </c>
      <c r="AA203" s="146">
        <v>7</v>
      </c>
      <c r="AB203" s="146">
        <v>1002</v>
      </c>
      <c r="AC203" s="146">
        <v>5</v>
      </c>
      <c r="AZ203" s="146">
        <v>2</v>
      </c>
      <c r="BA203" s="146">
        <f>IF(AZ203=1,G203,0)</f>
        <v>0</v>
      </c>
      <c r="BB203" s="146">
        <f>IF(AZ203=2,G203,0)</f>
        <v>0</v>
      </c>
      <c r="BC203" s="146">
        <f>IF(AZ203=3,G203,0)</f>
        <v>0</v>
      </c>
      <c r="BD203" s="146">
        <f>IF(AZ203=4,G203,0)</f>
        <v>0</v>
      </c>
      <c r="BE203" s="146">
        <f>IF(AZ203=5,G203,0)</f>
        <v>0</v>
      </c>
      <c r="CA203" s="177">
        <v>7</v>
      </c>
      <c r="CB203" s="177">
        <v>1002</v>
      </c>
      <c r="CZ203" s="146">
        <v>0</v>
      </c>
    </row>
    <row r="204" spans="1:104" x14ac:dyDescent="0.25">
      <c r="A204" s="185"/>
      <c r="B204" s="186" t="s">
        <v>74</v>
      </c>
      <c r="C204" s="187" t="str">
        <f>CONCATENATE(B197," ",C197)</f>
        <v>781 Obklady keramické</v>
      </c>
      <c r="D204" s="188"/>
      <c r="E204" s="189"/>
      <c r="F204" s="190"/>
      <c r="G204" s="191">
        <f>SUM(G197:G203)</f>
        <v>0</v>
      </c>
      <c r="O204" s="170">
        <v>4</v>
      </c>
      <c r="BA204" s="192">
        <f>SUM(BA197:BA203)</f>
        <v>0</v>
      </c>
      <c r="BB204" s="192">
        <f>SUM(BB197:BB203)</f>
        <v>0</v>
      </c>
      <c r="BC204" s="192">
        <f>SUM(BC197:BC203)</f>
        <v>0</v>
      </c>
      <c r="BD204" s="192">
        <f>SUM(BD197:BD203)</f>
        <v>0</v>
      </c>
      <c r="BE204" s="192">
        <f>SUM(BE197:BE203)</f>
        <v>0</v>
      </c>
    </row>
    <row r="205" spans="1:104" x14ac:dyDescent="0.25">
      <c r="A205" s="163" t="s">
        <v>72</v>
      </c>
      <c r="B205" s="164" t="s">
        <v>306</v>
      </c>
      <c r="C205" s="165" t="s">
        <v>307</v>
      </c>
      <c r="D205" s="166"/>
      <c r="E205" s="167"/>
      <c r="F205" s="167"/>
      <c r="G205" s="168"/>
      <c r="H205" s="169"/>
      <c r="I205" s="169"/>
      <c r="O205" s="170">
        <v>1</v>
      </c>
    </row>
    <row r="206" spans="1:104" x14ac:dyDescent="0.25">
      <c r="A206" s="171">
        <v>56</v>
      </c>
      <c r="B206" s="172" t="s">
        <v>308</v>
      </c>
      <c r="C206" s="173" t="s">
        <v>309</v>
      </c>
      <c r="D206" s="174" t="s">
        <v>86</v>
      </c>
      <c r="E206" s="175">
        <v>51.84</v>
      </c>
      <c r="F206" s="175">
        <v>0</v>
      </c>
      <c r="G206" s="176">
        <f>E206*F206</f>
        <v>0</v>
      </c>
      <c r="O206" s="170">
        <v>2</v>
      </c>
      <c r="AA206" s="146">
        <v>1</v>
      </c>
      <c r="AB206" s="146">
        <v>7</v>
      </c>
      <c r="AC206" s="146">
        <v>7</v>
      </c>
      <c r="AZ206" s="146">
        <v>2</v>
      </c>
      <c r="BA206" s="146">
        <f>IF(AZ206=1,G206,0)</f>
        <v>0</v>
      </c>
      <c r="BB206" s="146">
        <f>IF(AZ206=2,G206,0)</f>
        <v>0</v>
      </c>
      <c r="BC206" s="146">
        <f>IF(AZ206=3,G206,0)</f>
        <v>0</v>
      </c>
      <c r="BD206" s="146">
        <f>IF(AZ206=4,G206,0)</f>
        <v>0</v>
      </c>
      <c r="BE206" s="146">
        <f>IF(AZ206=5,G206,0)</f>
        <v>0</v>
      </c>
      <c r="CA206" s="177">
        <v>1</v>
      </c>
      <c r="CB206" s="177">
        <v>7</v>
      </c>
      <c r="CZ206" s="146">
        <v>1.0000000000000001E-5</v>
      </c>
    </row>
    <row r="207" spans="1:104" x14ac:dyDescent="0.25">
      <c r="A207" s="178"/>
      <c r="B207" s="181"/>
      <c r="C207" s="230" t="s">
        <v>310</v>
      </c>
      <c r="D207" s="231"/>
      <c r="E207" s="182">
        <v>51.84</v>
      </c>
      <c r="F207" s="183"/>
      <c r="G207" s="184"/>
      <c r="M207" s="180" t="s">
        <v>310</v>
      </c>
      <c r="O207" s="170"/>
    </row>
    <row r="208" spans="1:104" ht="20.399999999999999" x14ac:dyDescent="0.25">
      <c r="A208" s="171">
        <v>57</v>
      </c>
      <c r="B208" s="172" t="s">
        <v>311</v>
      </c>
      <c r="C208" s="173" t="s">
        <v>312</v>
      </c>
      <c r="D208" s="174" t="s">
        <v>86</v>
      </c>
      <c r="E208" s="175">
        <v>1</v>
      </c>
      <c r="F208" s="175">
        <v>0</v>
      </c>
      <c r="G208" s="176">
        <f>E208*F208</f>
        <v>0</v>
      </c>
      <c r="O208" s="170">
        <v>2</v>
      </c>
      <c r="AA208" s="146">
        <v>2</v>
      </c>
      <c r="AB208" s="146">
        <v>7</v>
      </c>
      <c r="AC208" s="146">
        <v>7</v>
      </c>
      <c r="AZ208" s="146">
        <v>2</v>
      </c>
      <c r="BA208" s="146">
        <f>IF(AZ208=1,G208,0)</f>
        <v>0</v>
      </c>
      <c r="BB208" s="146">
        <f>IF(AZ208=2,G208,0)</f>
        <v>0</v>
      </c>
      <c r="BC208" s="146">
        <f>IF(AZ208=3,G208,0)</f>
        <v>0</v>
      </c>
      <c r="BD208" s="146">
        <f>IF(AZ208=4,G208,0)</f>
        <v>0</v>
      </c>
      <c r="BE208" s="146">
        <f>IF(AZ208=5,G208,0)</f>
        <v>0</v>
      </c>
      <c r="CA208" s="177">
        <v>2</v>
      </c>
      <c r="CB208" s="177">
        <v>7</v>
      </c>
      <c r="CZ208" s="146">
        <v>3.2000000000000003E-4</v>
      </c>
    </row>
    <row r="209" spans="1:104" x14ac:dyDescent="0.25">
      <c r="A209" s="178"/>
      <c r="B209" s="181"/>
      <c r="C209" s="230" t="s">
        <v>313</v>
      </c>
      <c r="D209" s="231"/>
      <c r="E209" s="182">
        <v>1</v>
      </c>
      <c r="F209" s="183"/>
      <c r="G209" s="184"/>
      <c r="M209" s="180" t="s">
        <v>313</v>
      </c>
      <c r="O209" s="170"/>
    </row>
    <row r="210" spans="1:104" ht="20.399999999999999" x14ac:dyDescent="0.25">
      <c r="A210" s="171">
        <v>58</v>
      </c>
      <c r="B210" s="172" t="s">
        <v>314</v>
      </c>
      <c r="C210" s="173" t="s">
        <v>315</v>
      </c>
      <c r="D210" s="174" t="s">
        <v>86</v>
      </c>
      <c r="E210" s="175">
        <v>56</v>
      </c>
      <c r="F210" s="175">
        <v>0</v>
      </c>
      <c r="G210" s="176">
        <f>E210*F210</f>
        <v>0</v>
      </c>
      <c r="O210" s="170">
        <v>2</v>
      </c>
      <c r="AA210" s="146">
        <v>2</v>
      </c>
      <c r="AB210" s="146">
        <v>7</v>
      </c>
      <c r="AC210" s="146">
        <v>7</v>
      </c>
      <c r="AZ210" s="146">
        <v>2</v>
      </c>
      <c r="BA210" s="146">
        <f>IF(AZ210=1,G210,0)</f>
        <v>0</v>
      </c>
      <c r="BB210" s="146">
        <f>IF(AZ210=2,G210,0)</f>
        <v>0</v>
      </c>
      <c r="BC210" s="146">
        <f>IF(AZ210=3,G210,0)</f>
        <v>0</v>
      </c>
      <c r="BD210" s="146">
        <f>IF(AZ210=4,G210,0)</f>
        <v>0</v>
      </c>
      <c r="BE210" s="146">
        <f>IF(AZ210=5,G210,0)</f>
        <v>0</v>
      </c>
      <c r="CA210" s="177">
        <v>2</v>
      </c>
      <c r="CB210" s="177">
        <v>7</v>
      </c>
      <c r="CZ210" s="146">
        <v>6.0999999999999997E-4</v>
      </c>
    </row>
    <row r="211" spans="1:104" x14ac:dyDescent="0.25">
      <c r="A211" s="178"/>
      <c r="B211" s="181"/>
      <c r="C211" s="230" t="s">
        <v>316</v>
      </c>
      <c r="D211" s="231"/>
      <c r="E211" s="182">
        <v>16</v>
      </c>
      <c r="F211" s="183"/>
      <c r="G211" s="184"/>
      <c r="M211" s="180" t="s">
        <v>316</v>
      </c>
      <c r="O211" s="170"/>
    </row>
    <row r="212" spans="1:104" x14ac:dyDescent="0.25">
      <c r="A212" s="178"/>
      <c r="B212" s="181"/>
      <c r="C212" s="230" t="s">
        <v>317</v>
      </c>
      <c r="D212" s="231"/>
      <c r="E212" s="182">
        <v>40</v>
      </c>
      <c r="F212" s="183"/>
      <c r="G212" s="184"/>
      <c r="M212" s="180" t="s">
        <v>317</v>
      </c>
      <c r="O212" s="170"/>
    </row>
    <row r="213" spans="1:104" ht="20.399999999999999" x14ac:dyDescent="0.25">
      <c r="A213" s="171">
        <v>59</v>
      </c>
      <c r="B213" s="172" t="s">
        <v>318</v>
      </c>
      <c r="C213" s="173" t="s">
        <v>319</v>
      </c>
      <c r="D213" s="174" t="s">
        <v>86</v>
      </c>
      <c r="E213" s="175">
        <v>51.84</v>
      </c>
      <c r="F213" s="175">
        <v>0</v>
      </c>
      <c r="G213" s="176">
        <f>E213*F213</f>
        <v>0</v>
      </c>
      <c r="O213" s="170">
        <v>2</v>
      </c>
      <c r="AA213" s="146">
        <v>12</v>
      </c>
      <c r="AB213" s="146">
        <v>0</v>
      </c>
      <c r="AC213" s="146">
        <v>96</v>
      </c>
      <c r="AZ213" s="146">
        <v>2</v>
      </c>
      <c r="BA213" s="146">
        <f>IF(AZ213=1,G213,0)</f>
        <v>0</v>
      </c>
      <c r="BB213" s="146">
        <f>IF(AZ213=2,G213,0)</f>
        <v>0</v>
      </c>
      <c r="BC213" s="146">
        <f>IF(AZ213=3,G213,0)</f>
        <v>0</v>
      </c>
      <c r="BD213" s="146">
        <f>IF(AZ213=4,G213,0)</f>
        <v>0</v>
      </c>
      <c r="BE213" s="146">
        <f>IF(AZ213=5,G213,0)</f>
        <v>0</v>
      </c>
      <c r="CA213" s="177">
        <v>12</v>
      </c>
      <c r="CB213" s="177">
        <v>0</v>
      </c>
      <c r="CZ213" s="146">
        <v>0</v>
      </c>
    </row>
    <row r="214" spans="1:104" x14ac:dyDescent="0.25">
      <c r="A214" s="178"/>
      <c r="B214" s="181"/>
      <c r="C214" s="230" t="s">
        <v>320</v>
      </c>
      <c r="D214" s="231"/>
      <c r="E214" s="182">
        <v>51.84</v>
      </c>
      <c r="F214" s="183"/>
      <c r="G214" s="184"/>
      <c r="M214" s="180" t="s">
        <v>320</v>
      </c>
      <c r="O214" s="170"/>
    </row>
    <row r="215" spans="1:104" x14ac:dyDescent="0.25">
      <c r="A215" s="171">
        <v>60</v>
      </c>
      <c r="B215" s="172" t="s">
        <v>321</v>
      </c>
      <c r="C215" s="173" t="s">
        <v>322</v>
      </c>
      <c r="D215" s="174" t="s">
        <v>86</v>
      </c>
      <c r="E215" s="175">
        <v>51.84</v>
      </c>
      <c r="F215" s="175">
        <v>0</v>
      </c>
      <c r="G215" s="176">
        <f>E215*F215</f>
        <v>0</v>
      </c>
      <c r="O215" s="170">
        <v>2</v>
      </c>
      <c r="AA215" s="146">
        <v>12</v>
      </c>
      <c r="AB215" s="146">
        <v>0</v>
      </c>
      <c r="AC215" s="146">
        <v>97</v>
      </c>
      <c r="AZ215" s="146">
        <v>2</v>
      </c>
      <c r="BA215" s="146">
        <f>IF(AZ215=1,G215,0)</f>
        <v>0</v>
      </c>
      <c r="BB215" s="146">
        <f>IF(AZ215=2,G215,0)</f>
        <v>0</v>
      </c>
      <c r="BC215" s="146">
        <f>IF(AZ215=3,G215,0)</f>
        <v>0</v>
      </c>
      <c r="BD215" s="146">
        <f>IF(AZ215=4,G215,0)</f>
        <v>0</v>
      </c>
      <c r="BE215" s="146">
        <f>IF(AZ215=5,G215,0)</f>
        <v>0</v>
      </c>
      <c r="CA215" s="177">
        <v>12</v>
      </c>
      <c r="CB215" s="177">
        <v>0</v>
      </c>
      <c r="CZ215" s="146">
        <v>0</v>
      </c>
    </row>
    <row r="216" spans="1:104" x14ac:dyDescent="0.25">
      <c r="A216" s="178"/>
      <c r="B216" s="181"/>
      <c r="C216" s="230" t="s">
        <v>320</v>
      </c>
      <c r="D216" s="231"/>
      <c r="E216" s="182">
        <v>51.84</v>
      </c>
      <c r="F216" s="183"/>
      <c r="G216" s="184"/>
      <c r="M216" s="180" t="s">
        <v>320</v>
      </c>
      <c r="O216" s="170"/>
    </row>
    <row r="217" spans="1:104" x14ac:dyDescent="0.25">
      <c r="A217" s="185"/>
      <c r="B217" s="186" t="s">
        <v>74</v>
      </c>
      <c r="C217" s="187" t="str">
        <f>CONCATENATE(B205," ",C205)</f>
        <v>783 Nátěry</v>
      </c>
      <c r="D217" s="188"/>
      <c r="E217" s="189"/>
      <c r="F217" s="190"/>
      <c r="G217" s="191">
        <f>SUM(G205:G216)</f>
        <v>0</v>
      </c>
      <c r="O217" s="170">
        <v>4</v>
      </c>
      <c r="BA217" s="192">
        <f>SUM(BA205:BA216)</f>
        <v>0</v>
      </c>
      <c r="BB217" s="192">
        <f>SUM(BB205:BB216)</f>
        <v>0</v>
      </c>
      <c r="BC217" s="192">
        <f>SUM(BC205:BC216)</f>
        <v>0</v>
      </c>
      <c r="BD217" s="192">
        <f>SUM(BD205:BD216)</f>
        <v>0</v>
      </c>
      <c r="BE217" s="192">
        <f>SUM(BE205:BE216)</f>
        <v>0</v>
      </c>
    </row>
    <row r="218" spans="1:104" x14ac:dyDescent="0.25">
      <c r="A218" s="163" t="s">
        <v>72</v>
      </c>
      <c r="B218" s="164" t="s">
        <v>323</v>
      </c>
      <c r="C218" s="165" t="s">
        <v>324</v>
      </c>
      <c r="D218" s="166"/>
      <c r="E218" s="167"/>
      <c r="F218" s="167"/>
      <c r="G218" s="168"/>
      <c r="H218" s="169"/>
      <c r="I218" s="169"/>
      <c r="O218" s="170">
        <v>1</v>
      </c>
    </row>
    <row r="219" spans="1:104" x14ac:dyDescent="0.25">
      <c r="A219" s="171">
        <v>61</v>
      </c>
      <c r="B219" s="172" t="s">
        <v>325</v>
      </c>
      <c r="C219" s="173" t="s">
        <v>326</v>
      </c>
      <c r="D219" s="174" t="s">
        <v>86</v>
      </c>
      <c r="E219" s="175">
        <v>564.01</v>
      </c>
      <c r="F219" s="175">
        <v>0</v>
      </c>
      <c r="G219" s="176">
        <f>E219*F219</f>
        <v>0</v>
      </c>
      <c r="O219" s="170">
        <v>2</v>
      </c>
      <c r="AA219" s="146">
        <v>1</v>
      </c>
      <c r="AB219" s="146">
        <v>7</v>
      </c>
      <c r="AC219" s="146">
        <v>7</v>
      </c>
      <c r="AZ219" s="146">
        <v>2</v>
      </c>
      <c r="BA219" s="146">
        <f>IF(AZ219=1,G219,0)</f>
        <v>0</v>
      </c>
      <c r="BB219" s="146">
        <f>IF(AZ219=2,G219,0)</f>
        <v>0</v>
      </c>
      <c r="BC219" s="146">
        <f>IF(AZ219=3,G219,0)</f>
        <v>0</v>
      </c>
      <c r="BD219" s="146">
        <f>IF(AZ219=4,G219,0)</f>
        <v>0</v>
      </c>
      <c r="BE219" s="146">
        <f>IF(AZ219=5,G219,0)</f>
        <v>0</v>
      </c>
      <c r="CA219" s="177">
        <v>1</v>
      </c>
      <c r="CB219" s="177">
        <v>7</v>
      </c>
      <c r="CZ219" s="146">
        <v>1.4999999999999999E-4</v>
      </c>
    </row>
    <row r="220" spans="1:104" x14ac:dyDescent="0.25">
      <c r="A220" s="178"/>
      <c r="B220" s="181"/>
      <c r="C220" s="230" t="s">
        <v>327</v>
      </c>
      <c r="D220" s="231"/>
      <c r="E220" s="182">
        <v>564.01</v>
      </c>
      <c r="F220" s="183"/>
      <c r="G220" s="184"/>
      <c r="M220" s="180" t="s">
        <v>327</v>
      </c>
      <c r="O220" s="170"/>
    </row>
    <row r="221" spans="1:104" x14ac:dyDescent="0.25">
      <c r="A221" s="171">
        <v>62</v>
      </c>
      <c r="B221" s="172" t="s">
        <v>328</v>
      </c>
      <c r="C221" s="173" t="s">
        <v>329</v>
      </c>
      <c r="D221" s="174" t="s">
        <v>86</v>
      </c>
      <c r="E221" s="175">
        <v>579.54999999999995</v>
      </c>
      <c r="F221" s="175">
        <v>0</v>
      </c>
      <c r="G221" s="176">
        <f>E221*F221</f>
        <v>0</v>
      </c>
      <c r="O221" s="170">
        <v>2</v>
      </c>
      <c r="AA221" s="146">
        <v>1</v>
      </c>
      <c r="AB221" s="146">
        <v>7</v>
      </c>
      <c r="AC221" s="146">
        <v>7</v>
      </c>
      <c r="AZ221" s="146">
        <v>2</v>
      </c>
      <c r="BA221" s="146">
        <f>IF(AZ221=1,G221,0)</f>
        <v>0</v>
      </c>
      <c r="BB221" s="146">
        <f>IF(AZ221=2,G221,0)</f>
        <v>0</v>
      </c>
      <c r="BC221" s="146">
        <f>IF(AZ221=3,G221,0)</f>
        <v>0</v>
      </c>
      <c r="BD221" s="146">
        <f>IF(AZ221=4,G221,0)</f>
        <v>0</v>
      </c>
      <c r="BE221" s="146">
        <f>IF(AZ221=5,G221,0)</f>
        <v>0</v>
      </c>
      <c r="CA221" s="177">
        <v>1</v>
      </c>
      <c r="CB221" s="177">
        <v>7</v>
      </c>
      <c r="CZ221" s="146">
        <v>0</v>
      </c>
    </row>
    <row r="222" spans="1:104" x14ac:dyDescent="0.25">
      <c r="A222" s="178"/>
      <c r="B222" s="181"/>
      <c r="C222" s="230" t="s">
        <v>330</v>
      </c>
      <c r="D222" s="231"/>
      <c r="E222" s="182">
        <v>95.82</v>
      </c>
      <c r="F222" s="183"/>
      <c r="G222" s="184"/>
      <c r="M222" s="180" t="s">
        <v>330</v>
      </c>
      <c r="O222" s="170"/>
    </row>
    <row r="223" spans="1:104" x14ac:dyDescent="0.25">
      <c r="A223" s="178"/>
      <c r="B223" s="181"/>
      <c r="C223" s="230" t="s">
        <v>99</v>
      </c>
      <c r="D223" s="231"/>
      <c r="E223" s="182">
        <v>44.1</v>
      </c>
      <c r="F223" s="183"/>
      <c r="G223" s="184"/>
      <c r="M223" s="180" t="s">
        <v>99</v>
      </c>
      <c r="O223" s="170"/>
    </row>
    <row r="224" spans="1:104" x14ac:dyDescent="0.25">
      <c r="A224" s="178"/>
      <c r="B224" s="181"/>
      <c r="C224" s="232" t="s">
        <v>331</v>
      </c>
      <c r="D224" s="231"/>
      <c r="E224" s="206">
        <v>139.91999999999999</v>
      </c>
      <c r="F224" s="183"/>
      <c r="G224" s="184"/>
      <c r="M224" s="180" t="s">
        <v>331</v>
      </c>
      <c r="O224" s="170"/>
    </row>
    <row r="225" spans="1:104" x14ac:dyDescent="0.25">
      <c r="A225" s="178"/>
      <c r="B225" s="181"/>
      <c r="C225" s="230" t="s">
        <v>332</v>
      </c>
      <c r="D225" s="231"/>
      <c r="E225" s="182">
        <v>100.4</v>
      </c>
      <c r="F225" s="183"/>
      <c r="G225" s="184"/>
      <c r="M225" s="180" t="s">
        <v>332</v>
      </c>
      <c r="O225" s="170"/>
    </row>
    <row r="226" spans="1:104" x14ac:dyDescent="0.25">
      <c r="A226" s="178"/>
      <c r="B226" s="181"/>
      <c r="C226" s="230" t="s">
        <v>333</v>
      </c>
      <c r="D226" s="231"/>
      <c r="E226" s="182">
        <v>30.75</v>
      </c>
      <c r="F226" s="183"/>
      <c r="G226" s="184"/>
      <c r="M226" s="180" t="s">
        <v>333</v>
      </c>
      <c r="O226" s="170"/>
    </row>
    <row r="227" spans="1:104" x14ac:dyDescent="0.25">
      <c r="A227" s="178"/>
      <c r="B227" s="181"/>
      <c r="C227" s="230" t="s">
        <v>334</v>
      </c>
      <c r="D227" s="231"/>
      <c r="E227" s="182">
        <v>45.85</v>
      </c>
      <c r="F227" s="183"/>
      <c r="G227" s="184"/>
      <c r="M227" s="180" t="s">
        <v>334</v>
      </c>
      <c r="O227" s="170"/>
    </row>
    <row r="228" spans="1:104" x14ac:dyDescent="0.25">
      <c r="A228" s="178"/>
      <c r="B228" s="181"/>
      <c r="C228" s="230" t="s">
        <v>335</v>
      </c>
      <c r="D228" s="231"/>
      <c r="E228" s="182">
        <v>45.85</v>
      </c>
      <c r="F228" s="183"/>
      <c r="G228" s="184"/>
      <c r="M228" s="180" t="s">
        <v>335</v>
      </c>
      <c r="O228" s="170"/>
    </row>
    <row r="229" spans="1:104" x14ac:dyDescent="0.25">
      <c r="A229" s="178"/>
      <c r="B229" s="181"/>
      <c r="C229" s="230" t="s">
        <v>336</v>
      </c>
      <c r="D229" s="231"/>
      <c r="E229" s="182">
        <v>79.23</v>
      </c>
      <c r="F229" s="183"/>
      <c r="G229" s="184"/>
      <c r="M229" s="180" t="s">
        <v>336</v>
      </c>
      <c r="O229" s="170"/>
    </row>
    <row r="230" spans="1:104" x14ac:dyDescent="0.25">
      <c r="A230" s="178"/>
      <c r="B230" s="181"/>
      <c r="C230" s="230" t="s">
        <v>337</v>
      </c>
      <c r="D230" s="231"/>
      <c r="E230" s="182">
        <v>45.85</v>
      </c>
      <c r="F230" s="183"/>
      <c r="G230" s="184"/>
      <c r="M230" s="180" t="s">
        <v>337</v>
      </c>
      <c r="O230" s="170"/>
    </row>
    <row r="231" spans="1:104" x14ac:dyDescent="0.25">
      <c r="A231" s="178"/>
      <c r="B231" s="181"/>
      <c r="C231" s="230" t="s">
        <v>338</v>
      </c>
      <c r="D231" s="231"/>
      <c r="E231" s="182">
        <v>45.85</v>
      </c>
      <c r="F231" s="183"/>
      <c r="G231" s="184"/>
      <c r="M231" s="180" t="s">
        <v>338</v>
      </c>
      <c r="O231" s="170"/>
    </row>
    <row r="232" spans="1:104" x14ac:dyDescent="0.25">
      <c r="A232" s="178"/>
      <c r="B232" s="181"/>
      <c r="C232" s="230" t="s">
        <v>339</v>
      </c>
      <c r="D232" s="231"/>
      <c r="E232" s="182">
        <v>45.85</v>
      </c>
      <c r="F232" s="183"/>
      <c r="G232" s="184"/>
      <c r="M232" s="180" t="s">
        <v>339</v>
      </c>
      <c r="O232" s="170"/>
    </row>
    <row r="233" spans="1:104" x14ac:dyDescent="0.25">
      <c r="A233" s="178"/>
      <c r="B233" s="181"/>
      <c r="C233" s="232" t="s">
        <v>331</v>
      </c>
      <c r="D233" s="231"/>
      <c r="E233" s="206">
        <v>439.63000000000005</v>
      </c>
      <c r="F233" s="183"/>
      <c r="G233" s="184"/>
      <c r="L233" s="193"/>
      <c r="M233" s="180" t="s">
        <v>331</v>
      </c>
      <c r="O233" s="170"/>
    </row>
    <row r="234" spans="1:104" x14ac:dyDescent="0.25">
      <c r="A234" s="185"/>
      <c r="B234" s="186" t="s">
        <v>74</v>
      </c>
      <c r="C234" s="187" t="str">
        <f>CONCATENATE(B218," ",C218)</f>
        <v>784 Malby</v>
      </c>
      <c r="D234" s="188"/>
      <c r="E234" s="189"/>
      <c r="F234" s="190"/>
      <c r="G234" s="191">
        <f>SUM(G218:G233)</f>
        <v>0</v>
      </c>
      <c r="O234" s="170">
        <v>4</v>
      </c>
      <c r="BA234" s="192">
        <f>SUM(BA218:BA233)</f>
        <v>0</v>
      </c>
      <c r="BB234" s="192">
        <f>SUM(BB218:BB233)</f>
        <v>0</v>
      </c>
      <c r="BC234" s="192">
        <f>SUM(BC218:BC233)</f>
        <v>0</v>
      </c>
      <c r="BD234" s="192">
        <f>SUM(BD218:BD233)</f>
        <v>0</v>
      </c>
      <c r="BE234" s="192">
        <f>SUM(BE218:BE233)</f>
        <v>0</v>
      </c>
    </row>
    <row r="235" spans="1:104" x14ac:dyDescent="0.25">
      <c r="A235" s="163" t="s">
        <v>72</v>
      </c>
      <c r="B235" s="164" t="s">
        <v>340</v>
      </c>
      <c r="C235" s="165" t="s">
        <v>341</v>
      </c>
      <c r="D235" s="166"/>
      <c r="E235" s="167"/>
      <c r="F235" s="167"/>
      <c r="G235" s="168"/>
      <c r="H235" s="169"/>
      <c r="I235" s="169"/>
      <c r="O235" s="170">
        <v>1</v>
      </c>
    </row>
    <row r="236" spans="1:104" s="171" customFormat="1" ht="21" customHeight="1" x14ac:dyDescent="0.2">
      <c r="A236" s="171" t="s">
        <v>370</v>
      </c>
      <c r="B236" s="171" t="s">
        <v>371</v>
      </c>
      <c r="C236" s="244" t="s">
        <v>372</v>
      </c>
      <c r="D236" s="245" t="s">
        <v>168</v>
      </c>
      <c r="E236" s="246">
        <v>1</v>
      </c>
      <c r="F236" s="246">
        <v>0</v>
      </c>
      <c r="G236" s="246">
        <f>+F236*E236</f>
        <v>0</v>
      </c>
      <c r="H236" s="209"/>
      <c r="I236" s="209"/>
      <c r="J236" s="209"/>
      <c r="K236" s="209"/>
      <c r="L236" s="209"/>
      <c r="M236" s="208"/>
    </row>
    <row r="237" spans="1:104" ht="20.399999999999999" x14ac:dyDescent="0.25">
      <c r="A237" s="171" t="s">
        <v>373</v>
      </c>
      <c r="B237" s="172" t="s">
        <v>342</v>
      </c>
      <c r="C237" s="173" t="s">
        <v>343</v>
      </c>
      <c r="D237" s="207" t="s">
        <v>168</v>
      </c>
      <c r="E237" s="175">
        <v>1</v>
      </c>
      <c r="F237" s="175">
        <v>0</v>
      </c>
      <c r="G237" s="176">
        <f>+F237*E237</f>
        <v>0</v>
      </c>
      <c r="O237" s="170">
        <v>2</v>
      </c>
      <c r="AA237" s="146">
        <v>12</v>
      </c>
      <c r="AB237" s="146">
        <v>0</v>
      </c>
      <c r="AC237" s="146">
        <v>11</v>
      </c>
      <c r="AZ237" s="146">
        <v>4</v>
      </c>
      <c r="BA237" s="146">
        <f>IF(AZ237=1,G237,0)</f>
        <v>0</v>
      </c>
      <c r="BB237" s="146">
        <f>IF(AZ237=2,G237,0)</f>
        <v>0</v>
      </c>
      <c r="BC237" s="146">
        <f>IF(AZ237=3,G237,0)</f>
        <v>0</v>
      </c>
      <c r="BD237" s="146">
        <f>IF(AZ237=4,G237,0)</f>
        <v>0</v>
      </c>
      <c r="BE237" s="146">
        <f>IF(AZ237=5,G237,0)</f>
        <v>0</v>
      </c>
      <c r="CA237" s="177">
        <v>12</v>
      </c>
      <c r="CB237" s="177">
        <v>0</v>
      </c>
      <c r="CZ237" s="146">
        <v>0</v>
      </c>
    </row>
    <row r="238" spans="1:104" x14ac:dyDescent="0.25">
      <c r="A238" s="185"/>
      <c r="B238" s="186" t="s">
        <v>74</v>
      </c>
      <c r="C238" s="187" t="str">
        <f>CONCATENATE(B235," ",C235)</f>
        <v>M21 Elektromontáže</v>
      </c>
      <c r="D238" s="188"/>
      <c r="E238" s="189"/>
      <c r="F238" s="190"/>
      <c r="G238" s="191">
        <f>SUM(G235:G237)</f>
        <v>0</v>
      </c>
      <c r="O238" s="170">
        <v>4</v>
      </c>
      <c r="BA238" s="192">
        <f>SUM(BA235:BA237)</f>
        <v>0</v>
      </c>
      <c r="BB238" s="192">
        <f>SUM(BB235:BB237)</f>
        <v>0</v>
      </c>
      <c r="BC238" s="192">
        <f>SUM(BC235:BC237)</f>
        <v>0</v>
      </c>
      <c r="BD238" s="192">
        <f>SUM(BD235:BD237)</f>
        <v>0</v>
      </c>
      <c r="BE238" s="192">
        <f>SUM(BE235:BE237)</f>
        <v>0</v>
      </c>
    </row>
    <row r="239" spans="1:104" x14ac:dyDescent="0.25">
      <c r="A239" s="163" t="s">
        <v>72</v>
      </c>
      <c r="B239" s="164" t="s">
        <v>344</v>
      </c>
      <c r="C239" s="165" t="s">
        <v>345</v>
      </c>
      <c r="D239" s="166"/>
      <c r="E239" s="167"/>
      <c r="F239" s="167"/>
      <c r="G239" s="168"/>
      <c r="H239" s="169"/>
      <c r="I239" s="169"/>
      <c r="O239" s="170">
        <v>1</v>
      </c>
    </row>
    <row r="240" spans="1:104" x14ac:dyDescent="0.25">
      <c r="A240" s="171">
        <v>64</v>
      </c>
      <c r="B240" s="172" t="s">
        <v>346</v>
      </c>
      <c r="C240" s="173" t="s">
        <v>347</v>
      </c>
      <c r="D240" s="174" t="s">
        <v>168</v>
      </c>
      <c r="E240" s="175">
        <v>1</v>
      </c>
      <c r="F240" s="175">
        <v>0</v>
      </c>
      <c r="G240" s="176">
        <f>E240*F240</f>
        <v>0</v>
      </c>
      <c r="O240" s="170">
        <v>2</v>
      </c>
      <c r="AA240" s="146">
        <v>12</v>
      </c>
      <c r="AB240" s="146">
        <v>0</v>
      </c>
      <c r="AC240" s="146">
        <v>12</v>
      </c>
      <c r="AZ240" s="146">
        <v>4</v>
      </c>
      <c r="BA240" s="146">
        <f>IF(AZ240=1,G240,0)</f>
        <v>0</v>
      </c>
      <c r="BB240" s="146">
        <f>IF(AZ240=2,G240,0)</f>
        <v>0</v>
      </c>
      <c r="BC240" s="146">
        <f>IF(AZ240=3,G240,0)</f>
        <v>0</v>
      </c>
      <c r="BD240" s="146">
        <f>IF(AZ240=4,G240,0)</f>
        <v>0</v>
      </c>
      <c r="BE240" s="146">
        <f>IF(AZ240=5,G240,0)</f>
        <v>0</v>
      </c>
      <c r="CA240" s="177">
        <v>12</v>
      </c>
      <c r="CB240" s="177">
        <v>0</v>
      </c>
      <c r="CZ240" s="146">
        <v>0</v>
      </c>
    </row>
    <row r="241" spans="1:104" x14ac:dyDescent="0.25">
      <c r="A241" s="185"/>
      <c r="B241" s="186" t="s">
        <v>74</v>
      </c>
      <c r="C241" s="187" t="str">
        <f>CONCATENATE(B239," ",C239)</f>
        <v>M24 Montáže vzduchotechnických zařízení</v>
      </c>
      <c r="D241" s="188"/>
      <c r="E241" s="189"/>
      <c r="F241" s="190"/>
      <c r="G241" s="191">
        <f>SUM(G239:G240)</f>
        <v>0</v>
      </c>
      <c r="O241" s="170">
        <v>4</v>
      </c>
      <c r="BA241" s="192">
        <f>SUM(BA239:BA240)</f>
        <v>0</v>
      </c>
      <c r="BB241" s="192">
        <f>SUM(BB239:BB240)</f>
        <v>0</v>
      </c>
      <c r="BC241" s="192">
        <f>SUM(BC239:BC240)</f>
        <v>0</v>
      </c>
      <c r="BD241" s="192">
        <f>SUM(BD239:BD240)</f>
        <v>0</v>
      </c>
      <c r="BE241" s="192">
        <f>SUM(BE239:BE240)</f>
        <v>0</v>
      </c>
    </row>
    <row r="242" spans="1:104" x14ac:dyDescent="0.25">
      <c r="A242" s="163" t="s">
        <v>72</v>
      </c>
      <c r="B242" s="164" t="s">
        <v>348</v>
      </c>
      <c r="C242" s="165" t="s">
        <v>349</v>
      </c>
      <c r="D242" s="166"/>
      <c r="E242" s="167"/>
      <c r="F242" s="167"/>
      <c r="G242" s="168"/>
      <c r="H242" s="169"/>
      <c r="I242" s="169"/>
      <c r="O242" s="170">
        <v>1</v>
      </c>
    </row>
    <row r="243" spans="1:104" x14ac:dyDescent="0.25">
      <c r="A243" s="171">
        <v>65</v>
      </c>
      <c r="B243" s="172" t="s">
        <v>350</v>
      </c>
      <c r="C243" s="173" t="s">
        <v>351</v>
      </c>
      <c r="D243" s="174" t="s">
        <v>93</v>
      </c>
      <c r="E243" s="175">
        <v>11.0748</v>
      </c>
      <c r="F243" s="175">
        <v>0</v>
      </c>
      <c r="G243" s="176">
        <f t="shared" ref="G243:G250" si="0">E243*F243</f>
        <v>0</v>
      </c>
      <c r="O243" s="170">
        <v>2</v>
      </c>
      <c r="AA243" s="146">
        <v>8</v>
      </c>
      <c r="AB243" s="146">
        <v>0</v>
      </c>
      <c r="AC243" s="146">
        <v>3</v>
      </c>
      <c r="AZ243" s="146">
        <v>1</v>
      </c>
      <c r="BA243" s="146">
        <f t="shared" ref="BA243:BA250" si="1">IF(AZ243=1,G243,0)</f>
        <v>0</v>
      </c>
      <c r="BB243" s="146">
        <f t="shared" ref="BB243:BB250" si="2">IF(AZ243=2,G243,0)</f>
        <v>0</v>
      </c>
      <c r="BC243" s="146">
        <f t="shared" ref="BC243:BC250" si="3">IF(AZ243=3,G243,0)</f>
        <v>0</v>
      </c>
      <c r="BD243" s="146">
        <f t="shared" ref="BD243:BD250" si="4">IF(AZ243=4,G243,0)</f>
        <v>0</v>
      </c>
      <c r="BE243" s="146">
        <f t="shared" ref="BE243:BE250" si="5">IF(AZ243=5,G243,0)</f>
        <v>0</v>
      </c>
      <c r="CA243" s="177">
        <v>8</v>
      </c>
      <c r="CB243" s="177">
        <v>0</v>
      </c>
      <c r="CZ243" s="146">
        <v>0</v>
      </c>
    </row>
    <row r="244" spans="1:104" x14ac:dyDescent="0.25">
      <c r="A244" s="171">
        <v>66</v>
      </c>
      <c r="B244" s="172" t="s">
        <v>352</v>
      </c>
      <c r="C244" s="173" t="s">
        <v>353</v>
      </c>
      <c r="D244" s="174" t="s">
        <v>93</v>
      </c>
      <c r="E244" s="175">
        <v>11.0748</v>
      </c>
      <c r="F244" s="175">
        <v>0</v>
      </c>
      <c r="G244" s="176">
        <f t="shared" si="0"/>
        <v>0</v>
      </c>
      <c r="O244" s="170">
        <v>2</v>
      </c>
      <c r="AA244" s="146">
        <v>8</v>
      </c>
      <c r="AB244" s="146">
        <v>0</v>
      </c>
      <c r="AC244" s="146">
        <v>3</v>
      </c>
      <c r="AZ244" s="146">
        <v>1</v>
      </c>
      <c r="BA244" s="146">
        <f t="shared" si="1"/>
        <v>0</v>
      </c>
      <c r="BB244" s="146">
        <f t="shared" si="2"/>
        <v>0</v>
      </c>
      <c r="BC244" s="146">
        <f t="shared" si="3"/>
        <v>0</v>
      </c>
      <c r="BD244" s="146">
        <f t="shared" si="4"/>
        <v>0</v>
      </c>
      <c r="BE244" s="146">
        <f t="shared" si="5"/>
        <v>0</v>
      </c>
      <c r="CA244" s="177">
        <v>8</v>
      </c>
      <c r="CB244" s="177">
        <v>0</v>
      </c>
      <c r="CZ244" s="146">
        <v>0</v>
      </c>
    </row>
    <row r="245" spans="1:104" x14ac:dyDescent="0.25">
      <c r="A245" s="171">
        <v>67</v>
      </c>
      <c r="B245" s="172" t="s">
        <v>354</v>
      </c>
      <c r="C245" s="173" t="s">
        <v>355</v>
      </c>
      <c r="D245" s="174" t="s">
        <v>93</v>
      </c>
      <c r="E245" s="175">
        <v>11.0748</v>
      </c>
      <c r="F245" s="175">
        <v>0</v>
      </c>
      <c r="G245" s="176">
        <f t="shared" si="0"/>
        <v>0</v>
      </c>
      <c r="O245" s="170">
        <v>2</v>
      </c>
      <c r="AA245" s="146">
        <v>8</v>
      </c>
      <c r="AB245" s="146">
        <v>0</v>
      </c>
      <c r="AC245" s="146">
        <v>3</v>
      </c>
      <c r="AZ245" s="146">
        <v>1</v>
      </c>
      <c r="BA245" s="146">
        <f t="shared" si="1"/>
        <v>0</v>
      </c>
      <c r="BB245" s="146">
        <f t="shared" si="2"/>
        <v>0</v>
      </c>
      <c r="BC245" s="146">
        <f t="shared" si="3"/>
        <v>0</v>
      </c>
      <c r="BD245" s="146">
        <f t="shared" si="4"/>
        <v>0</v>
      </c>
      <c r="BE245" s="146">
        <f t="shared" si="5"/>
        <v>0</v>
      </c>
      <c r="CA245" s="177">
        <v>8</v>
      </c>
      <c r="CB245" s="177">
        <v>0</v>
      </c>
      <c r="CZ245" s="146">
        <v>0</v>
      </c>
    </row>
    <row r="246" spans="1:104" x14ac:dyDescent="0.25">
      <c r="A246" s="171">
        <v>68</v>
      </c>
      <c r="B246" s="172" t="s">
        <v>356</v>
      </c>
      <c r="C246" s="173" t="s">
        <v>357</v>
      </c>
      <c r="D246" s="174" t="s">
        <v>93</v>
      </c>
      <c r="E246" s="175">
        <v>155.0472</v>
      </c>
      <c r="F246" s="175">
        <v>0</v>
      </c>
      <c r="G246" s="176">
        <f t="shared" si="0"/>
        <v>0</v>
      </c>
      <c r="O246" s="170">
        <v>2</v>
      </c>
      <c r="AA246" s="146">
        <v>8</v>
      </c>
      <c r="AB246" s="146">
        <v>0</v>
      </c>
      <c r="AC246" s="146">
        <v>3</v>
      </c>
      <c r="AZ246" s="146">
        <v>1</v>
      </c>
      <c r="BA246" s="146">
        <f t="shared" si="1"/>
        <v>0</v>
      </c>
      <c r="BB246" s="146">
        <f t="shared" si="2"/>
        <v>0</v>
      </c>
      <c r="BC246" s="146">
        <f t="shared" si="3"/>
        <v>0</v>
      </c>
      <c r="BD246" s="146">
        <f t="shared" si="4"/>
        <v>0</v>
      </c>
      <c r="BE246" s="146">
        <f t="shared" si="5"/>
        <v>0</v>
      </c>
      <c r="CA246" s="177">
        <v>8</v>
      </c>
      <c r="CB246" s="177">
        <v>0</v>
      </c>
      <c r="CZ246" s="146">
        <v>0</v>
      </c>
    </row>
    <row r="247" spans="1:104" x14ac:dyDescent="0.25">
      <c r="A247" s="171">
        <v>69</v>
      </c>
      <c r="B247" s="172" t="s">
        <v>358</v>
      </c>
      <c r="C247" s="173" t="s">
        <v>359</v>
      </c>
      <c r="D247" s="174" t="s">
        <v>93</v>
      </c>
      <c r="E247" s="175">
        <v>11.0748</v>
      </c>
      <c r="F247" s="175">
        <v>0</v>
      </c>
      <c r="G247" s="176">
        <f t="shared" si="0"/>
        <v>0</v>
      </c>
      <c r="O247" s="170">
        <v>2</v>
      </c>
      <c r="AA247" s="146">
        <v>8</v>
      </c>
      <c r="AB247" s="146">
        <v>0</v>
      </c>
      <c r="AC247" s="146">
        <v>3</v>
      </c>
      <c r="AZ247" s="146">
        <v>1</v>
      </c>
      <c r="BA247" s="146">
        <f t="shared" si="1"/>
        <v>0</v>
      </c>
      <c r="BB247" s="146">
        <f t="shared" si="2"/>
        <v>0</v>
      </c>
      <c r="BC247" s="146">
        <f t="shared" si="3"/>
        <v>0</v>
      </c>
      <c r="BD247" s="146">
        <f t="shared" si="4"/>
        <v>0</v>
      </c>
      <c r="BE247" s="146">
        <f t="shared" si="5"/>
        <v>0</v>
      </c>
      <c r="CA247" s="177">
        <v>8</v>
      </c>
      <c r="CB247" s="177">
        <v>0</v>
      </c>
      <c r="CZ247" s="146">
        <v>0</v>
      </c>
    </row>
    <row r="248" spans="1:104" x14ac:dyDescent="0.25">
      <c r="A248" s="171">
        <v>70</v>
      </c>
      <c r="B248" s="172" t="s">
        <v>360</v>
      </c>
      <c r="C248" s="173" t="s">
        <v>361</v>
      </c>
      <c r="D248" s="174" t="s">
        <v>93</v>
      </c>
      <c r="E248" s="175">
        <v>442.99200000000002</v>
      </c>
      <c r="F248" s="175">
        <v>0</v>
      </c>
      <c r="G248" s="176">
        <f t="shared" si="0"/>
        <v>0</v>
      </c>
      <c r="O248" s="170">
        <v>2</v>
      </c>
      <c r="AA248" s="146">
        <v>8</v>
      </c>
      <c r="AB248" s="146">
        <v>0</v>
      </c>
      <c r="AC248" s="146">
        <v>3</v>
      </c>
      <c r="AZ248" s="146">
        <v>1</v>
      </c>
      <c r="BA248" s="146">
        <f t="shared" si="1"/>
        <v>0</v>
      </c>
      <c r="BB248" s="146">
        <f t="shared" si="2"/>
        <v>0</v>
      </c>
      <c r="BC248" s="146">
        <f t="shared" si="3"/>
        <v>0</v>
      </c>
      <c r="BD248" s="146">
        <f t="shared" si="4"/>
        <v>0</v>
      </c>
      <c r="BE248" s="146">
        <f t="shared" si="5"/>
        <v>0</v>
      </c>
      <c r="CA248" s="177">
        <v>8</v>
      </c>
      <c r="CB248" s="177">
        <v>0</v>
      </c>
      <c r="CZ248" s="146">
        <v>0</v>
      </c>
    </row>
    <row r="249" spans="1:104" x14ac:dyDescent="0.25">
      <c r="A249" s="171">
        <v>71</v>
      </c>
      <c r="B249" s="172" t="s">
        <v>362</v>
      </c>
      <c r="C249" s="173" t="s">
        <v>363</v>
      </c>
      <c r="D249" s="174" t="s">
        <v>93</v>
      </c>
      <c r="E249" s="175">
        <v>11.0748</v>
      </c>
      <c r="F249" s="175">
        <v>0</v>
      </c>
      <c r="G249" s="176">
        <f t="shared" si="0"/>
        <v>0</v>
      </c>
      <c r="O249" s="170">
        <v>2</v>
      </c>
      <c r="AA249" s="146">
        <v>8</v>
      </c>
      <c r="AB249" s="146">
        <v>0</v>
      </c>
      <c r="AC249" s="146">
        <v>3</v>
      </c>
      <c r="AZ249" s="146">
        <v>1</v>
      </c>
      <c r="BA249" s="146">
        <f t="shared" si="1"/>
        <v>0</v>
      </c>
      <c r="BB249" s="146">
        <f t="shared" si="2"/>
        <v>0</v>
      </c>
      <c r="BC249" s="146">
        <f t="shared" si="3"/>
        <v>0</v>
      </c>
      <c r="BD249" s="146">
        <f t="shared" si="4"/>
        <v>0</v>
      </c>
      <c r="BE249" s="146">
        <f t="shared" si="5"/>
        <v>0</v>
      </c>
      <c r="CA249" s="177">
        <v>8</v>
      </c>
      <c r="CB249" s="177">
        <v>0</v>
      </c>
      <c r="CZ249" s="146">
        <v>0</v>
      </c>
    </row>
    <row r="250" spans="1:104" x14ac:dyDescent="0.25">
      <c r="A250" s="171">
        <v>72</v>
      </c>
      <c r="B250" s="172" t="s">
        <v>364</v>
      </c>
      <c r="C250" s="173" t="s">
        <v>365</v>
      </c>
      <c r="D250" s="174" t="s">
        <v>93</v>
      </c>
      <c r="E250" s="175">
        <v>11.0748</v>
      </c>
      <c r="F250" s="175">
        <v>0</v>
      </c>
      <c r="G250" s="176">
        <f t="shared" si="0"/>
        <v>0</v>
      </c>
      <c r="O250" s="170">
        <v>2</v>
      </c>
      <c r="AA250" s="146">
        <v>8</v>
      </c>
      <c r="AB250" s="146">
        <v>0</v>
      </c>
      <c r="AC250" s="146">
        <v>3</v>
      </c>
      <c r="AZ250" s="146">
        <v>1</v>
      </c>
      <c r="BA250" s="146">
        <f t="shared" si="1"/>
        <v>0</v>
      </c>
      <c r="BB250" s="146">
        <f t="shared" si="2"/>
        <v>0</v>
      </c>
      <c r="BC250" s="146">
        <f t="shared" si="3"/>
        <v>0</v>
      </c>
      <c r="BD250" s="146">
        <f t="shared" si="4"/>
        <v>0</v>
      </c>
      <c r="BE250" s="146">
        <f t="shared" si="5"/>
        <v>0</v>
      </c>
      <c r="CA250" s="177">
        <v>8</v>
      </c>
      <c r="CB250" s="177">
        <v>0</v>
      </c>
      <c r="CZ250" s="146">
        <v>0</v>
      </c>
    </row>
    <row r="251" spans="1:104" x14ac:dyDescent="0.25">
      <c r="A251" s="185"/>
      <c r="B251" s="186" t="s">
        <v>74</v>
      </c>
      <c r="C251" s="187" t="str">
        <f>CONCATENATE(B242," ",C242)</f>
        <v>D96 Přesuny suti a vybouraných hmot</v>
      </c>
      <c r="D251" s="188"/>
      <c r="E251" s="189"/>
      <c r="F251" s="190"/>
      <c r="G251" s="191">
        <f>SUM(G242:G250)</f>
        <v>0</v>
      </c>
      <c r="O251" s="170">
        <v>4</v>
      </c>
      <c r="BA251" s="192">
        <f>SUM(BA242:BA250)</f>
        <v>0</v>
      </c>
      <c r="BB251" s="192">
        <f>SUM(BB242:BB250)</f>
        <v>0</v>
      </c>
      <c r="BC251" s="192">
        <f>SUM(BC242:BC250)</f>
        <v>0</v>
      </c>
      <c r="BD251" s="192">
        <f>SUM(BD242:BD250)</f>
        <v>0</v>
      </c>
      <c r="BE251" s="192">
        <f>SUM(BE242:BE250)</f>
        <v>0</v>
      </c>
    </row>
    <row r="252" spans="1:104" x14ac:dyDescent="0.25">
      <c r="E252" s="146"/>
    </row>
    <row r="253" spans="1:104" x14ac:dyDescent="0.25">
      <c r="E253" s="146"/>
    </row>
    <row r="254" spans="1:104" x14ac:dyDescent="0.25">
      <c r="E254" s="146"/>
    </row>
    <row r="255" spans="1:104" x14ac:dyDescent="0.25">
      <c r="E255" s="146"/>
    </row>
    <row r="256" spans="1:104" x14ac:dyDescent="0.25">
      <c r="E256" s="146"/>
    </row>
    <row r="257" spans="5:5" x14ac:dyDescent="0.25">
      <c r="E257" s="146"/>
    </row>
    <row r="258" spans="5:5" x14ac:dyDescent="0.25">
      <c r="E258" s="146"/>
    </row>
    <row r="259" spans="5:5" x14ac:dyDescent="0.25">
      <c r="E259" s="146"/>
    </row>
    <row r="260" spans="5:5" x14ac:dyDescent="0.25">
      <c r="E260" s="146"/>
    </row>
    <row r="261" spans="5:5" x14ac:dyDescent="0.25">
      <c r="E261" s="146"/>
    </row>
    <row r="262" spans="5:5" x14ac:dyDescent="0.25">
      <c r="E262" s="146"/>
    </row>
    <row r="263" spans="5:5" x14ac:dyDescent="0.25">
      <c r="E263" s="146"/>
    </row>
    <row r="264" spans="5:5" x14ac:dyDescent="0.25">
      <c r="E264" s="146"/>
    </row>
    <row r="265" spans="5:5" x14ac:dyDescent="0.25">
      <c r="E265" s="146"/>
    </row>
    <row r="266" spans="5:5" x14ac:dyDescent="0.25">
      <c r="E266" s="146"/>
    </row>
    <row r="267" spans="5:5" x14ac:dyDescent="0.25">
      <c r="E267" s="146"/>
    </row>
    <row r="268" spans="5:5" x14ac:dyDescent="0.25">
      <c r="E268" s="146"/>
    </row>
    <row r="269" spans="5:5" x14ac:dyDescent="0.25">
      <c r="E269" s="146"/>
    </row>
    <row r="270" spans="5:5" x14ac:dyDescent="0.25">
      <c r="E270" s="146"/>
    </row>
    <row r="271" spans="5:5" x14ac:dyDescent="0.25">
      <c r="E271" s="146"/>
    </row>
    <row r="272" spans="5:5" x14ac:dyDescent="0.25">
      <c r="E272" s="146"/>
    </row>
    <row r="273" spans="1:7" x14ac:dyDescent="0.25">
      <c r="E273" s="146"/>
    </row>
    <row r="274" spans="1:7" x14ac:dyDescent="0.25">
      <c r="E274" s="146"/>
    </row>
    <row r="275" spans="1:7" x14ac:dyDescent="0.25">
      <c r="A275" s="193"/>
      <c r="B275" s="193"/>
      <c r="C275" s="193"/>
      <c r="D275" s="193"/>
      <c r="E275" s="193"/>
      <c r="F275" s="193"/>
      <c r="G275" s="193"/>
    </row>
    <row r="276" spans="1:7" x14ac:dyDescent="0.25">
      <c r="A276" s="193"/>
      <c r="B276" s="193"/>
      <c r="C276" s="193"/>
      <c r="D276" s="193"/>
      <c r="E276" s="193"/>
      <c r="F276" s="193"/>
      <c r="G276" s="193"/>
    </row>
    <row r="277" spans="1:7" x14ac:dyDescent="0.25">
      <c r="A277" s="193"/>
      <c r="B277" s="193"/>
      <c r="C277" s="193"/>
      <c r="D277" s="193"/>
      <c r="E277" s="193"/>
      <c r="F277" s="193"/>
      <c r="G277" s="193"/>
    </row>
    <row r="278" spans="1:7" x14ac:dyDescent="0.25">
      <c r="A278" s="193"/>
      <c r="B278" s="193"/>
      <c r="C278" s="193"/>
      <c r="D278" s="193"/>
      <c r="E278" s="193"/>
      <c r="F278" s="193"/>
      <c r="G278" s="193"/>
    </row>
    <row r="279" spans="1:7" x14ac:dyDescent="0.25">
      <c r="E279" s="146"/>
    </row>
    <row r="280" spans="1:7" x14ac:dyDescent="0.25">
      <c r="E280" s="146"/>
    </row>
    <row r="281" spans="1:7" x14ac:dyDescent="0.25">
      <c r="E281" s="146"/>
    </row>
    <row r="282" spans="1:7" x14ac:dyDescent="0.25">
      <c r="E282" s="146"/>
    </row>
    <row r="283" spans="1:7" x14ac:dyDescent="0.25">
      <c r="E283" s="146"/>
    </row>
    <row r="284" spans="1:7" x14ac:dyDescent="0.25">
      <c r="E284" s="146"/>
    </row>
    <row r="285" spans="1:7" x14ac:dyDescent="0.25">
      <c r="E285" s="146"/>
    </row>
    <row r="286" spans="1:7" x14ac:dyDescent="0.25">
      <c r="E286" s="146"/>
    </row>
    <row r="287" spans="1:7" x14ac:dyDescent="0.25">
      <c r="E287" s="146"/>
    </row>
    <row r="288" spans="1:7" x14ac:dyDescent="0.25">
      <c r="E288" s="146"/>
    </row>
    <row r="289" spans="5:5" x14ac:dyDescent="0.25">
      <c r="E289" s="146"/>
    </row>
    <row r="290" spans="5:5" x14ac:dyDescent="0.25">
      <c r="E290" s="146"/>
    </row>
    <row r="291" spans="5:5" x14ac:dyDescent="0.25">
      <c r="E291" s="146"/>
    </row>
    <row r="292" spans="5:5" x14ac:dyDescent="0.25">
      <c r="E292" s="146"/>
    </row>
    <row r="293" spans="5:5" x14ac:dyDescent="0.25">
      <c r="E293" s="146"/>
    </row>
    <row r="294" spans="5:5" x14ac:dyDescent="0.25">
      <c r="E294" s="146"/>
    </row>
    <row r="295" spans="5:5" x14ac:dyDescent="0.25">
      <c r="E295" s="146"/>
    </row>
    <row r="296" spans="5:5" x14ac:dyDescent="0.25">
      <c r="E296" s="146"/>
    </row>
    <row r="297" spans="5:5" x14ac:dyDescent="0.25">
      <c r="E297" s="146"/>
    </row>
    <row r="298" spans="5:5" x14ac:dyDescent="0.25">
      <c r="E298" s="146"/>
    </row>
    <row r="299" spans="5:5" x14ac:dyDescent="0.25">
      <c r="E299" s="146"/>
    </row>
    <row r="300" spans="5:5" x14ac:dyDescent="0.25">
      <c r="E300" s="146"/>
    </row>
    <row r="301" spans="5:5" x14ac:dyDescent="0.25">
      <c r="E301" s="146"/>
    </row>
    <row r="302" spans="5:5" x14ac:dyDescent="0.25">
      <c r="E302" s="146"/>
    </row>
    <row r="303" spans="5:5" x14ac:dyDescent="0.25">
      <c r="E303" s="146"/>
    </row>
    <row r="304" spans="5:5" x14ac:dyDescent="0.25">
      <c r="E304" s="146"/>
    </row>
    <row r="305" spans="1:7" x14ac:dyDescent="0.25">
      <c r="E305" s="146"/>
    </row>
    <row r="306" spans="1:7" x14ac:dyDescent="0.25">
      <c r="E306" s="146"/>
    </row>
    <row r="307" spans="1:7" x14ac:dyDescent="0.25">
      <c r="E307" s="146"/>
    </row>
    <row r="308" spans="1:7" x14ac:dyDescent="0.25">
      <c r="E308" s="146"/>
    </row>
    <row r="309" spans="1:7" x14ac:dyDescent="0.25">
      <c r="E309" s="146"/>
    </row>
    <row r="310" spans="1:7" x14ac:dyDescent="0.25">
      <c r="A310" s="194"/>
      <c r="B310" s="194"/>
    </row>
    <row r="311" spans="1:7" x14ac:dyDescent="0.25">
      <c r="A311" s="193"/>
      <c r="B311" s="193"/>
      <c r="C311" s="196"/>
      <c r="D311" s="196"/>
      <c r="E311" s="197"/>
      <c r="F311" s="196"/>
      <c r="G311" s="198"/>
    </row>
    <row r="312" spans="1:7" x14ac:dyDescent="0.25">
      <c r="A312" s="199"/>
      <c r="B312" s="199"/>
      <c r="C312" s="193"/>
      <c r="D312" s="193"/>
      <c r="E312" s="200"/>
      <c r="F312" s="193"/>
      <c r="G312" s="193"/>
    </row>
    <row r="313" spans="1:7" x14ac:dyDescent="0.25">
      <c r="A313" s="193"/>
      <c r="B313" s="193"/>
      <c r="C313" s="193"/>
      <c r="D313" s="193"/>
      <c r="E313" s="200"/>
      <c r="F313" s="193"/>
      <c r="G313" s="193"/>
    </row>
    <row r="314" spans="1:7" x14ac:dyDescent="0.25">
      <c r="A314" s="193"/>
      <c r="B314" s="193"/>
      <c r="C314" s="193"/>
      <c r="D314" s="193"/>
      <c r="E314" s="200"/>
      <c r="F314" s="193"/>
      <c r="G314" s="193"/>
    </row>
    <row r="315" spans="1:7" x14ac:dyDescent="0.25">
      <c r="A315" s="193"/>
      <c r="B315" s="193"/>
      <c r="C315" s="193"/>
      <c r="D315" s="193"/>
      <c r="E315" s="200"/>
      <c r="F315" s="193"/>
      <c r="G315" s="193"/>
    </row>
    <row r="316" spans="1:7" x14ac:dyDescent="0.25">
      <c r="A316" s="193"/>
      <c r="B316" s="193"/>
      <c r="C316" s="193"/>
      <c r="D316" s="193"/>
      <c r="E316" s="200"/>
      <c r="F316" s="193"/>
      <c r="G316" s="193"/>
    </row>
    <row r="317" spans="1:7" x14ac:dyDescent="0.25">
      <c r="A317" s="193"/>
      <c r="B317" s="193"/>
      <c r="C317" s="193"/>
      <c r="D317" s="193"/>
      <c r="E317" s="200"/>
      <c r="F317" s="193"/>
      <c r="G317" s="193"/>
    </row>
    <row r="318" spans="1:7" x14ac:dyDescent="0.25">
      <c r="A318" s="193"/>
      <c r="B318" s="193"/>
      <c r="C318" s="193"/>
      <c r="D318" s="193"/>
      <c r="E318" s="200"/>
      <c r="F318" s="193"/>
      <c r="G318" s="193"/>
    </row>
    <row r="319" spans="1:7" x14ac:dyDescent="0.25">
      <c r="A319" s="193"/>
      <c r="B319" s="193"/>
      <c r="C319" s="193"/>
      <c r="D319" s="193"/>
      <c r="E319" s="200"/>
      <c r="F319" s="193"/>
      <c r="G319" s="193"/>
    </row>
    <row r="320" spans="1:7" x14ac:dyDescent="0.25">
      <c r="A320" s="193"/>
      <c r="B320" s="193"/>
      <c r="C320" s="193"/>
      <c r="D320" s="193"/>
      <c r="E320" s="200"/>
      <c r="F320" s="193"/>
      <c r="G320" s="193"/>
    </row>
    <row r="321" spans="1:7" x14ac:dyDescent="0.25">
      <c r="A321" s="193"/>
      <c r="B321" s="193"/>
      <c r="C321" s="193"/>
      <c r="D321" s="193"/>
      <c r="E321" s="200"/>
      <c r="F321" s="193"/>
      <c r="G321" s="193"/>
    </row>
    <row r="322" spans="1:7" x14ac:dyDescent="0.25">
      <c r="A322" s="193"/>
      <c r="B322" s="193"/>
      <c r="C322" s="193"/>
      <c r="D322" s="193"/>
      <c r="E322" s="200"/>
      <c r="F322" s="193"/>
      <c r="G322" s="193"/>
    </row>
    <row r="323" spans="1:7" x14ac:dyDescent="0.25">
      <c r="A323" s="193"/>
      <c r="B323" s="193"/>
      <c r="C323" s="193"/>
      <c r="D323" s="193"/>
      <c r="E323" s="200"/>
      <c r="F323" s="193"/>
      <c r="G323" s="193"/>
    </row>
    <row r="324" spans="1:7" x14ac:dyDescent="0.25">
      <c r="A324" s="193"/>
      <c r="B324" s="193"/>
      <c r="C324" s="193"/>
      <c r="D324" s="193"/>
      <c r="E324" s="200"/>
      <c r="F324" s="193"/>
      <c r="G324" s="193"/>
    </row>
  </sheetData>
  <mergeCells count="130">
    <mergeCell ref="C17:D17"/>
    <mergeCell ref="C18:D18"/>
    <mergeCell ref="C20:D20"/>
    <mergeCell ref="C21:D21"/>
    <mergeCell ref="C22:D22"/>
    <mergeCell ref="C23:D23"/>
    <mergeCell ref="C24:D24"/>
    <mergeCell ref="C26:D26"/>
    <mergeCell ref="A1:G1"/>
    <mergeCell ref="A3:B3"/>
    <mergeCell ref="A4:B4"/>
    <mergeCell ref="E4:G4"/>
    <mergeCell ref="C9:D9"/>
    <mergeCell ref="C11:D11"/>
    <mergeCell ref="C13:D13"/>
    <mergeCell ref="C42:G42"/>
    <mergeCell ref="C44:D44"/>
    <mergeCell ref="C49:G49"/>
    <mergeCell ref="C50:G50"/>
    <mergeCell ref="C51:G51"/>
    <mergeCell ref="C52:G52"/>
    <mergeCell ref="C27:D27"/>
    <mergeCell ref="C28:D28"/>
    <mergeCell ref="C32:D32"/>
    <mergeCell ref="C36:D36"/>
    <mergeCell ref="C37:D37"/>
    <mergeCell ref="C60:G60"/>
    <mergeCell ref="C61:G61"/>
    <mergeCell ref="C62:G62"/>
    <mergeCell ref="C63:G63"/>
    <mergeCell ref="C64:G64"/>
    <mergeCell ref="C65:G65"/>
    <mergeCell ref="C53:G53"/>
    <mergeCell ref="C54:G54"/>
    <mergeCell ref="C55:G55"/>
    <mergeCell ref="C56:G56"/>
    <mergeCell ref="C57:D57"/>
    <mergeCell ref="C59:G59"/>
    <mergeCell ref="C74:G74"/>
    <mergeCell ref="C75:D75"/>
    <mergeCell ref="C77:G77"/>
    <mergeCell ref="C78:G78"/>
    <mergeCell ref="C79:D79"/>
    <mergeCell ref="C81:G81"/>
    <mergeCell ref="C66:G66"/>
    <mergeCell ref="C67:D67"/>
    <mergeCell ref="C69:G69"/>
    <mergeCell ref="C70:G70"/>
    <mergeCell ref="C71:D71"/>
    <mergeCell ref="C73:G73"/>
    <mergeCell ref="C95:D95"/>
    <mergeCell ref="C97:D97"/>
    <mergeCell ref="C98:D98"/>
    <mergeCell ref="C100:D100"/>
    <mergeCell ref="C102:D102"/>
    <mergeCell ref="C104:D104"/>
    <mergeCell ref="C106:D106"/>
    <mergeCell ref="C82:G82"/>
    <mergeCell ref="C83:D83"/>
    <mergeCell ref="C88:D88"/>
    <mergeCell ref="C128:D128"/>
    <mergeCell ref="C129:D129"/>
    <mergeCell ref="C130:D130"/>
    <mergeCell ref="C120:D120"/>
    <mergeCell ref="C121:D121"/>
    <mergeCell ref="C108:D108"/>
    <mergeCell ref="C109:D109"/>
    <mergeCell ref="C110:D110"/>
    <mergeCell ref="C112:D112"/>
    <mergeCell ref="C113:D113"/>
    <mergeCell ref="C115:D115"/>
    <mergeCell ref="C145:D145"/>
    <mergeCell ref="C147:G147"/>
    <mergeCell ref="C148:G148"/>
    <mergeCell ref="C149:G149"/>
    <mergeCell ref="C150:G150"/>
    <mergeCell ref="C151:G151"/>
    <mergeCell ref="C140:G140"/>
    <mergeCell ref="C141:G141"/>
    <mergeCell ref="C142:G142"/>
    <mergeCell ref="C143:G143"/>
    <mergeCell ref="C144:G144"/>
    <mergeCell ref="C159:D159"/>
    <mergeCell ref="C161:G161"/>
    <mergeCell ref="C162:G162"/>
    <mergeCell ref="C163:G163"/>
    <mergeCell ref="C164:G164"/>
    <mergeCell ref="C165:D165"/>
    <mergeCell ref="C152:D152"/>
    <mergeCell ref="C154:G154"/>
    <mergeCell ref="C155:G155"/>
    <mergeCell ref="C156:G156"/>
    <mergeCell ref="C157:G157"/>
    <mergeCell ref="C158:G158"/>
    <mergeCell ref="C184:D184"/>
    <mergeCell ref="C185:D185"/>
    <mergeCell ref="C186:D186"/>
    <mergeCell ref="C187:D187"/>
    <mergeCell ref="C188:D188"/>
    <mergeCell ref="C189:D189"/>
    <mergeCell ref="C167:G167"/>
    <mergeCell ref="C172:D172"/>
    <mergeCell ref="C173:D173"/>
    <mergeCell ref="C176:D176"/>
    <mergeCell ref="C178:D178"/>
    <mergeCell ref="C179:D179"/>
    <mergeCell ref="C207:D207"/>
    <mergeCell ref="C209:D209"/>
    <mergeCell ref="C211:D211"/>
    <mergeCell ref="C212:D212"/>
    <mergeCell ref="C214:D214"/>
    <mergeCell ref="C216:D216"/>
    <mergeCell ref="C193:G193"/>
    <mergeCell ref="C194:D194"/>
    <mergeCell ref="C199:D199"/>
    <mergeCell ref="C200:D200"/>
    <mergeCell ref="C202:D202"/>
    <mergeCell ref="C229:D229"/>
    <mergeCell ref="C230:D230"/>
    <mergeCell ref="C231:D231"/>
    <mergeCell ref="C232:D232"/>
    <mergeCell ref="C233:D233"/>
    <mergeCell ref="C220:D220"/>
    <mergeCell ref="C222:D222"/>
    <mergeCell ref="C223:D223"/>
    <mergeCell ref="C224:D224"/>
    <mergeCell ref="C225:D225"/>
    <mergeCell ref="C226:D226"/>
    <mergeCell ref="C227:D227"/>
    <mergeCell ref="C228:D228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Dana</cp:lastModifiedBy>
  <dcterms:created xsi:type="dcterms:W3CDTF">2017-01-05T08:39:22Z</dcterms:created>
  <dcterms:modified xsi:type="dcterms:W3CDTF">2017-05-15T07:39:14Z</dcterms:modified>
</cp:coreProperties>
</file>