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 STAVBY" sheetId="2" r:id="rId2"/>
    <sheet name="STAV ČÁST" sheetId="3" r:id="rId3"/>
    <sheet name="ZTI" sheetId="4" r:id="rId4"/>
    <sheet name="VZT" sheetId="5" r:id="rId5"/>
    <sheet name="EI" sheetId="6" r:id="rId6"/>
  </sheets>
  <definedNames>
    <definedName name="_xlnm.Print_Titles" localSheetId="5">'EI'!$6:$6</definedName>
    <definedName name="_xlnm.Print_Titles" localSheetId="2">'STAV ČÁST'!$6:$6</definedName>
    <definedName name="_xlnm.Print_Titles" localSheetId="4">'VZT'!$6:$6</definedName>
    <definedName name="_xlnm.Print_Titles" localSheetId="3">'ZTI'!$6:$6</definedName>
  </definedNames>
  <calcPr fullCalcOnLoad="1"/>
</workbook>
</file>

<file path=xl/sharedStrings.xml><?xml version="1.0" encoding="utf-8"?>
<sst xmlns="http://schemas.openxmlformats.org/spreadsheetml/2006/main" count="994" uniqueCount="630">
  <si>
    <t>KRYCÍ LIST ROZPOČTU</t>
  </si>
  <si>
    <t>Název stavby</t>
  </si>
  <si>
    <t>Jiřice - oprava vzduchotechniky kuchyně, Věznice Jiřice</t>
  </si>
  <si>
    <t>CPV</t>
  </si>
  <si>
    <t>45212500-1</t>
  </si>
  <si>
    <t>Název objektu</t>
  </si>
  <si>
    <t>Věznice Jiřice, Ruská cesta 404, P.S. 8, 289 22 Lysá nad Labem</t>
  </si>
  <si>
    <t>Místo</t>
  </si>
  <si>
    <t>Jiřice</t>
  </si>
  <si>
    <t>Název části</t>
  </si>
  <si>
    <t>Kompletní rozpočet stavby</t>
  </si>
  <si>
    <t>IČ</t>
  </si>
  <si>
    <t>DIČ</t>
  </si>
  <si>
    <t>Objednatel</t>
  </si>
  <si>
    <t>Vězeňská služba České republiky, ul Soudní 1672/1A,               140 67  Praha 4</t>
  </si>
  <si>
    <t>Projektant</t>
  </si>
  <si>
    <t>GP Ventik Ing.Kraus Jiří, Rakovského 3162, 143 00 Praha 4</t>
  </si>
  <si>
    <t>Zhotovitel</t>
  </si>
  <si>
    <t>dle výběrového řízení</t>
  </si>
  <si>
    <t>Zpracoval</t>
  </si>
  <si>
    <t>stavební část  Ing.Josef Stanko Lucida s.r.o.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</si>
  <si>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</si>
  <si>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</si>
  <si>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</si>
  <si>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</si>
  <si>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</si>
  <si>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</si>
  <si>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</si>
  <si>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</si>
  <si>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</si>
  <si>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</si>
  <si>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B</t>
  </si>
  <si>
    <t>C</t>
  </si>
  <si>
    <t>Náklady na umístění stavby</t>
  </si>
  <si>
    <t>1</t>
  </si>
  <si>
    <t>HSV a PSV</t>
  </si>
  <si>
    <t>celkem</t>
  </si>
  <si>
    <t>8</t>
  </si>
  <si>
    <t>Přípravné práce</t>
  </si>
  <si>
    <t>13</t>
  </si>
  <si>
    <t xml:space="preserve">Zařízení staveniště   </t>
  </si>
  <si>
    <t>v rozpočtech</t>
  </si>
  <si>
    <t>2</t>
  </si>
  <si>
    <t>ZTI, ÚT</t>
  </si>
  <si>
    <t>9</t>
  </si>
  <si>
    <t>Bez pevné podl.</t>
  </si>
  <si>
    <t>14</t>
  </si>
  <si>
    <t xml:space="preserve">Mimostav. doprava   </t>
  </si>
  <si>
    <t>3</t>
  </si>
  <si>
    <t>VZT</t>
  </si>
  <si>
    <t>10</t>
  </si>
  <si>
    <t>Kulturní památka</t>
  </si>
  <si>
    <t>15</t>
  </si>
  <si>
    <t xml:space="preserve">Územní vlivy   </t>
  </si>
  <si>
    <t>4</t>
  </si>
  <si>
    <t>M21EI</t>
  </si>
  <si>
    <t>11</t>
  </si>
  <si>
    <t>16</t>
  </si>
  <si>
    <t xml:space="preserve">Provozní vlivy   </t>
  </si>
  <si>
    <t>5</t>
  </si>
  <si>
    <t>17</t>
  </si>
  <si>
    <t>Přípravné a průzkumné práce</t>
  </si>
  <si>
    <t>NUS z rozpočtu</t>
  </si>
  <si>
    <t>ZRN (ř. 1-6)</t>
  </si>
  <si>
    <t>12</t>
  </si>
  <si>
    <t>DN (ř. 8-11)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</si>
  <si>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</si>
  <si>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</si>
  <si>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</si>
  <si>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</si>
  <si>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</si>
  <si>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</si>
  <si>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</si>
  <si>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</si>
  <si>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</si>
  <si>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</si>
  <si>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</si>
  <si>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</si>
  <si>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</si>
  <si>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</si>
  <si>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</si>
  <si>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</si>
  <si>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</si>
  <si>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</si>
  <si>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</si>
  <si>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</si>
  <si>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</si>
  <si>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 HSV</t>
  </si>
  <si>
    <t>Stavba: Jiřice - oprava vzduchotechniky kuchyně, Věznice Jiřice, Ruská cesta 404, p.s. 8, 289 22 Lysá nad Labem</t>
  </si>
  <si>
    <t>Objekt: Rekapitulace</t>
  </si>
  <si>
    <t>Cenová soustava:  URS 2017/I</t>
  </si>
  <si>
    <t>Datum : 14.4.2017</t>
  </si>
  <si>
    <t>Kód</t>
  </si>
  <si>
    <t>Popis</t>
  </si>
  <si>
    <t>Cena celkem</t>
  </si>
  <si>
    <t xml:space="preserve">Rekapitulace jednotlivých částí rozpočtu </t>
  </si>
  <si>
    <t>Stavební úpravy</t>
  </si>
  <si>
    <t>713-783</t>
  </si>
  <si>
    <t>Montáž vzduchotechnických zařízení</t>
  </si>
  <si>
    <t>M21</t>
  </si>
  <si>
    <t>Elektromontáže silnoproud</t>
  </si>
  <si>
    <t>stavba celkem v Kč bez DPH</t>
  </si>
  <si>
    <t>ZADÁNÍ S VÝKAZEM VÝMĚR</t>
  </si>
  <si>
    <t>Objekt: práce a dodávky HSV a PSV</t>
  </si>
  <si>
    <t>Č</t>
  </si>
  <si>
    <t>MJ</t>
  </si>
  <si>
    <t>Výměra</t>
  </si>
  <si>
    <t>cena m/j</t>
  </si>
  <si>
    <t>Náklady na bourací práce</t>
  </si>
  <si>
    <t>94</t>
  </si>
  <si>
    <t>Lešení a stavební výtahy</t>
  </si>
  <si>
    <t>Montáž lešení těžkého modulového 300 kg/m2 š do 1,5 m v do 10 m</t>
  </si>
  <si>
    <t>m2</t>
  </si>
  <si>
    <t>lešení pro demontáž střechy, pro prorázění otvorů,montáž IPE, montáž VZT a nového střešního pláště</t>
  </si>
  <si>
    <t>Příplatek k lešení těžkému modulovému s podlahami š 1,5 m v 10 m za první a ZKD den použití</t>
  </si>
  <si>
    <t>81 x 50</t>
  </si>
  <si>
    <t>Demontáž lešení těžkého modulového s podlahami zatížení do 200 kg/m2 š do 1,5 m v do 25 m</t>
  </si>
  <si>
    <t>949101111</t>
  </si>
  <si>
    <t>Lešení pomocné pro objekty pozemních staveb s lešeňovou podlahou v do 1,9 m zatížení do 150 kg/m2</t>
  </si>
  <si>
    <t xml:space="preserve"> stavební montážní lešení</t>
  </si>
  <si>
    <t>Ostatní konstrukce a práce-bourání</t>
  </si>
  <si>
    <t>962031135</t>
  </si>
  <si>
    <t>Bourání příček z cihel plných do 150 mm</t>
  </si>
  <si>
    <t>962032230</t>
  </si>
  <si>
    <t>Bourání zdiva z pálených cihel na MV nebo MVC do 1 m2</t>
  </si>
  <si>
    <t>m3</t>
  </si>
  <si>
    <t>otvory pro vtažení profilů IPE</t>
  </si>
  <si>
    <t>971033441</t>
  </si>
  <si>
    <t>Vybourání otvorů v zdivu cihelném do plochy 0,25m2 do tl 300 mm vč kapes na uložení L profilů</t>
  </si>
  <si>
    <t>ks</t>
  </si>
  <si>
    <t>prostupy rozvodu VZT</t>
  </si>
  <si>
    <t>977151222</t>
  </si>
  <si>
    <t>Jádrové vrty dovrchní diamantovými korunkami do D 130 mm do stavebních materiálů</t>
  </si>
  <si>
    <t>m</t>
  </si>
  <si>
    <t>prostupy pro instalace strop</t>
  </si>
  <si>
    <t>978013191</t>
  </si>
  <si>
    <t>Otlučení VPC omítek v rozsahu 100%</t>
  </si>
  <si>
    <t>prostupy pro instalace, poškozená místa omítek</t>
  </si>
  <si>
    <t>968019542</t>
  </si>
  <si>
    <t>Vybourání  rámů oken do plochy 2m2</t>
  </si>
  <si>
    <t>9a</t>
  </si>
  <si>
    <t>Ostatní konstrukce a práce-bourání střecha</t>
  </si>
  <si>
    <t>Odstranění tepelných izolací střech připevněných nad 100 mm</t>
  </si>
  <si>
    <t>plocha střechy  pro umístění VZT 2 x 82m2</t>
  </si>
  <si>
    <t>Vyřezání části stropní vazby průřez řeziva do 244cm2 délka do  8m</t>
  </si>
  <si>
    <t>15 x 6</t>
  </si>
  <si>
    <t>Demontáž záklopů stropů z prken hrubých do 32mm</t>
  </si>
  <si>
    <t>Odstranění povlakových krytin jednovrstvých</t>
  </si>
  <si>
    <t>997</t>
  </si>
  <si>
    <t>Přesun sutě</t>
  </si>
  <si>
    <t>997013215</t>
  </si>
  <si>
    <t>Vnitrostaveništní doprava suti a vybouraných hmot pro budovy v do 18 m ručně</t>
  </si>
  <si>
    <t>t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</si>
  <si>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</si>
  <si>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</si>
  <si>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</si>
  <si>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</t>
  </si>
  <si>
    <t>997013831</t>
  </si>
  <si>
    <t>Poplatek za uložení stavebního směsného odpadu na skládce (skládkovné)</t>
  </si>
  <si>
    <t>998</t>
  </si>
  <si>
    <t>Přesun hmot</t>
  </si>
  <si>
    <t>998018002</t>
  </si>
  <si>
    <t>Přesun hmot ruční pro budovy v do 12 m</t>
  </si>
  <si>
    <t xml:space="preserve">Nové konstrukce </t>
  </si>
  <si>
    <t>Svislé konstrukce</t>
  </si>
  <si>
    <t>312231116</t>
  </si>
  <si>
    <t>Zdivo výplňové z cihel plných dl 290mm pevnosti P7-15 na MC 10</t>
  </si>
  <si>
    <t>zazdívky otvorů v obvodové zdi</t>
  </si>
  <si>
    <t>317944321</t>
  </si>
  <si>
    <t>Válcované nosníky do č.12 dodatečně osazované do připravených otvorů</t>
  </si>
  <si>
    <t>L 60 x 40 x 4  12,9  x 3,75 kg   překlady nad otvory VZT</t>
  </si>
  <si>
    <t>Válcované nosníky do č.14 -22 dodatečně osazované do připravených otvorů</t>
  </si>
  <si>
    <t>IPE 140   21 x 13,4kg      překlady nad otvory  VZT</t>
  </si>
  <si>
    <t>IPE 160   16,8 x 16,2 kg  vtahované nosníky</t>
  </si>
  <si>
    <t>Zazdívka otvorů plochy do 0,0255m2 v příčkách a nebo stěnách přes 100 mm</t>
  </si>
  <si>
    <t>kus</t>
  </si>
  <si>
    <t>Vodorovné konstrukce</t>
  </si>
  <si>
    <t>411386621</t>
  </si>
  <si>
    <t xml:space="preserve">Zabetonování prostupů v instal. šachtách směsí pl do 0,25 m2 </t>
  </si>
  <si>
    <t>6</t>
  </si>
  <si>
    <t>Úpravy povrchů, podlahy a osazování výplní</t>
  </si>
  <si>
    <t>611325225</t>
  </si>
  <si>
    <t>Vápenocementová štuková omítka malých ploch do 4,0 m2 na stropech</t>
  </si>
  <si>
    <t>Vápenná omíka štuková stěn dvouvrstvá nanášená ručně</t>
  </si>
  <si>
    <t>opravy zazdívek a štukování kolem prostůpů VZT</t>
  </si>
  <si>
    <t>622511001R</t>
  </si>
  <si>
    <t>Tenkovrstvá akrylátová omítka tl 1 mm  - pouze nátěr</t>
  </si>
  <si>
    <t>opravy nátěrů fasády</t>
  </si>
  <si>
    <t>Zakrytí výplní oken otvorů folií přilepenou na začišťovací listy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</si>
  <si>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</si>
  <si>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</si>
  <si>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</si>
  <si>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</si>
  <si>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úklid stavby</t>
  </si>
  <si>
    <t>9520000R</t>
  </si>
  <si>
    <t>Drobné stavební práce neměřitelné</t>
  </si>
  <si>
    <t>soubor</t>
  </si>
  <si>
    <t>drobné stavební práce nutné pro dokončení díla</t>
  </si>
  <si>
    <t>Kotvy chemickým tmelem M12 hl 80 mm do zdiva cihlového s vyvrtáním ovoru</t>
  </si>
  <si>
    <t>kotvy pro upevnění svařenců na střeše</t>
  </si>
  <si>
    <t>712</t>
  </si>
  <si>
    <t>Povlakové krytiny</t>
  </si>
  <si>
    <t>712391172</t>
  </si>
  <si>
    <t>Provedení povlakové krytiny střech do 10° ochranné textilní vrstvy</t>
  </si>
  <si>
    <t>plocha nové střechy</t>
  </si>
  <si>
    <t>Textilie jednostranně tkaná, filtek 500g/m2</t>
  </si>
  <si>
    <t>82 x 1,1</t>
  </si>
  <si>
    <t>712341559</t>
  </si>
  <si>
    <t>Provedení povlakové krytiny střech do 10° pásy NAIP přitavením v plné ploše</t>
  </si>
  <si>
    <t>Fólie střešní DEKPLAN tl 1,5 mm</t>
  </si>
  <si>
    <t>628522540R</t>
  </si>
  <si>
    <t>Technologie Siplast doplňky k detailům střechy, oplechování prostupů</t>
  </si>
  <si>
    <t>Přesun hmot pro krytiny povlakové v objektech v do 12 m</t>
  </si>
  <si>
    <t>713</t>
  </si>
  <si>
    <t>Izolace tepelné</t>
  </si>
  <si>
    <t>713121111</t>
  </si>
  <si>
    <t>Montáž izolace tepelné podlah volně kladenými rohožemi, pásy, dílci, deskami 1 vrstva</t>
  </si>
  <si>
    <t>podložky po uložení profilů IPE</t>
  </si>
  <si>
    <t xml:space="preserve">Polystyren extrudovaný tl 30 mm </t>
  </si>
  <si>
    <t>713151132</t>
  </si>
  <si>
    <t>Montáž izolace tepelné střech šikmých kladené volně nad krokve rohoží, pásů, desek sklonu do 45°</t>
  </si>
  <si>
    <t>izolace tepelné 2 vrstvy 2 x 82</t>
  </si>
  <si>
    <t>Deska minerální ISOVER UNI tl 60 mm</t>
  </si>
  <si>
    <t>Deska minerální ISOVER UNI tl 200 mm</t>
  </si>
  <si>
    <t>Přesun hmot pro izolace tepelné v objektech v do 12 m</t>
  </si>
  <si>
    <t>762</t>
  </si>
  <si>
    <t>Konstrukce tesařské</t>
  </si>
  <si>
    <t>762083121</t>
  </si>
  <si>
    <t xml:space="preserve">Impregnace řeziva proti dřevokaznému hmyzu, houbám a plísním máčením třída ohrožení 1 a 2 </t>
  </si>
  <si>
    <t>použitý dřevěný materiál</t>
  </si>
  <si>
    <t>Montáž vázaných krovů  z hraněného řeziva plochy do 224 cm2 s ocelovými spojkami</t>
  </si>
  <si>
    <t xml:space="preserve">Řezivo jehličnaté - hranol </t>
  </si>
  <si>
    <t>90 x 0,0192</t>
  </si>
  <si>
    <t>762341210</t>
  </si>
  <si>
    <t>Montáž bednění střech rovných a šikmých sklonu do 60° z hrubých prken na sraz</t>
  </si>
  <si>
    <t>82m2</t>
  </si>
  <si>
    <t>605151210</t>
  </si>
  <si>
    <t>Řezivo jehličnaté boční prkno jakost I.-II. 4 - 6 cm</t>
  </si>
  <si>
    <t>82 x 0,024</t>
  </si>
  <si>
    <t>762395000</t>
  </si>
  <si>
    <t>Spojovací prostředky pro montáž krovu, bednění, laťování, světlíky, klíny</t>
  </si>
  <si>
    <t>Přesun hmot pro kce tesařské v objektech v do 12 m</t>
  </si>
  <si>
    <t>767</t>
  </si>
  <si>
    <t xml:space="preserve">Konstrukce zámečnické </t>
  </si>
  <si>
    <t>Montáž atypických ocelových konstrukcí do hmotnosti 100 kg</t>
  </si>
  <si>
    <t>kg</t>
  </si>
  <si>
    <t>rámy HEA 100  38,94 x 17,1</t>
  </si>
  <si>
    <t>nohy trubka průměr 60,3  tl 4 mm 15,4  x 5,22</t>
  </si>
  <si>
    <t>podložky z ocel plechů</t>
  </si>
  <si>
    <t>Montáž atypických ocelových konstrukcí do hmotnosti 250 kg</t>
  </si>
  <si>
    <t>IPE 160   29,5 x 16,2 kg  nové nosníky</t>
  </si>
  <si>
    <t>Ocelové nosiče a profily</t>
  </si>
  <si>
    <t>svařence pod VZT    796,45 + 477,09kg</t>
  </si>
  <si>
    <t>Přesun hmot pro zámečnické konstrukce v objektech do v 12 m</t>
  </si>
  <si>
    <t>783</t>
  </si>
  <si>
    <t>Dokončovací práce - nátěry</t>
  </si>
  <si>
    <t>783124520</t>
  </si>
  <si>
    <t>Nátěry syntetické OK středních "B" barva dražší dvojnásobné a 2 x email</t>
  </si>
  <si>
    <t>nátěry vnitřních OK</t>
  </si>
  <si>
    <t>784</t>
  </si>
  <si>
    <t>Dokončovací práce - malby</t>
  </si>
  <si>
    <t>784111001</t>
  </si>
  <si>
    <t>Oprášení (ometení ) podkladu v místnostech výšky do 3,80 m</t>
  </si>
  <si>
    <t>784111031</t>
  </si>
  <si>
    <t>Omytí podkladu v místnostech výšky do 3,80 m</t>
  </si>
  <si>
    <t>784121001</t>
  </si>
  <si>
    <t>Oškrabání malby v mísnostech výšky do 3,80 m</t>
  </si>
  <si>
    <t>784221101</t>
  </si>
  <si>
    <t>Dvojnásobné bílé malby  ze směsí za sucha dobře otěruvzdorných v místnostech do 3,80 m</t>
  </si>
  <si>
    <t>Povrchové úpravy ocelových konstrukcí a technologických zařízení</t>
  </si>
  <si>
    <t>789421141</t>
  </si>
  <si>
    <t>Provedení žárového stříkání OK třídy I   Al tl 150 mikrometrů</t>
  </si>
  <si>
    <t>ošetření vnější OK proti rzi</t>
  </si>
  <si>
    <t>VRN</t>
  </si>
  <si>
    <t>Vedlejší rozpočtové náklady</t>
  </si>
  <si>
    <t>013254000</t>
  </si>
  <si>
    <t>Dokumentace skutečného provedení stavby</t>
  </si>
  <si>
    <t>013254001</t>
  </si>
  <si>
    <t>Dílenská dokomuntace ocelové konstrukce</t>
  </si>
  <si>
    <t>031100001</t>
  </si>
  <si>
    <t xml:space="preserve">Náklady na zařízení staveniště </t>
  </si>
  <si>
    <t>Kč</t>
  </si>
  <si>
    <t>034103000</t>
  </si>
  <si>
    <t>Energie pro zařízení staveniště</t>
  </si>
  <si>
    <t>Práce a dodávky HSV a PSV</t>
  </si>
  <si>
    <t>Objekt: ZTI</t>
  </si>
  <si>
    <t>713-784</t>
  </si>
  <si>
    <t>ZTI-ÚT</t>
  </si>
  <si>
    <t>HSV</t>
  </si>
  <si>
    <t>Práce a dodávky HSV</t>
  </si>
  <si>
    <t>619991001</t>
  </si>
  <si>
    <t>Zakrytí podlah fólií přilepenou lepící páskou</t>
  </si>
  <si>
    <t>619995001</t>
  </si>
  <si>
    <t>Začištění omítek kolem oken, dveří, podlah nebo obkladů</t>
  </si>
  <si>
    <t>Trubní vedení</t>
  </si>
  <si>
    <t>866171002</t>
  </si>
  <si>
    <t>Montáž potrubí předizolovaného plastového DN 32  vnějšího průměru D 110 mm</t>
  </si>
  <si>
    <t>552711060</t>
  </si>
  <si>
    <t>Potrubí předizolované, délka 6 m, 32/110 tl. izol. 31 mm</t>
  </si>
  <si>
    <t>552715010</t>
  </si>
  <si>
    <t>Koleno DN32/110, 2 x spojka předizolovaného potrubí D 110</t>
  </si>
  <si>
    <t>552715010R01</t>
  </si>
  <si>
    <t>T kus DN32/110, 2 x spojka předizolovaného potrubí D 110</t>
  </si>
  <si>
    <t>866171003</t>
  </si>
  <si>
    <t>Montáž potrubí předizolovaného ocelového DN 32  vnějšího průměru D 125 mm</t>
  </si>
  <si>
    <t>552711070</t>
  </si>
  <si>
    <t>Potrubí předizolované , délka 6 m, DN 32/125 tl. izol. 39 mm</t>
  </si>
  <si>
    <t>552715020</t>
  </si>
  <si>
    <t xml:space="preserve">koleno DN32/125, 2 x spojka předizolovaného potrubí D 125 </t>
  </si>
  <si>
    <t>952902021</t>
  </si>
  <si>
    <t>Čištění budov zametení hladkých podlah</t>
  </si>
  <si>
    <t>953941621</t>
  </si>
  <si>
    <t>Osazování konzol ve zdivu betonovém</t>
  </si>
  <si>
    <t>423928870</t>
  </si>
  <si>
    <t>Konzola lištová cca 41/41/2,5 - 570  otvor 13x18 mm</t>
  </si>
  <si>
    <t>972055341</t>
  </si>
  <si>
    <t>Vybourání otvorů ve stropech z ŽB prefabrikátů pl do 0,25 m2 tl přes 120 mm</t>
  </si>
  <si>
    <t>977131112</t>
  </si>
  <si>
    <t>Vrty příklepovými vrtáky D 10 mm do cihelného zdiva nebo betonu</t>
  </si>
  <si>
    <t>978011191</t>
  </si>
  <si>
    <t>Otlučení vnitřních omítek stropů o rozsahu do 100 %</t>
  </si>
  <si>
    <t>PSV</t>
  </si>
  <si>
    <t>Práce a dodávky PSV</t>
  </si>
  <si>
    <t>713421311</t>
  </si>
  <si>
    <t>Montáž izolace tepelné potrubí pásy s úpravou pletivem spojenými drátem 1x</t>
  </si>
  <si>
    <t>631535660</t>
  </si>
  <si>
    <t>Rohož izolační z minerální plsťi tl.do60 mm</t>
  </si>
  <si>
    <t>721</t>
  </si>
  <si>
    <t>Zdravotechnika - vnitřní kanalizace</t>
  </si>
  <si>
    <t>721171912</t>
  </si>
  <si>
    <t>Potrubí z PP propojení potrubí DN 40</t>
  </si>
  <si>
    <t>721174042</t>
  </si>
  <si>
    <t>Potrubí kanalizační z PP připojovací DN 40</t>
  </si>
  <si>
    <t>721194104</t>
  </si>
  <si>
    <t>Vyvedení a upevnění odpadních výpustek DN 40</t>
  </si>
  <si>
    <t>721290111</t>
  </si>
  <si>
    <t>Zkouška těsnosti potrubí kanalizace vodou do DN 125</t>
  </si>
  <si>
    <t>721300945</t>
  </si>
  <si>
    <t>Pročištění vpusť podlahová DN 100</t>
  </si>
  <si>
    <t>998721103</t>
  </si>
  <si>
    <t>Přesun hmot tonážní pro vnitřní kanalizace v objektech v do 24 m</t>
  </si>
  <si>
    <t>998721181</t>
  </si>
  <si>
    <t>Příplatek k přesunu hmot tonážní 721 prováděný bez použití mechanizace</t>
  </si>
  <si>
    <t>723</t>
  </si>
  <si>
    <t>Zdravotechnika - vnitřní plynovod</t>
  </si>
  <si>
    <t>723111206</t>
  </si>
  <si>
    <t>Potrubí ocelové závitové černé bezešvé svařované běžné DN 40</t>
  </si>
  <si>
    <t>723120805</t>
  </si>
  <si>
    <t>Demontáž potrubí ocelové závitové svařované do DN 50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</si>
  <si>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</si>
  <si>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</si>
  <si>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</si>
  <si>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</si>
  <si>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</si>
  <si>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 xml:space="preserve">Zkouška těsnosti potrubí plynovodního - spotřební rozvod </t>
  </si>
  <si>
    <t>723190916</t>
  </si>
  <si>
    <t>Navaření na potrubí plynovodní DN 40</t>
  </si>
  <si>
    <t>723239105</t>
  </si>
  <si>
    <t>Montáž armatur plynovodních se dvěma závity G 1 1/2 ostatní typ</t>
  </si>
  <si>
    <t>405641150</t>
  </si>
  <si>
    <t>ventil elektromagnetický na neutrální plyny 1 1/2" DN 40, EVPE 1040</t>
  </si>
  <si>
    <t>998723103</t>
  </si>
  <si>
    <t>Přesun hmot tonážní pro vnitřní plynovod v objektech v do 24 m</t>
  </si>
  <si>
    <t>998723181</t>
  </si>
  <si>
    <t>Příplatek k přesunu hmot tonážní 723 prováděný bez použití mechanizace</t>
  </si>
  <si>
    <t>732</t>
  </si>
  <si>
    <t>Ústřední vytápění - strojovny</t>
  </si>
  <si>
    <t>732429111</t>
  </si>
  <si>
    <t>Montáž čerpadla oběhového spirálního DN 25 do potrubí</t>
  </si>
  <si>
    <t>733</t>
  </si>
  <si>
    <t>Ústřední vytápění - potrubí</t>
  </si>
  <si>
    <t>733111327</t>
  </si>
  <si>
    <t>Potrubí ocel závitové svařované běžné nízkotlaké nebo středotlaké DN 40</t>
  </si>
  <si>
    <t>733113115</t>
  </si>
  <si>
    <t>Příplatek k porubí z trubek ocel závitových za zhotovení závitové ocelové přípojky DN 25</t>
  </si>
  <si>
    <t>733190107</t>
  </si>
  <si>
    <t>Zkouška těsnosti potrubí ocelové závitové do DN 40</t>
  </si>
  <si>
    <t>998733103</t>
  </si>
  <si>
    <t>Přesun hmot tonážní pro rozvody potrubí v objektech v do 24 m</t>
  </si>
  <si>
    <t>998733181</t>
  </si>
  <si>
    <t>Příplatek k přesunu hmot tonážní 733 prováděný bez použití mechanizace</t>
  </si>
  <si>
    <t>734</t>
  </si>
  <si>
    <t>Ústřední vytápění - armatury</t>
  </si>
  <si>
    <t>734209115</t>
  </si>
  <si>
    <t>Montáž armatury závitové s dvěma závity G 1</t>
  </si>
  <si>
    <t>734209125</t>
  </si>
  <si>
    <t>Montáž armatury závitové s třemi závity G 1</t>
  </si>
  <si>
    <t>734261236</t>
  </si>
  <si>
    <t>Šroubení topenářské přímé G 5/4 PN 16 do 120°C</t>
  </si>
  <si>
    <t>734291123</t>
  </si>
  <si>
    <t>Kohout plnící a vypouštěcí G 1/2 PN 10 do 110°C závitový</t>
  </si>
  <si>
    <t>734292775</t>
  </si>
  <si>
    <t>Kohout kulový přímý G 1 1/4 PN 42 do 185°C plnoprůtokový s koulí DADO vnitřní závit</t>
  </si>
  <si>
    <t>998734103</t>
  </si>
  <si>
    <t>Přesun hmot tonážní pro armatury v objektech v do 24 m</t>
  </si>
  <si>
    <t>998734181</t>
  </si>
  <si>
    <t>Příplatek k přesunu hmot tonážní 734 prováděný bez použití mechanizace</t>
  </si>
  <si>
    <t>740</t>
  </si>
  <si>
    <t>Elektromontáže - zkoušky a revize</t>
  </si>
  <si>
    <t>740991100R01</t>
  </si>
  <si>
    <t xml:space="preserve">Celková prohlídka a montáž  el. rozvodu </t>
  </si>
  <si>
    <t>741</t>
  </si>
  <si>
    <t>Elektroinstalace - silnoproud</t>
  </si>
  <si>
    <t>741124641</t>
  </si>
  <si>
    <t>Montáž kabel Cu topný okruh 230 V 19 m uložený na konstrukci</t>
  </si>
  <si>
    <t>341111000R01</t>
  </si>
  <si>
    <t xml:space="preserve">Topný kabel devi samoregulační cca 16W/m/10°C, ekoheat SR16 kit 1 </t>
  </si>
  <si>
    <t>741124683</t>
  </si>
  <si>
    <t>Montáž kabel Cu topný-přechodová spojka</t>
  </si>
  <si>
    <t>741136161</t>
  </si>
  <si>
    <t>Propojení vodič topný a přívodní studený bez stínění</t>
  </si>
  <si>
    <t>741136161R01</t>
  </si>
  <si>
    <t>Propojení vodič topný rayclick T 02</t>
  </si>
  <si>
    <t>Nátěry syntetické OK středních "B" barva standardní dvojnásobné a 1x email</t>
  </si>
  <si>
    <t>58-M</t>
  </si>
  <si>
    <t>Revize vyhrazených technických zařízení</t>
  </si>
  <si>
    <t>580507005</t>
  </si>
  <si>
    <t>Kontrola funkce regulačního prvku</t>
  </si>
  <si>
    <t>580507006</t>
  </si>
  <si>
    <t xml:space="preserve">Kontrola těsnosti plynového rozvodu </t>
  </si>
  <si>
    <t>043002000</t>
  </si>
  <si>
    <t>Zkoušky a ostatní měření</t>
  </si>
  <si>
    <t>044002000</t>
  </si>
  <si>
    <t>Revize</t>
  </si>
  <si>
    <t>ZTI-ÚT celkem</t>
  </si>
  <si>
    <t>Objekt: VZT</t>
  </si>
  <si>
    <t>Dodatečný popis</t>
  </si>
  <si>
    <t>VZT CELKEM</t>
  </si>
  <si>
    <t>Montáže, ostatní náklady</t>
  </si>
  <si>
    <t>Dodávka strojů, zařízení a materiálu</t>
  </si>
  <si>
    <t>1.1</t>
  </si>
  <si>
    <t>D751000001</t>
  </si>
  <si>
    <t>Klimajednotka Tango 25 venkovní s rekuperátorem vč regulace</t>
  </si>
  <si>
    <t>viz list specifikací</t>
  </si>
  <si>
    <t>1.2</t>
  </si>
  <si>
    <t>D751000002</t>
  </si>
  <si>
    <t>Venkovní jednotka Frimec F5MSDC 400 AR3C-3f vč komunikač</t>
  </si>
  <si>
    <t>1.3</t>
  </si>
  <si>
    <t>D751000003</t>
  </si>
  <si>
    <t>Tlumič hluku LINDAB DLD-1600-900-1250-1023</t>
  </si>
  <si>
    <t>1.4</t>
  </si>
  <si>
    <t>D751000004</t>
  </si>
  <si>
    <t>Protidešťová žaluzie komfortní 1600x1600</t>
  </si>
  <si>
    <t>1.5</t>
  </si>
  <si>
    <t>D751000005</t>
  </si>
  <si>
    <t>Požární klapka-čtyřhranná PKTM 90 1600x450/375</t>
  </si>
  <si>
    <t xml:space="preserve">11 TPM 018/01 </t>
  </si>
  <si>
    <t>1.6</t>
  </si>
  <si>
    <t>D751000006</t>
  </si>
  <si>
    <t xml:space="preserve">Regulátor průtoku </t>
  </si>
  <si>
    <t>EN/400x250/792-3120m3/h</t>
  </si>
  <si>
    <t>1.7</t>
  </si>
  <si>
    <t>D751000007</t>
  </si>
  <si>
    <t>Regulátor průtoku</t>
  </si>
  <si>
    <t>EN/200x100/144-200m3/h</t>
  </si>
  <si>
    <t>1.8</t>
  </si>
  <si>
    <t>D751000008</t>
  </si>
  <si>
    <t>EN/200x100/144-300m3/h</t>
  </si>
  <si>
    <t>1.9</t>
  </si>
  <si>
    <t>D751000009</t>
  </si>
  <si>
    <t>EN/300x150/378-1200m3/h</t>
  </si>
  <si>
    <t>1.10</t>
  </si>
  <si>
    <t>D751000010</t>
  </si>
  <si>
    <t>EN/600x500/2304-7430m3/h</t>
  </si>
  <si>
    <t>1.11</t>
  </si>
  <si>
    <t>D751000011</t>
  </si>
  <si>
    <t>EN/500x400/1656-6240m3/h</t>
  </si>
  <si>
    <t>1.12</t>
  </si>
  <si>
    <t>D751000012</t>
  </si>
  <si>
    <t>Klapka s ručním ovládáním protiběžná</t>
  </si>
  <si>
    <t>RK 450x400</t>
  </si>
  <si>
    <t>1.13</t>
  </si>
  <si>
    <t>D751000013</t>
  </si>
  <si>
    <t>RK 355x355</t>
  </si>
  <si>
    <t>1.14</t>
  </si>
  <si>
    <t>D751000014</t>
  </si>
  <si>
    <t>RK 250x250</t>
  </si>
  <si>
    <t>1.15</t>
  </si>
  <si>
    <t>D751000015</t>
  </si>
  <si>
    <t>RK 315x315</t>
  </si>
  <si>
    <t>1.16</t>
  </si>
  <si>
    <t>D751000016</t>
  </si>
  <si>
    <t>RK 280x280</t>
  </si>
  <si>
    <t>1.17</t>
  </si>
  <si>
    <t>D751000017</t>
  </si>
  <si>
    <t>Anemostat vířivý</t>
  </si>
  <si>
    <t>TDV-Q-Z-H-M/600</t>
  </si>
  <si>
    <t>1.18</t>
  </si>
  <si>
    <t>D751000018</t>
  </si>
  <si>
    <t>TDV-Q-Z-H-M/400</t>
  </si>
  <si>
    <t>1.19</t>
  </si>
  <si>
    <t>D751000019</t>
  </si>
  <si>
    <t>TDV-Q-Z-H-M/300</t>
  </si>
  <si>
    <t>1.20</t>
  </si>
  <si>
    <t>D751000020</t>
  </si>
  <si>
    <t>Výustka jednořadá</t>
  </si>
  <si>
    <t>SL-AG 425x125</t>
  </si>
  <si>
    <t>1.21</t>
  </si>
  <si>
    <t>D751000021</t>
  </si>
  <si>
    <t>SL-AG 225x125</t>
  </si>
  <si>
    <t>1.22</t>
  </si>
  <si>
    <t>D751000022</t>
  </si>
  <si>
    <t>Revizní dvířka</t>
  </si>
  <si>
    <t xml:space="preserve">400x200 </t>
  </si>
  <si>
    <t>potrubí</t>
  </si>
  <si>
    <t>D751000023</t>
  </si>
  <si>
    <t xml:space="preserve">VZT potrubí 4 hranné z ocel.pozink.plechu sk.I, vodotěsné, </t>
  </si>
  <si>
    <t>tmele spoje 50% tvarovek</t>
  </si>
  <si>
    <t>D751000024</t>
  </si>
  <si>
    <t xml:space="preserve">Flexo potrubí TERMOFLEX MO </t>
  </si>
  <si>
    <t>ø 150</t>
  </si>
  <si>
    <t>D751000025</t>
  </si>
  <si>
    <t>ø 200</t>
  </si>
  <si>
    <t>D751000026</t>
  </si>
  <si>
    <t>ø 250</t>
  </si>
  <si>
    <t>D751000027</t>
  </si>
  <si>
    <t>Cu potrubí chladiva vč.izolace Armstrong a oplech v kov žlábku</t>
  </si>
  <si>
    <t>1 1/4"-IZ</t>
  </si>
  <si>
    <t>D751000028</t>
  </si>
  <si>
    <t>5/8"-IZ</t>
  </si>
  <si>
    <t>izolace</t>
  </si>
  <si>
    <t>D751000029</t>
  </si>
  <si>
    <t>Potrubí v 1.NP: Mirelon ALZ tl. 9 mm - celkem</t>
  </si>
  <si>
    <t>D751000030</t>
  </si>
  <si>
    <t>Potr. na střeše a fasádě: Knauf HTB 380 tl. 60 mm</t>
  </si>
  <si>
    <t>D751000031</t>
  </si>
  <si>
    <t>Oplechování vzt potrubí na střeše a fasádě</t>
  </si>
  <si>
    <t>materiál</t>
  </si>
  <si>
    <t>D751000032</t>
  </si>
  <si>
    <t xml:space="preserve">Montážní spojovací materiál celkem </t>
  </si>
  <si>
    <t>těsnící a spojovací materiál</t>
  </si>
  <si>
    <t>M751000001</t>
  </si>
  <si>
    <t>Náklady na dodávku strojů a zařízení</t>
  </si>
  <si>
    <t xml:space="preserve">15% z nákladů </t>
  </si>
  <si>
    <t>náklady</t>
  </si>
  <si>
    <t>M751000002</t>
  </si>
  <si>
    <t>Zaregulování vč MaR</t>
  </si>
  <si>
    <t>M751000003</t>
  </si>
  <si>
    <t>Komplexní zkoušky</t>
  </si>
  <si>
    <t>vč měření</t>
  </si>
  <si>
    <t>M751000004</t>
  </si>
  <si>
    <t>Úprava stávajících digestoří demontáž, nerez zaslepení</t>
  </si>
  <si>
    <t>osazení přip krčků</t>
  </si>
  <si>
    <t>M751000005</t>
  </si>
  <si>
    <t>Přeložky plynu, elektro v kolizních místech prostupů VZT</t>
  </si>
  <si>
    <t>M751000006</t>
  </si>
  <si>
    <t>Jeřábnické práce osazení VZT</t>
  </si>
  <si>
    <t>na střechu objektu</t>
  </si>
  <si>
    <t>M751000007</t>
  </si>
  <si>
    <t>Demontáž stávající VZT kuchyně odsouzených vč likvidace</t>
  </si>
  <si>
    <t>zař č 1,2 z původ projektu VZT</t>
  </si>
  <si>
    <t>M751000008</t>
  </si>
  <si>
    <t>4 paré</t>
  </si>
  <si>
    <t>M751000009</t>
  </si>
  <si>
    <t>Doprava materiálu na akci</t>
  </si>
  <si>
    <t>M751000010</t>
  </si>
  <si>
    <t>Náklady na zařízení staveniště</t>
  </si>
  <si>
    <t>M751000011</t>
  </si>
  <si>
    <t xml:space="preserve">Školení obsluhy,manuál </t>
  </si>
  <si>
    <t>VZT celkem</t>
  </si>
  <si>
    <t>Objekt:  M21 EI silnoproud</t>
  </si>
  <si>
    <t>M</t>
  </si>
  <si>
    <t>Elektromontáže - silnoproud</t>
  </si>
  <si>
    <t>Materiál rozvaděče</t>
  </si>
  <si>
    <t>M21SO01001</t>
  </si>
  <si>
    <t>Úprava v rozvaděči RMS, pole 3, montáž propojení</t>
  </si>
  <si>
    <t>M21SO01002</t>
  </si>
  <si>
    <t>Pojistka 32AgG</t>
  </si>
  <si>
    <t>M21SO01003</t>
  </si>
  <si>
    <t>Pojistka 63AgG</t>
  </si>
  <si>
    <t>M21SO01004</t>
  </si>
  <si>
    <t>Drobný materiál (vývodky, propoj.hřeben atd.)</t>
  </si>
  <si>
    <t>soub</t>
  </si>
  <si>
    <t>Materiál dodávka</t>
  </si>
  <si>
    <t>M21SO01005</t>
  </si>
  <si>
    <t>Kabel CYKY-J 4 x 25</t>
  </si>
  <si>
    <t>M21SO01006</t>
  </si>
  <si>
    <t xml:space="preserve">Kabel CYKY-J 5 x 10 </t>
  </si>
  <si>
    <t>M21SO01007</t>
  </si>
  <si>
    <t xml:space="preserve">Kabel CYKY-J 3 x 1,5 </t>
  </si>
  <si>
    <t>M21SO01008</t>
  </si>
  <si>
    <t>Kabel JYTY 4 x 1</t>
  </si>
  <si>
    <t>M21SO01009</t>
  </si>
  <si>
    <t>Kabel JYTY 2 x 1</t>
  </si>
  <si>
    <t>M21SO01010</t>
  </si>
  <si>
    <t>Vodič CY 16 mm2zž</t>
  </si>
  <si>
    <t>M21SO01011</t>
  </si>
  <si>
    <t>Lišta vkládací LV 40x20</t>
  </si>
  <si>
    <t>M21SO01012</t>
  </si>
  <si>
    <t>Drátěný kabelový žlab FLEXNET  vč propojek</t>
  </si>
  <si>
    <t>M21SO01013</t>
  </si>
  <si>
    <t>Kabelový žkab MARS 125/50 vč příslušenství</t>
  </si>
  <si>
    <t>M21SO01014</t>
  </si>
  <si>
    <t>Drobný spoj materiál / hmoždinky,vruty atd.</t>
  </si>
  <si>
    <t>Montáž</t>
  </si>
  <si>
    <t>M21SO01015</t>
  </si>
  <si>
    <t>Lišta vkládací do 40 mm šířky</t>
  </si>
  <si>
    <t>M21SO01016</t>
  </si>
  <si>
    <t>Cu kabel uložený volně nebo do žlabů do 4 mm2</t>
  </si>
  <si>
    <t>M21SO01017</t>
  </si>
  <si>
    <t>Cu kabel uložený volně nebo do žlabů do 10 mm2</t>
  </si>
  <si>
    <t>M21SO01018</t>
  </si>
  <si>
    <t>Cu kabel uložený volně nebo do žlabů do 25 mm2</t>
  </si>
  <si>
    <t>M21SO01019</t>
  </si>
  <si>
    <t>CY v rozvodnici 10-16 mm2 propoje</t>
  </si>
  <si>
    <t>M21SO01020</t>
  </si>
  <si>
    <t>Montáž svitidel do nových poloh</t>
  </si>
  <si>
    <t>M21SO01021</t>
  </si>
  <si>
    <t>Materiál na úpravů rozvodů světel</t>
  </si>
  <si>
    <t>M21SO01022</t>
  </si>
  <si>
    <t>Montáž kabelových žlabů</t>
  </si>
  <si>
    <t>M21SO01023</t>
  </si>
  <si>
    <t>Ukončení vodičů v rozvaděči nebo na přístroji do 4 mm2</t>
  </si>
  <si>
    <t>M21SO01024</t>
  </si>
  <si>
    <t>Ukončení vodičů v rozvaděči nebo na přístroji do 10 mm2</t>
  </si>
  <si>
    <t>M21SO01025</t>
  </si>
  <si>
    <t>Ukončení vodičů v rozvaděči nebo na přístroji do 25 mm2</t>
  </si>
  <si>
    <t>M21SO01026</t>
  </si>
  <si>
    <t>Demontáž stávající elektroinstalace vč 28 ks světel</t>
  </si>
  <si>
    <t>M21SO01027</t>
  </si>
  <si>
    <t>Stavební přípomoce pro soubor EI silnoprod</t>
  </si>
  <si>
    <t>M21SO01028</t>
  </si>
  <si>
    <t>Zapojení zařízení VZT do provozu</t>
  </si>
  <si>
    <t>M21SO01029</t>
  </si>
  <si>
    <t>M21SO01030</t>
  </si>
  <si>
    <t>Elektrorevize k souboru klimatizace výchozí</t>
  </si>
  <si>
    <t>M21SO01031</t>
  </si>
  <si>
    <t>M21SO01032</t>
  </si>
  <si>
    <t>Dokumentace skutečného provedení</t>
  </si>
  <si>
    <t>elektroinstalace 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</si>
</sst>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&quot; Kč&quot;"/>
    <numFmt numFmtId="170" formatCode="#,##0.00&quot; Kč&quot;"/>
    <numFmt numFmtId="171" formatCode="0.000"/>
    <numFmt numFmtId="172" formatCode="#\ ##0.00"/>
    <numFmt numFmtId="173" formatCode="_-* #,##0.00&quot; Kč&quot;_-;\-* #,##0.00&quot; Kč&quot;_-;_-* \-??&quot; Kč&quot;_-;_-@_-"/>
  </numFmts>
  <fonts count="74">
    <font>
      <sz val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Arial"/>
      <family val="2"/>
    </font>
    <font>
      <b/>
      <u val="single"/>
      <sz val="1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i/>
      <sz val="20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b/>
      <sz val="13"/>
      <name val="Arial CE"/>
      <family val="2"/>
    </font>
    <font>
      <sz val="12"/>
      <color indexed="5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3"/>
      <color indexed="10"/>
      <name val="Arial CE"/>
      <family val="2"/>
    </font>
    <font>
      <b/>
      <sz val="10"/>
      <color indexed="8"/>
      <name val="Arial"/>
      <family val="2"/>
    </font>
    <font>
      <sz val="8"/>
      <name val="Arial Unicode MS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3" fontId="37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" fillId="0" borderId="0" applyProtection="0">
      <alignment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164" fontId="1" fillId="0" borderId="34" xfId="0" applyNumberFormat="1" applyFont="1" applyBorder="1" applyAlignment="1" applyProtection="1">
      <alignment horizontal="right" vertical="center"/>
      <protection/>
    </xf>
    <xf numFmtId="164" fontId="1" fillId="0" borderId="35" xfId="0" applyNumberFormat="1" applyFont="1" applyBorder="1" applyAlignment="1" applyProtection="1">
      <alignment horizontal="right" vertical="center"/>
      <protection/>
    </xf>
    <xf numFmtId="165" fontId="2" fillId="0" borderId="36" xfId="0" applyNumberFormat="1" applyFont="1" applyBorder="1" applyAlignment="1" applyProtection="1">
      <alignment horizontal="right" vertical="center"/>
      <protection/>
    </xf>
    <xf numFmtId="166" fontId="2" fillId="0" borderId="37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164" fontId="2" fillId="0" borderId="35" xfId="0" applyNumberFormat="1" applyFont="1" applyBorder="1" applyAlignment="1" applyProtection="1">
      <alignment horizontal="right" vertical="center"/>
      <protection/>
    </xf>
    <xf numFmtId="165" fontId="2" fillId="0" borderId="16" xfId="0" applyNumberFormat="1" applyFont="1" applyBorder="1" applyAlignment="1" applyProtection="1">
      <alignment horizontal="right" vertical="center"/>
      <protection/>
    </xf>
    <xf numFmtId="166" fontId="2" fillId="0" borderId="38" xfId="0" applyNumberFormat="1" applyFont="1" applyBorder="1" applyAlignment="1" applyProtection="1">
      <alignment horizontal="right" vertical="center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165" fontId="2" fillId="0" borderId="42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166" fontId="1" fillId="0" borderId="44" xfId="0" applyNumberFormat="1" applyFont="1" applyBorder="1" applyAlignment="1" applyProtection="1">
      <alignment horizontal="right" vertical="center"/>
      <protection/>
    </xf>
    <xf numFmtId="164" fontId="1" fillId="0" borderId="45" xfId="0" applyNumberFormat="1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left" vertical="center"/>
      <protection/>
    </xf>
    <xf numFmtId="167" fontId="6" fillId="0" borderId="41" xfId="0" applyNumberFormat="1" applyFont="1" applyBorder="1" applyAlignment="1" applyProtection="1">
      <alignment horizontal="right" vertical="center"/>
      <protection/>
    </xf>
    <xf numFmtId="166" fontId="2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165" fontId="1" fillId="0" borderId="44" xfId="0" applyNumberFormat="1" applyFont="1" applyBorder="1" applyAlignment="1" applyProtection="1">
      <alignment horizontal="right" vertical="center"/>
      <protection/>
    </xf>
    <xf numFmtId="167" fontId="6" fillId="0" borderId="48" xfId="0" applyNumberFormat="1" applyFont="1" applyBorder="1" applyAlignment="1" applyProtection="1">
      <alignment horizontal="right" vertical="center"/>
      <protection/>
    </xf>
    <xf numFmtId="165" fontId="2" fillId="0" borderId="49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165" fontId="2" fillId="0" borderId="52" xfId="0" applyNumberFormat="1" applyFont="1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horizontal="left" vertical="center"/>
      <protection/>
    </xf>
    <xf numFmtId="165" fontId="1" fillId="0" borderId="53" xfId="0" applyNumberFormat="1" applyFont="1" applyBorder="1" applyAlignment="1" applyProtection="1">
      <alignment horizontal="right" vertical="center"/>
      <protection/>
    </xf>
    <xf numFmtId="164" fontId="1" fillId="0" borderId="54" xfId="0" applyNumberFormat="1" applyFont="1" applyBorder="1" applyAlignment="1" applyProtection="1">
      <alignment horizontal="right" vertical="center"/>
      <protection/>
    </xf>
    <xf numFmtId="166" fontId="2" fillId="0" borderId="55" xfId="0" applyNumberFormat="1" applyFont="1" applyBorder="1" applyAlignment="1" applyProtection="1">
      <alignment horizontal="right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166" fontId="2" fillId="0" borderId="57" xfId="0" applyNumberFormat="1" applyFont="1" applyBorder="1" applyAlignment="1" applyProtection="1">
      <alignment horizontal="right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166" fontId="2" fillId="0" borderId="27" xfId="0" applyNumberFormat="1" applyFont="1" applyBorder="1" applyAlignment="1" applyProtection="1">
      <alignment horizontal="right" vertical="center"/>
      <protection/>
    </xf>
    <xf numFmtId="164" fontId="2" fillId="0" borderId="16" xfId="0" applyNumberFormat="1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166" fontId="2" fillId="0" borderId="28" xfId="0" applyNumberFormat="1" applyFont="1" applyBorder="1" applyAlignment="1" applyProtection="1">
      <alignment horizontal="right" vertical="center"/>
      <protection/>
    </xf>
    <xf numFmtId="0" fontId="0" fillId="0" borderId="59" xfId="0" applyFont="1" applyBorder="1" applyAlignment="1" applyProtection="1">
      <alignment horizontal="left" vertical="top"/>
      <protection/>
    </xf>
    <xf numFmtId="0" fontId="7" fillId="0" borderId="6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top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165" fontId="13" fillId="0" borderId="33" xfId="0" applyNumberFormat="1" applyFont="1" applyBorder="1" applyAlignment="1" applyProtection="1">
      <alignment horizontal="right" vertical="center"/>
      <protection/>
    </xf>
    <xf numFmtId="0" fontId="0" fillId="0" borderId="61" xfId="0" applyFont="1" applyBorder="1" applyAlignment="1" applyProtection="1">
      <alignment horizontal="left" vertical="top"/>
      <protection/>
    </xf>
    <xf numFmtId="0" fontId="5" fillId="0" borderId="57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61" xfId="0" applyFont="1" applyBorder="1" applyAlignment="1" applyProtection="1">
      <alignment horizontal="left" vertical="top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2" fontId="6" fillId="0" borderId="63" xfId="0" applyNumberFormat="1" applyFont="1" applyBorder="1" applyAlignment="1" applyProtection="1">
      <alignment horizontal="center" vertical="center"/>
      <protection locked="0"/>
    </xf>
    <xf numFmtId="168" fontId="6" fillId="0" borderId="63" xfId="0" applyNumberFormat="1" applyFont="1" applyBorder="1" applyAlignment="1" applyProtection="1">
      <alignment horizontal="right"/>
      <protection locked="0"/>
    </xf>
    <xf numFmtId="166" fontId="6" fillId="0" borderId="64" xfId="0" applyNumberFormat="1" applyFont="1" applyBorder="1" applyAlignment="1" applyProtection="1">
      <alignment horizontal="right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2" fontId="6" fillId="0" borderId="51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right"/>
      <protection locked="0"/>
    </xf>
    <xf numFmtId="165" fontId="6" fillId="0" borderId="65" xfId="0" applyNumberFormat="1" applyFont="1" applyBorder="1" applyAlignment="1" applyProtection="1">
      <alignment horizontal="right"/>
      <protection locked="0"/>
    </xf>
    <xf numFmtId="0" fontId="0" fillId="0" borderId="66" xfId="0" applyFont="1" applyBorder="1" applyAlignment="1" applyProtection="1">
      <alignment horizontal="left" vertical="top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2" fontId="6" fillId="0" borderId="35" xfId="0" applyNumberFormat="1" applyFont="1" applyBorder="1" applyAlignment="1" applyProtection="1">
      <alignment horizontal="right" vertical="center"/>
      <protection locked="0"/>
    </xf>
    <xf numFmtId="168" fontId="6" fillId="0" borderId="35" xfId="0" applyNumberFormat="1" applyFont="1" applyBorder="1" applyAlignment="1" applyProtection="1">
      <alignment horizontal="right" vertical="center"/>
      <protection locked="0"/>
    </xf>
    <xf numFmtId="2" fontId="6" fillId="0" borderId="35" xfId="0" applyNumberFormat="1" applyFont="1" applyBorder="1" applyAlignment="1" applyProtection="1">
      <alignment horizontal="left" vertical="center"/>
      <protection locked="0"/>
    </xf>
    <xf numFmtId="165" fontId="13" fillId="0" borderId="38" xfId="0" applyNumberFormat="1" applyFont="1" applyBorder="1" applyAlignment="1" applyProtection="1">
      <alignment horizontal="righ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top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168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left" vertical="top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 vertical="top"/>
      <protection locked="0"/>
    </xf>
    <xf numFmtId="166" fontId="1" fillId="0" borderId="67" xfId="0" applyNumberFormat="1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68" xfId="0" applyFont="1" applyBorder="1" applyAlignment="1" applyProtection="1">
      <alignment horizontal="left" vertical="top"/>
      <protection locked="0"/>
    </xf>
    <xf numFmtId="0" fontId="0" fillId="0" borderId="69" xfId="0" applyFont="1" applyBorder="1" applyAlignment="1" applyProtection="1">
      <alignment horizontal="left" vertical="top"/>
      <protection locked="0"/>
    </xf>
    <xf numFmtId="0" fontId="0" fillId="0" borderId="70" xfId="0" applyFont="1" applyBorder="1" applyAlignment="1" applyProtection="1">
      <alignment horizontal="left"/>
      <protection locked="0"/>
    </xf>
    <xf numFmtId="166" fontId="1" fillId="0" borderId="71" xfId="0" applyNumberFormat="1" applyFont="1" applyBorder="1" applyAlignment="1" applyProtection="1">
      <alignment horizontal="right" vertical="center"/>
      <protection locked="0"/>
    </xf>
    <xf numFmtId="0" fontId="14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18" fillId="35" borderId="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wrapText="1"/>
      <protection locked="0"/>
    </xf>
    <xf numFmtId="169" fontId="1" fillId="35" borderId="0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wrapText="1"/>
      <protection locked="0"/>
    </xf>
    <xf numFmtId="169" fontId="11" fillId="35" borderId="11" xfId="0" applyNumberFormat="1" applyFont="1" applyFill="1" applyBorder="1" applyAlignment="1" applyProtection="1">
      <alignment horizontal="right" wrapText="1"/>
      <protection/>
    </xf>
    <xf numFmtId="49" fontId="19" fillId="35" borderId="0" xfId="0" applyNumberFormat="1" applyFont="1" applyFill="1" applyBorder="1" applyAlignment="1" applyProtection="1">
      <alignment horizontal="left"/>
      <protection/>
    </xf>
    <xf numFmtId="49" fontId="19" fillId="35" borderId="0" xfId="0" applyNumberFormat="1" applyFont="1" applyFill="1" applyBorder="1" applyAlignment="1" applyProtection="1">
      <alignment horizontal="left" wrapText="1"/>
      <protection/>
    </xf>
    <xf numFmtId="170" fontId="1" fillId="35" borderId="0" xfId="0" applyNumberFormat="1" applyFont="1" applyFill="1" applyBorder="1" applyAlignment="1" applyProtection="1">
      <alignment horizontal="right"/>
      <protection locked="0"/>
    </xf>
    <xf numFmtId="0" fontId="13" fillId="35" borderId="0" xfId="0" applyFont="1" applyFill="1" applyAlignment="1" applyProtection="1">
      <alignment horizontal="left" wrapText="1"/>
      <protection locked="0"/>
    </xf>
    <xf numFmtId="0" fontId="20" fillId="35" borderId="0" xfId="0" applyFont="1" applyFill="1" applyAlignment="1" applyProtection="1">
      <alignment horizontal="left" wrapText="1"/>
      <protection locked="0"/>
    </xf>
    <xf numFmtId="166" fontId="13" fillId="35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2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 vertical="top"/>
      <protection locked="0"/>
    </xf>
    <xf numFmtId="0" fontId="6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3" fillId="34" borderId="23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right"/>
      <protection/>
    </xf>
    <xf numFmtId="1" fontId="25" fillId="0" borderId="14" xfId="0" applyNumberFormat="1" applyFont="1" applyBorder="1" applyAlignment="1" applyProtection="1">
      <alignment horizontal="right" wrapText="1"/>
      <protection/>
    </xf>
    <xf numFmtId="0" fontId="0" fillId="35" borderId="0" xfId="0" applyFill="1" applyAlignment="1" applyProtection="1">
      <alignment horizontal="left" vertical="top"/>
      <protection locked="0"/>
    </xf>
    <xf numFmtId="0" fontId="12" fillId="35" borderId="24" xfId="0" applyFont="1" applyFill="1" applyBorder="1" applyAlignment="1" applyProtection="1">
      <alignment horizontal="left" wrapText="1"/>
      <protection/>
    </xf>
    <xf numFmtId="0" fontId="26" fillId="0" borderId="72" xfId="0" applyFont="1" applyBorder="1" applyAlignment="1" applyProtection="1">
      <alignment horizontal="left" wrapText="1"/>
      <protection/>
    </xf>
    <xf numFmtId="0" fontId="12" fillId="0" borderId="72" xfId="0" applyFont="1" applyBorder="1" applyAlignment="1" applyProtection="1">
      <alignment horizontal="left" wrapText="1"/>
      <protection/>
    </xf>
    <xf numFmtId="0" fontId="12" fillId="0" borderId="72" xfId="0" applyFont="1" applyBorder="1" applyAlignment="1" applyProtection="1">
      <alignment horizontal="right"/>
      <protection/>
    </xf>
    <xf numFmtId="1" fontId="12" fillId="0" borderId="25" xfId="0" applyNumberFormat="1" applyFont="1" applyBorder="1" applyAlignment="1" applyProtection="1">
      <alignment horizontal="right" wrapText="1"/>
      <protection/>
    </xf>
    <xf numFmtId="164" fontId="13" fillId="35" borderId="23" xfId="0" applyNumberFormat="1" applyFont="1" applyFill="1" applyBorder="1" applyAlignment="1" applyProtection="1">
      <alignment horizontal="left"/>
      <protection/>
    </xf>
    <xf numFmtId="0" fontId="13" fillId="0" borderId="23" xfId="0" applyFont="1" applyBorder="1" applyAlignment="1" applyProtection="1">
      <alignment horizontal="left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2" fontId="13" fillId="0" borderId="24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 applyProtection="1">
      <alignment horizontal="right" wrapText="1"/>
      <protection/>
    </xf>
    <xf numFmtId="1" fontId="11" fillId="0" borderId="23" xfId="0" applyNumberFormat="1" applyFont="1" applyBorder="1" applyAlignment="1" applyProtection="1">
      <alignment horizontal="right" wrapText="1"/>
      <protection/>
    </xf>
    <xf numFmtId="164" fontId="13" fillId="35" borderId="21" xfId="0" applyNumberFormat="1" applyFont="1" applyFill="1" applyBorder="1" applyAlignment="1" applyProtection="1">
      <alignment horizontal="left"/>
      <protection/>
    </xf>
    <xf numFmtId="0" fontId="13" fillId="0" borderId="68" xfId="0" applyFont="1" applyBorder="1" applyAlignment="1" applyProtection="1">
      <alignment horizontal="left" wrapText="1"/>
      <protection/>
    </xf>
    <xf numFmtId="0" fontId="27" fillId="0" borderId="23" xfId="0" applyFont="1" applyBorder="1" applyAlignment="1" applyProtection="1">
      <alignment horizontal="left" wrapText="1"/>
      <protection/>
    </xf>
    <xf numFmtId="0" fontId="27" fillId="0" borderId="72" xfId="0" applyFont="1" applyBorder="1" applyAlignment="1" applyProtection="1">
      <alignment horizontal="center" wrapText="1"/>
      <protection/>
    </xf>
    <xf numFmtId="2" fontId="27" fillId="0" borderId="72" xfId="0" applyNumberFormat="1" applyFont="1" applyBorder="1" applyAlignment="1" applyProtection="1">
      <alignment horizontal="right"/>
      <protection/>
    </xf>
    <xf numFmtId="0" fontId="11" fillId="35" borderId="21" xfId="0" applyFont="1" applyFill="1" applyBorder="1" applyAlignment="1" applyProtection="1">
      <alignment horizontal="left"/>
      <protection/>
    </xf>
    <xf numFmtId="0" fontId="28" fillId="0" borderId="68" xfId="0" applyFont="1" applyBorder="1" applyAlignment="1" applyProtection="1">
      <alignment horizontal="left"/>
      <protection/>
    </xf>
    <xf numFmtId="0" fontId="28" fillId="0" borderId="72" xfId="0" applyFont="1" applyBorder="1" applyAlignment="1" applyProtection="1">
      <alignment horizontal="left"/>
      <protection/>
    </xf>
    <xf numFmtId="0" fontId="28" fillId="0" borderId="23" xfId="0" applyFont="1" applyBorder="1" applyAlignment="1" applyProtection="1">
      <alignment horizontal="right"/>
      <protection/>
    </xf>
    <xf numFmtId="0" fontId="11" fillId="35" borderId="23" xfId="0" applyFont="1" applyFill="1" applyBorder="1" applyAlignment="1" applyProtection="1">
      <alignment horizontal="left"/>
      <protection locked="0"/>
    </xf>
    <xf numFmtId="49" fontId="11" fillId="0" borderId="23" xfId="0" applyNumberFormat="1" applyFont="1" applyBorder="1" applyAlignment="1" applyProtection="1">
      <alignment horizontal="left" wrapText="1"/>
      <protection locked="0"/>
    </xf>
    <xf numFmtId="0" fontId="11" fillId="0" borderId="23" xfId="0" applyFont="1" applyBorder="1" applyAlignment="1" applyProtection="1">
      <alignment horizontal="left" wrapText="1"/>
      <protection locked="0"/>
    </xf>
    <xf numFmtId="0" fontId="11" fillId="0" borderId="23" xfId="0" applyFont="1" applyBorder="1" applyAlignment="1" applyProtection="1">
      <alignment horizontal="center" wrapText="1"/>
      <protection locked="0"/>
    </xf>
    <xf numFmtId="4" fontId="11" fillId="0" borderId="23" xfId="0" applyNumberFormat="1" applyFont="1" applyBorder="1" applyAlignment="1" applyProtection="1">
      <alignment/>
      <protection locked="0"/>
    </xf>
    <xf numFmtId="3" fontId="11" fillId="0" borderId="23" xfId="0" applyNumberFormat="1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horizontal="left" vertical="center" wrapText="1"/>
      <protection/>
    </xf>
    <xf numFmtId="0" fontId="12" fillId="35" borderId="72" xfId="0" applyFont="1" applyFill="1" applyBorder="1" applyAlignment="1" applyProtection="1">
      <alignment horizontal="left" wrapText="1"/>
      <protection/>
    </xf>
    <xf numFmtId="0" fontId="12" fillId="0" borderId="72" xfId="0" applyFont="1" applyBorder="1" applyAlignment="1">
      <alignment horizontal="left"/>
    </xf>
    <xf numFmtId="1" fontId="12" fillId="0" borderId="72" xfId="0" applyNumberFormat="1" applyFont="1" applyBorder="1" applyAlignment="1" applyProtection="1">
      <alignment horizontal="right" wrapText="1"/>
      <protection/>
    </xf>
    <xf numFmtId="164" fontId="11" fillId="35" borderId="23" xfId="0" applyNumberFormat="1" applyFont="1" applyFill="1" applyBorder="1" applyAlignment="1" applyProtection="1">
      <alignment horizontal="left"/>
      <protection/>
    </xf>
    <xf numFmtId="49" fontId="11" fillId="0" borderId="23" xfId="0" applyNumberFormat="1" applyFont="1" applyBorder="1" applyAlignment="1" applyProtection="1">
      <alignment horizontal="left" wrapText="1"/>
      <protection/>
    </xf>
    <xf numFmtId="0" fontId="11" fillId="0" borderId="23" xfId="0" applyFont="1" applyBorder="1" applyAlignment="1" applyProtection="1">
      <alignment horizontal="left" wrapText="1"/>
      <protection/>
    </xf>
    <xf numFmtId="0" fontId="11" fillId="0" borderId="23" xfId="0" applyFont="1" applyBorder="1" applyAlignment="1" applyProtection="1">
      <alignment horizontal="center" wrapText="1"/>
      <protection/>
    </xf>
    <xf numFmtId="166" fontId="11" fillId="0" borderId="23" xfId="0" applyNumberFormat="1" applyFont="1" applyBorder="1" applyAlignment="1" applyProtection="1">
      <alignment horizontal="right"/>
      <protection/>
    </xf>
    <xf numFmtId="1" fontId="11" fillId="35" borderId="23" xfId="0" applyNumberFormat="1" applyFont="1" applyFill="1" applyBorder="1" applyAlignment="1" applyProtection="1">
      <alignment horizontal="right" wrapText="1"/>
      <protection/>
    </xf>
    <xf numFmtId="0" fontId="28" fillId="0" borderId="23" xfId="0" applyFont="1" applyBorder="1" applyAlignment="1" applyProtection="1">
      <alignment horizontal="left" wrapText="1"/>
      <protection/>
    </xf>
    <xf numFmtId="0" fontId="11" fillId="0" borderId="23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 horizontal="left" wrapText="1"/>
      <protection locked="0"/>
    </xf>
    <xf numFmtId="0" fontId="13" fillId="0" borderId="72" xfId="0" applyFont="1" applyBorder="1" applyAlignment="1" applyProtection="1">
      <alignment horizontal="center" wrapText="1"/>
      <protection/>
    </xf>
    <xf numFmtId="2" fontId="13" fillId="0" borderId="72" xfId="0" applyNumberFormat="1" applyFont="1" applyBorder="1" applyAlignment="1" applyProtection="1">
      <alignment horizontal="right"/>
      <protection/>
    </xf>
    <xf numFmtId="0" fontId="13" fillId="35" borderId="23" xfId="0" applyFont="1" applyFill="1" applyBorder="1" applyAlignment="1" applyProtection="1">
      <alignment horizontal="left" wrapText="1"/>
      <protection/>
    </xf>
    <xf numFmtId="0" fontId="12" fillId="0" borderId="24" xfId="0" applyFont="1" applyBorder="1" applyAlignment="1">
      <alignment horizontal="left"/>
    </xf>
    <xf numFmtId="0" fontId="12" fillId="0" borderId="72" xfId="0" applyFont="1" applyBorder="1" applyAlignment="1">
      <alignment/>
    </xf>
    <xf numFmtId="4" fontId="12" fillId="0" borderId="72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35" borderId="24" xfId="0" applyFont="1" applyFill="1" applyBorder="1" applyAlignment="1" applyProtection="1">
      <alignment horizontal="left" vertical="center" wrapText="1"/>
      <protection/>
    </xf>
    <xf numFmtId="0" fontId="26" fillId="35" borderId="72" xfId="0" applyFont="1" applyFill="1" applyBorder="1" applyAlignment="1" applyProtection="1">
      <alignment horizontal="left" wrapText="1"/>
      <protection/>
    </xf>
    <xf numFmtId="0" fontId="12" fillId="35" borderId="72" xfId="0" applyFont="1" applyFill="1" applyBorder="1" applyAlignment="1" applyProtection="1">
      <alignment horizontal="right"/>
      <protection/>
    </xf>
    <xf numFmtId="3" fontId="0" fillId="0" borderId="0" xfId="0" applyNumberFormat="1" applyAlignment="1" applyProtection="1">
      <alignment horizontal="left" vertical="top"/>
      <protection locked="0"/>
    </xf>
    <xf numFmtId="0" fontId="12" fillId="0" borderId="21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68" xfId="0" applyFont="1" applyBorder="1" applyAlignment="1">
      <alignment/>
    </xf>
    <xf numFmtId="3" fontId="12" fillId="0" borderId="22" xfId="0" applyNumberFormat="1" applyFont="1" applyBorder="1" applyAlignment="1">
      <alignment/>
    </xf>
    <xf numFmtId="0" fontId="11" fillId="35" borderId="23" xfId="0" applyFont="1" applyFill="1" applyBorder="1" applyAlignment="1" applyProtection="1">
      <alignment horizontal="center" wrapText="1"/>
      <protection/>
    </xf>
    <xf numFmtId="2" fontId="11" fillId="35" borderId="23" xfId="0" applyNumberFormat="1" applyFont="1" applyFill="1" applyBorder="1" applyAlignment="1" applyProtection="1">
      <alignment horizontal="right"/>
      <protection/>
    </xf>
    <xf numFmtId="0" fontId="11" fillId="35" borderId="23" xfId="0" applyFont="1" applyFill="1" applyBorder="1" applyAlignment="1" applyProtection="1">
      <alignment horizontal="right" wrapText="1"/>
      <protection/>
    </xf>
    <xf numFmtId="0" fontId="11" fillId="0" borderId="24" xfId="0" applyFont="1" applyBorder="1" applyAlignment="1" applyProtection="1">
      <alignment horizontal="left" wrapText="1"/>
      <protection/>
    </xf>
    <xf numFmtId="49" fontId="11" fillId="0" borderId="25" xfId="0" applyNumberFormat="1" applyFont="1" applyBorder="1" applyAlignment="1" applyProtection="1">
      <alignment horizontal="left" wrapText="1"/>
      <protection/>
    </xf>
    <xf numFmtId="0" fontId="27" fillId="35" borderId="23" xfId="0" applyFont="1" applyFill="1" applyBorder="1" applyAlignment="1" applyProtection="1">
      <alignment horizontal="left" wrapText="1"/>
      <protection/>
    </xf>
    <xf numFmtId="0" fontId="11" fillId="35" borderId="24" xfId="0" applyFont="1" applyFill="1" applyBorder="1" applyAlignment="1" applyProtection="1">
      <alignment horizontal="center" wrapText="1"/>
      <protection/>
    </xf>
    <xf numFmtId="2" fontId="11" fillId="35" borderId="25" xfId="0" applyNumberFormat="1" applyFont="1" applyFill="1" applyBorder="1" applyAlignment="1" applyProtection="1">
      <alignment horizontal="right"/>
      <protection/>
    </xf>
    <xf numFmtId="171" fontId="13" fillId="0" borderId="24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 applyProtection="1">
      <alignment horizontal="left"/>
      <protection/>
    </xf>
    <xf numFmtId="49" fontId="11" fillId="0" borderId="72" xfId="0" applyNumberFormat="1" applyFont="1" applyBorder="1" applyAlignment="1" applyProtection="1">
      <alignment horizontal="left" wrapText="1"/>
      <protection/>
    </xf>
    <xf numFmtId="0" fontId="11" fillId="0" borderId="24" xfId="0" applyFont="1" applyBorder="1" applyAlignment="1" applyProtection="1">
      <alignment horizontal="center" wrapText="1"/>
      <protection/>
    </xf>
    <xf numFmtId="166" fontId="28" fillId="0" borderId="25" xfId="0" applyNumberFormat="1" applyFont="1" applyBorder="1" applyAlignment="1" applyProtection="1">
      <alignment horizontal="right"/>
      <protection/>
    </xf>
    <xf numFmtId="2" fontId="28" fillId="35" borderId="25" xfId="0" applyNumberFormat="1" applyFont="1" applyFill="1" applyBorder="1" applyAlignment="1" applyProtection="1">
      <alignment horizontal="right"/>
      <protection/>
    </xf>
    <xf numFmtId="0" fontId="13" fillId="35" borderId="23" xfId="0" applyFont="1" applyFill="1" applyBorder="1" applyAlignment="1" applyProtection="1">
      <alignment wrapText="1"/>
      <protection/>
    </xf>
    <xf numFmtId="0" fontId="13" fillId="35" borderId="23" xfId="0" applyFont="1" applyFill="1" applyBorder="1" applyAlignment="1" applyProtection="1">
      <alignment horizontal="center" wrapText="1"/>
      <protection/>
    </xf>
    <xf numFmtId="2" fontId="13" fillId="35" borderId="24" xfId="0" applyNumberFormat="1" applyFont="1" applyFill="1" applyBorder="1" applyAlignment="1" applyProtection="1">
      <alignment horizontal="right"/>
      <protection/>
    </xf>
    <xf numFmtId="0" fontId="11" fillId="0" borderId="24" xfId="0" applyFont="1" applyBorder="1" applyAlignment="1" applyProtection="1">
      <alignment horizontal="left"/>
      <protection locked="0"/>
    </xf>
    <xf numFmtId="49" fontId="11" fillId="0" borderId="25" xfId="0" applyNumberFormat="1" applyFont="1" applyBorder="1" applyAlignment="1" applyProtection="1">
      <alignment horizontal="left" wrapText="1"/>
      <protection locked="0"/>
    </xf>
    <xf numFmtId="0" fontId="13" fillId="35" borderId="68" xfId="0" applyFont="1" applyFill="1" applyBorder="1" applyAlignment="1" applyProtection="1">
      <alignment horizontal="left" wrapText="1"/>
      <protection/>
    </xf>
    <xf numFmtId="0" fontId="13" fillId="35" borderId="72" xfId="0" applyFont="1" applyFill="1" applyBorder="1" applyAlignment="1" applyProtection="1">
      <alignment horizontal="center" wrapText="1"/>
      <protection/>
    </xf>
    <xf numFmtId="2" fontId="27" fillId="35" borderId="72" xfId="0" applyNumberFormat="1" applyFont="1" applyFill="1" applyBorder="1" applyAlignment="1" applyProtection="1">
      <alignment horizontal="right"/>
      <protection/>
    </xf>
    <xf numFmtId="0" fontId="11" fillId="35" borderId="23" xfId="0" applyFont="1" applyFill="1" applyBorder="1" applyAlignment="1" applyProtection="1">
      <alignment horizontal="right"/>
      <protection/>
    </xf>
    <xf numFmtId="164" fontId="13" fillId="0" borderId="23" xfId="0" applyNumberFormat="1" applyFont="1" applyBorder="1" applyAlignment="1" applyProtection="1">
      <alignment horizontal="left"/>
      <protection/>
    </xf>
    <xf numFmtId="164" fontId="13" fillId="0" borderId="21" xfId="0" applyNumberFormat="1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right"/>
      <protection/>
    </xf>
    <xf numFmtId="0" fontId="28" fillId="35" borderId="21" xfId="0" applyFont="1" applyFill="1" applyBorder="1" applyAlignment="1" applyProtection="1">
      <alignment horizontal="left"/>
      <protection/>
    </xf>
    <xf numFmtId="0" fontId="28" fillId="35" borderId="68" xfId="0" applyFont="1" applyFill="1" applyBorder="1" applyAlignment="1" applyProtection="1">
      <alignment horizontal="left"/>
      <protection/>
    </xf>
    <xf numFmtId="0" fontId="28" fillId="35" borderId="72" xfId="0" applyFont="1" applyFill="1" applyBorder="1" applyAlignment="1" applyProtection="1">
      <alignment horizontal="left"/>
      <protection/>
    </xf>
    <xf numFmtId="0" fontId="28" fillId="35" borderId="23" xfId="0" applyFont="1" applyFill="1" applyBorder="1" applyAlignment="1" applyProtection="1">
      <alignment horizontal="right"/>
      <protection/>
    </xf>
    <xf numFmtId="1" fontId="12" fillId="35" borderId="25" xfId="0" applyNumberFormat="1" applyFont="1" applyFill="1" applyBorder="1" applyAlignment="1" applyProtection="1">
      <alignment horizontal="right" wrapText="1"/>
      <protection/>
    </xf>
    <xf numFmtId="0" fontId="11" fillId="0" borderId="21" xfId="0" applyFont="1" applyBorder="1" applyAlignment="1" applyProtection="1">
      <alignment horizontal="left"/>
      <protection/>
    </xf>
    <xf numFmtId="0" fontId="28" fillId="35" borderId="24" xfId="0" applyFont="1" applyFill="1" applyBorder="1" applyAlignment="1" applyProtection="1">
      <alignment horizontal="left"/>
      <protection/>
    </xf>
    <xf numFmtId="166" fontId="11" fillId="0" borderId="25" xfId="0" applyNumberFormat="1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28" fillId="0" borderId="13" xfId="0" applyFont="1" applyBorder="1" applyAlignment="1" applyProtection="1">
      <alignment horizontal="left"/>
      <protection/>
    </xf>
    <xf numFmtId="0" fontId="28" fillId="35" borderId="0" xfId="0" applyFont="1" applyFill="1" applyBorder="1" applyAlignment="1" applyProtection="1">
      <alignment horizontal="left"/>
      <protection/>
    </xf>
    <xf numFmtId="0" fontId="27" fillId="0" borderId="73" xfId="0" applyFont="1" applyBorder="1" applyAlignment="1" applyProtection="1">
      <alignment horizontal="left" wrapText="1"/>
      <protection/>
    </xf>
    <xf numFmtId="0" fontId="28" fillId="0" borderId="11" xfId="0" applyFont="1" applyBorder="1" applyAlignment="1" applyProtection="1">
      <alignment horizontal="left"/>
      <protection/>
    </xf>
    <xf numFmtId="2" fontId="27" fillId="0" borderId="11" xfId="0" applyNumberFormat="1" applyFont="1" applyBorder="1" applyAlignment="1" applyProtection="1">
      <alignment horizontal="right"/>
      <protection/>
    </xf>
    <xf numFmtId="0" fontId="28" fillId="0" borderId="73" xfId="0" applyFont="1" applyBorder="1" applyAlignment="1" applyProtection="1">
      <alignment horizontal="right"/>
      <protection/>
    </xf>
    <xf numFmtId="1" fontId="11" fillId="0" borderId="73" xfId="0" applyNumberFormat="1" applyFont="1" applyBorder="1" applyAlignment="1" applyProtection="1">
      <alignment horizontal="right" wrapText="1"/>
      <protection/>
    </xf>
    <xf numFmtId="0" fontId="11" fillId="35" borderId="23" xfId="0" applyFont="1" applyFill="1" applyBorder="1" applyAlignment="1" applyProtection="1">
      <alignment horizontal="left" wrapText="1"/>
      <protection/>
    </xf>
    <xf numFmtId="0" fontId="12" fillId="35" borderId="24" xfId="0" applyFont="1" applyFill="1" applyBorder="1" applyAlignment="1">
      <alignment horizontal="left"/>
    </xf>
    <xf numFmtId="49" fontId="13" fillId="35" borderId="23" xfId="0" applyNumberFormat="1" applyFont="1" applyFill="1" applyBorder="1" applyAlignment="1" applyProtection="1">
      <alignment horizontal="left"/>
      <protection locked="0"/>
    </xf>
    <xf numFmtId="2" fontId="13" fillId="35" borderId="23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1" fontId="29" fillId="0" borderId="11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30" fillId="0" borderId="24" xfId="0" applyFont="1" applyBorder="1" applyAlignment="1" applyProtection="1">
      <alignment horizontal="left" vertical="center" wrapText="1"/>
      <protection/>
    </xf>
    <xf numFmtId="0" fontId="30" fillId="35" borderId="72" xfId="0" applyFont="1" applyFill="1" applyBorder="1" applyAlignment="1" applyProtection="1">
      <alignment horizontal="left" vertical="center" wrapText="1"/>
      <protection/>
    </xf>
    <xf numFmtId="0" fontId="31" fillId="0" borderId="72" xfId="0" applyFont="1" applyBorder="1" applyAlignment="1" applyProtection="1">
      <alignment horizontal="left" vertical="center" wrapText="1"/>
      <protection/>
    </xf>
    <xf numFmtId="0" fontId="30" fillId="0" borderId="72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3" fillId="0" borderId="11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4" fontId="0" fillId="0" borderId="0" xfId="0" applyNumberFormat="1" applyFont="1" applyAlignment="1" applyProtection="1">
      <alignment horizontal="left" vertical="top"/>
      <protection locked="0"/>
    </xf>
    <xf numFmtId="4" fontId="12" fillId="0" borderId="68" xfId="0" applyNumberFormat="1" applyFont="1" applyBorder="1" applyAlignment="1">
      <alignment/>
    </xf>
    <xf numFmtId="3" fontId="12" fillId="0" borderId="68" xfId="0" applyNumberFormat="1" applyFont="1" applyBorder="1" applyAlignment="1">
      <alignment/>
    </xf>
    <xf numFmtId="0" fontId="11" fillId="0" borderId="23" xfId="0" applyFont="1" applyBorder="1" applyAlignment="1">
      <alignment horizontal="left"/>
    </xf>
    <xf numFmtId="0" fontId="34" fillId="0" borderId="0" xfId="0" applyFont="1" applyAlignment="1" applyProtection="1">
      <alignment horizontal="left" vertical="top"/>
      <protection locked="0"/>
    </xf>
    <xf numFmtId="0" fontId="35" fillId="0" borderId="11" xfId="0" applyFont="1" applyBorder="1" applyAlignment="1" applyProtection="1">
      <alignment horizontal="left" wrapText="1"/>
      <protection/>
    </xf>
    <xf numFmtId="3" fontId="29" fillId="0" borderId="0" xfId="0" applyNumberFormat="1" applyFont="1" applyAlignment="1" applyProtection="1">
      <alignment horizontal="right"/>
      <protection locked="0"/>
    </xf>
    <xf numFmtId="0" fontId="12" fillId="0" borderId="72" xfId="0" applyFont="1" applyBorder="1" applyAlignment="1" applyProtection="1">
      <alignment horizontal="left" vertical="center" wrapText="1"/>
      <protection/>
    </xf>
    <xf numFmtId="0" fontId="12" fillId="35" borderId="72" xfId="0" applyFont="1" applyFill="1" applyBorder="1" applyAlignment="1" applyProtection="1">
      <alignment horizontal="left" vertical="center" wrapText="1"/>
      <protection/>
    </xf>
    <xf numFmtId="0" fontId="12" fillId="35" borderId="72" xfId="0" applyFont="1" applyFill="1" applyBorder="1" applyAlignment="1" applyProtection="1">
      <alignment horizontal="right" vertical="center"/>
      <protection/>
    </xf>
    <xf numFmtId="0" fontId="12" fillId="35" borderId="72" xfId="0" applyFont="1" applyFill="1" applyBorder="1" applyAlignment="1" applyProtection="1">
      <alignment horizontal="center" wrapText="1"/>
      <protection/>
    </xf>
    <xf numFmtId="49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1" fillId="0" borderId="23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1" fontId="11" fillId="35" borderId="25" xfId="0" applyNumberFormat="1" applyFont="1" applyFill="1" applyBorder="1" applyAlignment="1" applyProtection="1">
      <alignment horizontal="right" wrapText="1"/>
      <protection/>
    </xf>
    <xf numFmtId="1" fontId="11" fillId="35" borderId="22" xfId="0" applyNumberFormat="1" applyFont="1" applyFill="1" applyBorder="1" applyAlignment="1" applyProtection="1">
      <alignment horizontal="right" wrapText="1"/>
      <protection/>
    </xf>
    <xf numFmtId="4" fontId="12" fillId="0" borderId="24" xfId="0" applyNumberFormat="1" applyFont="1" applyBorder="1" applyAlignment="1">
      <alignment/>
    </xf>
    <xf numFmtId="49" fontId="12" fillId="0" borderId="72" xfId="0" applyNumberFormat="1" applyFont="1" applyBorder="1" applyAlignment="1">
      <alignment/>
    </xf>
    <xf numFmtId="4" fontId="12" fillId="0" borderId="72" xfId="0" applyNumberFormat="1" applyFont="1" applyBorder="1" applyAlignment="1">
      <alignment wrapText="1"/>
    </xf>
    <xf numFmtId="4" fontId="12" fillId="0" borderId="72" xfId="0" applyNumberFormat="1" applyFont="1" applyBorder="1" applyAlignment="1">
      <alignment horizontal="center"/>
    </xf>
    <xf numFmtId="4" fontId="12" fillId="0" borderId="72" xfId="0" applyNumberFormat="1" applyFont="1" applyBorder="1" applyAlignment="1">
      <alignment/>
    </xf>
    <xf numFmtId="1" fontId="12" fillId="0" borderId="72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172" fontId="36" fillId="0" borderId="23" xfId="48" applyNumberFormat="1" applyFont="1" applyFill="1" applyBorder="1" applyAlignment="1" applyProtection="1">
      <alignment wrapText="1"/>
      <protection/>
    </xf>
    <xf numFmtId="2" fontId="36" fillId="0" borderId="23" xfId="48" applyNumberFormat="1" applyFont="1" applyFill="1" applyBorder="1" applyAlignment="1" applyProtection="1">
      <alignment/>
      <protection/>
    </xf>
    <xf numFmtId="1" fontId="11" fillId="0" borderId="23" xfId="0" applyNumberFormat="1" applyFont="1" applyBorder="1" applyAlignment="1">
      <alignment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1" fontId="29" fillId="0" borderId="0" xfId="0" applyNumberFormat="1" applyFont="1" applyAlignment="1" applyProtection="1">
      <alignment horizontal="right"/>
      <protection locked="0"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left" wrapText="1"/>
      <protection/>
    </xf>
    <xf numFmtId="0" fontId="24" fillId="0" borderId="11" xfId="0" applyFont="1" applyBorder="1" applyAlignment="1" applyProtection="1">
      <alignment horizontal="left" wrapText="1"/>
      <protection/>
    </xf>
    <xf numFmtId="0" fontId="25" fillId="0" borderId="11" xfId="0" applyFont="1" applyBorder="1" applyAlignment="1" applyProtection="1">
      <alignment horizontal="right" wrapText="1"/>
      <protection/>
    </xf>
    <xf numFmtId="1" fontId="25" fillId="0" borderId="12" xfId="0" applyNumberFormat="1" applyFont="1" applyBorder="1" applyAlignment="1" applyProtection="1">
      <alignment horizontal="right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right" vertical="center"/>
      <protection/>
    </xf>
    <xf numFmtId="1" fontId="25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26" fillId="0" borderId="68" xfId="0" applyFont="1" applyBorder="1" applyAlignment="1" applyProtection="1">
      <alignment horizontal="left" wrapText="1"/>
      <protection/>
    </xf>
    <xf numFmtId="0" fontId="23" fillId="35" borderId="68" xfId="0" applyFont="1" applyFill="1" applyBorder="1" applyAlignment="1">
      <alignment/>
    </xf>
    <xf numFmtId="0" fontId="23" fillId="0" borderId="68" xfId="0" applyFont="1" applyBorder="1" applyAlignment="1" applyProtection="1">
      <alignment horizontal="left" wrapText="1"/>
      <protection/>
    </xf>
    <xf numFmtId="0" fontId="23" fillId="0" borderId="68" xfId="0" applyFont="1" applyBorder="1" applyAlignment="1" applyProtection="1">
      <alignment horizontal="right"/>
      <protection/>
    </xf>
    <xf numFmtId="1" fontId="23" fillId="0" borderId="22" xfId="0" applyNumberFormat="1" applyFont="1" applyBorder="1" applyAlignment="1" applyProtection="1">
      <alignment horizontal="right" wrapText="1"/>
      <protection/>
    </xf>
    <xf numFmtId="0" fontId="11" fillId="0" borderId="23" xfId="0" applyFont="1" applyFill="1" applyBorder="1" applyAlignment="1">
      <alignment/>
    </xf>
    <xf numFmtId="0" fontId="11" fillId="35" borderId="23" xfId="0" applyFont="1" applyFill="1" applyBorder="1" applyAlignment="1">
      <alignment horizontal="center"/>
    </xf>
    <xf numFmtId="2" fontId="11" fillId="35" borderId="23" xfId="0" applyNumberFormat="1" applyFont="1" applyFill="1" applyBorder="1" applyAlignment="1">
      <alignment/>
    </xf>
    <xf numFmtId="1" fontId="11" fillId="35" borderId="23" xfId="38" applyNumberFormat="1" applyFont="1" applyFill="1" applyBorder="1" applyAlignment="1" applyProtection="1">
      <alignment/>
      <protection/>
    </xf>
    <xf numFmtId="0" fontId="23" fillId="0" borderId="24" xfId="0" applyFont="1" applyBorder="1" applyAlignment="1" applyProtection="1">
      <alignment horizontal="left" wrapText="1"/>
      <protection/>
    </xf>
    <xf numFmtId="0" fontId="23" fillId="35" borderId="72" xfId="0" applyFont="1" applyFill="1" applyBorder="1" applyAlignment="1" applyProtection="1">
      <alignment horizontal="left" wrapText="1"/>
      <protection/>
    </xf>
    <xf numFmtId="0" fontId="23" fillId="35" borderId="72" xfId="0" applyFont="1" applyFill="1" applyBorder="1" applyAlignment="1">
      <alignment/>
    </xf>
    <xf numFmtId="0" fontId="23" fillId="35" borderId="72" xfId="0" applyFont="1" applyFill="1" applyBorder="1" applyAlignment="1">
      <alignment horizontal="center"/>
    </xf>
    <xf numFmtId="2" fontId="23" fillId="35" borderId="72" xfId="0" applyNumberFormat="1" applyFont="1" applyFill="1" applyBorder="1" applyAlignment="1">
      <alignment/>
    </xf>
    <xf numFmtId="1" fontId="23" fillId="35" borderId="72" xfId="38" applyNumberFormat="1" applyFont="1" applyFill="1" applyBorder="1" applyAlignment="1" applyProtection="1">
      <alignment/>
      <protection/>
    </xf>
    <xf numFmtId="1" fontId="23" fillId="0" borderId="25" xfId="0" applyNumberFormat="1" applyFont="1" applyBorder="1" applyAlignment="1" applyProtection="1">
      <alignment horizontal="right" wrapText="1"/>
      <protection/>
    </xf>
    <xf numFmtId="0" fontId="23" fillId="0" borderId="72" xfId="0" applyFont="1" applyBorder="1" applyAlignment="1" applyProtection="1">
      <alignment horizontal="left" wrapText="1"/>
      <protection/>
    </xf>
    <xf numFmtId="0" fontId="38" fillId="0" borderId="0" xfId="0" applyFont="1" applyAlignment="1" applyProtection="1">
      <alignment horizontal="left" vertical="top"/>
      <protection locked="0"/>
    </xf>
    <xf numFmtId="164" fontId="23" fillId="35" borderId="21" xfId="0" applyNumberFormat="1" applyFont="1" applyFill="1" applyBorder="1" applyAlignment="1" applyProtection="1">
      <alignment horizontal="left"/>
      <protection/>
    </xf>
    <xf numFmtId="0" fontId="23" fillId="35" borderId="68" xfId="0" applyFont="1" applyFill="1" applyBorder="1" applyAlignment="1" applyProtection="1">
      <alignment wrapText="1"/>
      <protection/>
    </xf>
    <xf numFmtId="172" fontId="23" fillId="0" borderId="68" xfId="48" applyNumberFormat="1" applyFont="1" applyFill="1" applyBorder="1" applyAlignment="1" applyProtection="1">
      <alignment wrapText="1"/>
      <protection/>
    </xf>
    <xf numFmtId="172" fontId="39" fillId="0" borderId="68" xfId="48" applyNumberFormat="1" applyFont="1" applyFill="1" applyBorder="1" applyAlignment="1" applyProtection="1">
      <alignment horizontal="center"/>
      <protection/>
    </xf>
    <xf numFmtId="0" fontId="0" fillId="35" borderId="68" xfId="0" applyFill="1" applyBorder="1" applyAlignment="1">
      <alignment/>
    </xf>
    <xf numFmtId="1" fontId="23" fillId="0" borderId="68" xfId="0" applyNumberFormat="1" applyFont="1" applyBorder="1" applyAlignment="1">
      <alignment/>
    </xf>
    <xf numFmtId="1" fontId="23" fillId="35" borderId="22" xfId="0" applyNumberFormat="1" applyFont="1" applyFill="1" applyBorder="1" applyAlignment="1" applyProtection="1">
      <alignment wrapText="1"/>
      <protection/>
    </xf>
    <xf numFmtId="0" fontId="11" fillId="35" borderId="23" xfId="0" applyFont="1" applyFill="1" applyBorder="1" applyAlignment="1" applyProtection="1">
      <alignment wrapText="1"/>
      <protection/>
    </xf>
    <xf numFmtId="172" fontId="36" fillId="0" borderId="23" xfId="48" applyNumberFormat="1" applyFont="1" applyFill="1" applyBorder="1" applyAlignment="1" applyProtection="1">
      <alignment horizontal="center"/>
      <protection/>
    </xf>
    <xf numFmtId="1" fontId="11" fillId="35" borderId="23" xfId="0" applyNumberFormat="1" applyFont="1" applyFill="1" applyBorder="1" applyAlignment="1" applyProtection="1">
      <alignment wrapText="1"/>
      <protection/>
    </xf>
    <xf numFmtId="0" fontId="11" fillId="35" borderId="23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top"/>
      <protection locked="0"/>
    </xf>
    <xf numFmtId="1" fontId="0" fillId="0" borderId="0" xfId="0" applyNumberFormat="1" applyFont="1" applyAlignment="1" applyProtection="1">
      <alignment horizontal="left" vertical="top"/>
      <protection locked="0"/>
    </xf>
    <xf numFmtId="0" fontId="5" fillId="0" borderId="73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6" fillId="0" borderId="73" xfId="0" applyFont="1" applyBorder="1" applyAlignment="1" applyProtection="1">
      <alignment horizontal="left" vertical="center"/>
      <protection/>
    </xf>
    <xf numFmtId="0" fontId="6" fillId="0" borderId="74" xfId="0" applyFont="1" applyBorder="1" applyAlignment="1" applyProtection="1">
      <alignment horizontal="left" vertical="center" wrapText="1"/>
      <protection/>
    </xf>
    <xf numFmtId="0" fontId="6" fillId="0" borderId="7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0" fillId="0" borderId="68" xfId="0" applyFont="1" applyBorder="1" applyAlignment="1" applyProtection="1">
      <alignment horizontal="left" vertical="center"/>
      <protection/>
    </xf>
    <xf numFmtId="0" fontId="6" fillId="0" borderId="73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/>
      <protection/>
    </xf>
    <xf numFmtId="14" fontId="6" fillId="0" borderId="23" xfId="0" applyNumberFormat="1" applyFont="1" applyBorder="1" applyAlignment="1" applyProtection="1">
      <alignment horizontal="center" vertical="center"/>
      <protection/>
    </xf>
    <xf numFmtId="166" fontId="6" fillId="0" borderId="19" xfId="0" applyNumberFormat="1" applyFont="1" applyBorder="1" applyAlignment="1" applyProtection="1">
      <alignment horizontal="right"/>
      <protection locked="0"/>
    </xf>
    <xf numFmtId="165" fontId="6" fillId="0" borderId="51" xfId="0" applyNumberFormat="1" applyFont="1" applyBorder="1" applyAlignment="1" applyProtection="1">
      <alignment horizontal="right"/>
      <protection locked="0"/>
    </xf>
    <xf numFmtId="0" fontId="16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 applyProtection="1">
      <alignment horizontal="center"/>
      <protection/>
    </xf>
    <xf numFmtId="1" fontId="30" fillId="0" borderId="25" xfId="0" applyNumberFormat="1" applyFont="1" applyBorder="1" applyAlignment="1" applyProtection="1">
      <alignment horizontal="righ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S40"/>
  <sheetViews>
    <sheetView showGridLines="0" tabSelected="1" zoomScalePageLayoutView="0" workbookViewId="0" topLeftCell="A1">
      <selection activeCell="W17" sqref="W17"/>
    </sheetView>
  </sheetViews>
  <sheetFormatPr defaultColWidth="9.33203125" defaultRowHeight="11.25"/>
  <cols>
    <col min="1" max="1" width="3.5" style="1" customWidth="1"/>
    <col min="2" max="2" width="10.66015625" style="1" customWidth="1"/>
    <col min="3" max="3" width="7" style="1" customWidth="1"/>
    <col min="4" max="4" width="15" style="1" customWidth="1"/>
    <col min="5" max="5" width="4.66015625" style="1" customWidth="1"/>
    <col min="6" max="6" width="14" style="1" customWidth="1"/>
    <col min="7" max="7" width="12.33203125" style="1" customWidth="1"/>
    <col min="8" max="8" width="1.3359375" style="1" customWidth="1"/>
    <col min="9" max="9" width="5.83203125" style="1" customWidth="1"/>
    <col min="12" max="12" width="5.16015625" style="1" customWidth="1"/>
    <col min="13" max="13" width="7.83203125" style="1" customWidth="1"/>
    <col min="14" max="14" width="5" style="1" customWidth="1"/>
    <col min="15" max="15" width="16.83203125" style="1" customWidth="1"/>
  </cols>
  <sheetData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23.25">
      <c r="A3" s="5"/>
      <c r="B3" s="6"/>
      <c r="C3" s="6"/>
      <c r="D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8"/>
    </row>
    <row r="4" spans="1:15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1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25.5" customHeight="1">
      <c r="A6" s="15"/>
      <c r="B6" s="16" t="s">
        <v>1</v>
      </c>
      <c r="C6" s="16"/>
      <c r="D6" s="368" t="s">
        <v>2</v>
      </c>
      <c r="E6" s="368"/>
      <c r="F6" s="368"/>
      <c r="G6" s="368"/>
      <c r="H6" s="368"/>
      <c r="I6" s="368"/>
      <c r="J6" s="16"/>
      <c r="K6" s="16"/>
      <c r="L6" s="369" t="s">
        <v>3</v>
      </c>
      <c r="M6" s="369"/>
      <c r="N6" s="370" t="s">
        <v>4</v>
      </c>
      <c r="O6" s="370"/>
    </row>
    <row r="7" spans="1:15" ht="27.75" customHeight="1">
      <c r="A7" s="15"/>
      <c r="B7" s="16" t="s">
        <v>5</v>
      </c>
      <c r="C7" s="16"/>
      <c r="D7" s="371" t="s">
        <v>6</v>
      </c>
      <c r="E7" s="371"/>
      <c r="F7" s="371"/>
      <c r="G7" s="371"/>
      <c r="H7" s="371"/>
      <c r="I7" s="371"/>
      <c r="J7" s="16"/>
      <c r="K7" s="16"/>
      <c r="L7" s="369" t="s">
        <v>7</v>
      </c>
      <c r="M7" s="369"/>
      <c r="N7" s="18" t="s">
        <v>8</v>
      </c>
      <c r="O7" s="18"/>
    </row>
    <row r="8" spans="1:15" ht="25.5" customHeight="1">
      <c r="A8" s="15"/>
      <c r="B8" s="16" t="s">
        <v>9</v>
      </c>
      <c r="C8" s="16"/>
      <c r="D8" s="372" t="s">
        <v>10</v>
      </c>
      <c r="E8" s="372"/>
      <c r="F8" s="372"/>
      <c r="G8" s="372"/>
      <c r="H8" s="372"/>
      <c r="I8" s="372"/>
      <c r="J8" s="16"/>
      <c r="K8" s="16"/>
      <c r="L8" s="373"/>
      <c r="M8" s="373"/>
      <c r="N8" s="19"/>
      <c r="O8" s="20"/>
    </row>
    <row r="9" spans="1:15" ht="11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374" t="s">
        <v>11</v>
      </c>
      <c r="M9" s="374"/>
      <c r="N9" s="16" t="s">
        <v>12</v>
      </c>
      <c r="O9" s="17"/>
    </row>
    <row r="10" spans="1:15" ht="35.25" customHeight="1">
      <c r="A10" s="15"/>
      <c r="B10" s="16" t="s">
        <v>13</v>
      </c>
      <c r="C10" s="16"/>
      <c r="D10" s="375" t="s">
        <v>14</v>
      </c>
      <c r="E10" s="375"/>
      <c r="F10" s="375"/>
      <c r="G10" s="375"/>
      <c r="H10" s="375"/>
      <c r="I10" s="375"/>
      <c r="J10" s="16"/>
      <c r="K10" s="16"/>
      <c r="L10" s="376"/>
      <c r="M10" s="376"/>
      <c r="N10" s="22"/>
      <c r="O10" s="23"/>
    </row>
    <row r="11" spans="1:15" ht="17.25" customHeight="1">
      <c r="A11" s="15"/>
      <c r="B11" s="16" t="s">
        <v>15</v>
      </c>
      <c r="C11" s="16"/>
      <c r="D11" s="371" t="s">
        <v>16</v>
      </c>
      <c r="E11" s="371"/>
      <c r="F11" s="371"/>
      <c r="G11" s="371"/>
      <c r="H11" s="371"/>
      <c r="I11" s="371"/>
      <c r="J11" s="16"/>
      <c r="K11" s="16"/>
      <c r="L11" s="376"/>
      <c r="M11" s="376"/>
      <c r="N11" s="22"/>
      <c r="O11" s="23"/>
    </row>
    <row r="12" spans="1:15" ht="18" customHeight="1">
      <c r="A12" s="15"/>
      <c r="B12" s="16" t="s">
        <v>17</v>
      </c>
      <c r="C12" s="16"/>
      <c r="D12" s="371" t="s">
        <v>18</v>
      </c>
      <c r="E12" s="371"/>
      <c r="F12" s="371"/>
      <c r="G12" s="371"/>
      <c r="H12" s="371"/>
      <c r="I12" s="371"/>
      <c r="J12" s="16"/>
      <c r="K12" s="16"/>
      <c r="L12" s="376"/>
      <c r="M12" s="376"/>
      <c r="N12" s="22"/>
      <c r="O12" s="23"/>
    </row>
    <row r="13" spans="1:15" ht="21" customHeight="1">
      <c r="A13" s="15"/>
      <c r="B13" s="16" t="s">
        <v>19</v>
      </c>
      <c r="C13" s="16"/>
      <c r="D13" s="377" t="s">
        <v>20</v>
      </c>
      <c r="E13" s="377"/>
      <c r="F13" s="377"/>
      <c r="G13" s="377"/>
      <c r="H13" s="377"/>
      <c r="I13" s="377"/>
      <c r="J13" s="16"/>
      <c r="K13" s="16"/>
      <c r="L13" s="378"/>
      <c r="M13" s="378"/>
      <c r="N13" s="378"/>
      <c r="O13" s="378"/>
    </row>
    <row r="14" spans="1:19" ht="11.25">
      <c r="A14" s="24"/>
      <c r="B14" s="25"/>
      <c r="C14" s="25"/>
      <c r="D14" s="26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7"/>
      <c r="S14" s="28"/>
    </row>
    <row r="15" spans="1:15" ht="11.25">
      <c r="A15" s="15"/>
      <c r="B15" s="16"/>
      <c r="C15" s="16"/>
      <c r="D15" s="29" t="s">
        <v>21</v>
      </c>
      <c r="E15" s="16"/>
      <c r="F15" s="16"/>
      <c r="G15" s="16"/>
      <c r="H15" s="16"/>
      <c r="I15" s="16"/>
      <c r="J15" s="16"/>
      <c r="K15" s="16"/>
      <c r="L15" s="379" t="s">
        <v>22</v>
      </c>
      <c r="M15" s="379"/>
      <c r="N15" s="29"/>
      <c r="O15" s="30"/>
    </row>
    <row r="16" spans="1:15" ht="11.25">
      <c r="A16" s="15"/>
      <c r="B16" s="16"/>
      <c r="C16" s="16"/>
      <c r="D16" s="21"/>
      <c r="E16" s="29"/>
      <c r="F16" s="16"/>
      <c r="G16" s="16"/>
      <c r="H16" s="16"/>
      <c r="I16" s="16"/>
      <c r="J16" s="16"/>
      <c r="K16" s="16"/>
      <c r="L16" s="380">
        <v>42839</v>
      </c>
      <c r="M16" s="380"/>
      <c r="N16" s="29"/>
      <c r="O16" s="31"/>
    </row>
    <row r="17" spans="1:15" ht="26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16"/>
      <c r="M17" s="33"/>
      <c r="N17" s="33"/>
      <c r="O17" s="34"/>
    </row>
    <row r="18" spans="1:15" ht="26.25" customHeight="1">
      <c r="A18" s="35"/>
      <c r="B18" s="36"/>
      <c r="C18" s="36"/>
      <c r="D18" s="37" t="s">
        <v>23</v>
      </c>
      <c r="E18" s="36"/>
      <c r="F18" s="36"/>
      <c r="G18" s="36"/>
      <c r="H18" s="36"/>
      <c r="I18" s="36"/>
      <c r="J18" s="36"/>
      <c r="K18" s="36"/>
      <c r="L18" s="13"/>
      <c r="M18" s="36"/>
      <c r="N18" s="36"/>
      <c r="O18" s="38"/>
    </row>
    <row r="19" spans="1:15" ht="19.5" customHeight="1">
      <c r="A19" s="39" t="s">
        <v>24</v>
      </c>
      <c r="B19" s="40"/>
      <c r="C19" s="41"/>
      <c r="D19" s="42" t="s">
        <v>25</v>
      </c>
      <c r="E19" s="42" t="s">
        <v>26</v>
      </c>
      <c r="F19" s="40"/>
      <c r="G19" s="42"/>
      <c r="H19" s="40"/>
      <c r="I19" s="42" t="s">
        <v>27</v>
      </c>
      <c r="J19" s="40"/>
      <c r="K19" s="40"/>
      <c r="L19" s="40"/>
      <c r="M19" s="41"/>
      <c r="N19" s="42" t="s">
        <v>28</v>
      </c>
      <c r="O19" s="43"/>
    </row>
    <row r="20" spans="1:15" ht="12.75">
      <c r="A20" s="44"/>
      <c r="B20" s="45"/>
      <c r="C20" s="46"/>
      <c r="D20" s="47"/>
      <c r="E20" s="48"/>
      <c r="F20" s="45"/>
      <c r="G20" s="47"/>
      <c r="H20" s="49"/>
      <c r="I20" s="48"/>
      <c r="J20" s="45"/>
      <c r="K20" s="45"/>
      <c r="L20" s="50"/>
      <c r="M20" s="46"/>
      <c r="N20" s="48"/>
      <c r="O20" s="51"/>
    </row>
    <row r="21" spans="1:15" ht="24.75" customHeight="1">
      <c r="A21" s="35"/>
      <c r="B21" s="36"/>
      <c r="C21" s="36"/>
      <c r="D21" s="37" t="s">
        <v>29</v>
      </c>
      <c r="E21" s="36"/>
      <c r="F21" s="36"/>
      <c r="G21" s="52"/>
      <c r="H21" s="36"/>
      <c r="I21" s="36"/>
      <c r="J21" s="36"/>
      <c r="K21" s="36"/>
      <c r="L21" s="33"/>
      <c r="M21" s="36"/>
      <c r="N21" s="36"/>
      <c r="O21" s="38"/>
    </row>
    <row r="22" spans="1:15" ht="15.75">
      <c r="A22" s="53" t="s">
        <v>30</v>
      </c>
      <c r="B22" s="54"/>
      <c r="C22" s="55"/>
      <c r="D22" s="55"/>
      <c r="E22" s="56" t="s">
        <v>31</v>
      </c>
      <c r="F22" s="57"/>
      <c r="G22" s="55"/>
      <c r="H22" s="55"/>
      <c r="I22" s="56" t="s">
        <v>32</v>
      </c>
      <c r="J22" s="57"/>
      <c r="K22" s="58" t="s">
        <v>33</v>
      </c>
      <c r="L22" s="59"/>
      <c r="M22" s="55"/>
      <c r="N22" s="55"/>
      <c r="O22" s="60"/>
    </row>
    <row r="23" spans="1:15" ht="18" customHeight="1">
      <c r="A23" s="61" t="s">
        <v>34</v>
      </c>
      <c r="B23" s="62" t="s">
        <v>35</v>
      </c>
      <c r="C23" s="63" t="s">
        <v>36</v>
      </c>
      <c r="D23" s="64">
        <f>SUM('STAV ČÁST'!G132)</f>
        <v>0</v>
      </c>
      <c r="E23" s="65" t="s">
        <v>37</v>
      </c>
      <c r="F23" s="66" t="s">
        <v>38</v>
      </c>
      <c r="G23" s="67"/>
      <c r="H23" s="68"/>
      <c r="I23" s="65" t="s">
        <v>39</v>
      </c>
      <c r="J23" s="69" t="s">
        <v>40</v>
      </c>
      <c r="K23" s="70"/>
      <c r="L23" s="70"/>
      <c r="M23" s="70"/>
      <c r="N23" s="71"/>
      <c r="O23" s="72" t="s">
        <v>41</v>
      </c>
    </row>
    <row r="24" spans="1:15" ht="17.25" customHeight="1">
      <c r="A24" s="61" t="s">
        <v>42</v>
      </c>
      <c r="B24" s="62" t="s">
        <v>43</v>
      </c>
      <c r="C24" s="63" t="s">
        <v>36</v>
      </c>
      <c r="D24" s="64">
        <f>SUM('REKAPITULACE STAVBY'!C10)</f>
        <v>0</v>
      </c>
      <c r="E24" s="65" t="s">
        <v>44</v>
      </c>
      <c r="F24" s="16" t="s">
        <v>45</v>
      </c>
      <c r="G24" s="67"/>
      <c r="H24" s="68"/>
      <c r="I24" s="65" t="s">
        <v>46</v>
      </c>
      <c r="J24" s="69" t="s">
        <v>47</v>
      </c>
      <c r="K24" s="70"/>
      <c r="L24" s="16"/>
      <c r="M24" s="70"/>
      <c r="N24" s="71"/>
      <c r="O24" s="72"/>
    </row>
    <row r="25" spans="1:15" ht="19.5" customHeight="1">
      <c r="A25" s="61" t="s">
        <v>48</v>
      </c>
      <c r="B25" s="62" t="s">
        <v>49</v>
      </c>
      <c r="C25" s="63" t="s">
        <v>36</v>
      </c>
      <c r="D25" s="64">
        <f>SUM('REKAPITULACE STAVBY'!C11)</f>
        <v>0</v>
      </c>
      <c r="E25" s="65" t="s">
        <v>50</v>
      </c>
      <c r="F25" s="66" t="s">
        <v>51</v>
      </c>
      <c r="G25" s="67"/>
      <c r="H25" s="68"/>
      <c r="I25" s="65" t="s">
        <v>52</v>
      </c>
      <c r="J25" s="69" t="s">
        <v>53</v>
      </c>
      <c r="K25" s="70"/>
      <c r="L25" s="70"/>
      <c r="M25" s="70"/>
      <c r="N25" s="71"/>
      <c r="O25" s="72"/>
    </row>
    <row r="26" spans="1:15" ht="16.5" customHeight="1">
      <c r="A26" s="61" t="s">
        <v>54</v>
      </c>
      <c r="B26" s="62" t="s">
        <v>55</v>
      </c>
      <c r="C26" s="63" t="s">
        <v>36</v>
      </c>
      <c r="D26" s="64">
        <f>SUM('REKAPITULACE STAVBY'!C12)</f>
        <v>0</v>
      </c>
      <c r="E26" s="65" t="s">
        <v>56</v>
      </c>
      <c r="F26" s="66"/>
      <c r="G26" s="67"/>
      <c r="H26" s="68"/>
      <c r="I26" s="65" t="s">
        <v>57</v>
      </c>
      <c r="J26" s="69" t="s">
        <v>58</v>
      </c>
      <c r="K26" s="70"/>
      <c r="L26" s="16"/>
      <c r="M26" s="70"/>
      <c r="N26" s="71"/>
      <c r="O26" s="72"/>
    </row>
    <row r="27" spans="1:15" ht="18" customHeight="1">
      <c r="A27" s="61" t="s">
        <v>59</v>
      </c>
      <c r="B27" s="62"/>
      <c r="C27" s="63" t="s">
        <v>36</v>
      </c>
      <c r="D27" s="64"/>
      <c r="E27" s="73"/>
      <c r="F27" s="70"/>
      <c r="G27" s="74"/>
      <c r="H27" s="68"/>
      <c r="I27" s="65" t="s">
        <v>60</v>
      </c>
      <c r="J27" s="69" t="s">
        <v>61</v>
      </c>
      <c r="K27" s="70"/>
      <c r="L27" s="70"/>
      <c r="M27" s="70"/>
      <c r="N27" s="71"/>
      <c r="O27" s="72"/>
    </row>
    <row r="28" spans="1:15" ht="18" customHeight="1">
      <c r="A28" s="61">
        <v>6</v>
      </c>
      <c r="B28" s="62"/>
      <c r="C28" s="63" t="s">
        <v>36</v>
      </c>
      <c r="D28" s="64"/>
      <c r="E28" s="73"/>
      <c r="F28" s="70"/>
      <c r="G28" s="74"/>
      <c r="H28" s="68"/>
      <c r="I28" s="65">
        <v>18</v>
      </c>
      <c r="J28" s="69"/>
      <c r="K28" s="70"/>
      <c r="L28" s="16"/>
      <c r="M28" s="70"/>
      <c r="N28" s="75"/>
      <c r="O28" s="72"/>
    </row>
    <row r="29" spans="1:15" ht="16.5" customHeight="1">
      <c r="A29" s="61">
        <v>7</v>
      </c>
      <c r="B29" s="62"/>
      <c r="C29" s="63" t="s">
        <v>36</v>
      </c>
      <c r="D29" s="76"/>
      <c r="E29" s="73"/>
      <c r="F29" s="70"/>
      <c r="G29" s="74"/>
      <c r="H29" s="68"/>
      <c r="I29" s="65">
        <v>19</v>
      </c>
      <c r="J29" s="66" t="s">
        <v>62</v>
      </c>
      <c r="K29" s="70"/>
      <c r="L29" s="70"/>
      <c r="M29" s="70"/>
      <c r="N29" s="77"/>
      <c r="O29" s="72"/>
    </row>
    <row r="30" spans="1:15" ht="16.5" customHeight="1">
      <c r="A30" s="61">
        <v>8</v>
      </c>
      <c r="B30" s="78" t="s">
        <v>63</v>
      </c>
      <c r="C30" s="79"/>
      <c r="D30" s="80">
        <f>SUM(D23:D29)</f>
        <v>0</v>
      </c>
      <c r="E30" s="65" t="s">
        <v>64</v>
      </c>
      <c r="F30" s="81" t="s">
        <v>65</v>
      </c>
      <c r="G30" s="82">
        <f>SUM(G23:G29)</f>
        <v>0</v>
      </c>
      <c r="H30" s="83"/>
      <c r="I30" s="65">
        <v>20</v>
      </c>
      <c r="J30" s="81" t="s">
        <v>66</v>
      </c>
      <c r="K30" s="70"/>
      <c r="L30" s="70"/>
      <c r="M30" s="70"/>
      <c r="N30" s="77"/>
      <c r="O30" s="84">
        <f>SUM(O23:O29)</f>
        <v>0</v>
      </c>
    </row>
    <row r="31" spans="1:15" ht="19.5" customHeight="1">
      <c r="A31" s="85" t="s">
        <v>67</v>
      </c>
      <c r="B31" s="86" t="s">
        <v>68</v>
      </c>
      <c r="C31" s="87"/>
      <c r="D31" s="88"/>
      <c r="E31" s="89" t="s">
        <v>69</v>
      </c>
      <c r="F31" s="86" t="s">
        <v>70</v>
      </c>
      <c r="G31" s="90"/>
      <c r="H31" s="91"/>
      <c r="I31" s="89" t="s">
        <v>71</v>
      </c>
      <c r="J31" s="86" t="s">
        <v>72</v>
      </c>
      <c r="K31" s="92"/>
      <c r="L31" s="33"/>
      <c r="M31" s="92"/>
      <c r="N31" s="92"/>
      <c r="O31" s="93"/>
    </row>
    <row r="32" spans="1:15" ht="15.75">
      <c r="A32" s="94"/>
      <c r="B32" s="95"/>
      <c r="C32" s="96"/>
      <c r="D32" s="96"/>
      <c r="E32" s="96"/>
      <c r="F32" s="96"/>
      <c r="G32" s="96"/>
      <c r="H32" s="96"/>
      <c r="I32" s="56" t="s">
        <v>73</v>
      </c>
      <c r="J32" s="97"/>
      <c r="K32" s="55" t="s">
        <v>74</v>
      </c>
      <c r="L32" s="98"/>
      <c r="M32" s="98"/>
      <c r="N32" s="98"/>
      <c r="O32" s="99">
        <f>SUM(D30+G30+O30)</f>
        <v>0</v>
      </c>
    </row>
    <row r="33" spans="1:15" ht="15.75" customHeight="1">
      <c r="A33" s="24"/>
      <c r="B33" s="25"/>
      <c r="C33" s="25"/>
      <c r="D33" s="25"/>
      <c r="E33" s="25"/>
      <c r="F33" s="25"/>
      <c r="G33" s="25"/>
      <c r="H33" s="25"/>
      <c r="I33" s="100"/>
      <c r="J33" s="101" t="s">
        <v>75</v>
      </c>
      <c r="K33" s="102"/>
      <c r="L33" s="103" t="s">
        <v>76</v>
      </c>
      <c r="M33" s="102"/>
      <c r="N33" s="103" t="s">
        <v>77</v>
      </c>
      <c r="O33" s="104" t="s">
        <v>78</v>
      </c>
    </row>
    <row r="34" spans="1:15" ht="15.75" customHeight="1">
      <c r="A34" s="105"/>
      <c r="B34" s="106"/>
      <c r="C34" s="106"/>
      <c r="D34" s="106"/>
      <c r="E34" s="106"/>
      <c r="F34" s="106"/>
      <c r="G34" s="106"/>
      <c r="H34" s="106"/>
      <c r="I34" s="107"/>
      <c r="J34" s="108" t="s">
        <v>79</v>
      </c>
      <c r="K34" s="109"/>
      <c r="L34" s="110">
        <v>15</v>
      </c>
      <c r="M34" s="381">
        <v>0</v>
      </c>
      <c r="N34" s="381"/>
      <c r="O34" s="111">
        <f>SUM(M34*0.15)</f>
        <v>0</v>
      </c>
    </row>
    <row r="35" spans="1:15" ht="15.75" customHeight="1">
      <c r="A35" s="105"/>
      <c r="B35" s="106"/>
      <c r="C35" s="106"/>
      <c r="D35" s="106"/>
      <c r="E35" s="106"/>
      <c r="F35" s="106"/>
      <c r="G35" s="106"/>
      <c r="H35" s="106"/>
      <c r="I35" s="107"/>
      <c r="J35" s="112" t="s">
        <v>80</v>
      </c>
      <c r="K35" s="113"/>
      <c r="L35" s="114">
        <v>21</v>
      </c>
      <c r="M35" s="382">
        <f>SUM(O32)</f>
        <v>0</v>
      </c>
      <c r="N35" s="382"/>
      <c r="O35" s="115">
        <f>SUM(M35*0.21)</f>
        <v>0</v>
      </c>
    </row>
    <row r="36" spans="1:15" ht="17.25" customHeight="1">
      <c r="A36" s="105"/>
      <c r="B36" s="106"/>
      <c r="C36" s="106"/>
      <c r="D36" s="106"/>
      <c r="E36" s="106"/>
      <c r="F36" s="106"/>
      <c r="G36" s="106"/>
      <c r="H36" s="106"/>
      <c r="I36" s="116"/>
      <c r="J36" s="117" t="s">
        <v>81</v>
      </c>
      <c r="K36" s="118"/>
      <c r="L36" s="119"/>
      <c r="M36" s="118"/>
      <c r="N36" s="120"/>
      <c r="O36" s="121">
        <f>SUM(O32+O35)</f>
        <v>0</v>
      </c>
    </row>
    <row r="37" spans="1:15" ht="15.75">
      <c r="A37" s="105"/>
      <c r="B37" s="106"/>
      <c r="C37" s="106"/>
      <c r="D37" s="106"/>
      <c r="E37" s="106"/>
      <c r="F37" s="106"/>
      <c r="G37" s="106"/>
      <c r="H37" s="106"/>
      <c r="I37" s="122" t="s">
        <v>82</v>
      </c>
      <c r="J37" s="123"/>
      <c r="K37" s="124" t="s">
        <v>83</v>
      </c>
      <c r="L37" s="125"/>
      <c r="M37" s="123"/>
      <c r="N37" s="123"/>
      <c r="O37" s="126"/>
    </row>
    <row r="38" spans="1:15" ht="15.75" customHeight="1">
      <c r="A38" s="105"/>
      <c r="B38" s="106"/>
      <c r="C38" s="106"/>
      <c r="D38" s="106"/>
      <c r="E38" s="106"/>
      <c r="F38" s="106"/>
      <c r="G38" s="106"/>
      <c r="H38" s="106"/>
      <c r="I38" s="107"/>
      <c r="J38" s="127" t="s">
        <v>84</v>
      </c>
      <c r="K38" s="128"/>
      <c r="L38" s="128"/>
      <c r="M38" s="128"/>
      <c r="N38" s="128"/>
      <c r="O38" s="129">
        <v>0</v>
      </c>
    </row>
    <row r="39" spans="1:15" ht="17.25" customHeight="1">
      <c r="A39" s="105"/>
      <c r="B39" s="106"/>
      <c r="C39" s="106"/>
      <c r="D39" s="106"/>
      <c r="E39" s="106"/>
      <c r="F39" s="106"/>
      <c r="G39" s="106"/>
      <c r="H39" s="106"/>
      <c r="I39" s="107"/>
      <c r="J39" s="127" t="s">
        <v>85</v>
      </c>
      <c r="K39" s="128"/>
      <c r="L39" s="128"/>
      <c r="M39" s="128"/>
      <c r="N39" s="128"/>
      <c r="O39" s="129">
        <v>0</v>
      </c>
    </row>
    <row r="40" spans="1:15" ht="17.25" customHeight="1">
      <c r="A40" s="130"/>
      <c r="B40" s="131"/>
      <c r="C40" s="131"/>
      <c r="D40" s="131"/>
      <c r="E40" s="131"/>
      <c r="F40" s="131"/>
      <c r="G40" s="131"/>
      <c r="H40" s="131"/>
      <c r="I40" s="132"/>
      <c r="J40" s="133" t="s">
        <v>86</v>
      </c>
      <c r="K40" s="131"/>
      <c r="L40" s="131"/>
      <c r="M40" s="131"/>
      <c r="N40" s="131"/>
      <c r="O40" s="134">
        <v>0</v>
      </c>
    </row>
  </sheetData>
  <sheetProtection selectLockedCells="1" selectUnlockedCells="1"/>
  <mergeCells count="21">
    <mergeCell ref="M35:N35"/>
    <mergeCell ref="D13:I13"/>
    <mergeCell ref="L13:M13"/>
    <mergeCell ref="N13:O13"/>
    <mergeCell ref="L15:M15"/>
    <mergeCell ref="L16:M16"/>
    <mergeCell ref="M34:N34"/>
    <mergeCell ref="L9:M9"/>
    <mergeCell ref="D10:I10"/>
    <mergeCell ref="L10:M10"/>
    <mergeCell ref="D11:I11"/>
    <mergeCell ref="L11:M11"/>
    <mergeCell ref="D12:I12"/>
    <mergeCell ref="L12:M12"/>
    <mergeCell ref="D6:I6"/>
    <mergeCell ref="L6:M6"/>
    <mergeCell ref="N6:O6"/>
    <mergeCell ref="D7:I7"/>
    <mergeCell ref="L7:M7"/>
    <mergeCell ref="D8:I8"/>
    <mergeCell ref="L8:M8"/>
  </mergeCells>
  <printOptions/>
  <pageMargins left="0.31527777777777777" right="0.31527777777777777" top="0.7875" bottom="0.7875" header="0.5118055555555555" footer="0.31527777777777777"/>
  <pageSetup horizontalDpi="300" verticalDpi="300" orientation="portrait" paperSize="9" scale="95"/>
  <headerFooter alignWithMargins="0">
    <oddFooter>&amp;L&amp;F&amp;C&amp;P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C18"/>
  <sheetViews>
    <sheetView showGridLines="0" zoomScalePageLayoutView="0" workbookViewId="0" topLeftCell="A1">
      <selection activeCell="C30" sqref="C30"/>
    </sheetView>
  </sheetViews>
  <sheetFormatPr defaultColWidth="9.33203125" defaultRowHeight="11.25"/>
  <cols>
    <col min="1" max="1" width="14.5" style="1" customWidth="1"/>
    <col min="2" max="2" width="71.16015625" style="1" customWidth="1"/>
    <col min="3" max="3" width="29.66015625" style="1" customWidth="1"/>
  </cols>
  <sheetData>
    <row r="1" spans="1:3" ht="26.25">
      <c r="A1" s="135" t="s">
        <v>87</v>
      </c>
      <c r="B1" s="136"/>
      <c r="C1" s="137"/>
    </row>
    <row r="2" spans="1:3" ht="12">
      <c r="A2" s="383" t="s">
        <v>88</v>
      </c>
      <c r="B2" s="383"/>
      <c r="C2" s="383"/>
    </row>
    <row r="3" spans="1:3" ht="12">
      <c r="A3" s="138" t="s">
        <v>89</v>
      </c>
      <c r="B3" s="138"/>
      <c r="C3" s="138"/>
    </row>
    <row r="4" spans="1:3" ht="12.75">
      <c r="A4" s="138" t="s">
        <v>90</v>
      </c>
      <c r="B4" s="139"/>
      <c r="C4" s="140" t="s">
        <v>91</v>
      </c>
    </row>
    <row r="5" spans="1:3" ht="5.25" customHeight="1">
      <c r="A5" s="139"/>
      <c r="B5" s="139"/>
      <c r="C5" s="141"/>
    </row>
    <row r="6" spans="1:3" ht="11.25">
      <c r="A6" s="142" t="s">
        <v>92</v>
      </c>
      <c r="B6" s="142" t="s">
        <v>93</v>
      </c>
      <c r="C6" s="142" t="s">
        <v>94</v>
      </c>
    </row>
    <row r="7" spans="1:3" ht="11.25">
      <c r="A7" s="142" t="s">
        <v>34</v>
      </c>
      <c r="B7" s="142" t="s">
        <v>42</v>
      </c>
      <c r="C7" s="142">
        <v>3</v>
      </c>
    </row>
    <row r="8" spans="1:3" ht="30.75" customHeight="1">
      <c r="A8" s="143"/>
      <c r="B8" s="144" t="s">
        <v>95</v>
      </c>
      <c r="C8" s="145"/>
    </row>
    <row r="9" spans="1:3" ht="15.75" customHeight="1">
      <c r="A9" s="146" t="s">
        <v>35</v>
      </c>
      <c r="B9" s="146" t="s">
        <v>96</v>
      </c>
      <c r="C9" s="147">
        <f>SUM('STAV ČÁST'!G132)</f>
        <v>0</v>
      </c>
    </row>
    <row r="10" spans="1:3" ht="15.75" customHeight="1">
      <c r="A10" s="146" t="s">
        <v>97</v>
      </c>
      <c r="B10" s="146" t="s">
        <v>43</v>
      </c>
      <c r="C10" s="147">
        <f>SUM(ZTI!F8)</f>
        <v>0</v>
      </c>
    </row>
    <row r="11" spans="1:3" ht="15.75" customHeight="1">
      <c r="A11" s="146">
        <v>751</v>
      </c>
      <c r="B11" s="146" t="s">
        <v>98</v>
      </c>
      <c r="C11" s="147">
        <f>SUM(VZT!G8)</f>
        <v>0</v>
      </c>
    </row>
    <row r="12" spans="1:3" ht="15.75" customHeight="1">
      <c r="A12" s="146" t="s">
        <v>99</v>
      </c>
      <c r="B12" s="146" t="s">
        <v>100</v>
      </c>
      <c r="C12" s="147">
        <f>SUM('EI'!G9)</f>
        <v>0</v>
      </c>
    </row>
    <row r="13" spans="1:3" ht="8.25" customHeight="1">
      <c r="A13" s="146"/>
      <c r="B13" s="146"/>
      <c r="C13" s="147"/>
    </row>
    <row r="14" spans="1:3" ht="18" customHeight="1">
      <c r="A14" s="148"/>
      <c r="B14" s="149" t="s">
        <v>101</v>
      </c>
      <c r="C14" s="150">
        <f>SUM(C9:C12)</f>
        <v>0</v>
      </c>
    </row>
    <row r="15" spans="1:3" ht="6" customHeight="1">
      <c r="A15" s="151"/>
      <c r="B15" s="152"/>
      <c r="C15" s="153"/>
    </row>
    <row r="16" spans="1:3" ht="15">
      <c r="A16" s="154"/>
      <c r="B16" s="155"/>
      <c r="C16" s="156"/>
    </row>
    <row r="18" ht="11.25">
      <c r="C18" s="157"/>
    </row>
  </sheetData>
  <sheetProtection selectLockedCells="1" selectUnlockedCells="1"/>
  <mergeCells count="1">
    <mergeCell ref="A2:C2"/>
  </mergeCells>
  <printOptions/>
  <pageMargins left="0.5118055555555555" right="0.5118055555555555" top="0.7875" bottom="0.7875" header="0.5118055555555555" footer="0.31527777777777777"/>
  <pageSetup horizontalDpi="300" verticalDpi="300" orientation="portrait" paperSize="9"/>
  <headerFooter alignWithMargins="0">
    <oddFooter>&amp;L&amp;F&amp;C&amp;P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33"/>
  <sheetViews>
    <sheetView showGridLines="0" zoomScale="85" zoomScaleNormal="85" zoomScaleSheetLayoutView="91" zoomScalePageLayoutView="0" workbookViewId="0" topLeftCell="A1">
      <pane ySplit="6" topLeftCell="A115" activePane="bottomLeft" state="frozen"/>
      <selection pane="topLeft" activeCell="A1" sqref="A1"/>
      <selection pane="bottomLeft" activeCell="I90" sqref="I90"/>
    </sheetView>
  </sheetViews>
  <sheetFormatPr defaultColWidth="10.66015625" defaultRowHeight="12" customHeight="1"/>
  <cols>
    <col min="1" max="1" width="8.16015625" style="158" customWidth="1"/>
    <col min="2" max="2" width="15.83203125" style="158" customWidth="1"/>
    <col min="3" max="3" width="111.33203125" style="158" customWidth="1"/>
    <col min="4" max="4" width="10" style="158" customWidth="1"/>
    <col min="5" max="5" width="13.66015625" style="158" customWidth="1"/>
    <col min="6" max="6" width="14.5" style="158" customWidth="1"/>
    <col min="7" max="7" width="16" style="159" customWidth="1"/>
    <col min="8" max="8" width="16.16015625" style="159" customWidth="1"/>
    <col min="9" max="16384" width="10.66015625" style="159" customWidth="1"/>
  </cols>
  <sheetData>
    <row r="1" spans="1:7" s="158" customFormat="1" ht="30" customHeight="1">
      <c r="A1" s="135" t="s">
        <v>102</v>
      </c>
      <c r="B1" s="136"/>
      <c r="C1" s="160"/>
      <c r="D1" s="137"/>
      <c r="E1" s="161"/>
      <c r="F1" s="137"/>
      <c r="G1" s="137"/>
    </row>
    <row r="2" spans="1:7" s="158" customFormat="1" ht="19.5" customHeight="1">
      <c r="A2" s="384" t="s">
        <v>88</v>
      </c>
      <c r="B2" s="384"/>
      <c r="C2" s="384"/>
      <c r="D2" s="162"/>
      <c r="E2" s="161"/>
      <c r="F2" s="137"/>
      <c r="G2" s="137"/>
    </row>
    <row r="3" spans="1:7" s="158" customFormat="1" ht="19.5" customHeight="1">
      <c r="A3" s="163" t="s">
        <v>103</v>
      </c>
      <c r="B3" s="163"/>
      <c r="C3" s="163"/>
      <c r="D3" s="162"/>
      <c r="E3" s="161"/>
      <c r="F3" s="137"/>
      <c r="G3" s="137"/>
    </row>
    <row r="4" spans="1:7" s="158" customFormat="1" ht="19.5" customHeight="1">
      <c r="A4" s="163" t="s">
        <v>90</v>
      </c>
      <c r="B4" s="163"/>
      <c r="C4" s="164"/>
      <c r="D4" s="162"/>
      <c r="E4" s="161"/>
      <c r="F4" s="385" t="s">
        <v>91</v>
      </c>
      <c r="G4" s="385"/>
    </row>
    <row r="5" spans="1:7" s="158" customFormat="1" ht="9.75" customHeight="1">
      <c r="A5" s="137"/>
      <c r="B5" s="137"/>
      <c r="C5" s="137"/>
      <c r="D5" s="137"/>
      <c r="E5" s="161"/>
      <c r="F5" s="137"/>
      <c r="G5" s="137"/>
    </row>
    <row r="6" spans="1:7" s="158" customFormat="1" ht="18.75" customHeight="1">
      <c r="A6" s="165" t="s">
        <v>104</v>
      </c>
      <c r="B6" s="165" t="s">
        <v>92</v>
      </c>
      <c r="C6" s="165" t="s">
        <v>93</v>
      </c>
      <c r="D6" s="165" t="s">
        <v>105</v>
      </c>
      <c r="E6" s="165" t="s">
        <v>106</v>
      </c>
      <c r="F6" s="165" t="s">
        <v>107</v>
      </c>
      <c r="G6" s="165" t="s">
        <v>94</v>
      </c>
    </row>
    <row r="7" spans="1:7" s="158" customFormat="1" ht="12" customHeight="1">
      <c r="A7" s="142" t="s">
        <v>34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</row>
    <row r="8" spans="1:7" s="171" customFormat="1" ht="36.75" customHeight="1">
      <c r="A8" s="166"/>
      <c r="B8" s="167" t="s">
        <v>30</v>
      </c>
      <c r="C8" s="167" t="s">
        <v>108</v>
      </c>
      <c r="D8" s="168"/>
      <c r="E8" s="168"/>
      <c r="F8" s="169"/>
      <c r="G8" s="170">
        <f>SUM(G9+G17+G28+G36+G41)</f>
        <v>0</v>
      </c>
    </row>
    <row r="9" spans="1:7" s="171" customFormat="1" ht="32.25" customHeight="1">
      <c r="A9" s="172"/>
      <c r="B9" s="173" t="s">
        <v>109</v>
      </c>
      <c r="C9" s="173" t="s">
        <v>110</v>
      </c>
      <c r="D9" s="174"/>
      <c r="E9" s="174"/>
      <c r="F9" s="175"/>
      <c r="G9" s="176">
        <f>SUM(G10:G16)</f>
        <v>0</v>
      </c>
    </row>
    <row r="10" spans="1:7" s="171" customFormat="1" ht="22.5" customHeight="1">
      <c r="A10" s="177">
        <v>1</v>
      </c>
      <c r="B10" s="178">
        <v>941321121</v>
      </c>
      <c r="C10" s="178" t="s">
        <v>111</v>
      </c>
      <c r="D10" s="179" t="s">
        <v>112</v>
      </c>
      <c r="E10" s="180">
        <v>81</v>
      </c>
      <c r="F10" s="181"/>
      <c r="G10" s="182">
        <f>SUM(E10*F10)</f>
        <v>0</v>
      </c>
    </row>
    <row r="11" spans="1:7" s="171" customFormat="1" ht="22.5" customHeight="1">
      <c r="A11" s="183"/>
      <c r="B11" s="184"/>
      <c r="C11" s="185" t="s">
        <v>113</v>
      </c>
      <c r="D11" s="186"/>
      <c r="E11" s="187"/>
      <c r="F11" s="181"/>
      <c r="G11" s="181"/>
    </row>
    <row r="12" spans="1:7" s="171" customFormat="1" ht="22.5" customHeight="1">
      <c r="A12" s="177">
        <v>2</v>
      </c>
      <c r="B12" s="178">
        <v>941321821</v>
      </c>
      <c r="C12" s="178" t="s">
        <v>114</v>
      </c>
      <c r="D12" s="179" t="s">
        <v>112</v>
      </c>
      <c r="E12" s="180">
        <v>4050</v>
      </c>
      <c r="F12" s="181"/>
      <c r="G12" s="181">
        <f>SUM(E12*F12)</f>
        <v>0</v>
      </c>
    </row>
    <row r="13" spans="1:7" s="171" customFormat="1" ht="22.5" customHeight="1">
      <c r="A13" s="188"/>
      <c r="B13" s="189"/>
      <c r="C13" s="185" t="s">
        <v>115</v>
      </c>
      <c r="D13" s="190"/>
      <c r="E13" s="187">
        <v>4050</v>
      </c>
      <c r="F13" s="191"/>
      <c r="G13" s="181"/>
    </row>
    <row r="14" spans="1:7" s="171" customFormat="1" ht="22.5" customHeight="1">
      <c r="A14" s="177">
        <v>3</v>
      </c>
      <c r="B14" s="178">
        <v>941321211</v>
      </c>
      <c r="C14" s="178" t="s">
        <v>116</v>
      </c>
      <c r="D14" s="179" t="s">
        <v>112</v>
      </c>
      <c r="E14" s="180">
        <v>81</v>
      </c>
      <c r="F14" s="181"/>
      <c r="G14" s="181">
        <f>SUM(E14*F14)</f>
        <v>0</v>
      </c>
    </row>
    <row r="15" spans="1:7" s="171" customFormat="1" ht="31.5" customHeight="1">
      <c r="A15" s="192">
        <v>4</v>
      </c>
      <c r="B15" s="193" t="s">
        <v>117</v>
      </c>
      <c r="C15" s="194" t="s">
        <v>118</v>
      </c>
      <c r="D15" s="195" t="s">
        <v>112</v>
      </c>
      <c r="E15" s="196">
        <v>45</v>
      </c>
      <c r="F15" s="197"/>
      <c r="G15" s="197">
        <f>ROUND(F15*E15,2)</f>
        <v>0</v>
      </c>
    </row>
    <row r="16" spans="1:7" s="171" customFormat="1" ht="22.5" customHeight="1">
      <c r="A16" s="188"/>
      <c r="B16" s="189"/>
      <c r="C16" s="185" t="s">
        <v>119</v>
      </c>
      <c r="D16" s="190"/>
      <c r="E16" s="187">
        <v>45</v>
      </c>
      <c r="F16" s="191"/>
      <c r="G16" s="181"/>
    </row>
    <row r="17" spans="1:7" s="158" customFormat="1" ht="37.5" customHeight="1">
      <c r="A17" s="198"/>
      <c r="B17" s="199">
        <v>9</v>
      </c>
      <c r="C17" s="200" t="s">
        <v>120</v>
      </c>
      <c r="D17" s="174"/>
      <c r="E17" s="174"/>
      <c r="F17" s="201"/>
      <c r="G17" s="176">
        <f>SUM(G18:G27)</f>
        <v>0</v>
      </c>
    </row>
    <row r="18" spans="1:7" s="158" customFormat="1" ht="21.75" customHeight="1">
      <c r="A18" s="202">
        <v>5</v>
      </c>
      <c r="B18" s="203" t="s">
        <v>121</v>
      </c>
      <c r="C18" s="204" t="s">
        <v>122</v>
      </c>
      <c r="D18" s="205" t="s">
        <v>112</v>
      </c>
      <c r="E18" s="206">
        <v>1.2</v>
      </c>
      <c r="F18" s="181"/>
      <c r="G18" s="207">
        <f aca="true" t="shared" si="0" ref="G18:G27">SUM(E18*F18)</f>
        <v>0</v>
      </c>
    </row>
    <row r="19" spans="1:7" s="158" customFormat="1" ht="21.75" customHeight="1">
      <c r="A19" s="202">
        <v>6</v>
      </c>
      <c r="B19" s="203" t="s">
        <v>123</v>
      </c>
      <c r="C19" s="204" t="s">
        <v>124</v>
      </c>
      <c r="D19" s="205" t="s">
        <v>125</v>
      </c>
      <c r="E19" s="206">
        <v>0.61</v>
      </c>
      <c r="F19" s="181"/>
      <c r="G19" s="207">
        <f t="shared" si="0"/>
        <v>0</v>
      </c>
    </row>
    <row r="20" spans="1:7" s="158" customFormat="1" ht="21.75" customHeight="1">
      <c r="A20" s="188"/>
      <c r="B20" s="189"/>
      <c r="C20" s="208" t="s">
        <v>126</v>
      </c>
      <c r="D20" s="186"/>
      <c r="E20" s="187"/>
      <c r="F20" s="181"/>
      <c r="G20" s="207"/>
    </row>
    <row r="21" spans="1:7" s="158" customFormat="1" ht="21.75" customHeight="1">
      <c r="A21" s="202">
        <v>7</v>
      </c>
      <c r="B21" s="203" t="s">
        <v>127</v>
      </c>
      <c r="C21" s="204" t="s">
        <v>128</v>
      </c>
      <c r="D21" s="205" t="s">
        <v>129</v>
      </c>
      <c r="E21" s="206">
        <v>30</v>
      </c>
      <c r="F21" s="181"/>
      <c r="G21" s="207">
        <f t="shared" si="0"/>
        <v>0</v>
      </c>
    </row>
    <row r="22" spans="1:7" s="158" customFormat="1" ht="21.75" customHeight="1">
      <c r="A22" s="188"/>
      <c r="B22" s="189"/>
      <c r="C22" s="208" t="s">
        <v>130</v>
      </c>
      <c r="D22" s="186"/>
      <c r="E22" s="187"/>
      <c r="F22" s="181"/>
      <c r="G22" s="207"/>
    </row>
    <row r="23" spans="1:7" s="158" customFormat="1" ht="21.75" customHeight="1">
      <c r="A23" s="209">
        <v>8</v>
      </c>
      <c r="B23" s="193" t="s">
        <v>131</v>
      </c>
      <c r="C23" s="194" t="s">
        <v>132</v>
      </c>
      <c r="D23" s="195" t="s">
        <v>133</v>
      </c>
      <c r="E23" s="196">
        <v>0.9</v>
      </c>
      <c r="F23" s="197"/>
      <c r="G23" s="197">
        <f>ROUND(F23*E23,2)</f>
        <v>0</v>
      </c>
    </row>
    <row r="24" spans="1:7" s="158" customFormat="1" ht="21.75" customHeight="1">
      <c r="A24" s="188"/>
      <c r="B24" s="189"/>
      <c r="C24" s="210" t="s">
        <v>134</v>
      </c>
      <c r="D24" s="186"/>
      <c r="E24" s="187"/>
      <c r="F24" s="197"/>
      <c r="G24" s="197"/>
    </row>
    <row r="25" spans="1:7" s="158" customFormat="1" ht="21.75" customHeight="1">
      <c r="A25" s="202">
        <v>9</v>
      </c>
      <c r="B25" s="203" t="s">
        <v>135</v>
      </c>
      <c r="C25" s="204" t="s">
        <v>136</v>
      </c>
      <c r="D25" s="205" t="s">
        <v>112</v>
      </c>
      <c r="E25" s="206">
        <v>10</v>
      </c>
      <c r="F25" s="181"/>
      <c r="G25" s="207">
        <f t="shared" si="0"/>
        <v>0</v>
      </c>
    </row>
    <row r="26" spans="1:7" s="158" customFormat="1" ht="21.75" customHeight="1">
      <c r="A26" s="188"/>
      <c r="B26" s="189"/>
      <c r="C26" s="210" t="s">
        <v>137</v>
      </c>
      <c r="D26" s="186"/>
      <c r="E26" s="187"/>
      <c r="F26" s="181"/>
      <c r="G26" s="207"/>
    </row>
    <row r="27" spans="1:7" s="158" customFormat="1" ht="21.75" customHeight="1">
      <c r="A27" s="202">
        <v>10</v>
      </c>
      <c r="B27" s="203" t="s">
        <v>138</v>
      </c>
      <c r="C27" s="204" t="s">
        <v>139</v>
      </c>
      <c r="D27" s="205" t="s">
        <v>129</v>
      </c>
      <c r="E27" s="206">
        <v>1</v>
      </c>
      <c r="F27" s="181"/>
      <c r="G27" s="207">
        <f t="shared" si="0"/>
        <v>0</v>
      </c>
    </row>
    <row r="28" spans="1:7" s="158" customFormat="1" ht="32.25" customHeight="1">
      <c r="A28" s="198"/>
      <c r="B28" s="199" t="s">
        <v>140</v>
      </c>
      <c r="C28" s="200" t="s">
        <v>141</v>
      </c>
      <c r="D28" s="174"/>
      <c r="E28" s="174"/>
      <c r="F28" s="201"/>
      <c r="G28" s="176">
        <f>SUM(G29:G35)</f>
        <v>0</v>
      </c>
    </row>
    <row r="29" spans="1:7" s="158" customFormat="1" ht="21.75" customHeight="1">
      <c r="A29" s="188">
        <v>11</v>
      </c>
      <c r="B29" s="178">
        <v>713140833</v>
      </c>
      <c r="C29" s="178" t="s">
        <v>142</v>
      </c>
      <c r="D29" s="179" t="s">
        <v>112</v>
      </c>
      <c r="E29" s="180">
        <v>164</v>
      </c>
      <c r="F29" s="181"/>
      <c r="G29" s="181">
        <f>SUM(E29*F29)</f>
        <v>0</v>
      </c>
    </row>
    <row r="30" spans="1:7" s="158" customFormat="1" ht="21.75" customHeight="1">
      <c r="A30" s="188"/>
      <c r="B30" s="189"/>
      <c r="C30" s="185" t="s">
        <v>143</v>
      </c>
      <c r="D30" s="190"/>
      <c r="E30" s="187">
        <v>164</v>
      </c>
      <c r="F30" s="191"/>
      <c r="G30" s="181"/>
    </row>
    <row r="31" spans="1:7" s="158" customFormat="1" ht="21.75" customHeight="1">
      <c r="A31" s="188">
        <v>12</v>
      </c>
      <c r="B31" s="178">
        <v>762331923</v>
      </c>
      <c r="C31" s="178" t="s">
        <v>144</v>
      </c>
      <c r="D31" s="179" t="s">
        <v>133</v>
      </c>
      <c r="E31" s="180">
        <v>90</v>
      </c>
      <c r="F31" s="181"/>
      <c r="G31" s="181">
        <f>SUM(E31*F31)</f>
        <v>0</v>
      </c>
    </row>
    <row r="32" spans="1:7" s="158" customFormat="1" ht="21.75" customHeight="1">
      <c r="A32" s="188"/>
      <c r="B32" s="189"/>
      <c r="C32" s="185" t="s">
        <v>145</v>
      </c>
      <c r="D32" s="190"/>
      <c r="E32" s="187">
        <v>90</v>
      </c>
      <c r="F32" s="191"/>
      <c r="G32" s="181"/>
    </row>
    <row r="33" spans="1:7" s="158" customFormat="1" ht="21.75" customHeight="1">
      <c r="A33" s="188">
        <v>13</v>
      </c>
      <c r="B33" s="178">
        <v>762811811</v>
      </c>
      <c r="C33" s="178" t="s">
        <v>146</v>
      </c>
      <c r="D33" s="179" t="s">
        <v>112</v>
      </c>
      <c r="E33" s="180">
        <v>82</v>
      </c>
      <c r="F33" s="181"/>
      <c r="G33" s="181">
        <f>SUM(E33*F33)</f>
        <v>0</v>
      </c>
    </row>
    <row r="34" spans="1:7" s="158" customFormat="1" ht="21.75" customHeight="1">
      <c r="A34" s="188"/>
      <c r="B34" s="184"/>
      <c r="C34" s="185" t="s">
        <v>143</v>
      </c>
      <c r="D34" s="211"/>
      <c r="E34" s="212"/>
      <c r="F34" s="181"/>
      <c r="G34" s="181"/>
    </row>
    <row r="35" spans="1:7" s="158" customFormat="1" ht="21.75" customHeight="1">
      <c r="A35" s="188">
        <v>14</v>
      </c>
      <c r="B35" s="213">
        <v>712300831</v>
      </c>
      <c r="C35" s="213" t="s">
        <v>147</v>
      </c>
      <c r="D35" s="179" t="s">
        <v>112</v>
      </c>
      <c r="E35" s="180">
        <v>82</v>
      </c>
      <c r="F35" s="181"/>
      <c r="G35" s="181">
        <f>SUM(E35*F35)</f>
        <v>0</v>
      </c>
    </row>
    <row r="36" spans="1:7" s="158" customFormat="1" ht="32.25" customHeight="1">
      <c r="A36" s="214"/>
      <c r="B36" s="200" t="s">
        <v>148</v>
      </c>
      <c r="C36" s="200" t="s">
        <v>149</v>
      </c>
      <c r="D36" s="215"/>
      <c r="E36" s="216"/>
      <c r="F36" s="217"/>
      <c r="G36" s="218">
        <f>SUM(G37:G40)</f>
        <v>0</v>
      </c>
    </row>
    <row r="37" spans="1:7" s="158" customFormat="1" ht="21.75" customHeight="1">
      <c r="A37" s="209">
        <v>15</v>
      </c>
      <c r="B37" s="193" t="s">
        <v>150</v>
      </c>
      <c r="C37" s="194" t="s">
        <v>151</v>
      </c>
      <c r="D37" s="195" t="s">
        <v>152</v>
      </c>
      <c r="E37" s="196">
        <v>8.5</v>
      </c>
      <c r="F37" s="197"/>
      <c r="G37" s="197">
        <f>ROUND(F37*E37,2)</f>
        <v>0</v>
      </c>
    </row>
    <row r="38" spans="1:7" s="158" customFormat="1" ht="21.75" customHeight="1">
      <c r="A38" s="209">
        <v>16</v>
      </c>
      <c r="B38" s="193" t="s">
        <v>153</v>
      </c>
      <c r="C38" s="194" t="s">
        <v>154</v>
      </c>
      <c r="D38" s="195" t="s">
        <v>152</v>
      </c>
      <c r="E38" s="196">
        <v>8.5</v>
      </c>
      <c r="F38" s="197"/>
      <c r="G38" s="197">
        <f>ROUND(F38*E38,2)</f>
        <v>0</v>
      </c>
    </row>
    <row r="39" spans="1:7" s="158" customFormat="1" ht="21.75" customHeight="1">
      <c r="A39" s="209">
        <v>17</v>
      </c>
      <c r="B39" s="193" t="s">
        <v>155</v>
      </c>
      <c r="C39" s="194" t="s">
        <v>156</v>
      </c>
      <c r="D39" s="195" t="s">
        <v>152</v>
      </c>
      <c r="E39" s="196">
        <v>8.5</v>
      </c>
      <c r="F39" s="197"/>
      <c r="G39" s="197">
        <f>ROUND(F39*E39,2)</f>
        <v>0</v>
      </c>
    </row>
    <row r="40" spans="1:7" s="158" customFormat="1" ht="21.75" customHeight="1">
      <c r="A40" s="209">
        <v>18</v>
      </c>
      <c r="B40" s="193" t="s">
        <v>157</v>
      </c>
      <c r="C40" s="194" t="s">
        <v>158</v>
      </c>
      <c r="D40" s="195" t="s">
        <v>152</v>
      </c>
      <c r="E40" s="196">
        <v>8.5</v>
      </c>
      <c r="F40" s="197"/>
      <c r="G40" s="197">
        <f>ROUND(F40*E40,2)</f>
        <v>0</v>
      </c>
    </row>
    <row r="41" spans="1:7" s="158" customFormat="1" ht="31.5" customHeight="1">
      <c r="A41" s="214"/>
      <c r="B41" s="200" t="s">
        <v>159</v>
      </c>
      <c r="C41" s="200" t="s">
        <v>160</v>
      </c>
      <c r="D41" s="215"/>
      <c r="E41" s="216"/>
      <c r="F41" s="217"/>
      <c r="G41" s="218">
        <f>SUM(G42)</f>
        <v>0</v>
      </c>
    </row>
    <row r="42" spans="1:7" s="158" customFormat="1" ht="21.75" customHeight="1">
      <c r="A42" s="209">
        <v>19</v>
      </c>
      <c r="B42" s="193" t="s">
        <v>161</v>
      </c>
      <c r="C42" s="194" t="s">
        <v>162</v>
      </c>
      <c r="D42" s="195" t="s">
        <v>152</v>
      </c>
      <c r="E42" s="196">
        <v>8.5</v>
      </c>
      <c r="F42" s="197"/>
      <c r="G42" s="197">
        <f>ROUND(F42*E42,2)</f>
        <v>0</v>
      </c>
    </row>
    <row r="43" spans="1:8" s="158" customFormat="1" ht="40.5" customHeight="1">
      <c r="A43" s="219"/>
      <c r="B43" s="220" t="s">
        <v>31</v>
      </c>
      <c r="C43" s="173" t="s">
        <v>163</v>
      </c>
      <c r="D43" s="174"/>
      <c r="E43" s="199"/>
      <c r="F43" s="221"/>
      <c r="G43" s="176">
        <f>SUM(G44+G53+G55+G62+G69+G71+G82+G93+G106+G116+G119+G124+G127)</f>
        <v>0</v>
      </c>
      <c r="H43" s="222"/>
    </row>
    <row r="44" spans="1:7" s="158" customFormat="1" ht="31.5" customHeight="1">
      <c r="A44" s="223"/>
      <c r="B44" s="224">
        <v>3</v>
      </c>
      <c r="C44" s="224" t="s">
        <v>164</v>
      </c>
      <c r="D44" s="225"/>
      <c r="E44" s="225"/>
      <c r="F44" s="225"/>
      <c r="G44" s="226">
        <f>SUM(G45:G52)</f>
        <v>0</v>
      </c>
    </row>
    <row r="45" spans="1:7" s="158" customFormat="1" ht="21.75" customHeight="1">
      <c r="A45" s="204">
        <v>1</v>
      </c>
      <c r="B45" s="203" t="s">
        <v>165</v>
      </c>
      <c r="C45" s="204" t="s">
        <v>166</v>
      </c>
      <c r="D45" s="227" t="s">
        <v>125</v>
      </c>
      <c r="E45" s="228">
        <v>0.61</v>
      </c>
      <c r="F45" s="229"/>
      <c r="G45" s="207">
        <f>SUM(E45*F45)</f>
        <v>0</v>
      </c>
    </row>
    <row r="46" spans="1:7" s="158" customFormat="1" ht="21.75" customHeight="1">
      <c r="A46" s="230"/>
      <c r="B46" s="231"/>
      <c r="C46" s="232" t="s">
        <v>167</v>
      </c>
      <c r="D46" s="233"/>
      <c r="E46" s="234"/>
      <c r="F46" s="229"/>
      <c r="G46" s="207"/>
    </row>
    <row r="47" spans="1:7" s="158" customFormat="1" ht="21.75" customHeight="1">
      <c r="A47" s="202">
        <v>2</v>
      </c>
      <c r="B47" s="213" t="s">
        <v>168</v>
      </c>
      <c r="C47" s="178" t="s">
        <v>169</v>
      </c>
      <c r="D47" s="179" t="s">
        <v>152</v>
      </c>
      <c r="E47" s="235">
        <v>0.048</v>
      </c>
      <c r="F47" s="181"/>
      <c r="G47" s="182">
        <f>SUM(E47*F47)</f>
        <v>0</v>
      </c>
    </row>
    <row r="48" spans="1:7" s="158" customFormat="1" ht="21.75" customHeight="1">
      <c r="A48" s="236"/>
      <c r="B48" s="237"/>
      <c r="C48" s="232" t="s">
        <v>170</v>
      </c>
      <c r="D48" s="238"/>
      <c r="E48" s="239">
        <v>48.37</v>
      </c>
      <c r="F48" s="181"/>
      <c r="G48" s="207"/>
    </row>
    <row r="49" spans="1:7" s="158" customFormat="1" ht="21.75" customHeight="1">
      <c r="A49" s="202">
        <v>3</v>
      </c>
      <c r="B49" s="213">
        <v>317944323</v>
      </c>
      <c r="C49" s="178" t="s">
        <v>171</v>
      </c>
      <c r="D49" s="179" t="s">
        <v>152</v>
      </c>
      <c r="E49" s="235">
        <v>0.553</v>
      </c>
      <c r="F49" s="181"/>
      <c r="G49" s="182">
        <f>SUM(E49*F49)</f>
        <v>0</v>
      </c>
    </row>
    <row r="50" spans="1:7" s="158" customFormat="1" ht="21.75" customHeight="1">
      <c r="A50" s="230"/>
      <c r="B50" s="231"/>
      <c r="C50" s="232" t="s">
        <v>172</v>
      </c>
      <c r="D50" s="233"/>
      <c r="E50" s="240">
        <v>281.4</v>
      </c>
      <c r="F50" s="229"/>
      <c r="G50" s="229"/>
    </row>
    <row r="51" spans="1:7" s="158" customFormat="1" ht="21.75" customHeight="1">
      <c r="A51" s="230"/>
      <c r="B51" s="231"/>
      <c r="C51" s="232" t="s">
        <v>173</v>
      </c>
      <c r="D51" s="233"/>
      <c r="E51" s="240">
        <v>272.1</v>
      </c>
      <c r="F51" s="229"/>
      <c r="G51" s="229"/>
    </row>
    <row r="52" spans="1:7" s="158" customFormat="1" ht="21.75" customHeight="1">
      <c r="A52" s="177">
        <v>4</v>
      </c>
      <c r="B52" s="213">
        <v>340235212</v>
      </c>
      <c r="C52" s="241" t="s">
        <v>174</v>
      </c>
      <c r="D52" s="242" t="s">
        <v>175</v>
      </c>
      <c r="E52" s="243">
        <v>30</v>
      </c>
      <c r="F52" s="229"/>
      <c r="G52" s="229">
        <f>SUM(E52*F52)</f>
        <v>0</v>
      </c>
    </row>
    <row r="53" spans="1:7" s="158" customFormat="1" ht="33" customHeight="1">
      <c r="A53" s="223"/>
      <c r="B53" s="224" t="s">
        <v>54</v>
      </c>
      <c r="C53" s="224" t="s">
        <v>176</v>
      </c>
      <c r="D53" s="225"/>
      <c r="E53" s="225"/>
      <c r="F53" s="225"/>
      <c r="G53" s="226">
        <f>SUM(G54)</f>
        <v>0</v>
      </c>
    </row>
    <row r="54" spans="1:7" s="158" customFormat="1" ht="21.75" customHeight="1">
      <c r="A54" s="209">
        <v>5</v>
      </c>
      <c r="B54" s="193" t="s">
        <v>177</v>
      </c>
      <c r="C54" s="194" t="s">
        <v>178</v>
      </c>
      <c r="D54" s="195" t="s">
        <v>175</v>
      </c>
      <c r="E54" s="196">
        <v>3</v>
      </c>
      <c r="F54" s="197"/>
      <c r="G54" s="197">
        <f>ROUND(F54*E54,2)</f>
        <v>0</v>
      </c>
    </row>
    <row r="55" spans="1:7" s="158" customFormat="1" ht="30.75" customHeight="1">
      <c r="A55" s="214"/>
      <c r="B55" s="200" t="s">
        <v>179</v>
      </c>
      <c r="C55" s="200" t="s">
        <v>180</v>
      </c>
      <c r="D55" s="215"/>
      <c r="E55" s="216"/>
      <c r="F55" s="217"/>
      <c r="G55" s="218">
        <f>SUM(G56:G61)</f>
        <v>0</v>
      </c>
    </row>
    <row r="56" spans="1:7" s="158" customFormat="1" ht="21.75" customHeight="1">
      <c r="A56" s="209">
        <v>6</v>
      </c>
      <c r="B56" s="193" t="s">
        <v>181</v>
      </c>
      <c r="C56" s="194" t="s">
        <v>182</v>
      </c>
      <c r="D56" s="195" t="s">
        <v>175</v>
      </c>
      <c r="E56" s="196">
        <v>3</v>
      </c>
      <c r="F56" s="197"/>
      <c r="G56" s="197">
        <f>ROUND(F56*E56,2)</f>
        <v>0</v>
      </c>
    </row>
    <row r="57" spans="1:7" s="158" customFormat="1" ht="21.75" customHeight="1">
      <c r="A57" s="177">
        <v>7</v>
      </c>
      <c r="B57" s="213">
        <v>612311141</v>
      </c>
      <c r="C57" s="213" t="s">
        <v>183</v>
      </c>
      <c r="D57" s="242" t="s">
        <v>112</v>
      </c>
      <c r="E57" s="243">
        <v>15</v>
      </c>
      <c r="F57" s="229"/>
      <c r="G57" s="207">
        <f>SUM(E57*F57)</f>
        <v>0</v>
      </c>
    </row>
    <row r="58" spans="1:7" s="158" customFormat="1" ht="21.75" customHeight="1">
      <c r="A58" s="244"/>
      <c r="B58" s="245"/>
      <c r="C58" s="232" t="s">
        <v>184</v>
      </c>
      <c r="D58" s="238"/>
      <c r="E58" s="239">
        <v>15</v>
      </c>
      <c r="F58" s="197"/>
      <c r="G58" s="197"/>
    </row>
    <row r="59" spans="1:7" s="158" customFormat="1" ht="21.75" customHeight="1">
      <c r="A59" s="188">
        <v>7</v>
      </c>
      <c r="B59" s="213" t="s">
        <v>185</v>
      </c>
      <c r="C59" s="213" t="s">
        <v>186</v>
      </c>
      <c r="D59" s="179" t="s">
        <v>112</v>
      </c>
      <c r="E59" s="180">
        <v>50</v>
      </c>
      <c r="F59" s="181"/>
      <c r="G59" s="181">
        <f>SUM(E59*F59)</f>
        <v>0</v>
      </c>
    </row>
    <row r="60" spans="1:7" s="158" customFormat="1" ht="21.75" customHeight="1">
      <c r="A60" s="244"/>
      <c r="B60" s="245"/>
      <c r="C60" s="232" t="s">
        <v>187</v>
      </c>
      <c r="D60" s="238"/>
      <c r="E60" s="239">
        <v>50</v>
      </c>
      <c r="F60" s="197"/>
      <c r="G60" s="197"/>
    </row>
    <row r="61" spans="1:7" s="158" customFormat="1" ht="21.75" customHeight="1">
      <c r="A61" s="188">
        <v>8</v>
      </c>
      <c r="B61" s="213">
        <v>629991012</v>
      </c>
      <c r="C61" s="178" t="s">
        <v>188</v>
      </c>
      <c r="D61" s="179" t="s">
        <v>112</v>
      </c>
      <c r="E61" s="180">
        <v>15</v>
      </c>
      <c r="F61" s="181"/>
      <c r="G61" s="181">
        <f>SUM(E61*F61)</f>
        <v>0</v>
      </c>
    </row>
    <row r="62" spans="1:7" s="158" customFormat="1" ht="31.5" customHeight="1">
      <c r="A62" s="172"/>
      <c r="B62" s="173" t="s">
        <v>189</v>
      </c>
      <c r="C62" s="173" t="s">
        <v>190</v>
      </c>
      <c r="D62" s="174"/>
      <c r="E62" s="174"/>
      <c r="F62" s="175"/>
      <c r="G62" s="176">
        <f>SUM(G63:G68)</f>
        <v>0</v>
      </c>
    </row>
    <row r="63" spans="1:7" s="158" customFormat="1" ht="21.75" customHeight="1">
      <c r="A63" s="177">
        <v>9</v>
      </c>
      <c r="B63" s="178" t="s">
        <v>191</v>
      </c>
      <c r="C63" s="178" t="s">
        <v>192</v>
      </c>
      <c r="D63" s="179" t="s">
        <v>112</v>
      </c>
      <c r="E63" s="180">
        <v>150</v>
      </c>
      <c r="F63" s="181"/>
      <c r="G63" s="181">
        <f>SUM(E63*F63)</f>
        <v>0</v>
      </c>
    </row>
    <row r="64" spans="1:7" s="158" customFormat="1" ht="21.75" customHeight="1">
      <c r="A64" s="244"/>
      <c r="B64" s="245"/>
      <c r="C64" s="232" t="s">
        <v>193</v>
      </c>
      <c r="D64" s="238"/>
      <c r="E64" s="239">
        <v>150</v>
      </c>
      <c r="F64" s="197"/>
      <c r="G64" s="197"/>
    </row>
    <row r="65" spans="1:7" s="158" customFormat="1" ht="21.75" customHeight="1">
      <c r="A65" s="177">
        <v>10</v>
      </c>
      <c r="B65" s="178" t="s">
        <v>194</v>
      </c>
      <c r="C65" s="178" t="s">
        <v>195</v>
      </c>
      <c r="D65" s="179" t="s">
        <v>196</v>
      </c>
      <c r="E65" s="180">
        <v>1</v>
      </c>
      <c r="F65" s="181"/>
      <c r="G65" s="181">
        <f>SUM(E65*F65)</f>
        <v>0</v>
      </c>
    </row>
    <row r="66" spans="1:7" s="158" customFormat="1" ht="21.75" customHeight="1">
      <c r="A66" s="244"/>
      <c r="B66" s="245"/>
      <c r="C66" s="232" t="s">
        <v>197</v>
      </c>
      <c r="D66" s="238"/>
      <c r="E66" s="239">
        <v>150</v>
      </c>
      <c r="F66" s="197"/>
      <c r="G66" s="197"/>
    </row>
    <row r="67" spans="1:7" s="158" customFormat="1" ht="21.75" customHeight="1">
      <c r="A67" s="177">
        <v>11</v>
      </c>
      <c r="B67" s="178">
        <v>953962113</v>
      </c>
      <c r="C67" s="178" t="s">
        <v>198</v>
      </c>
      <c r="D67" s="179" t="s">
        <v>129</v>
      </c>
      <c r="E67" s="180">
        <v>36</v>
      </c>
      <c r="F67" s="181"/>
      <c r="G67" s="181">
        <f>SUM(E67*F67)</f>
        <v>0</v>
      </c>
    </row>
    <row r="68" spans="1:7" s="158" customFormat="1" ht="21.75" customHeight="1">
      <c r="A68" s="183"/>
      <c r="B68" s="246"/>
      <c r="C68" s="232" t="s">
        <v>199</v>
      </c>
      <c r="D68" s="247"/>
      <c r="E68" s="248">
        <v>90.2</v>
      </c>
      <c r="F68" s="249"/>
      <c r="G68" s="207"/>
    </row>
    <row r="69" spans="1:7" s="158" customFormat="1" ht="27.75" customHeight="1">
      <c r="A69" s="214"/>
      <c r="B69" s="200" t="s">
        <v>159</v>
      </c>
      <c r="C69" s="200" t="s">
        <v>160</v>
      </c>
      <c r="D69" s="215"/>
      <c r="E69" s="216"/>
      <c r="F69" s="217"/>
      <c r="G69" s="218">
        <f>SUM(G70)</f>
        <v>0</v>
      </c>
    </row>
    <row r="70" spans="1:7" s="158" customFormat="1" ht="21.75" customHeight="1">
      <c r="A70" s="209">
        <v>12</v>
      </c>
      <c r="B70" s="193" t="s">
        <v>161</v>
      </c>
      <c r="C70" s="194" t="s">
        <v>162</v>
      </c>
      <c r="D70" s="195" t="s">
        <v>152</v>
      </c>
      <c r="E70" s="196">
        <v>8.52</v>
      </c>
      <c r="F70" s="197"/>
      <c r="G70" s="197">
        <f>ROUND(F70*E70,2)</f>
        <v>0</v>
      </c>
    </row>
    <row r="71" spans="1:7" s="158" customFormat="1" ht="35.25" customHeight="1">
      <c r="A71" s="244"/>
      <c r="B71" s="220" t="s">
        <v>200</v>
      </c>
      <c r="C71" s="173" t="s">
        <v>201</v>
      </c>
      <c r="D71" s="174"/>
      <c r="E71" s="174"/>
      <c r="F71" s="175"/>
      <c r="G71" s="176">
        <f>SUM(G72:G81)</f>
        <v>0</v>
      </c>
    </row>
    <row r="72" spans="1:7" s="158" customFormat="1" ht="21.75" customHeight="1">
      <c r="A72" s="250">
        <v>13</v>
      </c>
      <c r="B72" s="213" t="s">
        <v>202</v>
      </c>
      <c r="C72" s="178" t="s">
        <v>203</v>
      </c>
      <c r="D72" s="179" t="s">
        <v>112</v>
      </c>
      <c r="E72" s="180">
        <v>82</v>
      </c>
      <c r="F72" s="181"/>
      <c r="G72" s="182">
        <f>SUM(E72*F72)</f>
        <v>0</v>
      </c>
    </row>
    <row r="73" spans="1:7" s="158" customFormat="1" ht="21.75" customHeight="1">
      <c r="A73" s="251"/>
      <c r="B73" s="246"/>
      <c r="C73" s="185" t="s">
        <v>204</v>
      </c>
      <c r="D73" s="190"/>
      <c r="E73" s="187">
        <v>82</v>
      </c>
      <c r="F73" s="181"/>
      <c r="G73" s="182"/>
    </row>
    <row r="74" spans="1:7" s="158" customFormat="1" ht="21.75" customHeight="1">
      <c r="A74" s="250">
        <v>14</v>
      </c>
      <c r="B74" s="213">
        <v>693111490</v>
      </c>
      <c r="C74" s="178" t="s">
        <v>205</v>
      </c>
      <c r="D74" s="179" t="s">
        <v>133</v>
      </c>
      <c r="E74" s="180">
        <v>90.2</v>
      </c>
      <c r="F74" s="252"/>
      <c r="G74" s="182">
        <f>SUM(E74*F74)</f>
        <v>0</v>
      </c>
    </row>
    <row r="75" spans="1:7" s="158" customFormat="1" ht="21.75" customHeight="1">
      <c r="A75" s="253"/>
      <c r="B75" s="254"/>
      <c r="C75" s="232" t="s">
        <v>206</v>
      </c>
      <c r="D75" s="255"/>
      <c r="E75" s="248">
        <v>90.2</v>
      </c>
      <c r="F75" s="256"/>
      <c r="G75" s="207"/>
    </row>
    <row r="76" spans="1:7" s="158" customFormat="1" ht="21.75" customHeight="1">
      <c r="A76" s="250">
        <v>15</v>
      </c>
      <c r="B76" s="213" t="s">
        <v>207</v>
      </c>
      <c r="C76" s="178" t="s">
        <v>208</v>
      </c>
      <c r="D76" s="179" t="s">
        <v>112</v>
      </c>
      <c r="E76" s="180">
        <v>82</v>
      </c>
      <c r="F76" s="181"/>
      <c r="G76" s="182">
        <f>SUM(E76*F76)</f>
        <v>0</v>
      </c>
    </row>
    <row r="77" spans="1:7" s="158" customFormat="1" ht="21.75" customHeight="1">
      <c r="A77" s="251"/>
      <c r="B77" s="246"/>
      <c r="C77" s="185" t="s">
        <v>204</v>
      </c>
      <c r="D77" s="186"/>
      <c r="E77" s="187">
        <v>82</v>
      </c>
      <c r="F77" s="181"/>
      <c r="G77" s="182"/>
    </row>
    <row r="78" spans="1:7" s="158" customFormat="1" ht="21.75" customHeight="1">
      <c r="A78" s="251">
        <v>16</v>
      </c>
      <c r="B78" s="213">
        <v>283220580</v>
      </c>
      <c r="C78" s="178" t="s">
        <v>209</v>
      </c>
      <c r="D78" s="179" t="s">
        <v>112</v>
      </c>
      <c r="E78" s="180">
        <v>90.2</v>
      </c>
      <c r="F78" s="252"/>
      <c r="G78" s="182">
        <f>SUM(E78*F78)</f>
        <v>0</v>
      </c>
    </row>
    <row r="79" spans="1:7" s="158" customFormat="1" ht="21.75" customHeight="1">
      <c r="A79" s="251"/>
      <c r="B79" s="254"/>
      <c r="C79" s="232" t="s">
        <v>206</v>
      </c>
      <c r="D79" s="255"/>
      <c r="E79" s="248">
        <v>90.2</v>
      </c>
      <c r="F79" s="191"/>
      <c r="G79" s="182"/>
    </row>
    <row r="80" spans="1:7" s="158" customFormat="1" ht="21.75" customHeight="1">
      <c r="A80" s="251">
        <v>17</v>
      </c>
      <c r="B80" s="213" t="s">
        <v>210</v>
      </c>
      <c r="C80" s="178" t="s">
        <v>211</v>
      </c>
      <c r="D80" s="179" t="s">
        <v>196</v>
      </c>
      <c r="E80" s="180">
        <v>1</v>
      </c>
      <c r="F80" s="252"/>
      <c r="G80" s="182">
        <f>SUM(E80*F80)</f>
        <v>0</v>
      </c>
    </row>
    <row r="81" spans="1:7" s="158" customFormat="1" ht="21.75" customHeight="1">
      <c r="A81" s="250">
        <v>18</v>
      </c>
      <c r="B81" s="213">
        <v>998712102</v>
      </c>
      <c r="C81" s="178" t="s">
        <v>212</v>
      </c>
      <c r="D81" s="179" t="s">
        <v>152</v>
      </c>
      <c r="E81" s="180">
        <v>0.3</v>
      </c>
      <c r="F81" s="181"/>
      <c r="G81" s="182">
        <f>SUM(E81*F81)</f>
        <v>0</v>
      </c>
    </row>
    <row r="82" spans="1:7" s="158" customFormat="1" ht="36" customHeight="1">
      <c r="A82" s="244"/>
      <c r="B82" s="220" t="s">
        <v>213</v>
      </c>
      <c r="C82" s="220" t="s">
        <v>214</v>
      </c>
      <c r="D82" s="199"/>
      <c r="E82" s="199"/>
      <c r="F82" s="221"/>
      <c r="G82" s="257">
        <f>SUM(G83:G92)</f>
        <v>0</v>
      </c>
    </row>
    <row r="83" spans="1:7" s="158" customFormat="1" ht="21.75" customHeight="1">
      <c r="A83" s="250">
        <v>19</v>
      </c>
      <c r="B83" s="213" t="s">
        <v>215</v>
      </c>
      <c r="C83" s="178" t="s">
        <v>216</v>
      </c>
      <c r="D83" s="179" t="s">
        <v>112</v>
      </c>
      <c r="E83" s="180">
        <v>6</v>
      </c>
      <c r="F83" s="181"/>
      <c r="G83" s="182">
        <f>SUM(E83*F83)</f>
        <v>0</v>
      </c>
    </row>
    <row r="84" spans="1:7" s="158" customFormat="1" ht="21.75" customHeight="1">
      <c r="A84" s="244"/>
      <c r="B84" s="254"/>
      <c r="C84" s="232" t="s">
        <v>217</v>
      </c>
      <c r="D84" s="255"/>
      <c r="E84" s="248">
        <v>6</v>
      </c>
      <c r="F84" s="191"/>
      <c r="G84" s="182"/>
    </row>
    <row r="85" spans="1:7" s="158" customFormat="1" ht="21.75" customHeight="1">
      <c r="A85" s="258">
        <v>20</v>
      </c>
      <c r="B85" s="213">
        <v>283763610</v>
      </c>
      <c r="C85" s="178" t="s">
        <v>218</v>
      </c>
      <c r="D85" s="179" t="s">
        <v>112</v>
      </c>
      <c r="E85" s="180">
        <v>6</v>
      </c>
      <c r="F85" s="249"/>
      <c r="G85" s="182">
        <f>SUM(E85*F85)</f>
        <v>0</v>
      </c>
    </row>
    <row r="86" spans="1:7" s="158" customFormat="1" ht="21" customHeight="1">
      <c r="A86" s="177">
        <v>21</v>
      </c>
      <c r="B86" s="213" t="s">
        <v>219</v>
      </c>
      <c r="C86" s="213" t="s">
        <v>220</v>
      </c>
      <c r="D86" s="242" t="s">
        <v>112</v>
      </c>
      <c r="E86" s="243">
        <v>164</v>
      </c>
      <c r="F86" s="229"/>
      <c r="G86" s="207">
        <f>SUM(E86*F86)</f>
        <v>0</v>
      </c>
    </row>
    <row r="87" spans="1:7" s="158" customFormat="1" ht="21" customHeight="1">
      <c r="A87" s="253"/>
      <c r="B87" s="254"/>
      <c r="C87" s="232" t="s">
        <v>221</v>
      </c>
      <c r="D87" s="255"/>
      <c r="E87" s="248">
        <v>164</v>
      </c>
      <c r="F87" s="256"/>
      <c r="G87" s="207"/>
    </row>
    <row r="88" spans="1:7" s="158" customFormat="1" ht="21" customHeight="1">
      <c r="A88" s="188">
        <v>22</v>
      </c>
      <c r="B88" s="213">
        <v>631481520</v>
      </c>
      <c r="C88" s="213" t="s">
        <v>222</v>
      </c>
      <c r="D88" s="242" t="s">
        <v>112</v>
      </c>
      <c r="E88" s="243">
        <v>90.2</v>
      </c>
      <c r="F88" s="249"/>
      <c r="G88" s="207">
        <f>SUM(E88*F88)</f>
        <v>0</v>
      </c>
    </row>
    <row r="89" spans="1:7" s="158" customFormat="1" ht="21" customHeight="1">
      <c r="A89" s="253"/>
      <c r="B89" s="254"/>
      <c r="C89" s="232" t="s">
        <v>206</v>
      </c>
      <c r="D89" s="255"/>
      <c r="E89" s="248">
        <v>90.2</v>
      </c>
      <c r="F89" s="256"/>
      <c r="G89" s="207"/>
    </row>
    <row r="90" spans="1:7" s="158" customFormat="1" ht="21" customHeight="1">
      <c r="A90" s="177">
        <v>23</v>
      </c>
      <c r="B90" s="213">
        <v>631481410</v>
      </c>
      <c r="C90" s="213" t="s">
        <v>223</v>
      </c>
      <c r="D90" s="242" t="s">
        <v>112</v>
      </c>
      <c r="E90" s="243">
        <v>90.2</v>
      </c>
      <c r="F90" s="249"/>
      <c r="G90" s="207">
        <f>SUM(E90*F90)</f>
        <v>0</v>
      </c>
    </row>
    <row r="91" spans="1:7" s="158" customFormat="1" ht="21" customHeight="1">
      <c r="A91" s="183"/>
      <c r="B91" s="246"/>
      <c r="C91" s="232" t="s">
        <v>206</v>
      </c>
      <c r="D91" s="247"/>
      <c r="E91" s="248">
        <v>90.2</v>
      </c>
      <c r="F91" s="249"/>
      <c r="G91" s="207"/>
    </row>
    <row r="92" spans="1:7" s="158" customFormat="1" ht="21" customHeight="1">
      <c r="A92" s="177">
        <v>24</v>
      </c>
      <c r="B92" s="213">
        <v>998713102</v>
      </c>
      <c r="C92" s="213" t="s">
        <v>224</v>
      </c>
      <c r="D92" s="242" t="s">
        <v>152</v>
      </c>
      <c r="E92" s="243">
        <v>0.4</v>
      </c>
      <c r="F92" s="229"/>
      <c r="G92" s="207">
        <f>SUM(E92*F92)</f>
        <v>0</v>
      </c>
    </row>
    <row r="93" spans="1:7" s="158" customFormat="1" ht="33" customHeight="1">
      <c r="A93" s="238"/>
      <c r="B93" s="220" t="s">
        <v>225</v>
      </c>
      <c r="C93" s="220" t="s">
        <v>226</v>
      </c>
      <c r="D93" s="199"/>
      <c r="E93" s="199"/>
      <c r="F93" s="221"/>
      <c r="G93" s="257">
        <f>SUM(G94:G105)</f>
        <v>0</v>
      </c>
    </row>
    <row r="94" spans="1:7" s="158" customFormat="1" ht="21.75" customHeight="1">
      <c r="A94" s="177">
        <v>25</v>
      </c>
      <c r="B94" s="213" t="s">
        <v>227</v>
      </c>
      <c r="C94" s="213" t="s">
        <v>228</v>
      </c>
      <c r="D94" s="242" t="s">
        <v>125</v>
      </c>
      <c r="E94" s="243">
        <v>3.68</v>
      </c>
      <c r="F94" s="229"/>
      <c r="G94" s="207">
        <f>SUM(E94*F94)</f>
        <v>0</v>
      </c>
    </row>
    <row r="95" spans="1:7" s="158" customFormat="1" ht="21.75" customHeight="1">
      <c r="A95" s="259"/>
      <c r="B95" s="248"/>
      <c r="C95" s="232" t="s">
        <v>229</v>
      </c>
      <c r="D95" s="255"/>
      <c r="E95" s="248">
        <v>3.68</v>
      </c>
      <c r="F95" s="229"/>
      <c r="G95" s="207"/>
    </row>
    <row r="96" spans="1:7" s="158" customFormat="1" ht="21.75" customHeight="1">
      <c r="A96" s="177">
        <v>26</v>
      </c>
      <c r="B96" s="213">
        <v>762713220</v>
      </c>
      <c r="C96" s="213" t="s">
        <v>230</v>
      </c>
      <c r="D96" s="242" t="s">
        <v>133</v>
      </c>
      <c r="E96" s="243">
        <v>90</v>
      </c>
      <c r="F96" s="229"/>
      <c r="G96" s="207">
        <f>SUM(E96*F96)</f>
        <v>0</v>
      </c>
    </row>
    <row r="97" spans="1:7" s="158" customFormat="1" ht="21.75" customHeight="1">
      <c r="A97" s="253"/>
      <c r="B97" s="254"/>
      <c r="C97" s="232" t="s">
        <v>145</v>
      </c>
      <c r="D97" s="255"/>
      <c r="E97" s="248">
        <v>90</v>
      </c>
      <c r="F97" s="256"/>
      <c r="G97" s="207"/>
    </row>
    <row r="98" spans="1:7" s="158" customFormat="1" ht="21.75" customHeight="1">
      <c r="A98" s="177">
        <v>27</v>
      </c>
      <c r="B98" s="213">
        <v>605121210</v>
      </c>
      <c r="C98" s="213" t="s">
        <v>231</v>
      </c>
      <c r="D98" s="242" t="s">
        <v>125</v>
      </c>
      <c r="E98" s="243">
        <v>1.72</v>
      </c>
      <c r="F98" s="249"/>
      <c r="G98" s="207">
        <f>SUM(E98*F98)</f>
        <v>0</v>
      </c>
    </row>
    <row r="99" spans="1:7" s="158" customFormat="1" ht="21.75" customHeight="1">
      <c r="A99" s="259"/>
      <c r="B99" s="248"/>
      <c r="C99" s="232" t="s">
        <v>232</v>
      </c>
      <c r="D99" s="255"/>
      <c r="E99" s="248">
        <v>1.72</v>
      </c>
      <c r="F99" s="249"/>
      <c r="G99" s="207"/>
    </row>
    <row r="100" spans="1:7" s="158" customFormat="1" ht="21.75" customHeight="1">
      <c r="A100" s="177">
        <v>28</v>
      </c>
      <c r="B100" s="213" t="s">
        <v>233</v>
      </c>
      <c r="C100" s="213" t="s">
        <v>234</v>
      </c>
      <c r="D100" s="242" t="s">
        <v>112</v>
      </c>
      <c r="E100" s="243">
        <v>82</v>
      </c>
      <c r="F100" s="229"/>
      <c r="G100" s="207">
        <f>SUM(E100*F100)</f>
        <v>0</v>
      </c>
    </row>
    <row r="101" spans="1:7" s="158" customFormat="1" ht="21.75" customHeight="1">
      <c r="A101" s="259"/>
      <c r="B101" s="248"/>
      <c r="C101" s="232" t="s">
        <v>235</v>
      </c>
      <c r="D101" s="255"/>
      <c r="E101" s="248">
        <v>82</v>
      </c>
      <c r="F101" s="249"/>
      <c r="G101" s="207"/>
    </row>
    <row r="102" spans="1:7" s="158" customFormat="1" ht="21.75" customHeight="1">
      <c r="A102" s="177">
        <v>29</v>
      </c>
      <c r="B102" s="213" t="s">
        <v>236</v>
      </c>
      <c r="C102" s="213" t="s">
        <v>237</v>
      </c>
      <c r="D102" s="242" t="s">
        <v>125</v>
      </c>
      <c r="E102" s="243">
        <v>1.824</v>
      </c>
      <c r="F102" s="249"/>
      <c r="G102" s="207">
        <f>SUM(E102*F102)</f>
        <v>0</v>
      </c>
    </row>
    <row r="103" spans="1:7" s="158" customFormat="1" ht="21.75" customHeight="1">
      <c r="A103" s="238"/>
      <c r="B103" s="260"/>
      <c r="C103" s="232" t="s">
        <v>238</v>
      </c>
      <c r="D103" s="238"/>
      <c r="E103" s="239">
        <v>1.96</v>
      </c>
      <c r="F103" s="181"/>
      <c r="G103" s="207"/>
    </row>
    <row r="104" spans="1:7" s="158" customFormat="1" ht="21.75" customHeight="1">
      <c r="A104" s="177">
        <v>30</v>
      </c>
      <c r="B104" s="213" t="s">
        <v>239</v>
      </c>
      <c r="C104" s="213" t="s">
        <v>240</v>
      </c>
      <c r="D104" s="242" t="s">
        <v>125</v>
      </c>
      <c r="E104" s="243">
        <v>3.68</v>
      </c>
      <c r="F104" s="229"/>
      <c r="G104" s="207">
        <f>SUM(E104*F104)</f>
        <v>0</v>
      </c>
    </row>
    <row r="105" spans="1:7" s="158" customFormat="1" ht="21.75" customHeight="1">
      <c r="A105" s="177">
        <v>31</v>
      </c>
      <c r="B105" s="213">
        <v>998762102</v>
      </c>
      <c r="C105" s="213" t="s">
        <v>241</v>
      </c>
      <c r="D105" s="242" t="s">
        <v>152</v>
      </c>
      <c r="E105" s="243">
        <v>2.6</v>
      </c>
      <c r="F105" s="229"/>
      <c r="G105" s="207">
        <f>SUM(E105*F105)</f>
        <v>0</v>
      </c>
    </row>
    <row r="106" spans="1:7" s="158" customFormat="1" ht="35.25" customHeight="1">
      <c r="A106" s="261"/>
      <c r="B106" s="220" t="s">
        <v>242</v>
      </c>
      <c r="C106" s="173" t="s">
        <v>243</v>
      </c>
      <c r="D106" s="174"/>
      <c r="E106" s="174"/>
      <c r="F106" s="175"/>
      <c r="G106" s="176">
        <f>SUM(G107:G115)</f>
        <v>0</v>
      </c>
    </row>
    <row r="107" spans="1:7" s="158" customFormat="1" ht="21.75" customHeight="1">
      <c r="A107" s="250">
        <v>32</v>
      </c>
      <c r="B107" s="246">
        <v>767995115</v>
      </c>
      <c r="C107" s="178" t="s">
        <v>244</v>
      </c>
      <c r="D107" s="179" t="s">
        <v>245</v>
      </c>
      <c r="E107" s="180">
        <v>796.45</v>
      </c>
      <c r="F107" s="252"/>
      <c r="G107" s="182">
        <f>SUM(E107*F107)</f>
        <v>0</v>
      </c>
    </row>
    <row r="108" spans="1:7" s="158" customFormat="1" ht="21.75" customHeight="1">
      <c r="A108" s="251"/>
      <c r="B108" s="246"/>
      <c r="C108" s="185" t="s">
        <v>246</v>
      </c>
      <c r="D108" s="211"/>
      <c r="E108" s="187">
        <v>665.87</v>
      </c>
      <c r="F108" s="252"/>
      <c r="G108" s="182"/>
    </row>
    <row r="109" spans="1:7" s="158" customFormat="1" ht="21.75" customHeight="1">
      <c r="A109" s="251"/>
      <c r="B109" s="246"/>
      <c r="C109" s="185" t="s">
        <v>247</v>
      </c>
      <c r="D109" s="211"/>
      <c r="E109" s="187">
        <v>80.38</v>
      </c>
      <c r="F109" s="252"/>
      <c r="G109" s="182"/>
    </row>
    <row r="110" spans="1:7" s="158" customFormat="1" ht="21.75" customHeight="1">
      <c r="A110" s="251"/>
      <c r="B110" s="246"/>
      <c r="C110" s="185" t="s">
        <v>248</v>
      </c>
      <c r="D110" s="211"/>
      <c r="E110" s="187">
        <v>50.2</v>
      </c>
      <c r="F110" s="252"/>
      <c r="G110" s="182"/>
    </row>
    <row r="111" spans="1:7" s="158" customFormat="1" ht="21.75" customHeight="1">
      <c r="A111" s="250">
        <v>33</v>
      </c>
      <c r="B111" s="246">
        <v>767995116</v>
      </c>
      <c r="C111" s="178" t="s">
        <v>249</v>
      </c>
      <c r="D111" s="179" t="s">
        <v>245</v>
      </c>
      <c r="E111" s="180">
        <v>477.09</v>
      </c>
      <c r="F111" s="252"/>
      <c r="G111" s="182">
        <f>SUM(E111*F111)</f>
        <v>0</v>
      </c>
    </row>
    <row r="112" spans="1:7" s="158" customFormat="1" ht="21.75" customHeight="1">
      <c r="A112" s="251">
        <v>34</v>
      </c>
      <c r="B112" s="246"/>
      <c r="C112" s="232" t="s">
        <v>250</v>
      </c>
      <c r="D112" s="211"/>
      <c r="E112" s="187">
        <v>477.09</v>
      </c>
      <c r="F112" s="252"/>
      <c r="G112" s="182"/>
    </row>
    <row r="113" spans="1:7" s="158" customFormat="1" ht="21.75" customHeight="1">
      <c r="A113" s="250">
        <v>35</v>
      </c>
      <c r="B113" s="246">
        <v>130107480</v>
      </c>
      <c r="C113" s="178" t="s">
        <v>251</v>
      </c>
      <c r="D113" s="179" t="s">
        <v>152</v>
      </c>
      <c r="E113" s="180">
        <v>1.274</v>
      </c>
      <c r="F113" s="252"/>
      <c r="G113" s="182">
        <f>SUM(E113*F113)</f>
        <v>0</v>
      </c>
    </row>
    <row r="114" spans="1:7" s="158" customFormat="1" ht="21.75" customHeight="1">
      <c r="A114" s="262"/>
      <c r="B114" s="263"/>
      <c r="C114" s="264" t="s">
        <v>252</v>
      </c>
      <c r="D114" s="265"/>
      <c r="E114" s="266">
        <v>1274</v>
      </c>
      <c r="F114" s="267"/>
      <c r="G114" s="268"/>
    </row>
    <row r="115" spans="1:7" s="158" customFormat="1" ht="21.75" customHeight="1">
      <c r="A115" s="269">
        <v>36</v>
      </c>
      <c r="B115" s="213">
        <v>998767102</v>
      </c>
      <c r="C115" s="178" t="s">
        <v>253</v>
      </c>
      <c r="D115" s="179" t="s">
        <v>152</v>
      </c>
      <c r="E115" s="180">
        <v>1.27</v>
      </c>
      <c r="F115" s="229"/>
      <c r="G115" s="182">
        <f>SUM(E115*F115)</f>
        <v>0</v>
      </c>
    </row>
    <row r="116" spans="1:7" s="158" customFormat="1" ht="33.75" customHeight="1">
      <c r="A116" s="214"/>
      <c r="B116" s="200" t="s">
        <v>254</v>
      </c>
      <c r="C116" s="200" t="s">
        <v>255</v>
      </c>
      <c r="D116" s="215"/>
      <c r="E116" s="216"/>
      <c r="F116" s="217"/>
      <c r="G116" s="218">
        <f>SUM(G117)</f>
        <v>0</v>
      </c>
    </row>
    <row r="117" spans="1:7" s="158" customFormat="1" ht="21.75" customHeight="1">
      <c r="A117" s="209">
        <v>37</v>
      </c>
      <c r="B117" s="193" t="s">
        <v>256</v>
      </c>
      <c r="C117" s="194" t="s">
        <v>257</v>
      </c>
      <c r="D117" s="195" t="s">
        <v>112</v>
      </c>
      <c r="E117" s="196">
        <v>11.5</v>
      </c>
      <c r="F117" s="197"/>
      <c r="G117" s="197">
        <f>ROUND(F117*E117,2)</f>
        <v>0</v>
      </c>
    </row>
    <row r="118" spans="1:7" s="158" customFormat="1" ht="21.75" customHeight="1">
      <c r="A118" s="262"/>
      <c r="B118" s="254"/>
      <c r="C118" s="185" t="s">
        <v>258</v>
      </c>
      <c r="D118" s="190"/>
      <c r="E118" s="187">
        <v>11.5</v>
      </c>
      <c r="F118" s="191"/>
      <c r="G118" s="182"/>
    </row>
    <row r="119" spans="1:7" s="158" customFormat="1" ht="30" customHeight="1">
      <c r="A119" s="214"/>
      <c r="B119" s="200" t="s">
        <v>259</v>
      </c>
      <c r="C119" s="200" t="s">
        <v>260</v>
      </c>
      <c r="D119" s="215"/>
      <c r="E119" s="216"/>
      <c r="F119" s="217"/>
      <c r="G119" s="218">
        <f>SUM(G120:G123)</f>
        <v>0</v>
      </c>
    </row>
    <row r="120" spans="1:7" s="158" customFormat="1" ht="21.75" customHeight="1">
      <c r="A120" s="209">
        <v>38</v>
      </c>
      <c r="B120" s="193" t="s">
        <v>261</v>
      </c>
      <c r="C120" s="194" t="s">
        <v>262</v>
      </c>
      <c r="D120" s="195" t="s">
        <v>112</v>
      </c>
      <c r="E120" s="196">
        <v>252</v>
      </c>
      <c r="F120" s="197"/>
      <c r="G120" s="197">
        <f>ROUND(F120*E120,2)</f>
        <v>0</v>
      </c>
    </row>
    <row r="121" spans="1:7" s="158" customFormat="1" ht="21.75" customHeight="1">
      <c r="A121" s="209">
        <v>39</v>
      </c>
      <c r="B121" s="193" t="s">
        <v>263</v>
      </c>
      <c r="C121" s="194" t="s">
        <v>264</v>
      </c>
      <c r="D121" s="195" t="s">
        <v>112</v>
      </c>
      <c r="E121" s="196">
        <v>252</v>
      </c>
      <c r="F121" s="197"/>
      <c r="G121" s="197">
        <f>ROUND(F121*E121,2)</f>
        <v>0</v>
      </c>
    </row>
    <row r="122" spans="1:7" s="158" customFormat="1" ht="21.75" customHeight="1">
      <c r="A122" s="209">
        <v>40</v>
      </c>
      <c r="B122" s="193" t="s">
        <v>265</v>
      </c>
      <c r="C122" s="194" t="s">
        <v>266</v>
      </c>
      <c r="D122" s="195" t="s">
        <v>112</v>
      </c>
      <c r="E122" s="196">
        <v>252</v>
      </c>
      <c r="F122" s="197"/>
      <c r="G122" s="197">
        <f>ROUND(F122*E122,2)</f>
        <v>0</v>
      </c>
    </row>
    <row r="123" spans="1:7" s="158" customFormat="1" ht="21.75" customHeight="1">
      <c r="A123" s="209">
        <v>41</v>
      </c>
      <c r="B123" s="193" t="s">
        <v>267</v>
      </c>
      <c r="C123" s="194" t="s">
        <v>268</v>
      </c>
      <c r="D123" s="195" t="s">
        <v>112</v>
      </c>
      <c r="E123" s="196">
        <v>252</v>
      </c>
      <c r="F123" s="197"/>
      <c r="G123" s="197">
        <f>ROUND(F123*E123,2)</f>
        <v>0</v>
      </c>
    </row>
    <row r="124" spans="1:7" s="158" customFormat="1" ht="31.5" customHeight="1">
      <c r="A124" s="270"/>
      <c r="B124" s="200">
        <v>789</v>
      </c>
      <c r="C124" s="200" t="s">
        <v>269</v>
      </c>
      <c r="D124" s="215"/>
      <c r="E124" s="216"/>
      <c r="F124" s="217"/>
      <c r="G124" s="218">
        <f>SUM(G125)</f>
        <v>0</v>
      </c>
    </row>
    <row r="125" spans="1:7" s="158" customFormat="1" ht="21.75" customHeight="1">
      <c r="A125" s="192">
        <v>42</v>
      </c>
      <c r="B125" s="203" t="s">
        <v>270</v>
      </c>
      <c r="C125" s="204" t="s">
        <v>271</v>
      </c>
      <c r="D125" s="205" t="s">
        <v>112</v>
      </c>
      <c r="E125" s="206">
        <v>15.65</v>
      </c>
      <c r="F125" s="229"/>
      <c r="G125" s="207">
        <f>SUM(E125*F125)</f>
        <v>0</v>
      </c>
    </row>
    <row r="126" spans="1:7" s="158" customFormat="1" ht="21.75" customHeight="1">
      <c r="A126" s="262"/>
      <c r="B126" s="254"/>
      <c r="C126" s="185" t="s">
        <v>272</v>
      </c>
      <c r="D126" s="190"/>
      <c r="E126" s="187">
        <v>15.65</v>
      </c>
      <c r="F126" s="191"/>
      <c r="G126" s="182"/>
    </row>
    <row r="127" spans="1:7" s="158" customFormat="1" ht="31.5" customHeight="1">
      <c r="A127" s="214"/>
      <c r="B127" s="200" t="s">
        <v>273</v>
      </c>
      <c r="C127" s="200" t="s">
        <v>274</v>
      </c>
      <c r="D127" s="215"/>
      <c r="E127" s="216"/>
      <c r="F127" s="217"/>
      <c r="G127" s="218">
        <f>SUM(G128:G131)</f>
        <v>0</v>
      </c>
    </row>
    <row r="128" spans="1:7" s="158" customFormat="1" ht="21.75" customHeight="1">
      <c r="A128" s="209">
        <v>43</v>
      </c>
      <c r="B128" s="193" t="s">
        <v>275</v>
      </c>
      <c r="C128" s="194" t="s">
        <v>276</v>
      </c>
      <c r="D128" s="195" t="s">
        <v>129</v>
      </c>
      <c r="E128" s="196">
        <v>1</v>
      </c>
      <c r="F128" s="197"/>
      <c r="G128" s="197">
        <f>ROUND(F128*E128,2)</f>
        <v>0</v>
      </c>
    </row>
    <row r="129" spans="1:7" s="158" customFormat="1" ht="21.75" customHeight="1">
      <c r="A129" s="209">
        <v>44</v>
      </c>
      <c r="B129" s="193" t="s">
        <v>277</v>
      </c>
      <c r="C129" s="194" t="s">
        <v>278</v>
      </c>
      <c r="D129" s="195" t="s">
        <v>129</v>
      </c>
      <c r="E129" s="196">
        <v>1</v>
      </c>
      <c r="F129" s="197"/>
      <c r="G129" s="197">
        <f>ROUND(F129*E129,2)</f>
        <v>0</v>
      </c>
    </row>
    <row r="130" spans="1:7" s="158" customFormat="1" ht="21.75" customHeight="1">
      <c r="A130" s="177">
        <v>45</v>
      </c>
      <c r="B130" s="271" t="s">
        <v>279</v>
      </c>
      <c r="C130" s="192" t="s">
        <v>280</v>
      </c>
      <c r="D130" s="242" t="s">
        <v>281</v>
      </c>
      <c r="E130" s="272">
        <v>1</v>
      </c>
      <c r="F130" s="229"/>
      <c r="G130" s="207">
        <f>SUM(E130*F130)</f>
        <v>0</v>
      </c>
    </row>
    <row r="131" spans="1:7" s="158" customFormat="1" ht="21.75" customHeight="1">
      <c r="A131" s="209">
        <v>46</v>
      </c>
      <c r="B131" s="193" t="s">
        <v>282</v>
      </c>
      <c r="C131" s="194" t="s">
        <v>283</v>
      </c>
      <c r="D131" s="195" t="s">
        <v>129</v>
      </c>
      <c r="E131" s="196">
        <v>1</v>
      </c>
      <c r="F131" s="197"/>
      <c r="G131" s="197">
        <f>ROUND(F131*E131,2)</f>
        <v>0</v>
      </c>
    </row>
    <row r="132" spans="1:7" ht="29.25" customHeight="1">
      <c r="A132" s="273"/>
      <c r="B132" s="274"/>
      <c r="C132" s="275" t="s">
        <v>284</v>
      </c>
      <c r="D132" s="276" t="s">
        <v>281</v>
      </c>
      <c r="E132" s="275"/>
      <c r="F132" s="275"/>
      <c r="G132" s="277">
        <f>SUM(G43+G8)</f>
        <v>0</v>
      </c>
    </row>
    <row r="133" ht="12" customHeight="1">
      <c r="B133" s="278"/>
    </row>
  </sheetData>
  <sheetProtection selectLockedCells="1" selectUnlockedCells="1"/>
  <mergeCells count="2">
    <mergeCell ref="A2:C2"/>
    <mergeCell ref="F4:G4"/>
  </mergeCells>
  <printOptions horizontalCentered="1"/>
  <pageMargins left="0.4722222222222222" right="0.31527777777777777" top="0.5902777777777778" bottom="0.39375" header="0.5118055555555555" footer="0"/>
  <pageSetup fitToHeight="80" fitToWidth="1" horizontalDpi="300" verticalDpi="300" orientation="landscape" paperSize="9"/>
  <headerFooter alignWithMargins="0">
    <oddFooter>&amp;L&amp;F&amp;C&amp;P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02"/>
  <sheetViews>
    <sheetView showGridLines="0" zoomScale="85" zoomScaleNormal="85" zoomScaleSheetLayoutView="91" zoomScalePageLayoutView="0" workbookViewId="0" topLeftCell="A1">
      <pane ySplit="6" topLeftCell="A7" activePane="bottomLeft" state="frozen"/>
      <selection pane="topLeft" activeCell="A1" sqref="A1"/>
      <selection pane="bottomLeft" activeCell="G115" sqref="G115"/>
    </sheetView>
  </sheetViews>
  <sheetFormatPr defaultColWidth="10.66015625" defaultRowHeight="12" customHeight="1"/>
  <cols>
    <col min="1" max="1" width="7.33203125" style="158" customWidth="1"/>
    <col min="2" max="2" width="16.66015625" style="158" customWidth="1"/>
    <col min="3" max="3" width="101.33203125" style="158" customWidth="1"/>
    <col min="4" max="4" width="10" style="158" customWidth="1"/>
    <col min="5" max="5" width="13.66015625" style="158" customWidth="1"/>
    <col min="6" max="6" width="14.5" style="158" customWidth="1"/>
    <col min="7" max="7" width="17.83203125" style="159" customWidth="1"/>
    <col min="8" max="8" width="16.16015625" style="159" customWidth="1"/>
    <col min="9" max="16384" width="10.66015625" style="159" customWidth="1"/>
  </cols>
  <sheetData>
    <row r="1" spans="1:7" s="158" customFormat="1" ht="30" customHeight="1">
      <c r="A1" s="135" t="s">
        <v>102</v>
      </c>
      <c r="B1" s="136"/>
      <c r="C1" s="160"/>
      <c r="D1" s="137"/>
      <c r="E1" s="161"/>
      <c r="F1" s="137"/>
      <c r="G1" s="137"/>
    </row>
    <row r="2" spans="1:7" s="158" customFormat="1" ht="19.5" customHeight="1">
      <c r="A2" s="384" t="s">
        <v>88</v>
      </c>
      <c r="B2" s="384"/>
      <c r="C2" s="384"/>
      <c r="D2" s="162"/>
      <c r="E2" s="161"/>
      <c r="F2" s="137"/>
      <c r="G2" s="137"/>
    </row>
    <row r="3" spans="1:7" s="158" customFormat="1" ht="19.5" customHeight="1">
      <c r="A3" s="163" t="s">
        <v>285</v>
      </c>
      <c r="B3" s="163"/>
      <c r="C3" s="163"/>
      <c r="D3" s="162"/>
      <c r="E3" s="161"/>
      <c r="F3" s="137"/>
      <c r="G3" s="137"/>
    </row>
    <row r="4" spans="1:7" s="158" customFormat="1" ht="19.5" customHeight="1">
      <c r="A4" s="163" t="s">
        <v>90</v>
      </c>
      <c r="B4" s="163"/>
      <c r="C4" s="164"/>
      <c r="D4" s="162"/>
      <c r="E4" s="161"/>
      <c r="F4" s="385" t="s">
        <v>91</v>
      </c>
      <c r="G4" s="385"/>
    </row>
    <row r="5" spans="1:7" s="158" customFormat="1" ht="9.75" customHeight="1">
      <c r="A5" s="137"/>
      <c r="B5" s="137"/>
      <c r="C5" s="137"/>
      <c r="D5" s="137"/>
      <c r="E5" s="161"/>
      <c r="F5" s="137"/>
      <c r="G5" s="137"/>
    </row>
    <row r="6" spans="1:7" s="158" customFormat="1" ht="18.75" customHeight="1">
      <c r="A6" s="165" t="s">
        <v>104</v>
      </c>
      <c r="B6" s="165" t="s">
        <v>92</v>
      </c>
      <c r="C6" s="165" t="s">
        <v>93</v>
      </c>
      <c r="D6" s="165" t="s">
        <v>105</v>
      </c>
      <c r="E6" s="165" t="s">
        <v>106</v>
      </c>
      <c r="F6" s="165" t="s">
        <v>107</v>
      </c>
      <c r="G6" s="165" t="s">
        <v>94</v>
      </c>
    </row>
    <row r="7" spans="1:7" s="158" customFormat="1" ht="12" customHeight="1">
      <c r="A7" s="142" t="s">
        <v>34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</row>
    <row r="8" spans="1:7" s="158" customFormat="1" ht="35.25" customHeight="1">
      <c r="A8" s="279"/>
      <c r="B8" s="280" t="s">
        <v>286</v>
      </c>
      <c r="C8" s="281" t="s">
        <v>287</v>
      </c>
      <c r="D8" s="282"/>
      <c r="E8" s="282"/>
      <c r="F8" s="386">
        <f>SUM(G9+G40)</f>
        <v>0</v>
      </c>
      <c r="G8" s="386"/>
    </row>
    <row r="9" spans="1:7" s="158" customFormat="1" ht="24" customHeight="1">
      <c r="A9" s="283"/>
      <c r="B9" s="284" t="s">
        <v>288</v>
      </c>
      <c r="C9" s="284" t="s">
        <v>289</v>
      </c>
      <c r="D9" s="285"/>
      <c r="E9" s="285"/>
      <c r="F9" s="285"/>
      <c r="G9" s="286">
        <f>SUM(G10+G12+G16+G24+G33+G38)</f>
        <v>0</v>
      </c>
    </row>
    <row r="10" spans="1:7" s="158" customFormat="1" ht="24" customHeight="1">
      <c r="A10" s="223"/>
      <c r="B10" s="224" t="s">
        <v>54</v>
      </c>
      <c r="C10" s="224" t="s">
        <v>176</v>
      </c>
      <c r="D10" s="225"/>
      <c r="E10" s="225"/>
      <c r="F10" s="225"/>
      <c r="G10" s="226">
        <f>SUM(G11)</f>
        <v>0</v>
      </c>
    </row>
    <row r="11" spans="1:7" s="158" customFormat="1" ht="20.25" customHeight="1">
      <c r="A11" s="209">
        <v>1</v>
      </c>
      <c r="B11" s="193" t="s">
        <v>177</v>
      </c>
      <c r="C11" s="194" t="s">
        <v>178</v>
      </c>
      <c r="D11" s="195" t="s">
        <v>175</v>
      </c>
      <c r="E11" s="196">
        <v>3</v>
      </c>
      <c r="F11" s="197"/>
      <c r="G11" s="197">
        <f>ROUND(F11*E11,2)</f>
        <v>0</v>
      </c>
    </row>
    <row r="12" spans="1:7" s="158" customFormat="1" ht="30" customHeight="1">
      <c r="A12" s="214"/>
      <c r="B12" s="200" t="s">
        <v>179</v>
      </c>
      <c r="C12" s="200" t="s">
        <v>180</v>
      </c>
      <c r="D12" s="215"/>
      <c r="E12" s="216"/>
      <c r="F12" s="217"/>
      <c r="G12" s="218">
        <f>SUM(G13:G15)</f>
        <v>0</v>
      </c>
    </row>
    <row r="13" spans="1:7" s="158" customFormat="1" ht="20.25" customHeight="1">
      <c r="A13" s="209">
        <v>2</v>
      </c>
      <c r="B13" s="193" t="s">
        <v>181</v>
      </c>
      <c r="C13" s="194" t="s">
        <v>182</v>
      </c>
      <c r="D13" s="195" t="s">
        <v>175</v>
      </c>
      <c r="E13" s="196">
        <v>1</v>
      </c>
      <c r="F13" s="197"/>
      <c r="G13" s="197">
        <f>ROUND(F13*E13,2)</f>
        <v>0</v>
      </c>
    </row>
    <row r="14" spans="1:7" s="158" customFormat="1" ht="20.25" customHeight="1">
      <c r="A14" s="209">
        <v>3</v>
      </c>
      <c r="B14" s="193" t="s">
        <v>290</v>
      </c>
      <c r="C14" s="194" t="s">
        <v>291</v>
      </c>
      <c r="D14" s="195" t="s">
        <v>112</v>
      </c>
      <c r="E14" s="196">
        <v>30</v>
      </c>
      <c r="F14" s="197"/>
      <c r="G14" s="197">
        <f>ROUND(F14*E14,2)</f>
        <v>0</v>
      </c>
    </row>
    <row r="15" spans="1:7" s="158" customFormat="1" ht="20.25" customHeight="1">
      <c r="A15" s="209">
        <v>4</v>
      </c>
      <c r="B15" s="193" t="s">
        <v>292</v>
      </c>
      <c r="C15" s="194" t="s">
        <v>293</v>
      </c>
      <c r="D15" s="195" t="s">
        <v>133</v>
      </c>
      <c r="E15" s="196">
        <v>4</v>
      </c>
      <c r="F15" s="197"/>
      <c r="G15" s="197">
        <f>ROUND(F15*E15,2)</f>
        <v>0</v>
      </c>
    </row>
    <row r="16" spans="1:10" s="158" customFormat="1" ht="29.25" customHeight="1">
      <c r="A16" s="214"/>
      <c r="B16" s="200" t="s">
        <v>37</v>
      </c>
      <c r="C16" s="200" t="s">
        <v>294</v>
      </c>
      <c r="D16" s="215"/>
      <c r="E16" s="216"/>
      <c r="F16" s="217"/>
      <c r="G16" s="218">
        <f>SUM(G17:G23)</f>
        <v>0</v>
      </c>
      <c r="J16" s="159"/>
    </row>
    <row r="17" spans="1:7" s="158" customFormat="1" ht="20.25" customHeight="1">
      <c r="A17" s="209">
        <v>5</v>
      </c>
      <c r="B17" s="193" t="s">
        <v>295</v>
      </c>
      <c r="C17" s="194" t="s">
        <v>296</v>
      </c>
      <c r="D17" s="195" t="s">
        <v>133</v>
      </c>
      <c r="E17" s="196">
        <v>10</v>
      </c>
      <c r="F17" s="197"/>
      <c r="G17" s="197">
        <f aca="true" t="shared" si="0" ref="G17:G23">ROUND(F17*E17,2)</f>
        <v>0</v>
      </c>
    </row>
    <row r="18" spans="1:7" s="158" customFormat="1" ht="20.25" customHeight="1">
      <c r="A18" s="209">
        <v>6</v>
      </c>
      <c r="B18" s="193" t="s">
        <v>297</v>
      </c>
      <c r="C18" s="194" t="s">
        <v>298</v>
      </c>
      <c r="D18" s="195" t="s">
        <v>133</v>
      </c>
      <c r="E18" s="196">
        <v>10</v>
      </c>
      <c r="F18" s="197"/>
      <c r="G18" s="197">
        <f t="shared" si="0"/>
        <v>0</v>
      </c>
    </row>
    <row r="19" spans="1:7" s="158" customFormat="1" ht="20.25" customHeight="1">
      <c r="A19" s="209">
        <v>7</v>
      </c>
      <c r="B19" s="193" t="s">
        <v>299</v>
      </c>
      <c r="C19" s="194" t="s">
        <v>300</v>
      </c>
      <c r="D19" s="195" t="s">
        <v>175</v>
      </c>
      <c r="E19" s="196">
        <v>5</v>
      </c>
      <c r="F19" s="197"/>
      <c r="G19" s="197">
        <f t="shared" si="0"/>
        <v>0</v>
      </c>
    </row>
    <row r="20" spans="1:7" s="158" customFormat="1" ht="20.25" customHeight="1">
      <c r="A20" s="209">
        <v>8</v>
      </c>
      <c r="B20" s="193" t="s">
        <v>301</v>
      </c>
      <c r="C20" s="194" t="s">
        <v>302</v>
      </c>
      <c r="D20" s="195" t="s">
        <v>175</v>
      </c>
      <c r="E20" s="196">
        <v>1</v>
      </c>
      <c r="F20" s="197"/>
      <c r="G20" s="197">
        <f t="shared" si="0"/>
        <v>0</v>
      </c>
    </row>
    <row r="21" spans="1:7" s="158" customFormat="1" ht="20.25" customHeight="1">
      <c r="A21" s="209">
        <v>9</v>
      </c>
      <c r="B21" s="193" t="s">
        <v>303</v>
      </c>
      <c r="C21" s="194" t="s">
        <v>304</v>
      </c>
      <c r="D21" s="195" t="s">
        <v>133</v>
      </c>
      <c r="E21" s="196">
        <v>6</v>
      </c>
      <c r="F21" s="197"/>
      <c r="G21" s="197">
        <f t="shared" si="0"/>
        <v>0</v>
      </c>
    </row>
    <row r="22" spans="1:7" s="158" customFormat="1" ht="20.25" customHeight="1">
      <c r="A22" s="209">
        <v>10</v>
      </c>
      <c r="B22" s="193" t="s">
        <v>305</v>
      </c>
      <c r="C22" s="194" t="s">
        <v>306</v>
      </c>
      <c r="D22" s="195" t="s">
        <v>133</v>
      </c>
      <c r="E22" s="196">
        <v>6</v>
      </c>
      <c r="F22" s="197"/>
      <c r="G22" s="197">
        <f t="shared" si="0"/>
        <v>0</v>
      </c>
    </row>
    <row r="23" spans="1:7" s="158" customFormat="1" ht="20.25" customHeight="1">
      <c r="A23" s="209">
        <v>11</v>
      </c>
      <c r="B23" s="193" t="s">
        <v>307</v>
      </c>
      <c r="C23" s="194" t="s">
        <v>308</v>
      </c>
      <c r="D23" s="195" t="s">
        <v>175</v>
      </c>
      <c r="E23" s="196">
        <v>6</v>
      </c>
      <c r="F23" s="197"/>
      <c r="G23" s="197">
        <f t="shared" si="0"/>
        <v>0</v>
      </c>
    </row>
    <row r="24" spans="1:7" ht="27" customHeight="1">
      <c r="A24" s="214"/>
      <c r="B24" s="200" t="s">
        <v>44</v>
      </c>
      <c r="C24" s="200" t="s">
        <v>120</v>
      </c>
      <c r="D24" s="215"/>
      <c r="E24" s="216"/>
      <c r="F24" s="217"/>
      <c r="G24" s="218">
        <f>SUM(G25:G32)</f>
        <v>0</v>
      </c>
    </row>
    <row r="25" spans="1:7" ht="27.75" customHeight="1">
      <c r="A25" s="192">
        <v>13</v>
      </c>
      <c r="B25" s="193" t="s">
        <v>117</v>
      </c>
      <c r="C25" s="194" t="s">
        <v>118</v>
      </c>
      <c r="D25" s="195" t="s">
        <v>112</v>
      </c>
      <c r="E25" s="196">
        <v>20</v>
      </c>
      <c r="F25" s="197"/>
      <c r="G25" s="197">
        <f aca="true" t="shared" si="1" ref="G25:G32">ROUND(F25*E25,2)</f>
        <v>0</v>
      </c>
    </row>
    <row r="26" spans="1:7" ht="20.25" customHeight="1">
      <c r="A26" s="209">
        <v>14</v>
      </c>
      <c r="B26" s="193" t="s">
        <v>309</v>
      </c>
      <c r="C26" s="194" t="s">
        <v>310</v>
      </c>
      <c r="D26" s="195" t="s">
        <v>112</v>
      </c>
      <c r="E26" s="196">
        <v>20</v>
      </c>
      <c r="F26" s="197"/>
      <c r="G26" s="197">
        <f t="shared" si="1"/>
        <v>0</v>
      </c>
    </row>
    <row r="27" spans="1:7" ht="20.25" customHeight="1">
      <c r="A27" s="209">
        <v>15</v>
      </c>
      <c r="B27" s="193" t="s">
        <v>311</v>
      </c>
      <c r="C27" s="194" t="s">
        <v>312</v>
      </c>
      <c r="D27" s="195" t="s">
        <v>175</v>
      </c>
      <c r="E27" s="196">
        <v>4</v>
      </c>
      <c r="F27" s="197"/>
      <c r="G27" s="197">
        <f t="shared" si="1"/>
        <v>0</v>
      </c>
    </row>
    <row r="28" spans="1:7" ht="20.25" customHeight="1">
      <c r="A28" s="209">
        <v>16</v>
      </c>
      <c r="B28" s="193" t="s">
        <v>313</v>
      </c>
      <c r="C28" s="194" t="s">
        <v>314</v>
      </c>
      <c r="D28" s="195" t="s">
        <v>175</v>
      </c>
      <c r="E28" s="196">
        <v>4</v>
      </c>
      <c r="F28" s="197"/>
      <c r="G28" s="197">
        <f t="shared" si="1"/>
        <v>0</v>
      </c>
    </row>
    <row r="29" spans="1:7" ht="20.25" customHeight="1">
      <c r="A29" s="209">
        <v>17</v>
      </c>
      <c r="B29" s="193" t="s">
        <v>315</v>
      </c>
      <c r="C29" s="194" t="s">
        <v>316</v>
      </c>
      <c r="D29" s="195" t="s">
        <v>175</v>
      </c>
      <c r="E29" s="196">
        <v>3</v>
      </c>
      <c r="F29" s="197"/>
      <c r="G29" s="197">
        <f t="shared" si="1"/>
        <v>0</v>
      </c>
    </row>
    <row r="30" spans="1:7" ht="20.25" customHeight="1">
      <c r="A30" s="209">
        <v>18</v>
      </c>
      <c r="B30" s="193" t="s">
        <v>317</v>
      </c>
      <c r="C30" s="194" t="s">
        <v>318</v>
      </c>
      <c r="D30" s="195" t="s">
        <v>133</v>
      </c>
      <c r="E30" s="196">
        <v>0.8</v>
      </c>
      <c r="F30" s="197"/>
      <c r="G30" s="197">
        <f t="shared" si="1"/>
        <v>0</v>
      </c>
    </row>
    <row r="31" spans="1:7" ht="20.25" customHeight="1">
      <c r="A31" s="209">
        <v>19</v>
      </c>
      <c r="B31" s="193" t="s">
        <v>131</v>
      </c>
      <c r="C31" s="194" t="s">
        <v>132</v>
      </c>
      <c r="D31" s="195" t="s">
        <v>133</v>
      </c>
      <c r="E31" s="196">
        <v>0.9</v>
      </c>
      <c r="F31" s="197"/>
      <c r="G31" s="197">
        <f t="shared" si="1"/>
        <v>0</v>
      </c>
    </row>
    <row r="32" spans="1:7" ht="20.25" customHeight="1">
      <c r="A32" s="209">
        <v>20</v>
      </c>
      <c r="B32" s="193" t="s">
        <v>319</v>
      </c>
      <c r="C32" s="194" t="s">
        <v>320</v>
      </c>
      <c r="D32" s="195" t="s">
        <v>112</v>
      </c>
      <c r="E32" s="196">
        <v>4</v>
      </c>
      <c r="F32" s="197"/>
      <c r="G32" s="197">
        <f t="shared" si="1"/>
        <v>0</v>
      </c>
    </row>
    <row r="33" spans="1:7" ht="28.5" customHeight="1">
      <c r="A33" s="214"/>
      <c r="B33" s="200" t="s">
        <v>148</v>
      </c>
      <c r="C33" s="200" t="s">
        <v>149</v>
      </c>
      <c r="D33" s="215"/>
      <c r="E33" s="216"/>
      <c r="F33" s="217"/>
      <c r="G33" s="218">
        <f>SUM(G34:G37)</f>
        <v>0</v>
      </c>
    </row>
    <row r="34" spans="1:7" ht="20.25" customHeight="1">
      <c r="A34" s="209">
        <v>21</v>
      </c>
      <c r="B34" s="193" t="s">
        <v>150</v>
      </c>
      <c r="C34" s="194" t="s">
        <v>151</v>
      </c>
      <c r="D34" s="195" t="s">
        <v>152</v>
      </c>
      <c r="E34" s="196">
        <v>0.481</v>
      </c>
      <c r="F34" s="197"/>
      <c r="G34" s="197">
        <f>ROUND(F34*E34,2)</f>
        <v>0</v>
      </c>
    </row>
    <row r="35" spans="1:7" ht="20.25" customHeight="1">
      <c r="A35" s="209">
        <v>22</v>
      </c>
      <c r="B35" s="193" t="s">
        <v>153</v>
      </c>
      <c r="C35" s="194" t="s">
        <v>154</v>
      </c>
      <c r="D35" s="195" t="s">
        <v>152</v>
      </c>
      <c r="E35" s="196">
        <v>0.481</v>
      </c>
      <c r="F35" s="197"/>
      <c r="G35" s="197">
        <f>ROUND(F35*E35,2)</f>
        <v>0</v>
      </c>
    </row>
    <row r="36" spans="1:7" ht="20.25" customHeight="1">
      <c r="A36" s="209">
        <v>23</v>
      </c>
      <c r="B36" s="193" t="s">
        <v>155</v>
      </c>
      <c r="C36" s="194" t="s">
        <v>156</v>
      </c>
      <c r="D36" s="195" t="s">
        <v>152</v>
      </c>
      <c r="E36" s="196">
        <v>0.481</v>
      </c>
      <c r="F36" s="197"/>
      <c r="G36" s="197">
        <f>ROUND(F36*E36,2)</f>
        <v>0</v>
      </c>
    </row>
    <row r="37" spans="1:7" ht="20.25" customHeight="1">
      <c r="A37" s="209">
        <v>24</v>
      </c>
      <c r="B37" s="193" t="s">
        <v>157</v>
      </c>
      <c r="C37" s="194" t="s">
        <v>158</v>
      </c>
      <c r="D37" s="195" t="s">
        <v>152</v>
      </c>
      <c r="E37" s="196">
        <v>0.481</v>
      </c>
      <c r="F37" s="197"/>
      <c r="G37" s="197">
        <f>ROUND(F37*E37,2)</f>
        <v>0</v>
      </c>
    </row>
    <row r="38" spans="1:7" ht="26.25" customHeight="1">
      <c r="A38" s="214"/>
      <c r="B38" s="200" t="s">
        <v>159</v>
      </c>
      <c r="C38" s="200" t="s">
        <v>160</v>
      </c>
      <c r="D38" s="215"/>
      <c r="E38" s="216"/>
      <c r="F38" s="217"/>
      <c r="G38" s="218">
        <f>SUM(G39)</f>
        <v>0</v>
      </c>
    </row>
    <row r="39" spans="1:7" ht="20.25" customHeight="1">
      <c r="A39" s="209">
        <v>25</v>
      </c>
      <c r="B39" s="193" t="s">
        <v>161</v>
      </c>
      <c r="C39" s="194" t="s">
        <v>162</v>
      </c>
      <c r="D39" s="195" t="s">
        <v>152</v>
      </c>
      <c r="E39" s="196">
        <v>0.449</v>
      </c>
      <c r="F39" s="197"/>
      <c r="G39" s="197">
        <f>ROUND(F39*E39,2)</f>
        <v>0</v>
      </c>
    </row>
    <row r="40" spans="1:8" ht="26.25" customHeight="1">
      <c r="A40" s="287"/>
      <c r="B40" s="284" t="s">
        <v>321</v>
      </c>
      <c r="C40" s="284" t="s">
        <v>322</v>
      </c>
      <c r="D40" s="288"/>
      <c r="E40" s="289"/>
      <c r="F40" s="290"/>
      <c r="G40" s="286">
        <f>SUM(G41+G44+G52+G63+G65+G71+G79+G81+G87+G89+G94+G97)</f>
        <v>0</v>
      </c>
      <c r="H40" s="291"/>
    </row>
    <row r="41" spans="1:7" ht="26.25" customHeight="1">
      <c r="A41" s="223"/>
      <c r="B41" s="224" t="s">
        <v>213</v>
      </c>
      <c r="C41" s="224" t="s">
        <v>214</v>
      </c>
      <c r="D41" s="225"/>
      <c r="E41" s="292"/>
      <c r="F41" s="293"/>
      <c r="G41" s="226">
        <f>SUM(G42:G43)</f>
        <v>0</v>
      </c>
    </row>
    <row r="42" spans="1:7" ht="20.25" customHeight="1">
      <c r="A42" s="209">
        <v>26</v>
      </c>
      <c r="B42" s="193" t="s">
        <v>323</v>
      </c>
      <c r="C42" s="194" t="s">
        <v>324</v>
      </c>
      <c r="D42" s="195" t="s">
        <v>112</v>
      </c>
      <c r="E42" s="196">
        <v>2</v>
      </c>
      <c r="F42" s="197"/>
      <c r="G42" s="197">
        <f>ROUND(F42*E42,2)</f>
        <v>0</v>
      </c>
    </row>
    <row r="43" spans="1:7" ht="20.25" customHeight="1">
      <c r="A43" s="209">
        <v>27</v>
      </c>
      <c r="B43" s="193" t="s">
        <v>325</v>
      </c>
      <c r="C43" s="194" t="s">
        <v>326</v>
      </c>
      <c r="D43" s="195" t="s">
        <v>112</v>
      </c>
      <c r="E43" s="196">
        <v>2</v>
      </c>
      <c r="F43" s="197"/>
      <c r="G43" s="197">
        <f>ROUND(F43*E43,2)</f>
        <v>0</v>
      </c>
    </row>
    <row r="44" spans="1:7" ht="28.5" customHeight="1">
      <c r="A44" s="214"/>
      <c r="B44" s="200" t="s">
        <v>327</v>
      </c>
      <c r="C44" s="200" t="s">
        <v>328</v>
      </c>
      <c r="D44" s="215"/>
      <c r="E44" s="216"/>
      <c r="F44" s="217"/>
      <c r="G44" s="218">
        <f>SUM(G45:G51)</f>
        <v>0</v>
      </c>
    </row>
    <row r="45" spans="1:7" ht="20.25" customHeight="1">
      <c r="A45" s="209">
        <v>28</v>
      </c>
      <c r="B45" s="193" t="s">
        <v>329</v>
      </c>
      <c r="C45" s="194" t="s">
        <v>330</v>
      </c>
      <c r="D45" s="195" t="s">
        <v>175</v>
      </c>
      <c r="E45" s="196">
        <v>2</v>
      </c>
      <c r="F45" s="197"/>
      <c r="G45" s="197">
        <f aca="true" t="shared" si="2" ref="G45:G51">ROUND(F45*E45,2)</f>
        <v>0</v>
      </c>
    </row>
    <row r="46" spans="1:7" ht="20.25" customHeight="1">
      <c r="A46" s="209">
        <v>29</v>
      </c>
      <c r="B46" s="193" t="s">
        <v>331</v>
      </c>
      <c r="C46" s="194" t="s">
        <v>332</v>
      </c>
      <c r="D46" s="195" t="s">
        <v>133</v>
      </c>
      <c r="E46" s="196">
        <v>12</v>
      </c>
      <c r="F46" s="197"/>
      <c r="G46" s="197">
        <f t="shared" si="2"/>
        <v>0</v>
      </c>
    </row>
    <row r="47" spans="1:7" ht="20.25" customHeight="1">
      <c r="A47" s="209">
        <v>30</v>
      </c>
      <c r="B47" s="193" t="s">
        <v>333</v>
      </c>
      <c r="C47" s="194" t="s">
        <v>334</v>
      </c>
      <c r="D47" s="195" t="s">
        <v>175</v>
      </c>
      <c r="E47" s="196">
        <v>2</v>
      </c>
      <c r="F47" s="197"/>
      <c r="G47" s="197">
        <f t="shared" si="2"/>
        <v>0</v>
      </c>
    </row>
    <row r="48" spans="1:7" ht="20.25" customHeight="1">
      <c r="A48" s="209">
        <v>31</v>
      </c>
      <c r="B48" s="193" t="s">
        <v>335</v>
      </c>
      <c r="C48" s="194" t="s">
        <v>336</v>
      </c>
      <c r="D48" s="195" t="s">
        <v>133</v>
      </c>
      <c r="E48" s="196">
        <v>12</v>
      </c>
      <c r="F48" s="197"/>
      <c r="G48" s="197">
        <f t="shared" si="2"/>
        <v>0</v>
      </c>
    </row>
    <row r="49" spans="1:7" ht="20.25" customHeight="1">
      <c r="A49" s="209">
        <v>32</v>
      </c>
      <c r="B49" s="193" t="s">
        <v>337</v>
      </c>
      <c r="C49" s="194" t="s">
        <v>338</v>
      </c>
      <c r="D49" s="195" t="s">
        <v>175</v>
      </c>
      <c r="E49" s="196">
        <v>1</v>
      </c>
      <c r="F49" s="197"/>
      <c r="G49" s="197">
        <f t="shared" si="2"/>
        <v>0</v>
      </c>
    </row>
    <row r="50" spans="1:7" ht="20.25" customHeight="1">
      <c r="A50" s="209">
        <v>33</v>
      </c>
      <c r="B50" s="193" t="s">
        <v>339</v>
      </c>
      <c r="C50" s="194" t="s">
        <v>340</v>
      </c>
      <c r="D50" s="195" t="s">
        <v>152</v>
      </c>
      <c r="E50" s="196">
        <v>0.01</v>
      </c>
      <c r="F50" s="197"/>
      <c r="G50" s="197">
        <f t="shared" si="2"/>
        <v>0</v>
      </c>
    </row>
    <row r="51" spans="1:7" ht="20.25" customHeight="1">
      <c r="A51" s="209">
        <v>34</v>
      </c>
      <c r="B51" s="193" t="s">
        <v>341</v>
      </c>
      <c r="C51" s="194" t="s">
        <v>342</v>
      </c>
      <c r="D51" s="195" t="s">
        <v>152</v>
      </c>
      <c r="E51" s="196">
        <v>0.01</v>
      </c>
      <c r="F51" s="197"/>
      <c r="G51" s="197">
        <f t="shared" si="2"/>
        <v>0</v>
      </c>
    </row>
    <row r="52" spans="1:7" ht="30" customHeight="1">
      <c r="A52" s="214"/>
      <c r="B52" s="200" t="s">
        <v>343</v>
      </c>
      <c r="C52" s="200" t="s">
        <v>344</v>
      </c>
      <c r="D52" s="215"/>
      <c r="E52" s="216"/>
      <c r="F52" s="217"/>
      <c r="G52" s="218">
        <f>SUM(G53:G62)</f>
        <v>0</v>
      </c>
    </row>
    <row r="53" spans="1:7" ht="20.25" customHeight="1">
      <c r="A53" s="209">
        <v>35</v>
      </c>
      <c r="B53" s="193" t="s">
        <v>345</v>
      </c>
      <c r="C53" s="194" t="s">
        <v>346</v>
      </c>
      <c r="D53" s="195" t="s">
        <v>133</v>
      </c>
      <c r="E53" s="196">
        <v>2</v>
      </c>
      <c r="F53" s="197"/>
      <c r="G53" s="197">
        <f aca="true" t="shared" si="3" ref="G53:G62">ROUND(F53*E53,2)</f>
        <v>0</v>
      </c>
    </row>
    <row r="54" spans="1:7" ht="20.25" customHeight="1">
      <c r="A54" s="209">
        <v>36</v>
      </c>
      <c r="B54" s="193" t="s">
        <v>347</v>
      </c>
      <c r="C54" s="194" t="s">
        <v>348</v>
      </c>
      <c r="D54" s="195" t="s">
        <v>133</v>
      </c>
      <c r="E54" s="196">
        <v>2</v>
      </c>
      <c r="F54" s="197"/>
      <c r="G54" s="197">
        <f t="shared" si="3"/>
        <v>0</v>
      </c>
    </row>
    <row r="55" spans="1:7" ht="20.25" customHeight="1">
      <c r="A55" s="209">
        <v>37</v>
      </c>
      <c r="B55" s="193" t="s">
        <v>349</v>
      </c>
      <c r="C55" s="194" t="s">
        <v>350</v>
      </c>
      <c r="D55" s="195" t="s">
        <v>175</v>
      </c>
      <c r="E55" s="196">
        <v>2</v>
      </c>
      <c r="F55" s="197"/>
      <c r="G55" s="197">
        <f t="shared" si="3"/>
        <v>0</v>
      </c>
    </row>
    <row r="56" spans="1:7" ht="20.25" customHeight="1">
      <c r="A56" s="209">
        <v>38</v>
      </c>
      <c r="B56" s="193" t="s">
        <v>351</v>
      </c>
      <c r="C56" s="194" t="s">
        <v>352</v>
      </c>
      <c r="D56" s="195" t="s">
        <v>133</v>
      </c>
      <c r="E56" s="196">
        <v>30</v>
      </c>
      <c r="F56" s="197"/>
      <c r="G56" s="197">
        <f t="shared" si="3"/>
        <v>0</v>
      </c>
    </row>
    <row r="57" spans="1:7" ht="20.25" customHeight="1">
      <c r="A57" s="209">
        <v>39</v>
      </c>
      <c r="B57" s="193" t="s">
        <v>353</v>
      </c>
      <c r="C57" s="194" t="s">
        <v>354</v>
      </c>
      <c r="D57" s="195" t="s">
        <v>175</v>
      </c>
      <c r="E57" s="196">
        <v>1</v>
      </c>
      <c r="F57" s="197"/>
      <c r="G57" s="197">
        <f t="shared" si="3"/>
        <v>0</v>
      </c>
    </row>
    <row r="58" spans="1:7" ht="20.25" customHeight="1">
      <c r="A58" s="209">
        <v>40</v>
      </c>
      <c r="B58" s="193" t="s">
        <v>355</v>
      </c>
      <c r="C58" s="194" t="s">
        <v>356</v>
      </c>
      <c r="D58" s="195" t="s">
        <v>175</v>
      </c>
      <c r="E58" s="196">
        <v>2</v>
      </c>
      <c r="F58" s="197"/>
      <c r="G58" s="197">
        <f t="shared" si="3"/>
        <v>0</v>
      </c>
    </row>
    <row r="59" spans="1:7" ht="20.25" customHeight="1">
      <c r="A59" s="209">
        <v>41</v>
      </c>
      <c r="B59" s="193" t="s">
        <v>357</v>
      </c>
      <c r="C59" s="194" t="s">
        <v>358</v>
      </c>
      <c r="D59" s="195" t="s">
        <v>175</v>
      </c>
      <c r="E59" s="196">
        <v>1</v>
      </c>
      <c r="F59" s="197"/>
      <c r="G59" s="197">
        <f t="shared" si="3"/>
        <v>0</v>
      </c>
    </row>
    <row r="60" spans="1:7" ht="20.25" customHeight="1">
      <c r="A60" s="209">
        <v>42</v>
      </c>
      <c r="B60" s="193" t="s">
        <v>359</v>
      </c>
      <c r="C60" s="194" t="s">
        <v>360</v>
      </c>
      <c r="D60" s="195" t="s">
        <v>175</v>
      </c>
      <c r="E60" s="196">
        <v>1</v>
      </c>
      <c r="F60" s="197"/>
      <c r="G60" s="197">
        <f t="shared" si="3"/>
        <v>0</v>
      </c>
    </row>
    <row r="61" spans="1:7" ht="20.25" customHeight="1">
      <c r="A61" s="209">
        <v>43</v>
      </c>
      <c r="B61" s="193" t="s">
        <v>361</v>
      </c>
      <c r="C61" s="194" t="s">
        <v>362</v>
      </c>
      <c r="D61" s="195" t="s">
        <v>152</v>
      </c>
      <c r="E61" s="196">
        <v>0.052</v>
      </c>
      <c r="F61" s="197"/>
      <c r="G61" s="197">
        <f t="shared" si="3"/>
        <v>0</v>
      </c>
    </row>
    <row r="62" spans="1:7" ht="20.25" customHeight="1">
      <c r="A62" s="209">
        <v>44</v>
      </c>
      <c r="B62" s="193" t="s">
        <v>363</v>
      </c>
      <c r="C62" s="194" t="s">
        <v>364</v>
      </c>
      <c r="D62" s="195" t="s">
        <v>152</v>
      </c>
      <c r="E62" s="196">
        <v>0.052</v>
      </c>
      <c r="F62" s="197"/>
      <c r="G62" s="197">
        <f t="shared" si="3"/>
        <v>0</v>
      </c>
    </row>
    <row r="63" spans="1:7" ht="30" customHeight="1">
      <c r="A63" s="214"/>
      <c r="B63" s="200" t="s">
        <v>365</v>
      </c>
      <c r="C63" s="200" t="s">
        <v>366</v>
      </c>
      <c r="D63" s="215"/>
      <c r="E63" s="216"/>
      <c r="F63" s="217"/>
      <c r="G63" s="218">
        <f>SUM(G64)</f>
        <v>0</v>
      </c>
    </row>
    <row r="64" spans="1:7" ht="20.25" customHeight="1">
      <c r="A64" s="209">
        <v>45</v>
      </c>
      <c r="B64" s="193" t="s">
        <v>367</v>
      </c>
      <c r="C64" s="194" t="s">
        <v>368</v>
      </c>
      <c r="D64" s="195" t="s">
        <v>196</v>
      </c>
      <c r="E64" s="196">
        <v>1</v>
      </c>
      <c r="F64" s="197"/>
      <c r="G64" s="197">
        <f>ROUND(F64*E64,2)</f>
        <v>0</v>
      </c>
    </row>
    <row r="65" spans="1:7" ht="28.5" customHeight="1">
      <c r="A65" s="214"/>
      <c r="B65" s="200" t="s">
        <v>369</v>
      </c>
      <c r="C65" s="200" t="s">
        <v>370</v>
      </c>
      <c r="D65" s="215"/>
      <c r="E65" s="216"/>
      <c r="F65" s="217"/>
      <c r="G65" s="218">
        <f>SUM(G66:G70)</f>
        <v>0</v>
      </c>
    </row>
    <row r="66" spans="1:7" ht="20.25" customHeight="1">
      <c r="A66" s="209">
        <v>46</v>
      </c>
      <c r="B66" s="193" t="s">
        <v>371</v>
      </c>
      <c r="C66" s="194" t="s">
        <v>372</v>
      </c>
      <c r="D66" s="195" t="s">
        <v>133</v>
      </c>
      <c r="E66" s="196">
        <v>13</v>
      </c>
      <c r="F66" s="197"/>
      <c r="G66" s="197">
        <f>ROUND(F66*E66,2)</f>
        <v>0</v>
      </c>
    </row>
    <row r="67" spans="1:7" ht="19.5" customHeight="1">
      <c r="A67" s="209">
        <v>47</v>
      </c>
      <c r="B67" s="193" t="s">
        <v>373</v>
      </c>
      <c r="C67" s="194" t="s">
        <v>374</v>
      </c>
      <c r="D67" s="195" t="s">
        <v>175</v>
      </c>
      <c r="E67" s="196">
        <v>2</v>
      </c>
      <c r="F67" s="197"/>
      <c r="G67" s="197">
        <f>ROUND(F67*E67,2)</f>
        <v>0</v>
      </c>
    </row>
    <row r="68" spans="1:7" ht="20.25" customHeight="1">
      <c r="A68" s="209">
        <v>48</v>
      </c>
      <c r="B68" s="193" t="s">
        <v>375</v>
      </c>
      <c r="C68" s="194" t="s">
        <v>376</v>
      </c>
      <c r="D68" s="195" t="s">
        <v>133</v>
      </c>
      <c r="E68" s="196">
        <v>25</v>
      </c>
      <c r="F68" s="197"/>
      <c r="G68" s="197">
        <f>ROUND(F68*E68,2)</f>
        <v>0</v>
      </c>
    </row>
    <row r="69" spans="1:7" ht="20.25" customHeight="1">
      <c r="A69" s="209">
        <v>49</v>
      </c>
      <c r="B69" s="193" t="s">
        <v>377</v>
      </c>
      <c r="C69" s="194" t="s">
        <v>378</v>
      </c>
      <c r="D69" s="195" t="s">
        <v>152</v>
      </c>
      <c r="E69" s="196">
        <v>0.056</v>
      </c>
      <c r="F69" s="197"/>
      <c r="G69" s="197">
        <f>ROUND(F69*E69,2)</f>
        <v>0</v>
      </c>
    </row>
    <row r="70" spans="1:7" ht="20.25" customHeight="1">
      <c r="A70" s="209">
        <v>50</v>
      </c>
      <c r="B70" s="193" t="s">
        <v>379</v>
      </c>
      <c r="C70" s="194" t="s">
        <v>380</v>
      </c>
      <c r="D70" s="195" t="s">
        <v>152</v>
      </c>
      <c r="E70" s="196">
        <v>0.056</v>
      </c>
      <c r="F70" s="197"/>
      <c r="G70" s="197">
        <f>ROUND(F70*E70,2)</f>
        <v>0</v>
      </c>
    </row>
    <row r="71" spans="1:7" ht="28.5" customHeight="1">
      <c r="A71" s="214"/>
      <c r="B71" s="200" t="s">
        <v>381</v>
      </c>
      <c r="C71" s="200" t="s">
        <v>382</v>
      </c>
      <c r="D71" s="215"/>
      <c r="E71" s="216"/>
      <c r="F71" s="217"/>
      <c r="G71" s="218">
        <f>SUM(G72:G78)</f>
        <v>0</v>
      </c>
    </row>
    <row r="72" spans="1:7" ht="20.25" customHeight="1">
      <c r="A72" s="209">
        <v>51</v>
      </c>
      <c r="B72" s="193" t="s">
        <v>383</v>
      </c>
      <c r="C72" s="194" t="s">
        <v>384</v>
      </c>
      <c r="D72" s="195" t="s">
        <v>175</v>
      </c>
      <c r="E72" s="196">
        <v>4</v>
      </c>
      <c r="F72" s="197"/>
      <c r="G72" s="197">
        <f aca="true" t="shared" si="4" ref="G72:G78">ROUND(F72*E72,2)</f>
        <v>0</v>
      </c>
    </row>
    <row r="73" spans="1:7" ht="20.25" customHeight="1">
      <c r="A73" s="209">
        <v>52</v>
      </c>
      <c r="B73" s="193" t="s">
        <v>385</v>
      </c>
      <c r="C73" s="194" t="s">
        <v>386</v>
      </c>
      <c r="D73" s="195" t="s">
        <v>175</v>
      </c>
      <c r="E73" s="196">
        <v>1</v>
      </c>
      <c r="F73" s="197"/>
      <c r="G73" s="197">
        <f t="shared" si="4"/>
        <v>0</v>
      </c>
    </row>
    <row r="74" spans="1:7" ht="20.25" customHeight="1">
      <c r="A74" s="209">
        <v>53</v>
      </c>
      <c r="B74" s="193" t="s">
        <v>387</v>
      </c>
      <c r="C74" s="194" t="s">
        <v>388</v>
      </c>
      <c r="D74" s="195" t="s">
        <v>175</v>
      </c>
      <c r="E74" s="196">
        <v>4</v>
      </c>
      <c r="F74" s="197"/>
      <c r="G74" s="197">
        <f t="shared" si="4"/>
        <v>0</v>
      </c>
    </row>
    <row r="75" spans="1:7" ht="20.25" customHeight="1">
      <c r="A75" s="209">
        <v>54</v>
      </c>
      <c r="B75" s="193" t="s">
        <v>389</v>
      </c>
      <c r="C75" s="194" t="s">
        <v>390</v>
      </c>
      <c r="D75" s="195" t="s">
        <v>175</v>
      </c>
      <c r="E75" s="196">
        <v>2</v>
      </c>
      <c r="F75" s="197"/>
      <c r="G75" s="197">
        <f t="shared" si="4"/>
        <v>0</v>
      </c>
    </row>
    <row r="76" spans="1:7" ht="20.25" customHeight="1">
      <c r="A76" s="209">
        <v>55</v>
      </c>
      <c r="B76" s="193" t="s">
        <v>391</v>
      </c>
      <c r="C76" s="194" t="s">
        <v>392</v>
      </c>
      <c r="D76" s="195" t="s">
        <v>175</v>
      </c>
      <c r="E76" s="196">
        <v>2</v>
      </c>
      <c r="F76" s="197"/>
      <c r="G76" s="197">
        <f t="shared" si="4"/>
        <v>0</v>
      </c>
    </row>
    <row r="77" spans="1:7" ht="20.25" customHeight="1">
      <c r="A77" s="209">
        <v>56</v>
      </c>
      <c r="B77" s="193" t="s">
        <v>393</v>
      </c>
      <c r="C77" s="194" t="s">
        <v>394</v>
      </c>
      <c r="D77" s="195" t="s">
        <v>152</v>
      </c>
      <c r="E77" s="196">
        <v>0.006</v>
      </c>
      <c r="F77" s="197"/>
      <c r="G77" s="197">
        <f t="shared" si="4"/>
        <v>0</v>
      </c>
    </row>
    <row r="78" spans="1:7" ht="20.25" customHeight="1">
      <c r="A78" s="209">
        <v>57</v>
      </c>
      <c r="B78" s="193" t="s">
        <v>395</v>
      </c>
      <c r="C78" s="194" t="s">
        <v>396</v>
      </c>
      <c r="D78" s="195" t="s">
        <v>152</v>
      </c>
      <c r="E78" s="196">
        <v>0.006</v>
      </c>
      <c r="F78" s="197"/>
      <c r="G78" s="197">
        <f t="shared" si="4"/>
        <v>0</v>
      </c>
    </row>
    <row r="79" spans="1:7" ht="32.25" customHeight="1">
      <c r="A79" s="214"/>
      <c r="B79" s="200" t="s">
        <v>397</v>
      </c>
      <c r="C79" s="200" t="s">
        <v>398</v>
      </c>
      <c r="D79" s="215"/>
      <c r="E79" s="216"/>
      <c r="F79" s="217"/>
      <c r="G79" s="218">
        <f>SUM(G80)</f>
        <v>0</v>
      </c>
    </row>
    <row r="80" spans="1:7" ht="22.5" customHeight="1">
      <c r="A80" s="209">
        <v>58</v>
      </c>
      <c r="B80" s="193" t="s">
        <v>399</v>
      </c>
      <c r="C80" s="194" t="s">
        <v>400</v>
      </c>
      <c r="D80" s="195" t="s">
        <v>175</v>
      </c>
      <c r="E80" s="196">
        <v>1</v>
      </c>
      <c r="F80" s="197"/>
      <c r="G80" s="197">
        <f>ROUND(F80*E80,2)</f>
        <v>0</v>
      </c>
    </row>
    <row r="81" spans="1:7" ht="27" customHeight="1">
      <c r="A81" s="214"/>
      <c r="B81" s="200" t="s">
        <v>401</v>
      </c>
      <c r="C81" s="200" t="s">
        <v>402</v>
      </c>
      <c r="D81" s="215"/>
      <c r="E81" s="216"/>
      <c r="F81" s="217"/>
      <c r="G81" s="218">
        <f>SUM(G82:G86)</f>
        <v>0</v>
      </c>
    </row>
    <row r="82" spans="1:7" ht="20.25" customHeight="1">
      <c r="A82" s="209">
        <v>59</v>
      </c>
      <c r="B82" s="193" t="s">
        <v>403</v>
      </c>
      <c r="C82" s="194" t="s">
        <v>404</v>
      </c>
      <c r="D82" s="195" t="s">
        <v>175</v>
      </c>
      <c r="E82" s="196">
        <v>3</v>
      </c>
      <c r="F82" s="197"/>
      <c r="G82" s="197">
        <f>ROUND(F82*E82,2)</f>
        <v>0</v>
      </c>
    </row>
    <row r="83" spans="1:7" ht="20.25" customHeight="1">
      <c r="A83" s="294">
        <v>60</v>
      </c>
      <c r="B83" s="193" t="s">
        <v>405</v>
      </c>
      <c r="C83" s="194" t="s">
        <v>406</v>
      </c>
      <c r="D83" s="195" t="s">
        <v>133</v>
      </c>
      <c r="E83" s="196">
        <v>26</v>
      </c>
      <c r="F83" s="197"/>
      <c r="G83" s="197">
        <f>ROUND(F83*E83,2)</f>
        <v>0</v>
      </c>
    </row>
    <row r="84" spans="1:7" ht="20.25" customHeight="1">
      <c r="A84" s="209">
        <v>61</v>
      </c>
      <c r="B84" s="193" t="s">
        <v>407</v>
      </c>
      <c r="C84" s="194" t="s">
        <v>408</v>
      </c>
      <c r="D84" s="195" t="s">
        <v>175</v>
      </c>
      <c r="E84" s="196">
        <v>3</v>
      </c>
      <c r="F84" s="197"/>
      <c r="G84" s="197">
        <f>ROUND(F84*E84,2)</f>
        <v>0</v>
      </c>
    </row>
    <row r="85" spans="1:7" ht="20.25" customHeight="1">
      <c r="A85" s="294">
        <v>62</v>
      </c>
      <c r="B85" s="193" t="s">
        <v>409</v>
      </c>
      <c r="C85" s="194" t="s">
        <v>410</v>
      </c>
      <c r="D85" s="195" t="s">
        <v>175</v>
      </c>
      <c r="E85" s="196">
        <v>3</v>
      </c>
      <c r="F85" s="197"/>
      <c r="G85" s="197">
        <f>ROUND(F85*E85,2)</f>
        <v>0</v>
      </c>
    </row>
    <row r="86" spans="1:7" ht="20.25" customHeight="1">
      <c r="A86" s="209">
        <v>63</v>
      </c>
      <c r="B86" s="193" t="s">
        <v>411</v>
      </c>
      <c r="C86" s="194" t="s">
        <v>412</v>
      </c>
      <c r="D86" s="195" t="s">
        <v>175</v>
      </c>
      <c r="E86" s="196">
        <v>1</v>
      </c>
      <c r="F86" s="197"/>
      <c r="G86" s="197">
        <f>ROUND(F86*E86,2)</f>
        <v>0</v>
      </c>
    </row>
    <row r="87" spans="1:7" ht="30" customHeight="1">
      <c r="A87" s="214"/>
      <c r="B87" s="200" t="s">
        <v>254</v>
      </c>
      <c r="C87" s="200" t="s">
        <v>255</v>
      </c>
      <c r="D87" s="215"/>
      <c r="E87" s="216"/>
      <c r="F87" s="217"/>
      <c r="G87" s="218">
        <f>SUM(G88)</f>
        <v>0</v>
      </c>
    </row>
    <row r="88" spans="1:7" ht="20.25" customHeight="1">
      <c r="A88" s="209">
        <v>64</v>
      </c>
      <c r="B88" s="193" t="s">
        <v>256</v>
      </c>
      <c r="C88" s="194" t="s">
        <v>413</v>
      </c>
      <c r="D88" s="195" t="s">
        <v>112</v>
      </c>
      <c r="E88" s="196">
        <v>4</v>
      </c>
      <c r="F88" s="197"/>
      <c r="G88" s="197">
        <f>ROUND(F88*E88,2)</f>
        <v>0</v>
      </c>
    </row>
    <row r="89" spans="1:7" ht="27" customHeight="1">
      <c r="A89" s="214"/>
      <c r="B89" s="200" t="s">
        <v>259</v>
      </c>
      <c r="C89" s="200" t="s">
        <v>260</v>
      </c>
      <c r="D89" s="215"/>
      <c r="E89" s="216"/>
      <c r="F89" s="217"/>
      <c r="G89" s="218">
        <f>SUM(G90:G93)</f>
        <v>0</v>
      </c>
    </row>
    <row r="90" spans="1:7" ht="20.25" customHeight="1">
      <c r="A90" s="209">
        <v>65</v>
      </c>
      <c r="B90" s="193" t="s">
        <v>261</v>
      </c>
      <c r="C90" s="194" t="s">
        <v>262</v>
      </c>
      <c r="D90" s="195" t="s">
        <v>112</v>
      </c>
      <c r="E90" s="196">
        <v>4</v>
      </c>
      <c r="F90" s="197"/>
      <c r="G90" s="197">
        <f>ROUND(F90*E90,2)</f>
        <v>0</v>
      </c>
    </row>
    <row r="91" spans="1:7" ht="20.25" customHeight="1">
      <c r="A91" s="209">
        <v>66</v>
      </c>
      <c r="B91" s="193" t="s">
        <v>263</v>
      </c>
      <c r="C91" s="194" t="s">
        <v>264</v>
      </c>
      <c r="D91" s="195" t="s">
        <v>112</v>
      </c>
      <c r="E91" s="196">
        <v>4</v>
      </c>
      <c r="F91" s="197"/>
      <c r="G91" s="197">
        <f>ROUND(F91*E91,2)</f>
        <v>0</v>
      </c>
    </row>
    <row r="92" spans="1:7" ht="20.25" customHeight="1">
      <c r="A92" s="209">
        <v>67</v>
      </c>
      <c r="B92" s="193" t="s">
        <v>265</v>
      </c>
      <c r="C92" s="194" t="s">
        <v>266</v>
      </c>
      <c r="D92" s="195" t="s">
        <v>112</v>
      </c>
      <c r="E92" s="196">
        <v>4</v>
      </c>
      <c r="F92" s="197"/>
      <c r="G92" s="197">
        <f>ROUND(F92*E92,2)</f>
        <v>0</v>
      </c>
    </row>
    <row r="93" spans="1:7" ht="20.25" customHeight="1">
      <c r="A93" s="209">
        <v>68</v>
      </c>
      <c r="B93" s="193" t="s">
        <v>267</v>
      </c>
      <c r="C93" s="194" t="s">
        <v>268</v>
      </c>
      <c r="D93" s="195" t="s">
        <v>112</v>
      </c>
      <c r="E93" s="196">
        <v>4</v>
      </c>
      <c r="F93" s="197"/>
      <c r="G93" s="197">
        <f>ROUND(F93*E93,2)</f>
        <v>0</v>
      </c>
    </row>
    <row r="94" spans="1:7" ht="31.5" customHeight="1">
      <c r="A94" s="214"/>
      <c r="B94" s="200" t="s">
        <v>414</v>
      </c>
      <c r="C94" s="200" t="s">
        <v>415</v>
      </c>
      <c r="D94" s="215"/>
      <c r="E94" s="216"/>
      <c r="F94" s="217"/>
      <c r="G94" s="218">
        <f>SUM(G95:G96)</f>
        <v>0</v>
      </c>
    </row>
    <row r="95" spans="1:7" ht="20.25" customHeight="1">
      <c r="A95" s="209">
        <v>69</v>
      </c>
      <c r="B95" s="193" t="s">
        <v>416</v>
      </c>
      <c r="C95" s="194" t="s">
        <v>417</v>
      </c>
      <c r="D95" s="195" t="s">
        <v>175</v>
      </c>
      <c r="E95" s="196">
        <v>1</v>
      </c>
      <c r="F95" s="197"/>
      <c r="G95" s="197">
        <f>ROUND(F95*E95,2)</f>
        <v>0</v>
      </c>
    </row>
    <row r="96" spans="1:7" ht="20.25" customHeight="1">
      <c r="A96" s="209">
        <v>70</v>
      </c>
      <c r="B96" s="193" t="s">
        <v>418</v>
      </c>
      <c r="C96" s="194" t="s">
        <v>419</v>
      </c>
      <c r="D96" s="195" t="s">
        <v>196</v>
      </c>
      <c r="E96" s="196">
        <v>1</v>
      </c>
      <c r="F96" s="197"/>
      <c r="G96" s="197">
        <f>ROUND(F96*E96,2)</f>
        <v>0</v>
      </c>
    </row>
    <row r="97" spans="1:7" ht="28.5" customHeight="1">
      <c r="A97" s="214"/>
      <c r="B97" s="200" t="s">
        <v>273</v>
      </c>
      <c r="C97" s="200" t="s">
        <v>274</v>
      </c>
      <c r="D97" s="215"/>
      <c r="E97" s="216"/>
      <c r="F97" s="217"/>
      <c r="G97" s="218">
        <f>SUM(G98:G101)</f>
        <v>0</v>
      </c>
    </row>
    <row r="98" spans="1:7" ht="20.25" customHeight="1">
      <c r="A98" s="209">
        <v>71</v>
      </c>
      <c r="B98" s="193" t="s">
        <v>275</v>
      </c>
      <c r="C98" s="194" t="s">
        <v>276</v>
      </c>
      <c r="D98" s="195" t="s">
        <v>129</v>
      </c>
      <c r="E98" s="196">
        <v>1</v>
      </c>
      <c r="F98" s="197"/>
      <c r="G98" s="197">
        <f>ROUND(F98*E98,2)</f>
        <v>0</v>
      </c>
    </row>
    <row r="99" spans="1:7" ht="20.25" customHeight="1">
      <c r="A99" s="177">
        <v>72</v>
      </c>
      <c r="B99" s="271" t="s">
        <v>279</v>
      </c>
      <c r="C99" s="192" t="s">
        <v>280</v>
      </c>
      <c r="D99" s="242" t="s">
        <v>281</v>
      </c>
      <c r="E99" s="272">
        <v>1</v>
      </c>
      <c r="F99" s="229"/>
      <c r="G99" s="207">
        <f>SUM(E99*F99)</f>
        <v>0</v>
      </c>
    </row>
    <row r="100" spans="1:7" ht="20.25" customHeight="1">
      <c r="A100" s="209">
        <v>73</v>
      </c>
      <c r="B100" s="193" t="s">
        <v>420</v>
      </c>
      <c r="C100" s="194" t="s">
        <v>421</v>
      </c>
      <c r="D100" s="195" t="s">
        <v>129</v>
      </c>
      <c r="E100" s="196">
        <v>1</v>
      </c>
      <c r="F100" s="197"/>
      <c r="G100" s="197">
        <f>ROUND(F100*E100,2)</f>
        <v>0</v>
      </c>
    </row>
    <row r="101" spans="1:7" ht="20.25" customHeight="1">
      <c r="A101" s="209">
        <v>74</v>
      </c>
      <c r="B101" s="193" t="s">
        <v>422</v>
      </c>
      <c r="C101" s="194" t="s">
        <v>423</v>
      </c>
      <c r="D101" s="195" t="s">
        <v>129</v>
      </c>
      <c r="E101" s="196">
        <v>1</v>
      </c>
      <c r="F101" s="197"/>
      <c r="G101" s="197">
        <f>ROUND(F101*E101,2)</f>
        <v>0</v>
      </c>
    </row>
    <row r="102" spans="2:7" ht="27" customHeight="1">
      <c r="B102" s="295"/>
      <c r="C102" s="296" t="s">
        <v>424</v>
      </c>
      <c r="D102" s="276" t="s">
        <v>281</v>
      </c>
      <c r="E102" s="295"/>
      <c r="F102" s="295"/>
      <c r="G102" s="297">
        <f>SUM(G40+G9)</f>
        <v>0</v>
      </c>
    </row>
  </sheetData>
  <sheetProtection selectLockedCells="1" selectUnlockedCells="1"/>
  <mergeCells count="3">
    <mergeCell ref="A2:C2"/>
    <mergeCell ref="F4:G4"/>
    <mergeCell ref="F8:G8"/>
  </mergeCells>
  <printOptions horizontalCentered="1"/>
  <pageMargins left="0.4722222222222222" right="0.31527777777777777" top="0.39375" bottom="0.5902777777777778" header="0.5118055555555555" footer="0"/>
  <pageSetup fitToHeight="80" fitToWidth="1" horizontalDpi="300" verticalDpi="300" orientation="landscape" paperSize="9"/>
  <headerFooter alignWithMargins="0">
    <oddFooter>&amp;L&amp;F&amp;C&amp;P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56"/>
  <sheetViews>
    <sheetView showGridLines="0" zoomScale="85" zoomScaleNormal="85" zoomScaleSheetLayoutView="91" zoomScalePageLayoutView="0" workbookViewId="0" topLeftCell="A1">
      <pane ySplit="6" topLeftCell="A7" activePane="bottomLeft" state="frozen"/>
      <selection pane="topLeft" activeCell="A1" sqref="A1"/>
      <selection pane="bottomLeft" activeCell="G54" sqref="G54"/>
    </sheetView>
  </sheetViews>
  <sheetFormatPr defaultColWidth="10.66015625" defaultRowHeight="12" customHeight="1"/>
  <cols>
    <col min="1" max="1" width="10.5" style="158" customWidth="1"/>
    <col min="2" max="2" width="15" style="158" customWidth="1"/>
    <col min="3" max="3" width="65.33203125" style="158" customWidth="1"/>
    <col min="4" max="4" width="34.16015625" style="158" customWidth="1"/>
    <col min="5" max="5" width="10" style="158" customWidth="1"/>
    <col min="6" max="6" width="13.66015625" style="158" customWidth="1"/>
    <col min="7" max="7" width="14.5" style="158" customWidth="1"/>
    <col min="8" max="8" width="17.5" style="159" customWidth="1"/>
    <col min="9" max="9" width="16.16015625" style="159" customWidth="1"/>
    <col min="10" max="16384" width="10.66015625" style="159" customWidth="1"/>
  </cols>
  <sheetData>
    <row r="1" spans="1:8" s="158" customFormat="1" ht="30" customHeight="1">
      <c r="A1" s="135" t="s">
        <v>102</v>
      </c>
      <c r="B1" s="136"/>
      <c r="C1" s="160"/>
      <c r="D1" s="160"/>
      <c r="E1" s="137"/>
      <c r="F1" s="161"/>
      <c r="G1" s="137"/>
      <c r="H1" s="137"/>
    </row>
    <row r="2" spans="1:8" s="158" customFormat="1" ht="19.5" customHeight="1">
      <c r="A2" s="384" t="s">
        <v>88</v>
      </c>
      <c r="B2" s="384"/>
      <c r="C2" s="384"/>
      <c r="D2" s="384"/>
      <c r="E2" s="162"/>
      <c r="F2" s="161"/>
      <c r="G2" s="137"/>
      <c r="H2" s="137"/>
    </row>
    <row r="3" spans="1:8" s="158" customFormat="1" ht="19.5" customHeight="1">
      <c r="A3" s="163" t="s">
        <v>425</v>
      </c>
      <c r="B3" s="163"/>
      <c r="C3" s="163"/>
      <c r="D3" s="163"/>
      <c r="E3" s="162"/>
      <c r="F3" s="161"/>
      <c r="G3" s="137"/>
      <c r="H3" s="137"/>
    </row>
    <row r="4" spans="1:8" s="158" customFormat="1" ht="19.5" customHeight="1">
      <c r="A4" s="163" t="s">
        <v>90</v>
      </c>
      <c r="B4" s="163"/>
      <c r="C4" s="164"/>
      <c r="D4" s="164"/>
      <c r="E4" s="162"/>
      <c r="F4" s="161"/>
      <c r="G4" s="385" t="s">
        <v>91</v>
      </c>
      <c r="H4" s="385"/>
    </row>
    <row r="5" spans="1:8" s="158" customFormat="1" ht="9.75" customHeight="1">
      <c r="A5" s="137"/>
      <c r="B5" s="137"/>
      <c r="C5" s="137"/>
      <c r="D5" s="137"/>
      <c r="E5" s="137"/>
      <c r="F5" s="161"/>
      <c r="G5" s="137"/>
      <c r="H5" s="137"/>
    </row>
    <row r="6" spans="1:8" s="158" customFormat="1" ht="18.75" customHeight="1">
      <c r="A6" s="165" t="s">
        <v>104</v>
      </c>
      <c r="B6" s="165" t="s">
        <v>92</v>
      </c>
      <c r="C6" s="165" t="s">
        <v>93</v>
      </c>
      <c r="D6" s="165" t="s">
        <v>426</v>
      </c>
      <c r="E6" s="165" t="s">
        <v>105</v>
      </c>
      <c r="F6" s="165" t="s">
        <v>106</v>
      </c>
      <c r="G6" s="165" t="s">
        <v>107</v>
      </c>
      <c r="H6" s="165" t="s">
        <v>94</v>
      </c>
    </row>
    <row r="7" spans="1:8" s="158" customFormat="1" ht="12" customHeight="1">
      <c r="A7" s="142" t="s">
        <v>34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</row>
    <row r="8" spans="1:8" s="158" customFormat="1" ht="35.25" customHeight="1">
      <c r="A8" s="279"/>
      <c r="B8" s="280"/>
      <c r="C8" s="281" t="s">
        <v>427</v>
      </c>
      <c r="D8" s="281"/>
      <c r="E8" s="282"/>
      <c r="F8" s="282"/>
      <c r="G8" s="386">
        <f>SUM(H10+H9)</f>
        <v>0</v>
      </c>
      <c r="H8" s="386"/>
    </row>
    <row r="9" spans="1:8" s="158" customFormat="1" ht="31.5" customHeight="1">
      <c r="A9" s="219"/>
      <c r="B9" s="220">
        <v>751</v>
      </c>
      <c r="C9" s="173" t="s">
        <v>428</v>
      </c>
      <c r="D9" s="173"/>
      <c r="E9" s="298"/>
      <c r="F9" s="299"/>
      <c r="G9" s="300"/>
      <c r="H9" s="176">
        <f>SUM(H43)</f>
        <v>0</v>
      </c>
    </row>
    <row r="10" spans="1:8" s="158" customFormat="1" ht="32.25" customHeight="1">
      <c r="A10" s="172"/>
      <c r="B10" s="220">
        <v>751</v>
      </c>
      <c r="C10" s="173" t="s">
        <v>429</v>
      </c>
      <c r="D10" s="173"/>
      <c r="E10" s="301"/>
      <c r="F10" s="199"/>
      <c r="G10" s="221"/>
      <c r="H10" s="257">
        <f>SUM(H11:H42)</f>
        <v>0</v>
      </c>
    </row>
    <row r="11" spans="1:8" s="158" customFormat="1" ht="24" customHeight="1">
      <c r="A11" s="302" t="s">
        <v>430</v>
      </c>
      <c r="B11" s="302" t="s">
        <v>431</v>
      </c>
      <c r="C11" s="303" t="s">
        <v>432</v>
      </c>
      <c r="D11" s="303" t="s">
        <v>433</v>
      </c>
      <c r="E11" s="304" t="s">
        <v>129</v>
      </c>
      <c r="F11" s="305">
        <v>1</v>
      </c>
      <c r="G11" s="306"/>
      <c r="H11" s="307">
        <f>SUM(G11*F11)</f>
        <v>0</v>
      </c>
    </row>
    <row r="12" spans="1:8" s="158" customFormat="1" ht="24" customHeight="1">
      <c r="A12" s="302" t="s">
        <v>434</v>
      </c>
      <c r="B12" s="302" t="s">
        <v>435</v>
      </c>
      <c r="C12" s="303" t="s">
        <v>436</v>
      </c>
      <c r="D12" s="303" t="s">
        <v>433</v>
      </c>
      <c r="E12" s="304" t="s">
        <v>129</v>
      </c>
      <c r="F12" s="305">
        <v>2</v>
      </c>
      <c r="G12" s="306"/>
      <c r="H12" s="307">
        <f>SUM(G12*F12)</f>
        <v>0</v>
      </c>
    </row>
    <row r="13" spans="1:8" s="158" customFormat="1" ht="24" customHeight="1">
      <c r="A13" s="302" t="s">
        <v>437</v>
      </c>
      <c r="B13" s="302" t="s">
        <v>438</v>
      </c>
      <c r="C13" s="303" t="s">
        <v>439</v>
      </c>
      <c r="D13" s="303" t="s">
        <v>433</v>
      </c>
      <c r="E13" s="304" t="s">
        <v>129</v>
      </c>
      <c r="F13" s="305">
        <v>4</v>
      </c>
      <c r="G13" s="306"/>
      <c r="H13" s="307">
        <f>SUM(G13*F13)</f>
        <v>0</v>
      </c>
    </row>
    <row r="14" spans="1:8" s="158" customFormat="1" ht="24" customHeight="1">
      <c r="A14" s="302" t="s">
        <v>440</v>
      </c>
      <c r="B14" s="302" t="s">
        <v>441</v>
      </c>
      <c r="C14" s="303" t="s">
        <v>442</v>
      </c>
      <c r="D14" s="303" t="s">
        <v>433</v>
      </c>
      <c r="E14" s="304" t="s">
        <v>129</v>
      </c>
      <c r="F14" s="305">
        <v>2</v>
      </c>
      <c r="G14" s="306"/>
      <c r="H14" s="307">
        <f>SUM(G14*F14)</f>
        <v>0</v>
      </c>
    </row>
    <row r="15" spans="1:8" s="158" customFormat="1" ht="24" customHeight="1">
      <c r="A15" s="302" t="s">
        <v>443</v>
      </c>
      <c r="B15" s="302" t="s">
        <v>444</v>
      </c>
      <c r="C15" s="303" t="s">
        <v>445</v>
      </c>
      <c r="D15" s="303" t="s">
        <v>446</v>
      </c>
      <c r="E15" s="304" t="s">
        <v>129</v>
      </c>
      <c r="F15" s="305">
        <v>2</v>
      </c>
      <c r="G15" s="306"/>
      <c r="H15" s="307">
        <f>SUM(G15*F15)</f>
        <v>0</v>
      </c>
    </row>
    <row r="16" spans="1:8" s="158" customFormat="1" ht="24" customHeight="1">
      <c r="A16" s="302" t="s">
        <v>447</v>
      </c>
      <c r="B16" s="302" t="s">
        <v>448</v>
      </c>
      <c r="C16" s="303" t="s">
        <v>449</v>
      </c>
      <c r="D16" s="303" t="s">
        <v>450</v>
      </c>
      <c r="E16" s="304" t="s">
        <v>129</v>
      </c>
      <c r="F16" s="305">
        <v>1</v>
      </c>
      <c r="G16" s="306"/>
      <c r="H16" s="307">
        <f aca="true" t="shared" si="0" ref="H16:H42">SUM(G16*F16)</f>
        <v>0</v>
      </c>
    </row>
    <row r="17" spans="1:8" s="158" customFormat="1" ht="24" customHeight="1">
      <c r="A17" s="302" t="s">
        <v>451</v>
      </c>
      <c r="B17" s="302" t="s">
        <v>452</v>
      </c>
      <c r="C17" s="303" t="s">
        <v>453</v>
      </c>
      <c r="D17" s="303" t="s">
        <v>454</v>
      </c>
      <c r="E17" s="304" t="s">
        <v>129</v>
      </c>
      <c r="F17" s="305">
        <v>1</v>
      </c>
      <c r="G17" s="306"/>
      <c r="H17" s="307">
        <f t="shared" si="0"/>
        <v>0</v>
      </c>
    </row>
    <row r="18" spans="1:8" s="158" customFormat="1" ht="24" customHeight="1">
      <c r="A18" s="302" t="s">
        <v>455</v>
      </c>
      <c r="B18" s="302" t="s">
        <v>456</v>
      </c>
      <c r="C18" s="303" t="s">
        <v>453</v>
      </c>
      <c r="D18" s="303" t="s">
        <v>457</v>
      </c>
      <c r="E18" s="304" t="s">
        <v>129</v>
      </c>
      <c r="F18" s="305">
        <v>1</v>
      </c>
      <c r="G18" s="306"/>
      <c r="H18" s="307">
        <f t="shared" si="0"/>
        <v>0</v>
      </c>
    </row>
    <row r="19" spans="1:8" s="158" customFormat="1" ht="24" customHeight="1">
      <c r="A19" s="302" t="s">
        <v>458</v>
      </c>
      <c r="B19" s="302" t="s">
        <v>459</v>
      </c>
      <c r="C19" s="303" t="s">
        <v>453</v>
      </c>
      <c r="D19" s="303" t="s">
        <v>460</v>
      </c>
      <c r="E19" s="304" t="s">
        <v>129</v>
      </c>
      <c r="F19" s="305">
        <v>1</v>
      </c>
      <c r="G19" s="306"/>
      <c r="H19" s="307">
        <f t="shared" si="0"/>
        <v>0</v>
      </c>
    </row>
    <row r="20" spans="1:8" s="158" customFormat="1" ht="24" customHeight="1">
      <c r="A20" s="302" t="s">
        <v>461</v>
      </c>
      <c r="B20" s="302" t="s">
        <v>462</v>
      </c>
      <c r="C20" s="303" t="s">
        <v>453</v>
      </c>
      <c r="D20" s="303" t="s">
        <v>463</v>
      </c>
      <c r="E20" s="304" t="s">
        <v>129</v>
      </c>
      <c r="F20" s="305">
        <v>1</v>
      </c>
      <c r="G20" s="306"/>
      <c r="H20" s="307">
        <f t="shared" si="0"/>
        <v>0</v>
      </c>
    </row>
    <row r="21" spans="1:8" s="158" customFormat="1" ht="24" customHeight="1">
      <c r="A21" s="302" t="s">
        <v>464</v>
      </c>
      <c r="B21" s="302" t="s">
        <v>465</v>
      </c>
      <c r="C21" s="303" t="s">
        <v>453</v>
      </c>
      <c r="D21" s="303" t="s">
        <v>466</v>
      </c>
      <c r="E21" s="304" t="s">
        <v>129</v>
      </c>
      <c r="F21" s="305">
        <v>1</v>
      </c>
      <c r="G21" s="306"/>
      <c r="H21" s="307">
        <f t="shared" si="0"/>
        <v>0</v>
      </c>
    </row>
    <row r="22" spans="1:8" s="158" customFormat="1" ht="24" customHeight="1">
      <c r="A22" s="302" t="s">
        <v>467</v>
      </c>
      <c r="B22" s="302" t="s">
        <v>468</v>
      </c>
      <c r="C22" s="303" t="s">
        <v>469</v>
      </c>
      <c r="D22" s="303" t="s">
        <v>470</v>
      </c>
      <c r="E22" s="304" t="s">
        <v>129</v>
      </c>
      <c r="F22" s="305">
        <v>2</v>
      </c>
      <c r="G22" s="306"/>
      <c r="H22" s="307">
        <f t="shared" si="0"/>
        <v>0</v>
      </c>
    </row>
    <row r="23" spans="1:8" s="158" customFormat="1" ht="24" customHeight="1">
      <c r="A23" s="302" t="s">
        <v>471</v>
      </c>
      <c r="B23" s="302" t="s">
        <v>472</v>
      </c>
      <c r="C23" s="303" t="s">
        <v>469</v>
      </c>
      <c r="D23" s="303" t="s">
        <v>473</v>
      </c>
      <c r="E23" s="304" t="s">
        <v>129</v>
      </c>
      <c r="F23" s="305">
        <v>1</v>
      </c>
      <c r="G23" s="306"/>
      <c r="H23" s="308">
        <f t="shared" si="0"/>
        <v>0</v>
      </c>
    </row>
    <row r="24" spans="1:8" s="158" customFormat="1" ht="24" customHeight="1">
      <c r="A24" s="302" t="s">
        <v>474</v>
      </c>
      <c r="B24" s="302" t="s">
        <v>475</v>
      </c>
      <c r="C24" s="303" t="s">
        <v>469</v>
      </c>
      <c r="D24" s="303" t="s">
        <v>476</v>
      </c>
      <c r="E24" s="304" t="s">
        <v>129</v>
      </c>
      <c r="F24" s="305">
        <v>1</v>
      </c>
      <c r="G24" s="306"/>
      <c r="H24" s="307">
        <f t="shared" si="0"/>
        <v>0</v>
      </c>
    </row>
    <row r="25" spans="1:8" s="158" customFormat="1" ht="24" customHeight="1">
      <c r="A25" s="302" t="s">
        <v>477</v>
      </c>
      <c r="B25" s="302" t="s">
        <v>478</v>
      </c>
      <c r="C25" s="303" t="s">
        <v>469</v>
      </c>
      <c r="D25" s="303" t="s">
        <v>479</v>
      </c>
      <c r="E25" s="304" t="s">
        <v>129</v>
      </c>
      <c r="F25" s="305">
        <v>1</v>
      </c>
      <c r="G25" s="306"/>
      <c r="H25" s="307">
        <f t="shared" si="0"/>
        <v>0</v>
      </c>
    </row>
    <row r="26" spans="1:8" s="158" customFormat="1" ht="24" customHeight="1">
      <c r="A26" s="302" t="s">
        <v>480</v>
      </c>
      <c r="B26" s="302" t="s">
        <v>481</v>
      </c>
      <c r="C26" s="303" t="s">
        <v>469</v>
      </c>
      <c r="D26" s="303" t="s">
        <v>482</v>
      </c>
      <c r="E26" s="304" t="s">
        <v>129</v>
      </c>
      <c r="F26" s="305">
        <v>2</v>
      </c>
      <c r="G26" s="306"/>
      <c r="H26" s="307">
        <f t="shared" si="0"/>
        <v>0</v>
      </c>
    </row>
    <row r="27" spans="1:8" s="158" customFormat="1" ht="24" customHeight="1">
      <c r="A27" s="302" t="s">
        <v>483</v>
      </c>
      <c r="B27" s="302" t="s">
        <v>484</v>
      </c>
      <c r="C27" s="303" t="s">
        <v>485</v>
      </c>
      <c r="D27" s="303" t="s">
        <v>486</v>
      </c>
      <c r="E27" s="304" t="s">
        <v>129</v>
      </c>
      <c r="F27" s="305">
        <v>16</v>
      </c>
      <c r="G27" s="306"/>
      <c r="H27" s="307">
        <f t="shared" si="0"/>
        <v>0</v>
      </c>
    </row>
    <row r="28" spans="1:8" s="158" customFormat="1" ht="24" customHeight="1">
      <c r="A28" s="302" t="s">
        <v>487</v>
      </c>
      <c r="B28" s="302" t="s">
        <v>488</v>
      </c>
      <c r="C28" s="303" t="s">
        <v>485</v>
      </c>
      <c r="D28" s="303" t="s">
        <v>489</v>
      </c>
      <c r="E28" s="304" t="s">
        <v>129</v>
      </c>
      <c r="F28" s="305">
        <v>5</v>
      </c>
      <c r="G28" s="306"/>
      <c r="H28" s="307">
        <f t="shared" si="0"/>
        <v>0</v>
      </c>
    </row>
    <row r="29" spans="1:8" s="158" customFormat="1" ht="24" customHeight="1">
      <c r="A29" s="302" t="s">
        <v>490</v>
      </c>
      <c r="B29" s="302" t="s">
        <v>491</v>
      </c>
      <c r="C29" s="303" t="s">
        <v>485</v>
      </c>
      <c r="D29" s="303" t="s">
        <v>492</v>
      </c>
      <c r="E29" s="304" t="s">
        <v>129</v>
      </c>
      <c r="F29" s="305">
        <v>2</v>
      </c>
      <c r="G29" s="306"/>
      <c r="H29" s="307">
        <f t="shared" si="0"/>
        <v>0</v>
      </c>
    </row>
    <row r="30" spans="1:8" s="158" customFormat="1" ht="24" customHeight="1">
      <c r="A30" s="302" t="s">
        <v>493</v>
      </c>
      <c r="B30" s="302" t="s">
        <v>494</v>
      </c>
      <c r="C30" s="303" t="s">
        <v>495</v>
      </c>
      <c r="D30" s="303" t="s">
        <v>496</v>
      </c>
      <c r="E30" s="304" t="s">
        <v>129</v>
      </c>
      <c r="F30" s="305">
        <v>1</v>
      </c>
      <c r="G30" s="306"/>
      <c r="H30" s="307">
        <f t="shared" si="0"/>
        <v>0</v>
      </c>
    </row>
    <row r="31" spans="1:8" s="158" customFormat="1" ht="24" customHeight="1">
      <c r="A31" s="302" t="s">
        <v>497</v>
      </c>
      <c r="B31" s="302" t="s">
        <v>498</v>
      </c>
      <c r="C31" s="303" t="s">
        <v>495</v>
      </c>
      <c r="D31" s="303" t="s">
        <v>499</v>
      </c>
      <c r="E31" s="304" t="s">
        <v>129</v>
      </c>
      <c r="F31" s="305">
        <v>3</v>
      </c>
      <c r="G31" s="306"/>
      <c r="H31" s="307">
        <f t="shared" si="0"/>
        <v>0</v>
      </c>
    </row>
    <row r="32" spans="1:8" s="158" customFormat="1" ht="24" customHeight="1">
      <c r="A32" s="302" t="s">
        <v>500</v>
      </c>
      <c r="B32" s="302" t="s">
        <v>501</v>
      </c>
      <c r="C32" s="303" t="s">
        <v>502</v>
      </c>
      <c r="D32" s="303" t="s">
        <v>503</v>
      </c>
      <c r="E32" s="304" t="s">
        <v>129</v>
      </c>
      <c r="F32" s="305">
        <v>23</v>
      </c>
      <c r="G32" s="306"/>
      <c r="H32" s="307">
        <f t="shared" si="0"/>
        <v>0</v>
      </c>
    </row>
    <row r="33" spans="1:8" s="158" customFormat="1" ht="24" customHeight="1">
      <c r="A33" s="305" t="s">
        <v>504</v>
      </c>
      <c r="B33" s="302" t="s">
        <v>505</v>
      </c>
      <c r="C33" s="303" t="s">
        <v>506</v>
      </c>
      <c r="D33" s="303" t="s">
        <v>507</v>
      </c>
      <c r="E33" s="304" t="s">
        <v>112</v>
      </c>
      <c r="F33" s="305">
        <v>411</v>
      </c>
      <c r="G33" s="306"/>
      <c r="H33" s="307">
        <f t="shared" si="0"/>
        <v>0</v>
      </c>
    </row>
    <row r="34" spans="1:8" s="158" customFormat="1" ht="24" customHeight="1">
      <c r="A34" s="305" t="s">
        <v>504</v>
      </c>
      <c r="B34" s="302" t="s">
        <v>508</v>
      </c>
      <c r="C34" s="303" t="s">
        <v>509</v>
      </c>
      <c r="D34" s="303" t="s">
        <v>510</v>
      </c>
      <c r="E34" s="304" t="s">
        <v>133</v>
      </c>
      <c r="F34" s="305">
        <v>2</v>
      </c>
      <c r="G34" s="306"/>
      <c r="H34" s="307">
        <f t="shared" si="0"/>
        <v>0</v>
      </c>
    </row>
    <row r="35" spans="1:8" s="158" customFormat="1" ht="24" customHeight="1">
      <c r="A35" s="305" t="s">
        <v>504</v>
      </c>
      <c r="B35" s="302" t="s">
        <v>511</v>
      </c>
      <c r="C35" s="303" t="s">
        <v>509</v>
      </c>
      <c r="D35" s="303" t="s">
        <v>512</v>
      </c>
      <c r="E35" s="304" t="s">
        <v>133</v>
      </c>
      <c r="F35" s="305">
        <v>10</v>
      </c>
      <c r="G35" s="306"/>
      <c r="H35" s="307">
        <f t="shared" si="0"/>
        <v>0</v>
      </c>
    </row>
    <row r="36" spans="1:8" s="158" customFormat="1" ht="24" customHeight="1">
      <c r="A36" s="305" t="s">
        <v>504</v>
      </c>
      <c r="B36" s="302" t="s">
        <v>513</v>
      </c>
      <c r="C36" s="303" t="s">
        <v>509</v>
      </c>
      <c r="D36" s="303" t="s">
        <v>514</v>
      </c>
      <c r="E36" s="304" t="s">
        <v>133</v>
      </c>
      <c r="F36" s="305">
        <v>25</v>
      </c>
      <c r="G36" s="306"/>
      <c r="H36" s="307">
        <f t="shared" si="0"/>
        <v>0</v>
      </c>
    </row>
    <row r="37" spans="1:8" s="158" customFormat="1" ht="24" customHeight="1">
      <c r="A37" s="305" t="s">
        <v>504</v>
      </c>
      <c r="B37" s="302" t="s">
        <v>515</v>
      </c>
      <c r="C37" s="303" t="s">
        <v>516</v>
      </c>
      <c r="D37" s="303" t="s">
        <v>517</v>
      </c>
      <c r="E37" s="304" t="s">
        <v>133</v>
      </c>
      <c r="F37" s="305">
        <v>10</v>
      </c>
      <c r="G37" s="306"/>
      <c r="H37" s="307">
        <f>SUM(H38:H42)</f>
        <v>0</v>
      </c>
    </row>
    <row r="38" spans="1:8" s="158" customFormat="1" ht="24" customHeight="1">
      <c r="A38" s="305" t="s">
        <v>504</v>
      </c>
      <c r="B38" s="302" t="s">
        <v>518</v>
      </c>
      <c r="C38" s="303" t="s">
        <v>516</v>
      </c>
      <c r="D38" s="303" t="s">
        <v>519</v>
      </c>
      <c r="E38" s="304" t="s">
        <v>133</v>
      </c>
      <c r="F38" s="305">
        <v>10</v>
      </c>
      <c r="G38" s="306"/>
      <c r="H38" s="307">
        <f t="shared" si="0"/>
        <v>0</v>
      </c>
    </row>
    <row r="39" spans="1:8" s="158" customFormat="1" ht="24" customHeight="1">
      <c r="A39" s="305" t="s">
        <v>520</v>
      </c>
      <c r="B39" s="302" t="s">
        <v>521</v>
      </c>
      <c r="C39" s="306" t="s">
        <v>522</v>
      </c>
      <c r="D39" s="303"/>
      <c r="E39" s="304" t="s">
        <v>112</v>
      </c>
      <c r="F39" s="305">
        <v>245</v>
      </c>
      <c r="G39" s="306"/>
      <c r="H39" s="307">
        <f t="shared" si="0"/>
        <v>0</v>
      </c>
    </row>
    <row r="40" spans="1:8" s="158" customFormat="1" ht="24" customHeight="1">
      <c r="A40" s="305" t="s">
        <v>520</v>
      </c>
      <c r="B40" s="302" t="s">
        <v>523</v>
      </c>
      <c r="C40" s="303" t="s">
        <v>524</v>
      </c>
      <c r="D40" s="303"/>
      <c r="E40" s="304" t="s">
        <v>112</v>
      </c>
      <c r="F40" s="305">
        <v>165</v>
      </c>
      <c r="G40" s="306"/>
      <c r="H40" s="307">
        <f t="shared" si="0"/>
        <v>0</v>
      </c>
    </row>
    <row r="41" spans="1:8" s="158" customFormat="1" ht="24" customHeight="1">
      <c r="A41" s="305" t="s">
        <v>504</v>
      </c>
      <c r="B41" s="302" t="s">
        <v>525</v>
      </c>
      <c r="C41" s="306" t="s">
        <v>526</v>
      </c>
      <c r="D41" s="303"/>
      <c r="E41" s="304" t="s">
        <v>112</v>
      </c>
      <c r="F41" s="305">
        <v>165</v>
      </c>
      <c r="G41" s="306"/>
      <c r="H41" s="307">
        <f t="shared" si="0"/>
        <v>0</v>
      </c>
    </row>
    <row r="42" spans="1:8" s="158" customFormat="1" ht="24" customHeight="1">
      <c r="A42" s="305" t="s">
        <v>527</v>
      </c>
      <c r="B42" s="302" t="s">
        <v>528</v>
      </c>
      <c r="C42" s="303" t="s">
        <v>529</v>
      </c>
      <c r="D42" s="303" t="s">
        <v>530</v>
      </c>
      <c r="E42" s="304" t="s">
        <v>245</v>
      </c>
      <c r="F42" s="305">
        <v>328</v>
      </c>
      <c r="G42" s="306"/>
      <c r="H42" s="307">
        <f t="shared" si="0"/>
        <v>0</v>
      </c>
    </row>
    <row r="43" spans="1:8" s="158" customFormat="1" ht="37.5" customHeight="1">
      <c r="A43" s="309"/>
      <c r="B43" s="310"/>
      <c r="C43" s="311" t="s">
        <v>428</v>
      </c>
      <c r="D43" s="311"/>
      <c r="E43" s="312"/>
      <c r="F43" s="313"/>
      <c r="G43" s="314"/>
      <c r="H43" s="257">
        <f>SUM(H44:H54)</f>
        <v>0</v>
      </c>
    </row>
    <row r="44" spans="1:8" s="158" customFormat="1" ht="24" customHeight="1">
      <c r="A44" s="302" t="s">
        <v>527</v>
      </c>
      <c r="B44" s="302" t="s">
        <v>531</v>
      </c>
      <c r="C44" s="303" t="s">
        <v>532</v>
      </c>
      <c r="D44" s="303" t="s">
        <v>533</v>
      </c>
      <c r="E44" s="304" t="s">
        <v>196</v>
      </c>
      <c r="F44" s="315">
        <f>SUM(H11:H42)</f>
        <v>0</v>
      </c>
      <c r="G44" s="315"/>
      <c r="H44" s="207">
        <f aca="true" t="shared" si="1" ref="H44:H49">SUM(G44*F44)</f>
        <v>0</v>
      </c>
    </row>
    <row r="45" spans="1:8" s="158" customFormat="1" ht="24" customHeight="1">
      <c r="A45" s="305" t="s">
        <v>534</v>
      </c>
      <c r="B45" s="302" t="s">
        <v>535</v>
      </c>
      <c r="C45" s="303" t="s">
        <v>536</v>
      </c>
      <c r="D45" s="303"/>
      <c r="E45" s="304" t="s">
        <v>196</v>
      </c>
      <c r="F45" s="305">
        <v>1</v>
      </c>
      <c r="G45" s="306"/>
      <c r="H45" s="307">
        <f t="shared" si="1"/>
        <v>0</v>
      </c>
    </row>
    <row r="46" spans="1:8" s="158" customFormat="1" ht="24" customHeight="1">
      <c r="A46" s="305" t="s">
        <v>534</v>
      </c>
      <c r="B46" s="302" t="s">
        <v>537</v>
      </c>
      <c r="C46" s="303" t="s">
        <v>538</v>
      </c>
      <c r="D46" s="303" t="s">
        <v>539</v>
      </c>
      <c r="E46" s="304" t="s">
        <v>196</v>
      </c>
      <c r="F46" s="305">
        <v>1</v>
      </c>
      <c r="G46" s="306"/>
      <c r="H46" s="307">
        <f t="shared" si="1"/>
        <v>0</v>
      </c>
    </row>
    <row r="47" spans="1:8" s="158" customFormat="1" ht="24" customHeight="1">
      <c r="A47" s="305" t="s">
        <v>534</v>
      </c>
      <c r="B47" s="302" t="s">
        <v>540</v>
      </c>
      <c r="C47" s="303" t="s">
        <v>541</v>
      </c>
      <c r="D47" s="303" t="s">
        <v>542</v>
      </c>
      <c r="E47" s="304" t="s">
        <v>196</v>
      </c>
      <c r="F47" s="305">
        <v>1</v>
      </c>
      <c r="G47" s="306"/>
      <c r="H47" s="307">
        <f t="shared" si="1"/>
        <v>0</v>
      </c>
    </row>
    <row r="48" spans="1:8" s="158" customFormat="1" ht="24" customHeight="1">
      <c r="A48" s="305" t="s">
        <v>534</v>
      </c>
      <c r="B48" s="302" t="s">
        <v>543</v>
      </c>
      <c r="C48" s="303" t="s">
        <v>544</v>
      </c>
      <c r="D48" s="303"/>
      <c r="E48" s="304" t="s">
        <v>196</v>
      </c>
      <c r="F48" s="305">
        <v>1</v>
      </c>
      <c r="G48" s="306"/>
      <c r="H48" s="307">
        <f t="shared" si="1"/>
        <v>0</v>
      </c>
    </row>
    <row r="49" spans="1:8" s="158" customFormat="1" ht="24" customHeight="1">
      <c r="A49" s="305" t="s">
        <v>534</v>
      </c>
      <c r="B49" s="302" t="s">
        <v>545</v>
      </c>
      <c r="C49" s="303" t="s">
        <v>546</v>
      </c>
      <c r="D49" s="303" t="s">
        <v>547</v>
      </c>
      <c r="E49" s="304" t="s">
        <v>196</v>
      </c>
      <c r="F49" s="305">
        <v>1</v>
      </c>
      <c r="G49" s="306"/>
      <c r="H49" s="307">
        <f t="shared" si="1"/>
        <v>0</v>
      </c>
    </row>
    <row r="50" spans="1:8" s="158" customFormat="1" ht="24" customHeight="1">
      <c r="A50" s="305" t="s">
        <v>534</v>
      </c>
      <c r="B50" s="302" t="s">
        <v>548</v>
      </c>
      <c r="C50" s="303" t="s">
        <v>549</v>
      </c>
      <c r="D50" s="303" t="s">
        <v>550</v>
      </c>
      <c r="E50" s="304" t="s">
        <v>245</v>
      </c>
      <c r="F50" s="305">
        <v>2516</v>
      </c>
      <c r="G50" s="306"/>
      <c r="H50" s="307">
        <f>SUM(F50*G50)</f>
        <v>0</v>
      </c>
    </row>
    <row r="51" spans="1:8" s="158" customFormat="1" ht="24" customHeight="1">
      <c r="A51" s="305" t="s">
        <v>534</v>
      </c>
      <c r="B51" s="302" t="s">
        <v>551</v>
      </c>
      <c r="C51" s="303" t="s">
        <v>276</v>
      </c>
      <c r="D51" s="303" t="s">
        <v>552</v>
      </c>
      <c r="E51" s="304" t="s">
        <v>196</v>
      </c>
      <c r="F51" s="305">
        <v>1</v>
      </c>
      <c r="G51" s="306"/>
      <c r="H51" s="307">
        <f>SUM(F51*G51)</f>
        <v>0</v>
      </c>
    </row>
    <row r="52" spans="1:8" s="158" customFormat="1" ht="24" customHeight="1">
      <c r="A52" s="305" t="s">
        <v>534</v>
      </c>
      <c r="B52" s="302" t="s">
        <v>553</v>
      </c>
      <c r="C52" s="316" t="s">
        <v>554</v>
      </c>
      <c r="D52" s="316"/>
      <c r="E52" s="304" t="s">
        <v>196</v>
      </c>
      <c r="F52" s="317">
        <v>1</v>
      </c>
      <c r="G52" s="318"/>
      <c r="H52" s="207">
        <f>SUM(G52*F52)</f>
        <v>0</v>
      </c>
    </row>
    <row r="53" spans="1:8" s="158" customFormat="1" ht="24" customHeight="1">
      <c r="A53" s="305" t="s">
        <v>534</v>
      </c>
      <c r="B53" s="302" t="s">
        <v>555</v>
      </c>
      <c r="C53" s="316" t="s">
        <v>556</v>
      </c>
      <c r="D53" s="316"/>
      <c r="E53" s="304" t="s">
        <v>196</v>
      </c>
      <c r="F53" s="317">
        <v>1</v>
      </c>
      <c r="G53" s="318"/>
      <c r="H53" s="207">
        <f>SUM(G53*F53)</f>
        <v>0</v>
      </c>
    </row>
    <row r="54" spans="1:8" s="158" customFormat="1" ht="24" customHeight="1">
      <c r="A54" s="305" t="s">
        <v>534</v>
      </c>
      <c r="B54" s="302" t="s">
        <v>557</v>
      </c>
      <c r="C54" s="303" t="s">
        <v>558</v>
      </c>
      <c r="D54" s="303"/>
      <c r="E54" s="304" t="s">
        <v>196</v>
      </c>
      <c r="F54" s="315">
        <v>1</v>
      </c>
      <c r="G54" s="303"/>
      <c r="H54" s="303">
        <f>SUM(G54*F54)</f>
        <v>0</v>
      </c>
    </row>
    <row r="55" spans="2:8" ht="22.5" customHeight="1">
      <c r="B55" s="319"/>
      <c r="C55" s="320" t="s">
        <v>559</v>
      </c>
      <c r="D55" s="320"/>
      <c r="E55" s="276" t="s">
        <v>281</v>
      </c>
      <c r="F55" s="320"/>
      <c r="G55" s="320"/>
      <c r="H55" s="321">
        <f>SUM(G8)</f>
        <v>0</v>
      </c>
    </row>
    <row r="56" ht="12" customHeight="1">
      <c r="B56" s="278"/>
    </row>
  </sheetData>
  <sheetProtection selectLockedCells="1" selectUnlockedCells="1"/>
  <mergeCells count="3">
    <mergeCell ref="A2:D2"/>
    <mergeCell ref="G4:H4"/>
    <mergeCell ref="G8:H8"/>
  </mergeCells>
  <printOptions horizontalCentered="1"/>
  <pageMargins left="0.4722222222222222" right="0.31527777777777777" top="0.5902777777777778" bottom="0.39375" header="0.5118055555555555" footer="0"/>
  <pageSetup fitToHeight="80" fitToWidth="1" horizontalDpi="300" verticalDpi="300" orientation="landscape" paperSize="9"/>
  <headerFooter alignWithMargins="0">
    <oddFooter>&amp;L&amp;F&amp;C&amp;P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168"/>
  <sheetViews>
    <sheetView showGridLines="0" zoomScale="85" zoomScaleNormal="85" zoomScaleSheetLayoutView="91" zoomScalePageLayoutView="0" workbookViewId="0" topLeftCell="A1">
      <pane ySplit="6" topLeftCell="A7" activePane="bottomLeft" state="frozen"/>
      <selection pane="topLeft" activeCell="A1" sqref="A1"/>
      <selection pane="bottomLeft" activeCell="L46" sqref="L46"/>
    </sheetView>
  </sheetViews>
  <sheetFormatPr defaultColWidth="10.66015625" defaultRowHeight="12" customHeight="1"/>
  <cols>
    <col min="1" max="1" width="5.83203125" style="158" customWidth="1"/>
    <col min="2" max="2" width="15.16015625" style="158" customWidth="1"/>
    <col min="3" max="3" width="115.33203125" style="158" customWidth="1"/>
    <col min="4" max="4" width="10" style="158" customWidth="1"/>
    <col min="5" max="5" width="13.66015625" style="158" customWidth="1"/>
    <col min="6" max="6" width="14.5" style="158" customWidth="1"/>
    <col min="7" max="7" width="17" style="159" customWidth="1"/>
    <col min="8" max="16384" width="10.66015625" style="159" customWidth="1"/>
  </cols>
  <sheetData>
    <row r="1" spans="1:7" s="158" customFormat="1" ht="40.5" customHeight="1">
      <c r="A1" s="135" t="s">
        <v>102</v>
      </c>
      <c r="B1" s="136"/>
      <c r="C1" s="136"/>
      <c r="D1" s="137"/>
      <c r="E1" s="161"/>
      <c r="F1" s="137"/>
      <c r="G1" s="137"/>
    </row>
    <row r="2" spans="1:7" s="158" customFormat="1" ht="19.5" customHeight="1">
      <c r="A2" s="384" t="s">
        <v>88</v>
      </c>
      <c r="B2" s="384"/>
      <c r="C2" s="384"/>
      <c r="D2" s="162"/>
      <c r="E2" s="161"/>
      <c r="F2" s="137"/>
      <c r="G2" s="137"/>
    </row>
    <row r="3" spans="1:7" s="158" customFormat="1" ht="19.5" customHeight="1">
      <c r="A3" s="163" t="s">
        <v>560</v>
      </c>
      <c r="B3" s="163"/>
      <c r="C3" s="163"/>
      <c r="D3" s="162"/>
      <c r="E3" s="161"/>
      <c r="F3" s="137"/>
      <c r="G3" s="137"/>
    </row>
    <row r="4" spans="1:7" s="158" customFormat="1" ht="19.5" customHeight="1">
      <c r="A4" s="163" t="s">
        <v>90</v>
      </c>
      <c r="B4" s="163"/>
      <c r="C4" s="164"/>
      <c r="D4" s="162"/>
      <c r="E4" s="161"/>
      <c r="F4" s="385" t="s">
        <v>91</v>
      </c>
      <c r="G4" s="385"/>
    </row>
    <row r="5" spans="1:7" s="158" customFormat="1" ht="15.75" customHeight="1">
      <c r="A5" s="137"/>
      <c r="B5" s="137"/>
      <c r="C5" s="137"/>
      <c r="D5" s="137"/>
      <c r="E5" s="161"/>
      <c r="F5" s="137"/>
      <c r="G5" s="137"/>
    </row>
    <row r="6" spans="1:7" s="158" customFormat="1" ht="18.75" customHeight="1">
      <c r="A6" s="165" t="s">
        <v>104</v>
      </c>
      <c r="B6" s="165" t="s">
        <v>92</v>
      </c>
      <c r="C6" s="165" t="s">
        <v>93</v>
      </c>
      <c r="D6" s="165" t="s">
        <v>105</v>
      </c>
      <c r="E6" s="165" t="s">
        <v>106</v>
      </c>
      <c r="F6" s="165" t="s">
        <v>107</v>
      </c>
      <c r="G6" s="165" t="s">
        <v>94</v>
      </c>
    </row>
    <row r="7" spans="1:7" s="158" customFormat="1" ht="13.5" customHeight="1">
      <c r="A7" s="322" t="s">
        <v>34</v>
      </c>
      <c r="B7" s="322">
        <v>2</v>
      </c>
      <c r="C7" s="322">
        <v>3</v>
      </c>
      <c r="D7" s="322">
        <v>4</v>
      </c>
      <c r="E7" s="323">
        <v>5</v>
      </c>
      <c r="F7" s="322">
        <v>6</v>
      </c>
      <c r="G7" s="322">
        <v>7</v>
      </c>
    </row>
    <row r="8" spans="1:7" s="158" customFormat="1" ht="27" customHeight="1">
      <c r="A8" s="324"/>
      <c r="B8" s="325" t="s">
        <v>561</v>
      </c>
      <c r="C8" s="326" t="s">
        <v>322</v>
      </c>
      <c r="D8" s="325"/>
      <c r="E8" s="325"/>
      <c r="F8" s="327"/>
      <c r="G8" s="328">
        <f>SUM(G9)</f>
        <v>0</v>
      </c>
    </row>
    <row r="9" spans="1:7" s="158" customFormat="1" ht="23.25" customHeight="1">
      <c r="A9" s="166"/>
      <c r="B9" s="329" t="s">
        <v>99</v>
      </c>
      <c r="C9" s="329" t="s">
        <v>562</v>
      </c>
      <c r="D9" s="330"/>
      <c r="E9" s="330"/>
      <c r="F9" s="331"/>
      <c r="G9" s="332">
        <f>SUM(G10+G26+G38+G15)</f>
        <v>0</v>
      </c>
    </row>
    <row r="10" spans="1:7" s="158" customFormat="1" ht="19.5" customHeight="1">
      <c r="A10" s="333"/>
      <c r="B10" s="334"/>
      <c r="C10" s="335" t="s">
        <v>563</v>
      </c>
      <c r="D10" s="336"/>
      <c r="E10" s="336"/>
      <c r="F10" s="337"/>
      <c r="G10" s="338">
        <f>SUM(G11:G13)</f>
        <v>0</v>
      </c>
    </row>
    <row r="11" spans="1:7" s="158" customFormat="1" ht="24.75" customHeight="1">
      <c r="A11" s="204">
        <v>1</v>
      </c>
      <c r="B11" s="269" t="s">
        <v>564</v>
      </c>
      <c r="C11" s="303" t="s">
        <v>565</v>
      </c>
      <c r="D11" s="304" t="s">
        <v>129</v>
      </c>
      <c r="E11" s="315">
        <v>1</v>
      </c>
      <c r="F11" s="303"/>
      <c r="G11" s="303">
        <f>SUM(F11*E11)</f>
        <v>0</v>
      </c>
    </row>
    <row r="12" spans="1:7" s="158" customFormat="1" ht="24.75" customHeight="1">
      <c r="A12" s="204">
        <v>2</v>
      </c>
      <c r="B12" s="269" t="s">
        <v>566</v>
      </c>
      <c r="C12" s="303" t="s">
        <v>567</v>
      </c>
      <c r="D12" s="304" t="s">
        <v>129</v>
      </c>
      <c r="E12" s="315">
        <v>6</v>
      </c>
      <c r="F12" s="303"/>
      <c r="G12" s="303">
        <f>SUM(F12*E12)</f>
        <v>0</v>
      </c>
    </row>
    <row r="13" spans="1:7" s="158" customFormat="1" ht="24.75" customHeight="1">
      <c r="A13" s="204">
        <v>3</v>
      </c>
      <c r="B13" s="269" t="s">
        <v>568</v>
      </c>
      <c r="C13" s="303" t="s">
        <v>569</v>
      </c>
      <c r="D13" s="304" t="s">
        <v>129</v>
      </c>
      <c r="E13" s="315">
        <v>3</v>
      </c>
      <c r="F13" s="303"/>
      <c r="G13" s="303">
        <f>SUM(F13*E13)</f>
        <v>0</v>
      </c>
    </row>
    <row r="14" spans="1:7" s="158" customFormat="1" ht="24.75" customHeight="1">
      <c r="A14" s="204">
        <v>4</v>
      </c>
      <c r="B14" s="269" t="s">
        <v>570</v>
      </c>
      <c r="C14" s="339" t="s">
        <v>571</v>
      </c>
      <c r="D14" s="340" t="s">
        <v>572</v>
      </c>
      <c r="E14" s="341">
        <v>1</v>
      </c>
      <c r="F14" s="342"/>
      <c r="G14" s="182">
        <f>SUM(F14*E14)</f>
        <v>0</v>
      </c>
    </row>
    <row r="15" spans="1:7" s="158" customFormat="1" ht="24.75" customHeight="1">
      <c r="A15" s="343"/>
      <c r="B15" s="344"/>
      <c r="C15" s="345" t="s">
        <v>573</v>
      </c>
      <c r="D15" s="346"/>
      <c r="E15" s="347"/>
      <c r="F15" s="348"/>
      <c r="G15" s="349">
        <f>SUM(G17:G25)</f>
        <v>0</v>
      </c>
    </row>
    <row r="16" spans="1:7" s="158" customFormat="1" ht="24.75" customHeight="1">
      <c r="A16" s="204">
        <v>5</v>
      </c>
      <c r="B16" s="269" t="s">
        <v>574</v>
      </c>
      <c r="C16" s="303" t="s">
        <v>575</v>
      </c>
      <c r="D16" s="304" t="s">
        <v>133</v>
      </c>
      <c r="E16" s="315">
        <v>20</v>
      </c>
      <c r="F16" s="303"/>
      <c r="G16" s="303">
        <f>SUM(F16*E16)</f>
        <v>0</v>
      </c>
    </row>
    <row r="17" spans="1:7" s="158" customFormat="1" ht="24.75" customHeight="1">
      <c r="A17" s="204">
        <v>6</v>
      </c>
      <c r="B17" s="269" t="s">
        <v>576</v>
      </c>
      <c r="C17" s="303" t="s">
        <v>577</v>
      </c>
      <c r="D17" s="304" t="s">
        <v>133</v>
      </c>
      <c r="E17" s="315">
        <v>125</v>
      </c>
      <c r="F17" s="303"/>
      <c r="G17" s="303">
        <f aca="true" t="shared" si="0" ref="G17:G23">SUM(F17*E17)</f>
        <v>0</v>
      </c>
    </row>
    <row r="18" spans="1:7" s="158" customFormat="1" ht="24.75" customHeight="1">
      <c r="A18" s="204">
        <v>7</v>
      </c>
      <c r="B18" s="269" t="s">
        <v>578</v>
      </c>
      <c r="C18" s="303" t="s">
        <v>579</v>
      </c>
      <c r="D18" s="304" t="s">
        <v>133</v>
      </c>
      <c r="E18" s="315">
        <v>40</v>
      </c>
      <c r="F18" s="303"/>
      <c r="G18" s="303">
        <f t="shared" si="0"/>
        <v>0</v>
      </c>
    </row>
    <row r="19" spans="1:7" s="158" customFormat="1" ht="24.75" customHeight="1">
      <c r="A19" s="204">
        <v>8</v>
      </c>
      <c r="B19" s="269" t="s">
        <v>580</v>
      </c>
      <c r="C19" s="303" t="s">
        <v>581</v>
      </c>
      <c r="D19" s="304" t="s">
        <v>133</v>
      </c>
      <c r="E19" s="315">
        <v>60</v>
      </c>
      <c r="F19" s="303"/>
      <c r="G19" s="303">
        <f t="shared" si="0"/>
        <v>0</v>
      </c>
    </row>
    <row r="20" spans="1:7" s="158" customFormat="1" ht="24.75" customHeight="1">
      <c r="A20" s="204">
        <v>9</v>
      </c>
      <c r="B20" s="269" t="s">
        <v>582</v>
      </c>
      <c r="C20" s="303" t="s">
        <v>583</v>
      </c>
      <c r="D20" s="304" t="s">
        <v>133</v>
      </c>
      <c r="E20" s="315">
        <v>50</v>
      </c>
      <c r="F20" s="303"/>
      <c r="G20" s="303">
        <f t="shared" si="0"/>
        <v>0</v>
      </c>
    </row>
    <row r="21" spans="1:7" s="158" customFormat="1" ht="24.75" customHeight="1">
      <c r="A21" s="204">
        <v>10</v>
      </c>
      <c r="B21" s="269" t="s">
        <v>584</v>
      </c>
      <c r="C21" s="303" t="s">
        <v>585</v>
      </c>
      <c r="D21" s="304" t="s">
        <v>133</v>
      </c>
      <c r="E21" s="315">
        <v>40</v>
      </c>
      <c r="F21" s="303"/>
      <c r="G21" s="303">
        <f t="shared" si="0"/>
        <v>0</v>
      </c>
    </row>
    <row r="22" spans="1:7" s="158" customFormat="1" ht="24.75" customHeight="1">
      <c r="A22" s="204">
        <v>11</v>
      </c>
      <c r="B22" s="269" t="s">
        <v>586</v>
      </c>
      <c r="C22" s="303" t="s">
        <v>587</v>
      </c>
      <c r="D22" s="304" t="s">
        <v>133</v>
      </c>
      <c r="E22" s="315">
        <v>14</v>
      </c>
      <c r="F22" s="303"/>
      <c r="G22" s="303">
        <f>SUM(F22*E22)</f>
        <v>0</v>
      </c>
    </row>
    <row r="23" spans="1:7" s="158" customFormat="1" ht="24.75" customHeight="1">
      <c r="A23" s="204">
        <v>12</v>
      </c>
      <c r="B23" s="269" t="s">
        <v>588</v>
      </c>
      <c r="C23" s="303" t="s">
        <v>589</v>
      </c>
      <c r="D23" s="304" t="s">
        <v>133</v>
      </c>
      <c r="E23" s="315">
        <v>15</v>
      </c>
      <c r="F23" s="303"/>
      <c r="G23" s="303">
        <f t="shared" si="0"/>
        <v>0</v>
      </c>
    </row>
    <row r="24" spans="1:7" s="158" customFormat="1" ht="24.75" customHeight="1">
      <c r="A24" s="204">
        <v>13</v>
      </c>
      <c r="B24" s="269" t="s">
        <v>590</v>
      </c>
      <c r="C24" s="303" t="s">
        <v>591</v>
      </c>
      <c r="D24" s="304" t="s">
        <v>133</v>
      </c>
      <c r="E24" s="315">
        <v>15</v>
      </c>
      <c r="F24" s="303"/>
      <c r="G24" s="303">
        <f>SUM(F24*E24)</f>
        <v>0</v>
      </c>
    </row>
    <row r="25" spans="1:7" s="158" customFormat="1" ht="24.75" customHeight="1">
      <c r="A25" s="204">
        <v>14</v>
      </c>
      <c r="B25" s="269" t="s">
        <v>592</v>
      </c>
      <c r="C25" s="339" t="s">
        <v>593</v>
      </c>
      <c r="D25" s="340" t="s">
        <v>572</v>
      </c>
      <c r="E25" s="341">
        <v>1</v>
      </c>
      <c r="F25" s="342"/>
      <c r="G25" s="182">
        <f>SUM(F25*E25)</f>
        <v>0</v>
      </c>
    </row>
    <row r="26" spans="1:7" s="351" customFormat="1" ht="24.75" customHeight="1">
      <c r="A26" s="343"/>
      <c r="B26" s="350"/>
      <c r="C26" s="345" t="s">
        <v>594</v>
      </c>
      <c r="D26" s="346"/>
      <c r="E26" s="347"/>
      <c r="F26" s="348"/>
      <c r="G26" s="349">
        <f>SUM(G27:G37)</f>
        <v>0</v>
      </c>
    </row>
    <row r="27" spans="1:7" s="158" customFormat="1" ht="24.75" customHeight="1">
      <c r="A27" s="204">
        <v>15</v>
      </c>
      <c r="B27" s="269" t="s">
        <v>595</v>
      </c>
      <c r="C27" s="339" t="s">
        <v>596</v>
      </c>
      <c r="D27" s="340" t="s">
        <v>133</v>
      </c>
      <c r="E27" s="341">
        <v>14</v>
      </c>
      <c r="F27" s="342"/>
      <c r="G27" s="182">
        <f>SUM(E27*F27)</f>
        <v>0</v>
      </c>
    </row>
    <row r="28" spans="1:7" s="158" customFormat="1" ht="24.75" customHeight="1">
      <c r="A28" s="204">
        <v>16</v>
      </c>
      <c r="B28" s="269" t="s">
        <v>597</v>
      </c>
      <c r="C28" s="339" t="s">
        <v>598</v>
      </c>
      <c r="D28" s="340" t="s">
        <v>133</v>
      </c>
      <c r="E28" s="341">
        <v>150</v>
      </c>
      <c r="F28" s="342"/>
      <c r="G28" s="182">
        <f>SUM(E28*F28)</f>
        <v>0</v>
      </c>
    </row>
    <row r="29" spans="1:7" s="158" customFormat="1" ht="24.75" customHeight="1">
      <c r="A29" s="204">
        <v>17</v>
      </c>
      <c r="B29" s="269" t="s">
        <v>599</v>
      </c>
      <c r="C29" s="339" t="s">
        <v>600</v>
      </c>
      <c r="D29" s="340" t="s">
        <v>133</v>
      </c>
      <c r="E29" s="341">
        <v>125</v>
      </c>
      <c r="F29" s="342"/>
      <c r="G29" s="182">
        <f>SUM(E29*F29)</f>
        <v>0</v>
      </c>
    </row>
    <row r="30" spans="1:7" s="158" customFormat="1" ht="24.75" customHeight="1">
      <c r="A30" s="204">
        <v>18</v>
      </c>
      <c r="B30" s="269" t="s">
        <v>601</v>
      </c>
      <c r="C30" s="339" t="s">
        <v>602</v>
      </c>
      <c r="D30" s="340" t="s">
        <v>133</v>
      </c>
      <c r="E30" s="341">
        <v>20</v>
      </c>
      <c r="F30" s="342"/>
      <c r="G30" s="182">
        <f>SUM(E30*F30)</f>
        <v>0</v>
      </c>
    </row>
    <row r="31" spans="1:7" s="158" customFormat="1" ht="24.75" customHeight="1">
      <c r="A31" s="204">
        <v>19</v>
      </c>
      <c r="B31" s="269" t="s">
        <v>603</v>
      </c>
      <c r="C31" s="339" t="s">
        <v>604</v>
      </c>
      <c r="D31" s="304" t="s">
        <v>133</v>
      </c>
      <c r="E31" s="315">
        <v>40</v>
      </c>
      <c r="F31" s="303"/>
      <c r="G31" s="303">
        <f>SUM(F31*E31)</f>
        <v>0</v>
      </c>
    </row>
    <row r="32" spans="1:7" s="158" customFormat="1" ht="24.75" customHeight="1">
      <c r="A32" s="204">
        <v>20</v>
      </c>
      <c r="B32" s="269" t="s">
        <v>605</v>
      </c>
      <c r="C32" s="339" t="s">
        <v>606</v>
      </c>
      <c r="D32" s="340" t="s">
        <v>129</v>
      </c>
      <c r="E32" s="341">
        <v>28</v>
      </c>
      <c r="F32" s="342"/>
      <c r="G32" s="182">
        <f>SUM(E32*F32)</f>
        <v>0</v>
      </c>
    </row>
    <row r="33" spans="1:7" s="158" customFormat="1" ht="24.75" customHeight="1">
      <c r="A33" s="204">
        <v>21</v>
      </c>
      <c r="B33" s="269" t="s">
        <v>607</v>
      </c>
      <c r="C33" s="339" t="s">
        <v>608</v>
      </c>
      <c r="D33" s="340" t="s">
        <v>572</v>
      </c>
      <c r="E33" s="341">
        <v>1</v>
      </c>
      <c r="F33" s="342"/>
      <c r="G33" s="182">
        <f>SUM(E33*F33)</f>
        <v>0</v>
      </c>
    </row>
    <row r="34" spans="1:7" s="158" customFormat="1" ht="24.75" customHeight="1">
      <c r="A34" s="204">
        <v>22</v>
      </c>
      <c r="B34" s="269" t="s">
        <v>609</v>
      </c>
      <c r="C34" s="339" t="s">
        <v>610</v>
      </c>
      <c r="D34" s="304" t="s">
        <v>133</v>
      </c>
      <c r="E34" s="315">
        <v>20</v>
      </c>
      <c r="F34" s="303"/>
      <c r="G34" s="303">
        <f>SUM(F34*E34)</f>
        <v>0</v>
      </c>
    </row>
    <row r="35" spans="1:7" s="158" customFormat="1" ht="24.75" customHeight="1">
      <c r="A35" s="204">
        <v>23</v>
      </c>
      <c r="B35" s="269" t="s">
        <v>611</v>
      </c>
      <c r="C35" s="339" t="s">
        <v>612</v>
      </c>
      <c r="D35" s="340" t="s">
        <v>129</v>
      </c>
      <c r="E35" s="341">
        <v>121</v>
      </c>
      <c r="F35" s="342"/>
      <c r="G35" s="182">
        <f>SUM(E35*F35)</f>
        <v>0</v>
      </c>
    </row>
    <row r="36" spans="1:7" s="158" customFormat="1" ht="24.75" customHeight="1">
      <c r="A36" s="204">
        <v>24</v>
      </c>
      <c r="B36" s="269" t="s">
        <v>613</v>
      </c>
      <c r="C36" s="339" t="s">
        <v>614</v>
      </c>
      <c r="D36" s="340" t="s">
        <v>129</v>
      </c>
      <c r="E36" s="341">
        <v>42</v>
      </c>
      <c r="F36" s="342"/>
      <c r="G36" s="182">
        <f>SUM(E36*F36)</f>
        <v>0</v>
      </c>
    </row>
    <row r="37" spans="1:7" s="158" customFormat="1" ht="24.75" customHeight="1">
      <c r="A37" s="204">
        <v>25</v>
      </c>
      <c r="B37" s="269" t="s">
        <v>615</v>
      </c>
      <c r="C37" s="339" t="s">
        <v>616</v>
      </c>
      <c r="D37" s="340" t="s">
        <v>129</v>
      </c>
      <c r="E37" s="341">
        <v>16</v>
      </c>
      <c r="F37" s="342"/>
      <c r="G37" s="182">
        <f>SUM(E37*F37)</f>
        <v>0</v>
      </c>
    </row>
    <row r="38" spans="1:7" s="158" customFormat="1" ht="30.75" customHeight="1">
      <c r="A38" s="352"/>
      <c r="B38" s="353"/>
      <c r="C38" s="354" t="s">
        <v>72</v>
      </c>
      <c r="D38" s="355"/>
      <c r="E38" s="356"/>
      <c r="F38" s="357"/>
      <c r="G38" s="358">
        <f>SUM(G39:G45)</f>
        <v>0</v>
      </c>
    </row>
    <row r="39" spans="1:7" s="158" customFormat="1" ht="24.75" customHeight="1">
      <c r="A39" s="202">
        <v>26</v>
      </c>
      <c r="B39" s="359" t="s">
        <v>617</v>
      </c>
      <c r="C39" s="316" t="s">
        <v>618</v>
      </c>
      <c r="D39" s="360" t="s">
        <v>196</v>
      </c>
      <c r="E39" s="317">
        <v>1</v>
      </c>
      <c r="F39" s="318"/>
      <c r="G39" s="361">
        <f aca="true" t="shared" si="1" ref="G39:G45">SUM(F39*E39)</f>
        <v>0</v>
      </c>
    </row>
    <row r="40" spans="1:7" s="158" customFormat="1" ht="24.75" customHeight="1">
      <c r="A40" s="202">
        <v>27</v>
      </c>
      <c r="B40" s="359" t="s">
        <v>619</v>
      </c>
      <c r="C40" s="316" t="s">
        <v>620</v>
      </c>
      <c r="D40" s="360" t="s">
        <v>196</v>
      </c>
      <c r="E40" s="317">
        <v>1</v>
      </c>
      <c r="F40" s="318"/>
      <c r="G40" s="361">
        <f t="shared" si="1"/>
        <v>0</v>
      </c>
    </row>
    <row r="41" spans="1:7" s="158" customFormat="1" ht="24.75" customHeight="1">
      <c r="A41" s="202">
        <v>28</v>
      </c>
      <c r="B41" s="359" t="s">
        <v>621</v>
      </c>
      <c r="C41" s="316" t="s">
        <v>622</v>
      </c>
      <c r="D41" s="360" t="s">
        <v>196</v>
      </c>
      <c r="E41" s="317">
        <v>1</v>
      </c>
      <c r="F41" s="318"/>
      <c r="G41" s="361">
        <f t="shared" si="1"/>
        <v>0</v>
      </c>
    </row>
    <row r="42" spans="1:7" s="158" customFormat="1" ht="24.75" customHeight="1">
      <c r="A42" s="202">
        <v>29</v>
      </c>
      <c r="B42" s="359" t="s">
        <v>623</v>
      </c>
      <c r="C42" s="316" t="s">
        <v>554</v>
      </c>
      <c r="D42" s="360" t="s">
        <v>281</v>
      </c>
      <c r="E42" s="317">
        <v>1</v>
      </c>
      <c r="F42" s="318"/>
      <c r="G42" s="361">
        <f t="shared" si="1"/>
        <v>0</v>
      </c>
    </row>
    <row r="43" spans="1:7" s="158" customFormat="1" ht="24.75" customHeight="1">
      <c r="A43" s="202">
        <v>30</v>
      </c>
      <c r="B43" s="359" t="s">
        <v>624</v>
      </c>
      <c r="C43" s="316" t="s">
        <v>625</v>
      </c>
      <c r="D43" s="360" t="s">
        <v>281</v>
      </c>
      <c r="E43" s="317">
        <v>1</v>
      </c>
      <c r="F43" s="318"/>
      <c r="G43" s="361">
        <f t="shared" si="1"/>
        <v>0</v>
      </c>
    </row>
    <row r="44" spans="1:7" s="158" customFormat="1" ht="24.75" customHeight="1">
      <c r="A44" s="202">
        <v>31</v>
      </c>
      <c r="B44" s="359" t="s">
        <v>626</v>
      </c>
      <c r="C44" s="316" t="s">
        <v>556</v>
      </c>
      <c r="D44" s="360" t="s">
        <v>281</v>
      </c>
      <c r="E44" s="317">
        <v>1</v>
      </c>
      <c r="F44" s="318"/>
      <c r="G44" s="361">
        <f t="shared" si="1"/>
        <v>0</v>
      </c>
    </row>
    <row r="45" spans="1:7" s="158" customFormat="1" ht="24.75" customHeight="1">
      <c r="A45" s="202">
        <v>32</v>
      </c>
      <c r="B45" s="359" t="s">
        <v>627</v>
      </c>
      <c r="C45" s="362" t="s">
        <v>628</v>
      </c>
      <c r="D45" s="360" t="s">
        <v>281</v>
      </c>
      <c r="E45" s="317">
        <v>1</v>
      </c>
      <c r="F45" s="318"/>
      <c r="G45" s="361">
        <f t="shared" si="1"/>
        <v>0</v>
      </c>
    </row>
    <row r="46" spans="1:7" ht="24.75" customHeight="1">
      <c r="A46" s="363"/>
      <c r="B46" s="364"/>
      <c r="C46" s="320" t="s">
        <v>629</v>
      </c>
      <c r="D46" s="276" t="s">
        <v>281</v>
      </c>
      <c r="E46" s="320"/>
      <c r="F46" s="365"/>
      <c r="G46" s="321">
        <f>SUM(G38+G26+G15+G10)</f>
        <v>0</v>
      </c>
    </row>
    <row r="47" spans="2:7" ht="24.75" customHeight="1">
      <c r="B47" s="366"/>
      <c r="G47" s="367"/>
    </row>
    <row r="48" ht="24.75" customHeight="1">
      <c r="B48" s="366"/>
    </row>
    <row r="49" ht="24.75" customHeight="1">
      <c r="B49" s="366"/>
    </row>
    <row r="50" ht="24.75" customHeight="1">
      <c r="B50" s="366"/>
    </row>
    <row r="51" ht="24.75" customHeight="1">
      <c r="B51" s="366"/>
    </row>
    <row r="52" ht="24.75" customHeight="1">
      <c r="B52" s="366"/>
    </row>
    <row r="53" ht="24.75" customHeight="1">
      <c r="B53" s="366"/>
    </row>
    <row r="54" ht="24.75" customHeight="1">
      <c r="B54" s="366"/>
    </row>
    <row r="55" ht="24.75" customHeight="1">
      <c r="B55" s="366"/>
    </row>
    <row r="56" ht="24.75" customHeight="1">
      <c r="B56" s="366"/>
    </row>
    <row r="57" ht="24.75" customHeight="1">
      <c r="B57" s="366"/>
    </row>
    <row r="58" ht="24.75" customHeight="1">
      <c r="B58" s="366"/>
    </row>
    <row r="59" ht="24.75" customHeight="1">
      <c r="B59" s="366"/>
    </row>
    <row r="60" ht="24.75" customHeight="1">
      <c r="B60" s="366"/>
    </row>
    <row r="61" ht="24.75" customHeight="1">
      <c r="B61" s="366"/>
    </row>
    <row r="62" ht="24.75" customHeight="1">
      <c r="B62" s="366"/>
    </row>
    <row r="63" ht="24.75" customHeight="1">
      <c r="B63" s="366"/>
    </row>
    <row r="64" ht="24.75" customHeight="1">
      <c r="B64" s="366"/>
    </row>
    <row r="65" ht="24.75" customHeight="1">
      <c r="B65" s="366"/>
    </row>
    <row r="66" ht="24.75" customHeight="1">
      <c r="B66" s="366"/>
    </row>
    <row r="67" ht="24.75" customHeight="1">
      <c r="B67" s="366"/>
    </row>
    <row r="68" ht="24.75" customHeight="1">
      <c r="B68" s="366"/>
    </row>
    <row r="69" ht="24.75" customHeight="1">
      <c r="B69" s="366"/>
    </row>
    <row r="70" ht="24.75" customHeight="1">
      <c r="B70" s="366"/>
    </row>
    <row r="71" ht="24.75" customHeight="1">
      <c r="B71" s="366"/>
    </row>
    <row r="72" ht="24.75" customHeight="1">
      <c r="B72" s="366"/>
    </row>
    <row r="73" ht="24.75" customHeight="1">
      <c r="B73" s="366"/>
    </row>
    <row r="74" ht="24.75" customHeight="1">
      <c r="B74" s="366"/>
    </row>
    <row r="75" ht="24.75" customHeight="1">
      <c r="B75" s="366"/>
    </row>
    <row r="76" ht="16.5" customHeight="1">
      <c r="B76" s="366"/>
    </row>
    <row r="77" ht="16.5" customHeight="1">
      <c r="B77" s="366"/>
    </row>
    <row r="78" ht="12" customHeight="1">
      <c r="B78" s="366"/>
    </row>
    <row r="79" ht="12" customHeight="1">
      <c r="B79" s="366"/>
    </row>
    <row r="80" ht="12" customHeight="1">
      <c r="B80" s="366"/>
    </row>
    <row r="81" ht="12" customHeight="1">
      <c r="B81" s="366"/>
    </row>
    <row r="82" ht="12" customHeight="1">
      <c r="B82" s="366"/>
    </row>
    <row r="83" ht="12" customHeight="1">
      <c r="B83" s="366"/>
    </row>
    <row r="84" ht="12" customHeight="1">
      <c r="B84" s="366"/>
    </row>
    <row r="85" ht="12" customHeight="1">
      <c r="B85" s="366"/>
    </row>
    <row r="86" ht="12" customHeight="1">
      <c r="B86" s="366"/>
    </row>
    <row r="87" ht="12" customHeight="1">
      <c r="B87" s="366"/>
    </row>
    <row r="88" ht="12" customHeight="1">
      <c r="B88" s="366"/>
    </row>
    <row r="89" ht="12" customHeight="1">
      <c r="B89" s="366"/>
    </row>
    <row r="90" ht="12" customHeight="1">
      <c r="B90" s="366"/>
    </row>
    <row r="91" ht="12" customHeight="1">
      <c r="B91" s="366"/>
    </row>
    <row r="92" ht="12" customHeight="1">
      <c r="B92" s="366"/>
    </row>
    <row r="93" ht="12" customHeight="1">
      <c r="B93" s="366"/>
    </row>
    <row r="94" ht="12" customHeight="1">
      <c r="B94" s="366"/>
    </row>
    <row r="95" ht="12" customHeight="1">
      <c r="B95" s="366"/>
    </row>
    <row r="96" ht="12" customHeight="1">
      <c r="B96" s="366"/>
    </row>
    <row r="97" ht="12" customHeight="1">
      <c r="B97" s="366"/>
    </row>
    <row r="98" ht="12" customHeight="1">
      <c r="B98" s="366"/>
    </row>
    <row r="99" ht="12" customHeight="1">
      <c r="B99" s="366"/>
    </row>
    <row r="100" ht="12" customHeight="1">
      <c r="B100" s="366"/>
    </row>
    <row r="101" ht="12" customHeight="1">
      <c r="B101" s="366"/>
    </row>
    <row r="102" ht="12" customHeight="1">
      <c r="B102" s="366"/>
    </row>
    <row r="103" ht="12" customHeight="1">
      <c r="B103" s="366"/>
    </row>
    <row r="104" ht="12" customHeight="1">
      <c r="B104" s="366"/>
    </row>
    <row r="105" ht="12" customHeight="1">
      <c r="B105" s="366"/>
    </row>
    <row r="106" ht="12" customHeight="1">
      <c r="B106" s="366"/>
    </row>
    <row r="107" ht="12" customHeight="1">
      <c r="B107" s="366"/>
    </row>
    <row r="108" ht="12" customHeight="1">
      <c r="B108" s="366"/>
    </row>
    <row r="109" ht="12" customHeight="1">
      <c r="B109" s="366"/>
    </row>
    <row r="110" ht="12" customHeight="1">
      <c r="B110" s="366"/>
    </row>
    <row r="111" ht="12" customHeight="1">
      <c r="B111" s="366"/>
    </row>
    <row r="112" ht="12" customHeight="1">
      <c r="B112" s="366"/>
    </row>
    <row r="113" ht="12" customHeight="1">
      <c r="B113" s="366"/>
    </row>
    <row r="114" ht="12" customHeight="1">
      <c r="B114" s="366"/>
    </row>
    <row r="115" ht="12" customHeight="1">
      <c r="B115" s="366"/>
    </row>
    <row r="116" ht="12" customHeight="1">
      <c r="B116" s="366"/>
    </row>
    <row r="117" ht="12" customHeight="1">
      <c r="B117" s="366"/>
    </row>
    <row r="118" ht="12" customHeight="1">
      <c r="B118" s="366"/>
    </row>
    <row r="119" ht="12" customHeight="1">
      <c r="B119" s="366"/>
    </row>
    <row r="120" ht="12" customHeight="1">
      <c r="B120" s="366"/>
    </row>
    <row r="121" ht="12" customHeight="1">
      <c r="B121" s="366"/>
    </row>
    <row r="122" ht="12" customHeight="1">
      <c r="B122" s="366"/>
    </row>
    <row r="123" ht="12" customHeight="1">
      <c r="B123" s="366"/>
    </row>
    <row r="124" ht="12" customHeight="1">
      <c r="B124" s="366"/>
    </row>
    <row r="125" ht="12" customHeight="1">
      <c r="B125" s="366"/>
    </row>
    <row r="126" ht="12" customHeight="1">
      <c r="B126" s="366"/>
    </row>
    <row r="127" ht="12" customHeight="1">
      <c r="B127" s="366"/>
    </row>
    <row r="128" ht="12" customHeight="1">
      <c r="B128" s="366"/>
    </row>
    <row r="129" ht="12" customHeight="1">
      <c r="B129" s="366"/>
    </row>
    <row r="130" ht="12" customHeight="1">
      <c r="B130" s="366"/>
    </row>
    <row r="131" ht="12" customHeight="1">
      <c r="B131" s="366"/>
    </row>
    <row r="132" ht="12" customHeight="1">
      <c r="B132" s="366"/>
    </row>
    <row r="133" ht="12" customHeight="1">
      <c r="B133" s="366"/>
    </row>
    <row r="134" ht="12" customHeight="1">
      <c r="B134" s="366"/>
    </row>
    <row r="135" ht="12" customHeight="1">
      <c r="B135" s="366"/>
    </row>
    <row r="136" ht="12" customHeight="1">
      <c r="B136" s="366"/>
    </row>
    <row r="137" ht="12" customHeight="1">
      <c r="B137" s="366"/>
    </row>
    <row r="138" ht="12" customHeight="1">
      <c r="B138" s="366"/>
    </row>
    <row r="139" ht="12" customHeight="1">
      <c r="B139" s="366"/>
    </row>
    <row r="140" ht="12" customHeight="1">
      <c r="B140" s="366"/>
    </row>
    <row r="141" ht="12" customHeight="1">
      <c r="B141" s="366"/>
    </row>
    <row r="142" ht="12" customHeight="1">
      <c r="B142" s="366"/>
    </row>
    <row r="143" ht="12" customHeight="1">
      <c r="B143" s="366"/>
    </row>
    <row r="144" ht="12" customHeight="1">
      <c r="B144" s="366"/>
    </row>
    <row r="145" ht="12" customHeight="1">
      <c r="B145" s="366"/>
    </row>
    <row r="146" ht="12" customHeight="1">
      <c r="B146" s="366"/>
    </row>
    <row r="147" ht="12" customHeight="1">
      <c r="B147" s="366"/>
    </row>
    <row r="148" ht="12" customHeight="1">
      <c r="B148" s="366"/>
    </row>
    <row r="149" ht="12" customHeight="1">
      <c r="B149" s="366"/>
    </row>
    <row r="150" ht="12" customHeight="1">
      <c r="B150" s="366"/>
    </row>
    <row r="151" ht="12" customHeight="1">
      <c r="B151" s="366"/>
    </row>
    <row r="152" ht="12" customHeight="1">
      <c r="B152" s="366"/>
    </row>
    <row r="153" ht="12" customHeight="1">
      <c r="B153" s="366"/>
    </row>
    <row r="154" ht="12" customHeight="1">
      <c r="B154" s="366"/>
    </row>
    <row r="155" ht="12" customHeight="1">
      <c r="B155" s="366"/>
    </row>
    <row r="156" ht="12" customHeight="1">
      <c r="B156" s="366"/>
    </row>
    <row r="157" ht="12" customHeight="1">
      <c r="B157" s="366"/>
    </row>
    <row r="158" ht="12" customHeight="1">
      <c r="B158" s="366"/>
    </row>
    <row r="159" ht="12" customHeight="1">
      <c r="B159" s="366"/>
    </row>
    <row r="160" ht="12" customHeight="1">
      <c r="B160" s="366"/>
    </row>
    <row r="161" ht="12" customHeight="1">
      <c r="B161" s="366"/>
    </row>
    <row r="162" ht="12" customHeight="1">
      <c r="B162" s="366"/>
    </row>
    <row r="163" ht="12" customHeight="1">
      <c r="B163" s="366"/>
    </row>
    <row r="164" ht="12" customHeight="1">
      <c r="B164" s="366"/>
    </row>
    <row r="165" ht="12" customHeight="1">
      <c r="B165" s="366"/>
    </row>
    <row r="166" ht="12" customHeight="1">
      <c r="B166" s="366"/>
    </row>
    <row r="167" ht="12" customHeight="1">
      <c r="B167" s="366"/>
    </row>
    <row r="168" ht="12" customHeight="1">
      <c r="B168" s="366"/>
    </row>
  </sheetData>
  <sheetProtection selectLockedCells="1" selectUnlockedCells="1"/>
  <mergeCells count="2">
    <mergeCell ref="A2:C2"/>
    <mergeCell ref="F4:G4"/>
  </mergeCells>
  <printOptions horizontalCentered="1"/>
  <pageMargins left="0.4722222222222222" right="0.31527777777777777" top="0.5902777777777778" bottom="0.39375" header="0.5118055555555555" footer="0"/>
  <pageSetup fitToHeight="80" fitToWidth="1" horizontalDpi="300" verticalDpi="300" orientation="landscape" paperSize="9"/>
  <headerFooter alignWithMargins="0">
    <oddFooter>&amp;L&amp;F&amp;C&amp;P z &amp;N&amp;R&amp;A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Lanková Radka</dc:creator>
  <cp:keywords/>
  <dc:description/>
  <cp:lastModifiedBy>Lanková Radka</cp:lastModifiedBy>
  <dcterms:created xsi:type="dcterms:W3CDTF">2017-05-05T11:08:00Z</dcterms:created>
  <dcterms:modified xsi:type="dcterms:W3CDTF">2017-05-05T11:08:00Z</dcterms:modified>
  <cp:category/>
  <cp:version/>
  <cp:contentType/>
  <cp:contentStatus/>
</cp:coreProperties>
</file>