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<sst xmlns="http://schemas.openxmlformats.org/spreadsheetml/2006/main" count="352" uniqueCount="173">
  <si>
    <t>KRYCÍ LIST ROZPOČTU</t>
  </si>
  <si>
    <t>Název stavby</t>
  </si>
  <si>
    <t>JKSO</t>
  </si>
  <si>
    <t xml:space="preserve"> </t>
  </si>
  <si>
    <t>Kód stavby</t>
  </si>
  <si>
    <t>041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</si>
  <si>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</si>
  <si>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</si>
  <si>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</si>
  <si>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</si>
  <si>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</si>
  <si>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</si>
  <si>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</si>
  <si>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</si>
  <si>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</si>
  <si>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</si>
  <si>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</si>
  <si>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</si>
  <si>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</si>
  <si>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</si>
  <si>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</si>
  <si>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</si>
  <si>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</si>
  <si>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</si>
  <si>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</si>
  <si>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</si>
  <si>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</si>
  <si>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</si>
  <si>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</si>
  <si>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</si>
  <si>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</si>
  <si>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</si>
  <si>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</si>
  <si>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</si>
  <si>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</si>
  <si>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</si>
  <si>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</si>
  <si>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</si>
  <si>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</si>
  <si>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</si>
  <si>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</si>
  <si>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</si>
  <si>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</si>
  <si>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</si>
  <si>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</si>
  <si>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</si>
  <si>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</si>
  <si>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</si>
  <si>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</si>
  <si>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</si>
  <si>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</si>
  <si>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</si>
  <si>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</si>
  <si>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</si>
  <si>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</si>
  <si>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</si>
  <si>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</si>
  <si>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</si>
  <si>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</si>
  <si>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</si>
  <si>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</si>
  <si>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</si>
  <si>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</si>
  <si>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</si>
  <si>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</si>
  <si>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</si>
  <si>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</si>
  <si>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</si>
  <si>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</si>
  <si>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</si>
  <si>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</si>
  <si>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</si>
  <si>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</si>
  <si>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</si>
  <si>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</si>
  <si>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</si>
  <si>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</si>
  <si>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19. 9. 2011</t>
  </si>
  <si>
    <t>Kód</t>
  </si>
  <si>
    <t>Popis</t>
  </si>
  <si>
    <t>Cena celkem</t>
  </si>
  <si>
    <t>Hmotnost celkem</t>
  </si>
  <si>
    <t>Suť celkem</t>
  </si>
  <si>
    <t>ROZPOČET</t>
  </si>
  <si>
    <t>JKSO:</t>
  </si>
  <si>
    <t>P.Č.</t>
  </si>
  <si>
    <t>TV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</si>
  <si>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</si>
  <si>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</si>
  <si>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</si>
  <si>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</si>
  <si>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</si>
  <si>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</si>
  <si>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</si>
  <si>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</si>
  <si>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Zemní práce</t>
  </si>
  <si>
    <t>001</t>
  </si>
  <si>
    <t>m3</t>
  </si>
  <si>
    <t>m2</t>
  </si>
  <si>
    <t>011</t>
  </si>
  <si>
    <t>t</t>
  </si>
  <si>
    <t>Práce a dodávky PSV</t>
  </si>
  <si>
    <t>Poplatek za uložení zeminy na skládku</t>
  </si>
  <si>
    <t>P</t>
  </si>
  <si>
    <t>Nátěry</t>
  </si>
  <si>
    <t>Přesun hmot budovy zděné do 12m</t>
  </si>
  <si>
    <t>Lešení</t>
  </si>
  <si>
    <t>003</t>
  </si>
  <si>
    <t>Běžnékonstrukce a práce</t>
  </si>
  <si>
    <t>783</t>
  </si>
  <si>
    <t>Malby a nátěry</t>
  </si>
  <si>
    <t>Ing.Ivan Navrátil - projekční atelier</t>
  </si>
  <si>
    <t>svépomoc</t>
  </si>
  <si>
    <t>Citonice</t>
  </si>
  <si>
    <t>Ing.Ivan Navrátil</t>
  </si>
  <si>
    <t>hmotnost jednotková</t>
  </si>
  <si>
    <t>hmotnost celkem</t>
  </si>
  <si>
    <t>122301101R00</t>
  </si>
  <si>
    <t>Odkopávka zeminy tř. 3</t>
  </si>
  <si>
    <t>Výkaz výměr</t>
  </si>
  <si>
    <t>vnitřní chodba</t>
  </si>
  <si>
    <t>dvůr A</t>
  </si>
  <si>
    <t>dvůr B</t>
  </si>
  <si>
    <t>dvůr C</t>
  </si>
  <si>
    <t>dvůr D</t>
  </si>
  <si>
    <t>vnější chodba</t>
  </si>
  <si>
    <t>celkem</t>
  </si>
  <si>
    <t>5,49*0,05</t>
  </si>
  <si>
    <t>92,69*0,05</t>
  </si>
  <si>
    <t>39,21*0,05</t>
  </si>
  <si>
    <t>39,26*0,05</t>
  </si>
  <si>
    <t>72,70*0,05</t>
  </si>
  <si>
    <t>20,16*0,05</t>
  </si>
  <si>
    <t>Vodorovné přemístění výkopu do 50 m hor. 1-4</t>
  </si>
  <si>
    <t>Vodorovné přemístění výkopu do 2000 m hor. 1-4</t>
  </si>
  <si>
    <t>013</t>
  </si>
  <si>
    <t>Bourání konstrukcí</t>
  </si>
  <si>
    <t>965042241RT2</t>
  </si>
  <si>
    <t>Bourání betonových mazanina ručně</t>
  </si>
  <si>
    <t>269,51*0,10</t>
  </si>
  <si>
    <t>Vnitrostaveništní doprava sutě do 10 m</t>
  </si>
  <si>
    <t>Příplatek za dalších 5 m</t>
  </si>
  <si>
    <t>Odvoz a likvidace suti, kontejner 9 t</t>
  </si>
  <si>
    <t>Poplatek za uložení stě</t>
  </si>
  <si>
    <t>Ocelová síť s oky 5/150/15</t>
  </si>
  <si>
    <t>269,51*0,0023</t>
  </si>
  <si>
    <t>269,51*0,05</t>
  </si>
  <si>
    <t>Vložky do dilatačních spar, polystyren 3 cm</t>
  </si>
  <si>
    <t>8,52*0,1</t>
  </si>
  <si>
    <t>(29,07+4,336)*0,1</t>
  </si>
  <si>
    <t>(29,43+4,352)*0,1</t>
  </si>
  <si>
    <t>(36,88+8,402+8,875)*0,1</t>
  </si>
  <si>
    <t>(20,89+2,65)*0,1</t>
  </si>
  <si>
    <t>Nátěr betonových zdí Antikon 2x</t>
  </si>
  <si>
    <t>(41,33+9,09+10,4)*0,1</t>
  </si>
  <si>
    <t>8,52*4 - 0,8*2*7</t>
  </si>
  <si>
    <t>41,33*4-0,8*2*2</t>
  </si>
  <si>
    <t>29,07*4-0,8*2</t>
  </si>
  <si>
    <t>29,43*4-0,8*2</t>
  </si>
  <si>
    <t>36,88*4-0,8*2*2</t>
  </si>
  <si>
    <t>8,95*4</t>
  </si>
  <si>
    <t>59,292*4</t>
  </si>
  <si>
    <t>Lešení pomocné lehké do 1,9 m</t>
  </si>
  <si>
    <t>Běžné konstrukce a práce</t>
  </si>
  <si>
    <t>Bourání a podchycování konstrukcí</t>
  </si>
  <si>
    <t>Opravy vycházkových dvorů</t>
  </si>
  <si>
    <t>Věznice Znojmo</t>
  </si>
  <si>
    <t>Vězeňská služba ČR, Věznice Znojmo, Dyjská 4</t>
  </si>
  <si>
    <t>4.5.2017</t>
  </si>
  <si>
    <t>plocha</t>
  </si>
  <si>
    <t>odhad ceny</t>
  </si>
  <si>
    <t>Násyp z drceného kameniva 16-32</t>
  </si>
  <si>
    <t>Betonová mazanina C25/30 kartáčovaná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</si>
</sst>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0.0000"/>
    <numFmt numFmtId="171" formatCode="0.000"/>
    <numFmt numFmtId="172" formatCode="#,##0.000_ ;[Red]\-#,##0.000\ "/>
    <numFmt numFmtId="173" formatCode="#,##0.00_ ;[Red]\-#,##0.00\ "/>
    <numFmt numFmtId="174" formatCode="#,##0.00000_ ;[Red]\-#,##0.00000\ "/>
    <numFmt numFmtId="175" formatCode="0.0"/>
    <numFmt numFmtId="176" formatCode="#,##0.00_ ;\-#,##0.00\ 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sz val="8"/>
      <color indexed="48"/>
      <name val="Arial"/>
      <family val="0"/>
    </font>
    <font>
      <b/>
      <sz val="8"/>
      <color indexed="16"/>
      <name val="Arial"/>
      <family val="2"/>
    </font>
    <font>
      <sz val="8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37" xfId="0" applyNumberFormat="1" applyFont="1" applyBorder="1" applyAlignment="1" applyProtection="1">
      <alignment horizontal="right" vertical="center"/>
      <protection/>
    </xf>
    <xf numFmtId="166" fontId="7" fillId="0" borderId="37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4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38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4" fontId="9" fillId="0" borderId="0" xfId="0" applyNumberFormat="1" applyFont="1" applyAlignment="1" applyProtection="1">
      <alignment horizontal="right" vertical="top"/>
      <protection/>
    </xf>
    <xf numFmtId="4" fontId="18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49" fontId="18" fillId="0" borderId="0" xfId="0" applyNumberFormat="1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center" vertical="top"/>
      <protection/>
    </xf>
    <xf numFmtId="0" fontId="18" fillId="0" borderId="0" xfId="0" applyFont="1" applyAlignment="1" applyProtection="1">
      <alignment horizontal="right"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18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8" fillId="0" borderId="0" xfId="0" applyNumberFormat="1" applyFont="1" applyAlignment="1" applyProtection="1">
      <alignment horizontal="center" vertical="top"/>
      <protection/>
    </xf>
    <xf numFmtId="2" fontId="2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top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2" fillId="34" borderId="59" xfId="0" applyFont="1" applyFill="1" applyBorder="1" applyAlignment="1" applyProtection="1">
      <alignment horizontal="center" vertical="top"/>
      <protection/>
    </xf>
    <xf numFmtId="0" fontId="2" fillId="34" borderId="60" xfId="0" applyFont="1" applyFill="1" applyBorder="1" applyAlignment="1" applyProtection="1">
      <alignment horizontal="center" vertical="top"/>
      <protection/>
    </xf>
    <xf numFmtId="174" fontId="9" fillId="0" borderId="0" xfId="0" applyNumberFormat="1" applyFont="1" applyAlignment="1" applyProtection="1">
      <alignment horizontal="left" vertical="center"/>
      <protection/>
    </xf>
    <xf numFmtId="174" fontId="0" fillId="0" borderId="0" xfId="0" applyNumberFormat="1" applyAlignment="1" applyProtection="1">
      <alignment horizontal="left" vertical="top"/>
      <protection/>
    </xf>
    <xf numFmtId="0" fontId="22" fillId="35" borderId="0" xfId="0" applyFont="1" applyFill="1" applyAlignment="1" applyProtection="1">
      <alignment horizontal="left" vertical="center"/>
      <protection/>
    </xf>
    <xf numFmtId="0" fontId="22" fillId="35" borderId="0" xfId="0" applyFont="1" applyFill="1" applyAlignment="1" applyProtection="1">
      <alignment horizontal="center" vertical="center"/>
      <protection/>
    </xf>
    <xf numFmtId="167" fontId="22" fillId="35" borderId="0" xfId="0" applyNumberFormat="1" applyFont="1" applyFill="1" applyAlignment="1" applyProtection="1">
      <alignment horizontal="right" vertical="center"/>
      <protection/>
    </xf>
    <xf numFmtId="166" fontId="22" fillId="35" borderId="0" xfId="0" applyNumberFormat="1" applyFont="1" applyFill="1" applyAlignment="1" applyProtection="1">
      <alignment horizontal="right" vertical="center"/>
      <protection/>
    </xf>
    <xf numFmtId="0" fontId="23" fillId="35" borderId="0" xfId="0" applyFont="1" applyFill="1" applyAlignment="1" applyProtection="1">
      <alignment horizontal="left" vertical="center" wrapText="1"/>
      <protection/>
    </xf>
    <xf numFmtId="0" fontId="23" fillId="35" borderId="0" xfId="0" applyFont="1" applyFill="1" applyAlignment="1" applyProtection="1">
      <alignment horizontal="left" vertical="center"/>
      <protection/>
    </xf>
    <xf numFmtId="0" fontId="23" fillId="35" borderId="0" xfId="0" applyFont="1" applyFill="1" applyAlignment="1" applyProtection="1">
      <alignment horizontal="center" vertical="center"/>
      <protection/>
    </xf>
    <xf numFmtId="167" fontId="23" fillId="35" borderId="0" xfId="0" applyNumberFormat="1" applyFont="1" applyFill="1" applyAlignment="1" applyProtection="1">
      <alignment horizontal="right" vertical="center"/>
      <protection/>
    </xf>
    <xf numFmtId="166" fontId="23" fillId="35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4" fontId="9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top"/>
      <protection/>
    </xf>
    <xf numFmtId="0" fontId="23" fillId="35" borderId="0" xfId="0" applyFont="1" applyFill="1" applyAlignment="1" applyProtection="1">
      <alignment vertical="center"/>
      <protection/>
    </xf>
    <xf numFmtId="0" fontId="23" fillId="35" borderId="0" xfId="0" applyFont="1" applyFill="1" applyAlignment="1" applyProtection="1">
      <alignment horizontal="left" vertical="top"/>
      <protection/>
    </xf>
    <xf numFmtId="0" fontId="23" fillId="35" borderId="0" xfId="0" applyFont="1" applyFill="1" applyAlignment="1" applyProtection="1">
      <alignment vertical="top"/>
      <protection/>
    </xf>
    <xf numFmtId="4" fontId="23" fillId="35" borderId="0" xfId="0" applyNumberFormat="1" applyFont="1" applyFill="1" applyAlignment="1" applyProtection="1">
      <alignment vertical="top"/>
      <protection/>
    </xf>
    <xf numFmtId="171" fontId="2" fillId="0" borderId="0" xfId="0" applyNumberFormat="1" applyFont="1" applyAlignment="1" applyProtection="1">
      <alignment vertical="top"/>
      <protection/>
    </xf>
    <xf numFmtId="171" fontId="23" fillId="35" borderId="0" xfId="0" applyNumberFormat="1" applyFont="1" applyFill="1" applyAlignment="1" applyProtection="1">
      <alignment vertical="top"/>
      <protection/>
    </xf>
    <xf numFmtId="171" fontId="2" fillId="0" borderId="0" xfId="0" applyNumberFormat="1" applyFont="1" applyAlignment="1" applyProtection="1">
      <alignment horizontal="right" vertical="top"/>
      <protection/>
    </xf>
    <xf numFmtId="0" fontId="0" fillId="0" borderId="0" xfId="0" applyAlignment="1">
      <alignment horizontal="left" vertical="top"/>
    </xf>
    <xf numFmtId="0" fontId="8" fillId="0" borderId="50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171" fontId="2" fillId="0" borderId="2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0" fillId="35" borderId="0" xfId="0" applyFill="1" applyAlignment="1">
      <alignment horizontal="left" vertical="top"/>
    </xf>
    <xf numFmtId="49" fontId="15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4" fontId="59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0" fillId="0" borderId="61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top"/>
    </xf>
    <xf numFmtId="166" fontId="14" fillId="0" borderId="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PageLayoutView="0" workbookViewId="0" topLeftCell="A1">
      <selection activeCell="E27" sqref="E27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165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6" t="s">
        <v>166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230" t="s">
        <v>113</v>
      </c>
      <c r="Q9" s="231"/>
      <c r="R9" s="232"/>
      <c r="S9" s="21"/>
    </row>
    <row r="10" spans="1:19" ht="17.25" customHeight="1" hidden="1">
      <c r="A10" s="15"/>
      <c r="B10" s="16" t="s">
        <v>11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12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13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>
        <f>SUM(H15+H28+H38+H59)</f>
        <v>0</v>
      </c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167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111</v>
      </c>
      <c r="F27" s="16"/>
      <c r="G27" s="16"/>
      <c r="H27" s="16"/>
      <c r="I27" s="16"/>
      <c r="J27" s="23"/>
      <c r="K27" s="16"/>
      <c r="L27" s="16"/>
      <c r="M27" s="16"/>
      <c r="N27" s="16"/>
      <c r="O27" s="32">
        <v>12204404</v>
      </c>
      <c r="P27" s="33"/>
      <c r="Q27" s="34"/>
      <c r="R27" s="35"/>
      <c r="S27" s="21"/>
    </row>
    <row r="28" spans="1:19" ht="17.25" customHeight="1">
      <c r="A28" s="15"/>
      <c r="B28" s="16" t="s">
        <v>18</v>
      </c>
      <c r="C28" s="16"/>
      <c r="D28" s="16"/>
      <c r="E28" s="22" t="s">
        <v>112</v>
      </c>
      <c r="F28" s="16"/>
      <c r="G28" s="16"/>
      <c r="H28" s="16"/>
      <c r="I28" s="16"/>
      <c r="J28" s="23"/>
      <c r="K28" s="16"/>
      <c r="L28" s="16"/>
      <c r="M28" s="16"/>
      <c r="N28" s="16"/>
      <c r="O28" s="32" t="s">
        <v>3</v>
      </c>
      <c r="P28" s="33" t="s">
        <v>3</v>
      </c>
      <c r="Q28" s="34" t="s">
        <v>3</v>
      </c>
      <c r="R28" s="35" t="s">
        <v>3</v>
      </c>
      <c r="S28" s="21"/>
    </row>
    <row r="29" spans="1:19" ht="17.25" customHeight="1">
      <c r="A29" s="15"/>
      <c r="B29" s="16"/>
      <c r="C29" s="16"/>
      <c r="D29" s="16"/>
      <c r="E29" s="30"/>
      <c r="F29" s="216">
        <v>154.18</v>
      </c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6" t="s">
        <v>21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223" t="s">
        <v>3</v>
      </c>
      <c r="E31" s="32"/>
      <c r="F31" s="16">
        <v>8.52</v>
      </c>
      <c r="G31" s="233" t="s">
        <v>114</v>
      </c>
      <c r="H31" s="234"/>
      <c r="I31" s="235"/>
      <c r="J31" s="16"/>
      <c r="K31" s="16"/>
      <c r="L31" s="16"/>
      <c r="M31" s="16"/>
      <c r="N31" s="16"/>
      <c r="O31" s="39" t="s">
        <v>168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224" t="s">
        <v>3</v>
      </c>
      <c r="E32" s="42"/>
      <c r="F32" s="42">
        <v>41.33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225" t="s">
        <v>3</v>
      </c>
      <c r="E33" s="46" t="s">
        <v>22</v>
      </c>
      <c r="F33" s="45">
        <v>29.07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226" t="s">
        <v>169</v>
      </c>
      <c r="B34" s="48"/>
      <c r="C34" s="48"/>
      <c r="D34" s="49">
        <v>269.51</v>
      </c>
      <c r="E34" s="50" t="s">
        <v>23</v>
      </c>
      <c r="F34" s="49">
        <v>29.43</v>
      </c>
      <c r="G34" s="50" t="s">
        <v>24</v>
      </c>
      <c r="H34" s="48"/>
      <c r="I34" s="49"/>
      <c r="J34" s="50" t="s">
        <v>25</v>
      </c>
      <c r="K34" s="48"/>
      <c r="L34" s="50" t="s">
        <v>26</v>
      </c>
      <c r="M34" s="48"/>
      <c r="N34" s="48"/>
      <c r="O34" s="49"/>
      <c r="P34" s="50" t="s">
        <v>27</v>
      </c>
      <c r="Q34" s="48"/>
      <c r="R34" s="48"/>
      <c r="S34" s="51"/>
    </row>
    <row r="35" spans="1:19" ht="20.25" customHeight="1">
      <c r="A35" s="227" t="s">
        <v>98</v>
      </c>
      <c r="B35" s="52"/>
      <c r="C35" s="52"/>
      <c r="D35" s="53">
        <v>269.51</v>
      </c>
      <c r="E35" s="54">
        <f>IF(D35=0,0,R48/D35)</f>
        <v>0</v>
      </c>
      <c r="F35" s="55">
        <v>36.88</v>
      </c>
      <c r="G35" s="56"/>
      <c r="H35" s="52"/>
      <c r="I35" s="53">
        <v>0</v>
      </c>
      <c r="J35" s="54">
        <f>IF(I35=0,0,R48/I35)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IF(O35=0,0,R48/O35)</f>
        <v>0</v>
      </c>
      <c r="S35" s="59"/>
    </row>
    <row r="36" spans="1:19" ht="20.25" customHeight="1">
      <c r="A36" s="44"/>
      <c r="B36" s="45"/>
      <c r="C36" s="45"/>
      <c r="D36" s="45">
        <v>8.95</v>
      </c>
      <c r="E36" s="46" t="s">
        <v>28</v>
      </c>
      <c r="F36" s="45">
        <v>8.95</v>
      </c>
      <c r="G36" s="45"/>
      <c r="H36" s="45"/>
      <c r="I36" s="45"/>
      <c r="J36" s="60" t="s">
        <v>29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1" t="s">
        <v>30</v>
      </c>
      <c r="B37" s="62" t="s">
        <v>3</v>
      </c>
      <c r="C37" s="63" t="s">
        <v>31</v>
      </c>
      <c r="D37" s="64"/>
      <c r="E37" s="64"/>
      <c r="F37" s="65"/>
      <c r="G37" s="61" t="s">
        <v>32</v>
      </c>
      <c r="H37" s="66" t="s">
        <v>3</v>
      </c>
      <c r="I37" s="63" t="s">
        <v>33</v>
      </c>
      <c r="J37" s="64"/>
      <c r="K37" s="64"/>
      <c r="L37" s="61" t="s">
        <v>34</v>
      </c>
      <c r="M37" s="66"/>
      <c r="N37" s="63" t="s">
        <v>35</v>
      </c>
      <c r="O37" s="64"/>
      <c r="P37" s="64"/>
      <c r="Q37" s="64"/>
      <c r="R37" s="64"/>
      <c r="S37" s="65"/>
    </row>
    <row r="38" spans="1:19" ht="20.25" customHeight="1">
      <c r="A38" s="213"/>
      <c r="B38" s="16">
        <v>11</v>
      </c>
      <c r="C38" s="16"/>
      <c r="D38" s="16" t="s">
        <v>163</v>
      </c>
      <c r="E38" s="22" t="s">
        <v>112</v>
      </c>
      <c r="F38" s="16"/>
      <c r="G38" s="16"/>
      <c r="H38" s="16">
        <f>SUM(H39:H58)</f>
        <v>0</v>
      </c>
      <c r="I38" s="214"/>
      <c r="J38" s="214"/>
      <c r="K38" s="214"/>
      <c r="L38" s="213"/>
      <c r="M38" s="214"/>
      <c r="N38" s="214"/>
      <c r="O38" s="214"/>
      <c r="P38" s="214"/>
      <c r="Q38" s="214"/>
      <c r="R38" s="214"/>
      <c r="S38" s="215"/>
    </row>
    <row r="39" spans="1:19" ht="20.25" customHeight="1">
      <c r="A39" s="67">
        <v>1</v>
      </c>
      <c r="B39" s="68" t="s">
        <v>36</v>
      </c>
      <c r="C39" s="19"/>
      <c r="D39" s="69" t="s">
        <v>37</v>
      </c>
      <c r="E39" s="70"/>
      <c r="F39" s="71"/>
      <c r="G39" s="67">
        <v>8</v>
      </c>
      <c r="H39" s="72" t="s">
        <v>38</v>
      </c>
      <c r="I39" s="35"/>
      <c r="J39" s="73">
        <v>0</v>
      </c>
      <c r="K39" s="74"/>
      <c r="L39" s="67">
        <v>13</v>
      </c>
      <c r="M39" s="33" t="s">
        <v>39</v>
      </c>
      <c r="N39" s="38"/>
      <c r="O39" s="38"/>
      <c r="P39" s="75">
        <f>M50</f>
        <v>21</v>
      </c>
      <c r="Q39" s="76" t="s">
        <v>40</v>
      </c>
      <c r="R39" s="70">
        <v>0</v>
      </c>
      <c r="S39" s="71"/>
    </row>
    <row r="40" spans="1:19" ht="20.25" customHeight="1">
      <c r="A40" s="67">
        <v>2</v>
      </c>
      <c r="B40" s="77"/>
      <c r="C40" s="29"/>
      <c r="D40" s="69" t="s">
        <v>41</v>
      </c>
      <c r="E40" s="70" t="s">
        <v>3</v>
      </c>
      <c r="F40" s="71"/>
      <c r="G40" s="67">
        <v>9</v>
      </c>
      <c r="H40" s="16" t="s">
        <v>42</v>
      </c>
      <c r="I40" s="69"/>
      <c r="J40" s="73">
        <v>0</v>
      </c>
      <c r="K40" s="74"/>
      <c r="L40" s="67">
        <v>14</v>
      </c>
      <c r="M40" s="33" t="s">
        <v>43</v>
      </c>
      <c r="N40" s="38"/>
      <c r="O40" s="38"/>
      <c r="P40" s="75">
        <f>M50</f>
        <v>21</v>
      </c>
      <c r="Q40" s="76" t="s">
        <v>40</v>
      </c>
      <c r="R40" s="70">
        <v>0</v>
      </c>
      <c r="S40" s="71"/>
    </row>
    <row r="41" spans="1:19" ht="20.25" customHeight="1">
      <c r="A41" s="67">
        <v>3</v>
      </c>
      <c r="B41" s="68" t="s">
        <v>44</v>
      </c>
      <c r="C41" s="19"/>
      <c r="D41" s="69" t="s">
        <v>37</v>
      </c>
      <c r="E41" s="70"/>
      <c r="F41" s="71"/>
      <c r="G41" s="67">
        <v>10</v>
      </c>
      <c r="H41" s="72" t="s">
        <v>45</v>
      </c>
      <c r="I41" s="35"/>
      <c r="J41" s="73">
        <v>0</v>
      </c>
      <c r="K41" s="74"/>
      <c r="L41" s="67">
        <v>15</v>
      </c>
      <c r="M41" s="33" t="s">
        <v>46</v>
      </c>
      <c r="N41" s="38"/>
      <c r="O41" s="38"/>
      <c r="P41" s="75">
        <f>M50</f>
        <v>21</v>
      </c>
      <c r="Q41" s="76" t="s">
        <v>40</v>
      </c>
      <c r="R41" s="70">
        <v>0</v>
      </c>
      <c r="S41" s="71"/>
    </row>
    <row r="42" spans="1:19" ht="20.25" customHeight="1">
      <c r="A42" s="67">
        <v>4</v>
      </c>
      <c r="B42" s="77"/>
      <c r="C42" s="29"/>
      <c r="D42" s="69" t="s">
        <v>41</v>
      </c>
      <c r="E42" s="70" t="s">
        <v>3</v>
      </c>
      <c r="F42" s="71"/>
      <c r="G42" s="67">
        <v>11</v>
      </c>
      <c r="H42" s="72"/>
      <c r="I42" s="35"/>
      <c r="J42" s="73">
        <v>0</v>
      </c>
      <c r="K42" s="74"/>
      <c r="L42" s="67">
        <v>16</v>
      </c>
      <c r="M42" s="33" t="s">
        <v>47</v>
      </c>
      <c r="N42" s="38"/>
      <c r="O42" s="38"/>
      <c r="P42" s="75">
        <f>M50</f>
        <v>21</v>
      </c>
      <c r="Q42" s="76" t="s">
        <v>40</v>
      </c>
      <c r="R42" s="70">
        <v>0</v>
      </c>
      <c r="S42" s="71"/>
    </row>
    <row r="43" spans="1:19" ht="20.25" customHeight="1">
      <c r="A43" s="67">
        <v>5</v>
      </c>
      <c r="B43" s="68" t="s">
        <v>48</v>
      </c>
      <c r="C43" s="19"/>
      <c r="D43" s="69" t="s">
        <v>37</v>
      </c>
      <c r="E43" s="70" t="s">
        <v>3</v>
      </c>
      <c r="F43" s="71"/>
      <c r="G43" s="78"/>
      <c r="H43" s="38"/>
      <c r="I43" s="35"/>
      <c r="J43" s="79"/>
      <c r="K43" s="74"/>
      <c r="L43" s="67">
        <v>17</v>
      </c>
      <c r="M43" s="33" t="s">
        <v>49</v>
      </c>
      <c r="N43" s="38"/>
      <c r="O43" s="38"/>
      <c r="P43" s="75">
        <f>M50</f>
        <v>21</v>
      </c>
      <c r="Q43" s="76" t="s">
        <v>40</v>
      </c>
      <c r="R43" s="70">
        <v>0</v>
      </c>
      <c r="S43" s="71"/>
    </row>
    <row r="44" spans="1:19" ht="20.25" customHeight="1">
      <c r="A44" s="67">
        <v>6</v>
      </c>
      <c r="B44" s="77"/>
      <c r="C44" s="29"/>
      <c r="D44" s="69" t="s">
        <v>41</v>
      </c>
      <c r="E44" s="70" t="s">
        <v>3</v>
      </c>
      <c r="F44" s="71"/>
      <c r="G44" s="78"/>
      <c r="H44" s="38"/>
      <c r="I44" s="35"/>
      <c r="J44" s="79"/>
      <c r="K44" s="74"/>
      <c r="L44" s="67">
        <v>18</v>
      </c>
      <c r="M44" s="72" t="s">
        <v>50</v>
      </c>
      <c r="N44" s="38"/>
      <c r="O44" s="38"/>
      <c r="P44" s="38"/>
      <c r="Q44" s="35"/>
      <c r="R44" s="70" t="s">
        <v>3</v>
      </c>
      <c r="S44" s="71"/>
    </row>
    <row r="45" spans="1:19" ht="20.25" customHeight="1">
      <c r="A45" s="67">
        <v>7</v>
      </c>
      <c r="B45" s="80" t="s">
        <v>51</v>
      </c>
      <c r="C45" s="38"/>
      <c r="D45" s="35"/>
      <c r="E45" s="81">
        <f>SUM(E39:E44)</f>
        <v>0</v>
      </c>
      <c r="F45" s="47"/>
      <c r="G45" s="67">
        <v>12</v>
      </c>
      <c r="H45" s="80" t="s">
        <v>52</v>
      </c>
      <c r="I45" s="35"/>
      <c r="J45" s="82">
        <f>SUM(J39:J42)</f>
        <v>0</v>
      </c>
      <c r="K45" s="83"/>
      <c r="L45" s="67">
        <v>19</v>
      </c>
      <c r="M45" s="68" t="s">
        <v>53</v>
      </c>
      <c r="N45" s="18"/>
      <c r="O45" s="18"/>
      <c r="P45" s="18"/>
      <c r="Q45" s="84"/>
      <c r="R45" s="81">
        <f>SUM(R39:R44)</f>
        <v>0</v>
      </c>
      <c r="S45" s="47"/>
    </row>
    <row r="46" spans="1:19" ht="20.25" customHeight="1">
      <c r="A46" s="85">
        <v>20</v>
      </c>
      <c r="B46" s="86" t="s">
        <v>54</v>
      </c>
      <c r="C46" s="87"/>
      <c r="D46" s="88"/>
      <c r="E46" s="89" t="s">
        <v>3</v>
      </c>
      <c r="F46" s="43"/>
      <c r="G46" s="85">
        <v>21</v>
      </c>
      <c r="H46" s="86" t="s">
        <v>55</v>
      </c>
      <c r="I46" s="88"/>
      <c r="J46" s="90">
        <v>0</v>
      </c>
      <c r="K46" s="91">
        <f>M50</f>
        <v>21</v>
      </c>
      <c r="L46" s="85">
        <v>22</v>
      </c>
      <c r="M46" s="86" t="s">
        <v>56</v>
      </c>
      <c r="N46" s="87"/>
      <c r="O46" s="87"/>
      <c r="P46" s="87"/>
      <c r="Q46" s="88"/>
      <c r="R46" s="89">
        <v>0</v>
      </c>
      <c r="S46" s="43"/>
    </row>
    <row r="47" spans="1:19" ht="20.25" customHeight="1">
      <c r="A47" s="92" t="s">
        <v>17</v>
      </c>
      <c r="B47" s="13"/>
      <c r="C47" s="13"/>
      <c r="D47" s="13"/>
      <c r="E47" s="13"/>
      <c r="F47" s="93"/>
      <c r="G47" s="94"/>
      <c r="H47" s="13"/>
      <c r="I47" s="13"/>
      <c r="J47" s="13"/>
      <c r="K47" s="13"/>
      <c r="L47" s="61" t="s">
        <v>57</v>
      </c>
      <c r="M47" s="49"/>
      <c r="N47" s="63" t="s">
        <v>58</v>
      </c>
      <c r="O47" s="48"/>
      <c r="P47" s="48"/>
      <c r="Q47" s="48"/>
      <c r="R47" s="48"/>
      <c r="S47" s="51"/>
    </row>
    <row r="48" spans="1:19" ht="20.25" customHeight="1">
      <c r="A48" s="15"/>
      <c r="B48" s="16"/>
      <c r="C48" s="16"/>
      <c r="D48" s="16"/>
      <c r="E48" s="16"/>
      <c r="F48" s="23"/>
      <c r="G48" s="95"/>
      <c r="H48" s="16"/>
      <c r="I48" s="16"/>
      <c r="J48" s="16"/>
      <c r="K48" s="16"/>
      <c r="L48" s="67">
        <v>23</v>
      </c>
      <c r="M48" s="72" t="s">
        <v>59</v>
      </c>
      <c r="N48" s="38"/>
      <c r="O48" s="38"/>
      <c r="P48" s="38"/>
      <c r="Q48" s="71"/>
      <c r="R48" s="81">
        <f>SUM(E45+R45+R46)</f>
        <v>0</v>
      </c>
      <c r="S48" s="47"/>
    </row>
    <row r="49" spans="1:19" ht="20.25" customHeight="1">
      <c r="A49" s="96" t="s">
        <v>60</v>
      </c>
      <c r="B49" s="28"/>
      <c r="C49" s="28"/>
      <c r="D49" s="28"/>
      <c r="E49" s="28"/>
      <c r="F49" s="29"/>
      <c r="G49" s="97" t="s">
        <v>61</v>
      </c>
      <c r="H49" s="28"/>
      <c r="I49" s="28"/>
      <c r="J49" s="28"/>
      <c r="K49" s="28"/>
      <c r="L49" s="67">
        <v>24</v>
      </c>
      <c r="M49" s="98">
        <v>15</v>
      </c>
      <c r="N49" s="29" t="s">
        <v>40</v>
      </c>
      <c r="O49" s="99" t="s">
        <v>3</v>
      </c>
      <c r="P49" s="38" t="s">
        <v>62</v>
      </c>
      <c r="Q49" s="35"/>
      <c r="R49" s="100" t="s">
        <v>3</v>
      </c>
      <c r="S49" s="101"/>
    </row>
    <row r="50" spans="1:19" ht="20.25" customHeight="1">
      <c r="A50" s="102" t="s">
        <v>16</v>
      </c>
      <c r="B50" s="18"/>
      <c r="C50" s="18"/>
      <c r="D50" s="18"/>
      <c r="E50" s="18"/>
      <c r="F50" s="19"/>
      <c r="G50" s="103"/>
      <c r="H50" s="18"/>
      <c r="I50" s="18"/>
      <c r="J50" s="18"/>
      <c r="K50" s="18"/>
      <c r="L50" s="67">
        <v>25</v>
      </c>
      <c r="M50" s="104">
        <v>21</v>
      </c>
      <c r="N50" s="35" t="s">
        <v>40</v>
      </c>
      <c r="O50" s="99"/>
      <c r="P50" s="38" t="s">
        <v>62</v>
      </c>
      <c r="Q50" s="35"/>
      <c r="R50" s="70">
        <f>SUM(O50*0.21)</f>
        <v>0</v>
      </c>
      <c r="S50" s="71"/>
    </row>
    <row r="51" spans="1:19" ht="20.25" customHeight="1">
      <c r="A51" s="15"/>
      <c r="B51" s="16"/>
      <c r="C51" s="16"/>
      <c r="D51" s="16"/>
      <c r="E51" s="16"/>
      <c r="F51" s="23"/>
      <c r="G51" s="95"/>
      <c r="H51" s="16"/>
      <c r="I51" s="16"/>
      <c r="J51" s="16"/>
      <c r="K51" s="16"/>
      <c r="L51" s="85">
        <v>26</v>
      </c>
      <c r="M51" s="105" t="s">
        <v>63</v>
      </c>
      <c r="N51" s="87"/>
      <c r="O51" s="87"/>
      <c r="P51" s="87"/>
      <c r="Q51" s="106"/>
      <c r="R51" s="81">
        <f>SUM(R48+R50)</f>
        <v>0</v>
      </c>
      <c r="S51" s="107"/>
    </row>
    <row r="52" spans="1:19" ht="20.25" customHeight="1">
      <c r="A52" s="96" t="s">
        <v>60</v>
      </c>
      <c r="B52" s="28"/>
      <c r="C52" s="28"/>
      <c r="D52" s="28"/>
      <c r="E52" s="28"/>
      <c r="F52" s="29"/>
      <c r="G52" s="97" t="s">
        <v>61</v>
      </c>
      <c r="H52" s="28"/>
      <c r="I52" s="28"/>
      <c r="J52" s="28"/>
      <c r="K52" s="28"/>
      <c r="L52" s="61" t="s">
        <v>64</v>
      </c>
      <c r="M52" s="49"/>
      <c r="N52" s="63" t="s">
        <v>65</v>
      </c>
      <c r="O52" s="48"/>
      <c r="P52" s="48"/>
      <c r="Q52" s="48"/>
      <c r="R52" s="108"/>
      <c r="S52" s="51"/>
    </row>
    <row r="53" spans="1:19" ht="20.25" customHeight="1">
      <c r="A53" s="102" t="s">
        <v>18</v>
      </c>
      <c r="B53" s="18"/>
      <c r="C53" s="18"/>
      <c r="D53" s="18"/>
      <c r="E53" s="18"/>
      <c r="F53" s="19"/>
      <c r="G53" s="103"/>
      <c r="H53" s="18"/>
      <c r="I53" s="18"/>
      <c r="J53" s="18"/>
      <c r="K53" s="18"/>
      <c r="L53" s="67">
        <v>27</v>
      </c>
      <c r="M53" s="72" t="s">
        <v>66</v>
      </c>
      <c r="N53" s="38"/>
      <c r="O53" s="38"/>
      <c r="P53" s="38"/>
      <c r="Q53" s="35"/>
      <c r="R53" s="70">
        <v>0</v>
      </c>
      <c r="S53" s="71"/>
    </row>
    <row r="54" spans="1:19" ht="20.25" customHeight="1">
      <c r="A54" s="15"/>
      <c r="B54" s="16"/>
      <c r="C54" s="16"/>
      <c r="D54" s="16"/>
      <c r="E54" s="16"/>
      <c r="F54" s="23"/>
      <c r="G54" s="95"/>
      <c r="H54" s="16"/>
      <c r="I54" s="16"/>
      <c r="J54" s="16"/>
      <c r="K54" s="16"/>
      <c r="L54" s="67">
        <v>28</v>
      </c>
      <c r="M54" s="72" t="s">
        <v>67</v>
      </c>
      <c r="N54" s="38"/>
      <c r="O54" s="38"/>
      <c r="P54" s="38"/>
      <c r="Q54" s="35"/>
      <c r="R54" s="70">
        <v>0</v>
      </c>
      <c r="S54" s="71"/>
    </row>
    <row r="55" spans="1:19" ht="20.25" customHeight="1">
      <c r="A55" s="109" t="s">
        <v>60</v>
      </c>
      <c r="B55" s="42"/>
      <c r="C55" s="42"/>
      <c r="D55" s="42"/>
      <c r="E55" s="42"/>
      <c r="F55" s="110"/>
      <c r="G55" s="111" t="s">
        <v>61</v>
      </c>
      <c r="H55" s="42"/>
      <c r="I55" s="42"/>
      <c r="J55" s="42"/>
      <c r="K55" s="42"/>
      <c r="L55" s="85">
        <v>29</v>
      </c>
      <c r="M55" s="86" t="s">
        <v>68</v>
      </c>
      <c r="N55" s="87"/>
      <c r="O55" s="87"/>
      <c r="P55" s="87"/>
      <c r="Q55" s="88"/>
      <c r="R55" s="54">
        <v>0</v>
      </c>
      <c r="S55" s="112"/>
    </row>
    <row r="69" ht="12.75" customHeight="1">
      <c r="H69" s="16" t="s">
        <v>3</v>
      </c>
    </row>
    <row r="71" ht="12.75" customHeight="1">
      <c r="C71" s="217"/>
    </row>
    <row r="72" ht="12.75" customHeight="1">
      <c r="C72" s="228"/>
    </row>
    <row r="73" ht="12.75" customHeight="1">
      <c r="C73" s="228"/>
    </row>
    <row r="74" ht="12.75" customHeight="1">
      <c r="C74" s="228"/>
    </row>
    <row r="75" ht="12.75" customHeight="1">
      <c r="C75" s="228"/>
    </row>
    <row r="76" ht="12.75" customHeight="1">
      <c r="C76" s="228"/>
    </row>
    <row r="77" ht="12.75" customHeight="1">
      <c r="C77" s="228"/>
    </row>
    <row r="78" ht="12.75" customHeight="1">
      <c r="C78" s="228"/>
    </row>
    <row r="79" ht="12.75" customHeight="1">
      <c r="C79" s="228"/>
    </row>
    <row r="80" ht="12.75" customHeight="1">
      <c r="C80" s="212"/>
    </row>
  </sheetData>
  <sheetProtection/>
  <mergeCells count="2">
    <mergeCell ref="P9:R9"/>
    <mergeCell ref="G31:I31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83" r:id="rId1"/>
  <headerFooter alignWithMargins="0">
    <oddFooter>&amp;LIng.Ivan Navrátil&amp;CTel : 773488368&amp;Re-mail : navratil.ivan@seznam.cz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ySplit="13" topLeftCell="A14" activePane="bottomLeft" state="frozen"/>
      <selection pane="topLeft" activeCell="H69" sqref="H69"/>
      <selection pane="bottomLeft" activeCell="I30" sqref="I30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69</v>
      </c>
      <c r="B1" s="114"/>
      <c r="C1" s="114"/>
      <c r="D1" s="114"/>
      <c r="E1" s="114"/>
    </row>
    <row r="2" spans="1:5" ht="12" customHeight="1">
      <c r="A2" s="115" t="s">
        <v>70</v>
      </c>
      <c r="B2" s="116" t="str">
        <f>'Krycí list'!E5</f>
        <v>Opravy vycházkových dvorů</v>
      </c>
      <c r="C2" s="117"/>
      <c r="D2" s="117"/>
      <c r="E2" s="117"/>
    </row>
    <row r="3" spans="1:5" ht="12" customHeight="1">
      <c r="A3" s="115" t="s">
        <v>71</v>
      </c>
      <c r="B3" s="116" t="str">
        <f>'Krycí list'!E7</f>
        <v>Věznice Znojmo</v>
      </c>
      <c r="C3" s="118"/>
      <c r="D3" s="116"/>
      <c r="E3" s="119"/>
    </row>
    <row r="4" spans="1:5" ht="12" customHeight="1">
      <c r="A4" s="115" t="s">
        <v>72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73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74</v>
      </c>
      <c r="B7" s="116" t="str">
        <f>'Krycí list'!E26</f>
        <v>Vězeňská služba ČR, Věznice Znojmo, Dyjská 4</v>
      </c>
      <c r="C7" s="118"/>
      <c r="D7" s="116"/>
      <c r="E7" s="119"/>
    </row>
    <row r="8" spans="1:5" ht="12" customHeight="1">
      <c r="A8" s="116" t="s">
        <v>75</v>
      </c>
      <c r="B8" s="116" t="str">
        <f>'Krycí list'!E28</f>
        <v>svépomoc</v>
      </c>
      <c r="C8" s="118"/>
      <c r="D8" s="116"/>
      <c r="E8" s="119"/>
    </row>
    <row r="9" spans="1:5" ht="12" customHeight="1">
      <c r="A9" s="116" t="s">
        <v>76</v>
      </c>
      <c r="B9" s="116" t="s">
        <v>77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78</v>
      </c>
      <c r="B11" s="121" t="s">
        <v>79</v>
      </c>
      <c r="C11" s="122" t="s">
        <v>80</v>
      </c>
      <c r="D11" s="123" t="s">
        <v>81</v>
      </c>
      <c r="E11" s="122" t="s">
        <v>82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8" s="131" customFormat="1" ht="12.75" customHeight="1">
      <c r="A14" s="132" t="str">
        <f>Rozpocet!C14</f>
        <v>HSV</v>
      </c>
      <c r="B14" s="133" t="str">
        <f>Rozpocet!D14</f>
        <v>Práce a dodávky HSV</v>
      </c>
      <c r="C14" s="134">
        <f>SUM(C15:C18)</f>
        <v>0</v>
      </c>
      <c r="D14" s="135" t="e">
        <f>Rozpocet!J14</f>
        <v>#REF!</v>
      </c>
      <c r="E14" s="135" t="e">
        <f>Rozpocet!L14</f>
        <v>#REF!</v>
      </c>
      <c r="H14" s="131" t="s">
        <v>3</v>
      </c>
    </row>
    <row r="15" spans="1:5" s="131" customFormat="1" ht="12.75" customHeight="1">
      <c r="A15" s="182" t="s">
        <v>96</v>
      </c>
      <c r="B15" s="137" t="str">
        <f>Rozpocet!D15</f>
        <v>Zemní práce</v>
      </c>
      <c r="C15" s="138"/>
      <c r="D15" s="139">
        <f>Rozpocet!J15</f>
        <v>0</v>
      </c>
      <c r="E15" s="139">
        <f>Rozpocet!L15</f>
        <v>0</v>
      </c>
    </row>
    <row r="16" spans="1:5" s="131" customFormat="1" ht="12.75" customHeight="1">
      <c r="A16" s="184" t="s">
        <v>107</v>
      </c>
      <c r="B16" s="176" t="s">
        <v>106</v>
      </c>
      <c r="C16" s="177"/>
      <c r="D16" s="140" t="e">
        <f>Rozpocet!#REF!</f>
        <v>#REF!</v>
      </c>
      <c r="E16" s="140" t="e">
        <f>Rozpocet!#REF!</f>
        <v>#REF!</v>
      </c>
    </row>
    <row r="17" spans="1:5" s="131" customFormat="1" ht="12.75" customHeight="1">
      <c r="A17" s="184" t="s">
        <v>99</v>
      </c>
      <c r="B17" s="176" t="s">
        <v>108</v>
      </c>
      <c r="C17" s="177"/>
      <c r="D17" s="135" t="e">
        <f>Rozpocet!#REF!</f>
        <v>#REF!</v>
      </c>
      <c r="E17" s="135" t="e">
        <f>Rozpocet!#REF!</f>
        <v>#REF!</v>
      </c>
    </row>
    <row r="18" spans="1:5" s="131" customFormat="1" ht="12.75" customHeight="1">
      <c r="A18" s="219" t="s">
        <v>135</v>
      </c>
      <c r="B18" s="220" t="s">
        <v>164</v>
      </c>
      <c r="C18" s="138"/>
      <c r="D18" s="139" t="e">
        <f>Rozpocet!#REF!</f>
        <v>#REF!</v>
      </c>
      <c r="E18" s="139" t="e">
        <f>Rozpocet!#REF!</f>
        <v>#REF!</v>
      </c>
    </row>
    <row r="19" spans="1:5" s="131" customFormat="1" ht="12.75" customHeight="1">
      <c r="A19" s="183" t="s">
        <v>44</v>
      </c>
      <c r="B19" s="133" t="s">
        <v>101</v>
      </c>
      <c r="C19" s="134"/>
      <c r="D19" s="139"/>
      <c r="E19" s="139"/>
    </row>
    <row r="20" spans="1:6" ht="12.75" customHeight="1">
      <c r="A20" s="174" t="s">
        <v>109</v>
      </c>
      <c r="B20" s="163" t="s">
        <v>110</v>
      </c>
      <c r="C20" s="222"/>
      <c r="D20" s="1">
        <v>29.07</v>
      </c>
      <c r="F20" s="221" t="s">
        <v>3</v>
      </c>
    </row>
    <row r="21" spans="1:3" ht="12.75" customHeight="1">
      <c r="A21" s="174"/>
      <c r="B21" s="163"/>
      <c r="C21" s="160"/>
    </row>
    <row r="22" spans="1:3" ht="12.75" customHeight="1">
      <c r="A22" s="174"/>
      <c r="B22" s="163"/>
      <c r="C22" s="160"/>
    </row>
    <row r="23" spans="1:3" ht="12.75" customHeight="1">
      <c r="A23" s="174"/>
      <c r="B23" s="163"/>
      <c r="C23" s="160"/>
    </row>
    <row r="24" spans="1:3" ht="12.75" customHeight="1">
      <c r="A24" s="174"/>
      <c r="B24" s="163"/>
      <c r="C24" s="160"/>
    </row>
    <row r="25" spans="1:3" ht="12.75" customHeight="1">
      <c r="A25" s="174"/>
      <c r="B25" s="163"/>
      <c r="C25" s="160"/>
    </row>
    <row r="26" spans="1:3" ht="12.75" customHeight="1">
      <c r="A26" s="174"/>
      <c r="B26" s="163"/>
      <c r="C26" s="160"/>
    </row>
    <row r="27" spans="1:3" ht="12.75" customHeight="1">
      <c r="A27" s="174"/>
      <c r="B27" s="163"/>
      <c r="C27" s="160"/>
    </row>
    <row r="28" spans="1:3" ht="12.75" customHeight="1">
      <c r="A28" s="174"/>
      <c r="B28" s="163"/>
      <c r="C28" s="160"/>
    </row>
    <row r="29" spans="1:3" ht="12.75" customHeight="1">
      <c r="A29" s="174"/>
      <c r="B29" s="163"/>
      <c r="C29" s="160"/>
    </row>
    <row r="30" spans="1:3" ht="12.75" customHeight="1">
      <c r="A30" s="174"/>
      <c r="B30" s="163"/>
      <c r="C30" s="160"/>
    </row>
    <row r="31" spans="1:3" ht="12.75" customHeight="1">
      <c r="A31" s="165"/>
      <c r="B31" s="162"/>
      <c r="C31" s="160"/>
    </row>
    <row r="32" spans="1:3" ht="12.75" customHeight="1">
      <c r="A32" s="165"/>
      <c r="B32" s="162"/>
      <c r="C32" s="160"/>
    </row>
    <row r="33" spans="1:3" ht="12.75" customHeight="1">
      <c r="A33" s="164"/>
      <c r="B33" s="161"/>
      <c r="C33" s="159"/>
    </row>
    <row r="34" spans="1:3" ht="12.75" customHeight="1">
      <c r="A34" s="164"/>
      <c r="B34" s="161"/>
      <c r="C34" s="159"/>
    </row>
    <row r="35" spans="1:3" ht="12.75" customHeight="1">
      <c r="A35" s="164"/>
      <c r="B35" s="161"/>
      <c r="C35" s="161"/>
    </row>
    <row r="36" spans="1:3" ht="12.75" customHeight="1">
      <c r="A36" s="164"/>
      <c r="B36" s="161"/>
      <c r="C36" s="161"/>
    </row>
    <row r="37" spans="1:3" ht="12.75" customHeight="1">
      <c r="A37" s="164"/>
      <c r="B37" s="161"/>
      <c r="C37" s="161"/>
    </row>
    <row r="38" spans="1:3" ht="12.75" customHeight="1">
      <c r="A38" s="164"/>
      <c r="B38" s="161"/>
      <c r="C38" s="161"/>
    </row>
    <row r="39" spans="1:3" ht="12.75" customHeight="1">
      <c r="A39" s="164"/>
      <c r="B39" s="161"/>
      <c r="C39" s="161"/>
    </row>
    <row r="40" spans="1:3" ht="12.75" customHeight="1">
      <c r="A40" s="164"/>
      <c r="B40" s="161"/>
      <c r="C40" s="161"/>
    </row>
    <row r="41" spans="1:3" ht="12.75" customHeight="1">
      <c r="A41" s="164"/>
      <c r="B41" s="161"/>
      <c r="C41" s="161"/>
    </row>
    <row r="42" spans="1:3" ht="12.75" customHeight="1">
      <c r="A42" s="164"/>
      <c r="B42" s="161"/>
      <c r="C42" s="161"/>
    </row>
    <row r="43" ht="12.75" customHeight="1">
      <c r="A43" s="170"/>
    </row>
    <row r="44" ht="12.75" customHeight="1">
      <c r="A44" s="170"/>
    </row>
    <row r="45" ht="12.75" customHeight="1">
      <c r="A45" s="170"/>
    </row>
    <row r="46" ht="12.75" customHeight="1">
      <c r="A46" s="170"/>
    </row>
    <row r="47" ht="12.75" customHeight="1">
      <c r="A47" s="170"/>
    </row>
    <row r="48" ht="12.75" customHeight="1">
      <c r="A48" s="170"/>
    </row>
    <row r="51" ht="12.75" customHeight="1">
      <c r="H51" s="131" t="s">
        <v>3</v>
      </c>
    </row>
    <row r="53" ht="12.75" customHeight="1">
      <c r="C53" s="217"/>
    </row>
    <row r="54" ht="12.75" customHeight="1">
      <c r="C54" s="228" t="s">
        <v>3</v>
      </c>
    </row>
    <row r="55" ht="12.75" customHeight="1">
      <c r="C55" s="228" t="s">
        <v>3</v>
      </c>
    </row>
    <row r="56" ht="12.75" customHeight="1">
      <c r="C56" s="228"/>
    </row>
    <row r="57" ht="12.75" customHeight="1">
      <c r="C57" s="228"/>
    </row>
    <row r="58" ht="12.75" customHeight="1">
      <c r="C58" s="228"/>
    </row>
    <row r="59" ht="12.75" customHeight="1">
      <c r="C59" s="228"/>
    </row>
    <row r="60" ht="12.75" customHeight="1">
      <c r="C60" s="228"/>
    </row>
    <row r="61" ht="12.75" customHeight="1">
      <c r="C61" s="228"/>
    </row>
    <row r="62" ht="12.75" customHeight="1">
      <c r="C62" s="212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  <headerFooter alignWithMargins="0">
    <oddFooter>&amp;LIng.Ivan Navrátil&amp;CTel : 773488368&amp;Re-mail : navratil.ivan@seznam.cz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9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G70" sqref="G70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12.7109375" style="1" customWidth="1"/>
    <col min="4" max="4" width="45.7109375" style="1" customWidth="1"/>
    <col min="5" max="5" width="4.7109375" style="1" customWidth="1"/>
    <col min="6" max="6" width="9.8515625" style="1" customWidth="1"/>
    <col min="7" max="7" width="9.7109375" style="1" customWidth="1"/>
    <col min="8" max="8" width="13.57421875" style="1" customWidth="1"/>
    <col min="9" max="9" width="10.57421875" style="1" hidden="1" customWidth="1"/>
    <col min="10" max="10" width="10.8515625" style="1" hidden="1" customWidth="1"/>
    <col min="11" max="11" width="9.7109375" style="1" hidden="1" customWidth="1"/>
    <col min="12" max="12" width="11.57421875" style="1" hidden="1" customWidth="1"/>
    <col min="13" max="14" width="10.7109375" style="1" customWidth="1"/>
    <col min="15" max="16384" width="9.140625" style="1" customWidth="1"/>
  </cols>
  <sheetData>
    <row r="1" spans="1:14" ht="18" customHeight="1">
      <c r="A1" s="113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85"/>
      <c r="N1" s="185"/>
    </row>
    <row r="2" spans="1:14" ht="11.25" customHeigh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41"/>
      <c r="L2" s="141"/>
      <c r="M2" s="185"/>
      <c r="N2" s="185"/>
    </row>
    <row r="3" spans="1:14" ht="11.25" customHeight="1">
      <c r="A3" s="115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41"/>
      <c r="L3" s="141"/>
      <c r="M3" s="185"/>
      <c r="N3" s="185"/>
    </row>
    <row r="4" spans="1:14" ht="11.25" customHeight="1">
      <c r="A4" s="115" t="s">
        <v>72</v>
      </c>
      <c r="B4" s="116"/>
      <c r="C4" s="116"/>
      <c r="D4" s="116"/>
      <c r="E4" s="116"/>
      <c r="F4" s="116"/>
      <c r="G4" s="116"/>
      <c r="H4" s="116"/>
      <c r="I4" s="116"/>
      <c r="J4" s="116"/>
      <c r="K4" s="141"/>
      <c r="L4" s="141"/>
      <c r="M4" s="185"/>
      <c r="N4" s="185"/>
    </row>
    <row r="5" spans="1:14" ht="11.25" customHeight="1">
      <c r="A5" s="116" t="s">
        <v>84</v>
      </c>
      <c r="B5" s="116"/>
      <c r="C5" s="116"/>
      <c r="D5" s="116"/>
      <c r="E5" s="116"/>
      <c r="F5" s="116"/>
      <c r="G5" s="116"/>
      <c r="H5" s="116"/>
      <c r="I5" s="116"/>
      <c r="J5" s="116"/>
      <c r="K5" s="141"/>
      <c r="L5" s="141"/>
      <c r="M5" s="185"/>
      <c r="N5" s="185"/>
    </row>
    <row r="6" spans="1:14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41"/>
      <c r="L6" s="141"/>
      <c r="M6" s="185"/>
      <c r="N6" s="185"/>
    </row>
    <row r="7" spans="1:14" ht="11.25" customHeight="1">
      <c r="A7" s="116" t="s">
        <v>74</v>
      </c>
      <c r="B7" s="116"/>
      <c r="C7" s="116"/>
      <c r="D7" s="116"/>
      <c r="E7" s="116"/>
      <c r="F7" s="116"/>
      <c r="G7" s="116"/>
      <c r="H7" s="116"/>
      <c r="I7" s="116"/>
      <c r="J7" s="116"/>
      <c r="K7" s="141"/>
      <c r="L7" s="141"/>
      <c r="M7" s="185"/>
      <c r="N7" s="185"/>
    </row>
    <row r="8" spans="1:14" ht="11.25" customHeight="1">
      <c r="A8" s="116" t="s">
        <v>75</v>
      </c>
      <c r="B8" s="116"/>
      <c r="C8" s="116"/>
      <c r="D8" s="116"/>
      <c r="E8" s="116"/>
      <c r="F8" s="116"/>
      <c r="G8" s="116"/>
      <c r="H8" s="116"/>
      <c r="I8" s="116"/>
      <c r="J8" s="116"/>
      <c r="K8" s="141"/>
      <c r="L8" s="141"/>
      <c r="M8" s="185"/>
      <c r="N8" s="185"/>
    </row>
    <row r="9" spans="1:14" ht="11.25" customHeight="1">
      <c r="A9" s="116" t="s">
        <v>76</v>
      </c>
      <c r="B9" s="116"/>
      <c r="C9" s="116"/>
      <c r="D9" s="116"/>
      <c r="E9" s="116"/>
      <c r="F9" s="116"/>
      <c r="G9" s="116"/>
      <c r="H9" s="116"/>
      <c r="I9" s="116"/>
      <c r="J9" s="116"/>
      <c r="K9" s="141"/>
      <c r="L9" s="141"/>
      <c r="M9" s="185"/>
      <c r="N9" s="185"/>
    </row>
    <row r="10" spans="1:14" ht="5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85"/>
      <c r="N10" s="185"/>
    </row>
    <row r="11" spans="1:14" ht="21.75" customHeight="1">
      <c r="A11" s="120" t="s">
        <v>85</v>
      </c>
      <c r="B11" s="121" t="s">
        <v>86</v>
      </c>
      <c r="C11" s="121" t="s">
        <v>87</v>
      </c>
      <c r="D11" s="121" t="s">
        <v>79</v>
      </c>
      <c r="E11" s="121" t="s">
        <v>88</v>
      </c>
      <c r="F11" s="121" t="s">
        <v>89</v>
      </c>
      <c r="G11" s="121" t="s">
        <v>90</v>
      </c>
      <c r="H11" s="121" t="s">
        <v>80</v>
      </c>
      <c r="I11" s="121" t="s">
        <v>91</v>
      </c>
      <c r="J11" s="121" t="s">
        <v>81</v>
      </c>
      <c r="K11" s="121" t="s">
        <v>92</v>
      </c>
      <c r="L11" s="121" t="s">
        <v>93</v>
      </c>
      <c r="M11" s="121" t="s">
        <v>115</v>
      </c>
      <c r="N11" s="121" t="s">
        <v>116</v>
      </c>
    </row>
    <row r="12" spans="1:14" ht="11.25" customHeight="1">
      <c r="A12" s="124">
        <v>1</v>
      </c>
      <c r="B12" s="125">
        <v>2</v>
      </c>
      <c r="C12" s="125">
        <v>4</v>
      </c>
      <c r="D12" s="125">
        <v>5</v>
      </c>
      <c r="E12" s="125">
        <v>6</v>
      </c>
      <c r="F12" s="125">
        <v>7</v>
      </c>
      <c r="G12" s="125">
        <v>8</v>
      </c>
      <c r="H12" s="125">
        <v>9</v>
      </c>
      <c r="I12" s="125"/>
      <c r="J12" s="125"/>
      <c r="K12" s="125"/>
      <c r="L12" s="125"/>
      <c r="M12" s="186">
        <v>10</v>
      </c>
      <c r="N12" s="187">
        <v>11</v>
      </c>
    </row>
    <row r="13" spans="1:12" ht="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s="131" customFormat="1" ht="12.75" customHeight="1">
      <c r="A14" s="142"/>
      <c r="B14" s="143" t="s">
        <v>57</v>
      </c>
      <c r="C14" s="142" t="s">
        <v>36</v>
      </c>
      <c r="D14" s="142" t="s">
        <v>94</v>
      </c>
      <c r="E14" s="142"/>
      <c r="F14" s="142"/>
      <c r="G14" s="142"/>
      <c r="H14" s="144">
        <f>SUM(H15+H28+H38+H58)</f>
        <v>0</v>
      </c>
      <c r="I14" s="142"/>
      <c r="J14" s="145" t="e">
        <f>J15+#REF!+#REF!+#REF!+#REF!+#REF!</f>
        <v>#REF!</v>
      </c>
      <c r="K14" s="142"/>
      <c r="L14" s="145" t="e">
        <f>L15+#REF!+#REF!+#REF!+#REF!+#REF!</f>
        <v>#REF!</v>
      </c>
    </row>
    <row r="15" spans="2:14" s="131" customFormat="1" ht="12.75" customHeight="1">
      <c r="B15" s="182" t="s">
        <v>96</v>
      </c>
      <c r="C15" s="179" t="s">
        <v>3</v>
      </c>
      <c r="D15" s="137" t="s">
        <v>95</v>
      </c>
      <c r="H15" s="138">
        <f>SUM(H16:H27)</f>
        <v>0</v>
      </c>
      <c r="J15" s="139">
        <f>SUM(J16:J27)</f>
        <v>0</v>
      </c>
      <c r="L15" s="139">
        <f>SUM(L16:L27)</f>
        <v>0</v>
      </c>
      <c r="M15" s="188"/>
      <c r="N15" s="188"/>
    </row>
    <row r="16" spans="1:17" s="16" customFormat="1" ht="13.5" customHeight="1">
      <c r="A16" s="146" t="s">
        <v>3</v>
      </c>
      <c r="B16" s="146" t="s">
        <v>103</v>
      </c>
      <c r="C16" s="16" t="s">
        <v>117</v>
      </c>
      <c r="D16" s="147" t="s">
        <v>118</v>
      </c>
      <c r="E16" s="146" t="s">
        <v>97</v>
      </c>
      <c r="F16" s="148">
        <v>11.977</v>
      </c>
      <c r="G16" s="149"/>
      <c r="H16" s="149">
        <f>F16*G16</f>
        <v>0</v>
      </c>
      <c r="I16" s="150">
        <v>0</v>
      </c>
      <c r="J16" s="148">
        <f>F16*I16</f>
        <v>0</v>
      </c>
      <c r="K16" s="150">
        <v>0</v>
      </c>
      <c r="L16" s="148">
        <f>F16*K16</f>
        <v>0</v>
      </c>
      <c r="M16" s="202"/>
      <c r="N16" s="202"/>
      <c r="Q16" s="154"/>
    </row>
    <row r="17" spans="1:17" s="16" customFormat="1" ht="13.5" customHeight="1">
      <c r="A17" s="146"/>
      <c r="B17" s="146"/>
      <c r="C17" s="190"/>
      <c r="D17" s="194" t="s">
        <v>119</v>
      </c>
      <c r="E17" s="191"/>
      <c r="F17" s="192"/>
      <c r="G17" s="193"/>
      <c r="H17" s="149"/>
      <c r="I17" s="150"/>
      <c r="J17" s="148"/>
      <c r="K17" s="150"/>
      <c r="L17" s="148"/>
      <c r="M17" s="202"/>
      <c r="N17" s="202"/>
      <c r="Q17" s="154"/>
    </row>
    <row r="18" spans="1:17" s="16" customFormat="1" ht="13.5" customHeight="1">
      <c r="A18" s="146"/>
      <c r="B18" s="146"/>
      <c r="C18" s="195" t="s">
        <v>120</v>
      </c>
      <c r="D18" s="194" t="s">
        <v>127</v>
      </c>
      <c r="E18" s="196" t="s">
        <v>97</v>
      </c>
      <c r="F18" s="197">
        <v>0.275</v>
      </c>
      <c r="G18" s="198"/>
      <c r="H18" s="149"/>
      <c r="I18" s="150"/>
      <c r="J18" s="148"/>
      <c r="K18" s="150"/>
      <c r="L18" s="148"/>
      <c r="M18" s="202"/>
      <c r="N18" s="202"/>
      <c r="Q18" s="154"/>
    </row>
    <row r="19" spans="1:17" s="16" customFormat="1" ht="13.5" customHeight="1">
      <c r="A19" s="146"/>
      <c r="B19" s="146"/>
      <c r="C19" s="195" t="s">
        <v>121</v>
      </c>
      <c r="D19" s="194" t="s">
        <v>128</v>
      </c>
      <c r="E19" s="196" t="s">
        <v>97</v>
      </c>
      <c r="F19" s="197">
        <v>3.135</v>
      </c>
      <c r="G19" s="198"/>
      <c r="H19" s="149"/>
      <c r="I19" s="150"/>
      <c r="J19" s="148"/>
      <c r="K19" s="150"/>
      <c r="L19" s="148"/>
      <c r="M19" s="202"/>
      <c r="N19" s="202"/>
      <c r="Q19" s="154"/>
    </row>
    <row r="20" spans="1:17" s="16" customFormat="1" ht="13.5" customHeight="1">
      <c r="A20" s="146"/>
      <c r="B20" s="146"/>
      <c r="C20" s="195" t="s">
        <v>122</v>
      </c>
      <c r="D20" s="194" t="s">
        <v>129</v>
      </c>
      <c r="E20" s="196" t="s">
        <v>97</v>
      </c>
      <c r="F20" s="197">
        <v>1.961</v>
      </c>
      <c r="G20" s="198"/>
      <c r="H20" s="149"/>
      <c r="I20" s="150"/>
      <c r="J20" s="148"/>
      <c r="K20" s="150"/>
      <c r="L20" s="148"/>
      <c r="M20" s="202"/>
      <c r="N20" s="202"/>
      <c r="Q20" s="154"/>
    </row>
    <row r="21" spans="1:17" s="16" customFormat="1" ht="13.5" customHeight="1">
      <c r="A21" s="146"/>
      <c r="B21" s="146"/>
      <c r="C21" s="195" t="s">
        <v>123</v>
      </c>
      <c r="D21" s="194" t="s">
        <v>130</v>
      </c>
      <c r="E21" s="196" t="s">
        <v>97</v>
      </c>
      <c r="F21" s="197">
        <v>1.963</v>
      </c>
      <c r="G21" s="198"/>
      <c r="H21" s="149"/>
      <c r="I21" s="150"/>
      <c r="J21" s="148"/>
      <c r="K21" s="150"/>
      <c r="L21" s="148"/>
      <c r="M21" s="202"/>
      <c r="N21" s="202"/>
      <c r="Q21" s="154"/>
    </row>
    <row r="22" spans="1:17" s="16" customFormat="1" ht="13.5" customHeight="1">
      <c r="A22" s="146"/>
      <c r="B22" s="146"/>
      <c r="C22" s="195" t="s">
        <v>124</v>
      </c>
      <c r="D22" s="194" t="s">
        <v>131</v>
      </c>
      <c r="E22" s="196" t="s">
        <v>97</v>
      </c>
      <c r="F22" s="197">
        <v>3.635</v>
      </c>
      <c r="G22" s="198"/>
      <c r="H22" s="149"/>
      <c r="I22" s="150"/>
      <c r="J22" s="148"/>
      <c r="K22" s="150"/>
      <c r="L22" s="148"/>
      <c r="M22" s="202"/>
      <c r="N22" s="202"/>
      <c r="Q22" s="154"/>
    </row>
    <row r="23" spans="1:17" s="16" customFormat="1" ht="13.5" customHeight="1">
      <c r="A23" s="146"/>
      <c r="B23" s="146"/>
      <c r="C23" s="195" t="s">
        <v>125</v>
      </c>
      <c r="D23" s="194" t="s">
        <v>132</v>
      </c>
      <c r="E23" s="196" t="s">
        <v>97</v>
      </c>
      <c r="F23" s="197">
        <v>1.008</v>
      </c>
      <c r="G23" s="198"/>
      <c r="H23" s="149"/>
      <c r="I23" s="150"/>
      <c r="J23" s="148"/>
      <c r="K23" s="150"/>
      <c r="L23" s="148"/>
      <c r="M23" s="202"/>
      <c r="N23" s="202"/>
      <c r="Q23" s="154"/>
    </row>
    <row r="24" spans="1:17" s="16" customFormat="1" ht="13.5" customHeight="1">
      <c r="A24" s="146"/>
      <c r="B24" s="146"/>
      <c r="C24" s="195" t="s">
        <v>126</v>
      </c>
      <c r="D24" s="194"/>
      <c r="E24" s="196" t="s">
        <v>97</v>
      </c>
      <c r="F24" s="197">
        <f>SUM(F18:F23)</f>
        <v>11.977</v>
      </c>
      <c r="G24" s="198"/>
      <c r="H24" s="149"/>
      <c r="I24" s="150"/>
      <c r="J24" s="148"/>
      <c r="K24" s="150"/>
      <c r="L24" s="148"/>
      <c r="M24" s="202"/>
      <c r="N24" s="202"/>
      <c r="Q24" s="154"/>
    </row>
    <row r="25" spans="1:14" s="16" customFormat="1" ht="13.5" customHeight="1">
      <c r="A25" s="146" t="s">
        <v>3</v>
      </c>
      <c r="B25" s="146" t="s">
        <v>103</v>
      </c>
      <c r="C25" s="16">
        <v>162201102</v>
      </c>
      <c r="D25" s="199" t="s">
        <v>133</v>
      </c>
      <c r="E25" s="146" t="s">
        <v>97</v>
      </c>
      <c r="F25" s="148">
        <v>11.977</v>
      </c>
      <c r="G25" s="149"/>
      <c r="H25" s="149">
        <f>F25*G25</f>
        <v>0</v>
      </c>
      <c r="I25" s="150"/>
      <c r="J25" s="148"/>
      <c r="K25" s="150"/>
      <c r="L25" s="148"/>
      <c r="M25" s="202"/>
      <c r="N25" s="202"/>
    </row>
    <row r="26" spans="1:14" s="16" customFormat="1" ht="13.5" customHeight="1">
      <c r="A26" s="146" t="s">
        <v>3</v>
      </c>
      <c r="B26" s="146" t="s">
        <v>103</v>
      </c>
      <c r="C26" s="16">
        <v>162401102</v>
      </c>
      <c r="D26" s="199" t="s">
        <v>134</v>
      </c>
      <c r="E26" s="146" t="s">
        <v>97</v>
      </c>
      <c r="F26" s="148">
        <v>11.977</v>
      </c>
      <c r="G26" s="149"/>
      <c r="H26" s="149">
        <f>F26*G26</f>
        <v>0</v>
      </c>
      <c r="I26" s="150">
        <v>0</v>
      </c>
      <c r="J26" s="148">
        <f>F26*I26</f>
        <v>0</v>
      </c>
      <c r="K26" s="150">
        <v>0</v>
      </c>
      <c r="L26" s="148">
        <f>F26*K26</f>
        <v>0</v>
      </c>
      <c r="M26" s="202"/>
      <c r="N26" s="202"/>
    </row>
    <row r="27" spans="1:14" s="16" customFormat="1" ht="13.5" customHeight="1">
      <c r="A27" s="146" t="s">
        <v>3</v>
      </c>
      <c r="B27" s="146" t="s">
        <v>103</v>
      </c>
      <c r="C27" s="16">
        <v>999999991</v>
      </c>
      <c r="D27" s="147" t="s">
        <v>102</v>
      </c>
      <c r="E27" s="146" t="s">
        <v>97</v>
      </c>
      <c r="F27" s="148">
        <v>11.977</v>
      </c>
      <c r="G27" s="149"/>
      <c r="H27" s="149">
        <f>F27*G27</f>
        <v>0</v>
      </c>
      <c r="I27" s="150">
        <v>0</v>
      </c>
      <c r="J27" s="148">
        <f>F27*I27</f>
        <v>0</v>
      </c>
      <c r="K27" s="150">
        <v>0</v>
      </c>
      <c r="L27" s="148">
        <f>F27*K27</f>
        <v>0</v>
      </c>
      <c r="M27" s="202"/>
      <c r="N27" s="202"/>
    </row>
    <row r="28" spans="1:14" s="16" customFormat="1" ht="13.5" customHeight="1">
      <c r="A28" s="180" t="s">
        <v>3</v>
      </c>
      <c r="B28" s="181" t="s">
        <v>107</v>
      </c>
      <c r="C28" s="178"/>
      <c r="D28" s="178" t="s">
        <v>106</v>
      </c>
      <c r="E28" s="165"/>
      <c r="F28" s="166"/>
      <c r="G28" s="166"/>
      <c r="H28" s="160">
        <f>SUM(H29:H29)</f>
        <v>0</v>
      </c>
      <c r="I28" s="153"/>
      <c r="J28" s="152"/>
      <c r="K28" s="153"/>
      <c r="L28" s="152"/>
      <c r="M28" s="202"/>
      <c r="N28" s="202"/>
    </row>
    <row r="29" spans="1:14" s="16" customFormat="1" ht="13.5" customHeight="1">
      <c r="A29" s="146" t="s">
        <v>3</v>
      </c>
      <c r="B29" s="151"/>
      <c r="C29" s="156">
        <v>941955002</v>
      </c>
      <c r="D29" s="200" t="s">
        <v>162</v>
      </c>
      <c r="E29" s="158" t="s">
        <v>98</v>
      </c>
      <c r="F29" s="209">
        <v>154.18</v>
      </c>
      <c r="G29" s="167"/>
      <c r="H29" s="149">
        <f>F29*G29</f>
        <v>0</v>
      </c>
      <c r="I29" s="153"/>
      <c r="J29" s="152"/>
      <c r="K29" s="153"/>
      <c r="L29" s="152"/>
      <c r="M29" s="202"/>
      <c r="N29" s="202"/>
    </row>
    <row r="30" spans="1:14" s="16" customFormat="1" ht="13.5" customHeight="1">
      <c r="A30" s="146"/>
      <c r="B30" s="151"/>
      <c r="C30" s="212"/>
      <c r="D30" s="206" t="s">
        <v>119</v>
      </c>
      <c r="E30" s="206"/>
      <c r="F30" s="207"/>
      <c r="G30" s="208"/>
      <c r="H30" s="149"/>
      <c r="I30" s="153"/>
      <c r="J30" s="152"/>
      <c r="K30" s="153"/>
      <c r="L30" s="152"/>
      <c r="M30" s="202"/>
      <c r="N30" s="202"/>
    </row>
    <row r="31" spans="1:14" s="16" customFormat="1" ht="13.5" customHeight="1">
      <c r="A31" s="146"/>
      <c r="B31" s="151"/>
      <c r="C31" s="212" t="s">
        <v>120</v>
      </c>
      <c r="D31" s="206">
        <v>8.52</v>
      </c>
      <c r="E31" s="206" t="s">
        <v>98</v>
      </c>
      <c r="F31" s="210">
        <v>8.52</v>
      </c>
      <c r="G31" s="208"/>
      <c r="H31" s="149"/>
      <c r="I31" s="153"/>
      <c r="J31" s="152"/>
      <c r="K31" s="153"/>
      <c r="L31" s="152"/>
      <c r="M31" s="202"/>
      <c r="N31" s="202"/>
    </row>
    <row r="32" spans="1:14" s="16" customFormat="1" ht="13.5" customHeight="1">
      <c r="A32" s="146"/>
      <c r="B32" s="151"/>
      <c r="C32" s="212" t="s">
        <v>121</v>
      </c>
      <c r="D32" s="206">
        <v>41.33</v>
      </c>
      <c r="E32" s="206" t="s">
        <v>98</v>
      </c>
      <c r="F32" s="210">
        <v>41.33</v>
      </c>
      <c r="G32" s="208"/>
      <c r="H32" s="149"/>
      <c r="I32" s="153"/>
      <c r="J32" s="152"/>
      <c r="K32" s="153"/>
      <c r="L32" s="152"/>
      <c r="M32" s="202"/>
      <c r="N32" s="202"/>
    </row>
    <row r="33" spans="1:14" s="16" customFormat="1" ht="13.5" customHeight="1">
      <c r="A33" s="146"/>
      <c r="B33" s="151"/>
      <c r="C33" s="212" t="s">
        <v>122</v>
      </c>
      <c r="D33" s="206">
        <v>29.07</v>
      </c>
      <c r="E33" s="206" t="s">
        <v>98</v>
      </c>
      <c r="F33" s="210">
        <v>29.07</v>
      </c>
      <c r="G33" s="208"/>
      <c r="H33" s="149"/>
      <c r="I33" s="153"/>
      <c r="J33" s="152"/>
      <c r="K33" s="153"/>
      <c r="L33" s="152"/>
      <c r="M33" s="202"/>
      <c r="N33" s="202"/>
    </row>
    <row r="34" spans="1:14" s="16" customFormat="1" ht="13.5" customHeight="1">
      <c r="A34" s="146"/>
      <c r="B34" s="151"/>
      <c r="C34" s="212" t="s">
        <v>123</v>
      </c>
      <c r="D34" s="206">
        <v>29.43</v>
      </c>
      <c r="E34" s="206" t="s">
        <v>98</v>
      </c>
      <c r="F34" s="210">
        <v>29.43</v>
      </c>
      <c r="G34" s="208"/>
      <c r="H34" s="149"/>
      <c r="I34" s="153"/>
      <c r="J34" s="152"/>
      <c r="K34" s="153"/>
      <c r="L34" s="152"/>
      <c r="M34" s="202"/>
      <c r="N34" s="202"/>
    </row>
    <row r="35" spans="1:14" s="16" customFormat="1" ht="13.5" customHeight="1">
      <c r="A35" s="146"/>
      <c r="B35" s="151"/>
      <c r="C35" s="212" t="s">
        <v>124</v>
      </c>
      <c r="D35" s="206">
        <v>36.88</v>
      </c>
      <c r="E35" s="206" t="s">
        <v>98</v>
      </c>
      <c r="F35" s="210">
        <v>36.88</v>
      </c>
      <c r="G35" s="208"/>
      <c r="H35" s="149"/>
      <c r="I35" s="153"/>
      <c r="J35" s="152"/>
      <c r="K35" s="153"/>
      <c r="L35" s="152"/>
      <c r="M35" s="202"/>
      <c r="N35" s="202"/>
    </row>
    <row r="36" spans="1:14" s="16" customFormat="1" ht="13.5" customHeight="1">
      <c r="A36" s="146"/>
      <c r="B36" s="151"/>
      <c r="C36" s="212" t="s">
        <v>125</v>
      </c>
      <c r="D36" s="206">
        <v>8.95</v>
      </c>
      <c r="E36" s="206" t="s">
        <v>98</v>
      </c>
      <c r="F36" s="210">
        <v>8.95</v>
      </c>
      <c r="G36" s="208"/>
      <c r="H36" s="149"/>
      <c r="I36" s="153"/>
      <c r="J36" s="152"/>
      <c r="K36" s="153"/>
      <c r="L36" s="152"/>
      <c r="M36" s="202"/>
      <c r="N36" s="202"/>
    </row>
    <row r="37" spans="1:22" s="131" customFormat="1" ht="12.75" customHeight="1">
      <c r="A37" s="171"/>
      <c r="B37" s="163" t="s">
        <v>3</v>
      </c>
      <c r="C37" s="212"/>
      <c r="D37" s="206" t="s">
        <v>126</v>
      </c>
      <c r="E37" s="206" t="s">
        <v>98</v>
      </c>
      <c r="F37" s="210">
        <f>SUM(F31:F36)</f>
        <v>154.17999999999998</v>
      </c>
      <c r="G37" s="208"/>
      <c r="H37" s="169" t="s">
        <v>3</v>
      </c>
      <c r="J37" s="139" t="e">
        <f>SUM(#REF!)</f>
        <v>#REF!</v>
      </c>
      <c r="L37" s="139" t="e">
        <f>SUM(#REF!)</f>
        <v>#REF!</v>
      </c>
      <c r="M37" s="203"/>
      <c r="N37" s="203"/>
      <c r="O37" s="136"/>
      <c r="Q37" s="137"/>
      <c r="R37" s="137"/>
      <c r="V37" s="138"/>
    </row>
    <row r="38" spans="1:22" s="131" customFormat="1" ht="12.75" customHeight="1">
      <c r="A38" s="171"/>
      <c r="B38" s="181" t="s">
        <v>99</v>
      </c>
      <c r="C38" s="178"/>
      <c r="D38" s="178" t="s">
        <v>163</v>
      </c>
      <c r="E38" s="165"/>
      <c r="F38" s="166"/>
      <c r="G38" s="166"/>
      <c r="H38" s="160">
        <f>SUM(H39:H57)</f>
        <v>0</v>
      </c>
      <c r="J38" s="139"/>
      <c r="L38" s="139"/>
      <c r="M38" s="203"/>
      <c r="N38" s="203"/>
      <c r="O38" s="136"/>
      <c r="Q38" s="137"/>
      <c r="R38" s="137"/>
      <c r="V38" s="138"/>
    </row>
    <row r="39" spans="1:14" ht="11.25" customHeight="1">
      <c r="A39" s="158">
        <v>121</v>
      </c>
      <c r="C39" s="156" t="s">
        <v>170</v>
      </c>
      <c r="D39" s="200" t="s">
        <v>172</v>
      </c>
      <c r="E39" s="156" t="s">
        <v>98</v>
      </c>
      <c r="F39" s="168">
        <v>269.51</v>
      </c>
      <c r="G39" s="167"/>
      <c r="H39" s="149">
        <f>F39*G39</f>
        <v>0</v>
      </c>
      <c r="M39" s="204">
        <v>0.267</v>
      </c>
      <c r="N39" s="204">
        <f>SUM(F39*M39)</f>
        <v>71.95917</v>
      </c>
    </row>
    <row r="40" spans="1:14" ht="11.25" customHeight="1">
      <c r="A40" s="158"/>
      <c r="C40" s="190"/>
      <c r="D40" s="194" t="s">
        <v>119</v>
      </c>
      <c r="E40" s="191"/>
      <c r="F40" s="192"/>
      <c r="G40" s="167"/>
      <c r="H40" s="149"/>
      <c r="M40" s="204"/>
      <c r="N40" s="204"/>
    </row>
    <row r="41" spans="1:14" ht="11.25" customHeight="1">
      <c r="A41" s="158"/>
      <c r="C41" s="195" t="s">
        <v>126</v>
      </c>
      <c r="D41" s="194">
        <v>269.51</v>
      </c>
      <c r="E41" s="205" t="s">
        <v>98</v>
      </c>
      <c r="F41" s="197">
        <v>269.51</v>
      </c>
      <c r="G41" s="167"/>
      <c r="H41" s="149"/>
      <c r="M41" s="204"/>
      <c r="N41" s="204"/>
    </row>
    <row r="42" spans="1:14" ht="11.25" customHeight="1">
      <c r="A42" s="158">
        <v>121</v>
      </c>
      <c r="C42" s="156">
        <v>631361921</v>
      </c>
      <c r="D42" s="200" t="s">
        <v>144</v>
      </c>
      <c r="E42" s="200" t="s">
        <v>100</v>
      </c>
      <c r="F42" s="168">
        <v>0.601</v>
      </c>
      <c r="G42" s="167"/>
      <c r="H42" s="149">
        <f>F42*G42</f>
        <v>0</v>
      </c>
      <c r="M42" s="204">
        <v>1.06625</v>
      </c>
      <c r="N42" s="204">
        <f>SUM(F42*M42)</f>
        <v>0.64081625</v>
      </c>
    </row>
    <row r="43" spans="1:14" ht="11.25" customHeight="1">
      <c r="A43" s="158"/>
      <c r="C43" s="190"/>
      <c r="D43" s="194" t="s">
        <v>119</v>
      </c>
      <c r="E43" s="191"/>
      <c r="F43" s="192"/>
      <c r="G43" s="167"/>
      <c r="H43" s="149"/>
      <c r="M43" s="204"/>
      <c r="N43" s="204"/>
    </row>
    <row r="44" spans="1:14" ht="11.25" customHeight="1">
      <c r="A44" s="158"/>
      <c r="C44" s="195" t="s">
        <v>126</v>
      </c>
      <c r="D44" s="194" t="s">
        <v>145</v>
      </c>
      <c r="E44" s="205" t="s">
        <v>100</v>
      </c>
      <c r="F44" s="197">
        <v>0.601</v>
      </c>
      <c r="G44" s="167"/>
      <c r="H44" s="149"/>
      <c r="M44" s="204"/>
      <c r="N44" s="204"/>
    </row>
    <row r="45" spans="1:14" ht="11.25" customHeight="1">
      <c r="A45" s="158">
        <v>123</v>
      </c>
      <c r="C45" s="156">
        <v>631571003</v>
      </c>
      <c r="D45" s="200" t="s">
        <v>171</v>
      </c>
      <c r="E45" s="200" t="s">
        <v>97</v>
      </c>
      <c r="F45" s="168">
        <v>1.348</v>
      </c>
      <c r="G45" s="167"/>
      <c r="H45" s="149">
        <f>F45*G45</f>
        <v>0</v>
      </c>
      <c r="M45" s="204">
        <v>1.837</v>
      </c>
      <c r="N45" s="204">
        <f>SUM(F45*M45)</f>
        <v>2.476276</v>
      </c>
    </row>
    <row r="46" spans="1:14" ht="11.25" customHeight="1">
      <c r="A46" s="158"/>
      <c r="C46" s="190"/>
      <c r="D46" s="194" t="s">
        <v>119</v>
      </c>
      <c r="E46" s="191"/>
      <c r="F46" s="192"/>
      <c r="G46" s="167"/>
      <c r="H46" s="149"/>
      <c r="M46" s="204"/>
      <c r="N46" s="204"/>
    </row>
    <row r="47" spans="1:14" ht="11.25" customHeight="1">
      <c r="A47" s="158"/>
      <c r="C47" s="195" t="s">
        <v>126</v>
      </c>
      <c r="D47" s="194" t="s">
        <v>146</v>
      </c>
      <c r="E47" s="205" t="s">
        <v>97</v>
      </c>
      <c r="F47" s="197">
        <v>1.348</v>
      </c>
      <c r="G47" s="167"/>
      <c r="H47" s="149"/>
      <c r="M47" s="204"/>
      <c r="N47" s="204"/>
    </row>
    <row r="48" spans="1:14" ht="11.25" customHeight="1">
      <c r="A48" s="158">
        <v>124</v>
      </c>
      <c r="C48" s="156">
        <v>931961115</v>
      </c>
      <c r="D48" s="200" t="s">
        <v>147</v>
      </c>
      <c r="E48" s="200" t="s">
        <v>98</v>
      </c>
      <c r="F48" s="168">
        <v>21.423</v>
      </c>
      <c r="G48" s="167"/>
      <c r="H48" s="149">
        <f>F48*G48</f>
        <v>0</v>
      </c>
      <c r="M48" s="204">
        <v>0.00066</v>
      </c>
      <c r="N48" s="204">
        <f>SUM(F48*M48)</f>
        <v>0.01413918</v>
      </c>
    </row>
    <row r="49" spans="1:14" ht="11.25" customHeight="1">
      <c r="A49" s="158"/>
      <c r="C49" s="206"/>
      <c r="D49" s="206" t="s">
        <v>119</v>
      </c>
      <c r="E49" s="206"/>
      <c r="F49" s="207"/>
      <c r="G49" s="208"/>
      <c r="H49" s="149"/>
      <c r="M49" s="204"/>
      <c r="N49" s="204"/>
    </row>
    <row r="50" spans="1:14" ht="11.25" customHeight="1">
      <c r="A50" s="158"/>
      <c r="C50" s="206" t="s">
        <v>120</v>
      </c>
      <c r="D50" s="206" t="s">
        <v>148</v>
      </c>
      <c r="E50" s="206" t="s">
        <v>98</v>
      </c>
      <c r="F50" s="207">
        <v>0.852</v>
      </c>
      <c r="G50" s="208"/>
      <c r="H50" s="149"/>
      <c r="M50" s="204"/>
      <c r="N50" s="204"/>
    </row>
    <row r="51" spans="1:14" ht="11.25" customHeight="1">
      <c r="A51" s="158"/>
      <c r="C51" s="206" t="s">
        <v>121</v>
      </c>
      <c r="D51" s="206" t="s">
        <v>154</v>
      </c>
      <c r="E51" s="206" t="s">
        <v>98</v>
      </c>
      <c r="F51" s="207">
        <v>6.082</v>
      </c>
      <c r="G51" s="208"/>
      <c r="H51" s="149"/>
      <c r="M51" s="204"/>
      <c r="N51" s="204"/>
    </row>
    <row r="52" spans="1:14" ht="11.25" customHeight="1">
      <c r="A52" s="158"/>
      <c r="C52" s="206" t="s">
        <v>122</v>
      </c>
      <c r="D52" s="206" t="s">
        <v>149</v>
      </c>
      <c r="E52" s="206" t="s">
        <v>98</v>
      </c>
      <c r="F52" s="207">
        <v>3.341</v>
      </c>
      <c r="G52" s="208"/>
      <c r="H52" s="149"/>
      <c r="M52" s="204"/>
      <c r="N52" s="204"/>
    </row>
    <row r="53" spans="1:14" ht="11.25" customHeight="1">
      <c r="A53" s="158"/>
      <c r="C53" s="206" t="s">
        <v>123</v>
      </c>
      <c r="D53" s="206" t="s">
        <v>150</v>
      </c>
      <c r="E53" s="206" t="s">
        <v>98</v>
      </c>
      <c r="F53" s="207">
        <v>3.378</v>
      </c>
      <c r="G53" s="208"/>
      <c r="H53" s="149"/>
      <c r="M53" s="204"/>
      <c r="N53" s="204"/>
    </row>
    <row r="54" spans="1:14" ht="11.25" customHeight="1">
      <c r="A54" s="158"/>
      <c r="C54" s="206" t="s">
        <v>124</v>
      </c>
      <c r="D54" s="206" t="s">
        <v>151</v>
      </c>
      <c r="E54" s="206" t="s">
        <v>98</v>
      </c>
      <c r="F54" s="207">
        <v>5.416</v>
      </c>
      <c r="G54" s="208"/>
      <c r="H54" s="149"/>
      <c r="M54" s="204"/>
      <c r="N54" s="204"/>
    </row>
    <row r="55" spans="1:14" ht="11.25" customHeight="1">
      <c r="A55" s="158"/>
      <c r="C55" s="206" t="s">
        <v>125</v>
      </c>
      <c r="D55" s="206" t="s">
        <v>152</v>
      </c>
      <c r="E55" s="206" t="s">
        <v>98</v>
      </c>
      <c r="F55" s="207">
        <v>2.354</v>
      </c>
      <c r="G55" s="208"/>
      <c r="H55" s="149"/>
      <c r="M55" s="204"/>
      <c r="N55" s="204"/>
    </row>
    <row r="56" spans="1:14" ht="11.25" customHeight="1">
      <c r="A56" s="158"/>
      <c r="C56" s="206"/>
      <c r="D56" s="206" t="s">
        <v>126</v>
      </c>
      <c r="E56" s="206" t="s">
        <v>98</v>
      </c>
      <c r="F56" s="207">
        <f>SUM(F50:F55)</f>
        <v>21.423000000000002</v>
      </c>
      <c r="G56" s="208"/>
      <c r="H56" s="149"/>
      <c r="M56" s="204"/>
      <c r="N56" s="204"/>
    </row>
    <row r="57" spans="1:14" ht="11.25" customHeight="1">
      <c r="A57" s="158">
        <v>134</v>
      </c>
      <c r="C57" s="156">
        <v>998011002</v>
      </c>
      <c r="D57" s="156" t="s">
        <v>105</v>
      </c>
      <c r="E57" s="156" t="s">
        <v>100</v>
      </c>
      <c r="F57" s="168">
        <v>75.09</v>
      </c>
      <c r="G57" s="167"/>
      <c r="H57" s="167">
        <f>SUM(F57*G57)</f>
        <v>0</v>
      </c>
      <c r="M57" s="204"/>
      <c r="N57" s="204">
        <f>SUM(N39:N56)</f>
        <v>75.09040143</v>
      </c>
    </row>
    <row r="58" spans="1:14" ht="11.25" customHeight="1">
      <c r="A58" s="158"/>
      <c r="B58" s="174" t="s">
        <v>135</v>
      </c>
      <c r="C58" s="162" t="s">
        <v>3</v>
      </c>
      <c r="D58" s="162" t="s">
        <v>136</v>
      </c>
      <c r="E58" s="158"/>
      <c r="F58" s="157"/>
      <c r="G58" s="157" t="s">
        <v>3</v>
      </c>
      <c r="H58" s="160">
        <f>SUM(H59:H67)</f>
        <v>0</v>
      </c>
      <c r="M58" s="204"/>
      <c r="N58" s="204"/>
    </row>
    <row r="59" spans="1:14" ht="11.25" customHeight="1">
      <c r="A59" s="158">
        <v>135</v>
      </c>
      <c r="B59" s="173" t="s">
        <v>3</v>
      </c>
      <c r="C59" s="200" t="s">
        <v>137</v>
      </c>
      <c r="D59" s="200" t="s">
        <v>138</v>
      </c>
      <c r="E59" s="201" t="s">
        <v>97</v>
      </c>
      <c r="F59" s="157">
        <v>26.951</v>
      </c>
      <c r="G59" s="155"/>
      <c r="H59" s="149">
        <f aca="true" t="shared" si="0" ref="H59:H67">F59*G59</f>
        <v>0</v>
      </c>
      <c r="M59" s="204">
        <v>-2.2</v>
      </c>
      <c r="N59" s="204">
        <f>SUM(F59*M59)</f>
        <v>-59.29220000000001</v>
      </c>
    </row>
    <row r="60" spans="1:14" ht="11.25" customHeight="1">
      <c r="A60" s="158"/>
      <c r="B60" s="173"/>
      <c r="C60" s="190"/>
      <c r="D60" s="194" t="s">
        <v>119</v>
      </c>
      <c r="E60" s="191"/>
      <c r="F60" s="192"/>
      <c r="G60" s="193"/>
      <c r="H60" s="149"/>
      <c r="M60" s="204"/>
      <c r="N60" s="204"/>
    </row>
    <row r="61" spans="1:14" ht="11.25" customHeight="1">
      <c r="A61" s="158"/>
      <c r="B61" s="173"/>
      <c r="C61" s="195" t="s">
        <v>126</v>
      </c>
      <c r="D61" s="194" t="s">
        <v>139</v>
      </c>
      <c r="E61" s="196" t="s">
        <v>97</v>
      </c>
      <c r="F61" s="197">
        <v>59.292</v>
      </c>
      <c r="G61" s="198" t="s">
        <v>3</v>
      </c>
      <c r="H61" s="149"/>
      <c r="M61" s="204"/>
      <c r="N61" s="204"/>
    </row>
    <row r="62" spans="1:14" ht="11.25" customHeight="1">
      <c r="A62" s="158">
        <v>136</v>
      </c>
      <c r="B62" s="156"/>
      <c r="C62" s="156">
        <v>97908211</v>
      </c>
      <c r="D62" s="200" t="s">
        <v>140</v>
      </c>
      <c r="E62" s="158" t="s">
        <v>100</v>
      </c>
      <c r="F62" s="157">
        <v>59.292</v>
      </c>
      <c r="G62" s="155"/>
      <c r="H62" s="149">
        <f t="shared" si="0"/>
        <v>0</v>
      </c>
      <c r="M62" s="204"/>
      <c r="N62" s="204"/>
    </row>
    <row r="63" spans="1:14" ht="11.25" customHeight="1">
      <c r="A63" s="158">
        <v>137</v>
      </c>
      <c r="B63" s="156"/>
      <c r="C63" s="156">
        <v>979082121</v>
      </c>
      <c r="D63" s="200" t="s">
        <v>141</v>
      </c>
      <c r="E63" s="201" t="s">
        <v>100</v>
      </c>
      <c r="F63" s="157">
        <v>237.168</v>
      </c>
      <c r="G63" s="155"/>
      <c r="H63" s="149">
        <f t="shared" si="0"/>
        <v>0</v>
      </c>
      <c r="M63" s="204"/>
      <c r="N63" s="204"/>
    </row>
    <row r="64" spans="1:14" ht="11.25" customHeight="1">
      <c r="A64" s="158"/>
      <c r="B64" s="156"/>
      <c r="C64" s="190"/>
      <c r="D64" s="194" t="s">
        <v>119</v>
      </c>
      <c r="E64" s="191"/>
      <c r="F64" s="192"/>
      <c r="G64" s="193"/>
      <c r="H64" s="149"/>
      <c r="M64" s="204"/>
      <c r="N64" s="204"/>
    </row>
    <row r="65" spans="1:14" ht="11.25" customHeight="1">
      <c r="A65" s="158"/>
      <c r="B65" s="156"/>
      <c r="C65" s="195" t="s">
        <v>126</v>
      </c>
      <c r="D65" s="194" t="s">
        <v>161</v>
      </c>
      <c r="E65" s="196" t="s">
        <v>100</v>
      </c>
      <c r="F65" s="197">
        <v>237.168</v>
      </c>
      <c r="G65" s="198" t="s">
        <v>3</v>
      </c>
      <c r="H65" s="149"/>
      <c r="M65" s="204"/>
      <c r="N65" s="204"/>
    </row>
    <row r="66" spans="1:14" ht="11.25" customHeight="1">
      <c r="A66" s="158">
        <v>138</v>
      </c>
      <c r="B66" s="156"/>
      <c r="C66" s="156">
        <v>979981110</v>
      </c>
      <c r="D66" s="200" t="s">
        <v>142</v>
      </c>
      <c r="E66" s="201" t="s">
        <v>100</v>
      </c>
      <c r="F66" s="157">
        <v>59.292</v>
      </c>
      <c r="G66" s="155"/>
      <c r="H66" s="149">
        <f t="shared" si="0"/>
        <v>0</v>
      </c>
      <c r="M66" s="204"/>
      <c r="N66" s="204"/>
    </row>
    <row r="67" spans="1:14" ht="11.25" customHeight="1">
      <c r="A67" s="158">
        <v>139</v>
      </c>
      <c r="B67" s="156"/>
      <c r="C67" s="156">
        <v>979990101</v>
      </c>
      <c r="D67" s="200" t="s">
        <v>143</v>
      </c>
      <c r="E67" s="201" t="s">
        <v>100</v>
      </c>
      <c r="F67" s="157">
        <v>59.292</v>
      </c>
      <c r="G67" s="157"/>
      <c r="H67" s="149">
        <f t="shared" si="0"/>
        <v>0</v>
      </c>
      <c r="M67" s="204"/>
      <c r="N67" s="204"/>
    </row>
    <row r="68" spans="1:14" ht="11.25" customHeight="1">
      <c r="A68" s="151"/>
      <c r="B68" s="132" t="s">
        <v>57</v>
      </c>
      <c r="C68" s="133" t="s">
        <v>44</v>
      </c>
      <c r="D68" s="133" t="s">
        <v>101</v>
      </c>
      <c r="E68" s="158"/>
      <c r="F68" s="157"/>
      <c r="G68" s="157"/>
      <c r="H68" s="229">
        <f>SUM(H69+H82+H92+H113)</f>
        <v>0</v>
      </c>
      <c r="M68" s="204"/>
      <c r="N68" s="204"/>
    </row>
    <row r="69" spans="1:14" ht="11.25" customHeight="1">
      <c r="A69" s="172"/>
      <c r="B69" s="162">
        <v>783</v>
      </c>
      <c r="C69" s="162"/>
      <c r="D69" s="162" t="s">
        <v>104</v>
      </c>
      <c r="E69" s="165"/>
      <c r="F69" s="166"/>
      <c r="G69" s="166"/>
      <c r="H69" s="160">
        <f>SUM(H70:H70)</f>
        <v>0</v>
      </c>
      <c r="M69" s="204"/>
      <c r="N69" s="204"/>
    </row>
    <row r="70" spans="1:14" ht="11.25" customHeight="1">
      <c r="A70" s="158">
        <v>181</v>
      </c>
      <c r="B70" s="156" t="s">
        <v>3</v>
      </c>
      <c r="C70" s="217">
        <v>783825110</v>
      </c>
      <c r="D70" s="200" t="s">
        <v>153</v>
      </c>
      <c r="E70" s="158" t="s">
        <v>98</v>
      </c>
      <c r="F70" s="211">
        <v>595.92</v>
      </c>
      <c r="G70" s="175"/>
      <c r="H70" s="149">
        <f>F70*G70</f>
        <v>0</v>
      </c>
      <c r="M70" s="204"/>
      <c r="N70" s="204"/>
    </row>
    <row r="71" spans="3:14" ht="11.25" customHeight="1">
      <c r="C71" s="218"/>
      <c r="D71" s="206" t="s">
        <v>119</v>
      </c>
      <c r="E71" s="206"/>
      <c r="F71" s="207"/>
      <c r="G71" s="208"/>
      <c r="M71" s="189"/>
      <c r="N71" s="189"/>
    </row>
    <row r="72" spans="3:14" ht="11.25" customHeight="1">
      <c r="C72" s="218" t="s">
        <v>120</v>
      </c>
      <c r="D72" s="206" t="s">
        <v>155</v>
      </c>
      <c r="E72" s="206" t="s">
        <v>98</v>
      </c>
      <c r="F72" s="210">
        <v>22.88</v>
      </c>
      <c r="G72" s="208"/>
      <c r="M72" s="189"/>
      <c r="N72" s="189"/>
    </row>
    <row r="73" spans="3:14" ht="11.25" customHeight="1">
      <c r="C73" s="218" t="s">
        <v>121</v>
      </c>
      <c r="D73" s="206" t="s">
        <v>156</v>
      </c>
      <c r="E73" s="206" t="s">
        <v>98</v>
      </c>
      <c r="F73" s="210">
        <v>162.12</v>
      </c>
      <c r="G73" s="208"/>
      <c r="M73" s="189"/>
      <c r="N73" s="189"/>
    </row>
    <row r="74" spans="3:14" ht="11.25" customHeight="1">
      <c r="C74" s="218" t="s">
        <v>122</v>
      </c>
      <c r="D74" s="206" t="s">
        <v>157</v>
      </c>
      <c r="E74" s="206" t="s">
        <v>98</v>
      </c>
      <c r="F74" s="210">
        <v>114.68</v>
      </c>
      <c r="G74" s="208"/>
      <c r="M74" s="189"/>
      <c r="N74" s="189"/>
    </row>
    <row r="75" spans="3:7" ht="11.25" customHeight="1">
      <c r="C75" s="218" t="s">
        <v>123</v>
      </c>
      <c r="D75" s="206" t="s">
        <v>158</v>
      </c>
      <c r="E75" s="206" t="s">
        <v>98</v>
      </c>
      <c r="F75" s="210">
        <v>116.12</v>
      </c>
      <c r="G75" s="208"/>
    </row>
    <row r="76" spans="3:7" ht="11.25" customHeight="1">
      <c r="C76" s="218" t="s">
        <v>124</v>
      </c>
      <c r="D76" s="206" t="s">
        <v>159</v>
      </c>
      <c r="E76" s="206" t="s">
        <v>98</v>
      </c>
      <c r="F76" s="210">
        <v>144.32</v>
      </c>
      <c r="G76" s="208"/>
    </row>
    <row r="77" spans="3:7" ht="11.25" customHeight="1">
      <c r="C77" s="218" t="s">
        <v>125</v>
      </c>
      <c r="D77" s="206" t="s">
        <v>160</v>
      </c>
      <c r="E77" s="206" t="s">
        <v>98</v>
      </c>
      <c r="F77" s="210">
        <v>35.8</v>
      </c>
      <c r="G77" s="208"/>
    </row>
    <row r="78" spans="3:7" ht="11.25" customHeight="1">
      <c r="C78" s="218"/>
      <c r="D78" s="206" t="s">
        <v>126</v>
      </c>
      <c r="E78" s="206" t="s">
        <v>98</v>
      </c>
      <c r="F78" s="210">
        <f>SUM(F72:F77)</f>
        <v>595.92</v>
      </c>
      <c r="G78" s="208"/>
    </row>
    <row r="79" ht="11.25" customHeight="1">
      <c r="C79" s="212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  <headerFooter alignWithMargins="0">
    <oddHeader>&amp;CStránka &amp;P</oddHeader>
    <oddFooter>&amp;LIng.Ivan Navátil&amp;Ctel.: 773488368&amp;Re-mail : navratil.ivan@seznam.cz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</dc:creator>
  <cp:keywords/>
  <dc:description/>
  <cp:lastModifiedBy>Fendrichová Ludmila, Ing.</cp:lastModifiedBy>
  <cp:lastPrinted>2017-05-05T11:34:20Z</cp:lastPrinted>
  <dcterms:created xsi:type="dcterms:W3CDTF">2011-09-21T18:15:31Z</dcterms:created>
  <dcterms:modified xsi:type="dcterms:W3CDTF">2017-08-22T06:00:36Z</dcterms:modified>
  <cp:category/>
  <cp:version/>
  <cp:contentType/>
  <cp:contentStatus/>
</cp:coreProperties>
</file>