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Položkový rozpočet" sheetId="4" r:id="rId1"/>
    <sheet name="Rozpočet" sheetId="1" r:id="rId2"/>
    <sheet name="List2" sheetId="2" r:id="rId3"/>
    <sheet name="List3" sheetId="3" r:id="rId4"/>
  </sheets>
  <definedNames>
    <definedName name="CenaCelkemVypocet" localSheetId="0">'Položkový rozpočet'!$I$40</definedName>
    <definedName name="DPHZakl">'Položkový rozpočet'!$G$26</definedName>
    <definedName name="Mena">'Položkový rozpočet'!$J$29</definedName>
    <definedName name="SazbaDPH1" localSheetId="0">'Položkový rozpočet'!$E$23</definedName>
    <definedName name="SazbaDPH2" localSheetId="0">'Položkový rozpočet'!$E$25</definedName>
    <definedName name="ZakladDPHZakl">'Položkový rozpočet'!$G$25</definedName>
  </definedNames>
  <calcPr calcId="145621"/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<sst xmlns="http://schemas.openxmlformats.org/spreadsheetml/2006/main" count="170" uniqueCount="105">
  <si>
    <t>CELKEM</t>
  </si>
  <si>
    <t>Název položky</t>
  </si>
  <si>
    <t>MJ</t>
  </si>
  <si>
    <t>Počet MJ</t>
  </si>
  <si>
    <t>Cena za MJ</t>
  </si>
  <si>
    <t>Cena celkem</t>
  </si>
  <si>
    <t>m</t>
  </si>
  <si>
    <t>ks</t>
  </si>
  <si>
    <t>Ostatní náklady</t>
  </si>
  <si>
    <t>CELKEM OSTATNÍ NÁKLADY</t>
  </si>
  <si>
    <t>#RTSROZP#</t>
  </si>
  <si>
    <t>Položkový rozpočet</t>
  </si>
  <si>
    <t>Zakázka:</t>
  </si>
  <si>
    <t>Objekt:</t>
  </si>
  <si>
    <t>Rozpočet:</t>
  </si>
  <si>
    <t>Objednatel:</t>
  </si>
  <si>
    <t>VS ČR Věznice Nové Sedlo</t>
  </si>
  <si>
    <t>IČ: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</si>
  <si>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</si>
  <si>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</si>
  <si>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</si>
  <si>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</si>
  <si>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</si>
  <si>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</si>
  <si>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</si>
  <si>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</si>
  <si>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</si>
  <si>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</si>
  <si>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</si>
  <si>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</si>
  <si>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</si>
  <si>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</si>
  <si>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</si>
  <si>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</si>
  <si>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</si>
  <si>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</si>
  <si>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</si>
  <si>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</si>
  <si>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</si>
  <si>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</si>
  <si>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</si>
  <si>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</si>
  <si>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</si>
  <si>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</si>
  <si>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</si>
  <si>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</si>
  <si>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</si>
  <si>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</si>
  <si>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</si>
  <si>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Celkem za stavbu</t>
  </si>
  <si>
    <t>Rekapitulace dílů</t>
  </si>
  <si>
    <t>Typ dílu</t>
  </si>
  <si>
    <t>Rozpočet</t>
  </si>
  <si>
    <t>projekt skutečného provedení</t>
  </si>
  <si>
    <t>trubka ochranná plastová tuhá do průměru 32mm (PU)</t>
  </si>
  <si>
    <t>krabicová rozvodka typ 6455-11 do 4mm2 vč. zapojení</t>
  </si>
  <si>
    <t xml:space="preserve">ukončení vodiče v rozvaděči </t>
  </si>
  <si>
    <t>krycí deska</t>
  </si>
  <si>
    <t xml:space="preserve">rozvaděč vč. montáže kondenzátorů za 1pole </t>
  </si>
  <si>
    <t>súprava a přepojení stávajícího rozváděče</t>
  </si>
  <si>
    <t xml:space="preserve">spojovací skříň </t>
  </si>
  <si>
    <t>uzemění v zemi FeZn do 120 mm2 vč. svorek, propojení a izolace spojů</t>
  </si>
  <si>
    <t>kabelový závěs</t>
  </si>
  <si>
    <t>CYA 50mm2 (H07V-K) zelenožlutý (PU)</t>
  </si>
  <si>
    <t>CGAU 50mm2 /6kV (PU)</t>
  </si>
  <si>
    <t>CGLG 5Cx1.5mm2 (H05RR-F 5G1.5) (PU)</t>
  </si>
  <si>
    <t>CGSG 3Cx2.5mm2 (H05RR-F 3G2.5) (PU)</t>
  </si>
  <si>
    <t>CYKY-CYKYm 3Bx4mm2 (CYKY 3J4) 750V (PU)</t>
  </si>
  <si>
    <t>CYKY-CYKYm 7x2.5mm2 750V (PU)</t>
  </si>
  <si>
    <t>CYKY-CYKYm 12x2.5mm2 750V (PU)</t>
  </si>
  <si>
    <t>YY 1x50mm2 1kV (PU)</t>
  </si>
  <si>
    <t>YY 1x95mm2 1kV (PU)</t>
  </si>
  <si>
    <t>NCYY 12x1.5mm (PU)</t>
  </si>
  <si>
    <t>CGAU  70mm2 4.1/7.2kV důlní stroje</t>
  </si>
  <si>
    <t>ukončení kabelu nastřelovacím okem 50mm2</t>
  </si>
  <si>
    <t>ukončení kabelu nastřelovacím okem 70mm2</t>
  </si>
  <si>
    <t>ukončení kabelu nastřelovacím okem 95mm2</t>
  </si>
  <si>
    <t>KAB CYKY-J 12x 2,5</t>
  </si>
  <si>
    <t>KAB CYKY-J  7x 2,5/klapky</t>
  </si>
  <si>
    <t>KAB CYKY-J  3x  4</t>
  </si>
  <si>
    <t>KAB YSLY-JZ  12x 1</t>
  </si>
  <si>
    <t>KAB H07RN-F  3G2,5</t>
  </si>
  <si>
    <t>KAB H07V-K  50 ZŽ-zelenožlutá (CYA)</t>
  </si>
  <si>
    <t>KAB CMSM 5G1,5</t>
  </si>
  <si>
    <t>KAB NSGAFOU 1x 50  1,8/3kV</t>
  </si>
  <si>
    <t xml:space="preserve">KAB NSGAFOU 1x 70  1,8/3kV-propojení v rozváděči </t>
  </si>
  <si>
    <t>GPH oko kab. Cu  50x10 KU-L</t>
  </si>
  <si>
    <t>GPH oko kab. Cu  70x10 KU-L</t>
  </si>
  <si>
    <t>GPH oko kab. Cu  95x10 KU-L</t>
  </si>
  <si>
    <t>CWS 002002 deska krycí 150x1000 POZOR KABEL rudá</t>
  </si>
  <si>
    <t>ELM KSH 30 sběrný kabel.držák  (KDK)</t>
  </si>
  <si>
    <t>DTT páska zemnící FeZn 30x4 mm (1kg=cca 1m) oo</t>
  </si>
  <si>
    <t>1-YY 1x 50 zž</t>
  </si>
  <si>
    <t>1-YY 1x 95 cerny</t>
  </si>
  <si>
    <t>Seda krabicova rozvodka acidur 5p</t>
  </si>
  <si>
    <t>1525 KA  TRUBKA TUHA 320 N PVC</t>
  </si>
  <si>
    <t>kg</t>
  </si>
  <si>
    <t>OPRAVA stávaj.rozvodů před připojením DAS - DRAHONICE</t>
  </si>
  <si>
    <t>Elektromontáž</t>
  </si>
  <si>
    <t>CELKEM elektromontáž</t>
  </si>
  <si>
    <t>CELKEM materiál</t>
  </si>
  <si>
    <t>Materiál</t>
  </si>
  <si>
    <t>00212423</t>
  </si>
  <si>
    <t>není plátce</t>
  </si>
  <si>
    <t>P.O.BOX 64, 438 01 Žatec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</si>
</sst>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Tahoma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.25"/>
      <color rgb="FF000000"/>
      <name val="Arial"/>
      <family val="2"/>
    </font>
    <font>
      <sz val="10"/>
      <name val="Arial CE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</borders>
  <cellStyleXfs count="20">
    <xf numFmtId="0" fontId="1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0" borderId="0" xfId="0" applyFont="1"/>
    <xf numFmtId="0" fontId="0" fillId="0" borderId="1" xfId="0" applyBorder="1"/>
    <xf numFmtId="0" fontId="0" fillId="0" borderId="2" xfId="0" applyBorder="1"/>
    <xf numFmtId="0" fontId="8" fillId="3" borderId="2" xfId="0" applyFont="1" applyFill="1" applyBorder="1" applyAlignment="1">
      <alignment horizontal="left" vertical="center" indent="1"/>
    </xf>
    <xf numFmtId="0" fontId="0" fillId="3" borderId="0" xfId="0" applyFill="1" applyBorder="1"/>
    <xf numFmtId="49" fontId="9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/>
    <xf numFmtId="0" fontId="10" fillId="3" borderId="0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14" fontId="11" fillId="0" borderId="0" xfId="0" applyNumberFormat="1" applyFont="1" applyAlignment="1">
      <alignment horizontal="left"/>
    </xf>
    <xf numFmtId="0" fontId="0" fillId="3" borderId="2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left" vertical="center" indent="1"/>
    </xf>
    <xf numFmtId="0" fontId="0" fillId="3" borderId="5" xfId="0" applyFont="1" applyFill="1" applyBorder="1"/>
    <xf numFmtId="49" fontId="10" fillId="3" borderId="5" xfId="0" applyNumberFormat="1" applyFont="1" applyFill="1" applyBorder="1" applyAlignment="1">
      <alignment horizontal="left" vertical="center"/>
    </xf>
    <xf numFmtId="0" fontId="10" fillId="3" borderId="5" xfId="0" applyFont="1" applyFill="1" applyBorder="1"/>
    <xf numFmtId="0" fontId="10" fillId="3" borderId="5" xfId="0" applyFont="1" applyFill="1" applyBorder="1" applyAlignment="1">
      <alignment/>
    </xf>
    <xf numFmtId="0" fontId="10" fillId="3" borderId="6" xfId="0" applyFont="1" applyFill="1" applyBorder="1" applyAlignment="1">
      <alignment/>
    </xf>
    <xf numFmtId="0" fontId="0" fillId="0" borderId="2" xfId="0" applyFont="1" applyBorder="1" applyAlignment="1">
      <alignment horizontal="left" vertical="center" indent="1"/>
    </xf>
    <xf numFmtId="0" fontId="0" fillId="0" borderId="0" xfId="0" applyBorder="1"/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3" xfId="0" applyBorder="1" applyAlignment="1">
      <alignment/>
    </xf>
    <xf numFmtId="0" fontId="10" fillId="0" borderId="2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left" vertical="center" indent="1"/>
    </xf>
    <xf numFmtId="49" fontId="10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indent="1"/>
    </xf>
    <xf numFmtId="0" fontId="10" fillId="0" borderId="5" xfId="0" applyFont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0" fillId="0" borderId="5" xfId="0" applyFont="1" applyBorder="1" applyAlignment="1">
      <alignment horizontal="right" vertical="center"/>
    </xf>
    <xf numFmtId="0" fontId="0" fillId="0" borderId="7" xfId="0" applyFont="1" applyBorder="1" applyAlignment="1">
      <alignment horizontal="left" vertical="top" indent="1"/>
    </xf>
    <xf numFmtId="0" fontId="0" fillId="0" borderId="8" xfId="0" applyBorder="1" applyAlignment="1">
      <alignment vertical="top"/>
    </xf>
    <xf numFmtId="0" fontId="10" fillId="0" borderId="8" xfId="0" applyFont="1" applyFill="1" applyBorder="1" applyAlignment="1">
      <alignment horizontal="left" vertical="top"/>
    </xf>
    <xf numFmtId="0" fontId="10" fillId="0" borderId="8" xfId="0" applyFont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5" xfId="0" applyBorder="1" applyAlignment="1">
      <alignment horizontal="left"/>
    </xf>
    <xf numFmtId="49" fontId="0" fillId="0" borderId="2" xfId="0" applyNumberFormat="1" applyBorder="1"/>
    <xf numFmtId="49" fontId="0" fillId="0" borderId="10" xfId="0" applyNumberFormat="1" applyBorder="1" applyAlignment="1">
      <alignment horizontal="left" vertical="center" indent="1"/>
    </xf>
    <xf numFmtId="0" fontId="0" fillId="0" borderId="11" xfId="0" applyBorder="1" applyAlignment="1">
      <alignment horizontal="left" vertical="center"/>
    </xf>
    <xf numFmtId="0" fontId="0" fillId="0" borderId="11" xfId="0" applyBorder="1"/>
    <xf numFmtId="0" fontId="10" fillId="0" borderId="10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/>
    <xf numFmtId="0" fontId="0" fillId="0" borderId="10" xfId="0" applyBorder="1" applyAlignment="1">
      <alignment horizontal="left" indent="1"/>
    </xf>
    <xf numFmtId="1" fontId="10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10" fillId="0" borderId="11" xfId="0" applyFont="1" applyBorder="1" applyAlignment="1">
      <alignment vertical="center"/>
    </xf>
    <xf numFmtId="49" fontId="0" fillId="0" borderId="12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1" fontId="10" fillId="0" borderId="1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1" fontId="10" fillId="0" borderId="14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indent="1"/>
    </xf>
    <xf numFmtId="49" fontId="0" fillId="0" borderId="6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 indent="1"/>
    </xf>
    <xf numFmtId="0" fontId="10" fillId="3" borderId="16" xfId="0" applyFont="1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4" fontId="9" fillId="3" borderId="16" xfId="0" applyNumberFormat="1" applyFont="1" applyFill="1" applyBorder="1" applyAlignment="1">
      <alignment horizontal="left" vertical="center"/>
    </xf>
    <xf numFmtId="49" fontId="0" fillId="3" borderId="17" xfId="0" applyNumberFormat="1" applyFill="1" applyBorder="1" applyAlignment="1">
      <alignment horizontal="left" vertical="center"/>
    </xf>
    <xf numFmtId="0" fontId="0" fillId="3" borderId="16" xfId="0" applyFill="1" applyBorder="1"/>
    <xf numFmtId="49" fontId="10" fillId="3" borderId="17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0" fillId="0" borderId="5" xfId="0" applyFont="1" applyBorder="1" applyAlignment="1">
      <alignment vertical="top"/>
    </xf>
    <xf numFmtId="14" fontId="10" fillId="0" borderId="5" xfId="0" applyNumberFormat="1" applyFont="1" applyBorder="1" applyAlignment="1">
      <alignment horizontal="center" vertical="top"/>
    </xf>
    <xf numFmtId="0" fontId="10" fillId="0" borderId="2" xfId="0" applyFont="1" applyBorder="1"/>
    <xf numFmtId="0" fontId="10" fillId="0" borderId="0" xfId="0" applyFont="1" applyBorder="1"/>
    <xf numFmtId="0" fontId="10" fillId="0" borderId="5" xfId="0" applyFont="1" applyBorder="1"/>
    <xf numFmtId="0" fontId="10" fillId="0" borderId="5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0" xfId="0" applyFont="1"/>
    <xf numFmtId="0" fontId="0" fillId="0" borderId="0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shrinkToFit="1"/>
    </xf>
    <xf numFmtId="3" fontId="0" fillId="0" borderId="21" xfId="0" applyNumberFormat="1" applyBorder="1"/>
    <xf numFmtId="3" fontId="11" fillId="3" borderId="22" xfId="0" applyNumberFormat="1" applyFont="1" applyFill="1" applyBorder="1" applyAlignment="1">
      <alignment vertical="center"/>
    </xf>
    <xf numFmtId="3" fontId="11" fillId="3" borderId="8" xfId="0" applyNumberFormat="1" applyFont="1" applyFill="1" applyBorder="1" applyAlignment="1">
      <alignment vertical="center"/>
    </xf>
    <xf numFmtId="3" fontId="11" fillId="3" borderId="8" xfId="0" applyNumberFormat="1" applyFont="1" applyFill="1" applyBorder="1" applyAlignment="1">
      <alignment vertical="center" wrapText="1"/>
    </xf>
    <xf numFmtId="3" fontId="15" fillId="3" borderId="23" xfId="0" applyNumberFormat="1" applyFont="1" applyFill="1" applyBorder="1" applyAlignment="1">
      <alignment horizontal="center" vertical="center" wrapText="1" shrinkToFit="1"/>
    </xf>
    <xf numFmtId="3" fontId="11" fillId="3" borderId="23" xfId="0" applyNumberFormat="1" applyFont="1" applyFill="1" applyBorder="1" applyAlignment="1">
      <alignment horizontal="center" vertical="center" wrapText="1" shrinkToFit="1"/>
    </xf>
    <xf numFmtId="3" fontId="11" fillId="3" borderId="2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3" fontId="11" fillId="0" borderId="24" xfId="0" applyNumberFormat="1" applyFont="1" applyBorder="1" applyAlignment="1">
      <alignment horizontal="right" wrapText="1" shrinkToFit="1"/>
    </xf>
    <xf numFmtId="3" fontId="11" fillId="0" borderId="24" xfId="0" applyNumberFormat="1" applyFont="1" applyBorder="1" applyAlignment="1">
      <alignment horizontal="right" shrinkToFit="1"/>
    </xf>
    <xf numFmtId="3" fontId="0" fillId="0" borderId="24" xfId="0" applyNumberFormat="1" applyBorder="1" applyAlignment="1">
      <alignment shrinkToFit="1"/>
    </xf>
    <xf numFmtId="3" fontId="0" fillId="0" borderId="24" xfId="0" applyNumberFormat="1" applyBorder="1" applyAlignment="1">
      <alignment/>
    </xf>
    <xf numFmtId="3" fontId="0" fillId="4" borderId="25" xfId="0" applyNumberFormat="1" applyFill="1" applyBorder="1" applyAlignment="1">
      <alignment wrapText="1" shrinkToFit="1"/>
    </xf>
    <xf numFmtId="3" fontId="0" fillId="4" borderId="25" xfId="0" applyNumberFormat="1" applyFill="1" applyBorder="1" applyAlignment="1">
      <alignment shrinkToFit="1"/>
    </xf>
    <xf numFmtId="3" fontId="0" fillId="4" borderId="25" xfId="0" applyNumberFormat="1" applyFill="1" applyBorder="1" applyAlignment="1">
      <alignment/>
    </xf>
    <xf numFmtId="0" fontId="9" fillId="0" borderId="0" xfId="0" applyFont="1"/>
    <xf numFmtId="0" fontId="0" fillId="0" borderId="0" xfId="0" applyAlignment="1">
      <alignment/>
    </xf>
    <xf numFmtId="0" fontId="16" fillId="0" borderId="21" xfId="0" applyFont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vertical="center"/>
    </xf>
    <xf numFmtId="49" fontId="11" fillId="0" borderId="22" xfId="0" applyNumberFormat="1" applyFont="1" applyBorder="1" applyAlignment="1">
      <alignment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vertical="center"/>
    </xf>
    <xf numFmtId="49" fontId="11" fillId="0" borderId="21" xfId="0" applyNumberFormat="1" applyFont="1" applyBorder="1" applyAlignment="1">
      <alignment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vertical="center"/>
    </xf>
    <xf numFmtId="0" fontId="11" fillId="0" borderId="21" xfId="0" applyFont="1" applyBorder="1"/>
    <xf numFmtId="4" fontId="0" fillId="0" borderId="0" xfId="0" applyNumberFormat="1"/>
    <xf numFmtId="4" fontId="0" fillId="0" borderId="0" xfId="0" applyNumberFormat="1" applyAlignment="1">
      <alignment/>
    </xf>
    <xf numFmtId="0" fontId="11" fillId="4" borderId="15" xfId="0" applyFont="1" applyFill="1" applyBorder="1"/>
    <xf numFmtId="0" fontId="11" fillId="4" borderId="16" xfId="0" applyFont="1" applyFill="1" applyBorder="1"/>
    <xf numFmtId="4" fontId="11" fillId="4" borderId="16" xfId="0" applyNumberFormat="1" applyFont="1" applyFill="1" applyBorder="1" applyAlignment="1">
      <alignment horizontal="center"/>
    </xf>
    <xf numFmtId="4" fontId="11" fillId="4" borderId="16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 vertical="top" readingOrder="1"/>
    </xf>
    <xf numFmtId="0" fontId="20" fillId="0" borderId="0" xfId="0" applyNumberFormat="1" applyFont="1" applyFill="1" applyBorder="1" applyAlignment="1">
      <alignment vertical="top" readingOrder="1"/>
    </xf>
    <xf numFmtId="1" fontId="20" fillId="0" borderId="0" xfId="0" applyNumberFormat="1" applyFont="1" applyFill="1" applyBorder="1" applyAlignment="1">
      <alignment horizontal="right" vertical="top" readingOrder="1"/>
    </xf>
    <xf numFmtId="0" fontId="20" fillId="0" borderId="0" xfId="0" applyNumberFormat="1" applyFont="1" applyFill="1" applyBorder="1" applyAlignment="1">
      <alignment horizontal="right" vertical="top" readingOrder="1"/>
    </xf>
    <xf numFmtId="0" fontId="18" fillId="0" borderId="0" xfId="0" applyFont="1"/>
    <xf numFmtId="0" fontId="5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5" fillId="2" borderId="8" xfId="0" applyFont="1" applyFill="1" applyBorder="1"/>
    <xf numFmtId="0" fontId="0" fillId="2" borderId="8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49" fontId="21" fillId="0" borderId="0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1" fontId="0" fillId="0" borderId="5" xfId="0" applyNumberFormat="1" applyFont="1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4" fontId="12" fillId="0" borderId="13" xfId="0" applyNumberFormat="1" applyFont="1" applyBorder="1" applyAlignment="1">
      <alignment horizontal="right" vertical="center" indent="1"/>
    </xf>
    <xf numFmtId="4" fontId="12" fillId="0" borderId="30" xfId="0" applyNumberFormat="1" applyFont="1" applyBorder="1" applyAlignment="1">
      <alignment horizontal="right" vertical="center" indent="1"/>
    </xf>
    <xf numFmtId="4" fontId="12" fillId="0" borderId="12" xfId="0" applyNumberFormat="1" applyFont="1" applyBorder="1" applyAlignment="1">
      <alignment horizontal="right" vertical="center" indent="1"/>
    </xf>
    <xf numFmtId="4" fontId="13" fillId="0" borderId="13" xfId="0" applyNumberFormat="1" applyFont="1" applyBorder="1" applyAlignment="1">
      <alignment horizontal="right" vertical="center" indent="1"/>
    </xf>
    <xf numFmtId="4" fontId="13" fillId="0" borderId="30" xfId="0" applyNumberFormat="1" applyFont="1" applyBorder="1" applyAlignment="1">
      <alignment horizontal="right" vertical="center" indent="1"/>
    </xf>
    <xf numFmtId="4" fontId="13" fillId="0" borderId="12" xfId="0" applyNumberFormat="1" applyFont="1" applyBorder="1" applyAlignment="1">
      <alignment horizontal="right" vertical="center" indent="1"/>
    </xf>
    <xf numFmtId="49" fontId="11" fillId="0" borderId="22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vertical="center" wrapText="1"/>
    </xf>
    <xf numFmtId="49" fontId="11" fillId="0" borderId="31" xfId="0" applyNumberFormat="1" applyFont="1" applyBorder="1" applyAlignment="1">
      <alignment vertical="center" wrapText="1"/>
    </xf>
    <xf numFmtId="4" fontId="11" fillId="0" borderId="22" xfId="0" applyNumberFormat="1" applyFont="1" applyBorder="1" applyAlignment="1">
      <alignment vertical="center"/>
    </xf>
    <xf numFmtId="4" fontId="11" fillId="0" borderId="31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4" xfId="0" applyNumberFormat="1" applyFont="1" applyBorder="1" applyAlignment="1">
      <alignment horizontal="right" vertical="center"/>
    </xf>
    <xf numFmtId="4" fontId="13" fillId="0" borderId="5" xfId="0" applyNumberFormat="1" applyFont="1" applyBorder="1" applyAlignment="1">
      <alignment horizontal="right" vertical="center"/>
    </xf>
    <xf numFmtId="4" fontId="13" fillId="0" borderId="8" xfId="0" applyNumberFormat="1" applyFont="1" applyBorder="1" applyAlignment="1">
      <alignment horizontal="right" vertical="center"/>
    </xf>
    <xf numFmtId="4" fontId="14" fillId="3" borderId="16" xfId="0" applyNumberFormat="1" applyFont="1" applyFill="1" applyBorder="1" applyAlignment="1">
      <alignment horizontal="right" vertical="center"/>
    </xf>
    <xf numFmtId="2" fontId="14" fillId="3" borderId="16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center"/>
    </xf>
    <xf numFmtId="3" fontId="0" fillId="0" borderId="11" xfId="0" applyNumberFormat="1" applyBorder="1"/>
    <xf numFmtId="3" fontId="0" fillId="0" borderId="11" xfId="0" applyNumberFormat="1" applyBorder="1" applyAlignment="1">
      <alignment wrapText="1"/>
    </xf>
    <xf numFmtId="3" fontId="0" fillId="4" borderId="13" xfId="0" applyNumberFormat="1" applyFill="1" applyBorder="1"/>
    <xf numFmtId="3" fontId="0" fillId="4" borderId="11" xfId="0" applyNumberFormat="1" applyFill="1" applyBorder="1"/>
    <xf numFmtId="3" fontId="0" fillId="4" borderId="30" xfId="0" applyNumberFormat="1" applyFill="1" applyBorder="1"/>
    <xf numFmtId="0" fontId="16" fillId="3" borderId="13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4" fontId="11" fillId="4" borderId="16" xfId="0" applyNumberFormat="1" applyFont="1" applyFill="1" applyBorder="1" applyAlignment="1">
      <alignment/>
    </xf>
    <xf numFmtId="4" fontId="11" fillId="4" borderId="17" xfId="0" applyNumberFormat="1" applyFont="1" applyFill="1" applyBorder="1" applyAlignment="1">
      <alignment/>
    </xf>
    <xf numFmtId="49" fontId="11" fillId="0" borderId="32" xfId="0" applyNumberFormat="1" applyFont="1" applyBorder="1" applyAlignment="1">
      <alignment vertical="center" wrapText="1"/>
    </xf>
    <xf numFmtId="49" fontId="11" fillId="0" borderId="19" xfId="0" applyNumberFormat="1" applyFont="1" applyBorder="1" applyAlignment="1">
      <alignment vertical="center" wrapText="1"/>
    </xf>
    <xf numFmtId="49" fontId="11" fillId="0" borderId="33" xfId="0" applyNumberFormat="1" applyFont="1" applyBorder="1" applyAlignment="1">
      <alignment vertical="center" wrapText="1"/>
    </xf>
    <xf numFmtId="4" fontId="11" fillId="0" borderId="32" xfId="0" applyNumberFormat="1" applyFont="1" applyBorder="1" applyAlignment="1">
      <alignment vertical="center"/>
    </xf>
    <xf numFmtId="4" fontId="11" fillId="0" borderId="33" xfId="0" applyNumberFormat="1" applyFont="1" applyBorder="1" applyAlignment="1">
      <alignment vertical="center"/>
    </xf>
    <xf numFmtId="49" fontId="11" fillId="0" borderId="21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11" fillId="0" borderId="34" xfId="0" applyNumberFormat="1" applyFont="1" applyBorder="1" applyAlignment="1">
      <alignment vertical="center" wrapText="1"/>
    </xf>
    <xf numFmtId="4" fontId="11" fillId="0" borderId="21" xfId="0" applyNumberFormat="1" applyFont="1" applyBorder="1" applyAlignment="1">
      <alignment vertical="center"/>
    </xf>
    <xf numFmtId="4" fontId="11" fillId="0" borderId="34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3"/>
  <sheetViews>
    <sheetView tabSelected="1" workbookViewId="0" topLeftCell="B1">
      <selection activeCell="S12" sqref="S12"/>
    </sheetView>
  </sheetViews>
  <sheetFormatPr defaultColWidth="9.00390625" defaultRowHeight="15"/>
  <cols>
    <col min="1" max="1" width="8.421875" style="0" hidden="1" customWidth="1"/>
    <col min="2" max="2" width="9.140625" style="0" customWidth="1"/>
    <col min="3" max="3" width="7.421875" style="0" customWidth="1"/>
    <col min="4" max="4" width="13.421875" style="0" customWidth="1"/>
    <col min="5" max="5" width="12.140625" style="0" customWidth="1"/>
    <col min="6" max="6" width="11.421875" style="0" customWidth="1"/>
    <col min="7" max="7" width="12.7109375" style="128" customWidth="1"/>
    <col min="8" max="8" width="12.7109375" style="0" customWidth="1"/>
    <col min="9" max="9" width="12.7109375" style="128" customWidth="1"/>
    <col min="10" max="10" width="6.7109375" style="128" customWidth="1"/>
    <col min="11" max="11" width="4.28125" style="0" customWidth="1"/>
    <col min="12" max="15" width="10.7109375" style="0" customWidth="1"/>
  </cols>
  <sheetData>
    <row r="1" spans="1:10" ht="33.75" customHeight="1">
      <c r="A1" s="11" t="s">
        <v>10</v>
      </c>
      <c r="B1" s="163" t="s">
        <v>11</v>
      </c>
      <c r="C1" s="164"/>
      <c r="D1" s="164"/>
      <c r="E1" s="164"/>
      <c r="F1" s="164"/>
      <c r="G1" s="164"/>
      <c r="H1" s="164"/>
      <c r="I1" s="164"/>
      <c r="J1" s="165"/>
    </row>
    <row r="2" spans="1:15" ht="23.25" customHeight="1">
      <c r="A2" s="12"/>
      <c r="B2" s="13" t="s">
        <v>12</v>
      </c>
      <c r="C2" s="14"/>
      <c r="D2" s="15"/>
      <c r="E2" s="15" t="s">
        <v>97</v>
      </c>
      <c r="F2" s="16"/>
      <c r="G2" s="17"/>
      <c r="H2" s="16"/>
      <c r="I2" s="17"/>
      <c r="J2" s="18"/>
      <c r="O2" s="19"/>
    </row>
    <row r="3" spans="1:10" ht="23.25" customHeight="1" hidden="1">
      <c r="A3" s="12"/>
      <c r="B3" s="20" t="s">
        <v>13</v>
      </c>
      <c r="C3" s="14"/>
      <c r="D3" s="21"/>
      <c r="E3" s="21"/>
      <c r="F3" s="22"/>
      <c r="G3" s="22"/>
      <c r="H3" s="14"/>
      <c r="I3" s="23"/>
      <c r="J3" s="24"/>
    </row>
    <row r="4" spans="1:10" ht="23.25" customHeight="1" hidden="1">
      <c r="A4" s="12"/>
      <c r="B4" s="25" t="s">
        <v>14</v>
      </c>
      <c r="C4" s="26"/>
      <c r="D4" s="27"/>
      <c r="E4" s="27"/>
      <c r="F4" s="28"/>
      <c r="G4" s="29"/>
      <c r="H4" s="28"/>
      <c r="I4" s="29"/>
      <c r="J4" s="30"/>
    </row>
    <row r="5" spans="1:10" ht="24" customHeight="1">
      <c r="A5" s="12"/>
      <c r="B5" s="31" t="s">
        <v>15</v>
      </c>
      <c r="C5" s="32"/>
      <c r="D5" s="33" t="s">
        <v>16</v>
      </c>
      <c r="E5" s="34"/>
      <c r="F5" s="34"/>
      <c r="G5" s="34"/>
      <c r="H5" s="35" t="s">
        <v>17</v>
      </c>
      <c r="I5" s="162" t="s">
        <v>102</v>
      </c>
      <c r="J5" s="36"/>
    </row>
    <row r="6" spans="1:10" ht="15.75" customHeight="1">
      <c r="A6" s="12"/>
      <c r="B6" s="37"/>
      <c r="C6" s="34"/>
      <c r="D6" s="33" t="s">
        <v>104</v>
      </c>
      <c r="E6" s="34"/>
      <c r="F6" s="34"/>
      <c r="G6" s="34"/>
      <c r="H6" s="35" t="s">
        <v>18</v>
      </c>
      <c r="I6" s="162" t="s">
        <v>103</v>
      </c>
      <c r="J6" s="36"/>
    </row>
    <row r="7" spans="1:10" ht="15.75" customHeight="1">
      <c r="A7" s="12"/>
      <c r="B7" s="38"/>
      <c r="C7" s="39"/>
      <c r="D7" s="40"/>
      <c r="E7" s="41"/>
      <c r="F7" s="41"/>
      <c r="G7" s="41"/>
      <c r="H7" s="42"/>
      <c r="I7" s="41"/>
      <c r="J7" s="43"/>
    </row>
    <row r="8" spans="1:10" ht="24" customHeight="1" hidden="1">
      <c r="A8" s="12"/>
      <c r="B8" s="31" t="s">
        <v>19</v>
      </c>
      <c r="C8" s="32"/>
      <c r="D8" s="44"/>
      <c r="E8" s="32"/>
      <c r="F8" s="32"/>
      <c r="G8" s="45"/>
      <c r="H8" s="35" t="s">
        <v>17</v>
      </c>
      <c r="I8" s="46"/>
      <c r="J8" s="36"/>
    </row>
    <row r="9" spans="1:10" ht="15.75" customHeight="1" hidden="1">
      <c r="A9" s="12"/>
      <c r="B9" s="12"/>
      <c r="C9" s="32"/>
      <c r="D9" s="44"/>
      <c r="E9" s="32"/>
      <c r="F9" s="32"/>
      <c r="G9" s="45"/>
      <c r="H9" s="35" t="s">
        <v>18</v>
      </c>
      <c r="I9" s="46"/>
      <c r="J9" s="36"/>
    </row>
    <row r="10" spans="1:10" ht="15.75" customHeight="1" hidden="1">
      <c r="A10" s="12"/>
      <c r="B10" s="47"/>
      <c r="C10" s="48"/>
      <c r="D10" s="49"/>
      <c r="E10" s="50"/>
      <c r="F10" s="50"/>
      <c r="G10" s="51"/>
      <c r="H10" s="51"/>
      <c r="I10" s="52"/>
      <c r="J10" s="43"/>
    </row>
    <row r="11" spans="1:10" ht="24" customHeight="1">
      <c r="A11" s="12"/>
      <c r="B11" s="31" t="s">
        <v>20</v>
      </c>
      <c r="C11" s="32"/>
      <c r="D11" s="166"/>
      <c r="E11" s="166"/>
      <c r="F11" s="166"/>
      <c r="G11" s="166"/>
      <c r="H11" s="35" t="s">
        <v>17</v>
      </c>
      <c r="I11" s="33"/>
      <c r="J11" s="36"/>
    </row>
    <row r="12" spans="1:10" ht="15.75" customHeight="1">
      <c r="A12" s="12"/>
      <c r="B12" s="37"/>
      <c r="C12" s="34"/>
      <c r="D12" s="167"/>
      <c r="E12" s="167"/>
      <c r="F12" s="167"/>
      <c r="G12" s="167"/>
      <c r="H12" s="35" t="s">
        <v>18</v>
      </c>
      <c r="I12" s="33"/>
      <c r="J12" s="36"/>
    </row>
    <row r="13" spans="1:10" ht="15.75" customHeight="1">
      <c r="A13" s="12"/>
      <c r="B13" s="38"/>
      <c r="C13" s="39"/>
      <c r="D13" s="168"/>
      <c r="E13" s="168"/>
      <c r="F13" s="168"/>
      <c r="G13" s="168"/>
      <c r="H13" s="53"/>
      <c r="I13" s="41"/>
      <c r="J13" s="43"/>
    </row>
    <row r="14" spans="1:10" ht="24" customHeight="1">
      <c r="A14" s="12"/>
      <c r="B14" s="54" t="s">
        <v>21</v>
      </c>
      <c r="C14" s="55"/>
      <c r="D14" s="56"/>
      <c r="E14" s="57"/>
      <c r="F14" s="57"/>
      <c r="G14" s="57"/>
      <c r="H14" s="58"/>
      <c r="I14" s="57"/>
      <c r="J14" s="59"/>
    </row>
    <row r="15" spans="1:10" ht="32.25" customHeight="1">
      <c r="A15" s="12"/>
      <c r="B15" s="47" t="s">
        <v>22</v>
      </c>
      <c r="C15" s="60"/>
      <c r="D15" s="51"/>
      <c r="E15" s="169"/>
      <c r="F15" s="169"/>
      <c r="G15" s="170"/>
      <c r="H15" s="170"/>
      <c r="I15" s="170" t="s">
        <v>23</v>
      </c>
      <c r="J15" s="171"/>
    </row>
    <row r="16" spans="1:10" ht="23.25" customHeight="1">
      <c r="A16" s="61" t="s">
        <v>24</v>
      </c>
      <c r="B16" s="62" t="s">
        <v>24</v>
      </c>
      <c r="C16" s="63"/>
      <c r="D16" s="64"/>
      <c r="E16" s="172"/>
      <c r="F16" s="173"/>
      <c r="G16" s="172"/>
      <c r="H16" s="173"/>
      <c r="I16" s="172">
        <v>0</v>
      </c>
      <c r="J16" s="174"/>
    </row>
    <row r="17" spans="1:10" ht="23.25" customHeight="1">
      <c r="A17" s="61" t="s">
        <v>25</v>
      </c>
      <c r="B17" s="62" t="s">
        <v>25</v>
      </c>
      <c r="C17" s="63"/>
      <c r="D17" s="64"/>
      <c r="E17" s="172"/>
      <c r="F17" s="173"/>
      <c r="G17" s="172"/>
      <c r="H17" s="173"/>
      <c r="I17" s="172">
        <f>I47+I48</f>
        <v>0</v>
      </c>
      <c r="J17" s="174"/>
    </row>
    <row r="18" spans="1:10" ht="23.25" customHeight="1">
      <c r="A18" s="61" t="s">
        <v>26</v>
      </c>
      <c r="B18" s="62" t="s">
        <v>26</v>
      </c>
      <c r="C18" s="63"/>
      <c r="D18" s="64"/>
      <c r="E18" s="172"/>
      <c r="F18" s="173"/>
      <c r="G18" s="172"/>
      <c r="H18" s="173"/>
      <c r="I18" s="172">
        <v>0</v>
      </c>
      <c r="J18" s="174"/>
    </row>
    <row r="19" spans="1:10" ht="23.25" customHeight="1">
      <c r="A19" s="61" t="s">
        <v>27</v>
      </c>
      <c r="B19" s="62" t="s">
        <v>28</v>
      </c>
      <c r="C19" s="63"/>
      <c r="D19" s="64"/>
      <c r="E19" s="172"/>
      <c r="F19" s="173"/>
      <c r="G19" s="172"/>
      <c r="H19" s="173"/>
      <c r="I19" s="172">
        <v>0</v>
      </c>
      <c r="J19" s="174"/>
    </row>
    <row r="20" spans="1:10" ht="23.25" customHeight="1">
      <c r="A20" s="61" t="s">
        <v>29</v>
      </c>
      <c r="B20" s="62" t="s">
        <v>8</v>
      </c>
      <c r="C20" s="63"/>
      <c r="D20" s="64"/>
      <c r="E20" s="172"/>
      <c r="F20" s="173"/>
      <c r="G20" s="172"/>
      <c r="H20" s="173"/>
      <c r="I20" s="172">
        <f>I49</f>
        <v>0</v>
      </c>
      <c r="J20" s="174"/>
    </row>
    <row r="21" spans="1:10" ht="23.25" customHeight="1">
      <c r="A21" s="12"/>
      <c r="B21" s="65" t="s">
        <v>23</v>
      </c>
      <c r="C21" s="66"/>
      <c r="D21" s="67"/>
      <c r="E21" s="175"/>
      <c r="F21" s="176"/>
      <c r="G21" s="175"/>
      <c r="H21" s="176"/>
      <c r="I21" s="175">
        <f>SUM(I16:J20)</f>
        <v>0</v>
      </c>
      <c r="J21" s="177"/>
    </row>
    <row r="22" spans="1:10" ht="33" customHeight="1">
      <c r="A22" s="12"/>
      <c r="B22" s="68" t="s">
        <v>30</v>
      </c>
      <c r="C22" s="63"/>
      <c r="D22" s="64"/>
      <c r="E22" s="69"/>
      <c r="F22" s="70"/>
      <c r="G22" s="71"/>
      <c r="H22" s="71"/>
      <c r="I22" s="71"/>
      <c r="J22" s="72"/>
    </row>
    <row r="23" spans="1:10" ht="23.25" customHeight="1">
      <c r="A23" s="12"/>
      <c r="B23" s="73" t="s">
        <v>31</v>
      </c>
      <c r="C23" s="63"/>
      <c r="D23" s="64"/>
      <c r="E23" s="74">
        <v>15</v>
      </c>
      <c r="F23" s="70" t="s">
        <v>32</v>
      </c>
      <c r="G23" s="183">
        <v>0</v>
      </c>
      <c r="H23" s="184"/>
      <c r="I23" s="184"/>
      <c r="J23" s="72" t="str">
        <f aca="true" t="shared" si="0" ref="J23:J28">Mena</f>
        <v>CZK</v>
      </c>
    </row>
    <row r="24" spans="1:10" ht="23.25" customHeight="1">
      <c r="A24" s="12"/>
      <c r="B24" s="73" t="s">
        <v>33</v>
      </c>
      <c r="C24" s="63"/>
      <c r="D24" s="64"/>
      <c r="E24" s="74">
        <f>SazbaDPH1</f>
        <v>15</v>
      </c>
      <c r="F24" s="70" t="s">
        <v>32</v>
      </c>
      <c r="G24" s="185">
        <v>0</v>
      </c>
      <c r="H24" s="186"/>
      <c r="I24" s="186"/>
      <c r="J24" s="72" t="str">
        <f t="shared" si="0"/>
        <v>CZK</v>
      </c>
    </row>
    <row r="25" spans="1:10" ht="23.25" customHeight="1">
      <c r="A25" s="12"/>
      <c r="B25" s="73" t="s">
        <v>34</v>
      </c>
      <c r="C25" s="63"/>
      <c r="D25" s="64"/>
      <c r="E25" s="74">
        <v>21</v>
      </c>
      <c r="F25" s="70" t="s">
        <v>32</v>
      </c>
      <c r="G25" s="183">
        <f>I21</f>
        <v>0</v>
      </c>
      <c r="H25" s="184"/>
      <c r="I25" s="184"/>
      <c r="J25" s="72" t="str">
        <f t="shared" si="0"/>
        <v>CZK</v>
      </c>
    </row>
    <row r="26" spans="1:10" ht="23.25" customHeight="1">
      <c r="A26" s="12"/>
      <c r="B26" s="75" t="s">
        <v>35</v>
      </c>
      <c r="C26" s="76"/>
      <c r="D26" s="77"/>
      <c r="E26" s="78">
        <f>SazbaDPH2</f>
        <v>21</v>
      </c>
      <c r="F26" s="79" t="s">
        <v>32</v>
      </c>
      <c r="G26" s="187">
        <f>ZakladDPHZakl/100*21</f>
        <v>0</v>
      </c>
      <c r="H26" s="188"/>
      <c r="I26" s="188"/>
      <c r="J26" s="80" t="str">
        <f t="shared" si="0"/>
        <v>CZK</v>
      </c>
    </row>
    <row r="27" spans="1:10" ht="23.25" customHeight="1" thickBot="1">
      <c r="A27" s="12"/>
      <c r="B27" s="81" t="s">
        <v>36</v>
      </c>
      <c r="C27" s="82"/>
      <c r="D27" s="83"/>
      <c r="E27" s="82"/>
      <c r="F27" s="84"/>
      <c r="G27" s="189"/>
      <c r="H27" s="189"/>
      <c r="I27" s="189"/>
      <c r="J27" s="85" t="str">
        <f t="shared" si="0"/>
        <v>CZK</v>
      </c>
    </row>
    <row r="28" spans="1:10" ht="27.75" customHeight="1" hidden="1">
      <c r="A28" s="12"/>
      <c r="B28" s="86" t="s">
        <v>37</v>
      </c>
      <c r="C28" s="87"/>
      <c r="D28" s="87"/>
      <c r="E28" s="88"/>
      <c r="F28" s="89"/>
      <c r="G28" s="190">
        <v>112280.86</v>
      </c>
      <c r="H28" s="191"/>
      <c r="I28" s="191"/>
      <c r="J28" s="90" t="str">
        <f t="shared" si="0"/>
        <v>CZK</v>
      </c>
    </row>
    <row r="29" spans="1:10" ht="27.75" customHeight="1" thickBot="1">
      <c r="A29" s="12"/>
      <c r="B29" s="86" t="s">
        <v>38</v>
      </c>
      <c r="C29" s="91"/>
      <c r="D29" s="91"/>
      <c r="E29" s="91"/>
      <c r="F29" s="91"/>
      <c r="G29" s="190">
        <f>DPHZakl+ZakladDPHZakl</f>
        <v>0</v>
      </c>
      <c r="H29" s="190"/>
      <c r="I29" s="190"/>
      <c r="J29" s="92" t="s">
        <v>39</v>
      </c>
    </row>
    <row r="30" spans="1:10" ht="12.75" customHeight="1">
      <c r="A30" s="12"/>
      <c r="B30" s="12"/>
      <c r="C30" s="32"/>
      <c r="D30" s="32"/>
      <c r="E30" s="32"/>
      <c r="F30" s="32"/>
      <c r="G30" s="45"/>
      <c r="H30" s="32"/>
      <c r="I30" s="45"/>
      <c r="J30" s="93"/>
    </row>
    <row r="31" spans="1:10" ht="30" customHeight="1">
      <c r="A31" s="12"/>
      <c r="B31" s="12"/>
      <c r="C31" s="32"/>
      <c r="D31" s="32"/>
      <c r="E31" s="32"/>
      <c r="F31" s="32"/>
      <c r="G31" s="45"/>
      <c r="H31" s="32"/>
      <c r="I31" s="45"/>
      <c r="J31" s="93"/>
    </row>
    <row r="32" spans="1:10" ht="18.75" customHeight="1">
      <c r="A32" s="12"/>
      <c r="B32" s="94"/>
      <c r="C32" s="95" t="s">
        <v>40</v>
      </c>
      <c r="D32" s="96"/>
      <c r="E32" s="96"/>
      <c r="F32" s="95" t="s">
        <v>41</v>
      </c>
      <c r="G32" s="96"/>
      <c r="H32" s="97">
        <f ca="1">TODAY()</f>
        <v>42989</v>
      </c>
      <c r="I32" s="96"/>
      <c r="J32" s="93"/>
    </row>
    <row r="33" spans="1:10" ht="47.25" customHeight="1">
      <c r="A33" s="12"/>
      <c r="B33" s="12"/>
      <c r="C33" s="32"/>
      <c r="D33" s="32"/>
      <c r="E33" s="32"/>
      <c r="F33" s="32"/>
      <c r="G33" s="45"/>
      <c r="H33" s="32"/>
      <c r="I33" s="45"/>
      <c r="J33" s="93"/>
    </row>
    <row r="34" spans="1:10" s="103" customFormat="1" ht="18.75" customHeight="1">
      <c r="A34" s="98"/>
      <c r="B34" s="98"/>
      <c r="C34" s="99"/>
      <c r="D34" s="100"/>
      <c r="E34" s="100"/>
      <c r="F34" s="99"/>
      <c r="G34" s="101"/>
      <c r="H34" s="100"/>
      <c r="I34" s="101"/>
      <c r="J34" s="102"/>
    </row>
    <row r="35" spans="1:10" ht="12.75" customHeight="1">
      <c r="A35" s="12"/>
      <c r="B35" s="12"/>
      <c r="C35" s="32"/>
      <c r="D35" s="192" t="s">
        <v>42</v>
      </c>
      <c r="E35" s="192"/>
      <c r="F35" s="32"/>
      <c r="G35" s="45"/>
      <c r="H35" s="104" t="s">
        <v>43</v>
      </c>
      <c r="I35" s="45"/>
      <c r="J35" s="93"/>
    </row>
    <row r="36" spans="1:10" ht="13.5" customHeight="1" thickBot="1">
      <c r="A36" s="105"/>
      <c r="B36" s="105"/>
      <c r="C36" s="106"/>
      <c r="D36" s="106"/>
      <c r="E36" s="106"/>
      <c r="F36" s="106"/>
      <c r="G36" s="107"/>
      <c r="H36" s="106"/>
      <c r="I36" s="107"/>
      <c r="J36" s="108"/>
    </row>
    <row r="37" spans="2:10" ht="27" customHeight="1" hidden="1">
      <c r="B37" s="109" t="s">
        <v>44</v>
      </c>
      <c r="C37" s="110"/>
      <c r="D37" s="110"/>
      <c r="E37" s="110"/>
      <c r="F37" s="111"/>
      <c r="G37" s="111"/>
      <c r="H37" s="111"/>
      <c r="I37" s="111"/>
      <c r="J37" s="110"/>
    </row>
    <row r="38" spans="1:10" ht="25.5" customHeight="1" hidden="1">
      <c r="A38" s="112" t="s">
        <v>45</v>
      </c>
      <c r="B38" s="113" t="s">
        <v>46</v>
      </c>
      <c r="C38" s="114" t="s">
        <v>47</v>
      </c>
      <c r="D38" s="115"/>
      <c r="E38" s="115"/>
      <c r="F38" s="116" t="str">
        <f>B23</f>
        <v>Základ pro sníženou DPH</v>
      </c>
      <c r="G38" s="116" t="str">
        <f>B25</f>
        <v>Základ pro základní DPH</v>
      </c>
      <c r="H38" s="117" t="s">
        <v>48</v>
      </c>
      <c r="I38" s="117" t="s">
        <v>5</v>
      </c>
      <c r="J38" s="118" t="s">
        <v>32</v>
      </c>
    </row>
    <row r="39" spans="1:10" ht="25.5" customHeight="1" hidden="1">
      <c r="A39" s="112">
        <v>1</v>
      </c>
      <c r="B39" s="119"/>
      <c r="C39" s="193"/>
      <c r="D39" s="194"/>
      <c r="E39" s="194"/>
      <c r="F39" s="120">
        <v>0</v>
      </c>
      <c r="G39" s="121">
        <v>112280.86</v>
      </c>
      <c r="H39" s="122">
        <v>23579</v>
      </c>
      <c r="I39" s="122">
        <v>135859.86</v>
      </c>
      <c r="J39" s="123">
        <f>IF(CenaCelkemVypocet=0,"",I39/CenaCelkemVypocet*100)</f>
        <v>100</v>
      </c>
    </row>
    <row r="40" spans="1:10" ht="25.5" customHeight="1" hidden="1">
      <c r="A40" s="112"/>
      <c r="B40" s="195" t="s">
        <v>49</v>
      </c>
      <c r="C40" s="196"/>
      <c r="D40" s="196"/>
      <c r="E40" s="197"/>
      <c r="F40" s="124">
        <f>SUMIF(A39:A39,"=1",F39:F39)</f>
        <v>0</v>
      </c>
      <c r="G40" s="125">
        <f>SUMIF(A39:A39,"=1",G39:G39)</f>
        <v>112280.86</v>
      </c>
      <c r="H40" s="125">
        <f>SUMIF(A39:A39,"=1",H39:H39)</f>
        <v>23579</v>
      </c>
      <c r="I40" s="125">
        <f>SUMIF(A39:A39,"=1",I39:I39)</f>
        <v>135859.86</v>
      </c>
      <c r="J40" s="126">
        <f>SUMIF(A39:A39,"=1",J39:J39)</f>
        <v>100</v>
      </c>
    </row>
    <row r="44" ht="15.75">
      <c r="B44" s="127" t="s">
        <v>50</v>
      </c>
    </row>
    <row r="46" spans="1:10" ht="25.5" customHeight="1">
      <c r="A46" s="129"/>
      <c r="B46" s="130" t="s">
        <v>46</v>
      </c>
      <c r="C46" s="130" t="s">
        <v>47</v>
      </c>
      <c r="D46" s="131"/>
      <c r="E46" s="131"/>
      <c r="F46" s="132" t="s">
        <v>51</v>
      </c>
      <c r="G46" s="132"/>
      <c r="H46" s="132"/>
      <c r="I46" s="198" t="s">
        <v>23</v>
      </c>
      <c r="J46" s="199"/>
    </row>
    <row r="47" spans="1:10" ht="25.5" customHeight="1">
      <c r="A47" s="133"/>
      <c r="B47" s="134"/>
      <c r="C47" s="178" t="s">
        <v>98</v>
      </c>
      <c r="D47" s="179"/>
      <c r="E47" s="180"/>
      <c r="F47" s="135" t="s">
        <v>25</v>
      </c>
      <c r="G47" s="136"/>
      <c r="H47" s="136"/>
      <c r="I47" s="181">
        <f>Rozpočet!G30</f>
        <v>0</v>
      </c>
      <c r="J47" s="182"/>
    </row>
    <row r="48" spans="1:10" ht="25.5" customHeight="1">
      <c r="A48" s="133"/>
      <c r="B48" s="137"/>
      <c r="C48" s="207" t="s">
        <v>101</v>
      </c>
      <c r="D48" s="208"/>
      <c r="E48" s="209"/>
      <c r="F48" s="138" t="s">
        <v>25</v>
      </c>
      <c r="G48" s="139"/>
      <c r="H48" s="139"/>
      <c r="I48" s="210">
        <f>Rozpočet!G52</f>
        <v>0</v>
      </c>
      <c r="J48" s="211"/>
    </row>
    <row r="49" spans="1:10" ht="25.5" customHeight="1" thickBot="1">
      <c r="A49" s="133"/>
      <c r="B49" s="137"/>
      <c r="C49" s="202" t="s">
        <v>8</v>
      </c>
      <c r="D49" s="203"/>
      <c r="E49" s="204"/>
      <c r="F49" s="138" t="s">
        <v>29</v>
      </c>
      <c r="G49" s="139"/>
      <c r="H49" s="139"/>
      <c r="I49" s="205">
        <f>Rozpočet!G57</f>
        <v>0</v>
      </c>
      <c r="J49" s="206"/>
    </row>
    <row r="50" spans="1:10" ht="25.5" customHeight="1" thickBot="1">
      <c r="A50" s="140"/>
      <c r="B50" s="143" t="s">
        <v>37</v>
      </c>
      <c r="C50" s="144"/>
      <c r="D50" s="144"/>
      <c r="E50" s="144"/>
      <c r="F50" s="145"/>
      <c r="G50" s="146"/>
      <c r="H50" s="146"/>
      <c r="I50" s="200">
        <f>SUM(I47:I49)</f>
        <v>0</v>
      </c>
      <c r="J50" s="201"/>
    </row>
    <row r="51" spans="6:10" ht="15">
      <c r="F51" s="141"/>
      <c r="G51" s="142"/>
      <c r="H51" s="141"/>
      <c r="I51" s="142"/>
      <c r="J51" s="142"/>
    </row>
    <row r="52" spans="6:10" ht="15">
      <c r="F52" s="141"/>
      <c r="G52" s="142"/>
      <c r="H52" s="141"/>
      <c r="I52" s="142"/>
      <c r="J52" s="142"/>
    </row>
    <row r="53" spans="6:10" ht="15">
      <c r="F53" s="141"/>
      <c r="G53" s="142"/>
      <c r="H53" s="141"/>
      <c r="I53" s="142"/>
      <c r="J53" s="142"/>
    </row>
  </sheetData>
  <mergeCells count="43">
    <mergeCell ref="I50:J50"/>
    <mergeCell ref="C49:E49"/>
    <mergeCell ref="I49:J49"/>
    <mergeCell ref="C48:E48"/>
    <mergeCell ref="I48:J48"/>
    <mergeCell ref="C47:E47"/>
    <mergeCell ref="I47:J47"/>
    <mergeCell ref="G23:I23"/>
    <mergeCell ref="G24:I24"/>
    <mergeCell ref="G25:I25"/>
    <mergeCell ref="G26:I26"/>
    <mergeCell ref="G27:I27"/>
    <mergeCell ref="G28:I28"/>
    <mergeCell ref="G29:I29"/>
    <mergeCell ref="D35:E35"/>
    <mergeCell ref="C39:E39"/>
    <mergeCell ref="B40:E40"/>
    <mergeCell ref="I46:J46"/>
    <mergeCell ref="E20:F20"/>
    <mergeCell ref="G20:H20"/>
    <mergeCell ref="I20:J20"/>
    <mergeCell ref="E21:F21"/>
    <mergeCell ref="G21:H21"/>
    <mergeCell ref="I21:J21"/>
    <mergeCell ref="E18:F18"/>
    <mergeCell ref="G18:H18"/>
    <mergeCell ref="I18:J18"/>
    <mergeCell ref="E19:F19"/>
    <mergeCell ref="G19:H19"/>
    <mergeCell ref="I19:J19"/>
    <mergeCell ref="E16:F16"/>
    <mergeCell ref="G16:H16"/>
    <mergeCell ref="I16:J16"/>
    <mergeCell ref="E17:F17"/>
    <mergeCell ref="G17:H17"/>
    <mergeCell ref="I17:J17"/>
    <mergeCell ref="B1:J1"/>
    <mergeCell ref="D11:G11"/>
    <mergeCell ref="D12:G12"/>
    <mergeCell ref="D13:G13"/>
    <mergeCell ref="E15:F15"/>
    <mergeCell ref="G15:H15"/>
    <mergeCell ref="I15:J1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workbookViewId="0" topLeftCell="A1">
      <selection activeCell="J57" sqref="J57"/>
    </sheetView>
  </sheetViews>
  <sheetFormatPr defaultColWidth="9.140625" defaultRowHeight="15"/>
  <cols>
    <col min="2" max="2" width="6.8515625" style="0" customWidth="1"/>
    <col min="3" max="3" width="51.00390625" style="0" customWidth="1"/>
    <col min="4" max="4" width="9.140625" style="3" customWidth="1"/>
    <col min="5" max="5" width="10.28125" style="3" customWidth="1"/>
    <col min="6" max="6" width="10.421875" style="0" customWidth="1"/>
    <col min="7" max="7" width="12.00390625" style="0" customWidth="1"/>
  </cols>
  <sheetData>
    <row r="1" ht="21">
      <c r="B1" s="2" t="s">
        <v>52</v>
      </c>
    </row>
    <row r="3" spans="2:3" ht="23.25">
      <c r="B3" s="10" t="s">
        <v>97</v>
      </c>
      <c r="C3" s="10"/>
    </row>
    <row r="4" ht="18.75">
      <c r="B4" s="1"/>
    </row>
    <row r="5" spans="2:7" ht="15">
      <c r="B5" s="159"/>
      <c r="C5" s="160" t="s">
        <v>1</v>
      </c>
      <c r="D5" s="161" t="s">
        <v>2</v>
      </c>
      <c r="E5" s="161" t="s">
        <v>3</v>
      </c>
      <c r="F5" s="159" t="s">
        <v>4</v>
      </c>
      <c r="G5" s="159" t="s">
        <v>5</v>
      </c>
    </row>
    <row r="6" spans="2:7" ht="18.75">
      <c r="B6" s="155" t="s">
        <v>98</v>
      </c>
      <c r="C6" s="156"/>
      <c r="D6" s="157"/>
      <c r="E6" s="157"/>
      <c r="F6" s="158"/>
      <c r="G6" s="158"/>
    </row>
    <row r="7" spans="2:7" ht="15">
      <c r="B7" s="147">
        <v>1</v>
      </c>
      <c r="C7" s="148" t="s">
        <v>54</v>
      </c>
      <c r="D7" s="147" t="s">
        <v>6</v>
      </c>
      <c r="E7" s="150">
        <v>15</v>
      </c>
      <c r="G7">
        <f aca="true" t="shared" si="0" ref="G7:G29">F7*E7</f>
        <v>0</v>
      </c>
    </row>
    <row r="8" spans="2:7" ht="15">
      <c r="B8" s="147">
        <v>2</v>
      </c>
      <c r="C8" s="148" t="s">
        <v>55</v>
      </c>
      <c r="D8" s="147" t="s">
        <v>7</v>
      </c>
      <c r="E8" s="149">
        <v>2</v>
      </c>
      <c r="G8">
        <f t="shared" si="0"/>
        <v>0</v>
      </c>
    </row>
    <row r="9" spans="2:7" ht="15">
      <c r="B9" s="147">
        <v>3</v>
      </c>
      <c r="C9" s="148" t="s">
        <v>56</v>
      </c>
      <c r="D9" s="147" t="s">
        <v>7</v>
      </c>
      <c r="E9" s="150">
        <v>24</v>
      </c>
      <c r="G9">
        <f t="shared" si="0"/>
        <v>0</v>
      </c>
    </row>
    <row r="10" spans="2:7" ht="15">
      <c r="B10" s="147">
        <v>4</v>
      </c>
      <c r="C10" s="148" t="s">
        <v>57</v>
      </c>
      <c r="D10" s="147" t="s">
        <v>7</v>
      </c>
      <c r="E10" s="150">
        <v>90</v>
      </c>
      <c r="G10">
        <f t="shared" si="0"/>
        <v>0</v>
      </c>
    </row>
    <row r="11" spans="2:7" ht="15">
      <c r="B11" s="147">
        <v>5</v>
      </c>
      <c r="C11" s="148" t="s">
        <v>58</v>
      </c>
      <c r="D11" s="147" t="s">
        <v>7</v>
      </c>
      <c r="E11" s="150">
        <v>1</v>
      </c>
      <c r="G11">
        <f t="shared" si="0"/>
        <v>0</v>
      </c>
    </row>
    <row r="12" spans="2:7" ht="15">
      <c r="B12" s="147">
        <v>6</v>
      </c>
      <c r="C12" s="148" t="s">
        <v>59</v>
      </c>
      <c r="D12" s="147" t="s">
        <v>7</v>
      </c>
      <c r="E12" s="150">
        <v>1</v>
      </c>
      <c r="G12">
        <f t="shared" si="0"/>
        <v>0</v>
      </c>
    </row>
    <row r="13" spans="2:7" ht="15">
      <c r="B13" s="147">
        <v>7</v>
      </c>
      <c r="C13" s="148" t="s">
        <v>60</v>
      </c>
      <c r="D13" s="147" t="s">
        <v>7</v>
      </c>
      <c r="E13" s="150">
        <v>1</v>
      </c>
      <c r="G13">
        <f t="shared" si="0"/>
        <v>0</v>
      </c>
    </row>
    <row r="14" spans="2:7" ht="15">
      <c r="B14" s="147">
        <v>8</v>
      </c>
      <c r="C14" s="148" t="s">
        <v>61</v>
      </c>
      <c r="D14" s="147" t="s">
        <v>6</v>
      </c>
      <c r="E14" s="150">
        <v>90</v>
      </c>
      <c r="G14">
        <f t="shared" si="0"/>
        <v>0</v>
      </c>
    </row>
    <row r="15" spans="2:7" ht="15">
      <c r="B15" s="147">
        <v>9</v>
      </c>
      <c r="C15" s="148" t="s">
        <v>62</v>
      </c>
      <c r="D15" s="147" t="s">
        <v>7</v>
      </c>
      <c r="E15" s="150">
        <v>15</v>
      </c>
      <c r="G15">
        <f t="shared" si="0"/>
        <v>0</v>
      </c>
    </row>
    <row r="16" spans="2:7" ht="15">
      <c r="B16" s="147">
        <v>10</v>
      </c>
      <c r="C16" s="148" t="s">
        <v>63</v>
      </c>
      <c r="D16" s="147" t="s">
        <v>6</v>
      </c>
      <c r="E16" s="150">
        <v>15</v>
      </c>
      <c r="G16">
        <f t="shared" si="0"/>
        <v>0</v>
      </c>
    </row>
    <row r="17" spans="2:7" ht="15">
      <c r="B17" s="147">
        <v>11</v>
      </c>
      <c r="C17" s="148" t="s">
        <v>64</v>
      </c>
      <c r="D17" s="147" t="s">
        <v>6</v>
      </c>
      <c r="E17" s="150">
        <v>30</v>
      </c>
      <c r="F17" s="151"/>
      <c r="G17">
        <f t="shared" si="0"/>
        <v>0</v>
      </c>
    </row>
    <row r="18" spans="2:7" ht="15">
      <c r="B18" s="147">
        <v>12</v>
      </c>
      <c r="C18" s="148" t="s">
        <v>65</v>
      </c>
      <c r="D18" s="147" t="s">
        <v>6</v>
      </c>
      <c r="E18" s="150">
        <v>20</v>
      </c>
      <c r="G18">
        <f t="shared" si="0"/>
        <v>0</v>
      </c>
    </row>
    <row r="19" spans="2:7" ht="15">
      <c r="B19" s="147">
        <v>13</v>
      </c>
      <c r="C19" s="148" t="s">
        <v>66</v>
      </c>
      <c r="D19" s="147" t="s">
        <v>6</v>
      </c>
      <c r="E19" s="150">
        <v>20</v>
      </c>
      <c r="G19">
        <f t="shared" si="0"/>
        <v>0</v>
      </c>
    </row>
    <row r="20" spans="2:7" ht="15">
      <c r="B20" s="147">
        <v>14</v>
      </c>
      <c r="C20" s="148" t="s">
        <v>67</v>
      </c>
      <c r="D20" s="147" t="s">
        <v>6</v>
      </c>
      <c r="E20" s="150">
        <v>90</v>
      </c>
      <c r="G20">
        <f t="shared" si="0"/>
        <v>0</v>
      </c>
    </row>
    <row r="21" spans="2:7" ht="15">
      <c r="B21" s="147">
        <v>15</v>
      </c>
      <c r="C21" s="148" t="s">
        <v>68</v>
      </c>
      <c r="D21" s="147" t="s">
        <v>6</v>
      </c>
      <c r="E21" s="150">
        <v>90</v>
      </c>
      <c r="G21">
        <f t="shared" si="0"/>
        <v>0</v>
      </c>
    </row>
    <row r="22" spans="2:7" ht="15">
      <c r="B22" s="147">
        <v>16</v>
      </c>
      <c r="C22" s="148" t="s">
        <v>69</v>
      </c>
      <c r="D22" s="147" t="s">
        <v>6</v>
      </c>
      <c r="E22" s="150">
        <v>90</v>
      </c>
      <c r="G22">
        <f t="shared" si="0"/>
        <v>0</v>
      </c>
    </row>
    <row r="23" spans="2:7" ht="15">
      <c r="B23" s="147">
        <v>17</v>
      </c>
      <c r="C23" s="148" t="s">
        <v>70</v>
      </c>
      <c r="D23" s="147" t="s">
        <v>6</v>
      </c>
      <c r="E23" s="150">
        <v>92</v>
      </c>
      <c r="G23">
        <f t="shared" si="0"/>
        <v>0</v>
      </c>
    </row>
    <row r="24" spans="2:7" ht="15">
      <c r="B24" s="147">
        <v>18</v>
      </c>
      <c r="C24" s="148" t="s">
        <v>71</v>
      </c>
      <c r="D24" s="147" t="s">
        <v>6</v>
      </c>
      <c r="E24" s="150">
        <v>275</v>
      </c>
      <c r="G24">
        <f t="shared" si="0"/>
        <v>0</v>
      </c>
    </row>
    <row r="25" spans="2:7" ht="15">
      <c r="B25" s="147">
        <v>19</v>
      </c>
      <c r="C25" s="148" t="s">
        <v>72</v>
      </c>
      <c r="D25" s="147" t="s">
        <v>6</v>
      </c>
      <c r="E25" s="150">
        <v>15</v>
      </c>
      <c r="G25">
        <f t="shared" si="0"/>
        <v>0</v>
      </c>
    </row>
    <row r="26" spans="2:7" ht="15">
      <c r="B26" s="147">
        <v>20</v>
      </c>
      <c r="C26" s="148" t="s">
        <v>73</v>
      </c>
      <c r="D26" s="147" t="s">
        <v>6</v>
      </c>
      <c r="E26" s="150">
        <v>40</v>
      </c>
      <c r="G26">
        <f t="shared" si="0"/>
        <v>0</v>
      </c>
    </row>
    <row r="27" spans="2:7" ht="15">
      <c r="B27" s="147">
        <v>21</v>
      </c>
      <c r="C27" s="148" t="s">
        <v>74</v>
      </c>
      <c r="D27" s="147" t="s">
        <v>7</v>
      </c>
      <c r="E27" s="150">
        <v>8</v>
      </c>
      <c r="G27">
        <f t="shared" si="0"/>
        <v>0</v>
      </c>
    </row>
    <row r="28" spans="2:7" ht="15">
      <c r="B28" s="147">
        <v>22</v>
      </c>
      <c r="C28" s="148" t="s">
        <v>75</v>
      </c>
      <c r="D28" s="147" t="s">
        <v>7</v>
      </c>
      <c r="E28" s="150">
        <v>12</v>
      </c>
      <c r="G28">
        <f t="shared" si="0"/>
        <v>0</v>
      </c>
    </row>
    <row r="29" spans="2:7" ht="15">
      <c r="B29" s="147">
        <v>23</v>
      </c>
      <c r="C29" s="148" t="s">
        <v>76</v>
      </c>
      <c r="D29" s="147" t="s">
        <v>7</v>
      </c>
      <c r="E29" s="150">
        <v>6</v>
      </c>
      <c r="G29">
        <f t="shared" si="0"/>
        <v>0</v>
      </c>
    </row>
    <row r="30" spans="2:7" ht="15">
      <c r="B30" s="6" t="s">
        <v>99</v>
      </c>
      <c r="C30" s="6"/>
      <c r="D30" s="7"/>
      <c r="E30" s="7"/>
      <c r="F30" s="6"/>
      <c r="G30" s="6">
        <f>SUM(G7:G29)</f>
        <v>0</v>
      </c>
    </row>
    <row r="32" spans="2:7" ht="18.75">
      <c r="B32" s="152" t="s">
        <v>101</v>
      </c>
      <c r="C32" s="153"/>
      <c r="D32" s="154"/>
      <c r="E32" s="154"/>
      <c r="F32" s="153"/>
      <c r="G32" s="153"/>
    </row>
    <row r="33" spans="2:7" ht="15">
      <c r="B33" s="147">
        <v>1</v>
      </c>
      <c r="C33" s="148" t="s">
        <v>77</v>
      </c>
      <c r="D33" s="148" t="s">
        <v>6</v>
      </c>
      <c r="E33" s="149">
        <v>90</v>
      </c>
      <c r="G33">
        <f>F33*E33</f>
        <v>0</v>
      </c>
    </row>
    <row r="34" spans="2:7" ht="15">
      <c r="B34" s="147">
        <v>2</v>
      </c>
      <c r="C34" s="148" t="s">
        <v>78</v>
      </c>
      <c r="D34" s="148" t="s">
        <v>6</v>
      </c>
      <c r="E34" s="149">
        <v>90</v>
      </c>
      <c r="G34">
        <f aca="true" t="shared" si="1" ref="G34:G51">F34*E34</f>
        <v>0</v>
      </c>
    </row>
    <row r="35" spans="2:7" ht="15">
      <c r="B35" s="147">
        <v>3</v>
      </c>
      <c r="C35" s="148" t="s">
        <v>79</v>
      </c>
      <c r="D35" s="148" t="s">
        <v>6</v>
      </c>
      <c r="E35" s="149">
        <v>90</v>
      </c>
      <c r="G35">
        <f t="shared" si="1"/>
        <v>0</v>
      </c>
    </row>
    <row r="36" spans="2:7" ht="15">
      <c r="B36" s="147">
        <v>4</v>
      </c>
      <c r="C36" s="148" t="s">
        <v>80</v>
      </c>
      <c r="D36" s="148" t="s">
        <v>6</v>
      </c>
      <c r="E36" s="149">
        <v>15</v>
      </c>
      <c r="G36">
        <f t="shared" si="1"/>
        <v>0</v>
      </c>
    </row>
    <row r="37" spans="2:7" ht="15">
      <c r="B37" s="147">
        <v>5</v>
      </c>
      <c r="C37" s="148" t="s">
        <v>81</v>
      </c>
      <c r="D37" s="148" t="s">
        <v>6</v>
      </c>
      <c r="E37" s="149">
        <v>20</v>
      </c>
      <c r="G37">
        <f t="shared" si="1"/>
        <v>0</v>
      </c>
    </row>
    <row r="38" spans="2:7" ht="15">
      <c r="B38" s="147">
        <v>6</v>
      </c>
      <c r="C38" s="148" t="s">
        <v>82</v>
      </c>
      <c r="D38" s="148" t="s">
        <v>6</v>
      </c>
      <c r="E38" s="149">
        <v>15</v>
      </c>
      <c r="G38">
        <f t="shared" si="1"/>
        <v>0</v>
      </c>
    </row>
    <row r="39" spans="2:7" ht="15">
      <c r="B39" s="147">
        <v>7</v>
      </c>
      <c r="C39" s="148" t="s">
        <v>83</v>
      </c>
      <c r="D39" s="148" t="s">
        <v>6</v>
      </c>
      <c r="E39" s="149">
        <v>20</v>
      </c>
      <c r="G39">
        <f t="shared" si="1"/>
        <v>0</v>
      </c>
    </row>
    <row r="40" spans="2:7" ht="15">
      <c r="B40" s="147">
        <v>8</v>
      </c>
      <c r="C40" s="148" t="s">
        <v>84</v>
      </c>
      <c r="D40" s="148" t="s">
        <v>6</v>
      </c>
      <c r="E40" s="149">
        <v>30</v>
      </c>
      <c r="G40">
        <f t="shared" si="1"/>
        <v>0</v>
      </c>
    </row>
    <row r="41" spans="2:7" ht="15">
      <c r="B41" s="147">
        <v>9</v>
      </c>
      <c r="C41" s="148" t="s">
        <v>85</v>
      </c>
      <c r="D41" s="148" t="s">
        <v>6</v>
      </c>
      <c r="E41" s="149">
        <v>40</v>
      </c>
      <c r="G41">
        <f t="shared" si="1"/>
        <v>0</v>
      </c>
    </row>
    <row r="42" spans="2:7" ht="15">
      <c r="B42" s="147">
        <v>10</v>
      </c>
      <c r="C42" s="148" t="s">
        <v>86</v>
      </c>
      <c r="D42" s="148" t="s">
        <v>7</v>
      </c>
      <c r="E42" s="149">
        <v>8</v>
      </c>
      <c r="G42">
        <f t="shared" si="1"/>
        <v>0</v>
      </c>
    </row>
    <row r="43" spans="2:7" ht="15">
      <c r="B43" s="147">
        <v>11</v>
      </c>
      <c r="C43" s="148" t="s">
        <v>87</v>
      </c>
      <c r="D43" s="148" t="s">
        <v>7</v>
      </c>
      <c r="E43" s="149">
        <v>12</v>
      </c>
      <c r="G43">
        <f t="shared" si="1"/>
        <v>0</v>
      </c>
    </row>
    <row r="44" spans="2:7" ht="15">
      <c r="B44" s="147">
        <v>12</v>
      </c>
      <c r="C44" s="148" t="s">
        <v>88</v>
      </c>
      <c r="D44" s="148" t="s">
        <v>7</v>
      </c>
      <c r="E44" s="149">
        <v>26</v>
      </c>
      <c r="G44">
        <f t="shared" si="1"/>
        <v>0</v>
      </c>
    </row>
    <row r="45" spans="2:7" ht="15">
      <c r="B45" s="147">
        <v>13</v>
      </c>
      <c r="C45" s="148" t="s">
        <v>89</v>
      </c>
      <c r="D45" s="148" t="s">
        <v>7</v>
      </c>
      <c r="E45" s="149">
        <v>90</v>
      </c>
      <c r="G45">
        <f t="shared" si="1"/>
        <v>0</v>
      </c>
    </row>
    <row r="46" spans="2:7" ht="15">
      <c r="B46" s="147">
        <v>14</v>
      </c>
      <c r="C46" s="148" t="s">
        <v>90</v>
      </c>
      <c r="D46" s="148" t="s">
        <v>7</v>
      </c>
      <c r="E46" s="149">
        <v>12</v>
      </c>
      <c r="G46">
        <f t="shared" si="1"/>
        <v>0</v>
      </c>
    </row>
    <row r="47" spans="2:7" ht="15">
      <c r="B47" s="147">
        <v>15</v>
      </c>
      <c r="C47" s="148" t="s">
        <v>91</v>
      </c>
      <c r="D47" s="148" t="s">
        <v>96</v>
      </c>
      <c r="E47" s="149">
        <v>90</v>
      </c>
      <c r="G47">
        <f t="shared" si="1"/>
        <v>0</v>
      </c>
    </row>
    <row r="48" spans="2:7" ht="15">
      <c r="B48" s="147">
        <v>16</v>
      </c>
      <c r="C48" s="148" t="s">
        <v>92</v>
      </c>
      <c r="D48" s="148" t="s">
        <v>6</v>
      </c>
      <c r="E48" s="149">
        <v>95</v>
      </c>
      <c r="G48">
        <f t="shared" si="1"/>
        <v>0</v>
      </c>
    </row>
    <row r="49" spans="2:7" ht="15">
      <c r="B49" s="147">
        <v>17</v>
      </c>
      <c r="C49" s="148" t="s">
        <v>93</v>
      </c>
      <c r="D49" s="148" t="s">
        <v>6</v>
      </c>
      <c r="E49" s="149">
        <v>275</v>
      </c>
      <c r="G49">
        <f t="shared" si="1"/>
        <v>0</v>
      </c>
    </row>
    <row r="50" spans="2:7" ht="15">
      <c r="B50" s="147">
        <v>18</v>
      </c>
      <c r="C50" s="148" t="s">
        <v>94</v>
      </c>
      <c r="D50" s="148" t="s">
        <v>7</v>
      </c>
      <c r="E50" s="149">
        <v>2</v>
      </c>
      <c r="G50">
        <f t="shared" si="1"/>
        <v>0</v>
      </c>
    </row>
    <row r="51" spans="2:7" ht="15">
      <c r="B51" s="147">
        <v>19</v>
      </c>
      <c r="C51" s="148" t="s">
        <v>95</v>
      </c>
      <c r="D51" s="148" t="s">
        <v>6</v>
      </c>
      <c r="E51" s="149">
        <v>15</v>
      </c>
      <c r="G51">
        <f t="shared" si="1"/>
        <v>0</v>
      </c>
    </row>
    <row r="52" spans="2:7" ht="15">
      <c r="B52" s="6" t="s">
        <v>100</v>
      </c>
      <c r="C52" s="6"/>
      <c r="D52" s="7"/>
      <c r="E52" s="7"/>
      <c r="F52" s="6"/>
      <c r="G52" s="6">
        <f>SUM(G33:G51)</f>
        <v>0</v>
      </c>
    </row>
    <row r="55" spans="2:7" ht="15">
      <c r="B55" s="6" t="s">
        <v>8</v>
      </c>
      <c r="C55" s="4"/>
      <c r="D55" s="5"/>
      <c r="E55" s="5"/>
      <c r="F55" s="4"/>
      <c r="G55" s="4"/>
    </row>
    <row r="56" spans="2:7" ht="15">
      <c r="B56" t="s">
        <v>53</v>
      </c>
      <c r="D56" s="3" t="s">
        <v>7</v>
      </c>
      <c r="E56" s="3">
        <v>1</v>
      </c>
      <c r="G56">
        <f aca="true" t="shared" si="2" ref="G56">F56*E56</f>
        <v>0</v>
      </c>
    </row>
    <row r="57" spans="2:7" ht="15">
      <c r="B57" s="6" t="s">
        <v>9</v>
      </c>
      <c r="C57" s="6"/>
      <c r="D57" s="7"/>
      <c r="E57" s="7"/>
      <c r="F57" s="6"/>
      <c r="G57" s="6">
        <f>SUM(G56:G56)</f>
        <v>0</v>
      </c>
    </row>
    <row r="59" spans="2:7" ht="18.75">
      <c r="B59" s="8" t="s">
        <v>0</v>
      </c>
      <c r="C59" s="8"/>
      <c r="D59" s="9"/>
      <c r="E59" s="9"/>
      <c r="F59" s="8"/>
      <c r="G59" s="8">
        <f>G57+G52+G30</f>
        <v>0</v>
      </c>
    </row>
  </sheetData>
  <printOptions/>
  <pageMargins left="0.85" right="0.7" top="0.54" bottom="0.7874015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Prokeš Pavel</dc:creator>
  <cp:keywords/>
  <dc:description/>
  <cp:lastModifiedBy>Procházková Věra</cp:lastModifiedBy>
  <cp:lastPrinted>2017-06-01T11:58:52Z</cp:lastPrinted>
  <dcterms:created xsi:type="dcterms:W3CDTF">2017-06-01T09:41:28Z</dcterms:created>
  <dcterms:modified xsi:type="dcterms:W3CDTF">2017-09-11T09:27:14Z</dcterms:modified>
  <cp:category/>
  <cp:version/>
  <cp:contentType/>
  <cp:contentStatus/>
</cp:coreProperties>
</file>