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1 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2 Pol'!$A$1:$W$235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3" i="1" l="1"/>
  <c r="I52" i="1"/>
  <c r="I50" i="1"/>
  <c r="I49" i="1"/>
  <c r="M9" i="12"/>
  <c r="I9" i="12"/>
  <c r="K9" i="12"/>
  <c r="O9" i="12"/>
  <c r="Q9" i="12"/>
  <c r="V9" i="12"/>
  <c r="I15" i="12"/>
  <c r="K15" i="12"/>
  <c r="M15" i="12"/>
  <c r="O15" i="12"/>
  <c r="Q15" i="12"/>
  <c r="V15" i="12"/>
  <c r="I20" i="12"/>
  <c r="K20" i="12"/>
  <c r="M20" i="12"/>
  <c r="O20" i="12"/>
  <c r="Q20" i="12"/>
  <c r="V20" i="12"/>
  <c r="I25" i="12"/>
  <c r="K25" i="12"/>
  <c r="O25" i="12"/>
  <c r="Q25" i="12"/>
  <c r="V25" i="12"/>
  <c r="M28" i="12"/>
  <c r="I28" i="12"/>
  <c r="K28" i="12"/>
  <c r="O28" i="12"/>
  <c r="Q28" i="12"/>
  <c r="V28" i="12"/>
  <c r="I31" i="12"/>
  <c r="K31" i="12"/>
  <c r="M31" i="12"/>
  <c r="O31" i="12"/>
  <c r="Q31" i="12"/>
  <c r="V31" i="12"/>
  <c r="I34" i="12"/>
  <c r="K34" i="12"/>
  <c r="O34" i="12"/>
  <c r="O33" i="12" s="1"/>
  <c r="Q34" i="12"/>
  <c r="V34" i="12"/>
  <c r="I35" i="12"/>
  <c r="K35" i="12"/>
  <c r="M35" i="12"/>
  <c r="O35" i="12"/>
  <c r="Q35" i="12"/>
  <c r="V35" i="12"/>
  <c r="I51" i="1"/>
  <c r="I54" i="1" s="1"/>
  <c r="J50" i="1" s="1"/>
  <c r="I37" i="12"/>
  <c r="K37" i="12"/>
  <c r="M37" i="12"/>
  <c r="O37" i="12"/>
  <c r="Q37" i="12"/>
  <c r="V37" i="12"/>
  <c r="M38" i="12"/>
  <c r="I38" i="12"/>
  <c r="K38" i="12"/>
  <c r="O38" i="12"/>
  <c r="Q38" i="12"/>
  <c r="V38" i="12"/>
  <c r="I39" i="12"/>
  <c r="K39" i="12"/>
  <c r="M39" i="12"/>
  <c r="O39" i="12"/>
  <c r="Q39" i="12"/>
  <c r="V39" i="12"/>
  <c r="I40" i="12"/>
  <c r="K40" i="12"/>
  <c r="M40" i="12"/>
  <c r="O40" i="12"/>
  <c r="Q40" i="12"/>
  <c r="V40" i="12"/>
  <c r="I41" i="12"/>
  <c r="K41" i="12"/>
  <c r="M41" i="12"/>
  <c r="O41" i="12"/>
  <c r="Q41" i="12"/>
  <c r="V41" i="12"/>
  <c r="M42" i="12"/>
  <c r="I42" i="12"/>
  <c r="K42" i="12"/>
  <c r="O42" i="12"/>
  <c r="Q42" i="12"/>
  <c r="V42" i="12"/>
  <c r="I43" i="12"/>
  <c r="K43" i="12"/>
  <c r="M43" i="12"/>
  <c r="O43" i="12"/>
  <c r="Q43" i="12"/>
  <c r="V43" i="12"/>
  <c r="I50" i="12"/>
  <c r="K50" i="12"/>
  <c r="M50" i="12"/>
  <c r="O50" i="12"/>
  <c r="Q50" i="12"/>
  <c r="V50" i="12"/>
  <c r="I60" i="12"/>
  <c r="K60" i="12"/>
  <c r="M60" i="12"/>
  <c r="O60" i="12"/>
  <c r="Q60" i="12"/>
  <c r="V60" i="12"/>
  <c r="M72" i="12"/>
  <c r="I72" i="12"/>
  <c r="K72" i="12"/>
  <c r="O72" i="12"/>
  <c r="Q72" i="12"/>
  <c r="V72" i="12"/>
  <c r="I80" i="12"/>
  <c r="K80" i="12"/>
  <c r="M80" i="12"/>
  <c r="O80" i="12"/>
  <c r="Q80" i="12"/>
  <c r="V80" i="12"/>
  <c r="I85" i="12"/>
  <c r="K85" i="12"/>
  <c r="M85" i="12"/>
  <c r="O85" i="12"/>
  <c r="Q85" i="12"/>
  <c r="V85" i="12"/>
  <c r="I89" i="12"/>
  <c r="K89" i="12"/>
  <c r="M89" i="12"/>
  <c r="O89" i="12"/>
  <c r="Q89" i="12"/>
  <c r="V89" i="12"/>
  <c r="M91" i="12"/>
  <c r="I91" i="12"/>
  <c r="K91" i="12"/>
  <c r="O91" i="12"/>
  <c r="Q91" i="12"/>
  <c r="V91" i="12"/>
  <c r="I105" i="12"/>
  <c r="K105" i="12"/>
  <c r="M105" i="12"/>
  <c r="O105" i="12"/>
  <c r="Q105" i="12"/>
  <c r="V105" i="12"/>
  <c r="I117" i="12"/>
  <c r="K117" i="12"/>
  <c r="M117" i="12"/>
  <c r="O117" i="12"/>
  <c r="Q117" i="12"/>
  <c r="V117" i="12"/>
  <c r="I132" i="12"/>
  <c r="K132" i="12"/>
  <c r="M132" i="12"/>
  <c r="O132" i="12"/>
  <c r="Q132" i="12"/>
  <c r="V132" i="12"/>
  <c r="M144" i="12"/>
  <c r="I144" i="12"/>
  <c r="K144" i="12"/>
  <c r="O144" i="12"/>
  <c r="Q144" i="12"/>
  <c r="V144" i="12"/>
  <c r="I153" i="12"/>
  <c r="K153" i="12"/>
  <c r="M153" i="12"/>
  <c r="O153" i="12"/>
  <c r="Q153" i="12"/>
  <c r="V153" i="12"/>
  <c r="I156" i="12"/>
  <c r="K156" i="12"/>
  <c r="M156" i="12"/>
  <c r="O156" i="12"/>
  <c r="Q156" i="12"/>
  <c r="V156" i="12"/>
  <c r="I158" i="12"/>
  <c r="K158" i="12"/>
  <c r="M158" i="12"/>
  <c r="O158" i="12"/>
  <c r="Q158" i="12"/>
  <c r="V158" i="12"/>
  <c r="M160" i="12"/>
  <c r="I160" i="12"/>
  <c r="K160" i="12"/>
  <c r="O160" i="12"/>
  <c r="Q160" i="12"/>
  <c r="V160" i="12"/>
  <c r="I162" i="12"/>
  <c r="K162" i="12"/>
  <c r="M162" i="12"/>
  <c r="O162" i="12"/>
  <c r="Q162" i="12"/>
  <c r="V162" i="12"/>
  <c r="I164" i="12"/>
  <c r="K164" i="12"/>
  <c r="M164" i="12"/>
  <c r="O164" i="12"/>
  <c r="Q164" i="12"/>
  <c r="V164" i="12"/>
  <c r="I166" i="12"/>
  <c r="K166" i="12"/>
  <c r="M166" i="12"/>
  <c r="O166" i="12"/>
  <c r="Q166" i="12"/>
  <c r="V166" i="12"/>
  <c r="M168" i="12"/>
  <c r="I168" i="12"/>
  <c r="K168" i="12"/>
  <c r="O168" i="12"/>
  <c r="Q168" i="12"/>
  <c r="V168" i="12"/>
  <c r="I170" i="12"/>
  <c r="K170" i="12"/>
  <c r="M170" i="12"/>
  <c r="O170" i="12"/>
  <c r="Q170" i="12"/>
  <c r="V170" i="12"/>
  <c r="I172" i="12"/>
  <c r="K172" i="12"/>
  <c r="M172" i="12"/>
  <c r="O172" i="12"/>
  <c r="Q172" i="12"/>
  <c r="V172" i="12"/>
  <c r="I174" i="12"/>
  <c r="K174" i="12"/>
  <c r="M174" i="12"/>
  <c r="O174" i="12"/>
  <c r="Q174" i="12"/>
  <c r="V174" i="12"/>
  <c r="M176" i="12"/>
  <c r="I176" i="12"/>
  <c r="K176" i="12"/>
  <c r="O176" i="12"/>
  <c r="Q176" i="12"/>
  <c r="V176" i="12"/>
  <c r="I178" i="12"/>
  <c r="K178" i="12"/>
  <c r="M178" i="12"/>
  <c r="O178" i="12"/>
  <c r="Q178" i="12"/>
  <c r="V178" i="12"/>
  <c r="I180" i="12"/>
  <c r="K180" i="12"/>
  <c r="M180" i="12"/>
  <c r="O180" i="12"/>
  <c r="Q180" i="12"/>
  <c r="V180" i="12"/>
  <c r="I182" i="12"/>
  <c r="K182" i="12"/>
  <c r="M182" i="12"/>
  <c r="O182" i="12"/>
  <c r="Q182" i="12"/>
  <c r="V182" i="12"/>
  <c r="M183" i="12"/>
  <c r="I183" i="12"/>
  <c r="K183" i="12"/>
  <c r="O183" i="12"/>
  <c r="Q183" i="12"/>
  <c r="V183" i="12"/>
  <c r="I184" i="12"/>
  <c r="K184" i="12"/>
  <c r="M184" i="12"/>
  <c r="O184" i="12"/>
  <c r="Q184" i="12"/>
  <c r="V184" i="12"/>
  <c r="I185" i="12"/>
  <c r="K185" i="12"/>
  <c r="M185" i="12"/>
  <c r="O185" i="12"/>
  <c r="Q185" i="12"/>
  <c r="V185" i="12"/>
  <c r="I192" i="12"/>
  <c r="K192" i="12"/>
  <c r="M192" i="12"/>
  <c r="O192" i="12"/>
  <c r="Q192" i="12"/>
  <c r="V192" i="12"/>
  <c r="M195" i="12"/>
  <c r="I195" i="12"/>
  <c r="K195" i="12"/>
  <c r="O195" i="12"/>
  <c r="Q195" i="12"/>
  <c r="V195" i="12"/>
  <c r="I198" i="12"/>
  <c r="K198" i="12"/>
  <c r="M198" i="12"/>
  <c r="O198" i="12"/>
  <c r="Q198" i="12"/>
  <c r="V198" i="12"/>
  <c r="I203" i="12"/>
  <c r="K203" i="12"/>
  <c r="M203" i="12"/>
  <c r="O203" i="12"/>
  <c r="Q203" i="12"/>
  <c r="V203" i="12"/>
  <c r="I208" i="12"/>
  <c r="K208" i="12"/>
  <c r="M208" i="12"/>
  <c r="O208" i="12"/>
  <c r="Q208" i="12"/>
  <c r="V208" i="12"/>
  <c r="M209" i="12"/>
  <c r="I209" i="12"/>
  <c r="K209" i="12"/>
  <c r="O209" i="12"/>
  <c r="Q209" i="12"/>
  <c r="V209" i="12"/>
  <c r="I210" i="12"/>
  <c r="K210" i="12"/>
  <c r="M210" i="12"/>
  <c r="O210" i="12"/>
  <c r="Q210" i="12"/>
  <c r="V210" i="12"/>
  <c r="I211" i="12"/>
  <c r="K211" i="12"/>
  <c r="M211" i="12"/>
  <c r="O211" i="12"/>
  <c r="Q211" i="12"/>
  <c r="V211" i="12"/>
  <c r="I212" i="12"/>
  <c r="K212" i="12"/>
  <c r="M212" i="12"/>
  <c r="O212" i="12"/>
  <c r="Q212" i="12"/>
  <c r="V212" i="12"/>
  <c r="I214" i="12"/>
  <c r="I213" i="12" s="1"/>
  <c r="K214" i="12"/>
  <c r="K213" i="12" s="1"/>
  <c r="M214" i="12"/>
  <c r="O214" i="12"/>
  <c r="O213" i="12" s="1"/>
  <c r="Q214" i="12"/>
  <c r="Q213" i="12" s="1"/>
  <c r="V214" i="12"/>
  <c r="V213" i="12" s="1"/>
  <c r="I215" i="12"/>
  <c r="K215" i="12"/>
  <c r="M215" i="12"/>
  <c r="O215" i="12"/>
  <c r="Q215" i="12"/>
  <c r="V215" i="12"/>
  <c r="I217" i="12"/>
  <c r="K217" i="12"/>
  <c r="O217" i="12"/>
  <c r="Q217" i="12"/>
  <c r="V217" i="12"/>
  <c r="I218" i="12"/>
  <c r="K218" i="12"/>
  <c r="M218" i="12"/>
  <c r="O218" i="12"/>
  <c r="Q218" i="12"/>
  <c r="V218" i="12"/>
  <c r="I219" i="12"/>
  <c r="K219" i="12"/>
  <c r="M219" i="12"/>
  <c r="O219" i="12"/>
  <c r="Q219" i="12"/>
  <c r="V219" i="12"/>
  <c r="M220" i="12"/>
  <c r="I220" i="12"/>
  <c r="K220" i="12"/>
  <c r="O220" i="12"/>
  <c r="Q220" i="12"/>
  <c r="V220" i="12"/>
  <c r="M221" i="12"/>
  <c r="I221" i="12"/>
  <c r="K221" i="12"/>
  <c r="O221" i="12"/>
  <c r="Q221" i="12"/>
  <c r="V221" i="12"/>
  <c r="I222" i="12"/>
  <c r="K222" i="12"/>
  <c r="M222" i="12"/>
  <c r="O222" i="12"/>
  <c r="Q222" i="12"/>
  <c r="V222" i="12"/>
  <c r="I223" i="12"/>
  <c r="K223" i="12"/>
  <c r="M223" i="12"/>
  <c r="O223" i="12"/>
  <c r="Q223" i="12"/>
  <c r="V223" i="12"/>
  <c r="AE225" i="12"/>
  <c r="F41" i="1" s="1"/>
  <c r="AF225" i="12"/>
  <c r="G40" i="1" s="1"/>
  <c r="K216" i="12" l="1"/>
  <c r="Q36" i="12"/>
  <c r="I36" i="12"/>
  <c r="V33" i="12"/>
  <c r="I33" i="12"/>
  <c r="V216" i="12"/>
  <c r="O36" i="12"/>
  <c r="Q33" i="12"/>
  <c r="K8" i="12"/>
  <c r="I216" i="12"/>
  <c r="Q216" i="12"/>
  <c r="V8" i="12"/>
  <c r="I8" i="12"/>
  <c r="O216" i="12"/>
  <c r="V36" i="12"/>
  <c r="K36" i="12"/>
  <c r="K33" i="12"/>
  <c r="O8" i="12"/>
  <c r="Q8" i="12"/>
  <c r="F40" i="1"/>
  <c r="H40" i="1" s="1"/>
  <c r="I40" i="1" s="1"/>
  <c r="M213" i="12"/>
  <c r="G39" i="1"/>
  <c r="G42" i="1" s="1"/>
  <c r="A25" i="1" s="1"/>
  <c r="A26" i="1" s="1"/>
  <c r="G41" i="1"/>
  <c r="H41" i="1" s="1"/>
  <c r="I41" i="1" s="1"/>
  <c r="F39" i="1"/>
  <c r="J51" i="1"/>
  <c r="J52" i="1"/>
  <c r="M36" i="12"/>
  <c r="M217" i="12"/>
  <c r="M216" i="12" s="1"/>
  <c r="M34" i="12"/>
  <c r="M33" i="12" s="1"/>
  <c r="M25" i="12"/>
  <c r="M8" i="12" s="1"/>
  <c r="J49" i="1"/>
  <c r="J53" i="1"/>
  <c r="G38" i="1"/>
  <c r="F38" i="1"/>
  <c r="E24" i="1"/>
  <c r="E26" i="1"/>
  <c r="H39" i="1" l="1"/>
  <c r="F42" i="1"/>
  <c r="A23" i="1"/>
  <c r="A24" i="1" s="1"/>
  <c r="A27" i="1" s="1"/>
  <c r="A29" i="1" s="1"/>
  <c r="J54" i="1"/>
  <c r="I39" i="1" l="1"/>
  <c r="I42" i="1" s="1"/>
  <c r="H42" i="1"/>
  <c r="J39" i="1" l="1"/>
  <c r="J42" i="1" s="1"/>
  <c r="J41" i="1"/>
  <c r="J40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<sst xmlns="http://schemas.openxmlformats.org/spreadsheetml/2006/main" count="824" uniqueCount="325">
  <si>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</si>
  <si>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</si>
  <si>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</si>
  <si>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</si>
  <si>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</si>
  <si>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</si>
  <si>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</si>
  <si>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</si>
  <si>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</si>
  <si>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</si>
  <si>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</si>
  <si>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</si>
  <si>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</si>
  <si>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</si>
  <si>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</si>
  <si>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</si>
  <si>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</si>
  <si>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</si>
  <si>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</si>
  <si>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</si>
  <si>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</si>
  <si>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</si>
  <si>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</si>
  <si>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</si>
  <si>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</si>
  <si>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</si>
  <si>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</si>
  <si>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</si>
  <si>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</si>
  <si>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</si>
  <si>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</si>
  <si>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</si>
  <si>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</si>
  <si>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</si>
  <si>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</si>
  <si>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</si>
  <si>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</si>
  <si>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</si>
  <si>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</si>
  <si>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</si>
  <si>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</si>
  <si>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</si>
  <si>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</si>
  <si>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</t>
  </si>
  <si>
    <t>rozpočet výměna rozvodů</t>
  </si>
  <si>
    <t>1</t>
  </si>
  <si>
    <t>Rekonstrukce vodovodního potrubí v 1.PP</t>
  </si>
  <si>
    <t>Objekt:</t>
  </si>
  <si>
    <t>Rozpočet:</t>
  </si>
  <si>
    <t>014</t>
  </si>
  <si>
    <t>Vazební věznice Ostrava</t>
  </si>
  <si>
    <t>Stavba</t>
  </si>
  <si>
    <t>Celkem za stavbu</t>
  </si>
  <si>
    <t>Rekapitulace dílů</t>
  </si>
  <si>
    <t>Typ dílu</t>
  </si>
  <si>
    <t>96</t>
  </si>
  <si>
    <t>Bourání konstrukcí</t>
  </si>
  <si>
    <t>97</t>
  </si>
  <si>
    <t>Prorážení otvorů</t>
  </si>
  <si>
    <t>722</t>
  </si>
  <si>
    <t>Vnitřní vodovod</t>
  </si>
  <si>
    <t>734</t>
  </si>
  <si>
    <t>Armatury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</si>
  <si>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</si>
  <si>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</si>
  <si>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</si>
  <si>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</si>
  <si>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</si>
  <si>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</si>
  <si>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</si>
  <si>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</si>
  <si>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</si>
  <si>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</si>
  <si>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</si>
  <si>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</si>
  <si>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</si>
  <si>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</si>
  <si>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</si>
  <si>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</si>
  <si>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</si>
  <si>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</si>
  <si>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</si>
  <si>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</si>
  <si>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</si>
  <si>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</si>
  <si>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</si>
  <si>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</si>
  <si>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</si>
  <si>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</si>
  <si>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</si>
  <si>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</si>
  <si>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</si>
  <si>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</si>
  <si>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</si>
  <si>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713400821R00</t>
  </si>
  <si>
    <t>Odstranění izolačních pásů  potrubí</t>
  </si>
  <si>
    <t>m2</t>
  </si>
  <si>
    <t>RTS 17/ II</t>
  </si>
  <si>
    <t>Indiv</t>
  </si>
  <si>
    <t>POL1_</t>
  </si>
  <si>
    <t>Položka pořadí 2 : 123,50000*0,1</t>
  </si>
  <si>
    <t>VV</t>
  </si>
  <si>
    <t>Položka pořadí 3 : 215,50000*0,15</t>
  </si>
  <si>
    <t>Položka pořadí 4 : 67,00000*0,2</t>
  </si>
  <si>
    <t>Položka pořadí 5 : 60,00000*0,25</t>
  </si>
  <si>
    <t>Položka pořadí 6 : 51,50000*0,3</t>
  </si>
  <si>
    <t>722130801R00</t>
  </si>
  <si>
    <t>Demontáž potrubí ocelových závitových DN 25</t>
  </si>
  <si>
    <t>m</t>
  </si>
  <si>
    <t>Položka pořadí 15 : 14,50000</t>
  </si>
  <si>
    <t>Položka pořadí 16 : 24,50000</t>
  </si>
  <si>
    <t>Položka pořadí 22 : 43,00000</t>
  </si>
  <si>
    <t>Položka pořadí 23 : 41,50000</t>
  </si>
  <si>
    <t>722130802R00</t>
  </si>
  <si>
    <t>Demontáž potrubí ocelových závitových DN 40</t>
  </si>
  <si>
    <t>Položka pořadí 17 : 52,00000</t>
  </si>
  <si>
    <t>Položka pořadí 18 : 50,00000</t>
  </si>
  <si>
    <t>Položka pořadí 24 : 59,50000</t>
  </si>
  <si>
    <t>Položka pořadí 25 : 54,00000</t>
  </si>
  <si>
    <t>722130803R00</t>
  </si>
  <si>
    <t>Demontáž potrubí ocelových závitových DN 50</t>
  </si>
  <si>
    <t>Položka pořadí 19 : 15,50000</t>
  </si>
  <si>
    <t>Položka pořadí 26 : 51,50000</t>
  </si>
  <si>
    <t>722130804R00</t>
  </si>
  <si>
    <t>Demontáž potrubí ocelových závitových DN 65</t>
  </si>
  <si>
    <t>Položka pořadí 20 : 35,00000</t>
  </si>
  <si>
    <t>Položka pořadí 27 : 25,00000</t>
  </si>
  <si>
    <t>722130806R00</t>
  </si>
  <si>
    <t>Demontáž potrubí ocelových závitových DN 100</t>
  </si>
  <si>
    <t>Položka pořadí 21 : 51,50000</t>
  </si>
  <si>
    <t>411387531R00</t>
  </si>
  <si>
    <t>Zabetonování otvorů 0,25 m2 ve stropech a klenbách</t>
  </si>
  <si>
    <t>kus</t>
  </si>
  <si>
    <t>RTS 17/ I</t>
  </si>
  <si>
    <t>972054341R00</t>
  </si>
  <si>
    <t>Vybourání otv. stropy ŽB pl. 0,25 m2, tl. 15 cm</t>
  </si>
  <si>
    <t>713571112R00</t>
  </si>
  <si>
    <t>Požárně ochranná manžeta hl. 60 mm, EI 90, D 63 mm</t>
  </si>
  <si>
    <t>722131932R00</t>
  </si>
  <si>
    <t>Oprava-propojení dosavadního potrubí závit. DN 20</t>
  </si>
  <si>
    <t>722131933R00</t>
  </si>
  <si>
    <t>Oprava-propojení dosavadního potrubí závit. DN 25</t>
  </si>
  <si>
    <t>722131934R00</t>
  </si>
  <si>
    <t>Oprava-propojení dosavadního potrubí závit. DN 32</t>
  </si>
  <si>
    <t>722131935R00</t>
  </si>
  <si>
    <t>Oprava-propojení dosavadního potrubí závit. DN 40</t>
  </si>
  <si>
    <t>722131936R00</t>
  </si>
  <si>
    <t>Oprava-propojení dosavadního potrubí závit. DN 50</t>
  </si>
  <si>
    <t>722172311R00</t>
  </si>
  <si>
    <t>Potrubí z PPR, studená, D 20x2,8 mm, vč.zed.výpom.</t>
  </si>
  <si>
    <t>002 : 3</t>
  </si>
  <si>
    <t>004 : 2,5</t>
  </si>
  <si>
    <t>008 : 2</t>
  </si>
  <si>
    <t>014 : 1,5</t>
  </si>
  <si>
    <t>031 : 3,5</t>
  </si>
  <si>
    <t>033 : 2</t>
  </si>
  <si>
    <t>722172312R00</t>
  </si>
  <si>
    <t>Potrubí z PPR, studená, D 25x3,5 mm, vč.zed.výpom.</t>
  </si>
  <si>
    <t>002 : 4</t>
  </si>
  <si>
    <t>005 : 1,5</t>
  </si>
  <si>
    <t>006 : 1</t>
  </si>
  <si>
    <t>014 : 1</t>
  </si>
  <si>
    <t>030 : 7</t>
  </si>
  <si>
    <t>032 : 3</t>
  </si>
  <si>
    <t>031 : 1</t>
  </si>
  <si>
    <t>034 : 5</t>
  </si>
  <si>
    <t>036 : 1</t>
  </si>
  <si>
    <t>722172313R00</t>
  </si>
  <si>
    <t>Potrubí z PPR, studená, D 32x4,4 mm, vč.zed.výpom.</t>
  </si>
  <si>
    <t>001 : 5</t>
  </si>
  <si>
    <t>013 : 1</t>
  </si>
  <si>
    <t>002 : 1,5</t>
  </si>
  <si>
    <t>012 : 1</t>
  </si>
  <si>
    <t>005 : 2</t>
  </si>
  <si>
    <t>006 : 2,5</t>
  </si>
  <si>
    <t>14 : 1</t>
  </si>
  <si>
    <t>037 : 5</t>
  </si>
  <si>
    <t>by pass : 18</t>
  </si>
  <si>
    <t>svis : 12</t>
  </si>
  <si>
    <t>722172314R00</t>
  </si>
  <si>
    <t>Potrubí z PPR, studená, D 40x5,5 mm, vč.zed.výpom.</t>
  </si>
  <si>
    <t>011 : 2,5</t>
  </si>
  <si>
    <t>010 : 4</t>
  </si>
  <si>
    <t>005 : 10</t>
  </si>
  <si>
    <t>014 : 11</t>
  </si>
  <si>
    <t>032 : 6,5</t>
  </si>
  <si>
    <t>038 : 7</t>
  </si>
  <si>
    <t>svis : 9</t>
  </si>
  <si>
    <t>722172315R00</t>
  </si>
  <si>
    <t>Potrubí z PPR, studená, D 50x6,9 mm, vč.zed.výpom.</t>
  </si>
  <si>
    <t>032 : 1,5</t>
  </si>
  <si>
    <t>038 : 2</t>
  </si>
  <si>
    <t>035 : 6</t>
  </si>
  <si>
    <t>svis : 6</t>
  </si>
  <si>
    <t>722172316R00</t>
  </si>
  <si>
    <t>Potrubí z PPR, studená, D 63x8,6 mm, vč.zed.výpom.</t>
  </si>
  <si>
    <t>013 : 6</t>
  </si>
  <si>
    <t>032+038 : 26</t>
  </si>
  <si>
    <t>svis : 3</t>
  </si>
  <si>
    <t>722172318R00</t>
  </si>
  <si>
    <t>Potrubí z PPR, studená, D 90x12,3 mm,vč.zed.výpom.</t>
  </si>
  <si>
    <t>pozarni voda PV : 10,5+35,5+5,5</t>
  </si>
  <si>
    <t>722172331R00</t>
  </si>
  <si>
    <t>Potrubí z PPR, teplá, D 20x3,4 mm, vč. zed. výpom.</t>
  </si>
  <si>
    <t xml:space="preserve">CTV : </t>
  </si>
  <si>
    <t>013 : 7</t>
  </si>
  <si>
    <t>036 : 1,5</t>
  </si>
  <si>
    <t xml:space="preserve">TV : </t>
  </si>
  <si>
    <t>009 : 4</t>
  </si>
  <si>
    <t>031 : 3</t>
  </si>
  <si>
    <t>033 : 1</t>
  </si>
  <si>
    <t>031 : 1,5</t>
  </si>
  <si>
    <t>722172332R00</t>
  </si>
  <si>
    <t>Potrubí z PPR, teplá, D 25x4,2 mm, vč. zed. výpom.</t>
  </si>
  <si>
    <t>037 : 3</t>
  </si>
  <si>
    <t>037 : 2,5</t>
  </si>
  <si>
    <t>svis : 15</t>
  </si>
  <si>
    <t>722172333R00</t>
  </si>
  <si>
    <t>Potrubí z PPR, teplá, D 32x5,4 mm, vč. zed. výpom.</t>
  </si>
  <si>
    <t>011 : 8</t>
  </si>
  <si>
    <t>001 : 4</t>
  </si>
  <si>
    <t>032 : 2,5</t>
  </si>
  <si>
    <t>722172334R00</t>
  </si>
  <si>
    <t>Potrubí z PPR, teplá, D 40x6,7 mm, vč. zed. výpom.</t>
  </si>
  <si>
    <t>010 : 1</t>
  </si>
  <si>
    <t>035 : 5,5</t>
  </si>
  <si>
    <t>032 : 6</t>
  </si>
  <si>
    <t>722172335R00</t>
  </si>
  <si>
    <t>Potrubí z PPR, teplá, D 50x8,3 mm, vč. zed. výpom.</t>
  </si>
  <si>
    <t>032 : 32</t>
  </si>
  <si>
    <t>010 : 6</t>
  </si>
  <si>
    <t>032 : 1</t>
  </si>
  <si>
    <t>035 : 5</t>
  </si>
  <si>
    <t>037 : 5,5</t>
  </si>
  <si>
    <t>722172336R00</t>
  </si>
  <si>
    <t>Potrubí z PPR, teplá, D 63x10,5 mm, vč .zed.výpom.</t>
  </si>
  <si>
    <t>032 : 25</t>
  </si>
  <si>
    <t>722181212RT7</t>
  </si>
  <si>
    <t>Izolace návleková MIRELON PRO tl. stěny 9 mm, vnitřní průměr 22 mm</t>
  </si>
  <si>
    <t>722181212RT8</t>
  </si>
  <si>
    <t>Izolace návleková MIRELON PRO tl. stěny 9 mm, vnitřní průměr 25 mm</t>
  </si>
  <si>
    <t>722181212RU1</t>
  </si>
  <si>
    <t>Izolace návleková MIRELON PRO tl. stěny 9 mm, vnitřní průměr 32 mm</t>
  </si>
  <si>
    <t>722181212RV9</t>
  </si>
  <si>
    <t>Izolace návleková MIRELON PRO tl. stěny 9 mm, vnitřní průměr 40 mm</t>
  </si>
  <si>
    <t>722181212RW6</t>
  </si>
  <si>
    <t>Izolace návleková MIRELON PRO tl. stěny 9 mm, vnitřní průměr 50 mm</t>
  </si>
  <si>
    <t>722181212RY3</t>
  </si>
  <si>
    <t>Izolace návleková MIRELON PRO tl. stěny 9 mm, vnitřní průměr 63 mm</t>
  </si>
  <si>
    <t>722181213RY7</t>
  </si>
  <si>
    <t>Izolace návleková MIRELON PRO tl. stěny 13 mm, vnitřní průměr 89 mm</t>
  </si>
  <si>
    <t>722181215RT7</t>
  </si>
  <si>
    <t>Izolace návleková  MIRELON PRO tl. stěny 25 mm, vnitřní průměr 22 mm</t>
  </si>
  <si>
    <t>722181215RT8</t>
  </si>
  <si>
    <t>Izolace návleková  MIRELON PRO tl. stěny 25 mm, vnitřní průměr 25 mm</t>
  </si>
  <si>
    <t>722181215RU1</t>
  </si>
  <si>
    <t>Izolace návleková  MIRELON PRO tl. stěny 25 mm, vnitřní průměr 32 mm</t>
  </si>
  <si>
    <t>722181215RV9</t>
  </si>
  <si>
    <t>Izolace návleková  MIRELON PRO tl. stěny 25 mm, vnitřní průměr 40 mm</t>
  </si>
  <si>
    <t>722181215RW6</t>
  </si>
  <si>
    <t>Izolace návleková  MIRELON PRO tl. stěny 25 mm, vnitřní průměr 50 mm</t>
  </si>
  <si>
    <t>722181215RY3</t>
  </si>
  <si>
    <t>Izolace návleková  MIRELON PRO tl. stěny 25 mm, vnitřní průměr 63 mm</t>
  </si>
  <si>
    <t>722190402R00</t>
  </si>
  <si>
    <t>Vyvedení a upevnění výpustek DN 20</t>
  </si>
  <si>
    <t>722220111R00</t>
  </si>
  <si>
    <t>Nástěnka K 247, pro výtokový ventil G 1/2</t>
  </si>
  <si>
    <t>722220121R00</t>
  </si>
  <si>
    <t>Nástěnka K 247, pro baterii G 1/2</t>
  </si>
  <si>
    <t>pár</t>
  </si>
  <si>
    <t>722280106R00</t>
  </si>
  <si>
    <t>Tlaková zkouška vodovodního potrubí DN 32</t>
  </si>
  <si>
    <t>722280107R00</t>
  </si>
  <si>
    <t>Tlaková zkouška vodovodního potrubí DN 40</t>
  </si>
  <si>
    <t>722280108R00</t>
  </si>
  <si>
    <t>Tlaková zkouška vodovodního potrubí DN 50</t>
  </si>
  <si>
    <t>722280109R00</t>
  </si>
  <si>
    <t>Tlaková zkouška vodovodního potrubí DN 65</t>
  </si>
  <si>
    <t/>
  </si>
  <si>
    <t>722290234R00</t>
  </si>
  <si>
    <t>Proplach a dezinfekce vodovod.potrubí DN 80</t>
  </si>
  <si>
    <t>Položka pořadí 44 : 235,00000</t>
  </si>
  <si>
    <t>Položka pořadí 45 : 104,00000</t>
  </si>
  <si>
    <t>Položka pořadí 46 : 67,00000</t>
  </si>
  <si>
    <t>Položka pořadí 47 : 111,50000</t>
  </si>
  <si>
    <t>725800945R00</t>
  </si>
  <si>
    <t>Zpětná montáž baterie 1/2</t>
  </si>
  <si>
    <t>725800971R00</t>
  </si>
  <si>
    <t>Zpětná montáž sprchy 3/4</t>
  </si>
  <si>
    <t>725820801R00</t>
  </si>
  <si>
    <t>Demontáž baterie nástěnné do G 3/4</t>
  </si>
  <si>
    <t>soubor</t>
  </si>
  <si>
    <t>725840850R00</t>
  </si>
  <si>
    <t>Demontáž baterie sprch.diferenciální G 3/4x1</t>
  </si>
  <si>
    <t>998722201R00</t>
  </si>
  <si>
    <t>Přesun hmot pro vnitřní vodovod, výšky do 6 m</t>
  </si>
  <si>
    <t>POL7_</t>
  </si>
  <si>
    <t>732429114R00</t>
  </si>
  <si>
    <t>Montáž čerpadel oběhových spirálních, DN 65</t>
  </si>
  <si>
    <t>73400001</t>
  </si>
  <si>
    <t>Čerpadlo Grundfos NB 65-200/219 A-F2-P-E-BAQE</t>
  </si>
  <si>
    <t xml:space="preserve">ks    </t>
  </si>
  <si>
    <t>Vlastní</t>
  </si>
  <si>
    <t>Kalkul</t>
  </si>
  <si>
    <t>POL3_</t>
  </si>
  <si>
    <t>979087112R00</t>
  </si>
  <si>
    <t>Nakládání suti na dopravní prostředky</t>
  </si>
  <si>
    <t>t</t>
  </si>
  <si>
    <t>POL8_</t>
  </si>
  <si>
    <t>979011221R00</t>
  </si>
  <si>
    <t>Svislá doprava suti a vybour. hmot za 1.PP nošením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</si>
  <si>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</si>
  <si>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</si>
  <si>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</si>
  <si>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</si>
  <si>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</si>
  <si>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</si>
  <si>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</si>
  <si>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</si>
  <si>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979990107R00</t>
  </si>
  <si>
    <t>Poplatek za skládku suti - směs betonu,cihel,dřeva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</si>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</sst>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4" fontId="7" fillId="3" borderId="39" xfId="0" applyNumberFormat="1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3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40</v>
      </c>
    </row>
    <row r="2" spans="1:7" ht="57.75" customHeight="1" x14ac:dyDescent="0.2">
      <c r="A2" s="191" t="s">
        <v>41</v>
      </c>
      <c r="B2" s="191"/>
      <c r="C2" s="191"/>
      <c r="D2" s="191"/>
      <c r="E2" s="191"/>
      <c r="F2" s="191"/>
      <c r="G2" s="19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opLeftCell="B15" zoomScaleNormal="100" zoomScaleSheetLayoutView="75" workbookViewId="0">
      <selection activeCell="M24" sqref="M2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38</v>
      </c>
      <c r="B1" s="192" t="s">
        <v>4</v>
      </c>
      <c r="C1" s="193"/>
      <c r="D1" s="193"/>
      <c r="E1" s="193"/>
      <c r="F1" s="193"/>
      <c r="G1" s="193"/>
      <c r="H1" s="193"/>
      <c r="I1" s="193"/>
      <c r="J1" s="194"/>
    </row>
    <row r="2" spans="1:15" ht="36" customHeight="1" x14ac:dyDescent="0.2">
      <c r="A2" s="3"/>
      <c r="B2" s="80" t="s">
        <v>24</v>
      </c>
      <c r="C2" s="81"/>
      <c r="D2" s="82" t="s">
        <v>49</v>
      </c>
      <c r="E2" s="201" t="s">
        <v>50</v>
      </c>
      <c r="F2" s="202"/>
      <c r="G2" s="202"/>
      <c r="H2" s="202"/>
      <c r="I2" s="202"/>
      <c r="J2" s="203"/>
      <c r="O2" s="2"/>
    </row>
    <row r="3" spans="1:15" ht="27" customHeight="1" x14ac:dyDescent="0.2">
      <c r="A3" s="3"/>
      <c r="B3" s="83" t="s">
        <v>47</v>
      </c>
      <c r="C3" s="81"/>
      <c r="D3" s="84" t="s">
        <v>45</v>
      </c>
      <c r="E3" s="204" t="s">
        <v>46</v>
      </c>
      <c r="F3" s="205"/>
      <c r="G3" s="205"/>
      <c r="H3" s="205"/>
      <c r="I3" s="205"/>
      <c r="J3" s="206"/>
    </row>
    <row r="4" spans="1:15" ht="23.25" customHeight="1" x14ac:dyDescent="0.2">
      <c r="A4" s="79">
        <v>485</v>
      </c>
      <c r="B4" s="85" t="s">
        <v>48</v>
      </c>
      <c r="C4" s="86"/>
      <c r="D4" s="87" t="s">
        <v>43</v>
      </c>
      <c r="E4" s="215" t="s">
        <v>44</v>
      </c>
      <c r="F4" s="216"/>
      <c r="G4" s="216"/>
      <c r="H4" s="216"/>
      <c r="I4" s="216"/>
      <c r="J4" s="217"/>
    </row>
    <row r="5" spans="1:15" ht="24" customHeight="1" x14ac:dyDescent="0.2">
      <c r="A5" s="3"/>
      <c r="B5" s="47" t="s">
        <v>23</v>
      </c>
      <c r="C5" s="4"/>
      <c r="D5" s="32"/>
      <c r="E5" s="25"/>
      <c r="F5" s="25"/>
      <c r="G5" s="25"/>
      <c r="H5" s="27" t="s">
        <v>42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36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21</v>
      </c>
      <c r="C8" s="4"/>
      <c r="D8" s="35"/>
      <c r="E8" s="4"/>
      <c r="F8" s="4"/>
      <c r="G8" s="45"/>
      <c r="H8" s="27" t="s">
        <v>42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36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20</v>
      </c>
      <c r="C11" s="4"/>
      <c r="D11" s="208"/>
      <c r="E11" s="208"/>
      <c r="F11" s="208"/>
      <c r="G11" s="208"/>
      <c r="H11" s="27" t="s">
        <v>42</v>
      </c>
      <c r="I11" s="89"/>
      <c r="J11" s="10"/>
    </row>
    <row r="12" spans="1:15" ht="15.75" customHeight="1" x14ac:dyDescent="0.2">
      <c r="A12" s="3"/>
      <c r="B12" s="41"/>
      <c r="C12" s="25"/>
      <c r="D12" s="213"/>
      <c r="E12" s="213"/>
      <c r="F12" s="213"/>
      <c r="G12" s="213"/>
      <c r="H12" s="27" t="s">
        <v>36</v>
      </c>
      <c r="I12" s="89"/>
      <c r="J12" s="10"/>
    </row>
    <row r="13" spans="1:15" ht="15.75" customHeight="1" x14ac:dyDescent="0.2">
      <c r="A13" s="3"/>
      <c r="B13" s="42"/>
      <c r="C13" s="88"/>
      <c r="D13" s="214"/>
      <c r="E13" s="214"/>
      <c r="F13" s="214"/>
      <c r="G13" s="214"/>
      <c r="H13" s="28"/>
      <c r="I13" s="34"/>
      <c r="J13" s="51"/>
    </row>
    <row r="14" spans="1:15" ht="24" hidden="1" customHeight="1" x14ac:dyDescent="0.2">
      <c r="A14" s="3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34</v>
      </c>
      <c r="C15" s="72"/>
      <c r="D15" s="53"/>
      <c r="E15" s="207"/>
      <c r="F15" s="207"/>
      <c r="G15" s="209"/>
      <c r="H15" s="209"/>
      <c r="I15" s="209" t="s">
        <v>31</v>
      </c>
      <c r="J15" s="210"/>
    </row>
    <row r="16" spans="1:15" ht="23.25" customHeight="1" x14ac:dyDescent="0.2">
      <c r="A16" s="141" t="s">
        <v>26</v>
      </c>
      <c r="B16" s="57" t="s">
        <v>26</v>
      </c>
      <c r="C16" s="58"/>
      <c r="D16" s="59"/>
      <c r="E16" s="198"/>
      <c r="F16" s="199"/>
      <c r="G16" s="198"/>
      <c r="H16" s="199"/>
      <c r="I16" s="198"/>
      <c r="J16" s="200"/>
    </row>
    <row r="17" spans="1:10" ht="23.25" customHeight="1" x14ac:dyDescent="0.2">
      <c r="A17" s="141" t="s">
        <v>27</v>
      </c>
      <c r="B17" s="57" t="s">
        <v>27</v>
      </c>
      <c r="C17" s="58"/>
      <c r="D17" s="59"/>
      <c r="E17" s="198"/>
      <c r="F17" s="199"/>
      <c r="G17" s="198"/>
      <c r="H17" s="199"/>
      <c r="I17" s="198"/>
      <c r="J17" s="200"/>
    </row>
    <row r="18" spans="1:10" ht="23.25" customHeight="1" x14ac:dyDescent="0.2">
      <c r="A18" s="141" t="s">
        <v>28</v>
      </c>
      <c r="B18" s="57" t="s">
        <v>28</v>
      </c>
      <c r="C18" s="58"/>
      <c r="D18" s="59"/>
      <c r="E18" s="198"/>
      <c r="F18" s="199"/>
      <c r="G18" s="198"/>
      <c r="H18" s="199"/>
      <c r="I18" s="198"/>
      <c r="J18" s="200"/>
    </row>
    <row r="19" spans="1:10" ht="23.25" customHeight="1" x14ac:dyDescent="0.2">
      <c r="A19" s="141" t="s">
        <v>66</v>
      </c>
      <c r="B19" s="57" t="s">
        <v>29</v>
      </c>
      <c r="C19" s="58"/>
      <c r="D19" s="59"/>
      <c r="E19" s="198"/>
      <c r="F19" s="199"/>
      <c r="G19" s="198"/>
      <c r="H19" s="199"/>
      <c r="I19" s="198"/>
      <c r="J19" s="200"/>
    </row>
    <row r="20" spans="1:10" ht="23.25" customHeight="1" x14ac:dyDescent="0.2">
      <c r="A20" s="141" t="s">
        <v>67</v>
      </c>
      <c r="B20" s="57" t="s">
        <v>30</v>
      </c>
      <c r="C20" s="58"/>
      <c r="D20" s="59"/>
      <c r="E20" s="198"/>
      <c r="F20" s="199"/>
      <c r="G20" s="198"/>
      <c r="H20" s="199"/>
      <c r="I20" s="198"/>
      <c r="J20" s="200"/>
    </row>
    <row r="21" spans="1:10" ht="23.25" customHeight="1" x14ac:dyDescent="0.2">
      <c r="A21" s="3"/>
      <c r="B21" s="74" t="s">
        <v>31</v>
      </c>
      <c r="C21" s="75"/>
      <c r="D21" s="76"/>
      <c r="E21" s="211"/>
      <c r="F21" s="212"/>
      <c r="G21" s="211"/>
      <c r="H21" s="212"/>
      <c r="I21" s="211"/>
      <c r="J21" s="223"/>
    </row>
    <row r="22" spans="1:10" ht="33" customHeight="1" x14ac:dyDescent="0.2">
      <c r="A22" s="3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13</v>
      </c>
      <c r="C23" s="58"/>
      <c r="D23" s="59"/>
      <c r="E23" s="60">
        <v>15</v>
      </c>
      <c r="F23" s="61" t="s">
        <v>0</v>
      </c>
      <c r="G23" s="221"/>
      <c r="H23" s="222"/>
      <c r="I23" s="222"/>
      <c r="J23" s="62"/>
    </row>
    <row r="24" spans="1:10" ht="23.25" customHeight="1" x14ac:dyDescent="0.2">
      <c r="A24" s="3">
        <f>(A23-INT(A23))*100</f>
        <v>0</v>
      </c>
      <c r="B24" s="57" t="s">
        <v>14</v>
      </c>
      <c r="C24" s="58"/>
      <c r="D24" s="59"/>
      <c r="E24" s="60">
        <f>SazbaDPH1</f>
        <v>15</v>
      </c>
      <c r="F24" s="61" t="s">
        <v>0</v>
      </c>
      <c r="G24" s="219"/>
      <c r="H24" s="220"/>
      <c r="I24" s="220"/>
      <c r="J24" s="62"/>
    </row>
    <row r="25" spans="1:10" ht="23.25" customHeight="1" x14ac:dyDescent="0.2">
      <c r="A25" s="3">
        <f>ZakladDPHZakl*SazbaDPH2/100</f>
        <v>0</v>
      </c>
      <c r="B25" s="57" t="s">
        <v>15</v>
      </c>
      <c r="C25" s="58"/>
      <c r="D25" s="59"/>
      <c r="E25" s="60">
        <v>21</v>
      </c>
      <c r="F25" s="61" t="s">
        <v>0</v>
      </c>
      <c r="G25" s="221"/>
      <c r="H25" s="222"/>
      <c r="I25" s="222"/>
      <c r="J25" s="62"/>
    </row>
    <row r="26" spans="1:10" ht="23.25" customHeight="1" x14ac:dyDescent="0.2">
      <c r="A26" s="3">
        <f>(A25-INT(A25))*100</f>
        <v>0</v>
      </c>
      <c r="B26" s="49" t="s">
        <v>16</v>
      </c>
      <c r="C26" s="21"/>
      <c r="D26" s="17"/>
      <c r="E26" s="43">
        <f>SazbaDPH2</f>
        <v>21</v>
      </c>
      <c r="F26" s="44" t="s">
        <v>0</v>
      </c>
      <c r="G26" s="195"/>
      <c r="H26" s="196"/>
      <c r="I26" s="196"/>
      <c r="J26" s="56"/>
    </row>
    <row r="27" spans="1:10" ht="23.25" customHeight="1" thickBot="1" x14ac:dyDescent="0.25">
      <c r="A27" s="3">
        <f>ZakladDPHSni+DPHSni+ZakladDPHZakl+DPHZakl</f>
        <v>0</v>
      </c>
      <c r="B27" s="48" t="s">
        <v>5</v>
      </c>
      <c r="C27" s="19"/>
      <c r="D27" s="22"/>
      <c r="E27" s="19"/>
      <c r="F27" s="20"/>
      <c r="G27" s="197"/>
      <c r="H27" s="197"/>
      <c r="I27" s="197"/>
      <c r="J27" s="63"/>
    </row>
    <row r="28" spans="1:10" ht="27.75" hidden="1" customHeight="1" thickBot="1" x14ac:dyDescent="0.25">
      <c r="A28" s="3"/>
      <c r="B28" s="118" t="s">
        <v>25</v>
      </c>
      <c r="C28" s="119"/>
      <c r="D28" s="119"/>
      <c r="E28" s="120"/>
      <c r="F28" s="121"/>
      <c r="G28" s="224"/>
      <c r="H28" s="225"/>
      <c r="I28" s="225"/>
      <c r="J28" s="122"/>
    </row>
    <row r="29" spans="1:10" ht="27.75" customHeight="1" thickBot="1" x14ac:dyDescent="0.25">
      <c r="A29" s="3">
        <f>(A27-INT(A27))*100</f>
        <v>0</v>
      </c>
      <c r="B29" s="118" t="s">
        <v>37</v>
      </c>
      <c r="C29" s="123"/>
      <c r="D29" s="123"/>
      <c r="E29" s="123"/>
      <c r="F29" s="123"/>
      <c r="G29" s="224"/>
      <c r="H29" s="224"/>
      <c r="I29" s="224"/>
      <c r="J29" s="124"/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12</v>
      </c>
      <c r="D32" s="39"/>
      <c r="E32" s="39"/>
      <c r="F32" s="18" t="s">
        <v>11</v>
      </c>
      <c r="G32" s="39"/>
      <c r="H32" s="40"/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218" t="s">
        <v>2</v>
      </c>
      <c r="E35" s="218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5" t="s">
        <v>17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">
      <c r="A38" s="94" t="s">
        <v>39</v>
      </c>
      <c r="B38" s="98" t="s">
        <v>18</v>
      </c>
      <c r="C38" s="99" t="s">
        <v>6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19</v>
      </c>
      <c r="I38" s="102" t="s">
        <v>1</v>
      </c>
      <c r="J38" s="103" t="s">
        <v>0</v>
      </c>
    </row>
    <row r="39" spans="1:10" ht="25.5" hidden="1" customHeight="1" x14ac:dyDescent="0.2">
      <c r="A39" s="94">
        <v>1</v>
      </c>
      <c r="B39" s="104" t="s">
        <v>51</v>
      </c>
      <c r="C39" s="228"/>
      <c r="D39" s="229"/>
      <c r="E39" s="229"/>
      <c r="F39" s="105">
        <f>'1 2 Pol'!AE225</f>
        <v>0</v>
      </c>
      <c r="G39" s="106">
        <f>'1 2 Pol'!AF225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 x14ac:dyDescent="0.2">
      <c r="A40" s="94">
        <v>2</v>
      </c>
      <c r="B40" s="109" t="s">
        <v>45</v>
      </c>
      <c r="C40" s="230" t="s">
        <v>46</v>
      </c>
      <c r="D40" s="231"/>
      <c r="E40" s="231"/>
      <c r="F40" s="110">
        <f>'1 2 Pol'!AE225</f>
        <v>0</v>
      </c>
      <c r="G40" s="111">
        <f>'1 2 Pol'!AF225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 x14ac:dyDescent="0.2">
      <c r="A41" s="94">
        <v>3</v>
      </c>
      <c r="B41" s="113" t="s">
        <v>43</v>
      </c>
      <c r="C41" s="228" t="s">
        <v>44</v>
      </c>
      <c r="D41" s="229"/>
      <c r="E41" s="229"/>
      <c r="F41" s="114">
        <f>'1 2 Pol'!AE225</f>
        <v>0</v>
      </c>
      <c r="G41" s="107">
        <f>'1 2 Pol'!AF225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4"/>
      <c r="B42" s="232" t="s">
        <v>52</v>
      </c>
      <c r="C42" s="233"/>
      <c r="D42" s="233"/>
      <c r="E42" s="234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 x14ac:dyDescent="0.25">
      <c r="B46" s="125" t="s">
        <v>53</v>
      </c>
    </row>
    <row r="48" spans="1:10" ht="25.5" customHeight="1" x14ac:dyDescent="0.2">
      <c r="A48" s="126"/>
      <c r="B48" s="129" t="s">
        <v>18</v>
      </c>
      <c r="C48" s="129" t="s">
        <v>6</v>
      </c>
      <c r="D48" s="130"/>
      <c r="E48" s="130"/>
      <c r="F48" s="131" t="s">
        <v>54</v>
      </c>
      <c r="G48" s="131"/>
      <c r="H48" s="131"/>
      <c r="I48" s="131" t="s">
        <v>31</v>
      </c>
      <c r="J48" s="131" t="s">
        <v>0</v>
      </c>
    </row>
    <row r="49" spans="1:10" ht="25.5" customHeight="1" x14ac:dyDescent="0.2">
      <c r="A49" s="127"/>
      <c r="B49" s="132" t="s">
        <v>55</v>
      </c>
      <c r="C49" s="226" t="s">
        <v>56</v>
      </c>
      <c r="D49" s="227"/>
      <c r="E49" s="227"/>
      <c r="F49" s="139" t="s">
        <v>26</v>
      </c>
      <c r="G49" s="133"/>
      <c r="H49" s="133"/>
      <c r="I49" s="133">
        <f>'1 2 Pol'!G8</f>
        <v>0</v>
      </c>
      <c r="J49" s="137" t="str">
        <f>IF(I54=0,"",I49/I54*100)</f>
        <v/>
      </c>
    </row>
    <row r="50" spans="1:10" ht="25.5" customHeight="1" x14ac:dyDescent="0.2">
      <c r="A50" s="127"/>
      <c r="B50" s="132" t="s">
        <v>57</v>
      </c>
      <c r="C50" s="226" t="s">
        <v>58</v>
      </c>
      <c r="D50" s="227"/>
      <c r="E50" s="227"/>
      <c r="F50" s="139" t="s">
        <v>26</v>
      </c>
      <c r="G50" s="133"/>
      <c r="H50" s="133"/>
      <c r="I50" s="133">
        <f>'1 2 Pol'!G33</f>
        <v>0</v>
      </c>
      <c r="J50" s="137" t="str">
        <f>IF(I54=0,"",I50/I54*100)</f>
        <v/>
      </c>
    </row>
    <row r="51" spans="1:10" ht="25.5" customHeight="1" x14ac:dyDescent="0.2">
      <c r="A51" s="127"/>
      <c r="B51" s="132" t="s">
        <v>59</v>
      </c>
      <c r="C51" s="226" t="s">
        <v>60</v>
      </c>
      <c r="D51" s="227"/>
      <c r="E51" s="227"/>
      <c r="F51" s="139" t="s">
        <v>27</v>
      </c>
      <c r="G51" s="133"/>
      <c r="H51" s="133"/>
      <c r="I51" s="133">
        <f>'1 2 Pol'!G36</f>
        <v>0</v>
      </c>
      <c r="J51" s="137" t="str">
        <f>IF(I54=0,"",I51/I54*100)</f>
        <v/>
      </c>
    </row>
    <row r="52" spans="1:10" ht="25.5" customHeight="1" x14ac:dyDescent="0.2">
      <c r="A52" s="127"/>
      <c r="B52" s="132" t="s">
        <v>61</v>
      </c>
      <c r="C52" s="226" t="s">
        <v>62</v>
      </c>
      <c r="D52" s="227"/>
      <c r="E52" s="227"/>
      <c r="F52" s="139" t="s">
        <v>27</v>
      </c>
      <c r="G52" s="133"/>
      <c r="H52" s="133"/>
      <c r="I52" s="133">
        <f>'1 2 Pol'!G213</f>
        <v>0</v>
      </c>
      <c r="J52" s="137" t="str">
        <f>IF(I54=0,"",I52/I54*100)</f>
        <v/>
      </c>
    </row>
    <row r="53" spans="1:10" ht="25.5" customHeight="1" x14ac:dyDescent="0.2">
      <c r="A53" s="127"/>
      <c r="B53" s="132" t="s">
        <v>63</v>
      </c>
      <c r="C53" s="226" t="s">
        <v>64</v>
      </c>
      <c r="D53" s="227"/>
      <c r="E53" s="227"/>
      <c r="F53" s="139" t="s">
        <v>65</v>
      </c>
      <c r="G53" s="133"/>
      <c r="H53" s="133"/>
      <c r="I53" s="133">
        <f>'1 2 Pol'!G216</f>
        <v>0</v>
      </c>
      <c r="J53" s="137" t="str">
        <f>IF(I54=0,"",I53/I54*100)</f>
        <v/>
      </c>
    </row>
    <row r="54" spans="1:10" ht="25.5" customHeight="1" x14ac:dyDescent="0.2">
      <c r="A54" s="128"/>
      <c r="B54" s="134" t="s">
        <v>1</v>
      </c>
      <c r="C54" s="134"/>
      <c r="D54" s="135"/>
      <c r="E54" s="135"/>
      <c r="F54" s="140"/>
      <c r="G54" s="136"/>
      <c r="H54" s="136"/>
      <c r="I54" s="136">
        <f>SUM(I49:I53)</f>
        <v>0</v>
      </c>
      <c r="J54" s="138">
        <f>SUM(J49:J53)</f>
        <v>0</v>
      </c>
    </row>
    <row r="55" spans="1:10" x14ac:dyDescent="0.2">
      <c r="F55" s="92"/>
      <c r="G55" s="91"/>
      <c r="H55" s="92"/>
      <c r="I55" s="91"/>
      <c r="J55" s="93"/>
    </row>
    <row r="56" spans="1:10" x14ac:dyDescent="0.2">
      <c r="F56" s="92"/>
      <c r="G56" s="91"/>
      <c r="H56" s="92"/>
      <c r="I56" s="91"/>
      <c r="J56" s="93"/>
    </row>
    <row r="57" spans="1:10" x14ac:dyDescent="0.2">
      <c r="F57" s="92"/>
      <c r="G57" s="91"/>
      <c r="H57" s="92"/>
      <c r="I57" s="91"/>
      <c r="J57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C50:E50"/>
    <mergeCell ref="C51:E51"/>
    <mergeCell ref="C52:E52"/>
    <mergeCell ref="C53:E53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5" t="s">
        <v>7</v>
      </c>
      <c r="B1" s="235"/>
      <c r="C1" s="236"/>
      <c r="D1" s="235"/>
      <c r="E1" s="235"/>
      <c r="F1" s="235"/>
      <c r="G1" s="235"/>
    </row>
    <row r="2" spans="1:7" ht="24.95" customHeight="1" x14ac:dyDescent="0.2">
      <c r="A2" s="78" t="s">
        <v>8</v>
      </c>
      <c r="B2" s="77"/>
      <c r="C2" s="237"/>
      <c r="D2" s="237"/>
      <c r="E2" s="237"/>
      <c r="F2" s="237"/>
      <c r="G2" s="238"/>
    </row>
    <row r="3" spans="1:7" ht="24.95" customHeight="1" x14ac:dyDescent="0.2">
      <c r="A3" s="78" t="s">
        <v>9</v>
      </c>
      <c r="B3" s="77"/>
      <c r="C3" s="237"/>
      <c r="D3" s="237"/>
      <c r="E3" s="237"/>
      <c r="F3" s="237"/>
      <c r="G3" s="238"/>
    </row>
    <row r="4" spans="1:7" ht="24.95" customHeight="1" x14ac:dyDescent="0.2">
      <c r="A4" s="78" t="s">
        <v>10</v>
      </c>
      <c r="B4" s="77"/>
      <c r="C4" s="237"/>
      <c r="D4" s="237"/>
      <c r="E4" s="237"/>
      <c r="F4" s="237"/>
      <c r="G4" s="238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122" activePane="bottomLeft" state="frozen"/>
      <selection pane="bottomLeft" activeCell="X244" sqref="X244"/>
    </sheetView>
  </sheetViews>
  <sheetFormatPr defaultRowHeight="12.75" outlineLevelRow="1" x14ac:dyDescent="0.2"/>
  <cols>
    <col min="1" max="1" width="3.42578125" customWidth="1"/>
    <col min="2" max="2" width="12.42578125" style="90" customWidth="1"/>
    <col min="3" max="3" width="38.140625" style="90" customWidth="1"/>
    <col min="4" max="4" width="4.85546875" customWidth="1"/>
    <col min="5" max="5" width="10.42578125" customWidth="1"/>
    <col min="6" max="6" width="9.85546875" customWidth="1"/>
    <col min="7" max="7" width="12.570312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1" t="s">
        <v>7</v>
      </c>
      <c r="B1" s="251"/>
      <c r="C1" s="251"/>
      <c r="D1" s="251"/>
      <c r="E1" s="251"/>
      <c r="F1" s="251"/>
      <c r="G1" s="251"/>
      <c r="AG1" t="s">
        <v>68</v>
      </c>
    </row>
    <row r="2" spans="1:60" ht="24.95" customHeight="1" x14ac:dyDescent="0.2">
      <c r="A2" s="143" t="s">
        <v>8</v>
      </c>
      <c r="B2" s="77" t="s">
        <v>49</v>
      </c>
      <c r="C2" s="252" t="s">
        <v>50</v>
      </c>
      <c r="D2" s="253"/>
      <c r="E2" s="253"/>
      <c r="F2" s="253"/>
      <c r="G2" s="254"/>
      <c r="AG2" t="s">
        <v>69</v>
      </c>
    </row>
    <row r="3" spans="1:60" ht="24.95" customHeight="1" x14ac:dyDescent="0.2">
      <c r="A3" s="143" t="s">
        <v>9</v>
      </c>
      <c r="B3" s="77" t="s">
        <v>45</v>
      </c>
      <c r="C3" s="252" t="s">
        <v>46</v>
      </c>
      <c r="D3" s="253"/>
      <c r="E3" s="253"/>
      <c r="F3" s="253"/>
      <c r="G3" s="254"/>
      <c r="AC3" s="90" t="s">
        <v>69</v>
      </c>
      <c r="AG3" t="s">
        <v>70</v>
      </c>
    </row>
    <row r="4" spans="1:60" ht="24.95" customHeight="1" x14ac:dyDescent="0.2">
      <c r="A4" s="144" t="s">
        <v>10</v>
      </c>
      <c r="B4" s="145" t="s">
        <v>43</v>
      </c>
      <c r="C4" s="255" t="s">
        <v>44</v>
      </c>
      <c r="D4" s="256"/>
      <c r="E4" s="256"/>
      <c r="F4" s="256"/>
      <c r="G4" s="257"/>
      <c r="AG4" t="s">
        <v>71</v>
      </c>
    </row>
    <row r="5" spans="1:60" x14ac:dyDescent="0.2">
      <c r="D5" s="142"/>
    </row>
    <row r="6" spans="1:60" ht="38.25" x14ac:dyDescent="0.2">
      <c r="A6" s="147" t="s">
        <v>72</v>
      </c>
      <c r="B6" s="149" t="s">
        <v>73</v>
      </c>
      <c r="C6" s="149" t="s">
        <v>74</v>
      </c>
      <c r="D6" s="148" t="s">
        <v>75</v>
      </c>
      <c r="E6" s="147" t="s">
        <v>76</v>
      </c>
      <c r="F6" s="146" t="s">
        <v>77</v>
      </c>
      <c r="G6" s="147" t="s">
        <v>31</v>
      </c>
      <c r="H6" s="150" t="s">
        <v>32</v>
      </c>
      <c r="I6" s="150" t="s">
        <v>78</v>
      </c>
      <c r="J6" s="150" t="s">
        <v>33</v>
      </c>
      <c r="K6" s="150" t="s">
        <v>79</v>
      </c>
      <c r="L6" s="150" t="s">
        <v>80</v>
      </c>
      <c r="M6" s="150" t="s">
        <v>81</v>
      </c>
      <c r="N6" s="150" t="s">
        <v>82</v>
      </c>
      <c r="O6" s="150" t="s">
        <v>83</v>
      </c>
      <c r="P6" s="150" t="s">
        <v>84</v>
      </c>
      <c r="Q6" s="150" t="s">
        <v>85</v>
      </c>
      <c r="R6" s="150" t="s">
        <v>86</v>
      </c>
      <c r="S6" s="150" t="s">
        <v>87</v>
      </c>
      <c r="T6" s="150" t="s">
        <v>88</v>
      </c>
      <c r="U6" s="150" t="s">
        <v>89</v>
      </c>
      <c r="V6" s="150" t="s">
        <v>90</v>
      </c>
      <c r="W6" s="150" t="s">
        <v>91</v>
      </c>
    </row>
    <row r="7" spans="1:60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 x14ac:dyDescent="0.2">
      <c r="A8" s="165" t="s">
        <v>92</v>
      </c>
      <c r="B8" s="166" t="s">
        <v>55</v>
      </c>
      <c r="C8" s="184" t="s">
        <v>56</v>
      </c>
      <c r="D8" s="167"/>
      <c r="E8" s="168"/>
      <c r="F8" s="169"/>
      <c r="G8" s="170"/>
      <c r="H8" s="164"/>
      <c r="I8" s="164">
        <f>SUM(I9:I32)</f>
        <v>0</v>
      </c>
      <c r="J8" s="164"/>
      <c r="K8" s="164">
        <f>SUM(K9:K32)</f>
        <v>26991.15</v>
      </c>
      <c r="L8" s="164"/>
      <c r="M8" s="164">
        <f>SUM(M9:M32)</f>
        <v>0</v>
      </c>
      <c r="N8" s="164"/>
      <c r="O8" s="164">
        <f>SUM(O9:O32)</f>
        <v>0</v>
      </c>
      <c r="P8" s="164"/>
      <c r="Q8" s="164">
        <f>SUM(Q9:Q32)</f>
        <v>3.29</v>
      </c>
      <c r="R8" s="164"/>
      <c r="S8" s="164"/>
      <c r="T8" s="164"/>
      <c r="U8" s="164"/>
      <c r="V8" s="164">
        <f>SUM(V9:V32)</f>
        <v>131.56</v>
      </c>
      <c r="W8" s="164"/>
      <c r="AG8" t="s">
        <v>93</v>
      </c>
    </row>
    <row r="9" spans="1:60" outlineLevel="1" x14ac:dyDescent="0.2">
      <c r="A9" s="171">
        <v>1</v>
      </c>
      <c r="B9" s="172" t="s">
        <v>94</v>
      </c>
      <c r="C9" s="185" t="s">
        <v>95</v>
      </c>
      <c r="D9" s="173" t="s">
        <v>96</v>
      </c>
      <c r="E9" s="174">
        <v>88.525000000000006</v>
      </c>
      <c r="F9" s="175"/>
      <c r="G9" s="176"/>
      <c r="H9" s="161">
        <v>0</v>
      </c>
      <c r="I9" s="160">
        <f>ROUND(E9*H9,2)</f>
        <v>0</v>
      </c>
      <c r="J9" s="161">
        <v>46.57</v>
      </c>
      <c r="K9" s="160">
        <f>ROUND(E9*J9,2)</f>
        <v>4122.6099999999997</v>
      </c>
      <c r="L9" s="160">
        <v>21</v>
      </c>
      <c r="M9" s="160">
        <f>G9*(1+L9/100)</f>
        <v>0</v>
      </c>
      <c r="N9" s="160">
        <v>0</v>
      </c>
      <c r="O9" s="160">
        <f>ROUND(E9*N9,2)</f>
        <v>0</v>
      </c>
      <c r="P9" s="160">
        <v>2.0999999999999999E-3</v>
      </c>
      <c r="Q9" s="160">
        <f>ROUND(E9*P9,2)</f>
        <v>0.19</v>
      </c>
      <c r="R9" s="160"/>
      <c r="S9" s="160" t="s">
        <v>97</v>
      </c>
      <c r="T9" s="160" t="s">
        <v>98</v>
      </c>
      <c r="U9" s="160">
        <v>0.2</v>
      </c>
      <c r="V9" s="160">
        <f>ROUND(E9*U9,2)</f>
        <v>17.71</v>
      </c>
      <c r="W9" s="160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99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86" t="s">
        <v>100</v>
      </c>
      <c r="D10" s="162"/>
      <c r="E10" s="163">
        <v>12.35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101</v>
      </c>
      <c r="AH10" s="151">
        <v>5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86" t="s">
        <v>102</v>
      </c>
      <c r="D11" s="162"/>
      <c r="E11" s="163">
        <v>32.325000000000003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101</v>
      </c>
      <c r="AH11" s="151">
        <v>5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186" t="s">
        <v>103</v>
      </c>
      <c r="D12" s="162"/>
      <c r="E12" s="163">
        <v>13.4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101</v>
      </c>
      <c r="AH12" s="151">
        <v>5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8"/>
      <c r="B13" s="159"/>
      <c r="C13" s="186" t="s">
        <v>104</v>
      </c>
      <c r="D13" s="162"/>
      <c r="E13" s="163">
        <v>15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101</v>
      </c>
      <c r="AH13" s="151">
        <v>5</v>
      </c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86" t="s">
        <v>105</v>
      </c>
      <c r="D14" s="162"/>
      <c r="E14" s="163">
        <v>15.45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51"/>
      <c r="Y14" s="151"/>
      <c r="Z14" s="151"/>
      <c r="AA14" s="151"/>
      <c r="AB14" s="151"/>
      <c r="AC14" s="151"/>
      <c r="AD14" s="151"/>
      <c r="AE14" s="151"/>
      <c r="AF14" s="151"/>
      <c r="AG14" s="151" t="s">
        <v>101</v>
      </c>
      <c r="AH14" s="151">
        <v>5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1">
        <v>2</v>
      </c>
      <c r="B15" s="172" t="s">
        <v>106</v>
      </c>
      <c r="C15" s="185" t="s">
        <v>107</v>
      </c>
      <c r="D15" s="173" t="s">
        <v>108</v>
      </c>
      <c r="E15" s="174">
        <v>123.5</v>
      </c>
      <c r="F15" s="175"/>
      <c r="G15" s="176"/>
      <c r="H15" s="161">
        <v>0</v>
      </c>
      <c r="I15" s="160">
        <f>ROUND(E15*H15,2)</f>
        <v>0</v>
      </c>
      <c r="J15" s="161">
        <v>34.76</v>
      </c>
      <c r="K15" s="160">
        <f>ROUND(E15*J15,2)</f>
        <v>4292.8599999999997</v>
      </c>
      <c r="L15" s="160">
        <v>21</v>
      </c>
      <c r="M15" s="160">
        <f>G15*(1+L15/100)</f>
        <v>0</v>
      </c>
      <c r="N15" s="160">
        <v>0</v>
      </c>
      <c r="O15" s="160">
        <f>ROUND(E15*N15,2)</f>
        <v>0</v>
      </c>
      <c r="P15" s="160">
        <v>2.1299999999999999E-3</v>
      </c>
      <c r="Q15" s="160">
        <f>ROUND(E15*P15,2)</f>
        <v>0.26</v>
      </c>
      <c r="R15" s="160"/>
      <c r="S15" s="160" t="s">
        <v>97</v>
      </c>
      <c r="T15" s="160" t="s">
        <v>98</v>
      </c>
      <c r="U15" s="160">
        <v>0.17299999999999999</v>
      </c>
      <c r="V15" s="160">
        <f>ROUND(E15*U15,2)</f>
        <v>21.37</v>
      </c>
      <c r="W15" s="160"/>
      <c r="X15" s="151"/>
      <c r="Y15" s="151"/>
      <c r="Z15" s="151"/>
      <c r="AA15" s="151"/>
      <c r="AB15" s="151"/>
      <c r="AC15" s="151"/>
      <c r="AD15" s="151"/>
      <c r="AE15" s="151"/>
      <c r="AF15" s="151"/>
      <c r="AG15" s="151" t="s">
        <v>99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186" t="s">
        <v>109</v>
      </c>
      <c r="D16" s="162"/>
      <c r="E16" s="163">
        <v>14.5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101</v>
      </c>
      <c r="AH16" s="151">
        <v>5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8"/>
      <c r="B17" s="159"/>
      <c r="C17" s="186" t="s">
        <v>110</v>
      </c>
      <c r="D17" s="162"/>
      <c r="E17" s="163">
        <v>24.5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1"/>
      <c r="Y17" s="151"/>
      <c r="Z17" s="151"/>
      <c r="AA17" s="151"/>
      <c r="AB17" s="151"/>
      <c r="AC17" s="151"/>
      <c r="AD17" s="151"/>
      <c r="AE17" s="151"/>
      <c r="AF17" s="151"/>
      <c r="AG17" s="151" t="s">
        <v>101</v>
      </c>
      <c r="AH17" s="151">
        <v>5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186" t="s">
        <v>111</v>
      </c>
      <c r="D18" s="162"/>
      <c r="E18" s="163">
        <v>43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1"/>
      <c r="Y18" s="151"/>
      <c r="Z18" s="151"/>
      <c r="AA18" s="151"/>
      <c r="AB18" s="151"/>
      <c r="AC18" s="151"/>
      <c r="AD18" s="151"/>
      <c r="AE18" s="151"/>
      <c r="AF18" s="151"/>
      <c r="AG18" s="151" t="s">
        <v>101</v>
      </c>
      <c r="AH18" s="151">
        <v>5</v>
      </c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8"/>
      <c r="B19" s="159"/>
      <c r="C19" s="186" t="s">
        <v>112</v>
      </c>
      <c r="D19" s="162"/>
      <c r="E19" s="163">
        <v>41.5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101</v>
      </c>
      <c r="AH19" s="151">
        <v>5</v>
      </c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1">
        <v>3</v>
      </c>
      <c r="B20" s="172" t="s">
        <v>113</v>
      </c>
      <c r="C20" s="185" t="s">
        <v>114</v>
      </c>
      <c r="D20" s="173" t="s">
        <v>108</v>
      </c>
      <c r="E20" s="174">
        <v>215.5</v>
      </c>
      <c r="F20" s="175"/>
      <c r="G20" s="176"/>
      <c r="H20" s="161">
        <v>0</v>
      </c>
      <c r="I20" s="160">
        <f>ROUND(E20*H20,2)</f>
        <v>0</v>
      </c>
      <c r="J20" s="161">
        <v>40.97</v>
      </c>
      <c r="K20" s="160">
        <f>ROUND(E20*J20,2)</f>
        <v>8829.0400000000009</v>
      </c>
      <c r="L20" s="160">
        <v>21</v>
      </c>
      <c r="M20" s="160">
        <f>G20*(1+L20/100)</f>
        <v>0</v>
      </c>
      <c r="N20" s="160">
        <v>0</v>
      </c>
      <c r="O20" s="160">
        <f>ROUND(E20*N20,2)</f>
        <v>0</v>
      </c>
      <c r="P20" s="160">
        <v>4.9699999999999996E-3</v>
      </c>
      <c r="Q20" s="160">
        <f>ROUND(E20*P20,2)</f>
        <v>1.07</v>
      </c>
      <c r="R20" s="160"/>
      <c r="S20" s="160" t="s">
        <v>97</v>
      </c>
      <c r="T20" s="160" t="s">
        <v>98</v>
      </c>
      <c r="U20" s="160">
        <v>0.20399999999999999</v>
      </c>
      <c r="V20" s="160">
        <f>ROUND(E20*U20,2)</f>
        <v>43.96</v>
      </c>
      <c r="W20" s="160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99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8"/>
      <c r="B21" s="159"/>
      <c r="C21" s="186" t="s">
        <v>115</v>
      </c>
      <c r="D21" s="162"/>
      <c r="E21" s="163">
        <v>52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51"/>
      <c r="Y21" s="151"/>
      <c r="Z21" s="151"/>
      <c r="AA21" s="151"/>
      <c r="AB21" s="151"/>
      <c r="AC21" s="151"/>
      <c r="AD21" s="151"/>
      <c r="AE21" s="151"/>
      <c r="AF21" s="151"/>
      <c r="AG21" s="151" t="s">
        <v>101</v>
      </c>
      <c r="AH21" s="151">
        <v>5</v>
      </c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8"/>
      <c r="B22" s="159"/>
      <c r="C22" s="186" t="s">
        <v>116</v>
      </c>
      <c r="D22" s="162"/>
      <c r="E22" s="163">
        <v>50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51"/>
      <c r="Y22" s="151"/>
      <c r="Z22" s="151"/>
      <c r="AA22" s="151"/>
      <c r="AB22" s="151"/>
      <c r="AC22" s="151"/>
      <c r="AD22" s="151"/>
      <c r="AE22" s="151"/>
      <c r="AF22" s="151"/>
      <c r="AG22" s="151" t="s">
        <v>101</v>
      </c>
      <c r="AH22" s="151">
        <v>5</v>
      </c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186" t="s">
        <v>117</v>
      </c>
      <c r="D23" s="162"/>
      <c r="E23" s="163">
        <v>59.5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101</v>
      </c>
      <c r="AH23" s="151">
        <v>5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8"/>
      <c r="B24" s="159"/>
      <c r="C24" s="186" t="s">
        <v>118</v>
      </c>
      <c r="D24" s="162"/>
      <c r="E24" s="163">
        <v>54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1"/>
      <c r="Y24" s="151"/>
      <c r="Z24" s="151"/>
      <c r="AA24" s="151"/>
      <c r="AB24" s="151"/>
      <c r="AC24" s="151"/>
      <c r="AD24" s="151"/>
      <c r="AE24" s="151"/>
      <c r="AF24" s="151"/>
      <c r="AG24" s="151" t="s">
        <v>101</v>
      </c>
      <c r="AH24" s="151">
        <v>5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1">
        <v>4</v>
      </c>
      <c r="B25" s="172" t="s">
        <v>119</v>
      </c>
      <c r="C25" s="185" t="s">
        <v>120</v>
      </c>
      <c r="D25" s="173" t="s">
        <v>108</v>
      </c>
      <c r="E25" s="174">
        <v>67</v>
      </c>
      <c r="F25" s="175"/>
      <c r="G25" s="176"/>
      <c r="H25" s="161">
        <v>0</v>
      </c>
      <c r="I25" s="160">
        <f>ROUND(E25*H25,2)</f>
        <v>0</v>
      </c>
      <c r="J25" s="161">
        <v>48</v>
      </c>
      <c r="K25" s="160">
        <f>ROUND(E25*J25,2)</f>
        <v>3216</v>
      </c>
      <c r="L25" s="160">
        <v>21</v>
      </c>
      <c r="M25" s="160">
        <f>G25*(1+L25/100)</f>
        <v>0</v>
      </c>
      <c r="N25" s="160">
        <v>0</v>
      </c>
      <c r="O25" s="160">
        <f>ROUND(E25*N25,2)</f>
        <v>0</v>
      </c>
      <c r="P25" s="160">
        <v>6.7000000000000002E-3</v>
      </c>
      <c r="Q25" s="160">
        <f>ROUND(E25*P25,2)</f>
        <v>0.45</v>
      </c>
      <c r="R25" s="160"/>
      <c r="S25" s="160" t="s">
        <v>97</v>
      </c>
      <c r="T25" s="160" t="s">
        <v>98</v>
      </c>
      <c r="U25" s="160">
        <v>0.23899999999999999</v>
      </c>
      <c r="V25" s="160">
        <f>ROUND(E25*U25,2)</f>
        <v>16.010000000000002</v>
      </c>
      <c r="W25" s="160"/>
      <c r="X25" s="151"/>
      <c r="Y25" s="151"/>
      <c r="Z25" s="151"/>
      <c r="AA25" s="151"/>
      <c r="AB25" s="151"/>
      <c r="AC25" s="151"/>
      <c r="AD25" s="151"/>
      <c r="AE25" s="151"/>
      <c r="AF25" s="151"/>
      <c r="AG25" s="151" t="s">
        <v>99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86" t="s">
        <v>121</v>
      </c>
      <c r="D26" s="162"/>
      <c r="E26" s="163">
        <v>15.5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101</v>
      </c>
      <c r="AH26" s="151">
        <v>5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8"/>
      <c r="B27" s="159"/>
      <c r="C27" s="186" t="s">
        <v>122</v>
      </c>
      <c r="D27" s="162"/>
      <c r="E27" s="163">
        <v>51.5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51"/>
      <c r="Y27" s="151"/>
      <c r="Z27" s="151"/>
      <c r="AA27" s="151"/>
      <c r="AB27" s="151"/>
      <c r="AC27" s="151"/>
      <c r="AD27" s="151"/>
      <c r="AE27" s="151"/>
      <c r="AF27" s="151"/>
      <c r="AG27" s="151" t="s">
        <v>101</v>
      </c>
      <c r="AH27" s="151">
        <v>5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1">
        <v>5</v>
      </c>
      <c r="B28" s="172" t="s">
        <v>123</v>
      </c>
      <c r="C28" s="185" t="s">
        <v>124</v>
      </c>
      <c r="D28" s="173" t="s">
        <v>108</v>
      </c>
      <c r="E28" s="174">
        <v>60</v>
      </c>
      <c r="F28" s="175"/>
      <c r="G28" s="176"/>
      <c r="H28" s="161">
        <v>0</v>
      </c>
      <c r="I28" s="160">
        <f>ROUND(E28*H28,2)</f>
        <v>0</v>
      </c>
      <c r="J28" s="161">
        <v>51.43</v>
      </c>
      <c r="K28" s="160">
        <f>ROUND(E28*J28,2)</f>
        <v>3085.8</v>
      </c>
      <c r="L28" s="160">
        <v>21</v>
      </c>
      <c r="M28" s="160">
        <f>G28*(1+L28/100)</f>
        <v>0</v>
      </c>
      <c r="N28" s="160">
        <v>0</v>
      </c>
      <c r="O28" s="160">
        <f>ROUND(E28*N28,2)</f>
        <v>0</v>
      </c>
      <c r="P28" s="160">
        <v>9.5899999999999996E-3</v>
      </c>
      <c r="Q28" s="160">
        <f>ROUND(E28*P28,2)</f>
        <v>0.57999999999999996</v>
      </c>
      <c r="R28" s="160"/>
      <c r="S28" s="160" t="s">
        <v>97</v>
      </c>
      <c r="T28" s="160" t="s">
        <v>98</v>
      </c>
      <c r="U28" s="160">
        <v>0.25600000000000001</v>
      </c>
      <c r="V28" s="160">
        <f>ROUND(E28*U28,2)</f>
        <v>15.36</v>
      </c>
      <c r="W28" s="160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99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86" t="s">
        <v>125</v>
      </c>
      <c r="D29" s="162"/>
      <c r="E29" s="163">
        <v>35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1"/>
      <c r="Y29" s="151"/>
      <c r="Z29" s="151"/>
      <c r="AA29" s="151"/>
      <c r="AB29" s="151"/>
      <c r="AC29" s="151"/>
      <c r="AD29" s="151"/>
      <c r="AE29" s="151"/>
      <c r="AF29" s="151"/>
      <c r="AG29" s="151" t="s">
        <v>101</v>
      </c>
      <c r="AH29" s="151">
        <v>5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186" t="s">
        <v>126</v>
      </c>
      <c r="D30" s="162"/>
      <c r="E30" s="163">
        <v>25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1"/>
      <c r="Y30" s="151"/>
      <c r="Z30" s="151"/>
      <c r="AA30" s="151"/>
      <c r="AB30" s="151"/>
      <c r="AC30" s="151"/>
      <c r="AD30" s="151"/>
      <c r="AE30" s="151"/>
      <c r="AF30" s="151"/>
      <c r="AG30" s="151" t="s">
        <v>101</v>
      </c>
      <c r="AH30" s="151">
        <v>5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1">
        <v>6</v>
      </c>
      <c r="B31" s="172" t="s">
        <v>127</v>
      </c>
      <c r="C31" s="185" t="s">
        <v>128</v>
      </c>
      <c r="D31" s="173" t="s">
        <v>108</v>
      </c>
      <c r="E31" s="174">
        <v>51.5</v>
      </c>
      <c r="F31" s="175"/>
      <c r="G31" s="176"/>
      <c r="H31" s="161">
        <v>0</v>
      </c>
      <c r="I31" s="160">
        <f>ROUND(E31*H31,2)</f>
        <v>0</v>
      </c>
      <c r="J31" s="161">
        <v>66.89</v>
      </c>
      <c r="K31" s="160">
        <f>ROUND(E31*J31,2)</f>
        <v>3444.84</v>
      </c>
      <c r="L31" s="160">
        <v>21</v>
      </c>
      <c r="M31" s="160">
        <f>G31*(1+L31/100)</f>
        <v>0</v>
      </c>
      <c r="N31" s="160">
        <v>0</v>
      </c>
      <c r="O31" s="160">
        <f>ROUND(E31*N31,2)</f>
        <v>0</v>
      </c>
      <c r="P31" s="160">
        <v>1.4420000000000001E-2</v>
      </c>
      <c r="Q31" s="160">
        <f>ROUND(E31*P31,2)</f>
        <v>0.74</v>
      </c>
      <c r="R31" s="160"/>
      <c r="S31" s="160" t="s">
        <v>97</v>
      </c>
      <c r="T31" s="160" t="s">
        <v>98</v>
      </c>
      <c r="U31" s="160">
        <v>0.33300000000000002</v>
      </c>
      <c r="V31" s="160">
        <f>ROUND(E31*U31,2)</f>
        <v>17.149999999999999</v>
      </c>
      <c r="W31" s="160"/>
      <c r="X31" s="151"/>
      <c r="Y31" s="151"/>
      <c r="Z31" s="151"/>
      <c r="AA31" s="151"/>
      <c r="AB31" s="151"/>
      <c r="AC31" s="151"/>
      <c r="AD31" s="151"/>
      <c r="AE31" s="151"/>
      <c r="AF31" s="151"/>
      <c r="AG31" s="151" t="s">
        <v>99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8"/>
      <c r="B32" s="159"/>
      <c r="C32" s="186" t="s">
        <v>129</v>
      </c>
      <c r="D32" s="162"/>
      <c r="E32" s="163">
        <v>51.5</v>
      </c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101</v>
      </c>
      <c r="AH32" s="151">
        <v>5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x14ac:dyDescent="0.2">
      <c r="A33" s="165" t="s">
        <v>92</v>
      </c>
      <c r="B33" s="166" t="s">
        <v>57</v>
      </c>
      <c r="C33" s="184" t="s">
        <v>58</v>
      </c>
      <c r="D33" s="167"/>
      <c r="E33" s="168"/>
      <c r="F33" s="169"/>
      <c r="G33" s="170"/>
      <c r="H33" s="164"/>
      <c r="I33" s="164">
        <f>SUM(I34:I35)</f>
        <v>600.04</v>
      </c>
      <c r="J33" s="164"/>
      <c r="K33" s="164">
        <f>SUM(K34:K35)</f>
        <v>8513.9599999999991</v>
      </c>
      <c r="L33" s="164"/>
      <c r="M33" s="164">
        <f>SUM(M34:M35)</f>
        <v>0</v>
      </c>
      <c r="N33" s="164"/>
      <c r="O33" s="164">
        <f>SUM(O34:O35)</f>
        <v>0.7</v>
      </c>
      <c r="P33" s="164"/>
      <c r="Q33" s="164">
        <f>SUM(Q34:Q35)</f>
        <v>1.26</v>
      </c>
      <c r="R33" s="164"/>
      <c r="S33" s="164"/>
      <c r="T33" s="164"/>
      <c r="U33" s="164"/>
      <c r="V33" s="164">
        <f>SUM(V34:V35)</f>
        <v>28.35</v>
      </c>
      <c r="W33" s="164"/>
      <c r="AG33" t="s">
        <v>93</v>
      </c>
    </row>
    <row r="34" spans="1:60" ht="22.5" outlineLevel="1" x14ac:dyDescent="0.2">
      <c r="A34" s="177">
        <v>7</v>
      </c>
      <c r="B34" s="178" t="s">
        <v>130</v>
      </c>
      <c r="C34" s="187" t="s">
        <v>131</v>
      </c>
      <c r="D34" s="179" t="s">
        <v>132</v>
      </c>
      <c r="E34" s="180">
        <v>14</v>
      </c>
      <c r="F34" s="181"/>
      <c r="G34" s="182"/>
      <c r="H34" s="161">
        <v>42.86</v>
      </c>
      <c r="I34" s="160">
        <f>ROUND(E34*H34,2)</f>
        <v>600.04</v>
      </c>
      <c r="J34" s="161">
        <v>272.14</v>
      </c>
      <c r="K34" s="160">
        <f>ROUND(E34*J34,2)</f>
        <v>3809.96</v>
      </c>
      <c r="L34" s="160">
        <v>21</v>
      </c>
      <c r="M34" s="160">
        <f>G34*(1+L34/100)</f>
        <v>0</v>
      </c>
      <c r="N34" s="160">
        <v>5.0200000000000002E-2</v>
      </c>
      <c r="O34" s="160">
        <f>ROUND(E34*N34,2)</f>
        <v>0.7</v>
      </c>
      <c r="P34" s="160">
        <v>0</v>
      </c>
      <c r="Q34" s="160">
        <f>ROUND(E34*P34,2)</f>
        <v>0</v>
      </c>
      <c r="R34" s="160"/>
      <c r="S34" s="160" t="s">
        <v>97</v>
      </c>
      <c r="T34" s="160" t="s">
        <v>133</v>
      </c>
      <c r="U34" s="160">
        <v>0.77</v>
      </c>
      <c r="V34" s="160">
        <f>ROUND(E34*U34,2)</f>
        <v>10.78</v>
      </c>
      <c r="W34" s="160"/>
      <c r="X34" s="151"/>
      <c r="Y34" s="151"/>
      <c r="Z34" s="151"/>
      <c r="AA34" s="151"/>
      <c r="AB34" s="151"/>
      <c r="AC34" s="151"/>
      <c r="AD34" s="151"/>
      <c r="AE34" s="151"/>
      <c r="AF34" s="151"/>
      <c r="AG34" s="151" t="s">
        <v>99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7">
        <v>8</v>
      </c>
      <c r="B35" s="178" t="s">
        <v>134</v>
      </c>
      <c r="C35" s="187" t="s">
        <v>135</v>
      </c>
      <c r="D35" s="179" t="s">
        <v>132</v>
      </c>
      <c r="E35" s="180">
        <v>14</v>
      </c>
      <c r="F35" s="181"/>
      <c r="G35" s="182"/>
      <c r="H35" s="161">
        <v>0</v>
      </c>
      <c r="I35" s="160">
        <f>ROUND(E35*H35,2)</f>
        <v>0</v>
      </c>
      <c r="J35" s="161">
        <v>336</v>
      </c>
      <c r="K35" s="160">
        <f>ROUND(E35*J35,2)</f>
        <v>4704</v>
      </c>
      <c r="L35" s="160">
        <v>21</v>
      </c>
      <c r="M35" s="160">
        <f>G35*(1+L35/100)</f>
        <v>0</v>
      </c>
      <c r="N35" s="160">
        <v>0</v>
      </c>
      <c r="O35" s="160">
        <f>ROUND(E35*N35,2)</f>
        <v>0</v>
      </c>
      <c r="P35" s="160">
        <v>0.09</v>
      </c>
      <c r="Q35" s="160">
        <f>ROUND(E35*P35,2)</f>
        <v>1.26</v>
      </c>
      <c r="R35" s="160"/>
      <c r="S35" s="160" t="s">
        <v>97</v>
      </c>
      <c r="T35" s="160" t="s">
        <v>133</v>
      </c>
      <c r="U35" s="160">
        <v>1.2549999999999999</v>
      </c>
      <c r="V35" s="160">
        <f>ROUND(E35*U35,2)</f>
        <v>17.57</v>
      </c>
      <c r="W35" s="160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99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x14ac:dyDescent="0.2">
      <c r="A36" s="165" t="s">
        <v>92</v>
      </c>
      <c r="B36" s="166" t="s">
        <v>59</v>
      </c>
      <c r="C36" s="184" t="s">
        <v>60</v>
      </c>
      <c r="D36" s="167"/>
      <c r="E36" s="168"/>
      <c r="F36" s="169"/>
      <c r="G36" s="170"/>
      <c r="H36" s="164"/>
      <c r="I36" s="164">
        <f>SUM(I37:I212)</f>
        <v>127237.78</v>
      </c>
      <c r="J36" s="164"/>
      <c r="K36" s="164">
        <f>SUM(K37:K212)</f>
        <v>151225.01</v>
      </c>
      <c r="L36" s="164"/>
      <c r="M36" s="164">
        <f>SUM(M37:M212)</f>
        <v>0</v>
      </c>
      <c r="N36" s="164"/>
      <c r="O36" s="164">
        <f>SUM(O37:O212)</f>
        <v>3.0099999999999985</v>
      </c>
      <c r="P36" s="164"/>
      <c r="Q36" s="164">
        <f>SUM(Q37:Q212)</f>
        <v>0.04</v>
      </c>
      <c r="R36" s="164"/>
      <c r="S36" s="164"/>
      <c r="T36" s="164"/>
      <c r="U36" s="164"/>
      <c r="V36" s="164">
        <f>SUM(V37:V212)</f>
        <v>618.9899999999999</v>
      </c>
      <c r="W36" s="164"/>
      <c r="AG36" t="s">
        <v>93</v>
      </c>
    </row>
    <row r="37" spans="1:60" ht="22.5" outlineLevel="1" x14ac:dyDescent="0.2">
      <c r="A37" s="177">
        <v>9</v>
      </c>
      <c r="B37" s="178" t="s">
        <v>136</v>
      </c>
      <c r="C37" s="187" t="s">
        <v>137</v>
      </c>
      <c r="D37" s="179" t="s">
        <v>132</v>
      </c>
      <c r="E37" s="180">
        <v>11</v>
      </c>
      <c r="F37" s="181"/>
      <c r="G37" s="182"/>
      <c r="H37" s="161">
        <v>525.04999999999995</v>
      </c>
      <c r="I37" s="160">
        <f t="shared" ref="I37:I43" si="0">ROUND(E37*H37,2)</f>
        <v>5775.55</v>
      </c>
      <c r="J37" s="161">
        <v>120.86</v>
      </c>
      <c r="K37" s="160">
        <f t="shared" ref="K37:K43" si="1">ROUND(E37*J37,2)</f>
        <v>1329.46</v>
      </c>
      <c r="L37" s="160">
        <v>21</v>
      </c>
      <c r="M37" s="160">
        <f t="shared" ref="M37:M43" si="2">G37*(1+L37/100)</f>
        <v>0</v>
      </c>
      <c r="N37" s="160">
        <v>5.0000000000000002E-5</v>
      </c>
      <c r="O37" s="160">
        <f t="shared" ref="O37:O43" si="3">ROUND(E37*N37,2)</f>
        <v>0</v>
      </c>
      <c r="P37" s="160">
        <v>0</v>
      </c>
      <c r="Q37" s="160">
        <f t="shared" ref="Q37:Q43" si="4">ROUND(E37*P37,2)</f>
        <v>0</v>
      </c>
      <c r="R37" s="160"/>
      <c r="S37" s="160" t="s">
        <v>97</v>
      </c>
      <c r="T37" s="160" t="s">
        <v>98</v>
      </c>
      <c r="U37" s="160">
        <v>0.5</v>
      </c>
      <c r="V37" s="160">
        <f t="shared" ref="V37:V43" si="5">ROUND(E37*U37,2)</f>
        <v>5.5</v>
      </c>
      <c r="W37" s="160"/>
      <c r="X37" s="151"/>
      <c r="Y37" s="151"/>
      <c r="Z37" s="151"/>
      <c r="AA37" s="151"/>
      <c r="AB37" s="151"/>
      <c r="AC37" s="151"/>
      <c r="AD37" s="151"/>
      <c r="AE37" s="151"/>
      <c r="AF37" s="151"/>
      <c r="AG37" s="151" t="s">
        <v>99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7">
        <v>10</v>
      </c>
      <c r="B38" s="178" t="s">
        <v>138</v>
      </c>
      <c r="C38" s="187" t="s">
        <v>139</v>
      </c>
      <c r="D38" s="179" t="s">
        <v>132</v>
      </c>
      <c r="E38" s="180">
        <v>4</v>
      </c>
      <c r="F38" s="181"/>
      <c r="G38" s="182"/>
      <c r="H38" s="161">
        <v>59.29</v>
      </c>
      <c r="I38" s="160">
        <f t="shared" si="0"/>
        <v>237.16</v>
      </c>
      <c r="J38" s="161">
        <v>141.49</v>
      </c>
      <c r="K38" s="160">
        <f t="shared" si="1"/>
        <v>565.96</v>
      </c>
      <c r="L38" s="160">
        <v>21</v>
      </c>
      <c r="M38" s="160">
        <f t="shared" si="2"/>
        <v>0</v>
      </c>
      <c r="N38" s="160">
        <v>8.0000000000000004E-4</v>
      </c>
      <c r="O38" s="160">
        <f t="shared" si="3"/>
        <v>0</v>
      </c>
      <c r="P38" s="160">
        <v>0</v>
      </c>
      <c r="Q38" s="160">
        <f t="shared" si="4"/>
        <v>0</v>
      </c>
      <c r="R38" s="160"/>
      <c r="S38" s="160" t="s">
        <v>97</v>
      </c>
      <c r="T38" s="160" t="s">
        <v>98</v>
      </c>
      <c r="U38" s="160">
        <v>0.59399999999999997</v>
      </c>
      <c r="V38" s="160">
        <f t="shared" si="5"/>
        <v>2.38</v>
      </c>
      <c r="W38" s="160"/>
      <c r="X38" s="151"/>
      <c r="Y38" s="151"/>
      <c r="Z38" s="151"/>
      <c r="AA38" s="151"/>
      <c r="AB38" s="151"/>
      <c r="AC38" s="151"/>
      <c r="AD38" s="151"/>
      <c r="AE38" s="151"/>
      <c r="AF38" s="151"/>
      <c r="AG38" s="151" t="s">
        <v>99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7">
        <v>11</v>
      </c>
      <c r="B39" s="178" t="s">
        <v>140</v>
      </c>
      <c r="C39" s="187" t="s">
        <v>141</v>
      </c>
      <c r="D39" s="179" t="s">
        <v>132</v>
      </c>
      <c r="E39" s="180">
        <v>11</v>
      </c>
      <c r="F39" s="181"/>
      <c r="G39" s="182"/>
      <c r="H39" s="161">
        <v>69.45</v>
      </c>
      <c r="I39" s="160">
        <f t="shared" si="0"/>
        <v>763.95</v>
      </c>
      <c r="J39" s="161">
        <v>160.03</v>
      </c>
      <c r="K39" s="160">
        <f t="shared" si="1"/>
        <v>1760.33</v>
      </c>
      <c r="L39" s="160">
        <v>21</v>
      </c>
      <c r="M39" s="160">
        <f t="shared" si="2"/>
        <v>0</v>
      </c>
      <c r="N39" s="160">
        <v>9.8999999999999999E-4</v>
      </c>
      <c r="O39" s="160">
        <f t="shared" si="3"/>
        <v>0.01</v>
      </c>
      <c r="P39" s="160">
        <v>0</v>
      </c>
      <c r="Q39" s="160">
        <f t="shared" si="4"/>
        <v>0</v>
      </c>
      <c r="R39" s="160"/>
      <c r="S39" s="160" t="s">
        <v>97</v>
      </c>
      <c r="T39" s="160" t="s">
        <v>98</v>
      </c>
      <c r="U39" s="160">
        <v>0.66900000000000004</v>
      </c>
      <c r="V39" s="160">
        <f t="shared" si="5"/>
        <v>7.36</v>
      </c>
      <c r="W39" s="160"/>
      <c r="X39" s="151"/>
      <c r="Y39" s="151"/>
      <c r="Z39" s="151"/>
      <c r="AA39" s="151"/>
      <c r="AB39" s="151"/>
      <c r="AC39" s="151"/>
      <c r="AD39" s="151"/>
      <c r="AE39" s="151"/>
      <c r="AF39" s="151"/>
      <c r="AG39" s="151" t="s">
        <v>99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7">
        <v>12</v>
      </c>
      <c r="B40" s="178" t="s">
        <v>142</v>
      </c>
      <c r="C40" s="187" t="s">
        <v>143</v>
      </c>
      <c r="D40" s="179" t="s">
        <v>132</v>
      </c>
      <c r="E40" s="180">
        <v>15</v>
      </c>
      <c r="F40" s="181"/>
      <c r="G40" s="182"/>
      <c r="H40" s="161">
        <v>106.97</v>
      </c>
      <c r="I40" s="160">
        <f t="shared" si="0"/>
        <v>1604.55</v>
      </c>
      <c r="J40" s="161">
        <v>180.2</v>
      </c>
      <c r="K40" s="160">
        <f t="shared" si="1"/>
        <v>2703</v>
      </c>
      <c r="L40" s="160">
        <v>21</v>
      </c>
      <c r="M40" s="160">
        <f t="shared" si="2"/>
        <v>0</v>
      </c>
      <c r="N40" s="160">
        <v>1.3500000000000001E-3</v>
      </c>
      <c r="O40" s="160">
        <f t="shared" si="3"/>
        <v>0.02</v>
      </c>
      <c r="P40" s="160">
        <v>0</v>
      </c>
      <c r="Q40" s="160">
        <f t="shared" si="4"/>
        <v>0</v>
      </c>
      <c r="R40" s="160"/>
      <c r="S40" s="160" t="s">
        <v>97</v>
      </c>
      <c r="T40" s="160" t="s">
        <v>98</v>
      </c>
      <c r="U40" s="160">
        <v>0.754</v>
      </c>
      <c r="V40" s="160">
        <f t="shared" si="5"/>
        <v>11.31</v>
      </c>
      <c r="W40" s="160"/>
      <c r="X40" s="151"/>
      <c r="Y40" s="151"/>
      <c r="Z40" s="151"/>
      <c r="AA40" s="151"/>
      <c r="AB40" s="151"/>
      <c r="AC40" s="151"/>
      <c r="AD40" s="151"/>
      <c r="AE40" s="151"/>
      <c r="AF40" s="151"/>
      <c r="AG40" s="151" t="s">
        <v>99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77">
        <v>13</v>
      </c>
      <c r="B41" s="178" t="s">
        <v>144</v>
      </c>
      <c r="C41" s="187" t="s">
        <v>145</v>
      </c>
      <c r="D41" s="179" t="s">
        <v>132</v>
      </c>
      <c r="E41" s="180">
        <v>7</v>
      </c>
      <c r="F41" s="181"/>
      <c r="G41" s="182"/>
      <c r="H41" s="161">
        <v>131.36000000000001</v>
      </c>
      <c r="I41" s="160">
        <f t="shared" si="0"/>
        <v>919.52</v>
      </c>
      <c r="J41" s="161">
        <v>217.56</v>
      </c>
      <c r="K41" s="160">
        <f t="shared" si="1"/>
        <v>1522.92</v>
      </c>
      <c r="L41" s="160">
        <v>21</v>
      </c>
      <c r="M41" s="160">
        <f t="shared" si="2"/>
        <v>0</v>
      </c>
      <c r="N41" s="160">
        <v>1.47E-3</v>
      </c>
      <c r="O41" s="160">
        <f t="shared" si="3"/>
        <v>0.01</v>
      </c>
      <c r="P41" s="160">
        <v>0</v>
      </c>
      <c r="Q41" s="160">
        <f t="shared" si="4"/>
        <v>0</v>
      </c>
      <c r="R41" s="160"/>
      <c r="S41" s="160" t="s">
        <v>97</v>
      </c>
      <c r="T41" s="160" t="s">
        <v>98</v>
      </c>
      <c r="U41" s="160">
        <v>0.90600000000000003</v>
      </c>
      <c r="V41" s="160">
        <f t="shared" si="5"/>
        <v>6.34</v>
      </c>
      <c r="W41" s="160"/>
      <c r="X41" s="151"/>
      <c r="Y41" s="151"/>
      <c r="Z41" s="151"/>
      <c r="AA41" s="151"/>
      <c r="AB41" s="151"/>
      <c r="AC41" s="151"/>
      <c r="AD41" s="151"/>
      <c r="AE41" s="151"/>
      <c r="AF41" s="151"/>
      <c r="AG41" s="151" t="s">
        <v>99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7">
        <v>14</v>
      </c>
      <c r="B42" s="178" t="s">
        <v>146</v>
      </c>
      <c r="C42" s="187" t="s">
        <v>147</v>
      </c>
      <c r="D42" s="179" t="s">
        <v>132</v>
      </c>
      <c r="E42" s="180">
        <v>4</v>
      </c>
      <c r="F42" s="181"/>
      <c r="G42" s="182"/>
      <c r="H42" s="161">
        <v>203.42</v>
      </c>
      <c r="I42" s="160">
        <f t="shared" si="0"/>
        <v>813.68</v>
      </c>
      <c r="J42" s="161">
        <v>278.49</v>
      </c>
      <c r="K42" s="160">
        <f t="shared" si="1"/>
        <v>1113.96</v>
      </c>
      <c r="L42" s="160">
        <v>21</v>
      </c>
      <c r="M42" s="160">
        <f t="shared" si="2"/>
        <v>0</v>
      </c>
      <c r="N42" s="160">
        <v>2.1800000000000001E-3</v>
      </c>
      <c r="O42" s="160">
        <f t="shared" si="3"/>
        <v>0.01</v>
      </c>
      <c r="P42" s="160">
        <v>0</v>
      </c>
      <c r="Q42" s="160">
        <f t="shared" si="4"/>
        <v>0</v>
      </c>
      <c r="R42" s="160"/>
      <c r="S42" s="160" t="s">
        <v>97</v>
      </c>
      <c r="T42" s="160" t="s">
        <v>98</v>
      </c>
      <c r="U42" s="160">
        <v>1.157</v>
      </c>
      <c r="V42" s="160">
        <f t="shared" si="5"/>
        <v>4.63</v>
      </c>
      <c r="W42" s="160"/>
      <c r="X42" s="151"/>
      <c r="Y42" s="151"/>
      <c r="Z42" s="151"/>
      <c r="AA42" s="151"/>
      <c r="AB42" s="151"/>
      <c r="AC42" s="151"/>
      <c r="AD42" s="151"/>
      <c r="AE42" s="151"/>
      <c r="AF42" s="151"/>
      <c r="AG42" s="151" t="s">
        <v>99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 x14ac:dyDescent="0.2">
      <c r="A43" s="171">
        <v>15</v>
      </c>
      <c r="B43" s="172" t="s">
        <v>148</v>
      </c>
      <c r="C43" s="185" t="s">
        <v>149</v>
      </c>
      <c r="D43" s="173" t="s">
        <v>108</v>
      </c>
      <c r="E43" s="174">
        <v>14.5</v>
      </c>
      <c r="F43" s="175"/>
      <c r="G43" s="176"/>
      <c r="H43" s="161">
        <v>39.76</v>
      </c>
      <c r="I43" s="160">
        <f t="shared" si="0"/>
        <v>576.52</v>
      </c>
      <c r="J43" s="161">
        <v>129.31</v>
      </c>
      <c r="K43" s="160">
        <f t="shared" si="1"/>
        <v>1875</v>
      </c>
      <c r="L43" s="160">
        <v>21</v>
      </c>
      <c r="M43" s="160">
        <f t="shared" si="2"/>
        <v>0</v>
      </c>
      <c r="N43" s="160">
        <v>3.9899999999999996E-3</v>
      </c>
      <c r="O43" s="160">
        <f t="shared" si="3"/>
        <v>0.06</v>
      </c>
      <c r="P43" s="160">
        <v>0</v>
      </c>
      <c r="Q43" s="160">
        <f t="shared" si="4"/>
        <v>0</v>
      </c>
      <c r="R43" s="160"/>
      <c r="S43" s="160" t="s">
        <v>97</v>
      </c>
      <c r="T43" s="160" t="s">
        <v>98</v>
      </c>
      <c r="U43" s="160">
        <v>0.54290000000000005</v>
      </c>
      <c r="V43" s="160">
        <f t="shared" si="5"/>
        <v>7.87</v>
      </c>
      <c r="W43" s="160"/>
      <c r="X43" s="151"/>
      <c r="Y43" s="151"/>
      <c r="Z43" s="151"/>
      <c r="AA43" s="151"/>
      <c r="AB43" s="151"/>
      <c r="AC43" s="151"/>
      <c r="AD43" s="151"/>
      <c r="AE43" s="151"/>
      <c r="AF43" s="151"/>
      <c r="AG43" s="151" t="s">
        <v>99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86" t="s">
        <v>150</v>
      </c>
      <c r="D44" s="162"/>
      <c r="E44" s="163">
        <v>3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51"/>
      <c r="Y44" s="151"/>
      <c r="Z44" s="151"/>
      <c r="AA44" s="151"/>
      <c r="AB44" s="151"/>
      <c r="AC44" s="151"/>
      <c r="AD44" s="151"/>
      <c r="AE44" s="151"/>
      <c r="AF44" s="151"/>
      <c r="AG44" s="151" t="s">
        <v>101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86" t="s">
        <v>151</v>
      </c>
      <c r="D45" s="162"/>
      <c r="E45" s="163">
        <v>2.5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1"/>
      <c r="Y45" s="151"/>
      <c r="Z45" s="151"/>
      <c r="AA45" s="151"/>
      <c r="AB45" s="151"/>
      <c r="AC45" s="151"/>
      <c r="AD45" s="151"/>
      <c r="AE45" s="151"/>
      <c r="AF45" s="151"/>
      <c r="AG45" s="151" t="s">
        <v>101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86" t="s">
        <v>152</v>
      </c>
      <c r="D46" s="162"/>
      <c r="E46" s="163">
        <v>2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51"/>
      <c r="Y46" s="151"/>
      <c r="Z46" s="151"/>
      <c r="AA46" s="151"/>
      <c r="AB46" s="151"/>
      <c r="AC46" s="151"/>
      <c r="AD46" s="151"/>
      <c r="AE46" s="151"/>
      <c r="AF46" s="151"/>
      <c r="AG46" s="151" t="s">
        <v>101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86" t="s">
        <v>153</v>
      </c>
      <c r="D47" s="162"/>
      <c r="E47" s="163">
        <v>1.5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1"/>
      <c r="Y47" s="151"/>
      <c r="Z47" s="151"/>
      <c r="AA47" s="151"/>
      <c r="AB47" s="151"/>
      <c r="AC47" s="151"/>
      <c r="AD47" s="151"/>
      <c r="AE47" s="151"/>
      <c r="AF47" s="151"/>
      <c r="AG47" s="151" t="s">
        <v>101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86" t="s">
        <v>154</v>
      </c>
      <c r="D48" s="162"/>
      <c r="E48" s="163">
        <v>3.5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1"/>
      <c r="Y48" s="151"/>
      <c r="Z48" s="151"/>
      <c r="AA48" s="151"/>
      <c r="AB48" s="151"/>
      <c r="AC48" s="151"/>
      <c r="AD48" s="151"/>
      <c r="AE48" s="151"/>
      <c r="AF48" s="151"/>
      <c r="AG48" s="151" t="s">
        <v>101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8"/>
      <c r="B49" s="159"/>
      <c r="C49" s="186" t="s">
        <v>155</v>
      </c>
      <c r="D49" s="162"/>
      <c r="E49" s="163">
        <v>2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51"/>
      <c r="Y49" s="151"/>
      <c r="Z49" s="151"/>
      <c r="AA49" s="151"/>
      <c r="AB49" s="151"/>
      <c r="AC49" s="151"/>
      <c r="AD49" s="151"/>
      <c r="AE49" s="151"/>
      <c r="AF49" s="151"/>
      <c r="AG49" s="151" t="s">
        <v>101</v>
      </c>
      <c r="AH49" s="151">
        <v>0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2.5" outlineLevel="1" x14ac:dyDescent="0.2">
      <c r="A50" s="171">
        <v>16</v>
      </c>
      <c r="B50" s="172" t="s">
        <v>156</v>
      </c>
      <c r="C50" s="185" t="s">
        <v>157</v>
      </c>
      <c r="D50" s="173" t="s">
        <v>108</v>
      </c>
      <c r="E50" s="174">
        <v>24.5</v>
      </c>
      <c r="F50" s="175"/>
      <c r="G50" s="176"/>
      <c r="H50" s="161">
        <v>53.6</v>
      </c>
      <c r="I50" s="160">
        <f>ROUND(E50*H50,2)</f>
        <v>1313.2</v>
      </c>
      <c r="J50" s="161">
        <v>151.58000000000001</v>
      </c>
      <c r="K50" s="160">
        <f>ROUND(E50*J50,2)</f>
        <v>3713.71</v>
      </c>
      <c r="L50" s="160">
        <v>21</v>
      </c>
      <c r="M50" s="160">
        <f>G50*(1+L50/100)</f>
        <v>0</v>
      </c>
      <c r="N50" s="160">
        <v>5.1799999999999997E-3</v>
      </c>
      <c r="O50" s="160">
        <f>ROUND(E50*N50,2)</f>
        <v>0.13</v>
      </c>
      <c r="P50" s="160">
        <v>0</v>
      </c>
      <c r="Q50" s="160">
        <f>ROUND(E50*P50,2)</f>
        <v>0</v>
      </c>
      <c r="R50" s="160"/>
      <c r="S50" s="160" t="s">
        <v>97</v>
      </c>
      <c r="T50" s="160" t="s">
        <v>98</v>
      </c>
      <c r="U50" s="160">
        <v>0.63429999999999997</v>
      </c>
      <c r="V50" s="160">
        <f>ROUND(E50*U50,2)</f>
        <v>15.54</v>
      </c>
      <c r="W50" s="160"/>
      <c r="X50" s="151"/>
      <c r="Y50" s="151"/>
      <c r="Z50" s="151"/>
      <c r="AA50" s="151"/>
      <c r="AB50" s="151"/>
      <c r="AC50" s="151"/>
      <c r="AD50" s="151"/>
      <c r="AE50" s="151"/>
      <c r="AF50" s="151"/>
      <c r="AG50" s="151" t="s">
        <v>99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186" t="s">
        <v>158</v>
      </c>
      <c r="D51" s="162"/>
      <c r="E51" s="163">
        <v>4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1"/>
      <c r="Y51" s="151"/>
      <c r="Z51" s="151"/>
      <c r="AA51" s="151"/>
      <c r="AB51" s="151"/>
      <c r="AC51" s="151"/>
      <c r="AD51" s="151"/>
      <c r="AE51" s="151"/>
      <c r="AF51" s="151"/>
      <c r="AG51" s="151" t="s">
        <v>101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186" t="s">
        <v>159</v>
      </c>
      <c r="D52" s="162"/>
      <c r="E52" s="163">
        <v>1.5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51"/>
      <c r="Y52" s="151"/>
      <c r="Z52" s="151"/>
      <c r="AA52" s="151"/>
      <c r="AB52" s="151"/>
      <c r="AC52" s="151"/>
      <c r="AD52" s="151"/>
      <c r="AE52" s="151"/>
      <c r="AF52" s="151"/>
      <c r="AG52" s="151" t="s">
        <v>101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8"/>
      <c r="B53" s="159"/>
      <c r="C53" s="186" t="s">
        <v>160</v>
      </c>
      <c r="D53" s="162"/>
      <c r="E53" s="163">
        <v>1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51"/>
      <c r="Y53" s="151"/>
      <c r="Z53" s="151"/>
      <c r="AA53" s="151"/>
      <c r="AB53" s="151"/>
      <c r="AC53" s="151"/>
      <c r="AD53" s="151"/>
      <c r="AE53" s="151"/>
      <c r="AF53" s="151"/>
      <c r="AG53" s="151" t="s">
        <v>101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186" t="s">
        <v>161</v>
      </c>
      <c r="D54" s="162"/>
      <c r="E54" s="163">
        <v>1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51"/>
      <c r="Y54" s="151"/>
      <c r="Z54" s="151"/>
      <c r="AA54" s="151"/>
      <c r="AB54" s="151"/>
      <c r="AC54" s="151"/>
      <c r="AD54" s="151"/>
      <c r="AE54" s="151"/>
      <c r="AF54" s="151"/>
      <c r="AG54" s="151" t="s">
        <v>101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186" t="s">
        <v>162</v>
      </c>
      <c r="D55" s="162"/>
      <c r="E55" s="163">
        <v>7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51"/>
      <c r="Y55" s="151"/>
      <c r="Z55" s="151"/>
      <c r="AA55" s="151"/>
      <c r="AB55" s="151"/>
      <c r="AC55" s="151"/>
      <c r="AD55" s="151"/>
      <c r="AE55" s="151"/>
      <c r="AF55" s="151"/>
      <c r="AG55" s="151" t="s">
        <v>101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186" t="s">
        <v>163</v>
      </c>
      <c r="D56" s="162"/>
      <c r="E56" s="163">
        <v>3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51"/>
      <c r="Y56" s="151"/>
      <c r="Z56" s="151"/>
      <c r="AA56" s="151"/>
      <c r="AB56" s="151"/>
      <c r="AC56" s="151"/>
      <c r="AD56" s="151"/>
      <c r="AE56" s="151"/>
      <c r="AF56" s="151"/>
      <c r="AG56" s="151" t="s">
        <v>101</v>
      </c>
      <c r="AH56" s="151">
        <v>0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186" t="s">
        <v>164</v>
      </c>
      <c r="D57" s="162"/>
      <c r="E57" s="163">
        <v>1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51"/>
      <c r="Y57" s="151"/>
      <c r="Z57" s="151"/>
      <c r="AA57" s="151"/>
      <c r="AB57" s="151"/>
      <c r="AC57" s="151"/>
      <c r="AD57" s="151"/>
      <c r="AE57" s="151"/>
      <c r="AF57" s="151"/>
      <c r="AG57" s="151" t="s">
        <v>101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186" t="s">
        <v>165</v>
      </c>
      <c r="D58" s="162"/>
      <c r="E58" s="163">
        <v>5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51"/>
      <c r="Y58" s="151"/>
      <c r="Z58" s="151"/>
      <c r="AA58" s="151"/>
      <c r="AB58" s="151"/>
      <c r="AC58" s="151"/>
      <c r="AD58" s="151"/>
      <c r="AE58" s="151"/>
      <c r="AF58" s="151"/>
      <c r="AG58" s="151" t="s">
        <v>101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186" t="s">
        <v>166</v>
      </c>
      <c r="D59" s="162"/>
      <c r="E59" s="163">
        <v>1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51"/>
      <c r="Y59" s="151"/>
      <c r="Z59" s="151"/>
      <c r="AA59" s="151"/>
      <c r="AB59" s="151"/>
      <c r="AC59" s="151"/>
      <c r="AD59" s="151"/>
      <c r="AE59" s="151"/>
      <c r="AF59" s="151"/>
      <c r="AG59" s="151" t="s">
        <v>101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ht="22.5" outlineLevel="1" x14ac:dyDescent="0.2">
      <c r="A60" s="171">
        <v>17</v>
      </c>
      <c r="B60" s="172" t="s">
        <v>167</v>
      </c>
      <c r="C60" s="185" t="s">
        <v>168</v>
      </c>
      <c r="D60" s="173" t="s">
        <v>108</v>
      </c>
      <c r="E60" s="174">
        <v>52</v>
      </c>
      <c r="F60" s="175"/>
      <c r="G60" s="176"/>
      <c r="H60" s="161">
        <v>84.39</v>
      </c>
      <c r="I60" s="160">
        <f>ROUND(E60*H60,2)</f>
        <v>4388.28</v>
      </c>
      <c r="J60" s="161">
        <v>163.65</v>
      </c>
      <c r="K60" s="160">
        <f>ROUND(E60*J60,2)</f>
        <v>8509.7999999999993</v>
      </c>
      <c r="L60" s="160">
        <v>21</v>
      </c>
      <c r="M60" s="160">
        <f>G60*(1+L60/100)</f>
        <v>0</v>
      </c>
      <c r="N60" s="160">
        <v>5.3499999999999997E-3</v>
      </c>
      <c r="O60" s="160">
        <f>ROUND(E60*N60,2)</f>
        <v>0.28000000000000003</v>
      </c>
      <c r="P60" s="160">
        <v>0</v>
      </c>
      <c r="Q60" s="160">
        <f>ROUND(E60*P60,2)</f>
        <v>0</v>
      </c>
      <c r="R60" s="160"/>
      <c r="S60" s="160" t="s">
        <v>97</v>
      </c>
      <c r="T60" s="160" t="s">
        <v>98</v>
      </c>
      <c r="U60" s="160">
        <v>0.68279999999999996</v>
      </c>
      <c r="V60" s="160">
        <f>ROUND(E60*U60,2)</f>
        <v>35.51</v>
      </c>
      <c r="W60" s="160"/>
      <c r="X60" s="151"/>
      <c r="Y60" s="151"/>
      <c r="Z60" s="151"/>
      <c r="AA60" s="151"/>
      <c r="AB60" s="151"/>
      <c r="AC60" s="151"/>
      <c r="AD60" s="151"/>
      <c r="AE60" s="151"/>
      <c r="AF60" s="151"/>
      <c r="AG60" s="151" t="s">
        <v>99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86" t="s">
        <v>169</v>
      </c>
      <c r="D61" s="162"/>
      <c r="E61" s="163">
        <v>5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51"/>
      <c r="Y61" s="151"/>
      <c r="Z61" s="151"/>
      <c r="AA61" s="151"/>
      <c r="AB61" s="151"/>
      <c r="AC61" s="151"/>
      <c r="AD61" s="151"/>
      <c r="AE61" s="151"/>
      <c r="AF61" s="151"/>
      <c r="AG61" s="151" t="s">
        <v>101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186" t="s">
        <v>170</v>
      </c>
      <c r="D62" s="162"/>
      <c r="E62" s="163">
        <v>1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51"/>
      <c r="Y62" s="151"/>
      <c r="Z62" s="151"/>
      <c r="AA62" s="151"/>
      <c r="AB62" s="151"/>
      <c r="AC62" s="151"/>
      <c r="AD62" s="151"/>
      <c r="AE62" s="151"/>
      <c r="AF62" s="151"/>
      <c r="AG62" s="151" t="s">
        <v>101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8"/>
      <c r="B63" s="159"/>
      <c r="C63" s="186" t="s">
        <v>171</v>
      </c>
      <c r="D63" s="162"/>
      <c r="E63" s="163">
        <v>1.5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51"/>
      <c r="Y63" s="151"/>
      <c r="Z63" s="151"/>
      <c r="AA63" s="151"/>
      <c r="AB63" s="151"/>
      <c r="AC63" s="151"/>
      <c r="AD63" s="151"/>
      <c r="AE63" s="151"/>
      <c r="AF63" s="151"/>
      <c r="AG63" s="151" t="s">
        <v>101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86" t="s">
        <v>172</v>
      </c>
      <c r="D64" s="162"/>
      <c r="E64" s="163">
        <v>1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51"/>
      <c r="Y64" s="151"/>
      <c r="Z64" s="151"/>
      <c r="AA64" s="151"/>
      <c r="AB64" s="151"/>
      <c r="AC64" s="151"/>
      <c r="AD64" s="151"/>
      <c r="AE64" s="151"/>
      <c r="AF64" s="151"/>
      <c r="AG64" s="151" t="s">
        <v>101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186" t="s">
        <v>173</v>
      </c>
      <c r="D65" s="162"/>
      <c r="E65" s="163">
        <v>2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51"/>
      <c r="Y65" s="151"/>
      <c r="Z65" s="151"/>
      <c r="AA65" s="151"/>
      <c r="AB65" s="151"/>
      <c r="AC65" s="151"/>
      <c r="AD65" s="151"/>
      <c r="AE65" s="151"/>
      <c r="AF65" s="151"/>
      <c r="AG65" s="151" t="s">
        <v>101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8"/>
      <c r="B66" s="159"/>
      <c r="C66" s="186" t="s">
        <v>174</v>
      </c>
      <c r="D66" s="162"/>
      <c r="E66" s="163">
        <v>2.5</v>
      </c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51"/>
      <c r="Y66" s="151"/>
      <c r="Z66" s="151"/>
      <c r="AA66" s="151"/>
      <c r="AB66" s="151"/>
      <c r="AC66" s="151"/>
      <c r="AD66" s="151"/>
      <c r="AE66" s="151"/>
      <c r="AF66" s="151"/>
      <c r="AG66" s="151" t="s">
        <v>101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86" t="s">
        <v>175</v>
      </c>
      <c r="D67" s="162"/>
      <c r="E67" s="163">
        <v>1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51"/>
      <c r="Y67" s="151"/>
      <c r="Z67" s="151"/>
      <c r="AA67" s="151"/>
      <c r="AB67" s="151"/>
      <c r="AC67" s="151"/>
      <c r="AD67" s="151"/>
      <c r="AE67" s="151"/>
      <c r="AF67" s="151"/>
      <c r="AG67" s="151" t="s">
        <v>101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86" t="s">
        <v>163</v>
      </c>
      <c r="D68" s="162"/>
      <c r="E68" s="163">
        <v>3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51"/>
      <c r="Y68" s="151"/>
      <c r="Z68" s="151"/>
      <c r="AA68" s="151"/>
      <c r="AB68" s="151"/>
      <c r="AC68" s="151"/>
      <c r="AD68" s="151"/>
      <c r="AE68" s="151"/>
      <c r="AF68" s="151"/>
      <c r="AG68" s="151" t="s">
        <v>101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8"/>
      <c r="B69" s="159"/>
      <c r="C69" s="186" t="s">
        <v>176</v>
      </c>
      <c r="D69" s="162"/>
      <c r="E69" s="163">
        <v>5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51"/>
      <c r="Y69" s="151"/>
      <c r="Z69" s="151"/>
      <c r="AA69" s="151"/>
      <c r="AB69" s="151"/>
      <c r="AC69" s="151"/>
      <c r="AD69" s="151"/>
      <c r="AE69" s="151"/>
      <c r="AF69" s="151"/>
      <c r="AG69" s="151" t="s">
        <v>101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186" t="s">
        <v>177</v>
      </c>
      <c r="D70" s="162"/>
      <c r="E70" s="163">
        <v>18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1"/>
      <c r="Y70" s="151"/>
      <c r="Z70" s="151"/>
      <c r="AA70" s="151"/>
      <c r="AB70" s="151"/>
      <c r="AC70" s="151"/>
      <c r="AD70" s="151"/>
      <c r="AE70" s="151"/>
      <c r="AF70" s="151"/>
      <c r="AG70" s="151" t="s">
        <v>101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86" t="s">
        <v>178</v>
      </c>
      <c r="D71" s="162"/>
      <c r="E71" s="163">
        <v>12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1"/>
      <c r="Y71" s="151"/>
      <c r="Z71" s="151"/>
      <c r="AA71" s="151"/>
      <c r="AB71" s="151"/>
      <c r="AC71" s="151"/>
      <c r="AD71" s="151"/>
      <c r="AE71" s="151"/>
      <c r="AF71" s="151"/>
      <c r="AG71" s="151" t="s">
        <v>101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ht="22.5" outlineLevel="1" x14ac:dyDescent="0.2">
      <c r="A72" s="171">
        <v>18</v>
      </c>
      <c r="B72" s="172" t="s">
        <v>179</v>
      </c>
      <c r="C72" s="185" t="s">
        <v>180</v>
      </c>
      <c r="D72" s="173" t="s">
        <v>108</v>
      </c>
      <c r="E72" s="174">
        <v>50</v>
      </c>
      <c r="F72" s="175"/>
      <c r="G72" s="176"/>
      <c r="H72" s="161">
        <v>154.75</v>
      </c>
      <c r="I72" s="160">
        <f>ROUND(E72*H72,2)</f>
        <v>7737.5</v>
      </c>
      <c r="J72" s="161">
        <v>183.39</v>
      </c>
      <c r="K72" s="160">
        <f>ROUND(E72*J72,2)</f>
        <v>9169.5</v>
      </c>
      <c r="L72" s="160">
        <v>21</v>
      </c>
      <c r="M72" s="160">
        <f>G72*(1+L72/100)</f>
        <v>0</v>
      </c>
      <c r="N72" s="160">
        <v>5.6299999999999996E-3</v>
      </c>
      <c r="O72" s="160">
        <f>ROUND(E72*N72,2)</f>
        <v>0.28000000000000003</v>
      </c>
      <c r="P72" s="160">
        <v>0</v>
      </c>
      <c r="Q72" s="160">
        <f>ROUND(E72*P72,2)</f>
        <v>0</v>
      </c>
      <c r="R72" s="160"/>
      <c r="S72" s="160" t="s">
        <v>97</v>
      </c>
      <c r="T72" s="160" t="s">
        <v>98</v>
      </c>
      <c r="U72" s="160">
        <v>0.75470000000000004</v>
      </c>
      <c r="V72" s="160">
        <f>ROUND(E72*U72,2)</f>
        <v>37.74</v>
      </c>
      <c r="W72" s="160"/>
      <c r="X72" s="151"/>
      <c r="Y72" s="151"/>
      <c r="Z72" s="151"/>
      <c r="AA72" s="151"/>
      <c r="AB72" s="151"/>
      <c r="AC72" s="151"/>
      <c r="AD72" s="151"/>
      <c r="AE72" s="151"/>
      <c r="AF72" s="151"/>
      <c r="AG72" s="151" t="s">
        <v>99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186" t="s">
        <v>181</v>
      </c>
      <c r="D73" s="162"/>
      <c r="E73" s="163">
        <v>2.5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1"/>
      <c r="Y73" s="151"/>
      <c r="Z73" s="151"/>
      <c r="AA73" s="151"/>
      <c r="AB73" s="151"/>
      <c r="AC73" s="151"/>
      <c r="AD73" s="151"/>
      <c r="AE73" s="151"/>
      <c r="AF73" s="151"/>
      <c r="AG73" s="151" t="s">
        <v>101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86" t="s">
        <v>182</v>
      </c>
      <c r="D74" s="162"/>
      <c r="E74" s="163">
        <v>4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1"/>
      <c r="Y74" s="151"/>
      <c r="Z74" s="151"/>
      <c r="AA74" s="151"/>
      <c r="AB74" s="151"/>
      <c r="AC74" s="151"/>
      <c r="AD74" s="151"/>
      <c r="AE74" s="151"/>
      <c r="AF74" s="151"/>
      <c r="AG74" s="151" t="s">
        <v>101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86" t="s">
        <v>183</v>
      </c>
      <c r="D75" s="162"/>
      <c r="E75" s="163">
        <v>10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1"/>
      <c r="Y75" s="151"/>
      <c r="Z75" s="151"/>
      <c r="AA75" s="151"/>
      <c r="AB75" s="151"/>
      <c r="AC75" s="151"/>
      <c r="AD75" s="151"/>
      <c r="AE75" s="151"/>
      <c r="AF75" s="151"/>
      <c r="AG75" s="151" t="s">
        <v>101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8"/>
      <c r="B76" s="159"/>
      <c r="C76" s="186" t="s">
        <v>184</v>
      </c>
      <c r="D76" s="162"/>
      <c r="E76" s="163">
        <v>11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51"/>
      <c r="Y76" s="151"/>
      <c r="Z76" s="151"/>
      <c r="AA76" s="151"/>
      <c r="AB76" s="151"/>
      <c r="AC76" s="151"/>
      <c r="AD76" s="151"/>
      <c r="AE76" s="151"/>
      <c r="AF76" s="151"/>
      <c r="AG76" s="151" t="s">
        <v>101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186" t="s">
        <v>185</v>
      </c>
      <c r="D77" s="162"/>
      <c r="E77" s="163">
        <v>6.5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51"/>
      <c r="Y77" s="151"/>
      <c r="Z77" s="151"/>
      <c r="AA77" s="151"/>
      <c r="AB77" s="151"/>
      <c r="AC77" s="151"/>
      <c r="AD77" s="151"/>
      <c r="AE77" s="151"/>
      <c r="AF77" s="151"/>
      <c r="AG77" s="151" t="s">
        <v>101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86" t="s">
        <v>186</v>
      </c>
      <c r="D78" s="162"/>
      <c r="E78" s="163">
        <v>7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51"/>
      <c r="Y78" s="151"/>
      <c r="Z78" s="151"/>
      <c r="AA78" s="151"/>
      <c r="AB78" s="151"/>
      <c r="AC78" s="151"/>
      <c r="AD78" s="151"/>
      <c r="AE78" s="151"/>
      <c r="AF78" s="151"/>
      <c r="AG78" s="151" t="s">
        <v>101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8"/>
      <c r="B79" s="159"/>
      <c r="C79" s="186" t="s">
        <v>187</v>
      </c>
      <c r="D79" s="162"/>
      <c r="E79" s="163">
        <v>9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51"/>
      <c r="Y79" s="151"/>
      <c r="Z79" s="151"/>
      <c r="AA79" s="151"/>
      <c r="AB79" s="151"/>
      <c r="AC79" s="151"/>
      <c r="AD79" s="151"/>
      <c r="AE79" s="151"/>
      <c r="AF79" s="151"/>
      <c r="AG79" s="151" t="s">
        <v>101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ht="22.5" outlineLevel="1" x14ac:dyDescent="0.2">
      <c r="A80" s="171">
        <v>19</v>
      </c>
      <c r="B80" s="172" t="s">
        <v>188</v>
      </c>
      <c r="C80" s="185" t="s">
        <v>189</v>
      </c>
      <c r="D80" s="173" t="s">
        <v>108</v>
      </c>
      <c r="E80" s="174">
        <v>15.5</v>
      </c>
      <c r="F80" s="175"/>
      <c r="G80" s="176"/>
      <c r="H80" s="161">
        <v>164.79</v>
      </c>
      <c r="I80" s="160">
        <f>ROUND(E80*H80,2)</f>
        <v>2554.25</v>
      </c>
      <c r="J80" s="161">
        <v>228.02</v>
      </c>
      <c r="K80" s="160">
        <f>ROUND(E80*J80,2)</f>
        <v>3534.31</v>
      </c>
      <c r="L80" s="160">
        <v>21</v>
      </c>
      <c r="M80" s="160">
        <f>G80*(1+L80/100)</f>
        <v>0</v>
      </c>
      <c r="N80" s="160">
        <v>5.94E-3</v>
      </c>
      <c r="O80" s="160">
        <f>ROUND(E80*N80,2)</f>
        <v>0.09</v>
      </c>
      <c r="P80" s="160">
        <v>0</v>
      </c>
      <c r="Q80" s="160">
        <f>ROUND(E80*P80,2)</f>
        <v>0</v>
      </c>
      <c r="R80" s="160"/>
      <c r="S80" s="160" t="s">
        <v>97</v>
      </c>
      <c r="T80" s="160" t="s">
        <v>98</v>
      </c>
      <c r="U80" s="160">
        <v>0.92569999999999997</v>
      </c>
      <c r="V80" s="160">
        <f>ROUND(E80*U80,2)</f>
        <v>14.35</v>
      </c>
      <c r="W80" s="160"/>
      <c r="X80" s="151"/>
      <c r="Y80" s="151"/>
      <c r="Z80" s="151"/>
      <c r="AA80" s="151"/>
      <c r="AB80" s="151"/>
      <c r="AC80" s="151"/>
      <c r="AD80" s="151"/>
      <c r="AE80" s="151"/>
      <c r="AF80" s="151"/>
      <c r="AG80" s="151" t="s">
        <v>99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186" t="s">
        <v>190</v>
      </c>
      <c r="D81" s="162"/>
      <c r="E81" s="163">
        <v>1.5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51"/>
      <c r="Y81" s="151"/>
      <c r="Z81" s="151"/>
      <c r="AA81" s="151"/>
      <c r="AB81" s="151"/>
      <c r="AC81" s="151"/>
      <c r="AD81" s="151"/>
      <c r="AE81" s="151"/>
      <c r="AF81" s="151"/>
      <c r="AG81" s="151" t="s">
        <v>101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8"/>
      <c r="B82" s="159"/>
      <c r="C82" s="186" t="s">
        <v>191</v>
      </c>
      <c r="D82" s="162"/>
      <c r="E82" s="163">
        <v>2</v>
      </c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51"/>
      <c r="Y82" s="151"/>
      <c r="Z82" s="151"/>
      <c r="AA82" s="151"/>
      <c r="AB82" s="151"/>
      <c r="AC82" s="151"/>
      <c r="AD82" s="151"/>
      <c r="AE82" s="151"/>
      <c r="AF82" s="151"/>
      <c r="AG82" s="151" t="s">
        <v>101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8"/>
      <c r="B83" s="159"/>
      <c r="C83" s="186" t="s">
        <v>192</v>
      </c>
      <c r="D83" s="162"/>
      <c r="E83" s="163">
        <v>6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51"/>
      <c r="Y83" s="151"/>
      <c r="Z83" s="151"/>
      <c r="AA83" s="151"/>
      <c r="AB83" s="151"/>
      <c r="AC83" s="151"/>
      <c r="AD83" s="151"/>
      <c r="AE83" s="151"/>
      <c r="AF83" s="151"/>
      <c r="AG83" s="151" t="s">
        <v>101</v>
      </c>
      <c r="AH83" s="151">
        <v>0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8"/>
      <c r="B84" s="159"/>
      <c r="C84" s="186" t="s">
        <v>193</v>
      </c>
      <c r="D84" s="162"/>
      <c r="E84" s="163">
        <v>6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51"/>
      <c r="Y84" s="151"/>
      <c r="Z84" s="151"/>
      <c r="AA84" s="151"/>
      <c r="AB84" s="151"/>
      <c r="AC84" s="151"/>
      <c r="AD84" s="151"/>
      <c r="AE84" s="151"/>
      <c r="AF84" s="151"/>
      <c r="AG84" s="151" t="s">
        <v>101</v>
      </c>
      <c r="AH84" s="151">
        <v>0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ht="22.5" outlineLevel="1" x14ac:dyDescent="0.2">
      <c r="A85" s="171">
        <v>20</v>
      </c>
      <c r="B85" s="172" t="s">
        <v>194</v>
      </c>
      <c r="C85" s="185" t="s">
        <v>195</v>
      </c>
      <c r="D85" s="173" t="s">
        <v>108</v>
      </c>
      <c r="E85" s="174">
        <v>35</v>
      </c>
      <c r="F85" s="175"/>
      <c r="G85" s="176"/>
      <c r="H85" s="161">
        <v>264.79000000000002</v>
      </c>
      <c r="I85" s="160">
        <f>ROUND(E85*H85,2)</f>
        <v>9267.65</v>
      </c>
      <c r="J85" s="161">
        <v>245.46</v>
      </c>
      <c r="K85" s="160">
        <f>ROUND(E85*J85,2)</f>
        <v>8591.1</v>
      </c>
      <c r="L85" s="160">
        <v>21</v>
      </c>
      <c r="M85" s="160">
        <f>G85*(1+L85/100)</f>
        <v>0</v>
      </c>
      <c r="N85" s="160">
        <v>6.5399999999999998E-3</v>
      </c>
      <c r="O85" s="160">
        <f>ROUND(E85*N85,2)</f>
        <v>0.23</v>
      </c>
      <c r="P85" s="160">
        <v>0</v>
      </c>
      <c r="Q85" s="160">
        <f>ROUND(E85*P85,2)</f>
        <v>0</v>
      </c>
      <c r="R85" s="160"/>
      <c r="S85" s="160" t="s">
        <v>97</v>
      </c>
      <c r="T85" s="160" t="s">
        <v>98</v>
      </c>
      <c r="U85" s="160">
        <v>1.0047999999999999</v>
      </c>
      <c r="V85" s="160">
        <f>ROUND(E85*U85,2)</f>
        <v>35.17</v>
      </c>
      <c r="W85" s="160"/>
      <c r="X85" s="151"/>
      <c r="Y85" s="151"/>
      <c r="Z85" s="151"/>
      <c r="AA85" s="151"/>
      <c r="AB85" s="151"/>
      <c r="AC85" s="151"/>
      <c r="AD85" s="151"/>
      <c r="AE85" s="151"/>
      <c r="AF85" s="151"/>
      <c r="AG85" s="151" t="s">
        <v>99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8"/>
      <c r="B86" s="159"/>
      <c r="C86" s="186" t="s">
        <v>196</v>
      </c>
      <c r="D86" s="162"/>
      <c r="E86" s="163">
        <v>6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51"/>
      <c r="Y86" s="151"/>
      <c r="Z86" s="151"/>
      <c r="AA86" s="151"/>
      <c r="AB86" s="151"/>
      <c r="AC86" s="151"/>
      <c r="AD86" s="151"/>
      <c r="AE86" s="151"/>
      <c r="AF86" s="151"/>
      <c r="AG86" s="151" t="s">
        <v>101</v>
      </c>
      <c r="AH86" s="151">
        <v>0</v>
      </c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8"/>
      <c r="B87" s="159"/>
      <c r="C87" s="186" t="s">
        <v>197</v>
      </c>
      <c r="D87" s="162"/>
      <c r="E87" s="163">
        <v>26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51"/>
      <c r="Y87" s="151"/>
      <c r="Z87" s="151"/>
      <c r="AA87" s="151"/>
      <c r="AB87" s="151"/>
      <c r="AC87" s="151"/>
      <c r="AD87" s="151"/>
      <c r="AE87" s="151"/>
      <c r="AF87" s="151"/>
      <c r="AG87" s="151" t="s">
        <v>101</v>
      </c>
      <c r="AH87" s="151">
        <v>0</v>
      </c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8"/>
      <c r="B88" s="159"/>
      <c r="C88" s="186" t="s">
        <v>198</v>
      </c>
      <c r="D88" s="162"/>
      <c r="E88" s="163">
        <v>3</v>
      </c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51"/>
      <c r="Y88" s="151"/>
      <c r="Z88" s="151"/>
      <c r="AA88" s="151"/>
      <c r="AB88" s="151"/>
      <c r="AC88" s="151"/>
      <c r="AD88" s="151"/>
      <c r="AE88" s="151"/>
      <c r="AF88" s="151"/>
      <c r="AG88" s="151" t="s">
        <v>101</v>
      </c>
      <c r="AH88" s="151">
        <v>0</v>
      </c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ht="22.5" outlineLevel="1" x14ac:dyDescent="0.2">
      <c r="A89" s="171">
        <v>21</v>
      </c>
      <c r="B89" s="172" t="s">
        <v>199</v>
      </c>
      <c r="C89" s="185" t="s">
        <v>200</v>
      </c>
      <c r="D89" s="173" t="s">
        <v>108</v>
      </c>
      <c r="E89" s="174">
        <v>51.5</v>
      </c>
      <c r="F89" s="175"/>
      <c r="G89" s="176"/>
      <c r="H89" s="161">
        <v>535.66</v>
      </c>
      <c r="I89" s="160">
        <f>ROUND(E89*H89,2)</f>
        <v>27586.49</v>
      </c>
      <c r="J89" s="161">
        <v>233.74</v>
      </c>
      <c r="K89" s="160">
        <f>ROUND(E89*J89,2)</f>
        <v>12037.61</v>
      </c>
      <c r="L89" s="160">
        <v>21</v>
      </c>
      <c r="M89" s="160">
        <f>G89*(1+L89/100)</f>
        <v>0</v>
      </c>
      <c r="N89" s="160">
        <v>5.62E-3</v>
      </c>
      <c r="O89" s="160">
        <f>ROUND(E89*N89,2)</f>
        <v>0.28999999999999998</v>
      </c>
      <c r="P89" s="160">
        <v>0</v>
      </c>
      <c r="Q89" s="160">
        <f>ROUND(E89*P89,2)</f>
        <v>0</v>
      </c>
      <c r="R89" s="160"/>
      <c r="S89" s="160" t="s">
        <v>97</v>
      </c>
      <c r="T89" s="160" t="s">
        <v>98</v>
      </c>
      <c r="U89" s="160">
        <v>0.96850000000000003</v>
      </c>
      <c r="V89" s="160">
        <f>ROUND(E89*U89,2)</f>
        <v>49.88</v>
      </c>
      <c r="W89" s="160"/>
      <c r="X89" s="151"/>
      <c r="Y89" s="151"/>
      <c r="Z89" s="151"/>
      <c r="AA89" s="151"/>
      <c r="AB89" s="151"/>
      <c r="AC89" s="151"/>
      <c r="AD89" s="151"/>
      <c r="AE89" s="151"/>
      <c r="AF89" s="151"/>
      <c r="AG89" s="151" t="s">
        <v>99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8"/>
      <c r="B90" s="159"/>
      <c r="C90" s="186" t="s">
        <v>201</v>
      </c>
      <c r="D90" s="162"/>
      <c r="E90" s="163">
        <v>51.5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51"/>
      <c r="Y90" s="151"/>
      <c r="Z90" s="151"/>
      <c r="AA90" s="151"/>
      <c r="AB90" s="151"/>
      <c r="AC90" s="151"/>
      <c r="AD90" s="151"/>
      <c r="AE90" s="151"/>
      <c r="AF90" s="151"/>
      <c r="AG90" s="151" t="s">
        <v>101</v>
      </c>
      <c r="AH90" s="151">
        <v>0</v>
      </c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71">
        <v>22</v>
      </c>
      <c r="B91" s="172" t="s">
        <v>202</v>
      </c>
      <c r="C91" s="185" t="s">
        <v>203</v>
      </c>
      <c r="D91" s="173" t="s">
        <v>108</v>
      </c>
      <c r="E91" s="174">
        <v>43</v>
      </c>
      <c r="F91" s="175"/>
      <c r="G91" s="176"/>
      <c r="H91" s="161">
        <v>42.87</v>
      </c>
      <c r="I91" s="160">
        <f>ROUND(E91*H91,2)</f>
        <v>1843.41</v>
      </c>
      <c r="J91" s="161">
        <v>129.24</v>
      </c>
      <c r="K91" s="160">
        <f>ROUND(E91*J91,2)</f>
        <v>5557.32</v>
      </c>
      <c r="L91" s="160">
        <v>21</v>
      </c>
      <c r="M91" s="160">
        <f>G91*(1+L91/100)</f>
        <v>0</v>
      </c>
      <c r="N91" s="160">
        <v>4.0099999999999997E-3</v>
      </c>
      <c r="O91" s="160">
        <f>ROUND(E91*N91,2)</f>
        <v>0.17</v>
      </c>
      <c r="P91" s="160">
        <v>0</v>
      </c>
      <c r="Q91" s="160">
        <f>ROUND(E91*P91,2)</f>
        <v>0</v>
      </c>
      <c r="R91" s="160"/>
      <c r="S91" s="160" t="s">
        <v>97</v>
      </c>
      <c r="T91" s="160" t="s">
        <v>98</v>
      </c>
      <c r="U91" s="160">
        <v>0.54290000000000005</v>
      </c>
      <c r="V91" s="160">
        <f>ROUND(E91*U91,2)</f>
        <v>23.34</v>
      </c>
      <c r="W91" s="160"/>
      <c r="X91" s="151"/>
      <c r="Y91" s="151"/>
      <c r="Z91" s="151"/>
      <c r="AA91" s="151"/>
      <c r="AB91" s="151"/>
      <c r="AC91" s="151"/>
      <c r="AD91" s="151"/>
      <c r="AE91" s="151"/>
      <c r="AF91" s="151"/>
      <c r="AG91" s="151" t="s">
        <v>99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8"/>
      <c r="B92" s="159"/>
      <c r="C92" s="186" t="s">
        <v>204</v>
      </c>
      <c r="D92" s="162"/>
      <c r="E92" s="163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51"/>
      <c r="Y92" s="151"/>
      <c r="Z92" s="151"/>
      <c r="AA92" s="151"/>
      <c r="AB92" s="151"/>
      <c r="AC92" s="151"/>
      <c r="AD92" s="151"/>
      <c r="AE92" s="151"/>
      <c r="AF92" s="151"/>
      <c r="AG92" s="151" t="s">
        <v>101</v>
      </c>
      <c r="AH92" s="151">
        <v>0</v>
      </c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8"/>
      <c r="B93" s="159"/>
      <c r="C93" s="186" t="s">
        <v>205</v>
      </c>
      <c r="D93" s="162"/>
      <c r="E93" s="163">
        <v>7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51"/>
      <c r="Y93" s="151"/>
      <c r="Z93" s="151"/>
      <c r="AA93" s="151"/>
      <c r="AB93" s="151"/>
      <c r="AC93" s="151"/>
      <c r="AD93" s="151"/>
      <c r="AE93" s="151"/>
      <c r="AF93" s="151"/>
      <c r="AG93" s="151" t="s">
        <v>101</v>
      </c>
      <c r="AH93" s="151">
        <v>0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8"/>
      <c r="B94" s="159"/>
      <c r="C94" s="186" t="s">
        <v>162</v>
      </c>
      <c r="D94" s="162"/>
      <c r="E94" s="163">
        <v>7</v>
      </c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51"/>
      <c r="Y94" s="151"/>
      <c r="Z94" s="151"/>
      <c r="AA94" s="151"/>
      <c r="AB94" s="151"/>
      <c r="AC94" s="151"/>
      <c r="AD94" s="151"/>
      <c r="AE94" s="151"/>
      <c r="AF94" s="151"/>
      <c r="AG94" s="151" t="s">
        <v>101</v>
      </c>
      <c r="AH94" s="151">
        <v>0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186" t="s">
        <v>163</v>
      </c>
      <c r="D95" s="162"/>
      <c r="E95" s="163">
        <v>3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51"/>
      <c r="Y95" s="151"/>
      <c r="Z95" s="151"/>
      <c r="AA95" s="151"/>
      <c r="AB95" s="151"/>
      <c r="AC95" s="151"/>
      <c r="AD95" s="151"/>
      <c r="AE95" s="151"/>
      <c r="AF95" s="151"/>
      <c r="AG95" s="151" t="s">
        <v>101</v>
      </c>
      <c r="AH95" s="151">
        <v>0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8"/>
      <c r="B96" s="159"/>
      <c r="C96" s="186" t="s">
        <v>206</v>
      </c>
      <c r="D96" s="162"/>
      <c r="E96" s="163">
        <v>1.5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51"/>
      <c r="Y96" s="151"/>
      <c r="Z96" s="151"/>
      <c r="AA96" s="151"/>
      <c r="AB96" s="151"/>
      <c r="AC96" s="151"/>
      <c r="AD96" s="151"/>
      <c r="AE96" s="151"/>
      <c r="AF96" s="151"/>
      <c r="AG96" s="151" t="s">
        <v>101</v>
      </c>
      <c r="AH96" s="151">
        <v>0</v>
      </c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8"/>
      <c r="B97" s="159"/>
      <c r="C97" s="186" t="s">
        <v>207</v>
      </c>
      <c r="D97" s="162"/>
      <c r="E97" s="163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51"/>
      <c r="Y97" s="151"/>
      <c r="Z97" s="151"/>
      <c r="AA97" s="151"/>
      <c r="AB97" s="151"/>
      <c r="AC97" s="151"/>
      <c r="AD97" s="151"/>
      <c r="AE97" s="151"/>
      <c r="AF97" s="151"/>
      <c r="AG97" s="151" t="s">
        <v>101</v>
      </c>
      <c r="AH97" s="151">
        <v>0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8"/>
      <c r="B98" s="159"/>
      <c r="C98" s="186" t="s">
        <v>171</v>
      </c>
      <c r="D98" s="162"/>
      <c r="E98" s="163">
        <v>1.5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51"/>
      <c r="Y98" s="151"/>
      <c r="Z98" s="151"/>
      <c r="AA98" s="151"/>
      <c r="AB98" s="151"/>
      <c r="AC98" s="151"/>
      <c r="AD98" s="151"/>
      <c r="AE98" s="151"/>
      <c r="AF98" s="151"/>
      <c r="AG98" s="151" t="s">
        <v>101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186" t="s">
        <v>208</v>
      </c>
      <c r="D99" s="162"/>
      <c r="E99" s="163">
        <v>4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51"/>
      <c r="Y99" s="151"/>
      <c r="Z99" s="151"/>
      <c r="AA99" s="151"/>
      <c r="AB99" s="151"/>
      <c r="AC99" s="151"/>
      <c r="AD99" s="151"/>
      <c r="AE99" s="151"/>
      <c r="AF99" s="151"/>
      <c r="AG99" s="151" t="s">
        <v>101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58"/>
      <c r="B100" s="159"/>
      <c r="C100" s="186" t="s">
        <v>153</v>
      </c>
      <c r="D100" s="162"/>
      <c r="E100" s="163">
        <v>1.5</v>
      </c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 t="s">
        <v>101</v>
      </c>
      <c r="AH100" s="151">
        <v>0</v>
      </c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8"/>
      <c r="B101" s="159"/>
      <c r="C101" s="186" t="s">
        <v>209</v>
      </c>
      <c r="D101" s="162"/>
      <c r="E101" s="163">
        <v>3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 t="s">
        <v>101</v>
      </c>
      <c r="AH101" s="151">
        <v>0</v>
      </c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186" t="s">
        <v>210</v>
      </c>
      <c r="D102" s="162"/>
      <c r="E102" s="163">
        <v>1</v>
      </c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 t="s">
        <v>101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186" t="s">
        <v>211</v>
      </c>
      <c r="D103" s="162"/>
      <c r="E103" s="163">
        <v>1.5</v>
      </c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 t="s">
        <v>101</v>
      </c>
      <c r="AH103" s="151">
        <v>0</v>
      </c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186" t="s">
        <v>178</v>
      </c>
      <c r="D104" s="162"/>
      <c r="E104" s="163">
        <v>12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 t="s">
        <v>101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71">
        <v>23</v>
      </c>
      <c r="B105" s="172" t="s">
        <v>212</v>
      </c>
      <c r="C105" s="185" t="s">
        <v>213</v>
      </c>
      <c r="D105" s="173" t="s">
        <v>108</v>
      </c>
      <c r="E105" s="174">
        <v>41.5</v>
      </c>
      <c r="F105" s="175"/>
      <c r="G105" s="176"/>
      <c r="H105" s="161">
        <v>58.12</v>
      </c>
      <c r="I105" s="160">
        <f>ROUND(E105*H105,2)</f>
        <v>2411.98</v>
      </c>
      <c r="J105" s="161">
        <v>151.44999999999999</v>
      </c>
      <c r="K105" s="160">
        <f>ROUND(E105*J105,2)</f>
        <v>6285.18</v>
      </c>
      <c r="L105" s="160">
        <v>21</v>
      </c>
      <c r="M105" s="160">
        <f>G105*(1+L105/100)</f>
        <v>0</v>
      </c>
      <c r="N105" s="160">
        <v>5.2199999999999998E-3</v>
      </c>
      <c r="O105" s="160">
        <f>ROUND(E105*N105,2)</f>
        <v>0.22</v>
      </c>
      <c r="P105" s="160">
        <v>0</v>
      </c>
      <c r="Q105" s="160">
        <f>ROUND(E105*P105,2)</f>
        <v>0</v>
      </c>
      <c r="R105" s="160"/>
      <c r="S105" s="160" t="s">
        <v>97</v>
      </c>
      <c r="T105" s="160" t="s">
        <v>98</v>
      </c>
      <c r="U105" s="160">
        <v>0.63429999999999997</v>
      </c>
      <c r="V105" s="160">
        <f>ROUND(E105*U105,2)</f>
        <v>26.32</v>
      </c>
      <c r="W105" s="160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 t="s">
        <v>99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8"/>
      <c r="B106" s="159"/>
      <c r="C106" s="186" t="s">
        <v>204</v>
      </c>
      <c r="D106" s="162"/>
      <c r="E106" s="163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 t="s">
        <v>101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86" t="s">
        <v>169</v>
      </c>
      <c r="D107" s="162"/>
      <c r="E107" s="163">
        <v>5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 t="s">
        <v>101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8"/>
      <c r="B108" s="159"/>
      <c r="C108" s="186" t="s">
        <v>172</v>
      </c>
      <c r="D108" s="162"/>
      <c r="E108" s="163">
        <v>1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 t="s">
        <v>101</v>
      </c>
      <c r="AH108" s="151">
        <v>0</v>
      </c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8"/>
      <c r="B109" s="159"/>
      <c r="C109" s="186" t="s">
        <v>163</v>
      </c>
      <c r="D109" s="162"/>
      <c r="E109" s="163">
        <v>3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 t="s">
        <v>101</v>
      </c>
      <c r="AH109" s="151">
        <v>0</v>
      </c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186" t="s">
        <v>214</v>
      </c>
      <c r="D110" s="162"/>
      <c r="E110" s="163">
        <v>3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 t="s">
        <v>101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8"/>
      <c r="B111" s="159"/>
      <c r="C111" s="186" t="s">
        <v>207</v>
      </c>
      <c r="D111" s="162"/>
      <c r="E111" s="163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 t="s">
        <v>101</v>
      </c>
      <c r="AH111" s="151">
        <v>0</v>
      </c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58"/>
      <c r="B112" s="159"/>
      <c r="C112" s="186" t="s">
        <v>158</v>
      </c>
      <c r="D112" s="162"/>
      <c r="E112" s="163">
        <v>4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 t="s">
        <v>101</v>
      </c>
      <c r="AH112" s="151">
        <v>0</v>
      </c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8"/>
      <c r="B113" s="159"/>
      <c r="C113" s="186" t="s">
        <v>160</v>
      </c>
      <c r="D113" s="162"/>
      <c r="E113" s="163">
        <v>1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 t="s">
        <v>101</v>
      </c>
      <c r="AH113" s="151">
        <v>0</v>
      </c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58"/>
      <c r="B114" s="159"/>
      <c r="C114" s="186" t="s">
        <v>162</v>
      </c>
      <c r="D114" s="162"/>
      <c r="E114" s="163">
        <v>7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 t="s">
        <v>101</v>
      </c>
      <c r="AH114" s="151">
        <v>0</v>
      </c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58"/>
      <c r="B115" s="159"/>
      <c r="C115" s="186" t="s">
        <v>215</v>
      </c>
      <c r="D115" s="162"/>
      <c r="E115" s="163">
        <v>2.5</v>
      </c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 t="s">
        <v>101</v>
      </c>
      <c r="AH115" s="151">
        <v>0</v>
      </c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58"/>
      <c r="B116" s="159"/>
      <c r="C116" s="186" t="s">
        <v>216</v>
      </c>
      <c r="D116" s="162"/>
      <c r="E116" s="163">
        <v>15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 t="s">
        <v>101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71">
        <v>24</v>
      </c>
      <c r="B117" s="172" t="s">
        <v>217</v>
      </c>
      <c r="C117" s="185" t="s">
        <v>218</v>
      </c>
      <c r="D117" s="173" t="s">
        <v>108</v>
      </c>
      <c r="E117" s="174">
        <v>59.5</v>
      </c>
      <c r="F117" s="175"/>
      <c r="G117" s="176"/>
      <c r="H117" s="161">
        <v>90.81</v>
      </c>
      <c r="I117" s="160">
        <f>ROUND(E117*H117,2)</f>
        <v>5403.2</v>
      </c>
      <c r="J117" s="161">
        <v>163.63999999999999</v>
      </c>
      <c r="K117" s="160">
        <f>ROUND(E117*J117,2)</f>
        <v>9736.58</v>
      </c>
      <c r="L117" s="160">
        <v>21</v>
      </c>
      <c r="M117" s="160">
        <f>G117*(1+L117/100)</f>
        <v>0</v>
      </c>
      <c r="N117" s="160">
        <v>5.4099999999999999E-3</v>
      </c>
      <c r="O117" s="160">
        <f>ROUND(E117*N117,2)</f>
        <v>0.32</v>
      </c>
      <c r="P117" s="160">
        <v>0</v>
      </c>
      <c r="Q117" s="160">
        <f>ROUND(E117*P117,2)</f>
        <v>0</v>
      </c>
      <c r="R117" s="160"/>
      <c r="S117" s="160" t="s">
        <v>97</v>
      </c>
      <c r="T117" s="160" t="s">
        <v>98</v>
      </c>
      <c r="U117" s="160">
        <v>0.68279999999999996</v>
      </c>
      <c r="V117" s="160">
        <f>ROUND(E117*U117,2)</f>
        <v>40.630000000000003</v>
      </c>
      <c r="W117" s="160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 t="s">
        <v>99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58"/>
      <c r="B118" s="159"/>
      <c r="C118" s="186" t="s">
        <v>204</v>
      </c>
      <c r="D118" s="162"/>
      <c r="E118" s="163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 t="s">
        <v>101</v>
      </c>
      <c r="AH118" s="151">
        <v>0</v>
      </c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58"/>
      <c r="B119" s="159"/>
      <c r="C119" s="186" t="s">
        <v>219</v>
      </c>
      <c r="D119" s="162"/>
      <c r="E119" s="163">
        <v>8</v>
      </c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 t="s">
        <v>101</v>
      </c>
      <c r="AH119" s="151">
        <v>0</v>
      </c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186" t="s">
        <v>183</v>
      </c>
      <c r="D120" s="162"/>
      <c r="E120" s="163">
        <v>10</v>
      </c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 t="s">
        <v>101</v>
      </c>
      <c r="AH120" s="151">
        <v>0</v>
      </c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86" t="s">
        <v>163</v>
      </c>
      <c r="D121" s="162"/>
      <c r="E121" s="163">
        <v>3</v>
      </c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 t="s">
        <v>101</v>
      </c>
      <c r="AH121" s="151">
        <v>0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8"/>
      <c r="B122" s="159"/>
      <c r="C122" s="186" t="s">
        <v>207</v>
      </c>
      <c r="D122" s="162"/>
      <c r="E122" s="163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 t="s">
        <v>101</v>
      </c>
      <c r="AH122" s="151">
        <v>0</v>
      </c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186" t="s">
        <v>220</v>
      </c>
      <c r="D123" s="162"/>
      <c r="E123" s="163">
        <v>4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 t="s">
        <v>101</v>
      </c>
      <c r="AH123" s="151">
        <v>0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58"/>
      <c r="B124" s="159"/>
      <c r="C124" s="186" t="s">
        <v>205</v>
      </c>
      <c r="D124" s="162"/>
      <c r="E124" s="163">
        <v>7</v>
      </c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 t="s">
        <v>101</v>
      </c>
      <c r="AH124" s="151">
        <v>0</v>
      </c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58"/>
      <c r="B125" s="159"/>
      <c r="C125" s="186" t="s">
        <v>150</v>
      </c>
      <c r="D125" s="162"/>
      <c r="E125" s="163">
        <v>3</v>
      </c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 t="s">
        <v>101</v>
      </c>
      <c r="AH125" s="151">
        <v>0</v>
      </c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8"/>
      <c r="B126" s="159"/>
      <c r="C126" s="186" t="s">
        <v>172</v>
      </c>
      <c r="D126" s="162"/>
      <c r="E126" s="163">
        <v>1</v>
      </c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 t="s">
        <v>101</v>
      </c>
      <c r="AH126" s="151">
        <v>0</v>
      </c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186" t="s">
        <v>174</v>
      </c>
      <c r="D127" s="162"/>
      <c r="E127" s="163">
        <v>2.5</v>
      </c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 t="s">
        <v>101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58"/>
      <c r="B128" s="159"/>
      <c r="C128" s="186" t="s">
        <v>161</v>
      </c>
      <c r="D128" s="162"/>
      <c r="E128" s="163">
        <v>1</v>
      </c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 t="s">
        <v>101</v>
      </c>
      <c r="AH128" s="151">
        <v>0</v>
      </c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8"/>
      <c r="B129" s="159"/>
      <c r="C129" s="186" t="s">
        <v>221</v>
      </c>
      <c r="D129" s="162"/>
      <c r="E129" s="163">
        <v>2.5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 t="s">
        <v>101</v>
      </c>
      <c r="AH129" s="151">
        <v>0</v>
      </c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8"/>
      <c r="B130" s="159"/>
      <c r="C130" s="186" t="s">
        <v>215</v>
      </c>
      <c r="D130" s="162"/>
      <c r="E130" s="163">
        <v>2.5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 t="s">
        <v>101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58"/>
      <c r="B131" s="159"/>
      <c r="C131" s="186" t="s">
        <v>216</v>
      </c>
      <c r="D131" s="162"/>
      <c r="E131" s="163">
        <v>15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 t="s">
        <v>101</v>
      </c>
      <c r="AH131" s="151">
        <v>0</v>
      </c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71">
        <v>25</v>
      </c>
      <c r="B132" s="172" t="s">
        <v>222</v>
      </c>
      <c r="C132" s="185" t="s">
        <v>223</v>
      </c>
      <c r="D132" s="173" t="s">
        <v>108</v>
      </c>
      <c r="E132" s="174">
        <v>54</v>
      </c>
      <c r="F132" s="175"/>
      <c r="G132" s="176"/>
      <c r="H132" s="161">
        <v>164.54</v>
      </c>
      <c r="I132" s="160">
        <f>ROUND(E132*H132,2)</f>
        <v>8885.16</v>
      </c>
      <c r="J132" s="161">
        <v>183.05</v>
      </c>
      <c r="K132" s="160">
        <f>ROUND(E132*J132,2)</f>
        <v>9884.7000000000007</v>
      </c>
      <c r="L132" s="160">
        <v>21</v>
      </c>
      <c r="M132" s="160">
        <f>G132*(1+L132/100)</f>
        <v>0</v>
      </c>
      <c r="N132" s="160">
        <v>5.7299999999999999E-3</v>
      </c>
      <c r="O132" s="160">
        <f>ROUND(E132*N132,2)</f>
        <v>0.31</v>
      </c>
      <c r="P132" s="160">
        <v>0</v>
      </c>
      <c r="Q132" s="160">
        <f>ROUND(E132*P132,2)</f>
        <v>0</v>
      </c>
      <c r="R132" s="160"/>
      <c r="S132" s="160" t="s">
        <v>97</v>
      </c>
      <c r="T132" s="160" t="s">
        <v>98</v>
      </c>
      <c r="U132" s="160">
        <v>0.75470000000000004</v>
      </c>
      <c r="V132" s="160">
        <f>ROUND(E132*U132,2)</f>
        <v>40.75</v>
      </c>
      <c r="W132" s="160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 t="s">
        <v>99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58"/>
      <c r="B133" s="159"/>
      <c r="C133" s="186" t="s">
        <v>204</v>
      </c>
      <c r="D133" s="162"/>
      <c r="E133" s="163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 t="s">
        <v>101</v>
      </c>
      <c r="AH133" s="151">
        <v>0</v>
      </c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58"/>
      <c r="B134" s="159"/>
      <c r="C134" s="186" t="s">
        <v>224</v>
      </c>
      <c r="D134" s="162"/>
      <c r="E134" s="163">
        <v>1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 t="s">
        <v>101</v>
      </c>
      <c r="AH134" s="151">
        <v>0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58"/>
      <c r="B135" s="159"/>
      <c r="C135" s="186" t="s">
        <v>190</v>
      </c>
      <c r="D135" s="162"/>
      <c r="E135" s="163">
        <v>1.5</v>
      </c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 t="s">
        <v>101</v>
      </c>
      <c r="AH135" s="151">
        <v>0</v>
      </c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8"/>
      <c r="B136" s="159"/>
      <c r="C136" s="186" t="s">
        <v>191</v>
      </c>
      <c r="D136" s="162"/>
      <c r="E136" s="163">
        <v>2</v>
      </c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 t="s">
        <v>101</v>
      </c>
      <c r="AH136" s="151">
        <v>0</v>
      </c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58"/>
      <c r="B137" s="159"/>
      <c r="C137" s="186" t="s">
        <v>225</v>
      </c>
      <c r="D137" s="162"/>
      <c r="E137" s="163">
        <v>5.5</v>
      </c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 t="s">
        <v>101</v>
      </c>
      <c r="AH137" s="151">
        <v>0</v>
      </c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8"/>
      <c r="B138" s="159"/>
      <c r="C138" s="186" t="s">
        <v>207</v>
      </c>
      <c r="D138" s="162"/>
      <c r="E138" s="163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 t="s">
        <v>101</v>
      </c>
      <c r="AH138" s="151">
        <v>0</v>
      </c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8"/>
      <c r="B139" s="159"/>
      <c r="C139" s="186" t="s">
        <v>219</v>
      </c>
      <c r="D139" s="162"/>
      <c r="E139" s="163">
        <v>8</v>
      </c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 t="s">
        <v>101</v>
      </c>
      <c r="AH139" s="151">
        <v>0</v>
      </c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58"/>
      <c r="B140" s="159"/>
      <c r="C140" s="186" t="s">
        <v>183</v>
      </c>
      <c r="D140" s="162"/>
      <c r="E140" s="163">
        <v>10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 t="s">
        <v>101</v>
      </c>
      <c r="AH140" s="151">
        <v>0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58"/>
      <c r="B141" s="159"/>
      <c r="C141" s="186" t="s">
        <v>184</v>
      </c>
      <c r="D141" s="162"/>
      <c r="E141" s="163">
        <v>11</v>
      </c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 t="s">
        <v>101</v>
      </c>
      <c r="AH141" s="151">
        <v>0</v>
      </c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186" t="s">
        <v>226</v>
      </c>
      <c r="D142" s="162"/>
      <c r="E142" s="163">
        <v>6</v>
      </c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 t="s">
        <v>101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58"/>
      <c r="B143" s="159"/>
      <c r="C143" s="186" t="s">
        <v>187</v>
      </c>
      <c r="D143" s="162"/>
      <c r="E143" s="163">
        <v>9</v>
      </c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 t="s">
        <v>101</v>
      </c>
      <c r="AH143" s="151">
        <v>0</v>
      </c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71">
        <v>26</v>
      </c>
      <c r="B144" s="172" t="s">
        <v>227</v>
      </c>
      <c r="C144" s="185" t="s">
        <v>228</v>
      </c>
      <c r="D144" s="173" t="s">
        <v>108</v>
      </c>
      <c r="E144" s="174">
        <v>51.5</v>
      </c>
      <c r="F144" s="175"/>
      <c r="G144" s="176"/>
      <c r="H144" s="161">
        <v>189.63</v>
      </c>
      <c r="I144" s="160">
        <f>ROUND(E144*H144,2)</f>
        <v>9765.9500000000007</v>
      </c>
      <c r="J144" s="161">
        <v>227.51</v>
      </c>
      <c r="K144" s="160">
        <f>ROUND(E144*J144,2)</f>
        <v>11716.77</v>
      </c>
      <c r="L144" s="160">
        <v>21</v>
      </c>
      <c r="M144" s="160">
        <f>G144*(1+L144/100)</f>
        <v>0</v>
      </c>
      <c r="N144" s="160">
        <v>6.1000000000000004E-3</v>
      </c>
      <c r="O144" s="160">
        <f>ROUND(E144*N144,2)</f>
        <v>0.31</v>
      </c>
      <c r="P144" s="160">
        <v>0</v>
      </c>
      <c r="Q144" s="160">
        <f>ROUND(E144*P144,2)</f>
        <v>0</v>
      </c>
      <c r="R144" s="160"/>
      <c r="S144" s="160" t="s">
        <v>97</v>
      </c>
      <c r="T144" s="160" t="s">
        <v>98</v>
      </c>
      <c r="U144" s="160">
        <v>0.92569999999999997</v>
      </c>
      <c r="V144" s="160">
        <f>ROUND(E144*U144,2)</f>
        <v>47.67</v>
      </c>
      <c r="W144" s="160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 t="s">
        <v>99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58"/>
      <c r="B145" s="159"/>
      <c r="C145" s="186" t="s">
        <v>204</v>
      </c>
      <c r="D145" s="162"/>
      <c r="E145" s="163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 t="s">
        <v>101</v>
      </c>
      <c r="AH145" s="151">
        <v>0</v>
      </c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58"/>
      <c r="B146" s="159"/>
      <c r="C146" s="186" t="s">
        <v>229</v>
      </c>
      <c r="D146" s="162"/>
      <c r="E146" s="163">
        <v>32</v>
      </c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 t="s">
        <v>101</v>
      </c>
      <c r="AH146" s="151">
        <v>0</v>
      </c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58"/>
      <c r="B147" s="159"/>
      <c r="C147" s="186" t="s">
        <v>207</v>
      </c>
      <c r="D147" s="162"/>
      <c r="E147" s="163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 t="s">
        <v>101</v>
      </c>
      <c r="AH147" s="151">
        <v>0</v>
      </c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58"/>
      <c r="B148" s="159"/>
      <c r="C148" s="186" t="s">
        <v>230</v>
      </c>
      <c r="D148" s="162"/>
      <c r="E148" s="163">
        <v>6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 t="s">
        <v>101</v>
      </c>
      <c r="AH148" s="151">
        <v>0</v>
      </c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58"/>
      <c r="B149" s="159"/>
      <c r="C149" s="186" t="s">
        <v>231</v>
      </c>
      <c r="D149" s="162"/>
      <c r="E149" s="163">
        <v>1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 t="s">
        <v>101</v>
      </c>
      <c r="AH149" s="151">
        <v>0</v>
      </c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58"/>
      <c r="B150" s="159"/>
      <c r="C150" s="186" t="s">
        <v>232</v>
      </c>
      <c r="D150" s="162"/>
      <c r="E150" s="163">
        <v>5</v>
      </c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 t="s">
        <v>101</v>
      </c>
      <c r="AH150" s="151">
        <v>0</v>
      </c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58"/>
      <c r="B151" s="159"/>
      <c r="C151" s="186" t="s">
        <v>191</v>
      </c>
      <c r="D151" s="162"/>
      <c r="E151" s="163">
        <v>2</v>
      </c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 t="s">
        <v>101</v>
      </c>
      <c r="AH151" s="151">
        <v>0</v>
      </c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8"/>
      <c r="B152" s="159"/>
      <c r="C152" s="186" t="s">
        <v>233</v>
      </c>
      <c r="D152" s="162"/>
      <c r="E152" s="163">
        <v>5.5</v>
      </c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 t="s">
        <v>101</v>
      </c>
      <c r="AH152" s="151">
        <v>0</v>
      </c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71">
        <v>27</v>
      </c>
      <c r="B153" s="172" t="s">
        <v>234</v>
      </c>
      <c r="C153" s="185" t="s">
        <v>235</v>
      </c>
      <c r="D153" s="173" t="s">
        <v>108</v>
      </c>
      <c r="E153" s="174">
        <v>25</v>
      </c>
      <c r="F153" s="175"/>
      <c r="G153" s="176"/>
      <c r="H153" s="161">
        <v>293.33</v>
      </c>
      <c r="I153" s="160">
        <f>ROUND(E153*H153,2)</f>
        <v>7333.25</v>
      </c>
      <c r="J153" s="161">
        <v>245.28</v>
      </c>
      <c r="K153" s="160">
        <f>ROUND(E153*J153,2)</f>
        <v>6132</v>
      </c>
      <c r="L153" s="160">
        <v>21</v>
      </c>
      <c r="M153" s="160">
        <f>G153*(1+L153/100)</f>
        <v>0</v>
      </c>
      <c r="N153" s="160">
        <v>6.7999999999999996E-3</v>
      </c>
      <c r="O153" s="160">
        <f>ROUND(E153*N153,2)</f>
        <v>0.17</v>
      </c>
      <c r="P153" s="160">
        <v>0</v>
      </c>
      <c r="Q153" s="160">
        <f>ROUND(E153*P153,2)</f>
        <v>0</v>
      </c>
      <c r="R153" s="160"/>
      <c r="S153" s="160" t="s">
        <v>97</v>
      </c>
      <c r="T153" s="160" t="s">
        <v>98</v>
      </c>
      <c r="U153" s="160">
        <v>1.0047999999999999</v>
      </c>
      <c r="V153" s="160">
        <f>ROUND(E153*U153,2)</f>
        <v>25.12</v>
      </c>
      <c r="W153" s="160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 t="s">
        <v>99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8"/>
      <c r="B154" s="159"/>
      <c r="C154" s="186" t="s">
        <v>207</v>
      </c>
      <c r="D154" s="162"/>
      <c r="E154" s="163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 t="s">
        <v>101</v>
      </c>
      <c r="AH154" s="151">
        <v>0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58"/>
      <c r="B155" s="159"/>
      <c r="C155" s="186" t="s">
        <v>236</v>
      </c>
      <c r="D155" s="162"/>
      <c r="E155" s="163">
        <v>25</v>
      </c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 t="s">
        <v>101</v>
      </c>
      <c r="AH155" s="151">
        <v>0</v>
      </c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ht="22.5" outlineLevel="1" x14ac:dyDescent="0.2">
      <c r="A156" s="171">
        <v>28</v>
      </c>
      <c r="B156" s="172" t="s">
        <v>237</v>
      </c>
      <c r="C156" s="185" t="s">
        <v>238</v>
      </c>
      <c r="D156" s="173" t="s">
        <v>108</v>
      </c>
      <c r="E156" s="174">
        <v>14.5</v>
      </c>
      <c r="F156" s="175"/>
      <c r="G156" s="176"/>
      <c r="H156" s="161">
        <v>15.55</v>
      </c>
      <c r="I156" s="160">
        <f>ROUND(E156*H156,2)</f>
        <v>225.48</v>
      </c>
      <c r="J156" s="161">
        <v>28.19</v>
      </c>
      <c r="K156" s="160">
        <f>ROUND(E156*J156,2)</f>
        <v>408.76</v>
      </c>
      <c r="L156" s="160">
        <v>21</v>
      </c>
      <c r="M156" s="160">
        <f>G156*(1+L156/100)</f>
        <v>0</v>
      </c>
      <c r="N156" s="160">
        <v>3.0000000000000001E-5</v>
      </c>
      <c r="O156" s="160">
        <f>ROUND(E156*N156,2)</f>
        <v>0</v>
      </c>
      <c r="P156" s="160">
        <v>0</v>
      </c>
      <c r="Q156" s="160">
        <f>ROUND(E156*P156,2)</f>
        <v>0</v>
      </c>
      <c r="R156" s="160"/>
      <c r="S156" s="160" t="s">
        <v>97</v>
      </c>
      <c r="T156" s="160" t="s">
        <v>98</v>
      </c>
      <c r="U156" s="160">
        <v>0.129</v>
      </c>
      <c r="V156" s="160">
        <f>ROUND(E156*U156,2)</f>
        <v>1.87</v>
      </c>
      <c r="W156" s="160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 t="s">
        <v>99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58"/>
      <c r="B157" s="159"/>
      <c r="C157" s="186" t="s">
        <v>109</v>
      </c>
      <c r="D157" s="162"/>
      <c r="E157" s="163">
        <v>14.5</v>
      </c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 t="s">
        <v>101</v>
      </c>
      <c r="AH157" s="151">
        <v>5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ht="22.5" outlineLevel="1" x14ac:dyDescent="0.2">
      <c r="A158" s="171">
        <v>29</v>
      </c>
      <c r="B158" s="172" t="s">
        <v>239</v>
      </c>
      <c r="C158" s="185" t="s">
        <v>240</v>
      </c>
      <c r="D158" s="173" t="s">
        <v>108</v>
      </c>
      <c r="E158" s="174">
        <v>24.5</v>
      </c>
      <c r="F158" s="175"/>
      <c r="G158" s="176"/>
      <c r="H158" s="161">
        <v>16.72</v>
      </c>
      <c r="I158" s="160">
        <f>ROUND(E158*H158,2)</f>
        <v>409.64</v>
      </c>
      <c r="J158" s="161">
        <v>28.16</v>
      </c>
      <c r="K158" s="160">
        <f>ROUND(E158*J158,2)</f>
        <v>689.92</v>
      </c>
      <c r="L158" s="160">
        <v>21</v>
      </c>
      <c r="M158" s="160">
        <f>G158*(1+L158/100)</f>
        <v>0</v>
      </c>
      <c r="N158" s="160">
        <v>6.0000000000000002E-5</v>
      </c>
      <c r="O158" s="160">
        <f>ROUND(E158*N158,2)</f>
        <v>0</v>
      </c>
      <c r="P158" s="160">
        <v>0</v>
      </c>
      <c r="Q158" s="160">
        <f>ROUND(E158*P158,2)</f>
        <v>0</v>
      </c>
      <c r="R158" s="160"/>
      <c r="S158" s="160" t="s">
        <v>97</v>
      </c>
      <c r="T158" s="160" t="s">
        <v>98</v>
      </c>
      <c r="U158" s="160">
        <v>0.129</v>
      </c>
      <c r="V158" s="160">
        <f>ROUND(E158*U158,2)</f>
        <v>3.16</v>
      </c>
      <c r="W158" s="160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 t="s">
        <v>99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58"/>
      <c r="B159" s="159"/>
      <c r="C159" s="186" t="s">
        <v>110</v>
      </c>
      <c r="D159" s="162"/>
      <c r="E159" s="163">
        <v>24.5</v>
      </c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 t="s">
        <v>101</v>
      </c>
      <c r="AH159" s="151">
        <v>5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ht="22.5" outlineLevel="1" x14ac:dyDescent="0.2">
      <c r="A160" s="171">
        <v>30</v>
      </c>
      <c r="B160" s="172" t="s">
        <v>241</v>
      </c>
      <c r="C160" s="185" t="s">
        <v>242</v>
      </c>
      <c r="D160" s="173" t="s">
        <v>108</v>
      </c>
      <c r="E160" s="174">
        <v>52</v>
      </c>
      <c r="F160" s="175"/>
      <c r="G160" s="176"/>
      <c r="H160" s="161">
        <v>18.28</v>
      </c>
      <c r="I160" s="160">
        <f>ROUND(E160*H160,2)</f>
        <v>950.56</v>
      </c>
      <c r="J160" s="161">
        <v>30.99</v>
      </c>
      <c r="K160" s="160">
        <f>ROUND(E160*J160,2)</f>
        <v>1611.48</v>
      </c>
      <c r="L160" s="160">
        <v>21</v>
      </c>
      <c r="M160" s="160">
        <f>G160*(1+L160/100)</f>
        <v>0</v>
      </c>
      <c r="N160" s="160">
        <v>5.0000000000000002E-5</v>
      </c>
      <c r="O160" s="160">
        <f>ROUND(E160*N160,2)</f>
        <v>0</v>
      </c>
      <c r="P160" s="160">
        <v>0</v>
      </c>
      <c r="Q160" s="160">
        <f>ROUND(E160*P160,2)</f>
        <v>0</v>
      </c>
      <c r="R160" s="160"/>
      <c r="S160" s="160" t="s">
        <v>97</v>
      </c>
      <c r="T160" s="160" t="s">
        <v>98</v>
      </c>
      <c r="U160" s="160">
        <v>0.14199999999999999</v>
      </c>
      <c r="V160" s="160">
        <f>ROUND(E160*U160,2)</f>
        <v>7.38</v>
      </c>
      <c r="W160" s="160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 t="s">
        <v>99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58"/>
      <c r="B161" s="159"/>
      <c r="C161" s="186" t="s">
        <v>115</v>
      </c>
      <c r="D161" s="162"/>
      <c r="E161" s="163">
        <v>52</v>
      </c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 t="s">
        <v>101</v>
      </c>
      <c r="AH161" s="151">
        <v>5</v>
      </c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ht="22.5" outlineLevel="1" x14ac:dyDescent="0.2">
      <c r="A162" s="171">
        <v>31</v>
      </c>
      <c r="B162" s="172" t="s">
        <v>243</v>
      </c>
      <c r="C162" s="185" t="s">
        <v>244</v>
      </c>
      <c r="D162" s="173" t="s">
        <v>108</v>
      </c>
      <c r="E162" s="174">
        <v>50</v>
      </c>
      <c r="F162" s="175"/>
      <c r="G162" s="176"/>
      <c r="H162" s="161">
        <v>21.63</v>
      </c>
      <c r="I162" s="160">
        <f>ROUND(E162*H162,2)</f>
        <v>1081.5</v>
      </c>
      <c r="J162" s="161">
        <v>34.25</v>
      </c>
      <c r="K162" s="160">
        <f>ROUND(E162*J162,2)</f>
        <v>1712.5</v>
      </c>
      <c r="L162" s="160">
        <v>21</v>
      </c>
      <c r="M162" s="160">
        <f>G162*(1+L162/100)</f>
        <v>0</v>
      </c>
      <c r="N162" s="160">
        <v>9.0000000000000006E-5</v>
      </c>
      <c r="O162" s="160">
        <f>ROUND(E162*N162,2)</f>
        <v>0</v>
      </c>
      <c r="P162" s="160">
        <v>0</v>
      </c>
      <c r="Q162" s="160">
        <f>ROUND(E162*P162,2)</f>
        <v>0</v>
      </c>
      <c r="R162" s="160"/>
      <c r="S162" s="160" t="s">
        <v>97</v>
      </c>
      <c r="T162" s="160" t="s">
        <v>98</v>
      </c>
      <c r="U162" s="160">
        <v>0.157</v>
      </c>
      <c r="V162" s="160">
        <f>ROUND(E162*U162,2)</f>
        <v>7.85</v>
      </c>
      <c r="W162" s="160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 t="s">
        <v>99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58"/>
      <c r="B163" s="159"/>
      <c r="C163" s="186" t="s">
        <v>116</v>
      </c>
      <c r="D163" s="162"/>
      <c r="E163" s="163">
        <v>50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 t="s">
        <v>101</v>
      </c>
      <c r="AH163" s="151">
        <v>5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ht="22.5" outlineLevel="1" x14ac:dyDescent="0.2">
      <c r="A164" s="171">
        <v>32</v>
      </c>
      <c r="B164" s="172" t="s">
        <v>245</v>
      </c>
      <c r="C164" s="185" t="s">
        <v>246</v>
      </c>
      <c r="D164" s="173" t="s">
        <v>108</v>
      </c>
      <c r="E164" s="174">
        <v>15.5</v>
      </c>
      <c r="F164" s="175"/>
      <c r="G164" s="176"/>
      <c r="H164" s="161">
        <v>25.56</v>
      </c>
      <c r="I164" s="160">
        <f>ROUND(E164*H164,2)</f>
        <v>396.18</v>
      </c>
      <c r="J164" s="161">
        <v>37.07</v>
      </c>
      <c r="K164" s="160">
        <f>ROUND(E164*J164,2)</f>
        <v>574.59</v>
      </c>
      <c r="L164" s="160">
        <v>21</v>
      </c>
      <c r="M164" s="160">
        <f>G164*(1+L164/100)</f>
        <v>0</v>
      </c>
      <c r="N164" s="160">
        <v>1.2E-4</v>
      </c>
      <c r="O164" s="160">
        <f>ROUND(E164*N164,2)</f>
        <v>0</v>
      </c>
      <c r="P164" s="160">
        <v>0</v>
      </c>
      <c r="Q164" s="160">
        <f>ROUND(E164*P164,2)</f>
        <v>0</v>
      </c>
      <c r="R164" s="160"/>
      <c r="S164" s="160" t="s">
        <v>97</v>
      </c>
      <c r="T164" s="160" t="s">
        <v>98</v>
      </c>
      <c r="U164" s="160">
        <v>0.17</v>
      </c>
      <c r="V164" s="160">
        <f>ROUND(E164*U164,2)</f>
        <v>2.64</v>
      </c>
      <c r="W164" s="160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 t="s">
        <v>99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58"/>
      <c r="B165" s="159"/>
      <c r="C165" s="186" t="s">
        <v>121</v>
      </c>
      <c r="D165" s="162"/>
      <c r="E165" s="163">
        <v>15.5</v>
      </c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 t="s">
        <v>101</v>
      </c>
      <c r="AH165" s="151">
        <v>5</v>
      </c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ht="22.5" outlineLevel="1" x14ac:dyDescent="0.2">
      <c r="A166" s="171">
        <v>33</v>
      </c>
      <c r="B166" s="172" t="s">
        <v>247</v>
      </c>
      <c r="C166" s="185" t="s">
        <v>248</v>
      </c>
      <c r="D166" s="173" t="s">
        <v>108</v>
      </c>
      <c r="E166" s="174">
        <v>35</v>
      </c>
      <c r="F166" s="175"/>
      <c r="G166" s="176"/>
      <c r="H166" s="161">
        <v>30.58</v>
      </c>
      <c r="I166" s="160">
        <f>ROUND(E166*H166,2)</f>
        <v>1070.3</v>
      </c>
      <c r="J166" s="161">
        <v>43.66</v>
      </c>
      <c r="K166" s="160">
        <f>ROUND(E166*J166,2)</f>
        <v>1528.1</v>
      </c>
      <c r="L166" s="160">
        <v>21</v>
      </c>
      <c r="M166" s="160">
        <f>G166*(1+L166/100)</f>
        <v>0</v>
      </c>
      <c r="N166" s="160">
        <v>1.8000000000000001E-4</v>
      </c>
      <c r="O166" s="160">
        <f>ROUND(E166*N166,2)</f>
        <v>0.01</v>
      </c>
      <c r="P166" s="160">
        <v>0</v>
      </c>
      <c r="Q166" s="160">
        <f>ROUND(E166*P166,2)</f>
        <v>0</v>
      </c>
      <c r="R166" s="160"/>
      <c r="S166" s="160" t="s">
        <v>97</v>
      </c>
      <c r="T166" s="160" t="s">
        <v>98</v>
      </c>
      <c r="U166" s="160">
        <v>0.2</v>
      </c>
      <c r="V166" s="160">
        <f>ROUND(E166*U166,2)</f>
        <v>7</v>
      </c>
      <c r="W166" s="160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 t="s">
        <v>99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58"/>
      <c r="B167" s="159"/>
      <c r="C167" s="186" t="s">
        <v>125</v>
      </c>
      <c r="D167" s="162"/>
      <c r="E167" s="163">
        <v>35</v>
      </c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 t="s">
        <v>101</v>
      </c>
      <c r="AH167" s="151">
        <v>5</v>
      </c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ht="22.5" outlineLevel="1" x14ac:dyDescent="0.2">
      <c r="A168" s="171">
        <v>34</v>
      </c>
      <c r="B168" s="172" t="s">
        <v>249</v>
      </c>
      <c r="C168" s="185" t="s">
        <v>250</v>
      </c>
      <c r="D168" s="173" t="s">
        <v>108</v>
      </c>
      <c r="E168" s="174">
        <v>51.5</v>
      </c>
      <c r="F168" s="175"/>
      <c r="G168" s="176"/>
      <c r="H168" s="161">
        <v>56.79</v>
      </c>
      <c r="I168" s="160">
        <f>ROUND(E168*H168,2)</f>
        <v>2924.69</v>
      </c>
      <c r="J168" s="161">
        <v>48.84</v>
      </c>
      <c r="K168" s="160">
        <f>ROUND(E168*J168,2)</f>
        <v>2515.2600000000002</v>
      </c>
      <c r="L168" s="160">
        <v>21</v>
      </c>
      <c r="M168" s="160">
        <f>G168*(1+L168/100)</f>
        <v>0</v>
      </c>
      <c r="N168" s="160">
        <v>2.5000000000000001E-4</v>
      </c>
      <c r="O168" s="160">
        <f>ROUND(E168*N168,2)</f>
        <v>0.01</v>
      </c>
      <c r="P168" s="160">
        <v>0</v>
      </c>
      <c r="Q168" s="160">
        <f>ROUND(E168*P168,2)</f>
        <v>0</v>
      </c>
      <c r="R168" s="160"/>
      <c r="S168" s="160" t="s">
        <v>97</v>
      </c>
      <c r="T168" s="160" t="s">
        <v>98</v>
      </c>
      <c r="U168" s="160">
        <v>0.22500000000000001</v>
      </c>
      <c r="V168" s="160">
        <f>ROUND(E168*U168,2)</f>
        <v>11.59</v>
      </c>
      <c r="W168" s="160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 t="s">
        <v>99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58"/>
      <c r="B169" s="159"/>
      <c r="C169" s="186" t="s">
        <v>129</v>
      </c>
      <c r="D169" s="162"/>
      <c r="E169" s="163">
        <v>51.5</v>
      </c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 t="s">
        <v>101</v>
      </c>
      <c r="AH169" s="151">
        <v>5</v>
      </c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ht="22.5" outlineLevel="1" x14ac:dyDescent="0.2">
      <c r="A170" s="171">
        <v>35</v>
      </c>
      <c r="B170" s="172" t="s">
        <v>251</v>
      </c>
      <c r="C170" s="185" t="s">
        <v>252</v>
      </c>
      <c r="D170" s="173" t="s">
        <v>108</v>
      </c>
      <c r="E170" s="174">
        <v>43</v>
      </c>
      <c r="F170" s="175"/>
      <c r="G170" s="176"/>
      <c r="H170" s="161">
        <v>44.61</v>
      </c>
      <c r="I170" s="160">
        <f>ROUND(E170*H170,2)</f>
        <v>1918.23</v>
      </c>
      <c r="J170" s="161">
        <v>27.94</v>
      </c>
      <c r="K170" s="160">
        <f>ROUND(E170*J170,2)</f>
        <v>1201.42</v>
      </c>
      <c r="L170" s="160">
        <v>21</v>
      </c>
      <c r="M170" s="160">
        <f>G170*(1+L170/100)</f>
        <v>0</v>
      </c>
      <c r="N170" s="160">
        <v>6.0000000000000002E-5</v>
      </c>
      <c r="O170" s="160">
        <f>ROUND(E170*N170,2)</f>
        <v>0</v>
      </c>
      <c r="P170" s="160">
        <v>0</v>
      </c>
      <c r="Q170" s="160">
        <f>ROUND(E170*P170,2)</f>
        <v>0</v>
      </c>
      <c r="R170" s="160"/>
      <c r="S170" s="160" t="s">
        <v>97</v>
      </c>
      <c r="T170" s="160" t="s">
        <v>98</v>
      </c>
      <c r="U170" s="160">
        <v>0.129</v>
      </c>
      <c r="V170" s="160">
        <f>ROUND(E170*U170,2)</f>
        <v>5.55</v>
      </c>
      <c r="W170" s="160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 t="s">
        <v>99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58"/>
      <c r="B171" s="159"/>
      <c r="C171" s="186" t="s">
        <v>111</v>
      </c>
      <c r="D171" s="162"/>
      <c r="E171" s="163">
        <v>43</v>
      </c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 t="s">
        <v>101</v>
      </c>
      <c r="AH171" s="151">
        <v>5</v>
      </c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ht="22.5" outlineLevel="1" x14ac:dyDescent="0.2">
      <c r="A172" s="171">
        <v>36</v>
      </c>
      <c r="B172" s="172" t="s">
        <v>253</v>
      </c>
      <c r="C172" s="185" t="s">
        <v>254</v>
      </c>
      <c r="D172" s="173" t="s">
        <v>108</v>
      </c>
      <c r="E172" s="174">
        <v>41.5</v>
      </c>
      <c r="F172" s="175"/>
      <c r="G172" s="176"/>
      <c r="H172" s="161">
        <v>49.72</v>
      </c>
      <c r="I172" s="160">
        <f>ROUND(E172*H172,2)</f>
        <v>2063.38</v>
      </c>
      <c r="J172" s="161">
        <v>27.9</v>
      </c>
      <c r="K172" s="160">
        <f>ROUND(E172*J172,2)</f>
        <v>1157.8499999999999</v>
      </c>
      <c r="L172" s="160">
        <v>21</v>
      </c>
      <c r="M172" s="160">
        <f>G172*(1+L172/100)</f>
        <v>0</v>
      </c>
      <c r="N172" s="160">
        <v>6.9999999999999994E-5</v>
      </c>
      <c r="O172" s="160">
        <f>ROUND(E172*N172,2)</f>
        <v>0</v>
      </c>
      <c r="P172" s="160">
        <v>0</v>
      </c>
      <c r="Q172" s="160">
        <f>ROUND(E172*P172,2)</f>
        <v>0</v>
      </c>
      <c r="R172" s="160"/>
      <c r="S172" s="160" t="s">
        <v>97</v>
      </c>
      <c r="T172" s="160" t="s">
        <v>98</v>
      </c>
      <c r="U172" s="160">
        <v>0.129</v>
      </c>
      <c r="V172" s="160">
        <f>ROUND(E172*U172,2)</f>
        <v>5.35</v>
      </c>
      <c r="W172" s="160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 t="s">
        <v>99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58"/>
      <c r="B173" s="159"/>
      <c r="C173" s="186" t="s">
        <v>112</v>
      </c>
      <c r="D173" s="162"/>
      <c r="E173" s="163">
        <v>41.5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 t="s">
        <v>101</v>
      </c>
      <c r="AH173" s="151">
        <v>5</v>
      </c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ht="22.5" outlineLevel="1" x14ac:dyDescent="0.2">
      <c r="A174" s="171">
        <v>37</v>
      </c>
      <c r="B174" s="172" t="s">
        <v>255</v>
      </c>
      <c r="C174" s="185" t="s">
        <v>256</v>
      </c>
      <c r="D174" s="173" t="s">
        <v>108</v>
      </c>
      <c r="E174" s="174">
        <v>59.5</v>
      </c>
      <c r="F174" s="175"/>
      <c r="G174" s="176"/>
      <c r="H174" s="161">
        <v>55.65</v>
      </c>
      <c r="I174" s="160">
        <f>ROUND(E174*H174,2)</f>
        <v>3311.18</v>
      </c>
      <c r="J174" s="161">
        <v>30.73</v>
      </c>
      <c r="K174" s="160">
        <f>ROUND(E174*J174,2)</f>
        <v>1828.44</v>
      </c>
      <c r="L174" s="160">
        <v>21</v>
      </c>
      <c r="M174" s="160">
        <f>G174*(1+L174/100)</f>
        <v>0</v>
      </c>
      <c r="N174" s="160">
        <v>8.0000000000000007E-5</v>
      </c>
      <c r="O174" s="160">
        <f>ROUND(E174*N174,2)</f>
        <v>0</v>
      </c>
      <c r="P174" s="160">
        <v>0</v>
      </c>
      <c r="Q174" s="160">
        <f>ROUND(E174*P174,2)</f>
        <v>0</v>
      </c>
      <c r="R174" s="160"/>
      <c r="S174" s="160" t="s">
        <v>97</v>
      </c>
      <c r="T174" s="160" t="s">
        <v>98</v>
      </c>
      <c r="U174" s="160">
        <v>0.14199999999999999</v>
      </c>
      <c r="V174" s="160">
        <f>ROUND(E174*U174,2)</f>
        <v>8.4499999999999993</v>
      </c>
      <c r="W174" s="160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 t="s">
        <v>99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 x14ac:dyDescent="0.2">
      <c r="A175" s="158"/>
      <c r="B175" s="159"/>
      <c r="C175" s="186" t="s">
        <v>117</v>
      </c>
      <c r="D175" s="162"/>
      <c r="E175" s="163">
        <v>59.5</v>
      </c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 t="s">
        <v>101</v>
      </c>
      <c r="AH175" s="151">
        <v>5</v>
      </c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ht="22.5" outlineLevel="1" x14ac:dyDescent="0.2">
      <c r="A176" s="171">
        <v>38</v>
      </c>
      <c r="B176" s="172" t="s">
        <v>257</v>
      </c>
      <c r="C176" s="185" t="s">
        <v>258</v>
      </c>
      <c r="D176" s="173" t="s">
        <v>108</v>
      </c>
      <c r="E176" s="174">
        <v>54</v>
      </c>
      <c r="F176" s="175"/>
      <c r="G176" s="176"/>
      <c r="H176" s="161">
        <v>61.19</v>
      </c>
      <c r="I176" s="160">
        <f>ROUND(E176*H176,2)</f>
        <v>3304.26</v>
      </c>
      <c r="J176" s="161">
        <v>33.979999999999997</v>
      </c>
      <c r="K176" s="160">
        <f>ROUND(E176*J176,2)</f>
        <v>1834.92</v>
      </c>
      <c r="L176" s="160">
        <v>21</v>
      </c>
      <c r="M176" s="160">
        <f>G176*(1+L176/100)</f>
        <v>0</v>
      </c>
      <c r="N176" s="160">
        <v>1.2999999999999999E-4</v>
      </c>
      <c r="O176" s="160">
        <f>ROUND(E176*N176,2)</f>
        <v>0.01</v>
      </c>
      <c r="P176" s="160">
        <v>0</v>
      </c>
      <c r="Q176" s="160">
        <f>ROUND(E176*P176,2)</f>
        <v>0</v>
      </c>
      <c r="R176" s="160"/>
      <c r="S176" s="160" t="s">
        <v>97</v>
      </c>
      <c r="T176" s="160" t="s">
        <v>98</v>
      </c>
      <c r="U176" s="160">
        <v>0.157</v>
      </c>
      <c r="V176" s="160">
        <f>ROUND(E176*U176,2)</f>
        <v>8.48</v>
      </c>
      <c r="W176" s="160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 t="s">
        <v>99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58"/>
      <c r="B177" s="159"/>
      <c r="C177" s="186" t="s">
        <v>118</v>
      </c>
      <c r="D177" s="162"/>
      <c r="E177" s="163">
        <v>54</v>
      </c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 t="s">
        <v>101</v>
      </c>
      <c r="AH177" s="151">
        <v>5</v>
      </c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ht="22.5" outlineLevel="1" x14ac:dyDescent="0.2">
      <c r="A178" s="171">
        <v>39</v>
      </c>
      <c r="B178" s="172" t="s">
        <v>259</v>
      </c>
      <c r="C178" s="185" t="s">
        <v>260</v>
      </c>
      <c r="D178" s="173" t="s">
        <v>108</v>
      </c>
      <c r="E178" s="174">
        <v>51.5</v>
      </c>
      <c r="F178" s="175"/>
      <c r="G178" s="176"/>
      <c r="H178" s="161">
        <v>76.06</v>
      </c>
      <c r="I178" s="160">
        <f>ROUND(E178*H178,2)</f>
        <v>3917.09</v>
      </c>
      <c r="J178" s="161">
        <v>36.65</v>
      </c>
      <c r="K178" s="160">
        <f>ROUND(E178*J178,2)</f>
        <v>1887.48</v>
      </c>
      <c r="L178" s="160">
        <v>21</v>
      </c>
      <c r="M178" s="160">
        <f>G178*(1+L178/100)</f>
        <v>0</v>
      </c>
      <c r="N178" s="160">
        <v>1.9000000000000001E-4</v>
      </c>
      <c r="O178" s="160">
        <f>ROUND(E178*N178,2)</f>
        <v>0.01</v>
      </c>
      <c r="P178" s="160">
        <v>0</v>
      </c>
      <c r="Q178" s="160">
        <f>ROUND(E178*P178,2)</f>
        <v>0</v>
      </c>
      <c r="R178" s="160"/>
      <c r="S178" s="160" t="s">
        <v>97</v>
      </c>
      <c r="T178" s="160" t="s">
        <v>98</v>
      </c>
      <c r="U178" s="160">
        <v>0.17</v>
      </c>
      <c r="V178" s="160">
        <f>ROUND(E178*U178,2)</f>
        <v>8.76</v>
      </c>
      <c r="W178" s="160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 t="s">
        <v>99</v>
      </c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">
      <c r="A179" s="158"/>
      <c r="B179" s="159"/>
      <c r="C179" s="186" t="s">
        <v>122</v>
      </c>
      <c r="D179" s="162"/>
      <c r="E179" s="163">
        <v>51.5</v>
      </c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 t="s">
        <v>101</v>
      </c>
      <c r="AH179" s="151">
        <v>5</v>
      </c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ht="22.5" outlineLevel="1" x14ac:dyDescent="0.2">
      <c r="A180" s="171">
        <v>40</v>
      </c>
      <c r="B180" s="172" t="s">
        <v>261</v>
      </c>
      <c r="C180" s="185" t="s">
        <v>262</v>
      </c>
      <c r="D180" s="173" t="s">
        <v>108</v>
      </c>
      <c r="E180" s="174">
        <v>25</v>
      </c>
      <c r="F180" s="175"/>
      <c r="G180" s="176"/>
      <c r="H180" s="161">
        <v>93.84</v>
      </c>
      <c r="I180" s="160">
        <f>ROUND(E180*H180,2)</f>
        <v>2346</v>
      </c>
      <c r="J180" s="161">
        <v>43.17</v>
      </c>
      <c r="K180" s="160">
        <f>ROUND(E180*J180,2)</f>
        <v>1079.25</v>
      </c>
      <c r="L180" s="160">
        <v>21</v>
      </c>
      <c r="M180" s="160">
        <f>G180*(1+L180/100)</f>
        <v>0</v>
      </c>
      <c r="N180" s="160">
        <v>2.3000000000000001E-4</v>
      </c>
      <c r="O180" s="160">
        <f>ROUND(E180*N180,2)</f>
        <v>0.01</v>
      </c>
      <c r="P180" s="160">
        <v>0</v>
      </c>
      <c r="Q180" s="160">
        <f>ROUND(E180*P180,2)</f>
        <v>0</v>
      </c>
      <c r="R180" s="160"/>
      <c r="S180" s="160" t="s">
        <v>97</v>
      </c>
      <c r="T180" s="160" t="s">
        <v>98</v>
      </c>
      <c r="U180" s="160">
        <v>0.2</v>
      </c>
      <c r="V180" s="160">
        <f>ROUND(E180*U180,2)</f>
        <v>5</v>
      </c>
      <c r="W180" s="160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 t="s">
        <v>99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58"/>
      <c r="B181" s="159"/>
      <c r="C181" s="186" t="s">
        <v>126</v>
      </c>
      <c r="D181" s="162"/>
      <c r="E181" s="163">
        <v>25</v>
      </c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 t="s">
        <v>101</v>
      </c>
      <c r="AH181" s="151">
        <v>5</v>
      </c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77">
        <v>41</v>
      </c>
      <c r="B182" s="178" t="s">
        <v>263</v>
      </c>
      <c r="C182" s="187" t="s">
        <v>264</v>
      </c>
      <c r="D182" s="179" t="s">
        <v>132</v>
      </c>
      <c r="E182" s="180">
        <v>45</v>
      </c>
      <c r="F182" s="181"/>
      <c r="G182" s="182"/>
      <c r="H182" s="161">
        <v>0</v>
      </c>
      <c r="I182" s="160">
        <f>ROUND(E182*H182,2)</f>
        <v>0</v>
      </c>
      <c r="J182" s="161">
        <v>115.41</v>
      </c>
      <c r="K182" s="160">
        <f>ROUND(E182*J182,2)</f>
        <v>5193.45</v>
      </c>
      <c r="L182" s="160">
        <v>21</v>
      </c>
      <c r="M182" s="160">
        <f>G182*(1+L182/100)</f>
        <v>0</v>
      </c>
      <c r="N182" s="160">
        <v>0</v>
      </c>
      <c r="O182" s="160">
        <f>ROUND(E182*N182,2)</f>
        <v>0</v>
      </c>
      <c r="P182" s="160">
        <v>0</v>
      </c>
      <c r="Q182" s="160">
        <f>ROUND(E182*P182,2)</f>
        <v>0</v>
      </c>
      <c r="R182" s="160"/>
      <c r="S182" s="160" t="s">
        <v>97</v>
      </c>
      <c r="T182" s="160" t="s">
        <v>98</v>
      </c>
      <c r="U182" s="160">
        <v>0.42499999999999999</v>
      </c>
      <c r="V182" s="160">
        <f>ROUND(E182*U182,2)</f>
        <v>19.13</v>
      </c>
      <c r="W182" s="160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 t="s">
        <v>99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77">
        <v>42</v>
      </c>
      <c r="B183" s="178" t="s">
        <v>265</v>
      </c>
      <c r="C183" s="187" t="s">
        <v>266</v>
      </c>
      <c r="D183" s="179" t="s">
        <v>132</v>
      </c>
      <c r="E183" s="180">
        <v>8</v>
      </c>
      <c r="F183" s="181"/>
      <c r="G183" s="182"/>
      <c r="H183" s="161">
        <v>59.32</v>
      </c>
      <c r="I183" s="160">
        <f>ROUND(E183*H183,2)</f>
        <v>474.56</v>
      </c>
      <c r="J183" s="161">
        <v>58.11</v>
      </c>
      <c r="K183" s="160">
        <f>ROUND(E183*J183,2)</f>
        <v>464.88</v>
      </c>
      <c r="L183" s="160">
        <v>21</v>
      </c>
      <c r="M183" s="160">
        <f>G183*(1+L183/100)</f>
        <v>0</v>
      </c>
      <c r="N183" s="160">
        <v>6.3000000000000003E-4</v>
      </c>
      <c r="O183" s="160">
        <f>ROUND(E183*N183,2)</f>
        <v>0.01</v>
      </c>
      <c r="P183" s="160">
        <v>0</v>
      </c>
      <c r="Q183" s="160">
        <f>ROUND(E183*P183,2)</f>
        <v>0</v>
      </c>
      <c r="R183" s="160"/>
      <c r="S183" s="160" t="s">
        <v>97</v>
      </c>
      <c r="T183" s="160" t="s">
        <v>98</v>
      </c>
      <c r="U183" s="160">
        <v>0.27200000000000002</v>
      </c>
      <c r="V183" s="160">
        <f>ROUND(E183*U183,2)</f>
        <v>2.1800000000000002</v>
      </c>
      <c r="W183" s="160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 t="s">
        <v>99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77">
        <v>43</v>
      </c>
      <c r="B184" s="178" t="s">
        <v>267</v>
      </c>
      <c r="C184" s="187" t="s">
        <v>268</v>
      </c>
      <c r="D184" s="179" t="s">
        <v>269</v>
      </c>
      <c r="E184" s="180">
        <v>23</v>
      </c>
      <c r="F184" s="181"/>
      <c r="G184" s="182"/>
      <c r="H184" s="161">
        <v>121.46</v>
      </c>
      <c r="I184" s="160">
        <f>ROUND(E184*H184,2)</f>
        <v>2793.58</v>
      </c>
      <c r="J184" s="161">
        <v>115.43</v>
      </c>
      <c r="K184" s="160">
        <f>ROUND(E184*J184,2)</f>
        <v>2654.89</v>
      </c>
      <c r="L184" s="160">
        <v>21</v>
      </c>
      <c r="M184" s="160">
        <f>G184*(1+L184/100)</f>
        <v>0</v>
      </c>
      <c r="N184" s="160">
        <v>1.48E-3</v>
      </c>
      <c r="O184" s="160">
        <f>ROUND(E184*N184,2)</f>
        <v>0.03</v>
      </c>
      <c r="P184" s="160">
        <v>0</v>
      </c>
      <c r="Q184" s="160">
        <f>ROUND(E184*P184,2)</f>
        <v>0</v>
      </c>
      <c r="R184" s="160"/>
      <c r="S184" s="160" t="s">
        <v>97</v>
      </c>
      <c r="T184" s="160" t="s">
        <v>98</v>
      </c>
      <c r="U184" s="160">
        <v>0.54</v>
      </c>
      <c r="V184" s="160">
        <f>ROUND(E184*U184,2)</f>
        <v>12.42</v>
      </c>
      <c r="W184" s="160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 t="s">
        <v>99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71">
        <v>44</v>
      </c>
      <c r="B185" s="172" t="s">
        <v>270</v>
      </c>
      <c r="C185" s="185" t="s">
        <v>271</v>
      </c>
      <c r="D185" s="173" t="s">
        <v>108</v>
      </c>
      <c r="E185" s="174">
        <v>235</v>
      </c>
      <c r="F185" s="175"/>
      <c r="G185" s="176"/>
      <c r="H185" s="161">
        <v>0.13</v>
      </c>
      <c r="I185" s="160">
        <f>ROUND(E185*H185,2)</f>
        <v>30.55</v>
      </c>
      <c r="J185" s="161">
        <v>7.23</v>
      </c>
      <c r="K185" s="160">
        <f>ROUND(E185*J185,2)</f>
        <v>1699.05</v>
      </c>
      <c r="L185" s="160">
        <v>21</v>
      </c>
      <c r="M185" s="160">
        <f>G185*(1+L185/100)</f>
        <v>0</v>
      </c>
      <c r="N185" s="160">
        <v>0</v>
      </c>
      <c r="O185" s="160">
        <f>ROUND(E185*N185,2)</f>
        <v>0</v>
      </c>
      <c r="P185" s="160">
        <v>0</v>
      </c>
      <c r="Q185" s="160">
        <f>ROUND(E185*P185,2)</f>
        <v>0</v>
      </c>
      <c r="R185" s="160"/>
      <c r="S185" s="160" t="s">
        <v>97</v>
      </c>
      <c r="T185" s="160" t="s">
        <v>98</v>
      </c>
      <c r="U185" s="160">
        <v>2.9000000000000001E-2</v>
      </c>
      <c r="V185" s="160">
        <f>ROUND(E185*U185,2)</f>
        <v>6.82</v>
      </c>
      <c r="W185" s="160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 t="s">
        <v>99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">
      <c r="A186" s="158"/>
      <c r="B186" s="159"/>
      <c r="C186" s="186" t="s">
        <v>109</v>
      </c>
      <c r="D186" s="162"/>
      <c r="E186" s="163">
        <v>14.5</v>
      </c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 t="s">
        <v>101</v>
      </c>
      <c r="AH186" s="151">
        <v>5</v>
      </c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58"/>
      <c r="B187" s="159"/>
      <c r="C187" s="186" t="s">
        <v>110</v>
      </c>
      <c r="D187" s="162"/>
      <c r="E187" s="163">
        <v>24.5</v>
      </c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 t="s">
        <v>101</v>
      </c>
      <c r="AH187" s="151">
        <v>5</v>
      </c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58"/>
      <c r="B188" s="159"/>
      <c r="C188" s="186" t="s">
        <v>115</v>
      </c>
      <c r="D188" s="162"/>
      <c r="E188" s="163">
        <v>52</v>
      </c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 t="s">
        <v>101</v>
      </c>
      <c r="AH188" s="151">
        <v>5</v>
      </c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58"/>
      <c r="B189" s="159"/>
      <c r="C189" s="186" t="s">
        <v>111</v>
      </c>
      <c r="D189" s="162"/>
      <c r="E189" s="163">
        <v>43</v>
      </c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 t="s">
        <v>101</v>
      </c>
      <c r="AH189" s="151">
        <v>5</v>
      </c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58"/>
      <c r="B190" s="159"/>
      <c r="C190" s="186" t="s">
        <v>112</v>
      </c>
      <c r="D190" s="162"/>
      <c r="E190" s="163">
        <v>41.5</v>
      </c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 t="s">
        <v>101</v>
      </c>
      <c r="AH190" s="151">
        <v>5</v>
      </c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58"/>
      <c r="B191" s="159"/>
      <c r="C191" s="186" t="s">
        <v>117</v>
      </c>
      <c r="D191" s="162"/>
      <c r="E191" s="163">
        <v>59.5</v>
      </c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 t="s">
        <v>101</v>
      </c>
      <c r="AH191" s="151">
        <v>5</v>
      </c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71">
        <v>45</v>
      </c>
      <c r="B192" s="172" t="s">
        <v>272</v>
      </c>
      <c r="C192" s="185" t="s">
        <v>273</v>
      </c>
      <c r="D192" s="173" t="s">
        <v>108</v>
      </c>
      <c r="E192" s="174">
        <v>104</v>
      </c>
      <c r="F192" s="175"/>
      <c r="G192" s="176"/>
      <c r="H192" s="161">
        <v>0.15</v>
      </c>
      <c r="I192" s="160">
        <f>ROUND(E192*H192,2)</f>
        <v>15.6</v>
      </c>
      <c r="J192" s="161">
        <v>7.74</v>
      </c>
      <c r="K192" s="160">
        <f>ROUND(E192*J192,2)</f>
        <v>804.96</v>
      </c>
      <c r="L192" s="160">
        <v>21</v>
      </c>
      <c r="M192" s="160">
        <f>G192*(1+L192/100)</f>
        <v>0</v>
      </c>
      <c r="N192" s="160">
        <v>0</v>
      </c>
      <c r="O192" s="160">
        <f>ROUND(E192*N192,2)</f>
        <v>0</v>
      </c>
      <c r="P192" s="160">
        <v>0</v>
      </c>
      <c r="Q192" s="160">
        <f>ROUND(E192*P192,2)</f>
        <v>0</v>
      </c>
      <c r="R192" s="160"/>
      <c r="S192" s="160" t="s">
        <v>97</v>
      </c>
      <c r="T192" s="160" t="s">
        <v>98</v>
      </c>
      <c r="U192" s="160">
        <v>3.1E-2</v>
      </c>
      <c r="V192" s="160">
        <f>ROUND(E192*U192,2)</f>
        <v>3.22</v>
      </c>
      <c r="W192" s="160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 t="s">
        <v>99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">
      <c r="A193" s="158"/>
      <c r="B193" s="159"/>
      <c r="C193" s="186" t="s">
        <v>116</v>
      </c>
      <c r="D193" s="162"/>
      <c r="E193" s="163">
        <v>50</v>
      </c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 t="s">
        <v>101</v>
      </c>
      <c r="AH193" s="151">
        <v>5</v>
      </c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58"/>
      <c r="B194" s="159"/>
      <c r="C194" s="186" t="s">
        <v>118</v>
      </c>
      <c r="D194" s="162"/>
      <c r="E194" s="163">
        <v>54</v>
      </c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 t="s">
        <v>101</v>
      </c>
      <c r="AH194" s="151">
        <v>5</v>
      </c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71">
        <v>46</v>
      </c>
      <c r="B195" s="172" t="s">
        <v>274</v>
      </c>
      <c r="C195" s="185" t="s">
        <v>275</v>
      </c>
      <c r="D195" s="173" t="s">
        <v>108</v>
      </c>
      <c r="E195" s="174">
        <v>67</v>
      </c>
      <c r="F195" s="175"/>
      <c r="G195" s="176"/>
      <c r="H195" s="161">
        <v>0.24</v>
      </c>
      <c r="I195" s="160">
        <f>ROUND(E195*H195,2)</f>
        <v>16.079999999999998</v>
      </c>
      <c r="J195" s="161">
        <v>10.49</v>
      </c>
      <c r="K195" s="160">
        <f>ROUND(E195*J195,2)</f>
        <v>702.83</v>
      </c>
      <c r="L195" s="160">
        <v>21</v>
      </c>
      <c r="M195" s="160">
        <f>G195*(1+L195/100)</f>
        <v>0</v>
      </c>
      <c r="N195" s="160">
        <v>0</v>
      </c>
      <c r="O195" s="160">
        <f>ROUND(E195*N195,2)</f>
        <v>0</v>
      </c>
      <c r="P195" s="160">
        <v>0</v>
      </c>
      <c r="Q195" s="160">
        <f>ROUND(E195*P195,2)</f>
        <v>0</v>
      </c>
      <c r="R195" s="160"/>
      <c r="S195" s="160" t="s">
        <v>97</v>
      </c>
      <c r="T195" s="160" t="s">
        <v>98</v>
      </c>
      <c r="U195" s="160">
        <v>4.2000000000000003E-2</v>
      </c>
      <c r="V195" s="160">
        <f>ROUND(E195*U195,2)</f>
        <v>2.81</v>
      </c>
      <c r="W195" s="160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 t="s">
        <v>99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">
      <c r="A196" s="158"/>
      <c r="B196" s="159"/>
      <c r="C196" s="186" t="s">
        <v>121</v>
      </c>
      <c r="D196" s="162"/>
      <c r="E196" s="163">
        <v>15.5</v>
      </c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 t="s">
        <v>101</v>
      </c>
      <c r="AH196" s="151">
        <v>5</v>
      </c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58"/>
      <c r="B197" s="159"/>
      <c r="C197" s="186" t="s">
        <v>122</v>
      </c>
      <c r="D197" s="162"/>
      <c r="E197" s="163">
        <v>51.5</v>
      </c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 t="s">
        <v>101</v>
      </c>
      <c r="AH197" s="151">
        <v>5</v>
      </c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71">
        <v>47</v>
      </c>
      <c r="B198" s="172" t="s">
        <v>276</v>
      </c>
      <c r="C198" s="185" t="s">
        <v>277</v>
      </c>
      <c r="D198" s="173" t="s">
        <v>108</v>
      </c>
      <c r="E198" s="174">
        <v>111.5</v>
      </c>
      <c r="F198" s="175"/>
      <c r="G198" s="176"/>
      <c r="H198" s="161">
        <v>0.28000000000000003</v>
      </c>
      <c r="I198" s="160">
        <f>ROUND(E198*H198,2)</f>
        <v>31.22</v>
      </c>
      <c r="J198" s="161">
        <v>13.97</v>
      </c>
      <c r="K198" s="160">
        <f>ROUND(E198*J198,2)</f>
        <v>1557.66</v>
      </c>
      <c r="L198" s="160">
        <v>21</v>
      </c>
      <c r="M198" s="160">
        <f>G198*(1+L198/100)</f>
        <v>0</v>
      </c>
      <c r="N198" s="160">
        <v>0</v>
      </c>
      <c r="O198" s="160">
        <f>ROUND(E198*N198,2)</f>
        <v>0</v>
      </c>
      <c r="P198" s="160">
        <v>0</v>
      </c>
      <c r="Q198" s="160">
        <f>ROUND(E198*P198,2)</f>
        <v>0</v>
      </c>
      <c r="R198" s="160"/>
      <c r="S198" s="160" t="s">
        <v>97</v>
      </c>
      <c r="T198" s="160" t="s">
        <v>98</v>
      </c>
      <c r="U198" s="160">
        <v>0.05</v>
      </c>
      <c r="V198" s="160">
        <f>ROUND(E198*U198,2)</f>
        <v>5.58</v>
      </c>
      <c r="W198" s="160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 t="s">
        <v>99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">
      <c r="A199" s="158"/>
      <c r="B199" s="159"/>
      <c r="C199" s="186" t="s">
        <v>125</v>
      </c>
      <c r="D199" s="162"/>
      <c r="E199" s="163">
        <v>35</v>
      </c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 t="s">
        <v>101</v>
      </c>
      <c r="AH199" s="151">
        <v>5</v>
      </c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58"/>
      <c r="B200" s="159"/>
      <c r="C200" s="186" t="s">
        <v>129</v>
      </c>
      <c r="D200" s="162"/>
      <c r="E200" s="163">
        <v>51.5</v>
      </c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 t="s">
        <v>101</v>
      </c>
      <c r="AH200" s="151">
        <v>5</v>
      </c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58"/>
      <c r="B201" s="159"/>
      <c r="C201" s="186" t="s">
        <v>278</v>
      </c>
      <c r="D201" s="162"/>
      <c r="E201" s="163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 t="s">
        <v>101</v>
      </c>
      <c r="AH201" s="151">
        <v>0</v>
      </c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58"/>
      <c r="B202" s="159"/>
      <c r="C202" s="186" t="s">
        <v>126</v>
      </c>
      <c r="D202" s="162"/>
      <c r="E202" s="163">
        <v>25</v>
      </c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 t="s">
        <v>101</v>
      </c>
      <c r="AH202" s="151">
        <v>5</v>
      </c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71">
        <v>48</v>
      </c>
      <c r="B203" s="172" t="s">
        <v>279</v>
      </c>
      <c r="C203" s="185" t="s">
        <v>280</v>
      </c>
      <c r="D203" s="173" t="s">
        <v>108</v>
      </c>
      <c r="E203" s="174">
        <v>517.5</v>
      </c>
      <c r="F203" s="175"/>
      <c r="G203" s="176"/>
      <c r="H203" s="161">
        <v>1.02</v>
      </c>
      <c r="I203" s="160">
        <f>ROUND(E203*H203,2)</f>
        <v>527.85</v>
      </c>
      <c r="J203" s="161">
        <v>15.44</v>
      </c>
      <c r="K203" s="160">
        <f>ROUND(E203*J203,2)</f>
        <v>7990.2</v>
      </c>
      <c r="L203" s="160">
        <v>21</v>
      </c>
      <c r="M203" s="160">
        <f>G203*(1+L203/100)</f>
        <v>0</v>
      </c>
      <c r="N203" s="160">
        <v>1.0000000000000001E-5</v>
      </c>
      <c r="O203" s="160">
        <f>ROUND(E203*N203,2)</f>
        <v>0.01</v>
      </c>
      <c r="P203" s="160">
        <v>0</v>
      </c>
      <c r="Q203" s="160">
        <f>ROUND(E203*P203,2)</f>
        <v>0</v>
      </c>
      <c r="R203" s="160"/>
      <c r="S203" s="160" t="s">
        <v>97</v>
      </c>
      <c r="T203" s="160" t="s">
        <v>98</v>
      </c>
      <c r="U203" s="160">
        <v>6.2E-2</v>
      </c>
      <c r="V203" s="160">
        <f>ROUND(E203*U203,2)</f>
        <v>32.090000000000003</v>
      </c>
      <c r="W203" s="160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 t="s">
        <v>99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">
      <c r="A204" s="158"/>
      <c r="B204" s="159"/>
      <c r="C204" s="186" t="s">
        <v>281</v>
      </c>
      <c r="D204" s="162"/>
      <c r="E204" s="163">
        <v>235</v>
      </c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 t="s">
        <v>101</v>
      </c>
      <c r="AH204" s="151">
        <v>5</v>
      </c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">
      <c r="A205" s="158"/>
      <c r="B205" s="159"/>
      <c r="C205" s="186" t="s">
        <v>282</v>
      </c>
      <c r="D205" s="162"/>
      <c r="E205" s="163">
        <v>104</v>
      </c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 t="s">
        <v>101</v>
      </c>
      <c r="AH205" s="151">
        <v>5</v>
      </c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58"/>
      <c r="B206" s="159"/>
      <c r="C206" s="186" t="s">
        <v>283</v>
      </c>
      <c r="D206" s="162"/>
      <c r="E206" s="163">
        <v>67</v>
      </c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 t="s">
        <v>101</v>
      </c>
      <c r="AH206" s="151">
        <v>5</v>
      </c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58"/>
      <c r="B207" s="159"/>
      <c r="C207" s="186" t="s">
        <v>284</v>
      </c>
      <c r="D207" s="162"/>
      <c r="E207" s="163">
        <v>111.5</v>
      </c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 t="s">
        <v>101</v>
      </c>
      <c r="AH207" s="151">
        <v>5</v>
      </c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">
      <c r="A208" s="177">
        <v>49</v>
      </c>
      <c r="B208" s="178" t="s">
        <v>285</v>
      </c>
      <c r="C208" s="187" t="s">
        <v>286</v>
      </c>
      <c r="D208" s="179" t="s">
        <v>132</v>
      </c>
      <c r="E208" s="180">
        <v>14</v>
      </c>
      <c r="F208" s="181"/>
      <c r="G208" s="182"/>
      <c r="H208" s="161">
        <v>16.149999999999999</v>
      </c>
      <c r="I208" s="160">
        <f>ROUND(E208*H208,2)</f>
        <v>226.1</v>
      </c>
      <c r="J208" s="161">
        <v>110.73</v>
      </c>
      <c r="K208" s="160">
        <f>ROUND(E208*J208,2)</f>
        <v>1550.22</v>
      </c>
      <c r="L208" s="160">
        <v>21</v>
      </c>
      <c r="M208" s="160">
        <f>G208*(1+L208/100)</f>
        <v>0</v>
      </c>
      <c r="N208" s="160">
        <v>1E-4</v>
      </c>
      <c r="O208" s="160">
        <f>ROUND(E208*N208,2)</f>
        <v>0</v>
      </c>
      <c r="P208" s="160">
        <v>0</v>
      </c>
      <c r="Q208" s="160">
        <f>ROUND(E208*P208,2)</f>
        <v>0</v>
      </c>
      <c r="R208" s="160"/>
      <c r="S208" s="160" t="s">
        <v>97</v>
      </c>
      <c r="T208" s="160" t="s">
        <v>98</v>
      </c>
      <c r="U208" s="160">
        <v>0.44600000000000001</v>
      </c>
      <c r="V208" s="160">
        <f>ROUND(E208*U208,2)</f>
        <v>6.24</v>
      </c>
      <c r="W208" s="160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 t="s">
        <v>99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">
      <c r="A209" s="177">
        <v>50</v>
      </c>
      <c r="B209" s="178" t="s">
        <v>287</v>
      </c>
      <c r="C209" s="187" t="s">
        <v>288</v>
      </c>
      <c r="D209" s="179" t="s">
        <v>132</v>
      </c>
      <c r="E209" s="180">
        <v>9</v>
      </c>
      <c r="F209" s="181"/>
      <c r="G209" s="182"/>
      <c r="H209" s="161">
        <v>2.5</v>
      </c>
      <c r="I209" s="160">
        <f>ROUND(E209*H209,2)</f>
        <v>22.5</v>
      </c>
      <c r="J209" s="161">
        <v>36.380000000000003</v>
      </c>
      <c r="K209" s="160">
        <f>ROUND(E209*J209,2)</f>
        <v>327.42</v>
      </c>
      <c r="L209" s="160">
        <v>21</v>
      </c>
      <c r="M209" s="160">
        <f>G209*(1+L209/100)</f>
        <v>0</v>
      </c>
      <c r="N209" s="160">
        <v>0</v>
      </c>
      <c r="O209" s="160">
        <f>ROUND(E209*N209,2)</f>
        <v>0</v>
      </c>
      <c r="P209" s="160">
        <v>0</v>
      </c>
      <c r="Q209" s="160">
        <f>ROUND(E209*P209,2)</f>
        <v>0</v>
      </c>
      <c r="R209" s="160"/>
      <c r="S209" s="160" t="s">
        <v>97</v>
      </c>
      <c r="T209" s="160" t="s">
        <v>98</v>
      </c>
      <c r="U209" s="160">
        <v>0.14599999999999999</v>
      </c>
      <c r="V209" s="160">
        <f>ROUND(E209*U209,2)</f>
        <v>1.31</v>
      </c>
      <c r="W209" s="160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 t="s">
        <v>99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">
      <c r="A210" s="177">
        <v>51</v>
      </c>
      <c r="B210" s="178" t="s">
        <v>289</v>
      </c>
      <c r="C210" s="187" t="s">
        <v>290</v>
      </c>
      <c r="D210" s="179" t="s">
        <v>291</v>
      </c>
      <c r="E210" s="180">
        <v>14</v>
      </c>
      <c r="F210" s="181"/>
      <c r="G210" s="182"/>
      <c r="H210" s="161">
        <v>0</v>
      </c>
      <c r="I210" s="160">
        <f>ROUND(E210*H210,2)</f>
        <v>0</v>
      </c>
      <c r="J210" s="161">
        <v>43.53</v>
      </c>
      <c r="K210" s="160">
        <f>ROUND(E210*J210,2)</f>
        <v>609.41999999999996</v>
      </c>
      <c r="L210" s="160">
        <v>21</v>
      </c>
      <c r="M210" s="160">
        <f>G210*(1+L210/100)</f>
        <v>0</v>
      </c>
      <c r="N210" s="160">
        <v>0</v>
      </c>
      <c r="O210" s="160">
        <f>ROUND(E210*N210,2)</f>
        <v>0</v>
      </c>
      <c r="P210" s="160">
        <v>1.56E-3</v>
      </c>
      <c r="Q210" s="160">
        <f>ROUND(E210*P210,2)</f>
        <v>0.02</v>
      </c>
      <c r="R210" s="160"/>
      <c r="S210" s="160" t="s">
        <v>97</v>
      </c>
      <c r="T210" s="160" t="s">
        <v>98</v>
      </c>
      <c r="U210" s="160">
        <v>0.217</v>
      </c>
      <c r="V210" s="160">
        <f>ROUND(E210*U210,2)</f>
        <v>3.04</v>
      </c>
      <c r="W210" s="160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 t="s">
        <v>99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">
      <c r="A211" s="177">
        <v>52</v>
      </c>
      <c r="B211" s="178" t="s">
        <v>292</v>
      </c>
      <c r="C211" s="187" t="s">
        <v>293</v>
      </c>
      <c r="D211" s="179" t="s">
        <v>132</v>
      </c>
      <c r="E211" s="180">
        <v>9</v>
      </c>
      <c r="F211" s="181"/>
      <c r="G211" s="182"/>
      <c r="H211" s="161">
        <v>0</v>
      </c>
      <c r="I211" s="160">
        <f>ROUND(E211*H211,2)</f>
        <v>0</v>
      </c>
      <c r="J211" s="161">
        <v>81.66</v>
      </c>
      <c r="K211" s="160">
        <f>ROUND(E211*J211,2)</f>
        <v>734.94</v>
      </c>
      <c r="L211" s="160">
        <v>21</v>
      </c>
      <c r="M211" s="160">
        <f>G211*(1+L211/100)</f>
        <v>0</v>
      </c>
      <c r="N211" s="160">
        <v>0</v>
      </c>
      <c r="O211" s="160">
        <f>ROUND(E211*N211,2)</f>
        <v>0</v>
      </c>
      <c r="P211" s="160">
        <v>2.2499999999999998E-3</v>
      </c>
      <c r="Q211" s="160">
        <f>ROUND(E211*P211,2)</f>
        <v>0.02</v>
      </c>
      <c r="R211" s="160"/>
      <c r="S211" s="160" t="s">
        <v>97</v>
      </c>
      <c r="T211" s="160" t="s">
        <v>98</v>
      </c>
      <c r="U211" s="160">
        <v>0.40699999999999997</v>
      </c>
      <c r="V211" s="160">
        <f>ROUND(E211*U211,2)</f>
        <v>3.66</v>
      </c>
      <c r="W211" s="160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 t="s">
        <v>99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">
      <c r="A212" s="177">
        <v>53</v>
      </c>
      <c r="B212" s="178" t="s">
        <v>294</v>
      </c>
      <c r="C212" s="187" t="s">
        <v>295</v>
      </c>
      <c r="D212" s="179" t="s">
        <v>0</v>
      </c>
      <c r="E212" s="180">
        <v>2752.9684999999999</v>
      </c>
      <c r="F212" s="181"/>
      <c r="G212" s="182"/>
      <c r="H212" s="161">
        <v>0</v>
      </c>
      <c r="I212" s="160">
        <f>ROUND(E212*H212,2)</f>
        <v>0</v>
      </c>
      <c r="J212" s="161">
        <v>1.1499999999999999</v>
      </c>
      <c r="K212" s="160">
        <f>ROUND(E212*J212,2)</f>
        <v>3165.91</v>
      </c>
      <c r="L212" s="160">
        <v>21</v>
      </c>
      <c r="M212" s="160">
        <f>G212*(1+L212/100)</f>
        <v>0</v>
      </c>
      <c r="N212" s="160">
        <v>0</v>
      </c>
      <c r="O212" s="160">
        <f>ROUND(E212*N212,2)</f>
        <v>0</v>
      </c>
      <c r="P212" s="160">
        <v>0</v>
      </c>
      <c r="Q212" s="160">
        <f>ROUND(E212*P212,2)</f>
        <v>0</v>
      </c>
      <c r="R212" s="160"/>
      <c r="S212" s="160" t="s">
        <v>97</v>
      </c>
      <c r="T212" s="160" t="s">
        <v>98</v>
      </c>
      <c r="U212" s="160">
        <v>0</v>
      </c>
      <c r="V212" s="160">
        <f>ROUND(E212*U212,2)</f>
        <v>0</v>
      </c>
      <c r="W212" s="160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 t="s">
        <v>296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x14ac:dyDescent="0.2">
      <c r="A213" s="165" t="s">
        <v>92</v>
      </c>
      <c r="B213" s="166" t="s">
        <v>61</v>
      </c>
      <c r="C213" s="184" t="s">
        <v>62</v>
      </c>
      <c r="D213" s="167"/>
      <c r="E213" s="168"/>
      <c r="F213" s="169"/>
      <c r="G213" s="170"/>
      <c r="H213" s="164"/>
      <c r="I213" s="164">
        <f>SUM(I214:I215)</f>
        <v>51281.85</v>
      </c>
      <c r="J213" s="164"/>
      <c r="K213" s="164">
        <f>SUM(K214:K215)</f>
        <v>219.15</v>
      </c>
      <c r="L213" s="164"/>
      <c r="M213" s="164">
        <f>SUM(M214:M215)</f>
        <v>0</v>
      </c>
      <c r="N213" s="164"/>
      <c r="O213" s="164">
        <f>SUM(O214:O215)</f>
        <v>0</v>
      </c>
      <c r="P213" s="164"/>
      <c r="Q213" s="164">
        <f>SUM(Q214:Q215)</f>
        <v>0</v>
      </c>
      <c r="R213" s="164"/>
      <c r="S213" s="164"/>
      <c r="T213" s="164"/>
      <c r="U213" s="164"/>
      <c r="V213" s="164">
        <f>SUM(V214:V215)</f>
        <v>0.59</v>
      </c>
      <c r="W213" s="164"/>
      <c r="AG213" t="s">
        <v>93</v>
      </c>
    </row>
    <row r="214" spans="1:60" outlineLevel="1" x14ac:dyDescent="0.2">
      <c r="A214" s="177">
        <v>54</v>
      </c>
      <c r="B214" s="178" t="s">
        <v>297</v>
      </c>
      <c r="C214" s="187" t="s">
        <v>298</v>
      </c>
      <c r="D214" s="179" t="s">
        <v>291</v>
      </c>
      <c r="E214" s="180">
        <v>1</v>
      </c>
      <c r="F214" s="181"/>
      <c r="G214" s="182"/>
      <c r="H214" s="161">
        <v>79.849999999999994</v>
      </c>
      <c r="I214" s="160">
        <f>ROUND(E214*H214,2)</f>
        <v>79.849999999999994</v>
      </c>
      <c r="J214" s="161">
        <v>219.15</v>
      </c>
      <c r="K214" s="160">
        <f>ROUND(E214*J214,2)</f>
        <v>219.15</v>
      </c>
      <c r="L214" s="160">
        <v>21</v>
      </c>
      <c r="M214" s="160">
        <f>G214*(1+L214/100)</f>
        <v>0</v>
      </c>
      <c r="N214" s="160">
        <v>5.9000000000000003E-4</v>
      </c>
      <c r="O214" s="160">
        <f>ROUND(E214*N214,2)</f>
        <v>0</v>
      </c>
      <c r="P214" s="160">
        <v>0</v>
      </c>
      <c r="Q214" s="160">
        <f>ROUND(E214*P214,2)</f>
        <v>0</v>
      </c>
      <c r="R214" s="160"/>
      <c r="S214" s="160" t="s">
        <v>97</v>
      </c>
      <c r="T214" s="160" t="s">
        <v>133</v>
      </c>
      <c r="U214" s="160">
        <v>0.59299999999999997</v>
      </c>
      <c r="V214" s="160">
        <f>ROUND(E214*U214,2)</f>
        <v>0.59</v>
      </c>
      <c r="W214" s="160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 t="s">
        <v>99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outlineLevel="1" x14ac:dyDescent="0.2">
      <c r="A215" s="177">
        <v>55</v>
      </c>
      <c r="B215" s="178" t="s">
        <v>299</v>
      </c>
      <c r="C215" s="187" t="s">
        <v>300</v>
      </c>
      <c r="D215" s="179" t="s">
        <v>301</v>
      </c>
      <c r="E215" s="180">
        <v>1</v>
      </c>
      <c r="F215" s="181"/>
      <c r="G215" s="182"/>
      <c r="H215" s="161">
        <v>51202</v>
      </c>
      <c r="I215" s="160">
        <f>ROUND(E215*H215,2)</f>
        <v>51202</v>
      </c>
      <c r="J215" s="161">
        <v>0</v>
      </c>
      <c r="K215" s="160">
        <f>ROUND(E215*J215,2)</f>
        <v>0</v>
      </c>
      <c r="L215" s="160">
        <v>21</v>
      </c>
      <c r="M215" s="160">
        <f>G215*(1+L215/100)</f>
        <v>0</v>
      </c>
      <c r="N215" s="160">
        <v>0</v>
      </c>
      <c r="O215" s="160">
        <f>ROUND(E215*N215,2)</f>
        <v>0</v>
      </c>
      <c r="P215" s="160">
        <v>0</v>
      </c>
      <c r="Q215" s="160">
        <f>ROUND(E215*P215,2)</f>
        <v>0</v>
      </c>
      <c r="R215" s="160"/>
      <c r="S215" s="160" t="s">
        <v>302</v>
      </c>
      <c r="T215" s="160" t="s">
        <v>303</v>
      </c>
      <c r="U215" s="160">
        <v>0</v>
      </c>
      <c r="V215" s="160">
        <f>ROUND(E215*U215,2)</f>
        <v>0</v>
      </c>
      <c r="W215" s="160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 t="s">
        <v>304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x14ac:dyDescent="0.2">
      <c r="A216" s="165" t="s">
        <v>92</v>
      </c>
      <c r="B216" s="166" t="s">
        <v>63</v>
      </c>
      <c r="C216" s="184" t="s">
        <v>64</v>
      </c>
      <c r="D216" s="167"/>
      <c r="E216" s="168"/>
      <c r="F216" s="169"/>
      <c r="G216" s="170"/>
      <c r="H216" s="164"/>
      <c r="I216" s="164">
        <f>SUM(I217:I223)</f>
        <v>0</v>
      </c>
      <c r="J216" s="164"/>
      <c r="K216" s="164">
        <f>SUM(K217:K223)</f>
        <v>11711.140000000001</v>
      </c>
      <c r="L216" s="164"/>
      <c r="M216" s="164">
        <f>SUM(M217:M223)</f>
        <v>0</v>
      </c>
      <c r="N216" s="164"/>
      <c r="O216" s="164">
        <f>SUM(O217:O223)</f>
        <v>0</v>
      </c>
      <c r="P216" s="164"/>
      <c r="Q216" s="164">
        <f>SUM(Q217:Q223)</f>
        <v>0</v>
      </c>
      <c r="R216" s="164"/>
      <c r="S216" s="164"/>
      <c r="T216" s="164"/>
      <c r="U216" s="164"/>
      <c r="V216" s="164">
        <f>SUM(V217:V223)</f>
        <v>19.220000000000002</v>
      </c>
      <c r="W216" s="164"/>
      <c r="AG216" t="s">
        <v>93</v>
      </c>
    </row>
    <row r="217" spans="1:60" outlineLevel="1" x14ac:dyDescent="0.2">
      <c r="A217" s="177">
        <v>56</v>
      </c>
      <c r="B217" s="178" t="s">
        <v>305</v>
      </c>
      <c r="C217" s="187" t="s">
        <v>306</v>
      </c>
      <c r="D217" s="179" t="s">
        <v>307</v>
      </c>
      <c r="E217" s="180">
        <v>4.58901</v>
      </c>
      <c r="F217" s="181"/>
      <c r="G217" s="182"/>
      <c r="H217" s="161">
        <v>0</v>
      </c>
      <c r="I217" s="160">
        <f t="shared" ref="I217:I223" si="6">ROUND(E217*H217,2)</f>
        <v>0</v>
      </c>
      <c r="J217" s="161">
        <v>111.5</v>
      </c>
      <c r="K217" s="160">
        <f t="shared" ref="K217:K223" si="7">ROUND(E217*J217,2)</f>
        <v>511.67</v>
      </c>
      <c r="L217" s="160">
        <v>21</v>
      </c>
      <c r="M217" s="160">
        <f t="shared" ref="M217:M223" si="8">G217*(1+L217/100)</f>
        <v>0</v>
      </c>
      <c r="N217" s="160">
        <v>0</v>
      </c>
      <c r="O217" s="160">
        <f t="shared" ref="O217:O223" si="9">ROUND(E217*N217,2)</f>
        <v>0</v>
      </c>
      <c r="P217" s="160">
        <v>0</v>
      </c>
      <c r="Q217" s="160">
        <f t="shared" ref="Q217:Q223" si="10">ROUND(E217*P217,2)</f>
        <v>0</v>
      </c>
      <c r="R217" s="160"/>
      <c r="S217" s="160" t="s">
        <v>97</v>
      </c>
      <c r="T217" s="160" t="s">
        <v>98</v>
      </c>
      <c r="U217" s="160">
        <v>0.16400000000000001</v>
      </c>
      <c r="V217" s="160">
        <f t="shared" ref="V217:V223" si="11">ROUND(E217*U217,2)</f>
        <v>0.75</v>
      </c>
      <c r="W217" s="160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1" t="s">
        <v>308</v>
      </c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1" x14ac:dyDescent="0.2">
      <c r="A218" s="177">
        <v>57</v>
      </c>
      <c r="B218" s="178" t="s">
        <v>309</v>
      </c>
      <c r="C218" s="187" t="s">
        <v>310</v>
      </c>
      <c r="D218" s="179" t="s">
        <v>307</v>
      </c>
      <c r="E218" s="180">
        <v>4.58901</v>
      </c>
      <c r="F218" s="181"/>
      <c r="G218" s="182"/>
      <c r="H218" s="161">
        <v>0</v>
      </c>
      <c r="I218" s="160">
        <f t="shared" si="6"/>
        <v>0</v>
      </c>
      <c r="J218" s="161">
        <v>499</v>
      </c>
      <c r="K218" s="160">
        <f t="shared" si="7"/>
        <v>2289.92</v>
      </c>
      <c r="L218" s="160">
        <v>21</v>
      </c>
      <c r="M218" s="160">
        <f t="shared" si="8"/>
        <v>0</v>
      </c>
      <c r="N218" s="160">
        <v>0</v>
      </c>
      <c r="O218" s="160">
        <f t="shared" si="9"/>
        <v>0</v>
      </c>
      <c r="P218" s="160">
        <v>0</v>
      </c>
      <c r="Q218" s="160">
        <f t="shared" si="10"/>
        <v>0</v>
      </c>
      <c r="R218" s="160"/>
      <c r="S218" s="160" t="s">
        <v>97</v>
      </c>
      <c r="T218" s="160" t="s">
        <v>98</v>
      </c>
      <c r="U218" s="160">
        <v>2.0670000000000002</v>
      </c>
      <c r="V218" s="160">
        <f t="shared" si="11"/>
        <v>9.49</v>
      </c>
      <c r="W218" s="160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 t="s">
        <v>308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">
      <c r="A219" s="177">
        <v>58</v>
      </c>
      <c r="B219" s="178" t="s">
        <v>311</v>
      </c>
      <c r="C219" s="187" t="s">
        <v>312</v>
      </c>
      <c r="D219" s="179" t="s">
        <v>307</v>
      </c>
      <c r="E219" s="180">
        <v>4.58901</v>
      </c>
      <c r="F219" s="181"/>
      <c r="G219" s="182"/>
      <c r="H219" s="161">
        <v>0</v>
      </c>
      <c r="I219" s="160">
        <f t="shared" si="6"/>
        <v>0</v>
      </c>
      <c r="J219" s="161">
        <v>177</v>
      </c>
      <c r="K219" s="160">
        <f t="shared" si="7"/>
        <v>812.25</v>
      </c>
      <c r="L219" s="160">
        <v>21</v>
      </c>
      <c r="M219" s="160">
        <f t="shared" si="8"/>
        <v>0</v>
      </c>
      <c r="N219" s="160">
        <v>0</v>
      </c>
      <c r="O219" s="160">
        <f t="shared" si="9"/>
        <v>0</v>
      </c>
      <c r="P219" s="160">
        <v>0</v>
      </c>
      <c r="Q219" s="160">
        <f t="shared" si="10"/>
        <v>0</v>
      </c>
      <c r="R219" s="160"/>
      <c r="S219" s="160" t="s">
        <v>97</v>
      </c>
      <c r="T219" s="160" t="s">
        <v>98</v>
      </c>
      <c r="U219" s="160">
        <v>0.49</v>
      </c>
      <c r="V219" s="160">
        <f t="shared" si="11"/>
        <v>2.25</v>
      </c>
      <c r="W219" s="160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 t="s">
        <v>308</v>
      </c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">
      <c r="A220" s="177">
        <v>59</v>
      </c>
      <c r="B220" s="178" t="s">
        <v>313</v>
      </c>
      <c r="C220" s="187" t="s">
        <v>314</v>
      </c>
      <c r="D220" s="179" t="s">
        <v>307</v>
      </c>
      <c r="E220" s="180">
        <v>64.246170000000006</v>
      </c>
      <c r="F220" s="181"/>
      <c r="G220" s="182"/>
      <c r="H220" s="161">
        <v>0</v>
      </c>
      <c r="I220" s="160">
        <f t="shared" si="6"/>
        <v>0</v>
      </c>
      <c r="J220" s="161">
        <v>15</v>
      </c>
      <c r="K220" s="160">
        <f t="shared" si="7"/>
        <v>963.69</v>
      </c>
      <c r="L220" s="160">
        <v>21</v>
      </c>
      <c r="M220" s="160">
        <f t="shared" si="8"/>
        <v>0</v>
      </c>
      <c r="N220" s="160">
        <v>0</v>
      </c>
      <c r="O220" s="160">
        <f t="shared" si="9"/>
        <v>0</v>
      </c>
      <c r="P220" s="160">
        <v>0</v>
      </c>
      <c r="Q220" s="160">
        <f t="shared" si="10"/>
        <v>0</v>
      </c>
      <c r="R220" s="160"/>
      <c r="S220" s="160" t="s">
        <v>97</v>
      </c>
      <c r="T220" s="160" t="s">
        <v>98</v>
      </c>
      <c r="U220" s="160">
        <v>0</v>
      </c>
      <c r="V220" s="160">
        <f t="shared" si="11"/>
        <v>0</v>
      </c>
      <c r="W220" s="160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 t="s">
        <v>308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">
      <c r="A221" s="177">
        <v>60</v>
      </c>
      <c r="B221" s="178" t="s">
        <v>315</v>
      </c>
      <c r="C221" s="187" t="s">
        <v>316</v>
      </c>
      <c r="D221" s="179" t="s">
        <v>307</v>
      </c>
      <c r="E221" s="180">
        <v>4.58901</v>
      </c>
      <c r="F221" s="181"/>
      <c r="G221" s="182"/>
      <c r="H221" s="161">
        <v>0</v>
      </c>
      <c r="I221" s="160">
        <f t="shared" si="6"/>
        <v>0</v>
      </c>
      <c r="J221" s="161">
        <v>227.5</v>
      </c>
      <c r="K221" s="160">
        <f t="shared" si="7"/>
        <v>1044</v>
      </c>
      <c r="L221" s="160">
        <v>21</v>
      </c>
      <c r="M221" s="160">
        <f t="shared" si="8"/>
        <v>0</v>
      </c>
      <c r="N221" s="160">
        <v>0</v>
      </c>
      <c r="O221" s="160">
        <f t="shared" si="9"/>
        <v>0</v>
      </c>
      <c r="P221" s="160">
        <v>0</v>
      </c>
      <c r="Q221" s="160">
        <f t="shared" si="10"/>
        <v>0</v>
      </c>
      <c r="R221" s="160"/>
      <c r="S221" s="160" t="s">
        <v>97</v>
      </c>
      <c r="T221" s="160" t="s">
        <v>98</v>
      </c>
      <c r="U221" s="160">
        <v>0.94199999999999995</v>
      </c>
      <c r="V221" s="160">
        <f t="shared" si="11"/>
        <v>4.32</v>
      </c>
      <c r="W221" s="160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 t="s">
        <v>308</v>
      </c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1" x14ac:dyDescent="0.2">
      <c r="A222" s="177">
        <v>61</v>
      </c>
      <c r="B222" s="178" t="s">
        <v>317</v>
      </c>
      <c r="C222" s="187" t="s">
        <v>318</v>
      </c>
      <c r="D222" s="179" t="s">
        <v>307</v>
      </c>
      <c r="E222" s="180">
        <v>22.945060000000002</v>
      </c>
      <c r="F222" s="181"/>
      <c r="G222" s="182"/>
      <c r="H222" s="161">
        <v>0</v>
      </c>
      <c r="I222" s="160">
        <f t="shared" si="6"/>
        <v>0</v>
      </c>
      <c r="J222" s="161">
        <v>25.4</v>
      </c>
      <c r="K222" s="160">
        <f t="shared" si="7"/>
        <v>582.79999999999995</v>
      </c>
      <c r="L222" s="160">
        <v>21</v>
      </c>
      <c r="M222" s="160">
        <f t="shared" si="8"/>
        <v>0</v>
      </c>
      <c r="N222" s="160">
        <v>0</v>
      </c>
      <c r="O222" s="160">
        <f t="shared" si="9"/>
        <v>0</v>
      </c>
      <c r="P222" s="160">
        <v>0</v>
      </c>
      <c r="Q222" s="160">
        <f t="shared" si="10"/>
        <v>0</v>
      </c>
      <c r="R222" s="160"/>
      <c r="S222" s="160" t="s">
        <v>97</v>
      </c>
      <c r="T222" s="160" t="s">
        <v>98</v>
      </c>
      <c r="U222" s="160">
        <v>0.105</v>
      </c>
      <c r="V222" s="160">
        <f t="shared" si="11"/>
        <v>2.41</v>
      </c>
      <c r="W222" s="160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 t="s">
        <v>308</v>
      </c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 x14ac:dyDescent="0.2">
      <c r="A223" s="171">
        <v>62</v>
      </c>
      <c r="B223" s="172" t="s">
        <v>319</v>
      </c>
      <c r="C223" s="185" t="s">
        <v>320</v>
      </c>
      <c r="D223" s="173" t="s">
        <v>307</v>
      </c>
      <c r="E223" s="174">
        <v>4.58901</v>
      </c>
      <c r="F223" s="175"/>
      <c r="G223" s="176"/>
      <c r="H223" s="161">
        <v>0</v>
      </c>
      <c r="I223" s="160">
        <f t="shared" si="6"/>
        <v>0</v>
      </c>
      <c r="J223" s="161">
        <v>1200</v>
      </c>
      <c r="K223" s="160">
        <f t="shared" si="7"/>
        <v>5506.81</v>
      </c>
      <c r="L223" s="160">
        <v>21</v>
      </c>
      <c r="M223" s="160">
        <f t="shared" si="8"/>
        <v>0</v>
      </c>
      <c r="N223" s="160">
        <v>0</v>
      </c>
      <c r="O223" s="160">
        <f t="shared" si="9"/>
        <v>0</v>
      </c>
      <c r="P223" s="160">
        <v>0</v>
      </c>
      <c r="Q223" s="160">
        <f t="shared" si="10"/>
        <v>0</v>
      </c>
      <c r="R223" s="160"/>
      <c r="S223" s="160" t="s">
        <v>97</v>
      </c>
      <c r="T223" s="160" t="s">
        <v>98</v>
      </c>
      <c r="U223" s="160">
        <v>0</v>
      </c>
      <c r="V223" s="160">
        <f t="shared" si="11"/>
        <v>0</v>
      </c>
      <c r="W223" s="160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 t="s">
        <v>308</v>
      </c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x14ac:dyDescent="0.2">
      <c r="A224" s="5"/>
      <c r="B224" s="6"/>
      <c r="C224" s="188"/>
      <c r="D224" s="8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AE224">
        <v>15</v>
      </c>
      <c r="AF224">
        <v>21</v>
      </c>
    </row>
    <row r="225" spans="1:33" x14ac:dyDescent="0.2">
      <c r="A225" s="154"/>
      <c r="B225" s="155" t="s">
        <v>31</v>
      </c>
      <c r="C225" s="189"/>
      <c r="D225" s="156"/>
      <c r="E225" s="157"/>
      <c r="F225" s="157"/>
      <c r="G225" s="183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AE225">
        <f>SUMIF(L7:L223,AE224,G7:G223)</f>
        <v>0</v>
      </c>
      <c r="AF225">
        <f>SUMIF(L7:L223,AF224,G7:G223)</f>
        <v>0</v>
      </c>
      <c r="AG225" t="s">
        <v>321</v>
      </c>
    </row>
    <row r="226" spans="1:33" x14ac:dyDescent="0.2">
      <c r="A226" s="5"/>
      <c r="B226" s="6"/>
      <c r="C226" s="188"/>
      <c r="D226" s="8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33" x14ac:dyDescent="0.2">
      <c r="A227" s="5"/>
      <c r="B227" s="6"/>
      <c r="C227" s="188"/>
      <c r="D227" s="8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33" x14ac:dyDescent="0.2">
      <c r="A228" s="258" t="s">
        <v>322</v>
      </c>
      <c r="B228" s="258"/>
      <c r="C228" s="259"/>
      <c r="D228" s="8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33" x14ac:dyDescent="0.2">
      <c r="A229" s="239"/>
      <c r="B229" s="240"/>
      <c r="C229" s="241"/>
      <c r="D229" s="240"/>
      <c r="E229" s="240"/>
      <c r="F229" s="240"/>
      <c r="G229" s="242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AG229" t="s">
        <v>323</v>
      </c>
    </row>
    <row r="230" spans="1:33" x14ac:dyDescent="0.2">
      <c r="A230" s="243"/>
      <c r="B230" s="244"/>
      <c r="C230" s="245"/>
      <c r="D230" s="244"/>
      <c r="E230" s="244"/>
      <c r="F230" s="244"/>
      <c r="G230" s="246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33" x14ac:dyDescent="0.2">
      <c r="A231" s="243"/>
      <c r="B231" s="244"/>
      <c r="C231" s="245"/>
      <c r="D231" s="244"/>
      <c r="E231" s="244"/>
      <c r="F231" s="244"/>
      <c r="G231" s="24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33" x14ac:dyDescent="0.2">
      <c r="A232" s="243"/>
      <c r="B232" s="244"/>
      <c r="C232" s="245"/>
      <c r="D232" s="244"/>
      <c r="E232" s="244"/>
      <c r="F232" s="244"/>
      <c r="G232" s="24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33" x14ac:dyDescent="0.2">
      <c r="A233" s="247"/>
      <c r="B233" s="248"/>
      <c r="C233" s="249"/>
      <c r="D233" s="248"/>
      <c r="E233" s="248"/>
      <c r="F233" s="248"/>
      <c r="G233" s="250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33" x14ac:dyDescent="0.2">
      <c r="A234" s="5"/>
      <c r="B234" s="6"/>
      <c r="C234" s="188"/>
      <c r="D234" s="8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33" x14ac:dyDescent="0.2">
      <c r="C235" s="190"/>
      <c r="D235" s="142"/>
      <c r="AG235" t="s">
        <v>324</v>
      </c>
    </row>
    <row r="236" spans="1:33" x14ac:dyDescent="0.2">
      <c r="D236" s="142"/>
    </row>
    <row r="237" spans="1:33" x14ac:dyDescent="0.2">
      <c r="D237" s="142"/>
    </row>
    <row r="238" spans="1:33" x14ac:dyDescent="0.2">
      <c r="D238" s="142"/>
    </row>
    <row r="239" spans="1:33" x14ac:dyDescent="0.2">
      <c r="D239" s="142"/>
    </row>
    <row r="240" spans="1:33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mergeCells count="6">
    <mergeCell ref="A229:G233"/>
    <mergeCell ref="A1:G1"/>
    <mergeCell ref="C2:G2"/>
    <mergeCell ref="C3:G3"/>
    <mergeCell ref="C4:G4"/>
    <mergeCell ref="A228:C22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1 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2 Pol'!Názvy_tisku</vt:lpstr>
      <vt:lpstr>oadresa</vt:lpstr>
      <vt:lpstr>Stavba!Objednatel</vt:lpstr>
      <vt:lpstr>Stavba!Objekt</vt:lpstr>
      <vt:lpstr>'1 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Klus</dc:creator>
  <cp:lastModifiedBy>Dabrowská Michaela</cp:lastModifiedBy>
  <cp:lastPrinted>2017-09-15T05:18:23Z</cp:lastPrinted>
  <dcterms:created xsi:type="dcterms:W3CDTF">2009-04-08T07:15:50Z</dcterms:created>
  <dcterms:modified xsi:type="dcterms:W3CDTF">2017-09-20T11:09:43Z</dcterms:modified>
</cp:coreProperties>
</file>