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61028 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'161028 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'161028 11 Pol'!$A$1:$W$84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G9" i="12"/>
  <c r="I9" i="12"/>
  <c r="I8" i="12" s="1"/>
  <c r="K9" i="12"/>
  <c r="M9" i="12"/>
  <c r="O9" i="12"/>
  <c r="Q9" i="12"/>
  <c r="Q8" i="12" s="1"/>
  <c r="V9" i="12"/>
  <c r="G11" i="12"/>
  <c r="G8" i="12" s="1"/>
  <c r="I49" i="1" s="1"/>
  <c r="I11" i="12"/>
  <c r="K11" i="12"/>
  <c r="K8" i="12" s="1"/>
  <c r="O11" i="12"/>
  <c r="O8" i="12" s="1"/>
  <c r="Q11" i="12"/>
  <c r="V11" i="12"/>
  <c r="V8" i="12" s="1"/>
  <c r="I13" i="12"/>
  <c r="Q13" i="12"/>
  <c r="G14" i="12"/>
  <c r="G13" i="12" s="1"/>
  <c r="I50" i="1" s="1"/>
  <c r="I14" i="12"/>
  <c r="K14" i="12"/>
  <c r="K13" i="12" s="1"/>
  <c r="O14" i="12"/>
  <c r="O13" i="12" s="1"/>
  <c r="Q14" i="12"/>
  <c r="V14" i="12"/>
  <c r="V13" i="12" s="1"/>
  <c r="G16" i="12"/>
  <c r="I16" i="12"/>
  <c r="K16" i="12"/>
  <c r="K15" i="12" s="1"/>
  <c r="O16" i="12"/>
  <c r="O15" i="12" s="1"/>
  <c r="Q16" i="12"/>
  <c r="V16" i="12"/>
  <c r="V15" i="12" s="1"/>
  <c r="G18" i="12"/>
  <c r="M18" i="12" s="1"/>
  <c r="I18" i="12"/>
  <c r="I15" i="12" s="1"/>
  <c r="K18" i="12"/>
  <c r="O18" i="12"/>
  <c r="Q18" i="12"/>
  <c r="Q15" i="12" s="1"/>
  <c r="V18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3" i="12"/>
  <c r="I33" i="12"/>
  <c r="K33" i="12"/>
  <c r="K32" i="12" s="1"/>
  <c r="O33" i="12"/>
  <c r="O32" i="12" s="1"/>
  <c r="Q33" i="12"/>
  <c r="V33" i="12"/>
  <c r="V32" i="12" s="1"/>
  <c r="G34" i="12"/>
  <c r="I34" i="12"/>
  <c r="I32" i="12" s="1"/>
  <c r="K34" i="12"/>
  <c r="M34" i="12"/>
  <c r="O34" i="12"/>
  <c r="Q34" i="12"/>
  <c r="Q32" i="12" s="1"/>
  <c r="V34" i="12"/>
  <c r="G37" i="12"/>
  <c r="M37" i="12" s="1"/>
  <c r="I37" i="12"/>
  <c r="I36" i="12" s="1"/>
  <c r="K37" i="12"/>
  <c r="O37" i="12"/>
  <c r="Q37" i="12"/>
  <c r="Q36" i="12" s="1"/>
  <c r="V37" i="12"/>
  <c r="G38" i="12"/>
  <c r="I38" i="12"/>
  <c r="K38" i="12"/>
  <c r="K36" i="12" s="1"/>
  <c r="O38" i="12"/>
  <c r="O36" i="12" s="1"/>
  <c r="Q38" i="12"/>
  <c r="V38" i="12"/>
  <c r="V36" i="12" s="1"/>
  <c r="I40" i="12"/>
  <c r="Q40" i="12"/>
  <c r="G41" i="12"/>
  <c r="G40" i="12" s="1"/>
  <c r="I41" i="12"/>
  <c r="K41" i="12"/>
  <c r="K40" i="12" s="1"/>
  <c r="O41" i="12"/>
  <c r="O40" i="12" s="1"/>
  <c r="Q41" i="12"/>
  <c r="V41" i="12"/>
  <c r="V40" i="12" s="1"/>
  <c r="G43" i="12"/>
  <c r="I43" i="12"/>
  <c r="K43" i="12"/>
  <c r="K42" i="12" s="1"/>
  <c r="O43" i="12"/>
  <c r="O42" i="12" s="1"/>
  <c r="Q43" i="12"/>
  <c r="V43" i="12"/>
  <c r="V42" i="12" s="1"/>
  <c r="G44" i="12"/>
  <c r="I44" i="12"/>
  <c r="I42" i="12" s="1"/>
  <c r="K44" i="12"/>
  <c r="M44" i="12"/>
  <c r="O44" i="12"/>
  <c r="Q44" i="12"/>
  <c r="Q42" i="12" s="1"/>
  <c r="V44" i="12"/>
  <c r="G46" i="12"/>
  <c r="M46" i="12" s="1"/>
  <c r="I46" i="12"/>
  <c r="I45" i="12" s="1"/>
  <c r="K46" i="12"/>
  <c r="O46" i="12"/>
  <c r="Q46" i="12"/>
  <c r="Q45" i="12" s="1"/>
  <c r="V46" i="12"/>
  <c r="G47" i="12"/>
  <c r="I47" i="12"/>
  <c r="K47" i="12"/>
  <c r="K45" i="12" s="1"/>
  <c r="O47" i="12"/>
  <c r="O45" i="12" s="1"/>
  <c r="Q47" i="12"/>
  <c r="V47" i="12"/>
  <c r="V45" i="12" s="1"/>
  <c r="G48" i="12"/>
  <c r="I48" i="12"/>
  <c r="K48" i="12"/>
  <c r="M48" i="12"/>
  <c r="O48" i="12"/>
  <c r="Q48" i="12"/>
  <c r="V48" i="12"/>
  <c r="G50" i="12"/>
  <c r="M50" i="12" s="1"/>
  <c r="I50" i="12"/>
  <c r="I49" i="12" s="1"/>
  <c r="K50" i="12"/>
  <c r="O50" i="12"/>
  <c r="Q50" i="12"/>
  <c r="Q49" i="12" s="1"/>
  <c r="V50" i="12"/>
  <c r="G51" i="12"/>
  <c r="I51" i="12"/>
  <c r="K51" i="12"/>
  <c r="K49" i="12" s="1"/>
  <c r="O51" i="12"/>
  <c r="O49" i="12" s="1"/>
  <c r="Q51" i="12"/>
  <c r="V51" i="12"/>
  <c r="V49" i="12" s="1"/>
  <c r="G60" i="12"/>
  <c r="I60" i="12"/>
  <c r="K60" i="12"/>
  <c r="K59" i="12" s="1"/>
  <c r="O60" i="12"/>
  <c r="O59" i="12" s="1"/>
  <c r="Q60" i="12"/>
  <c r="V60" i="12"/>
  <c r="V59" i="12" s="1"/>
  <c r="G61" i="12"/>
  <c r="I61" i="12"/>
  <c r="I59" i="12" s="1"/>
  <c r="K61" i="12"/>
  <c r="M61" i="12"/>
  <c r="O61" i="12"/>
  <c r="Q61" i="12"/>
  <c r="Q59" i="12" s="1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7" i="12"/>
  <c r="M67" i="12" s="1"/>
  <c r="I67" i="12"/>
  <c r="I66" i="12" s="1"/>
  <c r="K67" i="12"/>
  <c r="O67" i="12"/>
  <c r="Q67" i="12"/>
  <c r="Q66" i="12" s="1"/>
  <c r="V67" i="12"/>
  <c r="G68" i="12"/>
  <c r="I68" i="12"/>
  <c r="K68" i="12"/>
  <c r="K66" i="12" s="1"/>
  <c r="O68" i="12"/>
  <c r="O66" i="12" s="1"/>
  <c r="Q68" i="12"/>
  <c r="V68" i="12"/>
  <c r="V66" i="12" s="1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AE74" i="12"/>
  <c r="F41" i="1" s="1"/>
  <c r="H41" i="1" s="1"/>
  <c r="I41" i="1" s="1"/>
  <c r="AF74" i="12"/>
  <c r="G41" i="1" s="1"/>
  <c r="I20" i="1"/>
  <c r="I18" i="1"/>
  <c r="G15" i="12" l="1"/>
  <c r="I51" i="1" s="1"/>
  <c r="I16" i="1" s="1"/>
  <c r="I21" i="1" s="1"/>
  <c r="G39" i="1"/>
  <c r="G42" i="1" s="1"/>
  <c r="G25" i="1" s="1"/>
  <c r="A25" i="1" s="1"/>
  <c r="A26" i="1" s="1"/>
  <c r="G26" i="1" s="1"/>
  <c r="G40" i="1"/>
  <c r="G66" i="12"/>
  <c r="I59" i="1" s="1"/>
  <c r="I19" i="1" s="1"/>
  <c r="G59" i="12"/>
  <c r="I58" i="1" s="1"/>
  <c r="G49" i="12"/>
  <c r="I57" i="1" s="1"/>
  <c r="I17" i="1" s="1"/>
  <c r="G45" i="12"/>
  <c r="I56" i="1" s="1"/>
  <c r="G42" i="12"/>
  <c r="I55" i="1" s="1"/>
  <c r="G36" i="12"/>
  <c r="I53" i="1" s="1"/>
  <c r="I60" i="1" s="1"/>
  <c r="G32" i="12"/>
  <c r="I52" i="1" s="1"/>
  <c r="F39" i="1"/>
  <c r="F40" i="1"/>
  <c r="M68" i="12"/>
  <c r="M66" i="12" s="1"/>
  <c r="M60" i="12"/>
  <c r="M59" i="12" s="1"/>
  <c r="M51" i="12"/>
  <c r="M49" i="12" s="1"/>
  <c r="M47" i="12"/>
  <c r="M45" i="12" s="1"/>
  <c r="M43" i="12"/>
  <c r="M42" i="12" s="1"/>
  <c r="M41" i="12"/>
  <c r="M40" i="12" s="1"/>
  <c r="M38" i="12"/>
  <c r="M36" i="12" s="1"/>
  <c r="M33" i="12"/>
  <c r="M32" i="12" s="1"/>
  <c r="M16" i="12"/>
  <c r="M15" i="12" s="1"/>
  <c r="M14" i="12"/>
  <c r="M13" i="12" s="1"/>
  <c r="M11" i="12"/>
  <c r="M8" i="12" s="1"/>
  <c r="J28" i="1"/>
  <c r="J26" i="1"/>
  <c r="G38" i="1"/>
  <c r="F38" i="1"/>
  <c r="H32" i="1"/>
  <c r="J23" i="1"/>
  <c r="J24" i="1"/>
  <c r="J25" i="1"/>
  <c r="J27" i="1"/>
  <c r="E24" i="1"/>
  <c r="E26" i="1"/>
  <c r="J58" i="1" l="1"/>
  <c r="J55" i="1"/>
  <c r="J51" i="1"/>
  <c r="J53" i="1"/>
  <c r="J50" i="1"/>
  <c r="J54" i="1"/>
  <c r="J59" i="1"/>
  <c r="J49" i="1"/>
  <c r="J57" i="1"/>
  <c r="J52" i="1"/>
  <c r="J56" i="1"/>
  <c r="F42" i="1"/>
  <c r="H39" i="1"/>
  <c r="G74" i="12"/>
  <c r="H40" i="1"/>
  <c r="I40" i="1" s="1"/>
  <c r="J60" i="1"/>
  <c r="G23" i="1" l="1"/>
  <c r="A23" i="1" s="1"/>
  <c r="A24" i="1" s="1"/>
  <c r="G24" i="1" s="1"/>
  <c r="A27" i="1" s="1"/>
  <c r="A29" i="1" s="1"/>
  <c r="G29" i="1" s="1"/>
  <c r="G27" i="1" s="1"/>
  <c r="G28" i="1"/>
  <c r="H42" i="1"/>
  <c r="I39" i="1"/>
  <c r="I42" i="1" s="1"/>
  <c r="J41" i="1" l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<sst xmlns="http://schemas.openxmlformats.org/spreadsheetml/2006/main" count="441" uniqueCount="215">
  <si>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</si>
  <si>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</si>
  <si>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</si>
  <si>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</si>
  <si>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</si>
  <si>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</si>
  <si>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</si>
  <si>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</si>
  <si>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</si>
  <si>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</si>
  <si>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</si>
  <si>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</si>
  <si>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</si>
  <si>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</si>
  <si>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</si>
  <si>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</si>
  <si>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</si>
  <si>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</si>
  <si>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</si>
  <si>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</si>
  <si>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</si>
  <si>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</si>
  <si>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</si>
  <si>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</si>
  <si>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</si>
  <si>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</si>
  <si>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</si>
  <si>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</si>
  <si>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</si>
  <si>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</si>
  <si>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</si>
  <si>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</si>
  <si>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</si>
  <si>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</si>
  <si>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</si>
  <si>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</si>
  <si>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</si>
  <si>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</si>
  <si>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</si>
  <si>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</si>
  <si>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</si>
  <si>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</si>
  <si>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</t>
  </si>
  <si>
    <t>Oprava zdiva vycházkových dvorů Etapa II.</t>
  </si>
  <si>
    <t>161028</t>
  </si>
  <si>
    <t>Vycházkový dvůr</t>
  </si>
  <si>
    <t>Objekt:</t>
  </si>
  <si>
    <t>Rozpočet:</t>
  </si>
  <si>
    <t>150804</t>
  </si>
  <si>
    <t>Vazební věznice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</si>
  <si>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</si>
  <si>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</si>
  <si>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</si>
  <si>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</si>
  <si>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</si>
  <si>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</si>
  <si>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</si>
  <si>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</si>
  <si>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</si>
  <si>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</si>
  <si>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</si>
  <si>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</si>
  <si>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</si>
  <si>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</si>
  <si>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</si>
  <si>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</si>
  <si>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</si>
  <si>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</si>
  <si>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</si>
  <si>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</si>
  <si>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</si>
  <si>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</si>
  <si>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</si>
  <si>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</si>
  <si>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</si>
  <si>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</si>
  <si>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</si>
  <si>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</si>
  <si>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</si>
  <si>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</si>
  <si>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</si>
  <si>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</si>
  <si>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</si>
  <si>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</si>
  <si>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</si>
  <si>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</si>
  <si>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</si>
  <si>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</si>
  <si>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</si>
  <si>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</si>
  <si>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</si>
  <si>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</si>
  <si>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</si>
  <si>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</si>
  <si>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</si>
  <si>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</si>
  <si>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</si>
  <si>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</si>
  <si>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</si>
  <si>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</si>
  <si>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</si>
  <si>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</si>
  <si>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</si>
  <si>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</si>
  <si>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380932213R00</t>
  </si>
  <si>
    <t>Vlepení výztuže D   8, beton,  malta POXY</t>
  </si>
  <si>
    <t>m</t>
  </si>
  <si>
    <t>RTS 17/ II</t>
  </si>
  <si>
    <t>RTS 17/ I</t>
  </si>
  <si>
    <t>POL1_</t>
  </si>
  <si>
    <t>0,25*60</t>
  </si>
  <si>
    <t>VV</t>
  </si>
  <si>
    <t>389381001RT3</t>
  </si>
  <si>
    <t>Dobetonování konstrukcí, betonem třídy C 25/30</t>
  </si>
  <si>
    <t>m3</t>
  </si>
  <si>
    <t>72,5*0,07</t>
  </si>
  <si>
    <t>614472101R00</t>
  </si>
  <si>
    <t>Antikorozní ochranný nátěr výztuže</t>
  </si>
  <si>
    <t>m2</t>
  </si>
  <si>
    <t>Indiv</t>
  </si>
  <si>
    <t>622459141R00</t>
  </si>
  <si>
    <t xml:space="preserve">Vlhčení zdiva v průběhu aplikace a před </t>
  </si>
  <si>
    <t>221,76</t>
  </si>
  <si>
    <t>622461931R00</t>
  </si>
  <si>
    <t>Příplatek za postřik poslední vrstvy ,koštětem- nadspotřeba</t>
  </si>
  <si>
    <t>RTS 16/ II</t>
  </si>
  <si>
    <t>622461151R00</t>
  </si>
  <si>
    <t>Omítka vnější stěn břízolit, škrábaná, slož. 1 - 2 oprava - doplnění</t>
  </si>
  <si>
    <t>20% z výměry : 221,76*0,2</t>
  </si>
  <si>
    <t>622491141R00</t>
  </si>
  <si>
    <t>Nátěr/ nástřik fasády hydrofobní Hydrofuge Incolore 1 x</t>
  </si>
  <si>
    <t>I. : (6,6+8,7+9,7+0,7)*2,1</t>
  </si>
  <si>
    <t>II. : (10,5+13,5+6,4+4,1+0,7)*2,1</t>
  </si>
  <si>
    <t>III. : (13,1+7+13,1+1)*2,1</t>
  </si>
  <si>
    <t>IV. : (10,5+13,5+6,4+4,1+0,7)*2,1</t>
  </si>
  <si>
    <t>V. : (6,6+8,7+9,7+0,7)*2,1</t>
  </si>
  <si>
    <t>vnější stěny : (15,2*3)*2,1</t>
  </si>
  <si>
    <t>622901110R00</t>
  </si>
  <si>
    <t>Očištění po opravách,</t>
  </si>
  <si>
    <t>622904115R00</t>
  </si>
  <si>
    <t>Očištění fasád tlakovou vodou složitost 3 - 5</t>
  </si>
  <si>
    <t>631317210R00</t>
  </si>
  <si>
    <t xml:space="preserve">Řezání dilatační spáry hl. 0-100 mm, </t>
  </si>
  <si>
    <t>20*2,15</t>
  </si>
  <si>
    <t>631311121R00</t>
  </si>
  <si>
    <t>Doplnění mazanin betonem do 1 m2, do tl. 8 cm</t>
  </si>
  <si>
    <t>632478129R00</t>
  </si>
  <si>
    <t>Reprofilace-cement.hmota BASF tl.do 40 mm</t>
  </si>
  <si>
    <t>221,76/4</t>
  </si>
  <si>
    <t>900      R01</t>
  </si>
  <si>
    <t>nezměřielné pomocné práce</t>
  </si>
  <si>
    <t>h</t>
  </si>
  <si>
    <t>952901411R00</t>
  </si>
  <si>
    <t>Vyčištění ostatních objektů</t>
  </si>
  <si>
    <t>18*18</t>
  </si>
  <si>
    <t>967041112R00</t>
  </si>
  <si>
    <t>Přisekání v betonu</t>
  </si>
  <si>
    <t>216904391R00</t>
  </si>
  <si>
    <t>Příplatek za ruční dočištění ocelovými kartáči</t>
  </si>
  <si>
    <t>978021191R00</t>
  </si>
  <si>
    <t>Otlučení cementových omítek vnějších stěn do 100%</t>
  </si>
  <si>
    <t>999281108R00</t>
  </si>
  <si>
    <t>Přesun hmot pro opravy a údržbu do výšky 12 m</t>
  </si>
  <si>
    <t>t</t>
  </si>
  <si>
    <t>POL7_</t>
  </si>
  <si>
    <t>999281196R00</t>
  </si>
  <si>
    <t>Přesun hmot, opravy a údržba, příplatek do 5 km</t>
  </si>
  <si>
    <t>999281199R00</t>
  </si>
  <si>
    <t>Přesun hmot, opravy a údržba, přípl. dalších 5 km</t>
  </si>
  <si>
    <t>711212001RS1</t>
  </si>
  <si>
    <t>Hydroizolační povlak - nátěr krystalická hydroizolace</t>
  </si>
  <si>
    <t>711212002RT1</t>
  </si>
  <si>
    <t>Hydroizolační povlak - nátěr nebo stěrka, Aquafin 2K (fa Schömburg),proti vlhkosti, tl. 2mm</t>
  </si>
  <si>
    <t xml:space="preserve">do výšky 300 mm : </t>
  </si>
  <si>
    <t>I. : (6,6+8,7+9,7+0,7)*0,3</t>
  </si>
  <si>
    <t>II. : (10,5+13,5+6,4+4,1+0,7)*0,3</t>
  </si>
  <si>
    <t>III. : (13,1+7+13,1+1)*0,3</t>
  </si>
  <si>
    <t>IV. : (10,5+13,5+6,4+4,1+0,7)*0,3</t>
  </si>
  <si>
    <t>V. : (6,6+8,7+9,7+0,7)*0,3</t>
  </si>
  <si>
    <t>vnější stěny : (15,2*3)*0,3</t>
  </si>
  <si>
    <t>979087113R00</t>
  </si>
  <si>
    <t>Nakládání vybouraných hmot na dopravní prostředky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</si>
  <si>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</si>
  <si>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</si>
  <si>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</si>
  <si>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</si>
  <si>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</si>
  <si>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</si>
  <si>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</si>
  <si>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</si>
  <si>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</si>
  <si>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</si>
  <si>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</si>
  <si>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90101</t>
  </si>
  <si>
    <t>Zařízení staveniště vybudování, provoz, likvidace</t>
  </si>
  <si>
    <t>soubor</t>
  </si>
  <si>
    <t>Vlastní</t>
  </si>
  <si>
    <t>Kalkul</t>
  </si>
  <si>
    <t>90102</t>
  </si>
  <si>
    <t xml:space="preserve">Koordinační činnost </t>
  </si>
  <si>
    <t>90103</t>
  </si>
  <si>
    <t>Provoz investora</t>
  </si>
  <si>
    <t>90201</t>
  </si>
  <si>
    <t>Dokumentace skutečného provedení stavby</t>
  </si>
  <si>
    <t>90205</t>
  </si>
  <si>
    <t xml:space="preserve">Zajištění BOZP, kontroly kvality </t>
  </si>
  <si>
    <t>VRN0</t>
  </si>
  <si>
    <t>HZS prostoje provoz věznice</t>
  </si>
  <si>
    <t xml:space="preserve">hod   </t>
  </si>
  <si>
    <t>POL10_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</si>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</sst>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9" sqref="D9"/>
    </sheetView>
  </sheetViews>
  <sheetFormatPr defaultRowHeight="12.75" x14ac:dyDescent="0.2"/>
  <sheetData>
    <row r="1" spans="1:7" x14ac:dyDescent="0.2">
      <c r="A1" s="37" t="s">
        <v>39</v>
      </c>
    </row>
    <row r="2" spans="1:7" ht="57.75" customHeight="1" x14ac:dyDescent="0.2">
      <c r="A2" s="191" t="s">
        <v>40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7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37</v>
      </c>
      <c r="B1" s="218" t="s">
        <v>214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80" t="s">
        <v>23</v>
      </c>
      <c r="C2" s="81"/>
      <c r="D2" s="82" t="s">
        <v>48</v>
      </c>
      <c r="E2" s="224" t="s">
        <v>49</v>
      </c>
      <c r="F2" s="225"/>
      <c r="G2" s="225"/>
      <c r="H2" s="225"/>
      <c r="I2" s="225"/>
      <c r="J2" s="226"/>
      <c r="O2" s="2"/>
    </row>
    <row r="3" spans="1:15" ht="27" customHeight="1" x14ac:dyDescent="0.2">
      <c r="A3" s="3"/>
      <c r="B3" s="83" t="s">
        <v>46</v>
      </c>
      <c r="C3" s="81"/>
      <c r="D3" s="84" t="s">
        <v>44</v>
      </c>
      <c r="E3" s="227" t="s">
        <v>45</v>
      </c>
      <c r="F3" s="228"/>
      <c r="G3" s="228"/>
      <c r="H3" s="228"/>
      <c r="I3" s="228"/>
      <c r="J3" s="229"/>
    </row>
    <row r="4" spans="1:15" ht="23.25" customHeight="1" x14ac:dyDescent="0.2">
      <c r="A4" s="79">
        <v>1454</v>
      </c>
      <c r="B4" s="85" t="s">
        <v>47</v>
      </c>
      <c r="C4" s="86"/>
      <c r="D4" s="87" t="s">
        <v>42</v>
      </c>
      <c r="E4" s="215" t="s">
        <v>43</v>
      </c>
      <c r="F4" s="216"/>
      <c r="G4" s="216"/>
      <c r="H4" s="216"/>
      <c r="I4" s="216"/>
      <c r="J4" s="217"/>
    </row>
    <row r="5" spans="1:15" ht="24" customHeight="1" x14ac:dyDescent="0.2">
      <c r="A5" s="3"/>
      <c r="B5" s="47" t="s">
        <v>22</v>
      </c>
      <c r="C5" s="4"/>
      <c r="D5" s="32"/>
      <c r="E5" s="25"/>
      <c r="F5" s="25"/>
      <c r="G5" s="25"/>
      <c r="H5" s="27" t="s">
        <v>41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35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41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35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31"/>
      <c r="E11" s="231"/>
      <c r="F11" s="231"/>
      <c r="G11" s="231"/>
      <c r="H11" s="27" t="s">
        <v>41</v>
      </c>
      <c r="I11" s="89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35</v>
      </c>
      <c r="I12" s="89"/>
      <c r="J12" s="10"/>
    </row>
    <row r="13" spans="1:15" ht="15.75" customHeight="1" x14ac:dyDescent="0.2">
      <c r="A13" s="3"/>
      <c r="B13" s="42"/>
      <c r="C13" s="88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33</v>
      </c>
      <c r="C15" s="72"/>
      <c r="D15" s="53"/>
      <c r="E15" s="230"/>
      <c r="F15" s="230"/>
      <c r="G15" s="232"/>
      <c r="H15" s="232"/>
      <c r="I15" s="232" t="s">
        <v>30</v>
      </c>
      <c r="J15" s="233"/>
    </row>
    <row r="16" spans="1:15" ht="23.25" customHeight="1" x14ac:dyDescent="0.2">
      <c r="A16" s="141" t="s">
        <v>25</v>
      </c>
      <c r="B16" s="57" t="s">
        <v>25</v>
      </c>
      <c r="C16" s="58"/>
      <c r="D16" s="59"/>
      <c r="E16" s="206"/>
      <c r="F16" s="207"/>
      <c r="G16" s="206"/>
      <c r="H16" s="207"/>
      <c r="I16" s="206">
        <f>SUMIF(F49:F59,A16,I49:I59)+SUMIF(F49:F59,"PSU",I49:I59)</f>
        <v>0</v>
      </c>
      <c r="J16" s="208"/>
    </row>
    <row r="17" spans="1:10" ht="23.25" customHeight="1" x14ac:dyDescent="0.2">
      <c r="A17" s="141" t="s">
        <v>26</v>
      </c>
      <c r="B17" s="57" t="s">
        <v>26</v>
      </c>
      <c r="C17" s="58"/>
      <c r="D17" s="59"/>
      <c r="E17" s="206"/>
      <c r="F17" s="207"/>
      <c r="G17" s="206"/>
      <c r="H17" s="207"/>
      <c r="I17" s="206">
        <f>SUMIF(F49:F59,A17,I49:I59)</f>
        <v>0</v>
      </c>
      <c r="J17" s="208"/>
    </row>
    <row r="18" spans="1:10" ht="23.25" customHeight="1" x14ac:dyDescent="0.2">
      <c r="A18" s="141" t="s">
        <v>27</v>
      </c>
      <c r="B18" s="57" t="s">
        <v>27</v>
      </c>
      <c r="C18" s="58"/>
      <c r="D18" s="59"/>
      <c r="E18" s="206"/>
      <c r="F18" s="207"/>
      <c r="G18" s="206"/>
      <c r="H18" s="207"/>
      <c r="I18" s="206">
        <f>SUMIF(F49:F59,A18,I49:I59)</f>
        <v>0</v>
      </c>
      <c r="J18" s="208"/>
    </row>
    <row r="19" spans="1:10" ht="23.25" customHeight="1" x14ac:dyDescent="0.2">
      <c r="A19" s="141" t="s">
        <v>76</v>
      </c>
      <c r="B19" s="57" t="s">
        <v>28</v>
      </c>
      <c r="C19" s="58"/>
      <c r="D19" s="59"/>
      <c r="E19" s="206"/>
      <c r="F19" s="207"/>
      <c r="G19" s="206"/>
      <c r="H19" s="207"/>
      <c r="I19" s="206">
        <f>SUMIF(F49:F59,A19,I49:I59)</f>
        <v>0</v>
      </c>
      <c r="J19" s="208"/>
    </row>
    <row r="20" spans="1:10" ht="23.25" customHeight="1" x14ac:dyDescent="0.2">
      <c r="A20" s="141" t="s">
        <v>77</v>
      </c>
      <c r="B20" s="57" t="s">
        <v>29</v>
      </c>
      <c r="C20" s="58"/>
      <c r="D20" s="59"/>
      <c r="E20" s="206"/>
      <c r="F20" s="207"/>
      <c r="G20" s="206"/>
      <c r="H20" s="207"/>
      <c r="I20" s="206">
        <f>SUMIF(F49:F59,A20,I49:I59)</f>
        <v>0</v>
      </c>
      <c r="J20" s="208"/>
    </row>
    <row r="21" spans="1:10" ht="23.25" customHeight="1" x14ac:dyDescent="0.2">
      <c r="A21" s="3"/>
      <c r="B21" s="74" t="s">
        <v>30</v>
      </c>
      <c r="C21" s="75"/>
      <c r="D21" s="76"/>
      <c r="E21" s="209"/>
      <c r="F21" s="234"/>
      <c r="G21" s="209"/>
      <c r="H21" s="234"/>
      <c r="I21" s="209">
        <f>SUM(I16:J20)</f>
        <v>0</v>
      </c>
      <c r="J21" s="210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04">
        <f>ZakladDPHSniVypocet</f>
        <v>0</v>
      </c>
      <c r="H23" s="205"/>
      <c r="I23" s="20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02">
        <f>IF(A24&gt;50, ROUNDUP(A23, 0), ROUNDDOWN(A23, 0))</f>
        <v>0</v>
      </c>
      <c r="H24" s="203"/>
      <c r="I24" s="20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04">
        <f>ZakladDPHZaklVypocet</f>
        <v>0</v>
      </c>
      <c r="H25" s="205"/>
      <c r="I25" s="20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21">
        <f>IF(A26&gt;50, ROUNDUP(A25, 0), ROUNDDOWN(A25, 0))</f>
        <v>0</v>
      </c>
      <c r="H26" s="222"/>
      <c r="I26" s="22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23">
        <f>CenaCelkem-(ZakladDPHSni+DPHSni+ZakladDPHZakl+DPHZakl)</f>
        <v>0</v>
      </c>
      <c r="H27" s="223"/>
      <c r="I27" s="22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24</v>
      </c>
      <c r="C28" s="119"/>
      <c r="D28" s="119"/>
      <c r="E28" s="120"/>
      <c r="F28" s="121"/>
      <c r="G28" s="211">
        <f>ZakladDPHSniVypocet+ZakladDPHZaklVypocet</f>
        <v>0</v>
      </c>
      <c r="H28" s="212"/>
      <c r="I28" s="21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36</v>
      </c>
      <c r="C29" s="123"/>
      <c r="D29" s="123"/>
      <c r="E29" s="123"/>
      <c r="F29" s="123"/>
      <c r="G29" s="211">
        <f>IF(A29&gt;50, ROUNDUP(A27, 0), ROUNDDOWN(A27, 0))</f>
        <v>0</v>
      </c>
      <c r="H29" s="211"/>
      <c r="I29" s="21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43053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38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194"/>
      <c r="D39" s="195"/>
      <c r="E39" s="195"/>
      <c r="F39" s="105">
        <f>'161028 11 Pol'!AE74</f>
        <v>0</v>
      </c>
      <c r="G39" s="106">
        <f>'161028 11 Pol'!AF74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44</v>
      </c>
      <c r="C40" s="196" t="s">
        <v>45</v>
      </c>
      <c r="D40" s="197"/>
      <c r="E40" s="197"/>
      <c r="F40" s="110">
        <f>'161028 11 Pol'!AE74</f>
        <v>0</v>
      </c>
      <c r="G40" s="111">
        <f>'161028 11 Pol'!AF74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42</v>
      </c>
      <c r="C41" s="194" t="s">
        <v>43</v>
      </c>
      <c r="D41" s="195"/>
      <c r="E41" s="195"/>
      <c r="F41" s="114">
        <f>'161028 11 Pol'!AE74</f>
        <v>0</v>
      </c>
      <c r="G41" s="107">
        <f>'161028 11 Pol'!AF74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8" t="s">
        <v>51</v>
      </c>
      <c r="C42" s="199"/>
      <c r="D42" s="199"/>
      <c r="E42" s="20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54</v>
      </c>
      <c r="G48" s="131"/>
      <c r="H48" s="131"/>
      <c r="I48" s="131" t="s">
        <v>30</v>
      </c>
      <c r="J48" s="131" t="s">
        <v>0</v>
      </c>
    </row>
    <row r="49" spans="1:10" ht="25.5" customHeight="1" x14ac:dyDescent="0.2">
      <c r="A49" s="127"/>
      <c r="B49" s="132" t="s">
        <v>55</v>
      </c>
      <c r="C49" s="192" t="s">
        <v>56</v>
      </c>
      <c r="D49" s="193"/>
      <c r="E49" s="193"/>
      <c r="F49" s="139" t="s">
        <v>25</v>
      </c>
      <c r="G49" s="133"/>
      <c r="H49" s="133"/>
      <c r="I49" s="133">
        <f>'161028 11 Pol'!G8</f>
        <v>0</v>
      </c>
      <c r="J49" s="137" t="str">
        <f>IF(I60=0,"",I49/I60*100)</f>
        <v/>
      </c>
    </row>
    <row r="50" spans="1:10" ht="25.5" customHeight="1" x14ac:dyDescent="0.2">
      <c r="A50" s="127"/>
      <c r="B50" s="132" t="s">
        <v>57</v>
      </c>
      <c r="C50" s="192" t="s">
        <v>58</v>
      </c>
      <c r="D50" s="193"/>
      <c r="E50" s="193"/>
      <c r="F50" s="139" t="s">
        <v>25</v>
      </c>
      <c r="G50" s="133"/>
      <c r="H50" s="133"/>
      <c r="I50" s="133">
        <f>'161028 11 Pol'!G13</f>
        <v>0</v>
      </c>
      <c r="J50" s="137" t="str">
        <f>IF(I60=0,"",I50/I60*100)</f>
        <v/>
      </c>
    </row>
    <row r="51" spans="1:10" ht="25.5" customHeight="1" x14ac:dyDescent="0.2">
      <c r="A51" s="127"/>
      <c r="B51" s="132" t="s">
        <v>59</v>
      </c>
      <c r="C51" s="192" t="s">
        <v>60</v>
      </c>
      <c r="D51" s="193"/>
      <c r="E51" s="193"/>
      <c r="F51" s="139" t="s">
        <v>25</v>
      </c>
      <c r="G51" s="133"/>
      <c r="H51" s="133"/>
      <c r="I51" s="133">
        <f>'161028 11 Pol'!G15</f>
        <v>0</v>
      </c>
      <c r="J51" s="137" t="str">
        <f>IF(I60=0,"",I51/I60*100)</f>
        <v/>
      </c>
    </row>
    <row r="52" spans="1:10" ht="25.5" customHeight="1" x14ac:dyDescent="0.2">
      <c r="A52" s="127"/>
      <c r="B52" s="132" t="s">
        <v>61</v>
      </c>
      <c r="C52" s="192" t="s">
        <v>62</v>
      </c>
      <c r="D52" s="193"/>
      <c r="E52" s="193"/>
      <c r="F52" s="139" t="s">
        <v>25</v>
      </c>
      <c r="G52" s="133"/>
      <c r="H52" s="133"/>
      <c r="I52" s="133">
        <f>'161028 11 Pol'!G32</f>
        <v>0</v>
      </c>
      <c r="J52" s="137" t="str">
        <f>IF(I60=0,"",I52/I60*100)</f>
        <v/>
      </c>
    </row>
    <row r="53" spans="1:10" ht="25.5" customHeight="1" x14ac:dyDescent="0.2">
      <c r="A53" s="127"/>
      <c r="B53" s="132" t="s">
        <v>63</v>
      </c>
      <c r="C53" s="192" t="s">
        <v>64</v>
      </c>
      <c r="D53" s="193"/>
      <c r="E53" s="193"/>
      <c r="F53" s="139" t="s">
        <v>25</v>
      </c>
      <c r="G53" s="133"/>
      <c r="H53" s="133"/>
      <c r="I53" s="133">
        <f>'161028 11 Pol'!G36</f>
        <v>0</v>
      </c>
      <c r="J53" s="137" t="str">
        <f>IF(I60=0,"",I53/I60*100)</f>
        <v/>
      </c>
    </row>
    <row r="54" spans="1:10" ht="25.5" customHeight="1" x14ac:dyDescent="0.2">
      <c r="A54" s="127"/>
      <c r="B54" s="132" t="s">
        <v>65</v>
      </c>
      <c r="C54" s="192" t="s">
        <v>66</v>
      </c>
      <c r="D54" s="193"/>
      <c r="E54" s="193"/>
      <c r="F54" s="139" t="s">
        <v>25</v>
      </c>
      <c r="G54" s="133"/>
      <c r="H54" s="133"/>
      <c r="I54" s="133">
        <f>'161028 11 Pol'!G40</f>
        <v>0</v>
      </c>
      <c r="J54" s="137" t="str">
        <f>IF(I60=0,"",I54/I60*100)</f>
        <v/>
      </c>
    </row>
    <row r="55" spans="1:10" ht="25.5" customHeight="1" x14ac:dyDescent="0.2">
      <c r="A55" s="127"/>
      <c r="B55" s="132" t="s">
        <v>67</v>
      </c>
      <c r="C55" s="192" t="s">
        <v>68</v>
      </c>
      <c r="D55" s="193"/>
      <c r="E55" s="193"/>
      <c r="F55" s="139" t="s">
        <v>25</v>
      </c>
      <c r="G55" s="133"/>
      <c r="H55" s="133"/>
      <c r="I55" s="133">
        <f>'161028 11 Pol'!G42</f>
        <v>0</v>
      </c>
      <c r="J55" s="137" t="str">
        <f>IF(I60=0,"",I55/I60*100)</f>
        <v/>
      </c>
    </row>
    <row r="56" spans="1:10" ht="25.5" customHeight="1" x14ac:dyDescent="0.2">
      <c r="A56" s="127"/>
      <c r="B56" s="132" t="s">
        <v>69</v>
      </c>
      <c r="C56" s="192" t="s">
        <v>70</v>
      </c>
      <c r="D56" s="193"/>
      <c r="E56" s="193"/>
      <c r="F56" s="139" t="s">
        <v>25</v>
      </c>
      <c r="G56" s="133"/>
      <c r="H56" s="133"/>
      <c r="I56" s="133">
        <f>'161028 11 Pol'!G45</f>
        <v>0</v>
      </c>
      <c r="J56" s="137" t="str">
        <f>IF(I60=0,"",I56/I60*100)</f>
        <v/>
      </c>
    </row>
    <row r="57" spans="1:10" ht="25.5" customHeight="1" x14ac:dyDescent="0.2">
      <c r="A57" s="127"/>
      <c r="B57" s="132" t="s">
        <v>71</v>
      </c>
      <c r="C57" s="192" t="s">
        <v>72</v>
      </c>
      <c r="D57" s="193"/>
      <c r="E57" s="193"/>
      <c r="F57" s="139" t="s">
        <v>26</v>
      </c>
      <c r="G57" s="133"/>
      <c r="H57" s="133"/>
      <c r="I57" s="133">
        <f>'161028 11 Pol'!G49</f>
        <v>0</v>
      </c>
      <c r="J57" s="137" t="str">
        <f>IF(I60=0,"",I57/I60*100)</f>
        <v/>
      </c>
    </row>
    <row r="58" spans="1:10" ht="25.5" customHeight="1" x14ac:dyDescent="0.2">
      <c r="A58" s="127"/>
      <c r="B58" s="132" t="s">
        <v>73</v>
      </c>
      <c r="C58" s="192" t="s">
        <v>74</v>
      </c>
      <c r="D58" s="193"/>
      <c r="E58" s="193"/>
      <c r="F58" s="139" t="s">
        <v>75</v>
      </c>
      <c r="G58" s="133"/>
      <c r="H58" s="133"/>
      <c r="I58" s="133">
        <f>'161028 11 Pol'!G59</f>
        <v>0</v>
      </c>
      <c r="J58" s="137" t="str">
        <f>IF(I60=0,"",I58/I60*100)</f>
        <v/>
      </c>
    </row>
    <row r="59" spans="1:10" ht="25.5" customHeight="1" x14ac:dyDescent="0.2">
      <c r="A59" s="127"/>
      <c r="B59" s="132" t="s">
        <v>76</v>
      </c>
      <c r="C59" s="192" t="s">
        <v>28</v>
      </c>
      <c r="D59" s="193"/>
      <c r="E59" s="193"/>
      <c r="F59" s="139" t="s">
        <v>76</v>
      </c>
      <c r="G59" s="133"/>
      <c r="H59" s="133"/>
      <c r="I59" s="133">
        <f>'161028 11 Pol'!G66</f>
        <v>0</v>
      </c>
      <c r="J59" s="137" t="str">
        <f>IF(I60=0,"",I59/I60*100)</f>
        <v/>
      </c>
    </row>
    <row r="60" spans="1:10" ht="25.5" customHeight="1" x14ac:dyDescent="0.2">
      <c r="A60" s="128"/>
      <c r="B60" s="134" t="s">
        <v>1</v>
      </c>
      <c r="C60" s="134"/>
      <c r="D60" s="135"/>
      <c r="E60" s="135"/>
      <c r="F60" s="140"/>
      <c r="G60" s="136"/>
      <c r="H60" s="136"/>
      <c r="I60" s="136">
        <f>SUM(I49:I59)</f>
        <v>0</v>
      </c>
      <c r="J60" s="138">
        <f>SUM(J49:J59)</f>
        <v>0</v>
      </c>
    </row>
    <row r="61" spans="1:10" x14ac:dyDescent="0.2">
      <c r="F61" s="92"/>
      <c r="G61" s="91"/>
      <c r="H61" s="92"/>
      <c r="I61" s="91"/>
      <c r="J61" s="93"/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8" t="s">
        <v>7</v>
      </c>
      <c r="B2" s="77"/>
      <c r="C2" s="237"/>
      <c r="D2" s="237"/>
      <c r="E2" s="237"/>
      <c r="F2" s="237"/>
      <c r="G2" s="238"/>
    </row>
    <row r="3" spans="1:7" ht="24.95" customHeight="1" x14ac:dyDescent="0.2">
      <c r="A3" s="78" t="s">
        <v>8</v>
      </c>
      <c r="B3" s="77"/>
      <c r="C3" s="237"/>
      <c r="D3" s="237"/>
      <c r="E3" s="237"/>
      <c r="F3" s="237"/>
      <c r="G3" s="238"/>
    </row>
    <row r="4" spans="1:7" ht="24.95" customHeight="1" x14ac:dyDescent="0.2">
      <c r="A4" s="78" t="s">
        <v>9</v>
      </c>
      <c r="B4" s="77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214</v>
      </c>
      <c r="B1" s="251"/>
      <c r="C1" s="251"/>
      <c r="D1" s="251"/>
      <c r="E1" s="251"/>
      <c r="F1" s="251"/>
      <c r="G1" s="251"/>
      <c r="AG1" t="s">
        <v>78</v>
      </c>
    </row>
    <row r="2" spans="1:60" ht="25.15" customHeight="1" x14ac:dyDescent="0.2">
      <c r="A2" s="143" t="s">
        <v>7</v>
      </c>
      <c r="B2" s="77" t="s">
        <v>48</v>
      </c>
      <c r="C2" s="252" t="s">
        <v>49</v>
      </c>
      <c r="D2" s="253"/>
      <c r="E2" s="253"/>
      <c r="F2" s="253"/>
      <c r="G2" s="254"/>
      <c r="AG2" t="s">
        <v>79</v>
      </c>
    </row>
    <row r="3" spans="1:60" ht="25.15" customHeight="1" x14ac:dyDescent="0.2">
      <c r="A3" s="143" t="s">
        <v>8</v>
      </c>
      <c r="B3" s="77" t="s">
        <v>44</v>
      </c>
      <c r="C3" s="252" t="s">
        <v>45</v>
      </c>
      <c r="D3" s="253"/>
      <c r="E3" s="253"/>
      <c r="F3" s="253"/>
      <c r="G3" s="254"/>
      <c r="AC3" s="90" t="s">
        <v>79</v>
      </c>
      <c r="AG3" t="s">
        <v>80</v>
      </c>
    </row>
    <row r="4" spans="1:60" ht="25.15" customHeight="1" x14ac:dyDescent="0.2">
      <c r="A4" s="144" t="s">
        <v>9</v>
      </c>
      <c r="B4" s="145" t="s">
        <v>42</v>
      </c>
      <c r="C4" s="255" t="s">
        <v>43</v>
      </c>
      <c r="D4" s="256"/>
      <c r="E4" s="256"/>
      <c r="F4" s="256"/>
      <c r="G4" s="257"/>
      <c r="AG4" t="s">
        <v>81</v>
      </c>
    </row>
    <row r="5" spans="1:60" x14ac:dyDescent="0.2">
      <c r="D5" s="142"/>
    </row>
    <row r="6" spans="1:60" ht="38.25" x14ac:dyDescent="0.2">
      <c r="A6" s="147" t="s">
        <v>82</v>
      </c>
      <c r="B6" s="149" t="s">
        <v>83</v>
      </c>
      <c r="C6" s="149" t="s">
        <v>84</v>
      </c>
      <c r="D6" s="148" t="s">
        <v>85</v>
      </c>
      <c r="E6" s="147" t="s">
        <v>86</v>
      </c>
      <c r="F6" s="146" t="s">
        <v>87</v>
      </c>
      <c r="G6" s="147" t="s">
        <v>30</v>
      </c>
      <c r="H6" s="150" t="s">
        <v>31</v>
      </c>
      <c r="I6" s="150" t="s">
        <v>88</v>
      </c>
      <c r="J6" s="150" t="s">
        <v>32</v>
      </c>
      <c r="K6" s="150" t="s">
        <v>89</v>
      </c>
      <c r="L6" s="150" t="s">
        <v>90</v>
      </c>
      <c r="M6" s="150" t="s">
        <v>91</v>
      </c>
      <c r="N6" s="150" t="s">
        <v>92</v>
      </c>
      <c r="O6" s="150" t="s">
        <v>93</v>
      </c>
      <c r="P6" s="150" t="s">
        <v>94</v>
      </c>
      <c r="Q6" s="150" t="s">
        <v>95</v>
      </c>
      <c r="R6" s="150" t="s">
        <v>96</v>
      </c>
      <c r="S6" s="150" t="s">
        <v>97</v>
      </c>
      <c r="T6" s="150" t="s">
        <v>98</v>
      </c>
      <c r="U6" s="150" t="s">
        <v>99</v>
      </c>
      <c r="V6" s="150" t="s">
        <v>100</v>
      </c>
      <c r="W6" s="150" t="s">
        <v>101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102</v>
      </c>
      <c r="B8" s="166" t="s">
        <v>55</v>
      </c>
      <c r="C8" s="184" t="s">
        <v>56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16417.82</v>
      </c>
      <c r="J8" s="164"/>
      <c r="K8" s="164">
        <f>SUM(K9:K12)</f>
        <v>11392.06</v>
      </c>
      <c r="L8" s="164"/>
      <c r="M8" s="164">
        <f>SUM(M9:M12)</f>
        <v>0</v>
      </c>
      <c r="N8" s="164"/>
      <c r="O8" s="164">
        <f>SUM(O9:O12)</f>
        <v>13.049999999999999</v>
      </c>
      <c r="P8" s="164"/>
      <c r="Q8" s="164">
        <f>SUM(Q9:Q12)</f>
        <v>0</v>
      </c>
      <c r="R8" s="164"/>
      <c r="S8" s="164"/>
      <c r="T8" s="164"/>
      <c r="U8" s="164"/>
      <c r="V8" s="164">
        <f>SUM(V9:V12)</f>
        <v>34.94</v>
      </c>
      <c r="W8" s="164"/>
      <c r="AG8" t="s">
        <v>103</v>
      </c>
    </row>
    <row r="9" spans="1:60" outlineLevel="1" x14ac:dyDescent="0.2">
      <c r="A9" s="171">
        <v>1</v>
      </c>
      <c r="B9" s="172" t="s">
        <v>104</v>
      </c>
      <c r="C9" s="185" t="s">
        <v>105</v>
      </c>
      <c r="D9" s="173" t="s">
        <v>106</v>
      </c>
      <c r="E9" s="174">
        <v>15</v>
      </c>
      <c r="F9" s="175"/>
      <c r="G9" s="176">
        <f>ROUND(E9*F9,2)</f>
        <v>0</v>
      </c>
      <c r="H9" s="161">
        <v>52.14</v>
      </c>
      <c r="I9" s="160">
        <f>ROUND(E9*H9,2)</f>
        <v>782.1</v>
      </c>
      <c r="J9" s="161">
        <v>358.86</v>
      </c>
      <c r="K9" s="160">
        <f>ROUND(E9*J9,2)</f>
        <v>5382.9</v>
      </c>
      <c r="L9" s="160">
        <v>21</v>
      </c>
      <c r="M9" s="160">
        <f>G9*(1+L9/100)</f>
        <v>0</v>
      </c>
      <c r="N9" s="160">
        <v>4.2999999999999999E-4</v>
      </c>
      <c r="O9" s="160">
        <f>ROUND(E9*N9,2)</f>
        <v>0.01</v>
      </c>
      <c r="P9" s="160">
        <v>0</v>
      </c>
      <c r="Q9" s="160">
        <f>ROUND(E9*P9,2)</f>
        <v>0</v>
      </c>
      <c r="R9" s="160"/>
      <c r="S9" s="160" t="s">
        <v>107</v>
      </c>
      <c r="T9" s="160" t="s">
        <v>108</v>
      </c>
      <c r="U9" s="160">
        <v>1</v>
      </c>
      <c r="V9" s="160">
        <f>ROUND(E9*U9,2)</f>
        <v>15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6" t="s">
        <v>110</v>
      </c>
      <c r="D10" s="162"/>
      <c r="E10" s="163">
        <v>15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112</v>
      </c>
      <c r="C11" s="185" t="s">
        <v>113</v>
      </c>
      <c r="D11" s="173" t="s">
        <v>114</v>
      </c>
      <c r="E11" s="174">
        <v>5.0750000000000002</v>
      </c>
      <c r="F11" s="175"/>
      <c r="G11" s="176">
        <f>ROUND(E11*F11,2)</f>
        <v>0</v>
      </c>
      <c r="H11" s="161">
        <v>3080.93</v>
      </c>
      <c r="I11" s="160">
        <f>ROUND(E11*H11,2)</f>
        <v>15635.72</v>
      </c>
      <c r="J11" s="161">
        <v>1184.07</v>
      </c>
      <c r="K11" s="160">
        <f>ROUND(E11*J11,2)</f>
        <v>6009.16</v>
      </c>
      <c r="L11" s="160">
        <v>21</v>
      </c>
      <c r="M11" s="160">
        <f>G11*(1+L11/100)</f>
        <v>0</v>
      </c>
      <c r="N11" s="160">
        <v>2.5698099999999999</v>
      </c>
      <c r="O11" s="160">
        <f>ROUND(E11*N11,2)</f>
        <v>13.04</v>
      </c>
      <c r="P11" s="160">
        <v>0</v>
      </c>
      <c r="Q11" s="160">
        <f>ROUND(E11*P11,2)</f>
        <v>0</v>
      </c>
      <c r="R11" s="160"/>
      <c r="S11" s="160" t="s">
        <v>107</v>
      </c>
      <c r="T11" s="160" t="s">
        <v>108</v>
      </c>
      <c r="U11" s="160">
        <v>3.9289999999999998</v>
      </c>
      <c r="V11" s="160">
        <f>ROUND(E11*U11,2)</f>
        <v>19.940000000000001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6" t="s">
        <v>115</v>
      </c>
      <c r="D12" s="162"/>
      <c r="E12" s="163">
        <v>5.0750000000000002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102</v>
      </c>
      <c r="B13" s="166" t="s">
        <v>57</v>
      </c>
      <c r="C13" s="184" t="s">
        <v>58</v>
      </c>
      <c r="D13" s="167"/>
      <c r="E13" s="168"/>
      <c r="F13" s="169"/>
      <c r="G13" s="170">
        <f>SUMIF(AG14:AG14,"&lt;&gt;NOR",G14:G14)</f>
        <v>0</v>
      </c>
      <c r="H13" s="164"/>
      <c r="I13" s="164">
        <f>SUM(I14:I14)</f>
        <v>6949.43</v>
      </c>
      <c r="J13" s="164"/>
      <c r="K13" s="164">
        <f>SUM(K14:K14)</f>
        <v>16325.58</v>
      </c>
      <c r="L13" s="164"/>
      <c r="M13" s="164">
        <f>SUM(M14:M14)</f>
        <v>0</v>
      </c>
      <c r="N13" s="164"/>
      <c r="O13" s="164">
        <f>SUM(O14:O14)</f>
        <v>0.05</v>
      </c>
      <c r="P13" s="164"/>
      <c r="Q13" s="164">
        <f>SUM(Q14:Q14)</f>
        <v>0</v>
      </c>
      <c r="R13" s="164"/>
      <c r="S13" s="164"/>
      <c r="T13" s="164"/>
      <c r="U13" s="164"/>
      <c r="V13" s="164">
        <f>SUM(V14:V14)</f>
        <v>6.37</v>
      </c>
      <c r="W13" s="164"/>
      <c r="AG13" t="s">
        <v>103</v>
      </c>
    </row>
    <row r="14" spans="1:60" outlineLevel="1" x14ac:dyDescent="0.2">
      <c r="A14" s="177">
        <v>3</v>
      </c>
      <c r="B14" s="178" t="s">
        <v>116</v>
      </c>
      <c r="C14" s="187" t="s">
        <v>117</v>
      </c>
      <c r="D14" s="179" t="s">
        <v>118</v>
      </c>
      <c r="E14" s="180">
        <v>24.5</v>
      </c>
      <c r="F14" s="181"/>
      <c r="G14" s="182">
        <f>ROUND(E14*F14,2)</f>
        <v>0</v>
      </c>
      <c r="H14" s="161">
        <v>283.64999999999998</v>
      </c>
      <c r="I14" s="160">
        <f>ROUND(E14*H14,2)</f>
        <v>6949.43</v>
      </c>
      <c r="J14" s="161">
        <v>666.35</v>
      </c>
      <c r="K14" s="160">
        <f>ROUND(E14*J14,2)</f>
        <v>16325.58</v>
      </c>
      <c r="L14" s="160">
        <v>21</v>
      </c>
      <c r="M14" s="160">
        <f>G14*(1+L14/100)</f>
        <v>0</v>
      </c>
      <c r="N14" s="160">
        <v>1.89E-3</v>
      </c>
      <c r="O14" s="160">
        <f>ROUND(E14*N14,2)</f>
        <v>0.05</v>
      </c>
      <c r="P14" s="160">
        <v>0</v>
      </c>
      <c r="Q14" s="160">
        <f>ROUND(E14*P14,2)</f>
        <v>0</v>
      </c>
      <c r="R14" s="160"/>
      <c r="S14" s="160" t="s">
        <v>107</v>
      </c>
      <c r="T14" s="160" t="s">
        <v>119</v>
      </c>
      <c r="U14" s="160">
        <v>0.26</v>
      </c>
      <c r="V14" s="160">
        <f>ROUND(E14*U14,2)</f>
        <v>6.37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102</v>
      </c>
      <c r="B15" s="166" t="s">
        <v>59</v>
      </c>
      <c r="C15" s="184" t="s">
        <v>60</v>
      </c>
      <c r="D15" s="167"/>
      <c r="E15" s="168"/>
      <c r="F15" s="169"/>
      <c r="G15" s="170">
        <f>SUMIF(AG16:AG31,"&lt;&gt;NOR",G16:G31)</f>
        <v>0</v>
      </c>
      <c r="H15" s="164"/>
      <c r="I15" s="164">
        <f>SUM(I16:I31)</f>
        <v>43821.59</v>
      </c>
      <c r="J15" s="164"/>
      <c r="K15" s="164">
        <f>SUM(K16:K31)</f>
        <v>76176.87</v>
      </c>
      <c r="L15" s="164"/>
      <c r="M15" s="164">
        <f>SUM(M16:M31)</f>
        <v>0</v>
      </c>
      <c r="N15" s="164"/>
      <c r="O15" s="164">
        <f>SUM(O16:O31)</f>
        <v>6.09</v>
      </c>
      <c r="P15" s="164"/>
      <c r="Q15" s="164">
        <f>SUM(Q16:Q31)</f>
        <v>0</v>
      </c>
      <c r="R15" s="164"/>
      <c r="S15" s="164"/>
      <c r="T15" s="164"/>
      <c r="U15" s="164"/>
      <c r="V15" s="164">
        <f>SUM(V16:V31)</f>
        <v>225.58999999999997</v>
      </c>
      <c r="W15" s="164"/>
      <c r="AG15" t="s">
        <v>103</v>
      </c>
    </row>
    <row r="16" spans="1:60" outlineLevel="1" x14ac:dyDescent="0.2">
      <c r="A16" s="171">
        <v>4</v>
      </c>
      <c r="B16" s="172" t="s">
        <v>120</v>
      </c>
      <c r="C16" s="185" t="s">
        <v>121</v>
      </c>
      <c r="D16" s="173" t="s">
        <v>118</v>
      </c>
      <c r="E16" s="174">
        <v>221.76</v>
      </c>
      <c r="F16" s="175"/>
      <c r="G16" s="176">
        <f>ROUND(E16*F16,2)</f>
        <v>0</v>
      </c>
      <c r="H16" s="161">
        <v>9.8000000000000007</v>
      </c>
      <c r="I16" s="160">
        <f>ROUND(E16*H16,2)</f>
        <v>2173.25</v>
      </c>
      <c r="J16" s="161">
        <v>55.2</v>
      </c>
      <c r="K16" s="160">
        <f>ROUND(E16*J16,2)</f>
        <v>12241.15</v>
      </c>
      <c r="L16" s="160">
        <v>21</v>
      </c>
      <c r="M16" s="160">
        <f>G16*(1+L16/100)</f>
        <v>0</v>
      </c>
      <c r="N16" s="160">
        <v>9.2399999999999999E-3</v>
      </c>
      <c r="O16" s="160">
        <f>ROUND(E16*N16,2)</f>
        <v>2.0499999999999998</v>
      </c>
      <c r="P16" s="160">
        <v>0</v>
      </c>
      <c r="Q16" s="160">
        <f>ROUND(E16*P16,2)</f>
        <v>0</v>
      </c>
      <c r="R16" s="160"/>
      <c r="S16" s="160" t="s">
        <v>107</v>
      </c>
      <c r="T16" s="160" t="s">
        <v>119</v>
      </c>
      <c r="U16" s="160">
        <v>0.24173</v>
      </c>
      <c r="V16" s="160">
        <f>ROUND(E16*U16,2)</f>
        <v>53.61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6" t="s">
        <v>122</v>
      </c>
      <c r="D17" s="162"/>
      <c r="E17" s="163">
        <v>221.76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7">
        <v>5</v>
      </c>
      <c r="B18" s="178" t="s">
        <v>123</v>
      </c>
      <c r="C18" s="187" t="s">
        <v>124</v>
      </c>
      <c r="D18" s="179" t="s">
        <v>118</v>
      </c>
      <c r="E18" s="180">
        <v>221.76</v>
      </c>
      <c r="F18" s="181"/>
      <c r="G18" s="182">
        <f>ROUND(E18*F18,2)</f>
        <v>0</v>
      </c>
      <c r="H18" s="161">
        <v>15.67</v>
      </c>
      <c r="I18" s="160">
        <f>ROUND(E18*H18,2)</f>
        <v>3474.98</v>
      </c>
      <c r="J18" s="161">
        <v>66.73</v>
      </c>
      <c r="K18" s="160">
        <f>ROUND(E18*J18,2)</f>
        <v>14798.04</v>
      </c>
      <c r="L18" s="160">
        <v>21</v>
      </c>
      <c r="M18" s="160">
        <f>G18*(1+L18/100)</f>
        <v>0</v>
      </c>
      <c r="N18" s="160">
        <v>3.5000000000000001E-3</v>
      </c>
      <c r="O18" s="160">
        <f>ROUND(E18*N18,2)</f>
        <v>0.78</v>
      </c>
      <c r="P18" s="160">
        <v>0</v>
      </c>
      <c r="Q18" s="160">
        <f>ROUND(E18*P18,2)</f>
        <v>0</v>
      </c>
      <c r="R18" s="160"/>
      <c r="S18" s="160" t="s">
        <v>107</v>
      </c>
      <c r="T18" s="160" t="s">
        <v>125</v>
      </c>
      <c r="U18" s="160">
        <v>0.19189000000000001</v>
      </c>
      <c r="V18" s="160">
        <f>ROUND(E18*U18,2)</f>
        <v>42.55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1">
        <v>6</v>
      </c>
      <c r="B19" s="172" t="s">
        <v>126</v>
      </c>
      <c r="C19" s="185" t="s">
        <v>127</v>
      </c>
      <c r="D19" s="173" t="s">
        <v>118</v>
      </c>
      <c r="E19" s="174">
        <v>44.351999999999997</v>
      </c>
      <c r="F19" s="175"/>
      <c r="G19" s="176">
        <f>ROUND(E19*F19,2)</f>
        <v>0</v>
      </c>
      <c r="H19" s="161">
        <v>150.16999999999999</v>
      </c>
      <c r="I19" s="160">
        <f>ROUND(E19*H19,2)</f>
        <v>6660.34</v>
      </c>
      <c r="J19" s="161">
        <v>496.83</v>
      </c>
      <c r="K19" s="160">
        <f>ROUND(E19*J19,2)</f>
        <v>22035.4</v>
      </c>
      <c r="L19" s="160">
        <v>21</v>
      </c>
      <c r="M19" s="160">
        <f>G19*(1+L19/100)</f>
        <v>0</v>
      </c>
      <c r="N19" s="160">
        <v>7.1720000000000006E-2</v>
      </c>
      <c r="O19" s="160">
        <f>ROUND(E19*N19,2)</f>
        <v>3.18</v>
      </c>
      <c r="P19" s="160">
        <v>0</v>
      </c>
      <c r="Q19" s="160">
        <f>ROUND(E19*P19,2)</f>
        <v>0</v>
      </c>
      <c r="R19" s="160"/>
      <c r="S19" s="160" t="s">
        <v>107</v>
      </c>
      <c r="T19" s="160" t="s">
        <v>125</v>
      </c>
      <c r="U19" s="160">
        <v>1.29</v>
      </c>
      <c r="V19" s="160">
        <f>ROUND(E19*U19,2)</f>
        <v>57.21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109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6" t="s">
        <v>128</v>
      </c>
      <c r="D20" s="162"/>
      <c r="E20" s="163">
        <v>44.351999999999997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111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1">
        <v>7</v>
      </c>
      <c r="B21" s="172" t="s">
        <v>129</v>
      </c>
      <c r="C21" s="185" t="s">
        <v>130</v>
      </c>
      <c r="D21" s="173" t="s">
        <v>118</v>
      </c>
      <c r="E21" s="174">
        <v>423.36</v>
      </c>
      <c r="F21" s="175"/>
      <c r="G21" s="176">
        <f>ROUND(E21*F21,2)</f>
        <v>0</v>
      </c>
      <c r="H21" s="161">
        <v>61.18</v>
      </c>
      <c r="I21" s="160">
        <f>ROUND(E21*H21,2)</f>
        <v>25901.16</v>
      </c>
      <c r="J21" s="161">
        <v>14.62</v>
      </c>
      <c r="K21" s="160">
        <f>ROUND(E21*J21,2)</f>
        <v>6189.52</v>
      </c>
      <c r="L21" s="160">
        <v>21</v>
      </c>
      <c r="M21" s="160">
        <f>G21*(1+L21/100)</f>
        <v>0</v>
      </c>
      <c r="N21" s="160">
        <v>1.9000000000000001E-4</v>
      </c>
      <c r="O21" s="160">
        <f>ROUND(E21*N21,2)</f>
        <v>0.08</v>
      </c>
      <c r="P21" s="160">
        <v>0</v>
      </c>
      <c r="Q21" s="160">
        <f>ROUND(E21*P21,2)</f>
        <v>0</v>
      </c>
      <c r="R21" s="160"/>
      <c r="S21" s="160" t="s">
        <v>107</v>
      </c>
      <c r="T21" s="160" t="s">
        <v>125</v>
      </c>
      <c r="U21" s="160">
        <v>4.7E-2</v>
      </c>
      <c r="V21" s="160">
        <f>ROUND(E21*U21,2)</f>
        <v>19.899999999999999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109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6" t="s">
        <v>131</v>
      </c>
      <c r="D22" s="162"/>
      <c r="E22" s="163">
        <v>53.97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6" t="s">
        <v>132</v>
      </c>
      <c r="D23" s="162"/>
      <c r="E23" s="163">
        <v>73.92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111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6" t="s">
        <v>133</v>
      </c>
      <c r="D24" s="162"/>
      <c r="E24" s="163">
        <v>71.819999999999993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111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6" t="s">
        <v>134</v>
      </c>
      <c r="D25" s="162"/>
      <c r="E25" s="163">
        <v>73.92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111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6" t="s">
        <v>135</v>
      </c>
      <c r="D26" s="162"/>
      <c r="E26" s="163">
        <v>53.97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111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6" t="s">
        <v>136</v>
      </c>
      <c r="D27" s="162"/>
      <c r="E27" s="163">
        <v>95.76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8</v>
      </c>
      <c r="B28" s="178" t="s">
        <v>137</v>
      </c>
      <c r="C28" s="187" t="s">
        <v>138</v>
      </c>
      <c r="D28" s="179" t="s">
        <v>118</v>
      </c>
      <c r="E28" s="180">
        <v>44.35</v>
      </c>
      <c r="F28" s="181"/>
      <c r="G28" s="182">
        <f>ROUND(E28*F28,2)</f>
        <v>0</v>
      </c>
      <c r="H28" s="161">
        <v>0.11</v>
      </c>
      <c r="I28" s="160">
        <f>ROUND(E28*H28,2)</f>
        <v>4.88</v>
      </c>
      <c r="J28" s="161">
        <v>73.09</v>
      </c>
      <c r="K28" s="160">
        <f>ROUND(E28*J28,2)</f>
        <v>3241.54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107</v>
      </c>
      <c r="T28" s="160" t="s">
        <v>125</v>
      </c>
      <c r="U28" s="160">
        <v>0.20873</v>
      </c>
      <c r="V28" s="160">
        <f>ROUND(E28*U28,2)</f>
        <v>9.26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109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7">
        <v>9</v>
      </c>
      <c r="B29" s="178" t="s">
        <v>139</v>
      </c>
      <c r="C29" s="187" t="s">
        <v>140</v>
      </c>
      <c r="D29" s="179" t="s">
        <v>118</v>
      </c>
      <c r="E29" s="180">
        <v>221.76</v>
      </c>
      <c r="F29" s="181"/>
      <c r="G29" s="182">
        <f>ROUND(E29*F29,2)</f>
        <v>0</v>
      </c>
      <c r="H29" s="161">
        <v>5.12</v>
      </c>
      <c r="I29" s="160">
        <f>ROUND(E29*H29,2)</f>
        <v>1135.4100000000001</v>
      </c>
      <c r="J29" s="161">
        <v>70.28</v>
      </c>
      <c r="K29" s="160">
        <f>ROUND(E29*J29,2)</f>
        <v>15585.29</v>
      </c>
      <c r="L29" s="160">
        <v>21</v>
      </c>
      <c r="M29" s="160">
        <f>G29*(1+L29/100)</f>
        <v>0</v>
      </c>
      <c r="N29" s="160">
        <v>2.0000000000000002E-5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107</v>
      </c>
      <c r="T29" s="160" t="s">
        <v>108</v>
      </c>
      <c r="U29" s="160">
        <v>0.18</v>
      </c>
      <c r="V29" s="160">
        <f>ROUND(E29*U29,2)</f>
        <v>39.92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10</v>
      </c>
      <c r="B30" s="172" t="s">
        <v>141</v>
      </c>
      <c r="C30" s="185" t="s">
        <v>142</v>
      </c>
      <c r="D30" s="173" t="s">
        <v>106</v>
      </c>
      <c r="E30" s="174">
        <v>43</v>
      </c>
      <c r="F30" s="175"/>
      <c r="G30" s="176">
        <f>ROUND(E30*F30,2)</f>
        <v>0</v>
      </c>
      <c r="H30" s="161">
        <v>103.99</v>
      </c>
      <c r="I30" s="160">
        <f>ROUND(E30*H30,2)</f>
        <v>4471.57</v>
      </c>
      <c r="J30" s="161">
        <v>48.51</v>
      </c>
      <c r="K30" s="160">
        <f>ROUND(E30*J30,2)</f>
        <v>2085.9299999999998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107</v>
      </c>
      <c r="T30" s="160" t="s">
        <v>125</v>
      </c>
      <c r="U30" s="160">
        <v>7.2999999999999995E-2</v>
      </c>
      <c r="V30" s="160">
        <f>ROUND(E30*U30,2)</f>
        <v>3.14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109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6" t="s">
        <v>143</v>
      </c>
      <c r="D31" s="162"/>
      <c r="E31" s="163">
        <v>43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5" t="s">
        <v>102</v>
      </c>
      <c r="B32" s="166" t="s">
        <v>61</v>
      </c>
      <c r="C32" s="184" t="s">
        <v>62</v>
      </c>
      <c r="D32" s="167"/>
      <c r="E32" s="168"/>
      <c r="F32" s="169"/>
      <c r="G32" s="170">
        <f>SUMIF(AG33:AG35,"&lt;&gt;NOR",G33:G35)</f>
        <v>0</v>
      </c>
      <c r="H32" s="164"/>
      <c r="I32" s="164">
        <f>SUM(I33:I35)</f>
        <v>64656.200000000004</v>
      </c>
      <c r="J32" s="164"/>
      <c r="K32" s="164">
        <f>SUM(K33:K35)</f>
        <v>12373</v>
      </c>
      <c r="L32" s="164"/>
      <c r="M32" s="164">
        <f>SUM(M33:M35)</f>
        <v>0</v>
      </c>
      <c r="N32" s="164"/>
      <c r="O32" s="164">
        <f>SUM(O33:O35)</f>
        <v>5.0999999999999996</v>
      </c>
      <c r="P32" s="164"/>
      <c r="Q32" s="164">
        <f>SUM(Q33:Q35)</f>
        <v>0</v>
      </c>
      <c r="R32" s="164"/>
      <c r="S32" s="164"/>
      <c r="T32" s="164"/>
      <c r="U32" s="164"/>
      <c r="V32" s="164">
        <f>SUM(V33:V35)</f>
        <v>31.63</v>
      </c>
      <c r="W32" s="164"/>
      <c r="AG32" t="s">
        <v>103</v>
      </c>
    </row>
    <row r="33" spans="1:60" outlineLevel="1" x14ac:dyDescent="0.2">
      <c r="A33" s="177">
        <v>11</v>
      </c>
      <c r="B33" s="178" t="s">
        <v>144</v>
      </c>
      <c r="C33" s="187" t="s">
        <v>145</v>
      </c>
      <c r="D33" s="179" t="s">
        <v>114</v>
      </c>
      <c r="E33" s="180">
        <v>0.6</v>
      </c>
      <c r="F33" s="181"/>
      <c r="G33" s="182">
        <f>ROUND(E33*F33,2)</f>
        <v>0</v>
      </c>
      <c r="H33" s="161">
        <v>1771.99</v>
      </c>
      <c r="I33" s="160">
        <f>ROUND(E33*H33,2)</f>
        <v>1063.19</v>
      </c>
      <c r="J33" s="161">
        <v>1408.01</v>
      </c>
      <c r="K33" s="160">
        <f>ROUND(E33*J33,2)</f>
        <v>844.81</v>
      </c>
      <c r="L33" s="160">
        <v>21</v>
      </c>
      <c r="M33" s="160">
        <f>G33*(1+L33/100)</f>
        <v>0</v>
      </c>
      <c r="N33" s="160">
        <v>2.5</v>
      </c>
      <c r="O33" s="160">
        <f>ROUND(E33*N33,2)</f>
        <v>1.5</v>
      </c>
      <c r="P33" s="160">
        <v>0</v>
      </c>
      <c r="Q33" s="160">
        <f>ROUND(E33*P33,2)</f>
        <v>0</v>
      </c>
      <c r="R33" s="160"/>
      <c r="S33" s="160" t="s">
        <v>107</v>
      </c>
      <c r="T33" s="160" t="s">
        <v>125</v>
      </c>
      <c r="U33" s="160">
        <v>4.66</v>
      </c>
      <c r="V33" s="160">
        <f>ROUND(E33*U33,2)</f>
        <v>2.8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109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1">
        <v>12</v>
      </c>
      <c r="B34" s="172" t="s">
        <v>146</v>
      </c>
      <c r="C34" s="185" t="s">
        <v>147</v>
      </c>
      <c r="D34" s="173" t="s">
        <v>118</v>
      </c>
      <c r="E34" s="174">
        <v>55.44</v>
      </c>
      <c r="F34" s="175"/>
      <c r="G34" s="176">
        <f>ROUND(E34*F34,2)</f>
        <v>0</v>
      </c>
      <c r="H34" s="161">
        <v>1147.06</v>
      </c>
      <c r="I34" s="160">
        <f>ROUND(E34*H34,2)</f>
        <v>63593.01</v>
      </c>
      <c r="J34" s="161">
        <v>207.94</v>
      </c>
      <c r="K34" s="160">
        <f>ROUND(E34*J34,2)</f>
        <v>11528.19</v>
      </c>
      <c r="L34" s="160">
        <v>21</v>
      </c>
      <c r="M34" s="160">
        <f>G34*(1+L34/100)</f>
        <v>0</v>
      </c>
      <c r="N34" s="160">
        <v>6.497E-2</v>
      </c>
      <c r="O34" s="160">
        <f>ROUND(E34*N34,2)</f>
        <v>3.6</v>
      </c>
      <c r="P34" s="160">
        <v>0</v>
      </c>
      <c r="Q34" s="160">
        <f>ROUND(E34*P34,2)</f>
        <v>0</v>
      </c>
      <c r="R34" s="160"/>
      <c r="S34" s="160" t="s">
        <v>107</v>
      </c>
      <c r="T34" s="160" t="s">
        <v>125</v>
      </c>
      <c r="U34" s="160">
        <v>0.52</v>
      </c>
      <c r="V34" s="160">
        <f>ROUND(E34*U34,2)</f>
        <v>28.83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6" t="s">
        <v>148</v>
      </c>
      <c r="D35" s="162"/>
      <c r="E35" s="163">
        <v>55.44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111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5.5" x14ac:dyDescent="0.2">
      <c r="A36" s="165" t="s">
        <v>102</v>
      </c>
      <c r="B36" s="166" t="s">
        <v>63</v>
      </c>
      <c r="C36" s="184" t="s">
        <v>64</v>
      </c>
      <c r="D36" s="167"/>
      <c r="E36" s="168"/>
      <c r="F36" s="169"/>
      <c r="G36" s="170">
        <f>SUMIF(AG37:AG39,"&lt;&gt;NOR",G37:G39)</f>
        <v>0</v>
      </c>
      <c r="H36" s="164"/>
      <c r="I36" s="164">
        <f>SUM(I37:I39)</f>
        <v>25.92</v>
      </c>
      <c r="J36" s="164"/>
      <c r="K36" s="164">
        <f>SUM(K37:K39)</f>
        <v>20728.080000000002</v>
      </c>
      <c r="L36" s="164"/>
      <c r="M36" s="164">
        <f>SUM(M37:M39)</f>
        <v>0</v>
      </c>
      <c r="N36" s="164"/>
      <c r="O36" s="164">
        <f>SUM(O37:O39)</f>
        <v>0</v>
      </c>
      <c r="P36" s="164"/>
      <c r="Q36" s="164">
        <f>SUM(Q37:Q39)</f>
        <v>0</v>
      </c>
      <c r="R36" s="164"/>
      <c r="S36" s="164"/>
      <c r="T36" s="164"/>
      <c r="U36" s="164"/>
      <c r="V36" s="164">
        <f>SUM(V37:V39)</f>
        <v>75.039999999999992</v>
      </c>
      <c r="W36" s="164"/>
      <c r="AG36" t="s">
        <v>103</v>
      </c>
    </row>
    <row r="37" spans="1:60" outlineLevel="1" x14ac:dyDescent="0.2">
      <c r="A37" s="177">
        <v>13</v>
      </c>
      <c r="B37" s="178" t="s">
        <v>149</v>
      </c>
      <c r="C37" s="187" t="s">
        <v>150</v>
      </c>
      <c r="D37" s="179" t="s">
        <v>151</v>
      </c>
      <c r="E37" s="180">
        <v>30</v>
      </c>
      <c r="F37" s="181"/>
      <c r="G37" s="182">
        <f>ROUND(E37*F37,2)</f>
        <v>0</v>
      </c>
      <c r="H37" s="161">
        <v>0</v>
      </c>
      <c r="I37" s="160">
        <f>ROUND(E37*H37,2)</f>
        <v>0</v>
      </c>
      <c r="J37" s="161">
        <v>276</v>
      </c>
      <c r="K37" s="160">
        <f>ROUND(E37*J37,2)</f>
        <v>8280</v>
      </c>
      <c r="L37" s="160">
        <v>21</v>
      </c>
      <c r="M37" s="160">
        <f>G37*(1+L37/100)</f>
        <v>0</v>
      </c>
      <c r="N37" s="160">
        <v>0</v>
      </c>
      <c r="O37" s="160">
        <f>ROUND(E37*N37,2)</f>
        <v>0</v>
      </c>
      <c r="P37" s="160">
        <v>0</v>
      </c>
      <c r="Q37" s="160">
        <f>ROUND(E37*P37,2)</f>
        <v>0</v>
      </c>
      <c r="R37" s="160"/>
      <c r="S37" s="160" t="s">
        <v>107</v>
      </c>
      <c r="T37" s="160" t="s">
        <v>125</v>
      </c>
      <c r="U37" s="160">
        <v>1</v>
      </c>
      <c r="V37" s="160">
        <f>ROUND(E37*U37,2)</f>
        <v>30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109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1">
        <v>14</v>
      </c>
      <c r="B38" s="172" t="s">
        <v>152</v>
      </c>
      <c r="C38" s="185" t="s">
        <v>153</v>
      </c>
      <c r="D38" s="173" t="s">
        <v>118</v>
      </c>
      <c r="E38" s="174">
        <v>324</v>
      </c>
      <c r="F38" s="175"/>
      <c r="G38" s="176">
        <f>ROUND(E38*F38,2)</f>
        <v>0</v>
      </c>
      <c r="H38" s="161">
        <v>0.08</v>
      </c>
      <c r="I38" s="160">
        <f>ROUND(E38*H38,2)</f>
        <v>25.92</v>
      </c>
      <c r="J38" s="161">
        <v>38.42</v>
      </c>
      <c r="K38" s="160">
        <f>ROUND(E38*J38,2)</f>
        <v>12448.08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107</v>
      </c>
      <c r="T38" s="160" t="s">
        <v>125</v>
      </c>
      <c r="U38" s="160">
        <v>0.13900000000000001</v>
      </c>
      <c r="V38" s="160">
        <f>ROUND(E38*U38,2)</f>
        <v>45.04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109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6" t="s">
        <v>154</v>
      </c>
      <c r="D39" s="162"/>
      <c r="E39" s="163">
        <v>324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5" t="s">
        <v>102</v>
      </c>
      <c r="B40" s="166" t="s">
        <v>65</v>
      </c>
      <c r="C40" s="184" t="s">
        <v>66</v>
      </c>
      <c r="D40" s="167"/>
      <c r="E40" s="168"/>
      <c r="F40" s="169"/>
      <c r="G40" s="170">
        <f>SUMIF(AG41:AG41,"&lt;&gt;NOR",G41:G41)</f>
        <v>0</v>
      </c>
      <c r="H40" s="164"/>
      <c r="I40" s="164">
        <f>SUM(I41:I41)</f>
        <v>0</v>
      </c>
      <c r="J40" s="164"/>
      <c r="K40" s="164">
        <f>SUM(K41:K41)</f>
        <v>31489.919999999998</v>
      </c>
      <c r="L40" s="164"/>
      <c r="M40" s="164">
        <f>SUM(M41:M41)</f>
        <v>0</v>
      </c>
      <c r="N40" s="164"/>
      <c r="O40" s="164">
        <f>SUM(O41:O41)</f>
        <v>0</v>
      </c>
      <c r="P40" s="164"/>
      <c r="Q40" s="164">
        <f>SUM(Q41:Q41)</f>
        <v>3.66</v>
      </c>
      <c r="R40" s="164"/>
      <c r="S40" s="164"/>
      <c r="T40" s="164"/>
      <c r="U40" s="164"/>
      <c r="V40" s="164">
        <f>SUM(V41:V41)</f>
        <v>130.38999999999999</v>
      </c>
      <c r="W40" s="164"/>
      <c r="AG40" t="s">
        <v>103</v>
      </c>
    </row>
    <row r="41" spans="1:60" outlineLevel="1" x14ac:dyDescent="0.2">
      <c r="A41" s="177">
        <v>15</v>
      </c>
      <c r="B41" s="178" t="s">
        <v>155</v>
      </c>
      <c r="C41" s="187" t="s">
        <v>156</v>
      </c>
      <c r="D41" s="179" t="s">
        <v>118</v>
      </c>
      <c r="E41" s="180">
        <v>55.44</v>
      </c>
      <c r="F41" s="181"/>
      <c r="G41" s="182">
        <f>ROUND(E41*F41,2)</f>
        <v>0</v>
      </c>
      <c r="H41" s="161">
        <v>0</v>
      </c>
      <c r="I41" s="160">
        <f>ROUND(E41*H41,2)</f>
        <v>0</v>
      </c>
      <c r="J41" s="161">
        <v>568</v>
      </c>
      <c r="K41" s="160">
        <f>ROUND(E41*J41,2)</f>
        <v>31489.919999999998</v>
      </c>
      <c r="L41" s="160">
        <v>21</v>
      </c>
      <c r="M41" s="160">
        <f>G41*(1+L41/100)</f>
        <v>0</v>
      </c>
      <c r="N41" s="160">
        <v>0</v>
      </c>
      <c r="O41" s="160">
        <f>ROUND(E41*N41,2)</f>
        <v>0</v>
      </c>
      <c r="P41" s="160">
        <v>6.6000000000000003E-2</v>
      </c>
      <c r="Q41" s="160">
        <f>ROUND(E41*P41,2)</f>
        <v>3.66</v>
      </c>
      <c r="R41" s="160"/>
      <c r="S41" s="160" t="s">
        <v>107</v>
      </c>
      <c r="T41" s="160" t="s">
        <v>108</v>
      </c>
      <c r="U41" s="160">
        <v>2.3519999999999999</v>
      </c>
      <c r="V41" s="160">
        <f>ROUND(E41*U41,2)</f>
        <v>130.38999999999999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109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102</v>
      </c>
      <c r="B42" s="166" t="s">
        <v>67</v>
      </c>
      <c r="C42" s="184" t="s">
        <v>68</v>
      </c>
      <c r="D42" s="167"/>
      <c r="E42" s="168"/>
      <c r="F42" s="169"/>
      <c r="G42" s="170">
        <f>SUMIF(AG43:AG44,"&lt;&gt;NOR",G43:G44)</f>
        <v>0</v>
      </c>
      <c r="H42" s="164"/>
      <c r="I42" s="164">
        <f>SUM(I43:I44)</f>
        <v>0</v>
      </c>
      <c r="J42" s="164"/>
      <c r="K42" s="164">
        <f>SUM(K43:K44)</f>
        <v>71295.839999999997</v>
      </c>
      <c r="L42" s="164"/>
      <c r="M42" s="164">
        <f>SUM(M43:M44)</f>
        <v>0</v>
      </c>
      <c r="N42" s="164"/>
      <c r="O42" s="164">
        <f>SUM(O43:O44)</f>
        <v>0</v>
      </c>
      <c r="P42" s="164"/>
      <c r="Q42" s="164">
        <f>SUM(Q43:Q44)</f>
        <v>13.53</v>
      </c>
      <c r="R42" s="164"/>
      <c r="S42" s="164"/>
      <c r="T42" s="164"/>
      <c r="U42" s="164"/>
      <c r="V42" s="164">
        <f>SUM(V43:V44)</f>
        <v>265.23</v>
      </c>
      <c r="W42" s="164"/>
      <c r="AG42" t="s">
        <v>103</v>
      </c>
    </row>
    <row r="43" spans="1:60" outlineLevel="1" x14ac:dyDescent="0.2">
      <c r="A43" s="177">
        <v>16</v>
      </c>
      <c r="B43" s="178" t="s">
        <v>157</v>
      </c>
      <c r="C43" s="187" t="s">
        <v>158</v>
      </c>
      <c r="D43" s="179" t="s">
        <v>118</v>
      </c>
      <c r="E43" s="180">
        <v>221.76</v>
      </c>
      <c r="F43" s="181"/>
      <c r="G43" s="182">
        <f>ROUND(E43*F43,2)</f>
        <v>0</v>
      </c>
      <c r="H43" s="161">
        <v>0</v>
      </c>
      <c r="I43" s="160">
        <f>ROUND(E43*H43,2)</f>
        <v>0</v>
      </c>
      <c r="J43" s="161">
        <v>163.5</v>
      </c>
      <c r="K43" s="160">
        <f>ROUND(E43*J43,2)</f>
        <v>36257.760000000002</v>
      </c>
      <c r="L43" s="160">
        <v>21</v>
      </c>
      <c r="M43" s="160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107</v>
      </c>
      <c r="T43" s="160" t="s">
        <v>125</v>
      </c>
      <c r="U43" s="160">
        <v>0.52600000000000002</v>
      </c>
      <c r="V43" s="160">
        <f>ROUND(E43*U43,2)</f>
        <v>116.65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109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7">
        <v>17</v>
      </c>
      <c r="B44" s="178" t="s">
        <v>159</v>
      </c>
      <c r="C44" s="187" t="s">
        <v>160</v>
      </c>
      <c r="D44" s="179" t="s">
        <v>118</v>
      </c>
      <c r="E44" s="180">
        <v>221.76</v>
      </c>
      <c r="F44" s="181"/>
      <c r="G44" s="182">
        <f>ROUND(E44*F44,2)</f>
        <v>0</v>
      </c>
      <c r="H44" s="161">
        <v>0</v>
      </c>
      <c r="I44" s="160">
        <f>ROUND(E44*H44,2)</f>
        <v>0</v>
      </c>
      <c r="J44" s="161">
        <v>158</v>
      </c>
      <c r="K44" s="160">
        <f>ROUND(E44*J44,2)</f>
        <v>35038.080000000002</v>
      </c>
      <c r="L44" s="160">
        <v>21</v>
      </c>
      <c r="M44" s="160">
        <f>G44*(1+L44/100)</f>
        <v>0</v>
      </c>
      <c r="N44" s="160">
        <v>0</v>
      </c>
      <c r="O44" s="160">
        <f>ROUND(E44*N44,2)</f>
        <v>0</v>
      </c>
      <c r="P44" s="160">
        <v>6.0999999999999999E-2</v>
      </c>
      <c r="Q44" s="160">
        <f>ROUND(E44*P44,2)</f>
        <v>13.53</v>
      </c>
      <c r="R44" s="160"/>
      <c r="S44" s="160" t="s">
        <v>107</v>
      </c>
      <c r="T44" s="160" t="s">
        <v>125</v>
      </c>
      <c r="U44" s="160">
        <v>0.67</v>
      </c>
      <c r="V44" s="160">
        <f>ROUND(E44*U44,2)</f>
        <v>148.58000000000001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109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5" t="s">
        <v>102</v>
      </c>
      <c r="B45" s="166" t="s">
        <v>69</v>
      </c>
      <c r="C45" s="184" t="s">
        <v>70</v>
      </c>
      <c r="D45" s="167"/>
      <c r="E45" s="168"/>
      <c r="F45" s="169"/>
      <c r="G45" s="170">
        <f>SUMIF(AG46:AG48,"&lt;&gt;NOR",G46:G48)</f>
        <v>0</v>
      </c>
      <c r="H45" s="164"/>
      <c r="I45" s="164">
        <f>SUM(I46:I48)</f>
        <v>0</v>
      </c>
      <c r="J45" s="164"/>
      <c r="K45" s="164">
        <f>SUM(K46:K48)</f>
        <v>16486.37</v>
      </c>
      <c r="L45" s="164"/>
      <c r="M45" s="164">
        <f>SUM(M46:M48)</f>
        <v>0</v>
      </c>
      <c r="N45" s="164"/>
      <c r="O45" s="164">
        <f>SUM(O46:O48)</f>
        <v>0</v>
      </c>
      <c r="P45" s="164"/>
      <c r="Q45" s="164">
        <f>SUM(Q46:Q48)</f>
        <v>0</v>
      </c>
      <c r="R45" s="164"/>
      <c r="S45" s="164"/>
      <c r="T45" s="164"/>
      <c r="U45" s="164"/>
      <c r="V45" s="164">
        <f>SUM(V46:V48)</f>
        <v>45.95</v>
      </c>
      <c r="W45" s="164"/>
      <c r="AG45" t="s">
        <v>103</v>
      </c>
    </row>
    <row r="46" spans="1:60" outlineLevel="1" x14ac:dyDescent="0.2">
      <c r="A46" s="177">
        <v>18</v>
      </c>
      <c r="B46" s="178" t="s">
        <v>161</v>
      </c>
      <c r="C46" s="187" t="s">
        <v>162</v>
      </c>
      <c r="D46" s="179" t="s">
        <v>163</v>
      </c>
      <c r="E46" s="180">
        <v>24.287500000000001</v>
      </c>
      <c r="F46" s="181"/>
      <c r="G46" s="182">
        <f>ROUND(E46*F46,2)</f>
        <v>0</v>
      </c>
      <c r="H46" s="161">
        <v>0</v>
      </c>
      <c r="I46" s="160">
        <f>ROUND(E46*H46,2)</f>
        <v>0</v>
      </c>
      <c r="J46" s="161">
        <v>558</v>
      </c>
      <c r="K46" s="160">
        <f>ROUND(E46*J46,2)</f>
        <v>13552.43</v>
      </c>
      <c r="L46" s="160">
        <v>21</v>
      </c>
      <c r="M46" s="160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107</v>
      </c>
      <c r="T46" s="160" t="s">
        <v>125</v>
      </c>
      <c r="U46" s="160">
        <v>1.8919999999999999</v>
      </c>
      <c r="V46" s="160">
        <f>ROUND(E46*U46,2)</f>
        <v>45.95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7">
        <v>19</v>
      </c>
      <c r="B47" s="178" t="s">
        <v>165</v>
      </c>
      <c r="C47" s="187" t="s">
        <v>166</v>
      </c>
      <c r="D47" s="179" t="s">
        <v>163</v>
      </c>
      <c r="E47" s="180">
        <v>24.287500000000001</v>
      </c>
      <c r="F47" s="181"/>
      <c r="G47" s="182">
        <f>ROUND(E47*F47,2)</f>
        <v>0</v>
      </c>
      <c r="H47" s="161">
        <v>0</v>
      </c>
      <c r="I47" s="160">
        <f>ROUND(E47*H47,2)</f>
        <v>0</v>
      </c>
      <c r="J47" s="161">
        <v>73.2</v>
      </c>
      <c r="K47" s="160">
        <f>ROUND(E47*J47,2)</f>
        <v>1777.85</v>
      </c>
      <c r="L47" s="160">
        <v>21</v>
      </c>
      <c r="M47" s="160">
        <f>G47*(1+L47/100)</f>
        <v>0</v>
      </c>
      <c r="N47" s="160">
        <v>0</v>
      </c>
      <c r="O47" s="160">
        <f>ROUND(E47*N47,2)</f>
        <v>0</v>
      </c>
      <c r="P47" s="160">
        <v>0</v>
      </c>
      <c r="Q47" s="160">
        <f>ROUND(E47*P47,2)</f>
        <v>0</v>
      </c>
      <c r="R47" s="160"/>
      <c r="S47" s="160" t="s">
        <v>107</v>
      </c>
      <c r="T47" s="160" t="s">
        <v>125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164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20</v>
      </c>
      <c r="B48" s="178" t="s">
        <v>167</v>
      </c>
      <c r="C48" s="187" t="s">
        <v>168</v>
      </c>
      <c r="D48" s="179" t="s">
        <v>163</v>
      </c>
      <c r="E48" s="180">
        <v>24.287500000000001</v>
      </c>
      <c r="F48" s="181"/>
      <c r="G48" s="182">
        <f>ROUND(E48*F48,2)</f>
        <v>0</v>
      </c>
      <c r="H48" s="161">
        <v>0</v>
      </c>
      <c r="I48" s="160">
        <f>ROUND(E48*H48,2)</f>
        <v>0</v>
      </c>
      <c r="J48" s="161">
        <v>47.6</v>
      </c>
      <c r="K48" s="160">
        <f>ROUND(E48*J48,2)</f>
        <v>1156.0899999999999</v>
      </c>
      <c r="L48" s="160">
        <v>21</v>
      </c>
      <c r="M48" s="160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0"/>
      <c r="S48" s="160" t="s">
        <v>107</v>
      </c>
      <c r="T48" s="160" t="s">
        <v>125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5" t="s">
        <v>102</v>
      </c>
      <c r="B49" s="166" t="s">
        <v>71</v>
      </c>
      <c r="C49" s="184" t="s">
        <v>72</v>
      </c>
      <c r="D49" s="167"/>
      <c r="E49" s="168"/>
      <c r="F49" s="169"/>
      <c r="G49" s="170">
        <f>SUMIF(AG50:AG58,"&lt;&gt;NOR",G50:G58)</f>
        <v>0</v>
      </c>
      <c r="H49" s="164"/>
      <c r="I49" s="164">
        <f>SUM(I50:I58)</f>
        <v>48529.350000000006</v>
      </c>
      <c r="J49" s="164"/>
      <c r="K49" s="164">
        <f>SUM(K50:K58)</f>
        <v>15438.33</v>
      </c>
      <c r="L49" s="164"/>
      <c r="M49" s="164">
        <f>SUM(M50:M58)</f>
        <v>0</v>
      </c>
      <c r="N49" s="164"/>
      <c r="O49" s="164">
        <f>SUM(O50:O58)</f>
        <v>0.43</v>
      </c>
      <c r="P49" s="164"/>
      <c r="Q49" s="164">
        <f>SUM(Q50:Q58)</f>
        <v>0</v>
      </c>
      <c r="R49" s="164"/>
      <c r="S49" s="164"/>
      <c r="T49" s="164"/>
      <c r="U49" s="164"/>
      <c r="V49" s="164">
        <f>SUM(V50:V58)</f>
        <v>52.11</v>
      </c>
      <c r="W49" s="164"/>
      <c r="AG49" t="s">
        <v>103</v>
      </c>
    </row>
    <row r="50" spans="1:60" outlineLevel="1" x14ac:dyDescent="0.2">
      <c r="A50" s="177">
        <v>21</v>
      </c>
      <c r="B50" s="178" t="s">
        <v>169</v>
      </c>
      <c r="C50" s="187" t="s">
        <v>170</v>
      </c>
      <c r="D50" s="179" t="s">
        <v>118</v>
      </c>
      <c r="E50" s="180">
        <v>221.76</v>
      </c>
      <c r="F50" s="181"/>
      <c r="G50" s="182">
        <f>ROUND(E50*F50,2)</f>
        <v>0</v>
      </c>
      <c r="H50" s="161">
        <v>158.21</v>
      </c>
      <c r="I50" s="160">
        <f>ROUND(E50*H50,2)</f>
        <v>35084.65</v>
      </c>
      <c r="J50" s="161">
        <v>31.79</v>
      </c>
      <c r="K50" s="160">
        <f>ROUND(E50*J50,2)</f>
        <v>7049.75</v>
      </c>
      <c r="L50" s="160">
        <v>21</v>
      </c>
      <c r="M50" s="160">
        <f>G50*(1+L50/100)</f>
        <v>0</v>
      </c>
      <c r="N50" s="160">
        <v>9.5E-4</v>
      </c>
      <c r="O50" s="160">
        <f>ROUND(E50*N50,2)</f>
        <v>0.21</v>
      </c>
      <c r="P50" s="160">
        <v>0</v>
      </c>
      <c r="Q50" s="160">
        <f>ROUND(E50*P50,2)</f>
        <v>0</v>
      </c>
      <c r="R50" s="160"/>
      <c r="S50" s="160" t="s">
        <v>107</v>
      </c>
      <c r="T50" s="160" t="s">
        <v>119</v>
      </c>
      <c r="U50" s="160">
        <v>0.13</v>
      </c>
      <c r="V50" s="160">
        <f>ROUND(E50*U50,2)</f>
        <v>28.83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109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1">
        <v>22</v>
      </c>
      <c r="B51" s="172" t="s">
        <v>171</v>
      </c>
      <c r="C51" s="185" t="s">
        <v>172</v>
      </c>
      <c r="D51" s="173" t="s">
        <v>118</v>
      </c>
      <c r="E51" s="174">
        <v>60.48</v>
      </c>
      <c r="F51" s="175"/>
      <c r="G51" s="176">
        <f>ROUND(E51*F51,2)</f>
        <v>0</v>
      </c>
      <c r="H51" s="161">
        <v>222.3</v>
      </c>
      <c r="I51" s="160">
        <f>ROUND(E51*H51,2)</f>
        <v>13444.7</v>
      </c>
      <c r="J51" s="161">
        <v>138.69999999999999</v>
      </c>
      <c r="K51" s="160">
        <f>ROUND(E51*J51,2)</f>
        <v>8388.58</v>
      </c>
      <c r="L51" s="160">
        <v>21</v>
      </c>
      <c r="M51" s="160">
        <f>G51*(1+L51/100)</f>
        <v>0</v>
      </c>
      <c r="N51" s="160">
        <v>3.6800000000000001E-3</v>
      </c>
      <c r="O51" s="160">
        <f>ROUND(E51*N51,2)</f>
        <v>0.22</v>
      </c>
      <c r="P51" s="160">
        <v>0</v>
      </c>
      <c r="Q51" s="160">
        <f>ROUND(E51*P51,2)</f>
        <v>0</v>
      </c>
      <c r="R51" s="160"/>
      <c r="S51" s="160" t="s">
        <v>107</v>
      </c>
      <c r="T51" s="160" t="s">
        <v>125</v>
      </c>
      <c r="U51" s="160">
        <v>0.38500000000000001</v>
      </c>
      <c r="V51" s="160">
        <f>ROUND(E51*U51,2)</f>
        <v>23.28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6" t="s">
        <v>173</v>
      </c>
      <c r="D52" s="162"/>
      <c r="E52" s="16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6" t="s">
        <v>174</v>
      </c>
      <c r="D53" s="162"/>
      <c r="E53" s="163">
        <v>7.71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111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6" t="s">
        <v>175</v>
      </c>
      <c r="D54" s="162"/>
      <c r="E54" s="163">
        <v>10.56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111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6" t="s">
        <v>176</v>
      </c>
      <c r="D55" s="162"/>
      <c r="E55" s="163">
        <v>10.26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111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6" t="s">
        <v>177</v>
      </c>
      <c r="D56" s="162"/>
      <c r="E56" s="163">
        <v>10.56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111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6" t="s">
        <v>178</v>
      </c>
      <c r="D57" s="162"/>
      <c r="E57" s="163">
        <v>7.71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111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6" t="s">
        <v>179</v>
      </c>
      <c r="D58" s="162"/>
      <c r="E58" s="163">
        <v>13.68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5" t="s">
        <v>102</v>
      </c>
      <c r="B59" s="166" t="s">
        <v>73</v>
      </c>
      <c r="C59" s="184" t="s">
        <v>74</v>
      </c>
      <c r="D59" s="167"/>
      <c r="E59" s="168"/>
      <c r="F59" s="169"/>
      <c r="G59" s="170">
        <f>SUMIF(AG60:AG65,"&lt;&gt;NOR",G60:G65)</f>
        <v>0</v>
      </c>
      <c r="H59" s="164"/>
      <c r="I59" s="164">
        <f>SUM(I60:I65)</f>
        <v>0</v>
      </c>
      <c r="J59" s="164"/>
      <c r="K59" s="164">
        <f>SUM(K60:K65)</f>
        <v>26530.640000000003</v>
      </c>
      <c r="L59" s="164"/>
      <c r="M59" s="164">
        <f>SUM(M60:M65)</f>
        <v>0</v>
      </c>
      <c r="N59" s="164"/>
      <c r="O59" s="164">
        <f>SUM(O60:O65)</f>
        <v>0</v>
      </c>
      <c r="P59" s="164"/>
      <c r="Q59" s="164">
        <f>SUM(Q60:Q65)</f>
        <v>0</v>
      </c>
      <c r="R59" s="164"/>
      <c r="S59" s="164"/>
      <c r="T59" s="164"/>
      <c r="U59" s="164"/>
      <c r="V59" s="164">
        <f>SUM(V60:V65)</f>
        <v>42.790000000000006</v>
      </c>
      <c r="W59" s="164"/>
      <c r="AG59" t="s">
        <v>103</v>
      </c>
    </row>
    <row r="60" spans="1:60" outlineLevel="1" x14ac:dyDescent="0.2">
      <c r="A60" s="177">
        <v>23</v>
      </c>
      <c r="B60" s="178" t="s">
        <v>180</v>
      </c>
      <c r="C60" s="187" t="s">
        <v>181</v>
      </c>
      <c r="D60" s="179" t="s">
        <v>163</v>
      </c>
      <c r="E60" s="180">
        <v>17.186399999999999</v>
      </c>
      <c r="F60" s="181"/>
      <c r="G60" s="182">
        <f t="shared" ref="G60:G65" si="0">ROUND(E60*F60,2)</f>
        <v>0</v>
      </c>
      <c r="H60" s="161">
        <v>0</v>
      </c>
      <c r="I60" s="160">
        <f t="shared" ref="I60:I65" si="1">ROUND(E60*H60,2)</f>
        <v>0</v>
      </c>
      <c r="J60" s="161">
        <v>422.5</v>
      </c>
      <c r="K60" s="160">
        <f t="shared" ref="K60:K65" si="2">ROUND(E60*J60,2)</f>
        <v>7261.25</v>
      </c>
      <c r="L60" s="160">
        <v>21</v>
      </c>
      <c r="M60" s="160">
        <f t="shared" ref="M60:M65" si="3">G60*(1+L60/100)</f>
        <v>0</v>
      </c>
      <c r="N60" s="160">
        <v>0</v>
      </c>
      <c r="O60" s="160">
        <f t="shared" ref="O60:O65" si="4">ROUND(E60*N60,2)</f>
        <v>0</v>
      </c>
      <c r="P60" s="160">
        <v>0</v>
      </c>
      <c r="Q60" s="160">
        <f t="shared" ref="Q60:Q65" si="5">ROUND(E60*P60,2)</f>
        <v>0</v>
      </c>
      <c r="R60" s="160"/>
      <c r="S60" s="160" t="s">
        <v>107</v>
      </c>
      <c r="T60" s="160" t="s">
        <v>125</v>
      </c>
      <c r="U60" s="160">
        <v>0.63800000000000001</v>
      </c>
      <c r="V60" s="160">
        <f t="shared" ref="V60:V65" si="6">ROUND(E60*U60,2)</f>
        <v>10.96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7">
        <v>24</v>
      </c>
      <c r="B61" s="178" t="s">
        <v>183</v>
      </c>
      <c r="C61" s="187" t="s">
        <v>184</v>
      </c>
      <c r="D61" s="179" t="s">
        <v>163</v>
      </c>
      <c r="E61" s="180">
        <v>17.186399999999999</v>
      </c>
      <c r="F61" s="181"/>
      <c r="G61" s="182">
        <f t="shared" si="0"/>
        <v>0</v>
      </c>
      <c r="H61" s="161">
        <v>0</v>
      </c>
      <c r="I61" s="160">
        <f t="shared" si="1"/>
        <v>0</v>
      </c>
      <c r="J61" s="161">
        <v>174.5</v>
      </c>
      <c r="K61" s="160">
        <f t="shared" si="2"/>
        <v>2999.03</v>
      </c>
      <c r="L61" s="160">
        <v>21</v>
      </c>
      <c r="M61" s="160">
        <f t="shared" si="3"/>
        <v>0</v>
      </c>
      <c r="N61" s="160">
        <v>0</v>
      </c>
      <c r="O61" s="160">
        <f t="shared" si="4"/>
        <v>0</v>
      </c>
      <c r="P61" s="160">
        <v>0</v>
      </c>
      <c r="Q61" s="160">
        <f t="shared" si="5"/>
        <v>0</v>
      </c>
      <c r="R61" s="160"/>
      <c r="S61" s="160" t="s">
        <v>107</v>
      </c>
      <c r="T61" s="160" t="s">
        <v>125</v>
      </c>
      <c r="U61" s="160">
        <v>0.49</v>
      </c>
      <c r="V61" s="160">
        <f t="shared" si="6"/>
        <v>8.42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7">
        <v>25</v>
      </c>
      <c r="B62" s="178" t="s">
        <v>185</v>
      </c>
      <c r="C62" s="187" t="s">
        <v>186</v>
      </c>
      <c r="D62" s="179" t="s">
        <v>163</v>
      </c>
      <c r="E62" s="180">
        <v>257.79599999999999</v>
      </c>
      <c r="F62" s="181"/>
      <c r="G62" s="182">
        <f t="shared" si="0"/>
        <v>0</v>
      </c>
      <c r="H62" s="161">
        <v>0</v>
      </c>
      <c r="I62" s="160">
        <f t="shared" si="1"/>
        <v>0</v>
      </c>
      <c r="J62" s="161">
        <v>15</v>
      </c>
      <c r="K62" s="160">
        <f t="shared" si="2"/>
        <v>3866.94</v>
      </c>
      <c r="L62" s="160">
        <v>21</v>
      </c>
      <c r="M62" s="160">
        <f t="shared" si="3"/>
        <v>0</v>
      </c>
      <c r="N62" s="160">
        <v>0</v>
      </c>
      <c r="O62" s="160">
        <f t="shared" si="4"/>
        <v>0</v>
      </c>
      <c r="P62" s="160">
        <v>0</v>
      </c>
      <c r="Q62" s="160">
        <f t="shared" si="5"/>
        <v>0</v>
      </c>
      <c r="R62" s="160"/>
      <c r="S62" s="160" t="s">
        <v>107</v>
      </c>
      <c r="T62" s="160" t="s">
        <v>125</v>
      </c>
      <c r="U62" s="160">
        <v>0</v>
      </c>
      <c r="V62" s="160">
        <f t="shared" si="6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7">
        <v>26</v>
      </c>
      <c r="B63" s="178" t="s">
        <v>187</v>
      </c>
      <c r="C63" s="187" t="s">
        <v>188</v>
      </c>
      <c r="D63" s="179" t="s">
        <v>163</v>
      </c>
      <c r="E63" s="180">
        <v>17.186399999999999</v>
      </c>
      <c r="F63" s="181"/>
      <c r="G63" s="182">
        <f t="shared" si="0"/>
        <v>0</v>
      </c>
      <c r="H63" s="161">
        <v>0</v>
      </c>
      <c r="I63" s="160">
        <f t="shared" si="1"/>
        <v>0</v>
      </c>
      <c r="J63" s="161">
        <v>222.5</v>
      </c>
      <c r="K63" s="160">
        <f t="shared" si="2"/>
        <v>3823.97</v>
      </c>
      <c r="L63" s="160">
        <v>21</v>
      </c>
      <c r="M63" s="160">
        <f t="shared" si="3"/>
        <v>0</v>
      </c>
      <c r="N63" s="160">
        <v>0</v>
      </c>
      <c r="O63" s="160">
        <f t="shared" si="4"/>
        <v>0</v>
      </c>
      <c r="P63" s="160">
        <v>0</v>
      </c>
      <c r="Q63" s="160">
        <f t="shared" si="5"/>
        <v>0</v>
      </c>
      <c r="R63" s="160"/>
      <c r="S63" s="160" t="s">
        <v>107</v>
      </c>
      <c r="T63" s="160" t="s">
        <v>125</v>
      </c>
      <c r="U63" s="160">
        <v>0.94199999999999995</v>
      </c>
      <c r="V63" s="160">
        <f t="shared" si="6"/>
        <v>16.190000000000001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7">
        <v>27</v>
      </c>
      <c r="B64" s="178" t="s">
        <v>189</v>
      </c>
      <c r="C64" s="187" t="s">
        <v>190</v>
      </c>
      <c r="D64" s="179" t="s">
        <v>163</v>
      </c>
      <c r="E64" s="180">
        <v>68.745599999999996</v>
      </c>
      <c r="F64" s="181"/>
      <c r="G64" s="182">
        <f t="shared" si="0"/>
        <v>0</v>
      </c>
      <c r="H64" s="161">
        <v>0</v>
      </c>
      <c r="I64" s="160">
        <f t="shared" si="1"/>
        <v>0</v>
      </c>
      <c r="J64" s="161">
        <v>24.8</v>
      </c>
      <c r="K64" s="160">
        <f t="shared" si="2"/>
        <v>1704.89</v>
      </c>
      <c r="L64" s="160">
        <v>21</v>
      </c>
      <c r="M64" s="160">
        <f t="shared" si="3"/>
        <v>0</v>
      </c>
      <c r="N64" s="160">
        <v>0</v>
      </c>
      <c r="O64" s="160">
        <f t="shared" si="4"/>
        <v>0</v>
      </c>
      <c r="P64" s="160">
        <v>0</v>
      </c>
      <c r="Q64" s="160">
        <f t="shared" si="5"/>
        <v>0</v>
      </c>
      <c r="R64" s="160"/>
      <c r="S64" s="160" t="s">
        <v>107</v>
      </c>
      <c r="T64" s="160" t="s">
        <v>125</v>
      </c>
      <c r="U64" s="160">
        <v>0.105</v>
      </c>
      <c r="V64" s="160">
        <f t="shared" si="6"/>
        <v>7.22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182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7">
        <v>28</v>
      </c>
      <c r="B65" s="178" t="s">
        <v>191</v>
      </c>
      <c r="C65" s="187" t="s">
        <v>192</v>
      </c>
      <c r="D65" s="179" t="s">
        <v>163</v>
      </c>
      <c r="E65" s="180">
        <v>17.186399999999999</v>
      </c>
      <c r="F65" s="181"/>
      <c r="G65" s="182">
        <f t="shared" si="0"/>
        <v>0</v>
      </c>
      <c r="H65" s="161">
        <v>0</v>
      </c>
      <c r="I65" s="160">
        <f t="shared" si="1"/>
        <v>0</v>
      </c>
      <c r="J65" s="161">
        <v>400</v>
      </c>
      <c r="K65" s="160">
        <f t="shared" si="2"/>
        <v>6874.56</v>
      </c>
      <c r="L65" s="160">
        <v>21</v>
      </c>
      <c r="M65" s="160">
        <f t="shared" si="3"/>
        <v>0</v>
      </c>
      <c r="N65" s="160">
        <v>0</v>
      </c>
      <c r="O65" s="160">
        <f t="shared" si="4"/>
        <v>0</v>
      </c>
      <c r="P65" s="160">
        <v>0</v>
      </c>
      <c r="Q65" s="160">
        <f t="shared" si="5"/>
        <v>0</v>
      </c>
      <c r="R65" s="160"/>
      <c r="S65" s="160" t="s">
        <v>107</v>
      </c>
      <c r="T65" s="160" t="s">
        <v>125</v>
      </c>
      <c r="U65" s="160">
        <v>0</v>
      </c>
      <c r="V65" s="160">
        <f t="shared" si="6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5" t="s">
        <v>102</v>
      </c>
      <c r="B66" s="166" t="s">
        <v>76</v>
      </c>
      <c r="C66" s="184" t="s">
        <v>28</v>
      </c>
      <c r="D66" s="167"/>
      <c r="E66" s="168"/>
      <c r="F66" s="169"/>
      <c r="G66" s="170">
        <f>SUMIF(AG67:AG72,"&lt;&gt;NOR",G67:G72)</f>
        <v>0</v>
      </c>
      <c r="H66" s="164"/>
      <c r="I66" s="164">
        <f>SUM(I67:I72)</f>
        <v>0</v>
      </c>
      <c r="J66" s="164"/>
      <c r="K66" s="164">
        <f>SUM(K67:K72)</f>
        <v>16000</v>
      </c>
      <c r="L66" s="164"/>
      <c r="M66" s="164">
        <f>SUM(M67:M72)</f>
        <v>0</v>
      </c>
      <c r="N66" s="164"/>
      <c r="O66" s="164">
        <f>SUM(O67:O72)</f>
        <v>0</v>
      </c>
      <c r="P66" s="164"/>
      <c r="Q66" s="164">
        <f>SUM(Q67:Q72)</f>
        <v>0</v>
      </c>
      <c r="R66" s="164"/>
      <c r="S66" s="164"/>
      <c r="T66" s="164"/>
      <c r="U66" s="164"/>
      <c r="V66" s="164">
        <f>SUM(V67:V72)</f>
        <v>0</v>
      </c>
      <c r="W66" s="164"/>
      <c r="AG66" t="s">
        <v>103</v>
      </c>
    </row>
    <row r="67" spans="1:60" outlineLevel="1" x14ac:dyDescent="0.2">
      <c r="A67" s="177">
        <v>29</v>
      </c>
      <c r="B67" s="178" t="s">
        <v>193</v>
      </c>
      <c r="C67" s="187" t="s">
        <v>194</v>
      </c>
      <c r="D67" s="179" t="s">
        <v>195</v>
      </c>
      <c r="E67" s="180">
        <v>1</v>
      </c>
      <c r="F67" s="181"/>
      <c r="G67" s="182">
        <f t="shared" ref="G67:G72" si="7">ROUND(E67*F67,2)</f>
        <v>0</v>
      </c>
      <c r="H67" s="161">
        <v>0</v>
      </c>
      <c r="I67" s="160">
        <f t="shared" ref="I67:I72" si="8">ROUND(E67*H67,2)</f>
        <v>0</v>
      </c>
      <c r="J67" s="161">
        <v>2000</v>
      </c>
      <c r="K67" s="160">
        <f t="shared" ref="K67:K72" si="9">ROUND(E67*J67,2)</f>
        <v>2000</v>
      </c>
      <c r="L67" s="160">
        <v>21</v>
      </c>
      <c r="M67" s="160">
        <f t="shared" ref="M67:M72" si="10">G67*(1+L67/100)</f>
        <v>0</v>
      </c>
      <c r="N67" s="160">
        <v>0</v>
      </c>
      <c r="O67" s="160">
        <f t="shared" ref="O67:O72" si="11">ROUND(E67*N67,2)</f>
        <v>0</v>
      </c>
      <c r="P67" s="160">
        <v>0</v>
      </c>
      <c r="Q67" s="160">
        <f t="shared" ref="Q67:Q72" si="12">ROUND(E67*P67,2)</f>
        <v>0</v>
      </c>
      <c r="R67" s="160"/>
      <c r="S67" s="160" t="s">
        <v>196</v>
      </c>
      <c r="T67" s="160" t="s">
        <v>197</v>
      </c>
      <c r="U67" s="160">
        <v>0</v>
      </c>
      <c r="V67" s="160">
        <f t="shared" ref="V67:V72" si="13"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109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7">
        <v>30</v>
      </c>
      <c r="B68" s="178" t="s">
        <v>198</v>
      </c>
      <c r="C68" s="187" t="s">
        <v>199</v>
      </c>
      <c r="D68" s="179" t="s">
        <v>195</v>
      </c>
      <c r="E68" s="180">
        <v>1</v>
      </c>
      <c r="F68" s="181"/>
      <c r="G68" s="182">
        <f t="shared" si="7"/>
        <v>0</v>
      </c>
      <c r="H68" s="161">
        <v>0</v>
      </c>
      <c r="I68" s="160">
        <f t="shared" si="8"/>
        <v>0</v>
      </c>
      <c r="J68" s="161">
        <v>1000</v>
      </c>
      <c r="K68" s="160">
        <f t="shared" si="9"/>
        <v>1000</v>
      </c>
      <c r="L68" s="160">
        <v>21</v>
      </c>
      <c r="M68" s="160">
        <f t="shared" si="10"/>
        <v>0</v>
      </c>
      <c r="N68" s="160">
        <v>0</v>
      </c>
      <c r="O68" s="160">
        <f t="shared" si="11"/>
        <v>0</v>
      </c>
      <c r="P68" s="160">
        <v>0</v>
      </c>
      <c r="Q68" s="160">
        <f t="shared" si="12"/>
        <v>0</v>
      </c>
      <c r="R68" s="160"/>
      <c r="S68" s="160" t="s">
        <v>196</v>
      </c>
      <c r="T68" s="160" t="s">
        <v>197</v>
      </c>
      <c r="U68" s="160">
        <v>0</v>
      </c>
      <c r="V68" s="160">
        <f t="shared" si="13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109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7">
        <v>31</v>
      </c>
      <c r="B69" s="178" t="s">
        <v>200</v>
      </c>
      <c r="C69" s="187" t="s">
        <v>201</v>
      </c>
      <c r="D69" s="179" t="s">
        <v>195</v>
      </c>
      <c r="E69" s="180">
        <v>1</v>
      </c>
      <c r="F69" s="181"/>
      <c r="G69" s="182">
        <f t="shared" si="7"/>
        <v>0</v>
      </c>
      <c r="H69" s="161">
        <v>0</v>
      </c>
      <c r="I69" s="160">
        <f t="shared" si="8"/>
        <v>0</v>
      </c>
      <c r="J69" s="161">
        <v>1000</v>
      </c>
      <c r="K69" s="160">
        <f t="shared" si="9"/>
        <v>1000</v>
      </c>
      <c r="L69" s="160">
        <v>21</v>
      </c>
      <c r="M69" s="160">
        <f t="shared" si="10"/>
        <v>0</v>
      </c>
      <c r="N69" s="160">
        <v>0</v>
      </c>
      <c r="O69" s="160">
        <f t="shared" si="11"/>
        <v>0</v>
      </c>
      <c r="P69" s="160">
        <v>0</v>
      </c>
      <c r="Q69" s="160">
        <f t="shared" si="12"/>
        <v>0</v>
      </c>
      <c r="R69" s="160"/>
      <c r="S69" s="160" t="s">
        <v>196</v>
      </c>
      <c r="T69" s="160" t="s">
        <v>197</v>
      </c>
      <c r="U69" s="160">
        <v>0</v>
      </c>
      <c r="V69" s="160">
        <f t="shared" si="13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109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7">
        <v>32</v>
      </c>
      <c r="B70" s="178" t="s">
        <v>202</v>
      </c>
      <c r="C70" s="187" t="s">
        <v>203</v>
      </c>
      <c r="D70" s="179" t="s">
        <v>195</v>
      </c>
      <c r="E70" s="180">
        <v>1</v>
      </c>
      <c r="F70" s="181"/>
      <c r="G70" s="182">
        <f t="shared" si="7"/>
        <v>0</v>
      </c>
      <c r="H70" s="161">
        <v>0</v>
      </c>
      <c r="I70" s="160">
        <f t="shared" si="8"/>
        <v>0</v>
      </c>
      <c r="J70" s="161">
        <v>1000</v>
      </c>
      <c r="K70" s="160">
        <f t="shared" si="9"/>
        <v>1000</v>
      </c>
      <c r="L70" s="160">
        <v>21</v>
      </c>
      <c r="M70" s="160">
        <f t="shared" si="10"/>
        <v>0</v>
      </c>
      <c r="N70" s="160">
        <v>0</v>
      </c>
      <c r="O70" s="160">
        <f t="shared" si="11"/>
        <v>0</v>
      </c>
      <c r="P70" s="160">
        <v>0</v>
      </c>
      <c r="Q70" s="160">
        <f t="shared" si="12"/>
        <v>0</v>
      </c>
      <c r="R70" s="160"/>
      <c r="S70" s="160" t="s">
        <v>196</v>
      </c>
      <c r="T70" s="160" t="s">
        <v>197</v>
      </c>
      <c r="U70" s="160">
        <v>0</v>
      </c>
      <c r="V70" s="160">
        <f t="shared" si="13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109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7">
        <v>33</v>
      </c>
      <c r="B71" s="178" t="s">
        <v>204</v>
      </c>
      <c r="C71" s="187" t="s">
        <v>205</v>
      </c>
      <c r="D71" s="179" t="s">
        <v>195</v>
      </c>
      <c r="E71" s="180">
        <v>1</v>
      </c>
      <c r="F71" s="181"/>
      <c r="G71" s="182">
        <f t="shared" si="7"/>
        <v>0</v>
      </c>
      <c r="H71" s="161">
        <v>0</v>
      </c>
      <c r="I71" s="160">
        <f t="shared" si="8"/>
        <v>0</v>
      </c>
      <c r="J71" s="161">
        <v>1000</v>
      </c>
      <c r="K71" s="160">
        <f t="shared" si="9"/>
        <v>1000</v>
      </c>
      <c r="L71" s="160">
        <v>21</v>
      </c>
      <c r="M71" s="160">
        <f t="shared" si="10"/>
        <v>0</v>
      </c>
      <c r="N71" s="160">
        <v>0</v>
      </c>
      <c r="O71" s="160">
        <f t="shared" si="11"/>
        <v>0</v>
      </c>
      <c r="P71" s="160">
        <v>0</v>
      </c>
      <c r="Q71" s="160">
        <f t="shared" si="12"/>
        <v>0</v>
      </c>
      <c r="R71" s="160"/>
      <c r="S71" s="160" t="s">
        <v>196</v>
      </c>
      <c r="T71" s="160" t="s">
        <v>197</v>
      </c>
      <c r="U71" s="160">
        <v>0</v>
      </c>
      <c r="V71" s="160">
        <f t="shared" si="13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109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1">
        <v>34</v>
      </c>
      <c r="B72" s="172" t="s">
        <v>206</v>
      </c>
      <c r="C72" s="185" t="s">
        <v>207</v>
      </c>
      <c r="D72" s="173" t="s">
        <v>208</v>
      </c>
      <c r="E72" s="174">
        <v>50</v>
      </c>
      <c r="F72" s="175"/>
      <c r="G72" s="176">
        <f t="shared" si="7"/>
        <v>0</v>
      </c>
      <c r="H72" s="161">
        <v>0</v>
      </c>
      <c r="I72" s="160">
        <f t="shared" si="8"/>
        <v>0</v>
      </c>
      <c r="J72" s="161">
        <v>200</v>
      </c>
      <c r="K72" s="160">
        <f t="shared" si="9"/>
        <v>10000</v>
      </c>
      <c r="L72" s="160">
        <v>21</v>
      </c>
      <c r="M72" s="160">
        <f t="shared" si="10"/>
        <v>0</v>
      </c>
      <c r="N72" s="160">
        <v>0</v>
      </c>
      <c r="O72" s="160">
        <f t="shared" si="11"/>
        <v>0</v>
      </c>
      <c r="P72" s="160">
        <v>0</v>
      </c>
      <c r="Q72" s="160">
        <f t="shared" si="12"/>
        <v>0</v>
      </c>
      <c r="R72" s="160"/>
      <c r="S72" s="160" t="s">
        <v>196</v>
      </c>
      <c r="T72" s="160" t="s">
        <v>119</v>
      </c>
      <c r="U72" s="160">
        <v>0</v>
      </c>
      <c r="V72" s="160">
        <f t="shared" si="13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209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5"/>
      <c r="B73" s="6"/>
      <c r="C73" s="188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E73">
        <v>15</v>
      </c>
      <c r="AF73">
        <v>21</v>
      </c>
    </row>
    <row r="74" spans="1:60" x14ac:dyDescent="0.2">
      <c r="A74" s="154"/>
      <c r="B74" s="155" t="s">
        <v>30</v>
      </c>
      <c r="C74" s="189"/>
      <c r="D74" s="156"/>
      <c r="E74" s="157"/>
      <c r="F74" s="157"/>
      <c r="G74" s="183">
        <f>G8+G13+G15+G32+G36+G40+G42+G45+G49+G59+G66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f>SUMIF(L7:L72,AE73,G7:G72)</f>
        <v>0</v>
      </c>
      <c r="AF74">
        <f>SUMIF(L7:L72,AF73,G7:G72)</f>
        <v>0</v>
      </c>
      <c r="AG74" t="s">
        <v>210</v>
      </c>
    </row>
    <row r="75" spans="1:60" x14ac:dyDescent="0.2">
      <c r="A75" s="5"/>
      <c r="B75" s="6"/>
      <c r="C75" s="188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5"/>
      <c r="B76" s="6"/>
      <c r="C76" s="188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258" t="s">
        <v>211</v>
      </c>
      <c r="B77" s="258"/>
      <c r="C77" s="259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239"/>
      <c r="B78" s="240"/>
      <c r="C78" s="241"/>
      <c r="D78" s="240"/>
      <c r="E78" s="240"/>
      <c r="F78" s="240"/>
      <c r="G78" s="24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G78" t="s">
        <v>212</v>
      </c>
    </row>
    <row r="79" spans="1:60" x14ac:dyDescent="0.2">
      <c r="A79" s="243"/>
      <c r="B79" s="244"/>
      <c r="C79" s="245"/>
      <c r="D79" s="244"/>
      <c r="E79" s="244"/>
      <c r="F79" s="244"/>
      <c r="G79" s="24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A80" s="243"/>
      <c r="B80" s="244"/>
      <c r="C80" s="245"/>
      <c r="D80" s="244"/>
      <c r="E80" s="244"/>
      <c r="F80" s="244"/>
      <c r="G80" s="24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243"/>
      <c r="B81" s="244"/>
      <c r="C81" s="245"/>
      <c r="D81" s="244"/>
      <c r="E81" s="244"/>
      <c r="F81" s="244"/>
      <c r="G81" s="24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247"/>
      <c r="B82" s="248"/>
      <c r="C82" s="249"/>
      <c r="D82" s="248"/>
      <c r="E82" s="248"/>
      <c r="F82" s="248"/>
      <c r="G82" s="25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5"/>
      <c r="B83" s="6"/>
      <c r="C83" s="188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C84" s="190"/>
      <c r="D84" s="142"/>
      <c r="AG84" t="s">
        <v>213</v>
      </c>
    </row>
    <row r="85" spans="1:33" x14ac:dyDescent="0.2">
      <c r="D85" s="142"/>
    </row>
    <row r="86" spans="1:33" x14ac:dyDescent="0.2">
      <c r="D86" s="142"/>
    </row>
    <row r="87" spans="1:33" x14ac:dyDescent="0.2">
      <c r="D87" s="142"/>
    </row>
    <row r="88" spans="1:33" x14ac:dyDescent="0.2">
      <c r="D88" s="142"/>
    </row>
    <row r="89" spans="1:33" x14ac:dyDescent="0.2">
      <c r="D89" s="142"/>
    </row>
    <row r="90" spans="1:33" x14ac:dyDescent="0.2">
      <c r="D90" s="142"/>
    </row>
    <row r="91" spans="1:33" x14ac:dyDescent="0.2">
      <c r="D91" s="142"/>
    </row>
    <row r="92" spans="1:33" x14ac:dyDescent="0.2">
      <c r="D92" s="142"/>
    </row>
    <row r="93" spans="1:33" x14ac:dyDescent="0.2">
      <c r="D93" s="142"/>
    </row>
    <row r="94" spans="1:33" x14ac:dyDescent="0.2">
      <c r="D94" s="142"/>
    </row>
    <row r="95" spans="1:33" x14ac:dyDescent="0.2">
      <c r="D95" s="142"/>
    </row>
    <row r="96" spans="1:33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161028 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'161028 11 Pol'!Názvy_tisku</vt:lpstr>
      <vt:lpstr>oadresa</vt:lpstr>
      <vt:lpstr>Stavba!Objednatel</vt:lpstr>
      <vt:lpstr>Stavba!Objekt</vt:lpstr>
      <vt:lpstr>'161028 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Vejtasa</dc:creator>
  <cp:lastModifiedBy>Bartoš Libor Ing.</cp:lastModifiedBy>
  <cp:lastPrinted>2014-02-28T09:52:57Z</cp:lastPrinted>
  <dcterms:created xsi:type="dcterms:W3CDTF">2009-04-08T07:15:50Z</dcterms:created>
  <dcterms:modified xsi:type="dcterms:W3CDTF">2017-11-14T11:11:15Z</dcterms:modified>
</cp:coreProperties>
</file>