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OREL\Desktop\Pracov 25.11.2017\nové!!!!!!\Rozpočet prázdný\"/>
    </mc:Choice>
  </mc:AlternateContent>
  <bookViews>
    <workbookView xWindow="0" yWindow="0" windowWidth="21570" windowHeight="7965"/>
  </bookViews>
  <sheets>
    <sheet name="Stavební rozpočet" sheetId="1" r:id="rId1"/>
    <sheet name="Stavební rozpočet - součet" sheetId="2" r:id="rId2"/>
    <sheet name="Krycí list rozpočtu" sheetId="3" r:id="rId3"/>
  </sheets>
  <calcPr calcId="162913"/>
</workbook>
</file>

<file path=xl/calcChain.xml><?xml version="1.0" encoding="utf-8"?>
<calcChain xmlns="http://schemas.openxmlformats.org/spreadsheetml/2006/main">
  <c r="AD14" i="1" l="1"/>
  <c r="H14" i="1" s="1"/>
  <c r="AD16" i="1"/>
  <c r="H16" i="1" s="1"/>
  <c r="AD19" i="1"/>
  <c r="AD22" i="1"/>
  <c r="H22" i="1" s="1"/>
  <c r="AD25" i="1"/>
  <c r="H25" i="1" s="1"/>
  <c r="AD27" i="1"/>
  <c r="H27" i="1" s="1"/>
  <c r="AD29" i="1"/>
  <c r="AD31" i="1"/>
  <c r="H31" i="1" s="1"/>
  <c r="AD33" i="1"/>
  <c r="H33" i="1" s="1"/>
  <c r="Q35" i="1"/>
  <c r="Q48" i="1"/>
  <c r="Q51" i="1"/>
  <c r="Q82" i="1"/>
  <c r="Q91" i="1"/>
  <c r="Q115" i="1"/>
  <c r="AD121" i="1"/>
  <c r="H121" i="1" s="1"/>
  <c r="AD123" i="1"/>
  <c r="H123" i="1" s="1"/>
  <c r="AD125" i="1"/>
  <c r="H125" i="1" s="1"/>
  <c r="AD127" i="1"/>
  <c r="AD129" i="1"/>
  <c r="H129" i="1" s="1"/>
  <c r="AD132" i="1"/>
  <c r="H132" i="1" s="1"/>
  <c r="AD133" i="1"/>
  <c r="H133" i="1" s="1"/>
  <c r="AD134" i="1"/>
  <c r="AL134" i="1" s="1"/>
  <c r="AD135" i="1"/>
  <c r="H135" i="1" s="1"/>
  <c r="AD136" i="1"/>
  <c r="H136" i="1" s="1"/>
  <c r="AD137" i="1"/>
  <c r="H137" i="1" s="1"/>
  <c r="AD138" i="1"/>
  <c r="AD140" i="1"/>
  <c r="H140" i="1" s="1"/>
  <c r="AD141" i="1"/>
  <c r="AD142" i="1"/>
  <c r="H142" i="1" s="1"/>
  <c r="AD143" i="1"/>
  <c r="H143" i="1" s="1"/>
  <c r="AD144" i="1"/>
  <c r="AD145" i="1"/>
  <c r="H145" i="1" s="1"/>
  <c r="AD146" i="1"/>
  <c r="H146" i="1" s="1"/>
  <c r="Q147" i="1"/>
  <c r="Q150" i="1"/>
  <c r="Q152" i="1"/>
  <c r="AD161" i="1"/>
  <c r="AD163" i="1"/>
  <c r="AD166" i="1"/>
  <c r="H166" i="1" s="1"/>
  <c r="H165" i="1" s="1"/>
  <c r="AD169" i="1"/>
  <c r="H169" i="1" s="1"/>
  <c r="H168" i="1" s="1"/>
  <c r="Q168" i="1" s="1"/>
  <c r="AD172" i="1"/>
  <c r="AD174" i="1"/>
  <c r="AD176" i="1"/>
  <c r="AD178" i="1"/>
  <c r="H178" i="1" s="1"/>
  <c r="AD180" i="1"/>
  <c r="H180" i="1" s="1"/>
  <c r="Q182" i="1"/>
  <c r="Q195" i="1"/>
  <c r="Q198" i="1"/>
  <c r="Q228" i="1"/>
  <c r="Q238" i="1"/>
  <c r="Q261" i="1"/>
  <c r="AD267" i="1"/>
  <c r="H267" i="1" s="1"/>
  <c r="AD269" i="1"/>
  <c r="H269" i="1" s="1"/>
  <c r="AD271" i="1"/>
  <c r="AD273" i="1"/>
  <c r="H273" i="1" s="1"/>
  <c r="AD275" i="1"/>
  <c r="H275" i="1" s="1"/>
  <c r="AD278" i="1"/>
  <c r="H278" i="1" s="1"/>
  <c r="AD279" i="1"/>
  <c r="AD280" i="1"/>
  <c r="H280" i="1" s="1"/>
  <c r="AD281" i="1"/>
  <c r="H281" i="1" s="1"/>
  <c r="AD282" i="1"/>
  <c r="H282" i="1" s="1"/>
  <c r="AD283" i="1"/>
  <c r="AD284" i="1"/>
  <c r="H284" i="1" s="1"/>
  <c r="AD286" i="1"/>
  <c r="AD287" i="1"/>
  <c r="H287" i="1" s="1"/>
  <c r="AD288" i="1"/>
  <c r="AD289" i="1"/>
  <c r="H289" i="1" s="1"/>
  <c r="AD290" i="1"/>
  <c r="H290" i="1" s="1"/>
  <c r="AD291" i="1"/>
  <c r="H291" i="1" s="1"/>
  <c r="AD292" i="1"/>
  <c r="Q293" i="1"/>
  <c r="Q295" i="1"/>
  <c r="AD304" i="1"/>
  <c r="H304" i="1" s="1"/>
  <c r="AD306" i="1"/>
  <c r="AD309" i="1"/>
  <c r="H309" i="1" s="1"/>
  <c r="H308" i="1" s="1"/>
  <c r="Q308" i="1" s="1"/>
  <c r="AD312" i="1"/>
  <c r="H312" i="1" s="1"/>
  <c r="H311" i="1" s="1"/>
  <c r="Q311" i="1" s="1"/>
  <c r="AD315" i="1"/>
  <c r="H315" i="1" s="1"/>
  <c r="AD317" i="1"/>
  <c r="AD319" i="1"/>
  <c r="H319" i="1" s="1"/>
  <c r="AD321" i="1"/>
  <c r="H321" i="1" s="1"/>
  <c r="AD323" i="1"/>
  <c r="H323" i="1" s="1"/>
  <c r="Q325" i="1"/>
  <c r="Q338" i="1"/>
  <c r="Q341" i="1"/>
  <c r="Q372" i="1"/>
  <c r="Q382" i="1"/>
  <c r="Q406" i="1"/>
  <c r="AD412" i="1"/>
  <c r="H412" i="1" s="1"/>
  <c r="AD414" i="1"/>
  <c r="H414" i="1" s="1"/>
  <c r="AD416" i="1"/>
  <c r="AD418" i="1"/>
  <c r="H418" i="1" s="1"/>
  <c r="AD420" i="1"/>
  <c r="H420" i="1" s="1"/>
  <c r="AD423" i="1"/>
  <c r="H423" i="1" s="1"/>
  <c r="AD424" i="1"/>
  <c r="AD425" i="1"/>
  <c r="H425" i="1" s="1"/>
  <c r="AD426" i="1"/>
  <c r="H426" i="1" s="1"/>
  <c r="AD427" i="1"/>
  <c r="H427" i="1" s="1"/>
  <c r="AD428" i="1"/>
  <c r="AD429" i="1"/>
  <c r="H429" i="1" s="1"/>
  <c r="AD431" i="1"/>
  <c r="H431" i="1" s="1"/>
  <c r="AD432" i="1"/>
  <c r="H432" i="1" s="1"/>
  <c r="AD433" i="1"/>
  <c r="H433" i="1" s="1"/>
  <c r="AD434" i="1"/>
  <c r="H434" i="1" s="1"/>
  <c r="AD435" i="1"/>
  <c r="H435" i="1" s="1"/>
  <c r="AD436" i="1"/>
  <c r="H436" i="1" s="1"/>
  <c r="AD437" i="1"/>
  <c r="Q438" i="1"/>
  <c r="Q441" i="1"/>
  <c r="Q443" i="1"/>
  <c r="AD452" i="1"/>
  <c r="AD454" i="1"/>
  <c r="H454" i="1" s="1"/>
  <c r="AD457" i="1"/>
  <c r="H457" i="1" s="1"/>
  <c r="H456" i="1" s="1"/>
  <c r="AD460" i="1"/>
  <c r="H460" i="1" s="1"/>
  <c r="H459" i="1" s="1"/>
  <c r="Q459" i="1" s="1"/>
  <c r="AD463" i="1"/>
  <c r="AD465" i="1"/>
  <c r="H465" i="1" s="1"/>
  <c r="AD467" i="1"/>
  <c r="H467" i="1" s="1"/>
  <c r="AD469" i="1"/>
  <c r="AD471" i="1"/>
  <c r="Q473" i="1"/>
  <c r="Q486" i="1"/>
  <c r="Q489" i="1"/>
  <c r="Q520" i="1"/>
  <c r="Q530" i="1"/>
  <c r="Q554" i="1"/>
  <c r="AD560" i="1"/>
  <c r="H560" i="1" s="1"/>
  <c r="AD562" i="1"/>
  <c r="AD564" i="1"/>
  <c r="H564" i="1" s="1"/>
  <c r="AD566" i="1"/>
  <c r="H566" i="1" s="1"/>
  <c r="AD568" i="1"/>
  <c r="H568" i="1" s="1"/>
  <c r="AD571" i="1"/>
  <c r="AD572" i="1"/>
  <c r="H572" i="1" s="1"/>
  <c r="AD573" i="1"/>
  <c r="H573" i="1" s="1"/>
  <c r="AD574" i="1"/>
  <c r="H574" i="1" s="1"/>
  <c r="AD575" i="1"/>
  <c r="AD576" i="1"/>
  <c r="H576" i="1" s="1"/>
  <c r="AD577" i="1"/>
  <c r="H577" i="1" s="1"/>
  <c r="AD579" i="1"/>
  <c r="H579" i="1" s="1"/>
  <c r="AD580" i="1"/>
  <c r="H580" i="1" s="1"/>
  <c r="AD581" i="1"/>
  <c r="H581" i="1" s="1"/>
  <c r="AD582" i="1"/>
  <c r="AD583" i="1"/>
  <c r="H583" i="1" s="1"/>
  <c r="AD584" i="1"/>
  <c r="AD585" i="1"/>
  <c r="H585" i="1" s="1"/>
  <c r="Q586" i="1"/>
  <c r="Q589" i="1"/>
  <c r="Q591" i="1"/>
  <c r="AD600" i="1"/>
  <c r="H600" i="1" s="1"/>
  <c r="AD602" i="1"/>
  <c r="H602" i="1" s="1"/>
  <c r="AD605" i="1"/>
  <c r="AD608" i="1"/>
  <c r="H608" i="1" s="1"/>
  <c r="H607" i="1" s="1"/>
  <c r="Q607" i="1" s="1"/>
  <c r="AD611" i="1"/>
  <c r="H611" i="1" s="1"/>
  <c r="AD613" i="1"/>
  <c r="H613" i="1" s="1"/>
  <c r="AD615" i="1"/>
  <c r="AD617" i="1"/>
  <c r="H617" i="1" s="1"/>
  <c r="AD619" i="1"/>
  <c r="H619" i="1" s="1"/>
  <c r="Q621" i="1"/>
  <c r="Q634" i="1"/>
  <c r="Q637" i="1"/>
  <c r="Q670" i="1"/>
  <c r="Q680" i="1"/>
  <c r="Q704" i="1"/>
  <c r="AD710" i="1"/>
  <c r="H710" i="1" s="1"/>
  <c r="AD712" i="1"/>
  <c r="AD714" i="1"/>
  <c r="AD716" i="1"/>
  <c r="H716" i="1" s="1"/>
  <c r="AD718" i="1"/>
  <c r="H718" i="1" s="1"/>
  <c r="AD721" i="1"/>
  <c r="H721" i="1" s="1"/>
  <c r="AD722" i="1"/>
  <c r="AD723" i="1"/>
  <c r="H723" i="1" s="1"/>
  <c r="AD724" i="1"/>
  <c r="AD725" i="1"/>
  <c r="AD726" i="1"/>
  <c r="H726" i="1" s="1"/>
  <c r="AD728" i="1"/>
  <c r="H728" i="1" s="1"/>
  <c r="AD729" i="1"/>
  <c r="H729" i="1" s="1"/>
  <c r="AD730" i="1"/>
  <c r="H730" i="1" s="1"/>
  <c r="AD731" i="1"/>
  <c r="AD732" i="1"/>
  <c r="H732" i="1" s="1"/>
  <c r="AD733" i="1"/>
  <c r="H733" i="1" s="1"/>
  <c r="Q734" i="1"/>
  <c r="Q736" i="1"/>
  <c r="AD745" i="1"/>
  <c r="AD747" i="1"/>
  <c r="H747" i="1" s="1"/>
  <c r="AD750" i="1"/>
  <c r="H750" i="1" s="1"/>
  <c r="AD753" i="1"/>
  <c r="H753" i="1" s="1"/>
  <c r="H752" i="1" s="1"/>
  <c r="Q752" i="1" s="1"/>
  <c r="AD756" i="1"/>
  <c r="H756" i="1" s="1"/>
  <c r="AD758" i="1"/>
  <c r="AD760" i="1"/>
  <c r="H760" i="1" s="1"/>
  <c r="AD762" i="1"/>
  <c r="H762" i="1" s="1"/>
  <c r="AD764" i="1"/>
  <c r="H764" i="1" s="1"/>
  <c r="Q766" i="1"/>
  <c r="Q779" i="1"/>
  <c r="Q782" i="1"/>
  <c r="Q814" i="1"/>
  <c r="Q824" i="1"/>
  <c r="Q848" i="1"/>
  <c r="AD854" i="1"/>
  <c r="H854" i="1" s="1"/>
  <c r="AD856" i="1"/>
  <c r="AD858" i="1"/>
  <c r="H858" i="1" s="1"/>
  <c r="AD860" i="1"/>
  <c r="H860" i="1" s="1"/>
  <c r="AD862" i="1"/>
  <c r="H862" i="1" s="1"/>
  <c r="AD865" i="1"/>
  <c r="H865" i="1" s="1"/>
  <c r="AD866" i="1"/>
  <c r="AD867" i="1"/>
  <c r="H867" i="1" s="1"/>
  <c r="AD868" i="1"/>
  <c r="AD869" i="1"/>
  <c r="H869" i="1" s="1"/>
  <c r="AD870" i="1"/>
  <c r="H870" i="1" s="1"/>
  <c r="AD872" i="1"/>
  <c r="H872" i="1" s="1"/>
  <c r="AD873" i="1"/>
  <c r="AD874" i="1"/>
  <c r="H874" i="1" s="1"/>
  <c r="AD875" i="1"/>
  <c r="H875" i="1" s="1"/>
  <c r="AD876" i="1"/>
  <c r="H876" i="1" s="1"/>
  <c r="AD877" i="1"/>
  <c r="Q878" i="1"/>
  <c r="Q881" i="1"/>
  <c r="Q883" i="1"/>
  <c r="AD892" i="1"/>
  <c r="AD894" i="1"/>
  <c r="H894" i="1" s="1"/>
  <c r="AD897" i="1"/>
  <c r="H897" i="1" s="1"/>
  <c r="H896" i="1" s="1"/>
  <c r="Q896" i="1" s="1"/>
  <c r="AD900" i="1"/>
  <c r="AD903" i="1"/>
  <c r="H903" i="1" s="1"/>
  <c r="AD905" i="1"/>
  <c r="AD907" i="1"/>
  <c r="H907" i="1" s="1"/>
  <c r="AD909" i="1"/>
  <c r="AD911" i="1"/>
  <c r="H911" i="1" s="1"/>
  <c r="Q913" i="1"/>
  <c r="Q926" i="1"/>
  <c r="Q929" i="1"/>
  <c r="Q960" i="1"/>
  <c r="Q969" i="1"/>
  <c r="Q992" i="1"/>
  <c r="AD998" i="1"/>
  <c r="AD1000" i="1"/>
  <c r="H1000" i="1" s="1"/>
  <c r="AD1002" i="1"/>
  <c r="AD1004" i="1"/>
  <c r="H1004" i="1" s="1"/>
  <c r="AD1006" i="1"/>
  <c r="H1006" i="1" s="1"/>
  <c r="AD1009" i="1"/>
  <c r="H1009" i="1" s="1"/>
  <c r="AD1010" i="1"/>
  <c r="H1010" i="1" s="1"/>
  <c r="AD1011" i="1"/>
  <c r="H1011" i="1" s="1"/>
  <c r="AD1012" i="1"/>
  <c r="AD1013" i="1"/>
  <c r="H1013" i="1" s="1"/>
  <c r="AD1014" i="1"/>
  <c r="H1014" i="1" s="1"/>
  <c r="AD1015" i="1"/>
  <c r="H1015" i="1" s="1"/>
  <c r="AD1017" i="1"/>
  <c r="AD1018" i="1"/>
  <c r="H1018" i="1" s="1"/>
  <c r="AD1019" i="1"/>
  <c r="AD1020" i="1"/>
  <c r="H1020" i="1" s="1"/>
  <c r="AD1021" i="1"/>
  <c r="AD1022" i="1"/>
  <c r="H1022" i="1" s="1"/>
  <c r="AD1023" i="1"/>
  <c r="H1023" i="1" s="1"/>
  <c r="Q1024" i="1"/>
  <c r="Q1027" i="1"/>
  <c r="Q1029" i="1"/>
  <c r="AD1038" i="1"/>
  <c r="H1038" i="1" s="1"/>
  <c r="AD1040" i="1"/>
  <c r="H1040" i="1" s="1"/>
  <c r="AD1043" i="1"/>
  <c r="H1043" i="1" s="1"/>
  <c r="H1042" i="1" s="1"/>
  <c r="Q1042" i="1" s="1"/>
  <c r="AD1046" i="1"/>
  <c r="H1046" i="1" s="1"/>
  <c r="H1045" i="1" s="1"/>
  <c r="Q1045" i="1" s="1"/>
  <c r="AD1049" i="1"/>
  <c r="H1049" i="1" s="1"/>
  <c r="AD1051" i="1"/>
  <c r="AD1053" i="1"/>
  <c r="H1053" i="1" s="1"/>
  <c r="AD1055" i="1"/>
  <c r="AD1057" i="1"/>
  <c r="H1057" i="1" s="1"/>
  <c r="Q1059" i="1"/>
  <c r="Q1072" i="1"/>
  <c r="Q1075" i="1"/>
  <c r="Q1106" i="1"/>
  <c r="Q1115" i="1"/>
  <c r="Q1139" i="1"/>
  <c r="AD1145" i="1"/>
  <c r="AD1147" i="1"/>
  <c r="H1147" i="1" s="1"/>
  <c r="AD1149" i="1"/>
  <c r="AD1151" i="1"/>
  <c r="H1151" i="1" s="1"/>
  <c r="AD1153" i="1"/>
  <c r="H1153" i="1" s="1"/>
  <c r="AD1156" i="1"/>
  <c r="H1156" i="1" s="1"/>
  <c r="AD1157" i="1"/>
  <c r="AD1158" i="1"/>
  <c r="H1158" i="1" s="1"/>
  <c r="AD1159" i="1"/>
  <c r="AD1160" i="1"/>
  <c r="H1160" i="1" s="1"/>
  <c r="AD1161" i="1"/>
  <c r="AD1162" i="1"/>
  <c r="H1162" i="1" s="1"/>
  <c r="AD1164" i="1"/>
  <c r="H1164" i="1" s="1"/>
  <c r="AD1165" i="1"/>
  <c r="H1165" i="1" s="1"/>
  <c r="AD1166" i="1"/>
  <c r="AD1167" i="1"/>
  <c r="H1167" i="1" s="1"/>
  <c r="AD1168" i="1"/>
  <c r="AD1169" i="1"/>
  <c r="H1169" i="1" s="1"/>
  <c r="AD1170" i="1"/>
  <c r="Q1171" i="1"/>
  <c r="Q1173" i="1"/>
  <c r="Q1175" i="1"/>
  <c r="AD1184" i="1"/>
  <c r="AD1186" i="1"/>
  <c r="H1186" i="1" s="1"/>
  <c r="AD1189" i="1"/>
  <c r="H1189" i="1" s="1"/>
  <c r="H1188" i="1" s="1"/>
  <c r="Q1188" i="1" s="1"/>
  <c r="AD1192" i="1"/>
  <c r="AD1195" i="1"/>
  <c r="H1195" i="1" s="1"/>
  <c r="AD1197" i="1"/>
  <c r="H1197" i="1" s="1"/>
  <c r="AD1199" i="1"/>
  <c r="H1199" i="1" s="1"/>
  <c r="AD1201" i="1"/>
  <c r="AD1203" i="1"/>
  <c r="H1203" i="1" s="1"/>
  <c r="Q1205" i="1"/>
  <c r="Q1218" i="1"/>
  <c r="Q1221" i="1"/>
  <c r="Q1251" i="1"/>
  <c r="Q1260" i="1"/>
  <c r="Q1283" i="1"/>
  <c r="AD1289" i="1"/>
  <c r="AD1291" i="1"/>
  <c r="H1291" i="1" s="1"/>
  <c r="AD1293" i="1"/>
  <c r="H1293" i="1" s="1"/>
  <c r="AD1295" i="1"/>
  <c r="H1295" i="1" s="1"/>
  <c r="AD1297" i="1"/>
  <c r="AD1300" i="1"/>
  <c r="H1300" i="1" s="1"/>
  <c r="AD1301" i="1"/>
  <c r="AD1302" i="1"/>
  <c r="H1302" i="1" s="1"/>
  <c r="AD1303" i="1"/>
  <c r="AD1304" i="1"/>
  <c r="H1304" i="1" s="1"/>
  <c r="AD1305" i="1"/>
  <c r="H1305" i="1" s="1"/>
  <c r="AD1306" i="1"/>
  <c r="H1306" i="1" s="1"/>
  <c r="AD1308" i="1"/>
  <c r="AD1309" i="1"/>
  <c r="H1309" i="1" s="1"/>
  <c r="AD1310" i="1"/>
  <c r="AD1311" i="1"/>
  <c r="H1311" i="1" s="1"/>
  <c r="AD1312" i="1"/>
  <c r="AD1313" i="1"/>
  <c r="H1313" i="1" s="1"/>
  <c r="AD1314" i="1"/>
  <c r="H1314" i="1" s="1"/>
  <c r="Q1315" i="1"/>
  <c r="Q1317" i="1"/>
  <c r="Q1319" i="1"/>
  <c r="AD1328" i="1"/>
  <c r="H1328" i="1" s="1"/>
  <c r="AD1330" i="1"/>
  <c r="H1330" i="1" s="1"/>
  <c r="AD1333" i="1"/>
  <c r="H1333" i="1" s="1"/>
  <c r="H1332" i="1" s="1"/>
  <c r="Q1332" i="1" s="1"/>
  <c r="AD1336" i="1"/>
  <c r="AD1339" i="1"/>
  <c r="H1339" i="1" s="1"/>
  <c r="AD1341" i="1"/>
  <c r="AD1343" i="1"/>
  <c r="H1343" i="1" s="1"/>
  <c r="AD1345" i="1"/>
  <c r="H1345" i="1" s="1"/>
  <c r="AD1347" i="1"/>
  <c r="H1347" i="1" s="1"/>
  <c r="Q1349" i="1"/>
  <c r="Q1362" i="1"/>
  <c r="Q1365" i="1"/>
  <c r="Q1398" i="1"/>
  <c r="Q1408" i="1"/>
  <c r="Q1432" i="1"/>
  <c r="AD1438" i="1"/>
  <c r="H1438" i="1" s="1"/>
  <c r="AD1440" i="1"/>
  <c r="H1440" i="1" s="1"/>
  <c r="AD1442" i="1"/>
  <c r="AD1444" i="1"/>
  <c r="H1444" i="1" s="1"/>
  <c r="AD1446" i="1"/>
  <c r="H1446" i="1" s="1"/>
  <c r="AD1449" i="1"/>
  <c r="H1449" i="1" s="1"/>
  <c r="AD1450" i="1"/>
  <c r="AD1451" i="1"/>
  <c r="H1451" i="1" s="1"/>
  <c r="AD1452" i="1"/>
  <c r="AD1453" i="1"/>
  <c r="H1453" i="1" s="1"/>
  <c r="AD1454" i="1"/>
  <c r="H1454" i="1" s="1"/>
  <c r="AD1455" i="1"/>
  <c r="AD1457" i="1"/>
  <c r="H1457" i="1" s="1"/>
  <c r="AD1458" i="1"/>
  <c r="H1458" i="1" s="1"/>
  <c r="AD1459" i="1"/>
  <c r="AD1460" i="1"/>
  <c r="H1460" i="1" s="1"/>
  <c r="AD1461" i="1"/>
  <c r="AD1462" i="1"/>
  <c r="H1462" i="1" s="1"/>
  <c r="AD1463" i="1"/>
  <c r="H1463" i="1" s="1"/>
  <c r="Q1464" i="1"/>
  <c r="Q1467" i="1"/>
  <c r="Q1469" i="1"/>
  <c r="AD1478" i="1"/>
  <c r="AD1480" i="1"/>
  <c r="H1480" i="1" s="1"/>
  <c r="AD1483" i="1"/>
  <c r="H1483" i="1" s="1"/>
  <c r="AD1486" i="1"/>
  <c r="H1486" i="1" s="1"/>
  <c r="H1485" i="1" s="1"/>
  <c r="Q1485" i="1" s="1"/>
  <c r="AD1489" i="1"/>
  <c r="AD1491" i="1"/>
  <c r="H1491" i="1" s="1"/>
  <c r="AD1493" i="1"/>
  <c r="AD1495" i="1"/>
  <c r="H1495" i="1" s="1"/>
  <c r="AD1497" i="1"/>
  <c r="H1497" i="1" s="1"/>
  <c r="Q1499" i="1"/>
  <c r="Q1512" i="1"/>
  <c r="Q1515" i="1"/>
  <c r="Q1546" i="1"/>
  <c r="Q1556" i="1"/>
  <c r="Q1580" i="1"/>
  <c r="AD1586" i="1"/>
  <c r="H1586" i="1" s="1"/>
  <c r="AD1588" i="1"/>
  <c r="AD1590" i="1"/>
  <c r="H1590" i="1" s="1"/>
  <c r="AD1592" i="1"/>
  <c r="AD1594" i="1"/>
  <c r="H1594" i="1" s="1"/>
  <c r="AD1597" i="1"/>
  <c r="H1597" i="1" s="1"/>
  <c r="AD1598" i="1"/>
  <c r="H1598" i="1" s="1"/>
  <c r="AD1599" i="1"/>
  <c r="AD1600" i="1"/>
  <c r="H1600" i="1" s="1"/>
  <c r="AD1601" i="1"/>
  <c r="AD1602" i="1"/>
  <c r="H1602" i="1" s="1"/>
  <c r="AD1603" i="1"/>
  <c r="AD1605" i="1"/>
  <c r="H1605" i="1" s="1"/>
  <c r="AD1606" i="1"/>
  <c r="AD1607" i="1"/>
  <c r="H1607" i="1" s="1"/>
  <c r="AD1608" i="1"/>
  <c r="AD1609" i="1"/>
  <c r="H1609" i="1" s="1"/>
  <c r="AD1610" i="1"/>
  <c r="H1610" i="1" s="1"/>
  <c r="AD1611" i="1"/>
  <c r="H1611" i="1" s="1"/>
  <c r="Q1612" i="1"/>
  <c r="Q1614" i="1"/>
  <c r="Q1616" i="1"/>
  <c r="AD1625" i="1"/>
  <c r="H1625" i="1" s="1"/>
  <c r="AD1627" i="1"/>
  <c r="AD1630" i="1"/>
  <c r="H1630" i="1" s="1"/>
  <c r="AD1633" i="1"/>
  <c r="AD1636" i="1"/>
  <c r="H1636" i="1" s="1"/>
  <c r="AD1638" i="1"/>
  <c r="H1638" i="1" s="1"/>
  <c r="AD1640" i="1"/>
  <c r="H1640" i="1" s="1"/>
  <c r="AD1642" i="1"/>
  <c r="AD1644" i="1"/>
  <c r="H1644" i="1" s="1"/>
  <c r="Q1646" i="1"/>
  <c r="Q1659" i="1"/>
  <c r="Q1662" i="1"/>
  <c r="Q1694" i="1"/>
  <c r="Q1704" i="1"/>
  <c r="Q1728" i="1"/>
  <c r="AD1734" i="1"/>
  <c r="H1734" i="1" s="1"/>
  <c r="AD1736" i="1"/>
  <c r="H1736" i="1" s="1"/>
  <c r="AD1738" i="1"/>
  <c r="H1738" i="1" s="1"/>
  <c r="AD1740" i="1"/>
  <c r="AD1742" i="1"/>
  <c r="H1742" i="1" s="1"/>
  <c r="AD1745" i="1"/>
  <c r="AD1746" i="1"/>
  <c r="H1746" i="1" s="1"/>
  <c r="AD1747" i="1"/>
  <c r="AD1748" i="1"/>
  <c r="H1748" i="1" s="1"/>
  <c r="AD1749" i="1"/>
  <c r="H1749" i="1" s="1"/>
  <c r="AD1750" i="1"/>
  <c r="H1750" i="1" s="1"/>
  <c r="AD1751" i="1"/>
  <c r="AD1753" i="1"/>
  <c r="H1753" i="1" s="1"/>
  <c r="AD1754" i="1"/>
  <c r="AD1755" i="1"/>
  <c r="H1755" i="1" s="1"/>
  <c r="AD1756" i="1"/>
  <c r="AD1757" i="1"/>
  <c r="H1757" i="1" s="1"/>
  <c r="AD1758" i="1"/>
  <c r="H1758" i="1" s="1"/>
  <c r="AD1759" i="1"/>
  <c r="H1759" i="1" s="1"/>
  <c r="Q1760" i="1"/>
  <c r="Q1762" i="1"/>
  <c r="AD1771" i="1"/>
  <c r="H1771" i="1" s="1"/>
  <c r="AD1773" i="1"/>
  <c r="H1773" i="1" s="1"/>
  <c r="AD1776" i="1"/>
  <c r="H1776" i="1" s="1"/>
  <c r="AD1779" i="1"/>
  <c r="H1779" i="1" s="1"/>
  <c r="AD1781" i="1"/>
  <c r="H1781" i="1" s="1"/>
  <c r="Q1783" i="1"/>
  <c r="Q1790" i="1"/>
  <c r="Q1793" i="1"/>
  <c r="Q1811" i="1"/>
  <c r="Q1820" i="1"/>
  <c r="Q1843" i="1"/>
  <c r="AD1849" i="1"/>
  <c r="H1849" i="1" s="1"/>
  <c r="AD1851" i="1"/>
  <c r="H1851" i="1" s="1"/>
  <c r="AD1853" i="1"/>
  <c r="H1853" i="1" s="1"/>
  <c r="AD1855" i="1"/>
  <c r="AD1857" i="1"/>
  <c r="H1857" i="1" s="1"/>
  <c r="AD1860" i="1"/>
  <c r="AD1861" i="1"/>
  <c r="H1861" i="1" s="1"/>
  <c r="AD1862" i="1"/>
  <c r="H1862" i="1" s="1"/>
  <c r="AD1863" i="1"/>
  <c r="H1863" i="1" s="1"/>
  <c r="AD1864" i="1"/>
  <c r="AD1866" i="1"/>
  <c r="H1866" i="1" s="1"/>
  <c r="AD1867" i="1"/>
  <c r="AD1868" i="1"/>
  <c r="H1868" i="1" s="1"/>
  <c r="AD1869" i="1"/>
  <c r="Q1870" i="1"/>
  <c r="Q1872" i="1"/>
  <c r="Q1874" i="1"/>
  <c r="AD1883" i="1"/>
  <c r="AD1886" i="1"/>
  <c r="H1886" i="1" s="1"/>
  <c r="H1885" i="1" s="1"/>
  <c r="Q1885" i="1" s="1"/>
  <c r="AD1889" i="1"/>
  <c r="AD1891" i="1"/>
  <c r="H1891" i="1" s="1"/>
  <c r="Q1893" i="1"/>
  <c r="Q1900" i="1"/>
  <c r="Q1903" i="1"/>
  <c r="Q1925" i="1"/>
  <c r="Q1935" i="1"/>
  <c r="Q1961" i="1"/>
  <c r="AD1967" i="1"/>
  <c r="H1967" i="1" s="1"/>
  <c r="AD1969" i="1"/>
  <c r="H1969" i="1" s="1"/>
  <c r="AD1971" i="1"/>
  <c r="H1971" i="1" s="1"/>
  <c r="AD1973" i="1"/>
  <c r="AD1975" i="1"/>
  <c r="H1975" i="1" s="1"/>
  <c r="AD1978" i="1"/>
  <c r="H1978" i="1" s="1"/>
  <c r="AD1979" i="1"/>
  <c r="H1979" i="1" s="1"/>
  <c r="AD1980" i="1"/>
  <c r="H1980" i="1" s="1"/>
  <c r="AD1981" i="1"/>
  <c r="H1981" i="1" s="1"/>
  <c r="AD1982" i="1"/>
  <c r="H1982" i="1" s="1"/>
  <c r="AD1983" i="1"/>
  <c r="H1983" i="1" s="1"/>
  <c r="AD1985" i="1"/>
  <c r="AD1986" i="1"/>
  <c r="H1986" i="1" s="1"/>
  <c r="AD1987" i="1"/>
  <c r="AD1988" i="1"/>
  <c r="H1988" i="1" s="1"/>
  <c r="AD1989" i="1"/>
  <c r="H1989" i="1" s="1"/>
  <c r="AD1990" i="1"/>
  <c r="H1990" i="1" s="1"/>
  <c r="Q1991" i="1"/>
  <c r="Q1994" i="1"/>
  <c r="Q1996" i="1"/>
  <c r="AD2005" i="1"/>
  <c r="H2005" i="1" s="1"/>
  <c r="H2004" i="1" s="1"/>
  <c r="Q2004" i="1" s="1"/>
  <c r="AD2008" i="1"/>
  <c r="H2008" i="1" s="1"/>
  <c r="H2007" i="1" s="1"/>
  <c r="Q2007" i="1" s="1"/>
  <c r="AD2011" i="1"/>
  <c r="H2011" i="1" s="1"/>
  <c r="AD2013" i="1"/>
  <c r="H2013" i="1" s="1"/>
  <c r="Q2015" i="1"/>
  <c r="Q2022" i="1"/>
  <c r="Q2025" i="1"/>
  <c r="Q2062" i="1"/>
  <c r="Q2072" i="1"/>
  <c r="Q2102" i="1"/>
  <c r="AD2108" i="1"/>
  <c r="H2108" i="1" s="1"/>
  <c r="AD2110" i="1"/>
  <c r="H2110" i="1" s="1"/>
  <c r="AD2112" i="1"/>
  <c r="H2112" i="1" s="1"/>
  <c r="AD2114" i="1"/>
  <c r="AD2116" i="1"/>
  <c r="H2116" i="1" s="1"/>
  <c r="AD2119" i="1"/>
  <c r="H2119" i="1" s="1"/>
  <c r="AD2120" i="1"/>
  <c r="H2120" i="1" s="1"/>
  <c r="AD2121" i="1"/>
  <c r="H2121" i="1" s="1"/>
  <c r="AD2122" i="1"/>
  <c r="H2122" i="1" s="1"/>
  <c r="AD2123" i="1"/>
  <c r="AD2124" i="1"/>
  <c r="H2124" i="1" s="1"/>
  <c r="AD2126" i="1"/>
  <c r="AD2127" i="1"/>
  <c r="H2127" i="1" s="1"/>
  <c r="AD2128" i="1"/>
  <c r="AD2129" i="1"/>
  <c r="H2129" i="1" s="1"/>
  <c r="AD2130" i="1"/>
  <c r="H2130" i="1" s="1"/>
  <c r="AD2131" i="1"/>
  <c r="H2131" i="1" s="1"/>
  <c r="Q2132" i="1"/>
  <c r="Q2135" i="1"/>
  <c r="Q2137" i="1"/>
  <c r="AD2146" i="1"/>
  <c r="H2146" i="1" s="1"/>
  <c r="H2145" i="1" s="1"/>
  <c r="Q2145" i="1" s="1"/>
  <c r="AD2149" i="1"/>
  <c r="H2149" i="1" s="1"/>
  <c r="H2148" i="1" s="1"/>
  <c r="Q2148" i="1" s="1"/>
  <c r="AD2152" i="1"/>
  <c r="H2152" i="1" s="1"/>
  <c r="AD2154" i="1"/>
  <c r="H2154" i="1" s="1"/>
  <c r="Q2156" i="1"/>
  <c r="Q2163" i="1"/>
  <c r="Q2166" i="1"/>
  <c r="Q2187" i="1"/>
  <c r="Q2199" i="1"/>
  <c r="Q2227" i="1"/>
  <c r="AD2233" i="1"/>
  <c r="AD2235" i="1"/>
  <c r="H2235" i="1" s="1"/>
  <c r="AD2237" i="1"/>
  <c r="H2237" i="1" s="1"/>
  <c r="AD2239" i="1"/>
  <c r="H2239" i="1" s="1"/>
  <c r="AD2241" i="1"/>
  <c r="H2241" i="1" s="1"/>
  <c r="AD2244" i="1"/>
  <c r="H2244" i="1" s="1"/>
  <c r="AD2245" i="1"/>
  <c r="H2245" i="1" s="1"/>
  <c r="AD2246" i="1"/>
  <c r="H2246" i="1" s="1"/>
  <c r="AD2247" i="1"/>
  <c r="AD2248" i="1"/>
  <c r="H2248" i="1" s="1"/>
  <c r="AD2249" i="1"/>
  <c r="H2249" i="1" s="1"/>
  <c r="AD2251" i="1"/>
  <c r="H2251" i="1" s="1"/>
  <c r="AD2252" i="1"/>
  <c r="H2252" i="1" s="1"/>
  <c r="AD2253" i="1"/>
  <c r="H2253" i="1" s="1"/>
  <c r="AD2254" i="1"/>
  <c r="H2254" i="1" s="1"/>
  <c r="AD2255" i="1"/>
  <c r="H2255" i="1" s="1"/>
  <c r="Q2256" i="1"/>
  <c r="Q2259" i="1"/>
  <c r="Q2261" i="1"/>
  <c r="J14" i="1"/>
  <c r="I14" i="1" s="1"/>
  <c r="J16" i="1"/>
  <c r="AA16" i="1" s="1"/>
  <c r="N14" i="1"/>
  <c r="N16" i="1"/>
  <c r="J19" i="1"/>
  <c r="AA19" i="1" s="1"/>
  <c r="AJ18" i="1" s="1"/>
  <c r="N19" i="1"/>
  <c r="O18" i="1" s="1"/>
  <c r="J22" i="1"/>
  <c r="AA22" i="1" s="1"/>
  <c r="AJ21" i="1" s="1"/>
  <c r="N22" i="1"/>
  <c r="O21" i="1" s="1"/>
  <c r="J25" i="1"/>
  <c r="AA25" i="1" s="1"/>
  <c r="J27" i="1"/>
  <c r="J29" i="1"/>
  <c r="AA29" i="1" s="1"/>
  <c r="J31" i="1"/>
  <c r="J33" i="1"/>
  <c r="AA33" i="1" s="1"/>
  <c r="N25" i="1"/>
  <c r="N27" i="1"/>
  <c r="N29" i="1"/>
  <c r="N31" i="1"/>
  <c r="N33" i="1"/>
  <c r="J36" i="1"/>
  <c r="AA36" i="1" s="1"/>
  <c r="AD36" i="1"/>
  <c r="J38" i="1"/>
  <c r="AA38" i="1" s="1"/>
  <c r="AD38" i="1"/>
  <c r="H38" i="1" s="1"/>
  <c r="J40" i="1"/>
  <c r="AD40" i="1"/>
  <c r="J42" i="1"/>
  <c r="AA42" i="1" s="1"/>
  <c r="AD42" i="1"/>
  <c r="J44" i="1"/>
  <c r="AA44" i="1" s="1"/>
  <c r="AD44" i="1"/>
  <c r="J46" i="1"/>
  <c r="AA46" i="1" s="1"/>
  <c r="AD46" i="1"/>
  <c r="N36" i="1"/>
  <c r="N38" i="1"/>
  <c r="N40" i="1"/>
  <c r="N42" i="1"/>
  <c r="N44" i="1"/>
  <c r="J49" i="1"/>
  <c r="AA49" i="1" s="1"/>
  <c r="AJ48" i="1" s="1"/>
  <c r="AD49" i="1"/>
  <c r="H49" i="1" s="1"/>
  <c r="H48" i="1" s="1"/>
  <c r="S48" i="1" s="1"/>
  <c r="N49" i="1"/>
  <c r="O48" i="1" s="1"/>
  <c r="J52" i="1"/>
  <c r="AA52" i="1" s="1"/>
  <c r="AD52" i="1"/>
  <c r="J54" i="1"/>
  <c r="AA54" i="1" s="1"/>
  <c r="AD54" i="1"/>
  <c r="J56" i="1"/>
  <c r="AA56" i="1" s="1"/>
  <c r="AD56" i="1"/>
  <c r="J58" i="1"/>
  <c r="AA58" i="1" s="1"/>
  <c r="AD58" i="1"/>
  <c r="J60" i="1"/>
  <c r="AA60" i="1" s="1"/>
  <c r="AD60" i="1"/>
  <c r="J62" i="1"/>
  <c r="AA62" i="1" s="1"/>
  <c r="AD62" i="1"/>
  <c r="H62" i="1" s="1"/>
  <c r="J64" i="1"/>
  <c r="AA64" i="1" s="1"/>
  <c r="AD64" i="1"/>
  <c r="J66" i="1"/>
  <c r="AA66" i="1" s="1"/>
  <c r="AD66" i="1"/>
  <c r="J68" i="1"/>
  <c r="AA68" i="1" s="1"/>
  <c r="AD68" i="1"/>
  <c r="J70" i="1"/>
  <c r="AA70" i="1" s="1"/>
  <c r="AD70" i="1"/>
  <c r="J72" i="1"/>
  <c r="AA72" i="1" s="1"/>
  <c r="AD72" i="1"/>
  <c r="J74" i="1"/>
  <c r="AA74" i="1" s="1"/>
  <c r="AD74" i="1"/>
  <c r="J76" i="1"/>
  <c r="AA76" i="1" s="1"/>
  <c r="AD76" i="1"/>
  <c r="J78" i="1"/>
  <c r="AA78" i="1" s="1"/>
  <c r="AD78" i="1"/>
  <c r="H78" i="1" s="1"/>
  <c r="J80" i="1"/>
  <c r="AA80" i="1" s="1"/>
  <c r="AD80" i="1"/>
  <c r="N52" i="1"/>
  <c r="N54" i="1"/>
  <c r="N56" i="1"/>
  <c r="N58" i="1"/>
  <c r="N60" i="1"/>
  <c r="N62" i="1"/>
  <c r="N64" i="1"/>
  <c r="N66" i="1"/>
  <c r="N68" i="1"/>
  <c r="N70" i="1"/>
  <c r="N72" i="1"/>
  <c r="N74" i="1"/>
  <c r="N76" i="1"/>
  <c r="N78" i="1"/>
  <c r="N80" i="1"/>
  <c r="J83" i="1"/>
  <c r="AA83" i="1" s="1"/>
  <c r="AD83" i="1"/>
  <c r="H83" i="1" s="1"/>
  <c r="J85" i="1"/>
  <c r="AA85" i="1" s="1"/>
  <c r="AD85" i="1"/>
  <c r="J87" i="1"/>
  <c r="AA87" i="1" s="1"/>
  <c r="AD87" i="1"/>
  <c r="H87" i="1" s="1"/>
  <c r="J89" i="1"/>
  <c r="AA89" i="1" s="1"/>
  <c r="AD89" i="1"/>
  <c r="N83" i="1"/>
  <c r="N85" i="1"/>
  <c r="N87" i="1"/>
  <c r="J92" i="1"/>
  <c r="AA92" i="1" s="1"/>
  <c r="AD92" i="1"/>
  <c r="H92" i="1" s="1"/>
  <c r="J95" i="1"/>
  <c r="AD95" i="1"/>
  <c r="H95" i="1" s="1"/>
  <c r="J97" i="1"/>
  <c r="AA97" i="1" s="1"/>
  <c r="AD97" i="1"/>
  <c r="H97" i="1" s="1"/>
  <c r="J99" i="1"/>
  <c r="AA99" i="1" s="1"/>
  <c r="AD99" i="1"/>
  <c r="J101" i="1"/>
  <c r="AA101" i="1" s="1"/>
  <c r="AD101" i="1"/>
  <c r="H101" i="1" s="1"/>
  <c r="J103" i="1"/>
  <c r="AA103" i="1" s="1"/>
  <c r="AD103" i="1"/>
  <c r="J107" i="1"/>
  <c r="AA107" i="1" s="1"/>
  <c r="AD107" i="1"/>
  <c r="J109" i="1"/>
  <c r="AA109" i="1" s="1"/>
  <c r="AD109" i="1"/>
  <c r="J111" i="1"/>
  <c r="AA111" i="1" s="1"/>
  <c r="AD111" i="1"/>
  <c r="J113" i="1"/>
  <c r="AA113" i="1" s="1"/>
  <c r="AD113" i="1"/>
  <c r="N92" i="1"/>
  <c r="N95" i="1"/>
  <c r="N97" i="1"/>
  <c r="N99" i="1"/>
  <c r="N101" i="1"/>
  <c r="N103" i="1"/>
  <c r="N107" i="1"/>
  <c r="N109" i="1"/>
  <c r="N111" i="1"/>
  <c r="J116" i="1"/>
  <c r="AA116" i="1" s="1"/>
  <c r="AD116" i="1"/>
  <c r="H116" i="1" s="1"/>
  <c r="J118" i="1"/>
  <c r="AA118" i="1" s="1"/>
  <c r="AD118" i="1"/>
  <c r="H118" i="1" s="1"/>
  <c r="N116" i="1"/>
  <c r="N118" i="1"/>
  <c r="J121" i="1"/>
  <c r="AA121" i="1" s="1"/>
  <c r="J123" i="1"/>
  <c r="AA123" i="1" s="1"/>
  <c r="J125" i="1"/>
  <c r="AA125" i="1" s="1"/>
  <c r="J127" i="1"/>
  <c r="AA127" i="1" s="1"/>
  <c r="J129" i="1"/>
  <c r="AA129" i="1" s="1"/>
  <c r="N121" i="1"/>
  <c r="N123" i="1"/>
  <c r="N125" i="1"/>
  <c r="N127" i="1"/>
  <c r="N129" i="1"/>
  <c r="J132" i="1"/>
  <c r="AA132" i="1" s="1"/>
  <c r="J133" i="1"/>
  <c r="AA133" i="1" s="1"/>
  <c r="J134" i="1"/>
  <c r="AA134" i="1" s="1"/>
  <c r="J135" i="1"/>
  <c r="AA135" i="1" s="1"/>
  <c r="J136" i="1"/>
  <c r="AA136" i="1" s="1"/>
  <c r="J137" i="1"/>
  <c r="AA137" i="1" s="1"/>
  <c r="J138" i="1"/>
  <c r="AA138" i="1" s="1"/>
  <c r="N132" i="1"/>
  <c r="N133" i="1"/>
  <c r="N134" i="1"/>
  <c r="N135" i="1"/>
  <c r="N136" i="1"/>
  <c r="N137" i="1"/>
  <c r="N138" i="1"/>
  <c r="J140" i="1"/>
  <c r="AA140" i="1" s="1"/>
  <c r="J141" i="1"/>
  <c r="AA141" i="1" s="1"/>
  <c r="J142" i="1"/>
  <c r="AA142" i="1" s="1"/>
  <c r="J143" i="1"/>
  <c r="AA143" i="1" s="1"/>
  <c r="J144" i="1"/>
  <c r="AA144" i="1" s="1"/>
  <c r="J145" i="1"/>
  <c r="J146" i="1"/>
  <c r="AA146" i="1" s="1"/>
  <c r="N140" i="1"/>
  <c r="N141" i="1"/>
  <c r="N142" i="1"/>
  <c r="N143" i="1"/>
  <c r="N144" i="1"/>
  <c r="N145" i="1"/>
  <c r="N146" i="1"/>
  <c r="J148" i="1"/>
  <c r="AA148" i="1" s="1"/>
  <c r="AJ147" i="1" s="1"/>
  <c r="AD148" i="1"/>
  <c r="H148" i="1" s="1"/>
  <c r="H147" i="1" s="1"/>
  <c r="J151" i="1"/>
  <c r="AA151" i="1" s="1"/>
  <c r="AJ150" i="1" s="1"/>
  <c r="AD151" i="1"/>
  <c r="H151" i="1" s="1"/>
  <c r="H150" i="1" s="1"/>
  <c r="U150" i="1" s="1"/>
  <c r="N151" i="1"/>
  <c r="O150" i="1" s="1"/>
  <c r="J153" i="1"/>
  <c r="AA153" i="1" s="1"/>
  <c r="AD153" i="1"/>
  <c r="J154" i="1"/>
  <c r="AA154" i="1" s="1"/>
  <c r="AD154" i="1"/>
  <c r="H154" i="1" s="1"/>
  <c r="J155" i="1"/>
  <c r="AA155" i="1" s="1"/>
  <c r="AD155" i="1"/>
  <c r="J156" i="1"/>
  <c r="AA156" i="1" s="1"/>
  <c r="AD156" i="1"/>
  <c r="H156" i="1" s="1"/>
  <c r="J157" i="1"/>
  <c r="AA157" i="1" s="1"/>
  <c r="AD157" i="1"/>
  <c r="J158" i="1"/>
  <c r="AA158" i="1" s="1"/>
  <c r="AD158" i="1"/>
  <c r="J161" i="1"/>
  <c r="AA161" i="1" s="1"/>
  <c r="J163" i="1"/>
  <c r="AA163" i="1" s="1"/>
  <c r="N161" i="1"/>
  <c r="N163" i="1"/>
  <c r="J166" i="1"/>
  <c r="N166" i="1"/>
  <c r="O165" i="1" s="1"/>
  <c r="J169" i="1"/>
  <c r="AA169" i="1" s="1"/>
  <c r="AJ168" i="1" s="1"/>
  <c r="N169" i="1"/>
  <c r="O168" i="1" s="1"/>
  <c r="J172" i="1"/>
  <c r="AA172" i="1" s="1"/>
  <c r="J174" i="1"/>
  <c r="J176" i="1"/>
  <c r="AA176" i="1" s="1"/>
  <c r="J178" i="1"/>
  <c r="J180" i="1"/>
  <c r="AA180" i="1" s="1"/>
  <c r="N172" i="1"/>
  <c r="N174" i="1"/>
  <c r="N176" i="1"/>
  <c r="N178" i="1"/>
  <c r="N180" i="1"/>
  <c r="J183" i="1"/>
  <c r="AA183" i="1" s="1"/>
  <c r="AD183" i="1"/>
  <c r="H183" i="1" s="1"/>
  <c r="J185" i="1"/>
  <c r="AA185" i="1" s="1"/>
  <c r="AD185" i="1"/>
  <c r="J187" i="1"/>
  <c r="AA187" i="1" s="1"/>
  <c r="AD187" i="1"/>
  <c r="H187" i="1" s="1"/>
  <c r="J189" i="1"/>
  <c r="AA189" i="1" s="1"/>
  <c r="AD189" i="1"/>
  <c r="J191" i="1"/>
  <c r="AA191" i="1" s="1"/>
  <c r="AD191" i="1"/>
  <c r="J193" i="1"/>
  <c r="AA193" i="1" s="1"/>
  <c r="AD193" i="1"/>
  <c r="N183" i="1"/>
  <c r="N185" i="1"/>
  <c r="N187" i="1"/>
  <c r="N189" i="1"/>
  <c r="N191" i="1"/>
  <c r="J196" i="1"/>
  <c r="AA196" i="1" s="1"/>
  <c r="AJ195" i="1" s="1"/>
  <c r="AD196" i="1"/>
  <c r="N196" i="1"/>
  <c r="O195" i="1" s="1"/>
  <c r="J199" i="1"/>
  <c r="AA199" i="1" s="1"/>
  <c r="AD199" i="1"/>
  <c r="J201" i="1"/>
  <c r="AA201" i="1" s="1"/>
  <c r="AD201" i="1"/>
  <c r="J203" i="1"/>
  <c r="AA203" i="1" s="1"/>
  <c r="AD203" i="1"/>
  <c r="J205" i="1"/>
  <c r="AA205" i="1" s="1"/>
  <c r="AD205" i="1"/>
  <c r="J206" i="1"/>
  <c r="AA206" i="1" s="1"/>
  <c r="AD206" i="1"/>
  <c r="H206" i="1" s="1"/>
  <c r="J207" i="1"/>
  <c r="AA207" i="1" s="1"/>
  <c r="AD207" i="1"/>
  <c r="J209" i="1"/>
  <c r="AA209" i="1" s="1"/>
  <c r="AD209" i="1"/>
  <c r="H209" i="1" s="1"/>
  <c r="J211" i="1"/>
  <c r="AA211" i="1" s="1"/>
  <c r="AD211" i="1"/>
  <c r="J213" i="1"/>
  <c r="AA213" i="1" s="1"/>
  <c r="AD213" i="1"/>
  <c r="J215" i="1"/>
  <c r="AA215" i="1" s="1"/>
  <c r="AD215" i="1"/>
  <c r="J217" i="1"/>
  <c r="AA217" i="1" s="1"/>
  <c r="AD217" i="1"/>
  <c r="J219" i="1"/>
  <c r="AA219" i="1" s="1"/>
  <c r="AD219" i="1"/>
  <c r="J221" i="1"/>
  <c r="AA221" i="1" s="1"/>
  <c r="AD221" i="1"/>
  <c r="H221" i="1" s="1"/>
  <c r="J223" i="1"/>
  <c r="AA223" i="1" s="1"/>
  <c r="AD223" i="1"/>
  <c r="J225" i="1"/>
  <c r="AA225" i="1" s="1"/>
  <c r="AD225" i="1"/>
  <c r="H225" i="1" s="1"/>
  <c r="J227" i="1"/>
  <c r="AA227" i="1" s="1"/>
  <c r="AD227" i="1"/>
  <c r="N199" i="1"/>
  <c r="N201" i="1"/>
  <c r="N203" i="1"/>
  <c r="N205" i="1"/>
  <c r="N206" i="1"/>
  <c r="N207" i="1"/>
  <c r="N209" i="1"/>
  <c r="N211" i="1"/>
  <c r="N213" i="1"/>
  <c r="N215" i="1"/>
  <c r="N217" i="1"/>
  <c r="N219" i="1"/>
  <c r="N221" i="1"/>
  <c r="N223" i="1"/>
  <c r="N225" i="1"/>
  <c r="J229" i="1"/>
  <c r="AA229" i="1" s="1"/>
  <c r="AD229" i="1"/>
  <c r="H229" i="1" s="1"/>
  <c r="J232" i="1"/>
  <c r="AA232" i="1" s="1"/>
  <c r="AD232" i="1"/>
  <c r="H232" i="1" s="1"/>
  <c r="J234" i="1"/>
  <c r="AA234" i="1" s="1"/>
  <c r="AD234" i="1"/>
  <c r="H234" i="1" s="1"/>
  <c r="J236" i="1"/>
  <c r="AA236" i="1" s="1"/>
  <c r="AD236" i="1"/>
  <c r="N229" i="1"/>
  <c r="N232" i="1"/>
  <c r="N234" i="1"/>
  <c r="J239" i="1"/>
  <c r="AA239" i="1" s="1"/>
  <c r="AD239" i="1"/>
  <c r="H239" i="1" s="1"/>
  <c r="J242" i="1"/>
  <c r="AA242" i="1" s="1"/>
  <c r="AD242" i="1"/>
  <c r="J244" i="1"/>
  <c r="AA244" i="1" s="1"/>
  <c r="AD244" i="1"/>
  <c r="H244" i="1" s="1"/>
  <c r="J246" i="1"/>
  <c r="AA246" i="1" s="1"/>
  <c r="AD246" i="1"/>
  <c r="H246" i="1" s="1"/>
  <c r="J248" i="1"/>
  <c r="AA248" i="1" s="1"/>
  <c r="AD248" i="1"/>
  <c r="H248" i="1" s="1"/>
  <c r="J250" i="1"/>
  <c r="AA250" i="1" s="1"/>
  <c r="AD250" i="1"/>
  <c r="H250" i="1" s="1"/>
  <c r="J254" i="1"/>
  <c r="AA254" i="1" s="1"/>
  <c r="AD254" i="1"/>
  <c r="H254" i="1" s="1"/>
  <c r="J256" i="1"/>
  <c r="AA256" i="1" s="1"/>
  <c r="AD256" i="1"/>
  <c r="J258" i="1"/>
  <c r="AA258" i="1" s="1"/>
  <c r="AD258" i="1"/>
  <c r="H258" i="1" s="1"/>
  <c r="J259" i="1"/>
  <c r="AA259" i="1" s="1"/>
  <c r="AD259" i="1"/>
  <c r="N239" i="1"/>
  <c r="N242" i="1"/>
  <c r="N244" i="1"/>
  <c r="N246" i="1"/>
  <c r="N248" i="1"/>
  <c r="N250" i="1"/>
  <c r="N254" i="1"/>
  <c r="N256" i="1"/>
  <c r="N259" i="1"/>
  <c r="J262" i="1"/>
  <c r="AA262" i="1" s="1"/>
  <c r="AD262" i="1"/>
  <c r="H262" i="1" s="1"/>
  <c r="J264" i="1"/>
  <c r="AA264" i="1" s="1"/>
  <c r="AD264" i="1"/>
  <c r="H264" i="1" s="1"/>
  <c r="N262" i="1"/>
  <c r="N264" i="1"/>
  <c r="J267" i="1"/>
  <c r="J269" i="1"/>
  <c r="AA269" i="1" s="1"/>
  <c r="J271" i="1"/>
  <c r="AA271" i="1" s="1"/>
  <c r="J273" i="1"/>
  <c r="AA273" i="1" s="1"/>
  <c r="J275" i="1"/>
  <c r="N267" i="1"/>
  <c r="N269" i="1"/>
  <c r="N271" i="1"/>
  <c r="N273" i="1"/>
  <c r="N275" i="1"/>
  <c r="J278" i="1"/>
  <c r="AA278" i="1" s="1"/>
  <c r="J279" i="1"/>
  <c r="AA279" i="1" s="1"/>
  <c r="J280" i="1"/>
  <c r="J281" i="1"/>
  <c r="AA281" i="1" s="1"/>
  <c r="J282" i="1"/>
  <c r="AA282" i="1" s="1"/>
  <c r="J283" i="1"/>
  <c r="AA283" i="1" s="1"/>
  <c r="J284" i="1"/>
  <c r="AA284" i="1" s="1"/>
  <c r="N278" i="1"/>
  <c r="N279" i="1"/>
  <c r="N280" i="1"/>
  <c r="N281" i="1"/>
  <c r="N282" i="1"/>
  <c r="N283" i="1"/>
  <c r="N284" i="1"/>
  <c r="J286" i="1"/>
  <c r="J287" i="1"/>
  <c r="AA287" i="1" s="1"/>
  <c r="J288" i="1"/>
  <c r="AA288" i="1" s="1"/>
  <c r="J289" i="1"/>
  <c r="J290" i="1"/>
  <c r="AA290" i="1" s="1"/>
  <c r="J291" i="1"/>
  <c r="AA291" i="1" s="1"/>
  <c r="J292" i="1"/>
  <c r="N286" i="1"/>
  <c r="N287" i="1"/>
  <c r="N288" i="1"/>
  <c r="N289" i="1"/>
  <c r="N290" i="1"/>
  <c r="N291" i="1"/>
  <c r="N292" i="1"/>
  <c r="J294" i="1"/>
  <c r="AA294" i="1" s="1"/>
  <c r="AJ293" i="1" s="1"/>
  <c r="AD294" i="1"/>
  <c r="H294" i="1" s="1"/>
  <c r="H293" i="1" s="1"/>
  <c r="N294" i="1"/>
  <c r="O293" i="1" s="1"/>
  <c r="J296" i="1"/>
  <c r="AA296" i="1" s="1"/>
  <c r="AD296" i="1"/>
  <c r="J297" i="1"/>
  <c r="AA297" i="1" s="1"/>
  <c r="AD297" i="1"/>
  <c r="H297" i="1" s="1"/>
  <c r="J298" i="1"/>
  <c r="AA298" i="1" s="1"/>
  <c r="AD298" i="1"/>
  <c r="J299" i="1"/>
  <c r="AA299" i="1" s="1"/>
  <c r="AD299" i="1"/>
  <c r="J300" i="1"/>
  <c r="AA300" i="1" s="1"/>
  <c r="AD300" i="1"/>
  <c r="H300" i="1" s="1"/>
  <c r="J301" i="1"/>
  <c r="AD301" i="1"/>
  <c r="J304" i="1"/>
  <c r="AA304" i="1" s="1"/>
  <c r="J306" i="1"/>
  <c r="AA306" i="1" s="1"/>
  <c r="N304" i="1"/>
  <c r="N306" i="1"/>
  <c r="J309" i="1"/>
  <c r="N309" i="1"/>
  <c r="O308" i="1" s="1"/>
  <c r="J312" i="1"/>
  <c r="AA312" i="1" s="1"/>
  <c r="AJ311" i="1" s="1"/>
  <c r="N312" i="1"/>
  <c r="O311" i="1" s="1"/>
  <c r="J315" i="1"/>
  <c r="AA315" i="1" s="1"/>
  <c r="J317" i="1"/>
  <c r="J319" i="1"/>
  <c r="AA319" i="1" s="1"/>
  <c r="J321" i="1"/>
  <c r="J323" i="1"/>
  <c r="AA323" i="1" s="1"/>
  <c r="N315" i="1"/>
  <c r="N317" i="1"/>
  <c r="N319" i="1"/>
  <c r="N321" i="1"/>
  <c r="N323" i="1"/>
  <c r="J326" i="1"/>
  <c r="AA326" i="1" s="1"/>
  <c r="AD326" i="1"/>
  <c r="H326" i="1" s="1"/>
  <c r="J328" i="1"/>
  <c r="AA328" i="1" s="1"/>
  <c r="AD328" i="1"/>
  <c r="J330" i="1"/>
  <c r="AA330" i="1" s="1"/>
  <c r="AD330" i="1"/>
  <c r="J332" i="1"/>
  <c r="AD332" i="1"/>
  <c r="J334" i="1"/>
  <c r="AA334" i="1" s="1"/>
  <c r="AD334" i="1"/>
  <c r="J336" i="1"/>
  <c r="AA336" i="1" s="1"/>
  <c r="AD336" i="1"/>
  <c r="N326" i="1"/>
  <c r="N328" i="1"/>
  <c r="N330" i="1"/>
  <c r="N332" i="1"/>
  <c r="N334" i="1"/>
  <c r="J339" i="1"/>
  <c r="AA339" i="1" s="1"/>
  <c r="AJ338" i="1" s="1"/>
  <c r="AD339" i="1"/>
  <c r="H339" i="1" s="1"/>
  <c r="N339" i="1"/>
  <c r="O338" i="1" s="1"/>
  <c r="J342" i="1"/>
  <c r="AA342" i="1" s="1"/>
  <c r="AD342" i="1"/>
  <c r="J344" i="1"/>
  <c r="AA344" i="1" s="1"/>
  <c r="AD344" i="1"/>
  <c r="J346" i="1"/>
  <c r="AA346" i="1" s="1"/>
  <c r="AD346" i="1"/>
  <c r="J348" i="1"/>
  <c r="AA348" i="1" s="1"/>
  <c r="AD348" i="1"/>
  <c r="J350" i="1"/>
  <c r="AD350" i="1"/>
  <c r="H350" i="1" s="1"/>
  <c r="J352" i="1"/>
  <c r="AA352" i="1" s="1"/>
  <c r="AD352" i="1"/>
  <c r="J354" i="1"/>
  <c r="AA354" i="1" s="1"/>
  <c r="AD354" i="1"/>
  <c r="H354" i="1" s="1"/>
  <c r="J356" i="1"/>
  <c r="AA356" i="1" s="1"/>
  <c r="AD356" i="1"/>
  <c r="J358" i="1"/>
  <c r="AA358" i="1" s="1"/>
  <c r="AD358" i="1"/>
  <c r="J360" i="1"/>
  <c r="AA360" i="1" s="1"/>
  <c r="AD360" i="1"/>
  <c r="J362" i="1"/>
  <c r="AA362" i="1" s="1"/>
  <c r="AD362" i="1"/>
  <c r="J364" i="1"/>
  <c r="AA364" i="1" s="1"/>
  <c r="AD364" i="1"/>
  <c r="J366" i="1"/>
  <c r="AA366" i="1" s="1"/>
  <c r="AD366" i="1"/>
  <c r="H366" i="1" s="1"/>
  <c r="J368" i="1"/>
  <c r="AA368" i="1" s="1"/>
  <c r="AD368" i="1"/>
  <c r="J370" i="1"/>
  <c r="AA370" i="1" s="1"/>
  <c r="AD370" i="1"/>
  <c r="H370" i="1" s="1"/>
  <c r="N342" i="1"/>
  <c r="N344" i="1"/>
  <c r="N346" i="1"/>
  <c r="N348" i="1"/>
  <c r="N350" i="1"/>
  <c r="N352" i="1"/>
  <c r="N354" i="1"/>
  <c r="N356" i="1"/>
  <c r="N358" i="1"/>
  <c r="N360" i="1"/>
  <c r="N362" i="1"/>
  <c r="N364" i="1"/>
  <c r="N366" i="1"/>
  <c r="N368" i="1"/>
  <c r="N370" i="1"/>
  <c r="J373" i="1"/>
  <c r="AA373" i="1" s="1"/>
  <c r="AD373" i="1"/>
  <c r="J376" i="1"/>
  <c r="AA376" i="1" s="1"/>
  <c r="AD376" i="1"/>
  <c r="H376" i="1" s="1"/>
  <c r="J378" i="1"/>
  <c r="AA378" i="1" s="1"/>
  <c r="AD378" i="1"/>
  <c r="J380" i="1"/>
  <c r="AA380" i="1" s="1"/>
  <c r="AD380" i="1"/>
  <c r="H380" i="1" s="1"/>
  <c r="N373" i="1"/>
  <c r="N376" i="1"/>
  <c r="N378" i="1"/>
  <c r="J383" i="1"/>
  <c r="AA383" i="1" s="1"/>
  <c r="AD383" i="1"/>
  <c r="H383" i="1" s="1"/>
  <c r="J386" i="1"/>
  <c r="AA386" i="1" s="1"/>
  <c r="AD386" i="1"/>
  <c r="H386" i="1" s="1"/>
  <c r="J388" i="1"/>
  <c r="AA388" i="1" s="1"/>
  <c r="AD388" i="1"/>
  <c r="J390" i="1"/>
  <c r="AA390" i="1" s="1"/>
  <c r="AD390" i="1"/>
  <c r="H390" i="1" s="1"/>
  <c r="J392" i="1"/>
  <c r="AA392" i="1" s="1"/>
  <c r="AD392" i="1"/>
  <c r="J394" i="1"/>
  <c r="AA394" i="1" s="1"/>
  <c r="AD394" i="1"/>
  <c r="H394" i="1" s="1"/>
  <c r="J398" i="1"/>
  <c r="AA398" i="1" s="1"/>
  <c r="AD398" i="1"/>
  <c r="H398" i="1" s="1"/>
  <c r="J400" i="1"/>
  <c r="AA400" i="1" s="1"/>
  <c r="AD400" i="1"/>
  <c r="H400" i="1" s="1"/>
  <c r="J402" i="1"/>
  <c r="AA402" i="1" s="1"/>
  <c r="AD402" i="1"/>
  <c r="H402" i="1" s="1"/>
  <c r="J404" i="1"/>
  <c r="AD404" i="1"/>
  <c r="H404" i="1" s="1"/>
  <c r="N383" i="1"/>
  <c r="N386" i="1"/>
  <c r="N388" i="1"/>
  <c r="N390" i="1"/>
  <c r="N392" i="1"/>
  <c r="N394" i="1"/>
  <c r="N398" i="1"/>
  <c r="N400" i="1"/>
  <c r="N402" i="1"/>
  <c r="J407" i="1"/>
  <c r="AA407" i="1" s="1"/>
  <c r="AD407" i="1"/>
  <c r="H407" i="1" s="1"/>
  <c r="J409" i="1"/>
  <c r="AA409" i="1" s="1"/>
  <c r="AD409" i="1"/>
  <c r="H409" i="1" s="1"/>
  <c r="N407" i="1"/>
  <c r="N409" i="1"/>
  <c r="J412" i="1"/>
  <c r="I412" i="1" s="1"/>
  <c r="J414" i="1"/>
  <c r="AA414" i="1" s="1"/>
  <c r="J416" i="1"/>
  <c r="AA416" i="1" s="1"/>
  <c r="J418" i="1"/>
  <c r="AA418" i="1" s="1"/>
  <c r="J420" i="1"/>
  <c r="I420" i="1" s="1"/>
  <c r="N412" i="1"/>
  <c r="N414" i="1"/>
  <c r="N416" i="1"/>
  <c r="N418" i="1"/>
  <c r="N420" i="1"/>
  <c r="J423" i="1"/>
  <c r="AA423" i="1" s="1"/>
  <c r="J424" i="1"/>
  <c r="AA424" i="1" s="1"/>
  <c r="J425" i="1"/>
  <c r="AA425" i="1" s="1"/>
  <c r="J426" i="1"/>
  <c r="J427" i="1"/>
  <c r="AA427" i="1" s="1"/>
  <c r="J428" i="1"/>
  <c r="AA428" i="1" s="1"/>
  <c r="J429" i="1"/>
  <c r="AA429" i="1" s="1"/>
  <c r="N423" i="1"/>
  <c r="N424" i="1"/>
  <c r="N425" i="1"/>
  <c r="N426" i="1"/>
  <c r="N427" i="1"/>
  <c r="N428" i="1"/>
  <c r="N429" i="1"/>
  <c r="J431" i="1"/>
  <c r="J432" i="1"/>
  <c r="AA432" i="1" s="1"/>
  <c r="J433" i="1"/>
  <c r="AA433" i="1" s="1"/>
  <c r="J434" i="1"/>
  <c r="AA434" i="1" s="1"/>
  <c r="J435" i="1"/>
  <c r="I435" i="1" s="1"/>
  <c r="J436" i="1"/>
  <c r="AA436" i="1" s="1"/>
  <c r="J437" i="1"/>
  <c r="N431" i="1"/>
  <c r="N432" i="1"/>
  <c r="N433" i="1"/>
  <c r="N434" i="1"/>
  <c r="N435" i="1"/>
  <c r="N436" i="1"/>
  <c r="N437" i="1"/>
  <c r="J439" i="1"/>
  <c r="AA439" i="1" s="1"/>
  <c r="AJ438" i="1" s="1"/>
  <c r="AD439" i="1"/>
  <c r="J442" i="1"/>
  <c r="AA442" i="1" s="1"/>
  <c r="AJ441" i="1" s="1"/>
  <c r="AD442" i="1"/>
  <c r="H442" i="1" s="1"/>
  <c r="H441" i="1" s="1"/>
  <c r="U441" i="1" s="1"/>
  <c r="N442" i="1"/>
  <c r="O441" i="1" s="1"/>
  <c r="J444" i="1"/>
  <c r="AA444" i="1" s="1"/>
  <c r="AD444" i="1"/>
  <c r="J445" i="1"/>
  <c r="AA445" i="1" s="1"/>
  <c r="AD445" i="1"/>
  <c r="J446" i="1"/>
  <c r="AA446" i="1" s="1"/>
  <c r="AD446" i="1"/>
  <c r="H446" i="1" s="1"/>
  <c r="J447" i="1"/>
  <c r="AA447" i="1" s="1"/>
  <c r="AD447" i="1"/>
  <c r="J448" i="1"/>
  <c r="AA448" i="1" s="1"/>
  <c r="AD448" i="1"/>
  <c r="J449" i="1"/>
  <c r="AA449" i="1" s="1"/>
  <c r="AD449" i="1"/>
  <c r="J452" i="1"/>
  <c r="AA452" i="1" s="1"/>
  <c r="J454" i="1"/>
  <c r="N452" i="1"/>
  <c r="N454" i="1"/>
  <c r="J457" i="1"/>
  <c r="AA457" i="1" s="1"/>
  <c r="AJ456" i="1" s="1"/>
  <c r="N457" i="1"/>
  <c r="O456" i="1" s="1"/>
  <c r="J460" i="1"/>
  <c r="AA460" i="1" s="1"/>
  <c r="AJ459" i="1" s="1"/>
  <c r="N460" i="1"/>
  <c r="O459" i="1" s="1"/>
  <c r="J463" i="1"/>
  <c r="AA463" i="1" s="1"/>
  <c r="J465" i="1"/>
  <c r="AA465" i="1" s="1"/>
  <c r="J467" i="1"/>
  <c r="AA467" i="1" s="1"/>
  <c r="J469" i="1"/>
  <c r="J471" i="1"/>
  <c r="N463" i="1"/>
  <c r="N465" i="1"/>
  <c r="N467" i="1"/>
  <c r="N469" i="1"/>
  <c r="N471" i="1"/>
  <c r="J474" i="1"/>
  <c r="AA474" i="1" s="1"/>
  <c r="AD474" i="1"/>
  <c r="J476" i="1"/>
  <c r="AA476" i="1" s="1"/>
  <c r="AD476" i="1"/>
  <c r="J478" i="1"/>
  <c r="AA478" i="1" s="1"/>
  <c r="AD478" i="1"/>
  <c r="J480" i="1"/>
  <c r="AA480" i="1" s="1"/>
  <c r="AD480" i="1"/>
  <c r="J482" i="1"/>
  <c r="AA482" i="1" s="1"/>
  <c r="AD482" i="1"/>
  <c r="J484" i="1"/>
  <c r="AA484" i="1" s="1"/>
  <c r="AD484" i="1"/>
  <c r="H484" i="1" s="1"/>
  <c r="N474" i="1"/>
  <c r="N476" i="1"/>
  <c r="N478" i="1"/>
  <c r="N480" i="1"/>
  <c r="N482" i="1"/>
  <c r="J487" i="1"/>
  <c r="AA487" i="1" s="1"/>
  <c r="AJ486" i="1" s="1"/>
  <c r="AD487" i="1"/>
  <c r="N487" i="1"/>
  <c r="O486" i="1" s="1"/>
  <c r="J490" i="1"/>
  <c r="AA490" i="1" s="1"/>
  <c r="AD490" i="1"/>
  <c r="H490" i="1" s="1"/>
  <c r="J492" i="1"/>
  <c r="AA492" i="1" s="1"/>
  <c r="AD492" i="1"/>
  <c r="H492" i="1" s="1"/>
  <c r="J494" i="1"/>
  <c r="AA494" i="1" s="1"/>
  <c r="AD494" i="1"/>
  <c r="H494" i="1" s="1"/>
  <c r="J496" i="1"/>
  <c r="AA496" i="1" s="1"/>
  <c r="AD496" i="1"/>
  <c r="H496" i="1" s="1"/>
  <c r="J498" i="1"/>
  <c r="AA498" i="1" s="1"/>
  <c r="AD498" i="1"/>
  <c r="H498" i="1" s="1"/>
  <c r="J500" i="1"/>
  <c r="AA500" i="1" s="1"/>
  <c r="AD500" i="1"/>
  <c r="H500" i="1" s="1"/>
  <c r="J502" i="1"/>
  <c r="AA502" i="1" s="1"/>
  <c r="AD502" i="1"/>
  <c r="J504" i="1"/>
  <c r="AA504" i="1" s="1"/>
  <c r="AD504" i="1"/>
  <c r="H504" i="1" s="1"/>
  <c r="J506" i="1"/>
  <c r="AA506" i="1" s="1"/>
  <c r="AD506" i="1"/>
  <c r="J508" i="1"/>
  <c r="AA508" i="1" s="1"/>
  <c r="AD508" i="1"/>
  <c r="H508" i="1" s="1"/>
  <c r="J510" i="1"/>
  <c r="AA510" i="1" s="1"/>
  <c r="AD510" i="1"/>
  <c r="H510" i="1" s="1"/>
  <c r="J512" i="1"/>
  <c r="AA512" i="1" s="1"/>
  <c r="AD512" i="1"/>
  <c r="H512" i="1" s="1"/>
  <c r="J514" i="1"/>
  <c r="AD514" i="1"/>
  <c r="H514" i="1" s="1"/>
  <c r="J516" i="1"/>
  <c r="AA516" i="1" s="1"/>
  <c r="AD516" i="1"/>
  <c r="H516" i="1" s="1"/>
  <c r="J518" i="1"/>
  <c r="AA518" i="1" s="1"/>
  <c r="AD518" i="1"/>
  <c r="N490" i="1"/>
  <c r="N492" i="1"/>
  <c r="N494" i="1"/>
  <c r="N496" i="1"/>
  <c r="N498" i="1"/>
  <c r="N500" i="1"/>
  <c r="N502" i="1"/>
  <c r="N504" i="1"/>
  <c r="N506" i="1"/>
  <c r="N508" i="1"/>
  <c r="N510" i="1"/>
  <c r="N512" i="1"/>
  <c r="N514" i="1"/>
  <c r="N516" i="1"/>
  <c r="N518" i="1"/>
  <c r="J521" i="1"/>
  <c r="AD521" i="1"/>
  <c r="H521" i="1" s="1"/>
  <c r="J524" i="1"/>
  <c r="AA524" i="1" s="1"/>
  <c r="AD524" i="1"/>
  <c r="H524" i="1" s="1"/>
  <c r="J526" i="1"/>
  <c r="AA526" i="1" s="1"/>
  <c r="AD526" i="1"/>
  <c r="H526" i="1" s="1"/>
  <c r="J528" i="1"/>
  <c r="AA528" i="1" s="1"/>
  <c r="AD528" i="1"/>
  <c r="H528" i="1" s="1"/>
  <c r="N521" i="1"/>
  <c r="N524" i="1"/>
  <c r="N526" i="1"/>
  <c r="J531" i="1"/>
  <c r="AA531" i="1" s="1"/>
  <c r="AD531" i="1"/>
  <c r="J534" i="1"/>
  <c r="AA534" i="1" s="1"/>
  <c r="AD534" i="1"/>
  <c r="J536" i="1"/>
  <c r="AA536" i="1" s="1"/>
  <c r="AD536" i="1"/>
  <c r="J538" i="1"/>
  <c r="AA538" i="1" s="1"/>
  <c r="AD538" i="1"/>
  <c r="H538" i="1" s="1"/>
  <c r="J540" i="1"/>
  <c r="AA540" i="1" s="1"/>
  <c r="AD540" i="1"/>
  <c r="J542" i="1"/>
  <c r="AA542" i="1" s="1"/>
  <c r="AD542" i="1"/>
  <c r="J546" i="1"/>
  <c r="AA546" i="1" s="1"/>
  <c r="AD546" i="1"/>
  <c r="H546" i="1" s="1"/>
  <c r="J548" i="1"/>
  <c r="AA548" i="1" s="1"/>
  <c r="AD548" i="1"/>
  <c r="J550" i="1"/>
  <c r="AA550" i="1" s="1"/>
  <c r="AD550" i="1"/>
  <c r="H550" i="1" s="1"/>
  <c r="J552" i="1"/>
  <c r="AA552" i="1" s="1"/>
  <c r="AD552" i="1"/>
  <c r="H552" i="1" s="1"/>
  <c r="N531" i="1"/>
  <c r="N534" i="1"/>
  <c r="N536" i="1"/>
  <c r="N538" i="1"/>
  <c r="N540" i="1"/>
  <c r="N542" i="1"/>
  <c r="N546" i="1"/>
  <c r="N548" i="1"/>
  <c r="N550" i="1"/>
  <c r="J555" i="1"/>
  <c r="AA555" i="1" s="1"/>
  <c r="AD555" i="1"/>
  <c r="J557" i="1"/>
  <c r="AA557" i="1" s="1"/>
  <c r="AD557" i="1"/>
  <c r="H557" i="1" s="1"/>
  <c r="N555" i="1"/>
  <c r="N557" i="1"/>
  <c r="J560" i="1"/>
  <c r="J562" i="1"/>
  <c r="J564" i="1"/>
  <c r="J566" i="1"/>
  <c r="AA566" i="1" s="1"/>
  <c r="J568" i="1"/>
  <c r="AA568" i="1" s="1"/>
  <c r="N560" i="1"/>
  <c r="N562" i="1"/>
  <c r="N564" i="1"/>
  <c r="N566" i="1"/>
  <c r="N568" i="1"/>
  <c r="J571" i="1"/>
  <c r="J572" i="1"/>
  <c r="AA572" i="1" s="1"/>
  <c r="J573" i="1"/>
  <c r="J574" i="1"/>
  <c r="AA574" i="1" s="1"/>
  <c r="J575" i="1"/>
  <c r="AA575" i="1" s="1"/>
  <c r="J576" i="1"/>
  <c r="AA576" i="1" s="1"/>
  <c r="J577" i="1"/>
  <c r="AA577" i="1" s="1"/>
  <c r="N571" i="1"/>
  <c r="N572" i="1"/>
  <c r="N573" i="1"/>
  <c r="N574" i="1"/>
  <c r="N575" i="1"/>
  <c r="N576" i="1"/>
  <c r="N577" i="1"/>
  <c r="J579" i="1"/>
  <c r="AA579" i="1" s="1"/>
  <c r="J580" i="1"/>
  <c r="AA580" i="1" s="1"/>
  <c r="J581" i="1"/>
  <c r="AA581" i="1" s="1"/>
  <c r="J582" i="1"/>
  <c r="AA582" i="1" s="1"/>
  <c r="J583" i="1"/>
  <c r="J584" i="1"/>
  <c r="J585" i="1"/>
  <c r="N579" i="1"/>
  <c r="N580" i="1"/>
  <c r="N581" i="1"/>
  <c r="N582" i="1"/>
  <c r="N583" i="1"/>
  <c r="N584" i="1"/>
  <c r="N585" i="1"/>
  <c r="J587" i="1"/>
  <c r="AA587" i="1" s="1"/>
  <c r="AJ586" i="1" s="1"/>
  <c r="AD587" i="1"/>
  <c r="H587" i="1" s="1"/>
  <c r="J590" i="1"/>
  <c r="AA590" i="1" s="1"/>
  <c r="AJ589" i="1" s="1"/>
  <c r="AD590" i="1"/>
  <c r="H590" i="1" s="1"/>
  <c r="H589" i="1" s="1"/>
  <c r="U589" i="1" s="1"/>
  <c r="N590" i="1"/>
  <c r="O589" i="1" s="1"/>
  <c r="J592" i="1"/>
  <c r="AA592" i="1" s="1"/>
  <c r="AD592" i="1"/>
  <c r="H592" i="1" s="1"/>
  <c r="J593" i="1"/>
  <c r="AA593" i="1" s="1"/>
  <c r="AD593" i="1"/>
  <c r="H593" i="1" s="1"/>
  <c r="J594" i="1"/>
  <c r="AA594" i="1" s="1"/>
  <c r="AD594" i="1"/>
  <c r="H594" i="1" s="1"/>
  <c r="J595" i="1"/>
  <c r="AA595" i="1" s="1"/>
  <c r="AD595" i="1"/>
  <c r="H595" i="1" s="1"/>
  <c r="J596" i="1"/>
  <c r="AA596" i="1" s="1"/>
  <c r="AD596" i="1"/>
  <c r="H596" i="1" s="1"/>
  <c r="J597" i="1"/>
  <c r="AA597" i="1" s="1"/>
  <c r="AD597" i="1"/>
  <c r="J600" i="1"/>
  <c r="J602" i="1"/>
  <c r="AA602" i="1" s="1"/>
  <c r="N600" i="1"/>
  <c r="N602" i="1"/>
  <c r="J605" i="1"/>
  <c r="AA605" i="1" s="1"/>
  <c r="N605" i="1"/>
  <c r="J608" i="1"/>
  <c r="AA608" i="1" s="1"/>
  <c r="AJ607" i="1" s="1"/>
  <c r="N608" i="1"/>
  <c r="O607" i="1" s="1"/>
  <c r="J611" i="1"/>
  <c r="AA611" i="1" s="1"/>
  <c r="J613" i="1"/>
  <c r="AA613" i="1" s="1"/>
  <c r="J615" i="1"/>
  <c r="J617" i="1"/>
  <c r="AA617" i="1" s="1"/>
  <c r="J619" i="1"/>
  <c r="AA619" i="1" s="1"/>
  <c r="N611" i="1"/>
  <c r="N613" i="1"/>
  <c r="N615" i="1"/>
  <c r="N617" i="1"/>
  <c r="N619" i="1"/>
  <c r="J622" i="1"/>
  <c r="AD622" i="1"/>
  <c r="H622" i="1" s="1"/>
  <c r="J624" i="1"/>
  <c r="AA624" i="1" s="1"/>
  <c r="AD624" i="1"/>
  <c r="J626" i="1"/>
  <c r="AA626" i="1" s="1"/>
  <c r="AD626" i="1"/>
  <c r="H626" i="1" s="1"/>
  <c r="J628" i="1"/>
  <c r="AA628" i="1" s="1"/>
  <c r="AD628" i="1"/>
  <c r="J630" i="1"/>
  <c r="AD630" i="1"/>
  <c r="J632" i="1"/>
  <c r="AA632" i="1" s="1"/>
  <c r="AD632" i="1"/>
  <c r="H632" i="1" s="1"/>
  <c r="N622" i="1"/>
  <c r="N624" i="1"/>
  <c r="N626" i="1"/>
  <c r="N628" i="1"/>
  <c r="N630" i="1"/>
  <c r="J635" i="1"/>
  <c r="AA635" i="1" s="1"/>
  <c r="AJ634" i="1" s="1"/>
  <c r="AD635" i="1"/>
  <c r="N635" i="1"/>
  <c r="O634" i="1" s="1"/>
  <c r="J638" i="1"/>
  <c r="AA638" i="1" s="1"/>
  <c r="AD638" i="1"/>
  <c r="H638" i="1" s="1"/>
  <c r="J640" i="1"/>
  <c r="AA640" i="1" s="1"/>
  <c r="AD640" i="1"/>
  <c r="J642" i="1"/>
  <c r="AA642" i="1" s="1"/>
  <c r="AD642" i="1"/>
  <c r="H642" i="1" s="1"/>
  <c r="J644" i="1"/>
  <c r="AA644" i="1" s="1"/>
  <c r="AD644" i="1"/>
  <c r="J646" i="1"/>
  <c r="AA646" i="1" s="1"/>
  <c r="AD646" i="1"/>
  <c r="H646" i="1" s="1"/>
  <c r="J648" i="1"/>
  <c r="AA648" i="1" s="1"/>
  <c r="AD648" i="1"/>
  <c r="J650" i="1"/>
  <c r="AA650" i="1" s="1"/>
  <c r="AD650" i="1"/>
  <c r="J652" i="1"/>
  <c r="AA652" i="1" s="1"/>
  <c r="AD652" i="1"/>
  <c r="J654" i="1"/>
  <c r="AA654" i="1" s="1"/>
  <c r="AD654" i="1"/>
  <c r="J656" i="1"/>
  <c r="AA656" i="1" s="1"/>
  <c r="AD656" i="1"/>
  <c r="H656" i="1" s="1"/>
  <c r="J658" i="1"/>
  <c r="AA658" i="1" s="1"/>
  <c r="AD658" i="1"/>
  <c r="J660" i="1"/>
  <c r="AA660" i="1" s="1"/>
  <c r="AD660" i="1"/>
  <c r="H660" i="1" s="1"/>
  <c r="J662" i="1"/>
  <c r="AA662" i="1" s="1"/>
  <c r="AD662" i="1"/>
  <c r="H662" i="1" s="1"/>
  <c r="J664" i="1"/>
  <c r="AA664" i="1" s="1"/>
  <c r="AD664" i="1"/>
  <c r="H664" i="1" s="1"/>
  <c r="J666" i="1"/>
  <c r="AA666" i="1" s="1"/>
  <c r="AD666" i="1"/>
  <c r="H666" i="1" s="1"/>
  <c r="J668" i="1"/>
  <c r="AA668" i="1" s="1"/>
  <c r="AD668" i="1"/>
  <c r="H668" i="1" s="1"/>
  <c r="N638" i="1"/>
  <c r="N640" i="1"/>
  <c r="N642" i="1"/>
  <c r="N644" i="1"/>
  <c r="N646" i="1"/>
  <c r="N648" i="1"/>
  <c r="N650" i="1"/>
  <c r="N652" i="1"/>
  <c r="N654" i="1"/>
  <c r="N656" i="1"/>
  <c r="N658" i="1"/>
  <c r="N660" i="1"/>
  <c r="N662" i="1"/>
  <c r="N664" i="1"/>
  <c r="N666" i="1"/>
  <c r="J671" i="1"/>
  <c r="AA671" i="1" s="1"/>
  <c r="AD671" i="1"/>
  <c r="H671" i="1" s="1"/>
  <c r="J674" i="1"/>
  <c r="AA674" i="1" s="1"/>
  <c r="AD674" i="1"/>
  <c r="J676" i="1"/>
  <c r="AA676" i="1" s="1"/>
  <c r="AD676" i="1"/>
  <c r="H676" i="1" s="1"/>
  <c r="J678" i="1"/>
  <c r="AA678" i="1" s="1"/>
  <c r="AD678" i="1"/>
  <c r="H678" i="1" s="1"/>
  <c r="N671" i="1"/>
  <c r="N674" i="1"/>
  <c r="N676" i="1"/>
  <c r="J681" i="1"/>
  <c r="AD681" i="1"/>
  <c r="J684" i="1"/>
  <c r="AA684" i="1" s="1"/>
  <c r="AD684" i="1"/>
  <c r="J686" i="1"/>
  <c r="AA686" i="1" s="1"/>
  <c r="AD686" i="1"/>
  <c r="J688" i="1"/>
  <c r="AA688" i="1" s="1"/>
  <c r="AD688" i="1"/>
  <c r="J690" i="1"/>
  <c r="AA690" i="1" s="1"/>
  <c r="AD690" i="1"/>
  <c r="H690" i="1" s="1"/>
  <c r="J692" i="1"/>
  <c r="AA692" i="1" s="1"/>
  <c r="AD692" i="1"/>
  <c r="J696" i="1"/>
  <c r="AA696" i="1" s="1"/>
  <c r="AD696" i="1"/>
  <c r="J698" i="1"/>
  <c r="AD698" i="1"/>
  <c r="J700" i="1"/>
  <c r="AA700" i="1" s="1"/>
  <c r="AD700" i="1"/>
  <c r="J702" i="1"/>
  <c r="AA702" i="1" s="1"/>
  <c r="AD702" i="1"/>
  <c r="N681" i="1"/>
  <c r="N684" i="1"/>
  <c r="N686" i="1"/>
  <c r="N688" i="1"/>
  <c r="N690" i="1"/>
  <c r="N692" i="1"/>
  <c r="N696" i="1"/>
  <c r="N698" i="1"/>
  <c r="N700" i="1"/>
  <c r="J705" i="1"/>
  <c r="AA705" i="1" s="1"/>
  <c r="AD705" i="1"/>
  <c r="H705" i="1" s="1"/>
  <c r="J707" i="1"/>
  <c r="AA707" i="1" s="1"/>
  <c r="AD707" i="1"/>
  <c r="N705" i="1"/>
  <c r="N707" i="1"/>
  <c r="J710" i="1"/>
  <c r="AA710" i="1" s="1"/>
  <c r="J712" i="1"/>
  <c r="AA712" i="1" s="1"/>
  <c r="J714" i="1"/>
  <c r="AA714" i="1" s="1"/>
  <c r="J716" i="1"/>
  <c r="AA716" i="1" s="1"/>
  <c r="J718" i="1"/>
  <c r="AA718" i="1" s="1"/>
  <c r="N710" i="1"/>
  <c r="N712" i="1"/>
  <c r="N714" i="1"/>
  <c r="N716" i="1"/>
  <c r="N718" i="1"/>
  <c r="J721" i="1"/>
  <c r="AA721" i="1" s="1"/>
  <c r="J722" i="1"/>
  <c r="AA722" i="1" s="1"/>
  <c r="J723" i="1"/>
  <c r="J724" i="1"/>
  <c r="J725" i="1"/>
  <c r="AA725" i="1" s="1"/>
  <c r="J726" i="1"/>
  <c r="N721" i="1"/>
  <c r="N722" i="1"/>
  <c r="N723" i="1"/>
  <c r="N724" i="1"/>
  <c r="N725" i="1"/>
  <c r="N726" i="1"/>
  <c r="J728" i="1"/>
  <c r="AA728" i="1" s="1"/>
  <c r="J729" i="1"/>
  <c r="J730" i="1"/>
  <c r="J731" i="1"/>
  <c r="J732" i="1"/>
  <c r="J733" i="1"/>
  <c r="AA733" i="1" s="1"/>
  <c r="N728" i="1"/>
  <c r="N729" i="1"/>
  <c r="N730" i="1"/>
  <c r="N731" i="1"/>
  <c r="N732" i="1"/>
  <c r="N733" i="1"/>
  <c r="J735" i="1"/>
  <c r="AA735" i="1" s="1"/>
  <c r="AJ734" i="1" s="1"/>
  <c r="AD735" i="1"/>
  <c r="H735" i="1" s="1"/>
  <c r="H734" i="1" s="1"/>
  <c r="U734" i="1" s="1"/>
  <c r="N735" i="1"/>
  <c r="O734" i="1" s="1"/>
  <c r="J737" i="1"/>
  <c r="AA737" i="1" s="1"/>
  <c r="AD737" i="1"/>
  <c r="H737" i="1" s="1"/>
  <c r="J738" i="1"/>
  <c r="AA738" i="1" s="1"/>
  <c r="AD738" i="1"/>
  <c r="J739" i="1"/>
  <c r="AA739" i="1" s="1"/>
  <c r="AD739" i="1"/>
  <c r="H739" i="1" s="1"/>
  <c r="J740" i="1"/>
  <c r="AA740" i="1" s="1"/>
  <c r="AD740" i="1"/>
  <c r="J741" i="1"/>
  <c r="AA741" i="1" s="1"/>
  <c r="AD741" i="1"/>
  <c r="J742" i="1"/>
  <c r="AA742" i="1" s="1"/>
  <c r="AD742" i="1"/>
  <c r="J745" i="1"/>
  <c r="AA745" i="1" s="1"/>
  <c r="J747" i="1"/>
  <c r="AA747" i="1" s="1"/>
  <c r="N745" i="1"/>
  <c r="N747" i="1"/>
  <c r="J750" i="1"/>
  <c r="N750" i="1"/>
  <c r="O749" i="1" s="1"/>
  <c r="J753" i="1"/>
  <c r="AA753" i="1" s="1"/>
  <c r="AJ752" i="1" s="1"/>
  <c r="N753" i="1"/>
  <c r="O752" i="1" s="1"/>
  <c r="J756" i="1"/>
  <c r="J758" i="1"/>
  <c r="AA758" i="1" s="1"/>
  <c r="J760" i="1"/>
  <c r="J762" i="1"/>
  <c r="J764" i="1"/>
  <c r="N756" i="1"/>
  <c r="N758" i="1"/>
  <c r="N760" i="1"/>
  <c r="N762" i="1"/>
  <c r="N764" i="1"/>
  <c r="J767" i="1"/>
  <c r="AA767" i="1" s="1"/>
  <c r="AD767" i="1"/>
  <c r="J769" i="1"/>
  <c r="AA769" i="1" s="1"/>
  <c r="AD769" i="1"/>
  <c r="H769" i="1" s="1"/>
  <c r="J771" i="1"/>
  <c r="AA771" i="1" s="1"/>
  <c r="AD771" i="1"/>
  <c r="H771" i="1" s="1"/>
  <c r="J773" i="1"/>
  <c r="AA773" i="1" s="1"/>
  <c r="AD773" i="1"/>
  <c r="H773" i="1" s="1"/>
  <c r="J775" i="1"/>
  <c r="AA775" i="1" s="1"/>
  <c r="AD775" i="1"/>
  <c r="H775" i="1" s="1"/>
  <c r="J777" i="1"/>
  <c r="AA777" i="1" s="1"/>
  <c r="AD777" i="1"/>
  <c r="H777" i="1" s="1"/>
  <c r="N767" i="1"/>
  <c r="N769" i="1"/>
  <c r="N771" i="1"/>
  <c r="N773" i="1"/>
  <c r="N775" i="1"/>
  <c r="J780" i="1"/>
  <c r="AA780" i="1" s="1"/>
  <c r="AJ779" i="1" s="1"/>
  <c r="AD780" i="1"/>
  <c r="N780" i="1"/>
  <c r="O779" i="1" s="1"/>
  <c r="J783" i="1"/>
  <c r="AA783" i="1" s="1"/>
  <c r="AD783" i="1"/>
  <c r="H783" i="1" s="1"/>
  <c r="J785" i="1"/>
  <c r="AA785" i="1" s="1"/>
  <c r="AD785" i="1"/>
  <c r="H785" i="1" s="1"/>
  <c r="J787" i="1"/>
  <c r="AA787" i="1" s="1"/>
  <c r="AD787" i="1"/>
  <c r="H787" i="1" s="1"/>
  <c r="J789" i="1"/>
  <c r="AA789" i="1" s="1"/>
  <c r="AD789" i="1"/>
  <c r="H789" i="1" s="1"/>
  <c r="J791" i="1"/>
  <c r="AA791" i="1" s="1"/>
  <c r="AD791" i="1"/>
  <c r="H791" i="1" s="1"/>
  <c r="J793" i="1"/>
  <c r="AA793" i="1" s="1"/>
  <c r="AD793" i="1"/>
  <c r="H793" i="1" s="1"/>
  <c r="J795" i="1"/>
  <c r="AA795" i="1" s="1"/>
  <c r="AD795" i="1"/>
  <c r="J797" i="1"/>
  <c r="AA797" i="1" s="1"/>
  <c r="AD797" i="1"/>
  <c r="H797" i="1" s="1"/>
  <c r="J799" i="1"/>
  <c r="AA799" i="1" s="1"/>
  <c r="AD799" i="1"/>
  <c r="J801" i="1"/>
  <c r="AA801" i="1" s="1"/>
  <c r="AD801" i="1"/>
  <c r="J803" i="1"/>
  <c r="AA803" i="1" s="1"/>
  <c r="AD803" i="1"/>
  <c r="H803" i="1" s="1"/>
  <c r="J805" i="1"/>
  <c r="AA805" i="1" s="1"/>
  <c r="AD805" i="1"/>
  <c r="J807" i="1"/>
  <c r="AA807" i="1" s="1"/>
  <c r="AD807" i="1"/>
  <c r="H807" i="1" s="1"/>
  <c r="J809" i="1"/>
  <c r="AA809" i="1" s="1"/>
  <c r="AD809" i="1"/>
  <c r="J811" i="1"/>
  <c r="AA811" i="1" s="1"/>
  <c r="AD811" i="1"/>
  <c r="J813" i="1"/>
  <c r="AA813" i="1" s="1"/>
  <c r="AD813" i="1"/>
  <c r="H813" i="1" s="1"/>
  <c r="N783" i="1"/>
  <c r="N785" i="1"/>
  <c r="N787" i="1"/>
  <c r="N789" i="1"/>
  <c r="N791" i="1"/>
  <c r="N793" i="1"/>
  <c r="N795" i="1"/>
  <c r="N797" i="1"/>
  <c r="N799" i="1"/>
  <c r="N801" i="1"/>
  <c r="N803" i="1"/>
  <c r="N805" i="1"/>
  <c r="N807" i="1"/>
  <c r="N809" i="1"/>
  <c r="N811" i="1"/>
  <c r="J815" i="1"/>
  <c r="AA815" i="1" s="1"/>
  <c r="AD815" i="1"/>
  <c r="H815" i="1" s="1"/>
  <c r="J818" i="1"/>
  <c r="AA818" i="1" s="1"/>
  <c r="AD818" i="1"/>
  <c r="H818" i="1" s="1"/>
  <c r="J820" i="1"/>
  <c r="AA820" i="1" s="1"/>
  <c r="AD820" i="1"/>
  <c r="H820" i="1" s="1"/>
  <c r="J822" i="1"/>
  <c r="AA822" i="1" s="1"/>
  <c r="AD822" i="1"/>
  <c r="N815" i="1"/>
  <c r="N818" i="1"/>
  <c r="N820" i="1"/>
  <c r="J825" i="1"/>
  <c r="AA825" i="1" s="1"/>
  <c r="AD825" i="1"/>
  <c r="J828" i="1"/>
  <c r="AA828" i="1" s="1"/>
  <c r="AD828" i="1"/>
  <c r="J830" i="1"/>
  <c r="AA830" i="1" s="1"/>
  <c r="AD830" i="1"/>
  <c r="J832" i="1"/>
  <c r="AA832" i="1" s="1"/>
  <c r="AD832" i="1"/>
  <c r="H832" i="1" s="1"/>
  <c r="J834" i="1"/>
  <c r="AA834" i="1" s="1"/>
  <c r="AD834" i="1"/>
  <c r="J836" i="1"/>
  <c r="AA836" i="1" s="1"/>
  <c r="AD836" i="1"/>
  <c r="J840" i="1"/>
  <c r="AA840" i="1" s="1"/>
  <c r="AD840" i="1"/>
  <c r="J842" i="1"/>
  <c r="AA842" i="1" s="1"/>
  <c r="AD842" i="1"/>
  <c r="J844" i="1"/>
  <c r="AA844" i="1" s="1"/>
  <c r="AD844" i="1"/>
  <c r="J846" i="1"/>
  <c r="AA846" i="1" s="1"/>
  <c r="AD846" i="1"/>
  <c r="H846" i="1" s="1"/>
  <c r="N825" i="1"/>
  <c r="N828" i="1"/>
  <c r="N830" i="1"/>
  <c r="N832" i="1"/>
  <c r="N834" i="1"/>
  <c r="N836" i="1"/>
  <c r="N840" i="1"/>
  <c r="N842" i="1"/>
  <c r="N844" i="1"/>
  <c r="J849" i="1"/>
  <c r="AD849" i="1"/>
  <c r="H849" i="1" s="1"/>
  <c r="J851" i="1"/>
  <c r="AA851" i="1" s="1"/>
  <c r="AD851" i="1"/>
  <c r="H851" i="1" s="1"/>
  <c r="N849" i="1"/>
  <c r="N851" i="1"/>
  <c r="J854" i="1"/>
  <c r="AA854" i="1" s="1"/>
  <c r="J856" i="1"/>
  <c r="AA856" i="1" s="1"/>
  <c r="J858" i="1"/>
  <c r="J860" i="1"/>
  <c r="J862" i="1"/>
  <c r="AA862" i="1" s="1"/>
  <c r="N854" i="1"/>
  <c r="N856" i="1"/>
  <c r="N858" i="1"/>
  <c r="N860" i="1"/>
  <c r="N862" i="1"/>
  <c r="J865" i="1"/>
  <c r="J866" i="1"/>
  <c r="AA866" i="1" s="1"/>
  <c r="J867" i="1"/>
  <c r="AA867" i="1" s="1"/>
  <c r="J868" i="1"/>
  <c r="AA868" i="1" s="1"/>
  <c r="J869" i="1"/>
  <c r="J870" i="1"/>
  <c r="N865" i="1"/>
  <c r="N866" i="1"/>
  <c r="N867" i="1"/>
  <c r="N868" i="1"/>
  <c r="N869" i="1"/>
  <c r="N870" i="1"/>
  <c r="J872" i="1"/>
  <c r="J873" i="1"/>
  <c r="J874" i="1"/>
  <c r="AA874" i="1" s="1"/>
  <c r="J875" i="1"/>
  <c r="J876" i="1"/>
  <c r="J877" i="1"/>
  <c r="AA877" i="1" s="1"/>
  <c r="N872" i="1"/>
  <c r="N873" i="1"/>
  <c r="N874" i="1"/>
  <c r="N875" i="1"/>
  <c r="N876" i="1"/>
  <c r="N877" i="1"/>
  <c r="J879" i="1"/>
  <c r="AA879" i="1" s="1"/>
  <c r="AJ878" i="1" s="1"/>
  <c r="AD879" i="1"/>
  <c r="J882" i="1"/>
  <c r="AA882" i="1" s="1"/>
  <c r="AJ881" i="1" s="1"/>
  <c r="AD882" i="1"/>
  <c r="N882" i="1"/>
  <c r="O881" i="1" s="1"/>
  <c r="J884" i="1"/>
  <c r="AA884" i="1" s="1"/>
  <c r="AD884" i="1"/>
  <c r="J885" i="1"/>
  <c r="AA885" i="1" s="1"/>
  <c r="AD885" i="1"/>
  <c r="H885" i="1" s="1"/>
  <c r="J886" i="1"/>
  <c r="AA886" i="1" s="1"/>
  <c r="AD886" i="1"/>
  <c r="H886" i="1" s="1"/>
  <c r="J887" i="1"/>
  <c r="AA887" i="1" s="1"/>
  <c r="AD887" i="1"/>
  <c r="H887" i="1" s="1"/>
  <c r="J888" i="1"/>
  <c r="AA888" i="1" s="1"/>
  <c r="AD888" i="1"/>
  <c r="H888" i="1" s="1"/>
  <c r="J889" i="1"/>
  <c r="AA889" i="1" s="1"/>
  <c r="AD889" i="1"/>
  <c r="J892" i="1"/>
  <c r="AA892" i="1" s="1"/>
  <c r="J894" i="1"/>
  <c r="N892" i="1"/>
  <c r="N894" i="1"/>
  <c r="J897" i="1"/>
  <c r="AA897" i="1" s="1"/>
  <c r="AJ896" i="1" s="1"/>
  <c r="N897" i="1"/>
  <c r="O896" i="1" s="1"/>
  <c r="J900" i="1"/>
  <c r="N900" i="1"/>
  <c r="O899" i="1" s="1"/>
  <c r="J903" i="1"/>
  <c r="AA903" i="1" s="1"/>
  <c r="J905" i="1"/>
  <c r="J907" i="1"/>
  <c r="J909" i="1"/>
  <c r="J911" i="1"/>
  <c r="AA911" i="1" s="1"/>
  <c r="N903" i="1"/>
  <c r="N905" i="1"/>
  <c r="N907" i="1"/>
  <c r="N909" i="1"/>
  <c r="N911" i="1"/>
  <c r="J914" i="1"/>
  <c r="AA914" i="1" s="1"/>
  <c r="AD914" i="1"/>
  <c r="H914" i="1" s="1"/>
  <c r="J916" i="1"/>
  <c r="AA916" i="1" s="1"/>
  <c r="AD916" i="1"/>
  <c r="J918" i="1"/>
  <c r="AA918" i="1" s="1"/>
  <c r="AD918" i="1"/>
  <c r="H918" i="1" s="1"/>
  <c r="J920" i="1"/>
  <c r="AA920" i="1" s="1"/>
  <c r="AD920" i="1"/>
  <c r="J922" i="1"/>
  <c r="AA922" i="1" s="1"/>
  <c r="AD922" i="1"/>
  <c r="H922" i="1" s="1"/>
  <c r="J924" i="1"/>
  <c r="AA924" i="1" s="1"/>
  <c r="AD924" i="1"/>
  <c r="N914" i="1"/>
  <c r="N916" i="1"/>
  <c r="N918" i="1"/>
  <c r="N920" i="1"/>
  <c r="N922" i="1"/>
  <c r="J927" i="1"/>
  <c r="AA927" i="1" s="1"/>
  <c r="AJ926" i="1" s="1"/>
  <c r="AD927" i="1"/>
  <c r="N927" i="1"/>
  <c r="O926" i="1" s="1"/>
  <c r="J930" i="1"/>
  <c r="AA930" i="1" s="1"/>
  <c r="AD930" i="1"/>
  <c r="H930" i="1" s="1"/>
  <c r="J932" i="1"/>
  <c r="AA932" i="1" s="1"/>
  <c r="AD932" i="1"/>
  <c r="H932" i="1" s="1"/>
  <c r="J934" i="1"/>
  <c r="AA934" i="1" s="1"/>
  <c r="AD934" i="1"/>
  <c r="H934" i="1" s="1"/>
  <c r="J936" i="1"/>
  <c r="AA936" i="1" s="1"/>
  <c r="AD936" i="1"/>
  <c r="J938" i="1"/>
  <c r="AA938" i="1" s="1"/>
  <c r="AD938" i="1"/>
  <c r="H938" i="1" s="1"/>
  <c r="J940" i="1"/>
  <c r="AA940" i="1" s="1"/>
  <c r="AD940" i="1"/>
  <c r="J942" i="1"/>
  <c r="AA942" i="1" s="1"/>
  <c r="AD942" i="1"/>
  <c r="H942" i="1" s="1"/>
  <c r="J944" i="1"/>
  <c r="AA944" i="1" s="1"/>
  <c r="AD944" i="1"/>
  <c r="J946" i="1"/>
  <c r="AA946" i="1" s="1"/>
  <c r="AD946" i="1"/>
  <c r="H946" i="1" s="1"/>
  <c r="J948" i="1"/>
  <c r="AA948" i="1" s="1"/>
  <c r="AD948" i="1"/>
  <c r="J950" i="1"/>
  <c r="AA950" i="1" s="1"/>
  <c r="AD950" i="1"/>
  <c r="H950" i="1" s="1"/>
  <c r="J952" i="1"/>
  <c r="AA952" i="1" s="1"/>
  <c r="AD952" i="1"/>
  <c r="J954" i="1"/>
  <c r="AA954" i="1" s="1"/>
  <c r="AD954" i="1"/>
  <c r="H954" i="1" s="1"/>
  <c r="J956" i="1"/>
  <c r="AA956" i="1" s="1"/>
  <c r="AD956" i="1"/>
  <c r="J958" i="1"/>
  <c r="AA958" i="1" s="1"/>
  <c r="AD958" i="1"/>
  <c r="H958" i="1" s="1"/>
  <c r="N930" i="1"/>
  <c r="N932" i="1"/>
  <c r="N934" i="1"/>
  <c r="N936" i="1"/>
  <c r="N938" i="1"/>
  <c r="N940" i="1"/>
  <c r="N942" i="1"/>
  <c r="N944" i="1"/>
  <c r="N946" i="1"/>
  <c r="N948" i="1"/>
  <c r="N950" i="1"/>
  <c r="N952" i="1"/>
  <c r="N954" i="1"/>
  <c r="N956" i="1"/>
  <c r="N958" i="1"/>
  <c r="J961" i="1"/>
  <c r="AA961" i="1" s="1"/>
  <c r="AD961" i="1"/>
  <c r="J963" i="1"/>
  <c r="AA963" i="1" s="1"/>
  <c r="AD963" i="1"/>
  <c r="H963" i="1" s="1"/>
  <c r="J965" i="1"/>
  <c r="AA965" i="1" s="1"/>
  <c r="AD965" i="1"/>
  <c r="J967" i="1"/>
  <c r="AA967" i="1" s="1"/>
  <c r="AD967" i="1"/>
  <c r="H967" i="1" s="1"/>
  <c r="N961" i="1"/>
  <c r="N963" i="1"/>
  <c r="N965" i="1"/>
  <c r="J970" i="1"/>
  <c r="AA970" i="1" s="1"/>
  <c r="AD970" i="1"/>
  <c r="H970" i="1" s="1"/>
  <c r="J972" i="1"/>
  <c r="AA972" i="1" s="1"/>
  <c r="AD972" i="1"/>
  <c r="J974" i="1"/>
  <c r="AA974" i="1" s="1"/>
  <c r="AD974" i="1"/>
  <c r="H974" i="1" s="1"/>
  <c r="J976" i="1"/>
  <c r="AA976" i="1" s="1"/>
  <c r="AD976" i="1"/>
  <c r="J978" i="1"/>
  <c r="AA978" i="1" s="1"/>
  <c r="AD978" i="1"/>
  <c r="H978" i="1" s="1"/>
  <c r="J980" i="1"/>
  <c r="AA980" i="1" s="1"/>
  <c r="AD980" i="1"/>
  <c r="J984" i="1"/>
  <c r="AA984" i="1" s="1"/>
  <c r="AD984" i="1"/>
  <c r="H984" i="1" s="1"/>
  <c r="J986" i="1"/>
  <c r="AA986" i="1" s="1"/>
  <c r="AD986" i="1"/>
  <c r="H986" i="1" s="1"/>
  <c r="J988" i="1"/>
  <c r="AA988" i="1" s="1"/>
  <c r="AD988" i="1"/>
  <c r="H988" i="1" s="1"/>
  <c r="J990" i="1"/>
  <c r="AA990" i="1" s="1"/>
  <c r="AD990" i="1"/>
  <c r="N970" i="1"/>
  <c r="N972" i="1"/>
  <c r="N974" i="1"/>
  <c r="N976" i="1"/>
  <c r="N978" i="1"/>
  <c r="N980" i="1"/>
  <c r="N984" i="1"/>
  <c r="N986" i="1"/>
  <c r="N988" i="1"/>
  <c r="J993" i="1"/>
  <c r="AA993" i="1" s="1"/>
  <c r="AD993" i="1"/>
  <c r="J995" i="1"/>
  <c r="AA995" i="1" s="1"/>
  <c r="AD995" i="1"/>
  <c r="H995" i="1" s="1"/>
  <c r="N993" i="1"/>
  <c r="N995" i="1"/>
  <c r="J998" i="1"/>
  <c r="J1000" i="1"/>
  <c r="J1002" i="1"/>
  <c r="J1004" i="1"/>
  <c r="AA1004" i="1" s="1"/>
  <c r="J1006" i="1"/>
  <c r="N998" i="1"/>
  <c r="N1000" i="1"/>
  <c r="N1002" i="1"/>
  <c r="N1004" i="1"/>
  <c r="N1006" i="1"/>
  <c r="J1009" i="1"/>
  <c r="J1010" i="1"/>
  <c r="AA1010" i="1" s="1"/>
  <c r="J1011" i="1"/>
  <c r="AA1011" i="1" s="1"/>
  <c r="J1012" i="1"/>
  <c r="J1013" i="1"/>
  <c r="AA1013" i="1" s="1"/>
  <c r="J1014" i="1"/>
  <c r="AA1014" i="1" s="1"/>
  <c r="J1015" i="1"/>
  <c r="AA1015" i="1" s="1"/>
  <c r="N1009" i="1"/>
  <c r="N1010" i="1"/>
  <c r="N1011" i="1"/>
  <c r="N1012" i="1"/>
  <c r="N1013" i="1"/>
  <c r="N1014" i="1"/>
  <c r="N1015" i="1"/>
  <c r="J1017" i="1"/>
  <c r="J1018" i="1"/>
  <c r="J1019" i="1"/>
  <c r="AA1019" i="1" s="1"/>
  <c r="J1020" i="1"/>
  <c r="J1021" i="1"/>
  <c r="AA1021" i="1" s="1"/>
  <c r="J1022" i="1"/>
  <c r="AA1022" i="1" s="1"/>
  <c r="J1023" i="1"/>
  <c r="AA1023" i="1" s="1"/>
  <c r="N1017" i="1"/>
  <c r="N1018" i="1"/>
  <c r="N1019" i="1"/>
  <c r="N1020" i="1"/>
  <c r="N1021" i="1"/>
  <c r="N1022" i="1"/>
  <c r="N1023" i="1"/>
  <c r="J1025" i="1"/>
  <c r="AA1025" i="1" s="1"/>
  <c r="AJ1024" i="1" s="1"/>
  <c r="AD1025" i="1"/>
  <c r="H1025" i="1" s="1"/>
  <c r="J1028" i="1"/>
  <c r="AA1028" i="1" s="1"/>
  <c r="AJ1027" i="1" s="1"/>
  <c r="AD1028" i="1"/>
  <c r="H1028" i="1" s="1"/>
  <c r="H1027" i="1" s="1"/>
  <c r="U1027" i="1" s="1"/>
  <c r="N1028" i="1"/>
  <c r="O1027" i="1" s="1"/>
  <c r="J1030" i="1"/>
  <c r="AA1030" i="1" s="1"/>
  <c r="AD1030" i="1"/>
  <c r="J1031" i="1"/>
  <c r="AA1031" i="1" s="1"/>
  <c r="AD1031" i="1"/>
  <c r="H1031" i="1" s="1"/>
  <c r="J1032" i="1"/>
  <c r="AA1032" i="1" s="1"/>
  <c r="AD1032" i="1"/>
  <c r="J1033" i="1"/>
  <c r="AA1033" i="1" s="1"/>
  <c r="AD1033" i="1"/>
  <c r="H1033" i="1" s="1"/>
  <c r="J1034" i="1"/>
  <c r="AA1034" i="1" s="1"/>
  <c r="AD1034" i="1"/>
  <c r="J1035" i="1"/>
  <c r="AA1035" i="1" s="1"/>
  <c r="AD1035" i="1"/>
  <c r="H1035" i="1" s="1"/>
  <c r="J1038" i="1"/>
  <c r="AA1038" i="1" s="1"/>
  <c r="J1040" i="1"/>
  <c r="N1038" i="1"/>
  <c r="N1040" i="1"/>
  <c r="J1043" i="1"/>
  <c r="N1043" i="1"/>
  <c r="O1042" i="1" s="1"/>
  <c r="J1046" i="1"/>
  <c r="AA1046" i="1" s="1"/>
  <c r="AJ1045" i="1" s="1"/>
  <c r="N1046" i="1"/>
  <c r="O1045" i="1" s="1"/>
  <c r="J1049" i="1"/>
  <c r="J1051" i="1"/>
  <c r="AA1051" i="1" s="1"/>
  <c r="J1053" i="1"/>
  <c r="AA1053" i="1" s="1"/>
  <c r="J1055" i="1"/>
  <c r="AA1055" i="1" s="1"/>
  <c r="J1057" i="1"/>
  <c r="N1049" i="1"/>
  <c r="N1051" i="1"/>
  <c r="N1053" i="1"/>
  <c r="N1055" i="1"/>
  <c r="N1057" i="1"/>
  <c r="J1060" i="1"/>
  <c r="AA1060" i="1" s="1"/>
  <c r="AD1060" i="1"/>
  <c r="H1060" i="1" s="1"/>
  <c r="J1062" i="1"/>
  <c r="AA1062" i="1" s="1"/>
  <c r="AD1062" i="1"/>
  <c r="H1062" i="1" s="1"/>
  <c r="J1064" i="1"/>
  <c r="AA1064" i="1" s="1"/>
  <c r="AD1064" i="1"/>
  <c r="H1064" i="1" s="1"/>
  <c r="J1066" i="1"/>
  <c r="AA1066" i="1" s="1"/>
  <c r="AD1066" i="1"/>
  <c r="H1066" i="1" s="1"/>
  <c r="J1068" i="1"/>
  <c r="AA1068" i="1" s="1"/>
  <c r="AD1068" i="1"/>
  <c r="H1068" i="1" s="1"/>
  <c r="J1070" i="1"/>
  <c r="AA1070" i="1" s="1"/>
  <c r="AD1070" i="1"/>
  <c r="H1070" i="1" s="1"/>
  <c r="N1060" i="1"/>
  <c r="N1062" i="1"/>
  <c r="N1064" i="1"/>
  <c r="N1066" i="1"/>
  <c r="N1068" i="1"/>
  <c r="J1073" i="1"/>
  <c r="AA1073" i="1" s="1"/>
  <c r="AJ1072" i="1" s="1"/>
  <c r="AD1073" i="1"/>
  <c r="H1073" i="1" s="1"/>
  <c r="H1072" i="1" s="1"/>
  <c r="S1072" i="1" s="1"/>
  <c r="N1073" i="1"/>
  <c r="O1072" i="1" s="1"/>
  <c r="J1076" i="1"/>
  <c r="AA1076" i="1" s="1"/>
  <c r="AD1076" i="1"/>
  <c r="J1078" i="1"/>
  <c r="AA1078" i="1" s="1"/>
  <c r="AD1078" i="1"/>
  <c r="H1078" i="1" s="1"/>
  <c r="J1080" i="1"/>
  <c r="AD1080" i="1"/>
  <c r="H1080" i="1" s="1"/>
  <c r="J1082" i="1"/>
  <c r="AA1082" i="1" s="1"/>
  <c r="AD1082" i="1"/>
  <c r="H1082" i="1" s="1"/>
  <c r="J1084" i="1"/>
  <c r="AA1084" i="1" s="1"/>
  <c r="AD1084" i="1"/>
  <c r="J1086" i="1"/>
  <c r="AA1086" i="1" s="1"/>
  <c r="AD1086" i="1"/>
  <c r="H1086" i="1" s="1"/>
  <c r="J1088" i="1"/>
  <c r="AA1088" i="1" s="1"/>
  <c r="AD1088" i="1"/>
  <c r="J1090" i="1"/>
  <c r="AA1090" i="1" s="1"/>
  <c r="AD1090" i="1"/>
  <c r="H1090" i="1" s="1"/>
  <c r="J1092" i="1"/>
  <c r="AA1092" i="1" s="1"/>
  <c r="AD1092" i="1"/>
  <c r="J1094" i="1"/>
  <c r="AA1094" i="1" s="1"/>
  <c r="AD1094" i="1"/>
  <c r="H1094" i="1" s="1"/>
  <c r="J1096" i="1"/>
  <c r="AA1096" i="1" s="1"/>
  <c r="AD1096" i="1"/>
  <c r="J1098" i="1"/>
  <c r="AA1098" i="1" s="1"/>
  <c r="AD1098" i="1"/>
  <c r="H1098" i="1" s="1"/>
  <c r="J1100" i="1"/>
  <c r="AA1100" i="1" s="1"/>
  <c r="AD1100" i="1"/>
  <c r="J1102" i="1"/>
  <c r="AA1102" i="1" s="1"/>
  <c r="AD1102" i="1"/>
  <c r="H1102" i="1" s="1"/>
  <c r="J1104" i="1"/>
  <c r="AA1104" i="1" s="1"/>
  <c r="AD1104" i="1"/>
  <c r="N1076" i="1"/>
  <c r="N1078" i="1"/>
  <c r="N1080" i="1"/>
  <c r="N1082" i="1"/>
  <c r="N1084" i="1"/>
  <c r="N1086" i="1"/>
  <c r="N1088" i="1"/>
  <c r="N1090" i="1"/>
  <c r="N1092" i="1"/>
  <c r="N1094" i="1"/>
  <c r="N1096" i="1"/>
  <c r="N1098" i="1"/>
  <c r="N1100" i="1"/>
  <c r="N1102" i="1"/>
  <c r="N1104" i="1"/>
  <c r="J1107" i="1"/>
  <c r="AA1107" i="1" s="1"/>
  <c r="AD1107" i="1"/>
  <c r="H1107" i="1" s="1"/>
  <c r="J1109" i="1"/>
  <c r="AA1109" i="1" s="1"/>
  <c r="AD1109" i="1"/>
  <c r="J1111" i="1"/>
  <c r="AA1111" i="1" s="1"/>
  <c r="AD1111" i="1"/>
  <c r="H1111" i="1" s="1"/>
  <c r="J1113" i="1"/>
  <c r="AA1113" i="1" s="1"/>
  <c r="AD1113" i="1"/>
  <c r="N1107" i="1"/>
  <c r="N1109" i="1"/>
  <c r="N1111" i="1"/>
  <c r="J1116" i="1"/>
  <c r="AA1116" i="1" s="1"/>
  <c r="AD1116" i="1"/>
  <c r="H1116" i="1" s="1"/>
  <c r="J1119" i="1"/>
  <c r="AA1119" i="1" s="1"/>
  <c r="AD1119" i="1"/>
  <c r="H1119" i="1" s="1"/>
  <c r="J1121" i="1"/>
  <c r="AA1121" i="1" s="1"/>
  <c r="AD1121" i="1"/>
  <c r="H1121" i="1" s="1"/>
  <c r="J1123" i="1"/>
  <c r="AA1123" i="1" s="1"/>
  <c r="AD1123" i="1"/>
  <c r="H1123" i="1" s="1"/>
  <c r="J1125" i="1"/>
  <c r="AA1125" i="1" s="1"/>
  <c r="AD1125" i="1"/>
  <c r="H1125" i="1" s="1"/>
  <c r="J1127" i="1"/>
  <c r="AA1127" i="1" s="1"/>
  <c r="AD1127" i="1"/>
  <c r="H1127" i="1" s="1"/>
  <c r="J1131" i="1"/>
  <c r="AA1131" i="1" s="1"/>
  <c r="AD1131" i="1"/>
  <c r="H1131" i="1" s="1"/>
  <c r="J1133" i="1"/>
  <c r="AA1133" i="1" s="1"/>
  <c r="AD1133" i="1"/>
  <c r="H1133" i="1" s="1"/>
  <c r="J1135" i="1"/>
  <c r="AA1135" i="1" s="1"/>
  <c r="AD1135" i="1"/>
  <c r="H1135" i="1" s="1"/>
  <c r="J1137" i="1"/>
  <c r="AA1137" i="1" s="1"/>
  <c r="AD1137" i="1"/>
  <c r="H1137" i="1" s="1"/>
  <c r="N1116" i="1"/>
  <c r="N1119" i="1"/>
  <c r="N1121" i="1"/>
  <c r="N1123" i="1"/>
  <c r="N1125" i="1"/>
  <c r="N1127" i="1"/>
  <c r="N1131" i="1"/>
  <c r="N1133" i="1"/>
  <c r="N1135" i="1"/>
  <c r="J1140" i="1"/>
  <c r="AA1140" i="1" s="1"/>
  <c r="AD1140" i="1"/>
  <c r="H1140" i="1" s="1"/>
  <c r="J1142" i="1"/>
  <c r="AA1142" i="1" s="1"/>
  <c r="AD1142" i="1"/>
  <c r="N1140" i="1"/>
  <c r="N1142" i="1"/>
  <c r="J1145" i="1"/>
  <c r="AA1145" i="1" s="1"/>
  <c r="J1147" i="1"/>
  <c r="AA1147" i="1" s="1"/>
  <c r="J1149" i="1"/>
  <c r="AA1149" i="1" s="1"/>
  <c r="J1151" i="1"/>
  <c r="AA1151" i="1" s="1"/>
  <c r="J1153" i="1"/>
  <c r="AA1153" i="1" s="1"/>
  <c r="N1145" i="1"/>
  <c r="N1147" i="1"/>
  <c r="N1149" i="1"/>
  <c r="N1151" i="1"/>
  <c r="N1153" i="1"/>
  <c r="J1156" i="1"/>
  <c r="J1157" i="1"/>
  <c r="AA1157" i="1" s="1"/>
  <c r="J1158" i="1"/>
  <c r="J1159" i="1"/>
  <c r="J1160" i="1"/>
  <c r="J1161" i="1"/>
  <c r="AA1161" i="1" s="1"/>
  <c r="J1162" i="1"/>
  <c r="N1156" i="1"/>
  <c r="N1157" i="1"/>
  <c r="N1158" i="1"/>
  <c r="N1159" i="1"/>
  <c r="N1160" i="1"/>
  <c r="N1161" i="1"/>
  <c r="N1162" i="1"/>
  <c r="J1164" i="1"/>
  <c r="J1165" i="1"/>
  <c r="J1166" i="1"/>
  <c r="J1167" i="1"/>
  <c r="AA1167" i="1" s="1"/>
  <c r="J1168" i="1"/>
  <c r="J1169" i="1"/>
  <c r="J1170" i="1"/>
  <c r="N1164" i="1"/>
  <c r="N1165" i="1"/>
  <c r="N1166" i="1"/>
  <c r="N1167" i="1"/>
  <c r="N1168" i="1"/>
  <c r="N1169" i="1"/>
  <c r="N1170" i="1"/>
  <c r="J1172" i="1"/>
  <c r="AA1172" i="1" s="1"/>
  <c r="AJ1171" i="1" s="1"/>
  <c r="AD1172" i="1"/>
  <c r="H1172" i="1" s="1"/>
  <c r="H1171" i="1" s="1"/>
  <c r="J1174" i="1"/>
  <c r="AA1174" i="1" s="1"/>
  <c r="AJ1173" i="1" s="1"/>
  <c r="AD1174" i="1"/>
  <c r="H1174" i="1" s="1"/>
  <c r="H1173" i="1" s="1"/>
  <c r="N1174" i="1"/>
  <c r="O1173" i="1" s="1"/>
  <c r="J1176" i="1"/>
  <c r="AA1176" i="1" s="1"/>
  <c r="AD1176" i="1"/>
  <c r="H1176" i="1" s="1"/>
  <c r="J1177" i="1"/>
  <c r="AA1177" i="1" s="1"/>
  <c r="AD1177" i="1"/>
  <c r="J1178" i="1"/>
  <c r="AA1178" i="1" s="1"/>
  <c r="AD1178" i="1"/>
  <c r="H1178" i="1" s="1"/>
  <c r="J1179" i="1"/>
  <c r="AA1179" i="1" s="1"/>
  <c r="AD1179" i="1"/>
  <c r="H1179" i="1" s="1"/>
  <c r="J1180" i="1"/>
  <c r="AA1180" i="1" s="1"/>
  <c r="AD1180" i="1"/>
  <c r="H1180" i="1" s="1"/>
  <c r="J1181" i="1"/>
  <c r="AA1181" i="1" s="1"/>
  <c r="AD1181" i="1"/>
  <c r="H1181" i="1" s="1"/>
  <c r="J1184" i="1"/>
  <c r="AA1184" i="1" s="1"/>
  <c r="J1186" i="1"/>
  <c r="N1184" i="1"/>
  <c r="N1186" i="1"/>
  <c r="J1189" i="1"/>
  <c r="AA1189" i="1" s="1"/>
  <c r="AJ1188" i="1" s="1"/>
  <c r="N1189" i="1"/>
  <c r="O1188" i="1" s="1"/>
  <c r="J1192" i="1"/>
  <c r="AA1192" i="1" s="1"/>
  <c r="AJ1191" i="1" s="1"/>
  <c r="N1192" i="1"/>
  <c r="O1191" i="1" s="1"/>
  <c r="J1195" i="1"/>
  <c r="AA1195" i="1" s="1"/>
  <c r="J1197" i="1"/>
  <c r="AA1197" i="1" s="1"/>
  <c r="J1199" i="1"/>
  <c r="J1201" i="1"/>
  <c r="J1203" i="1"/>
  <c r="AA1203" i="1" s="1"/>
  <c r="N1195" i="1"/>
  <c r="N1197" i="1"/>
  <c r="N1199" i="1"/>
  <c r="N1201" i="1"/>
  <c r="N1203" i="1"/>
  <c r="J1206" i="1"/>
  <c r="AA1206" i="1" s="1"/>
  <c r="AD1206" i="1"/>
  <c r="H1206" i="1" s="1"/>
  <c r="J1208" i="1"/>
  <c r="AA1208" i="1" s="1"/>
  <c r="AD1208" i="1"/>
  <c r="H1208" i="1" s="1"/>
  <c r="J1210" i="1"/>
  <c r="AA1210" i="1" s="1"/>
  <c r="AD1210" i="1"/>
  <c r="H1210" i="1" s="1"/>
  <c r="J1212" i="1"/>
  <c r="AA1212" i="1" s="1"/>
  <c r="AD1212" i="1"/>
  <c r="H1212" i="1" s="1"/>
  <c r="J1214" i="1"/>
  <c r="AA1214" i="1" s="1"/>
  <c r="AD1214" i="1"/>
  <c r="H1214" i="1" s="1"/>
  <c r="J1216" i="1"/>
  <c r="AA1216" i="1" s="1"/>
  <c r="AD1216" i="1"/>
  <c r="H1216" i="1" s="1"/>
  <c r="N1206" i="1"/>
  <c r="N1208" i="1"/>
  <c r="N1210" i="1"/>
  <c r="N1212" i="1"/>
  <c r="N1214" i="1"/>
  <c r="J1219" i="1"/>
  <c r="AA1219" i="1" s="1"/>
  <c r="AJ1218" i="1" s="1"/>
  <c r="AD1219" i="1"/>
  <c r="H1219" i="1" s="1"/>
  <c r="H1218" i="1" s="1"/>
  <c r="S1218" i="1" s="1"/>
  <c r="N1219" i="1"/>
  <c r="O1218" i="1" s="1"/>
  <c r="J1222" i="1"/>
  <c r="AA1222" i="1" s="1"/>
  <c r="AD1222" i="1"/>
  <c r="H1222" i="1" s="1"/>
  <c r="J1224" i="1"/>
  <c r="AA1224" i="1" s="1"/>
  <c r="AD1224" i="1"/>
  <c r="J1225" i="1"/>
  <c r="AA1225" i="1" s="1"/>
  <c r="AD1225" i="1"/>
  <c r="H1225" i="1" s="1"/>
  <c r="J1227" i="1"/>
  <c r="AA1227" i="1" s="1"/>
  <c r="AD1227" i="1"/>
  <c r="J1229" i="1"/>
  <c r="AA1229" i="1" s="1"/>
  <c r="AD1229" i="1"/>
  <c r="H1229" i="1" s="1"/>
  <c r="J1231" i="1"/>
  <c r="AA1231" i="1" s="1"/>
  <c r="AD1231" i="1"/>
  <c r="J1233" i="1"/>
  <c r="AA1233" i="1" s="1"/>
  <c r="AD1233" i="1"/>
  <c r="H1233" i="1" s="1"/>
  <c r="J1235" i="1"/>
  <c r="AA1235" i="1" s="1"/>
  <c r="AD1235" i="1"/>
  <c r="J1237" i="1"/>
  <c r="AD1237" i="1"/>
  <c r="H1237" i="1" s="1"/>
  <c r="J1239" i="1"/>
  <c r="AA1239" i="1" s="1"/>
  <c r="AD1239" i="1"/>
  <c r="J1241" i="1"/>
  <c r="AA1241" i="1" s="1"/>
  <c r="AD1241" i="1"/>
  <c r="H1241" i="1" s="1"/>
  <c r="J1243" i="1"/>
  <c r="AA1243" i="1" s="1"/>
  <c r="AD1243" i="1"/>
  <c r="J1245" i="1"/>
  <c r="AA1245" i="1" s="1"/>
  <c r="AD1245" i="1"/>
  <c r="H1245" i="1" s="1"/>
  <c r="J1247" i="1"/>
  <c r="AA1247" i="1" s="1"/>
  <c r="AD1247" i="1"/>
  <c r="H1247" i="1" s="1"/>
  <c r="J1249" i="1"/>
  <c r="AA1249" i="1" s="1"/>
  <c r="AD1249" i="1"/>
  <c r="H1249" i="1" s="1"/>
  <c r="N1222" i="1"/>
  <c r="N1224" i="1"/>
  <c r="N1225" i="1"/>
  <c r="N1227" i="1"/>
  <c r="N1229" i="1"/>
  <c r="N1231" i="1"/>
  <c r="N1233" i="1"/>
  <c r="N1235" i="1"/>
  <c r="N1237" i="1"/>
  <c r="N1239" i="1"/>
  <c r="N1241" i="1"/>
  <c r="N1243" i="1"/>
  <c r="N1245" i="1"/>
  <c r="N1247" i="1"/>
  <c r="N1249" i="1"/>
  <c r="J1252" i="1"/>
  <c r="AA1252" i="1" s="1"/>
  <c r="AD1252" i="1"/>
  <c r="H1252" i="1" s="1"/>
  <c r="J1254" i="1"/>
  <c r="AA1254" i="1" s="1"/>
  <c r="AD1254" i="1"/>
  <c r="H1254" i="1" s="1"/>
  <c r="J1256" i="1"/>
  <c r="AA1256" i="1" s="1"/>
  <c r="AD1256" i="1"/>
  <c r="J1258" i="1"/>
  <c r="AA1258" i="1" s="1"/>
  <c r="AD1258" i="1"/>
  <c r="H1258" i="1" s="1"/>
  <c r="N1252" i="1"/>
  <c r="N1254" i="1"/>
  <c r="N1256" i="1"/>
  <c r="J1261" i="1"/>
  <c r="AA1261" i="1" s="1"/>
  <c r="AD1261" i="1"/>
  <c r="H1261" i="1" s="1"/>
  <c r="J1263" i="1"/>
  <c r="AA1263" i="1" s="1"/>
  <c r="AD1263" i="1"/>
  <c r="H1263" i="1" s="1"/>
  <c r="J1265" i="1"/>
  <c r="AA1265" i="1" s="1"/>
  <c r="AD1265" i="1"/>
  <c r="H1265" i="1" s="1"/>
  <c r="J1267" i="1"/>
  <c r="AA1267" i="1" s="1"/>
  <c r="AD1267" i="1"/>
  <c r="J1269" i="1"/>
  <c r="AA1269" i="1" s="1"/>
  <c r="AD1269" i="1"/>
  <c r="H1269" i="1" s="1"/>
  <c r="J1271" i="1"/>
  <c r="AA1271" i="1" s="1"/>
  <c r="AD1271" i="1"/>
  <c r="J1275" i="1"/>
  <c r="AA1275" i="1" s="1"/>
  <c r="AD1275" i="1"/>
  <c r="H1275" i="1" s="1"/>
  <c r="J1277" i="1"/>
  <c r="AA1277" i="1" s="1"/>
  <c r="AD1277" i="1"/>
  <c r="H1277" i="1" s="1"/>
  <c r="J1279" i="1"/>
  <c r="AA1279" i="1" s="1"/>
  <c r="AD1279" i="1"/>
  <c r="H1279" i="1" s="1"/>
  <c r="J1281" i="1"/>
  <c r="AA1281" i="1" s="1"/>
  <c r="AD1281" i="1"/>
  <c r="H1281" i="1" s="1"/>
  <c r="N1261" i="1"/>
  <c r="N1263" i="1"/>
  <c r="N1265" i="1"/>
  <c r="N1267" i="1"/>
  <c r="N1269" i="1"/>
  <c r="N1271" i="1"/>
  <c r="N1275" i="1"/>
  <c r="N1277" i="1"/>
  <c r="N1279" i="1"/>
  <c r="J1284" i="1"/>
  <c r="AA1284" i="1" s="1"/>
  <c r="AD1284" i="1"/>
  <c r="J1286" i="1"/>
  <c r="AA1286" i="1" s="1"/>
  <c r="AD1286" i="1"/>
  <c r="H1286" i="1" s="1"/>
  <c r="N1284" i="1"/>
  <c r="N1286" i="1"/>
  <c r="J1289" i="1"/>
  <c r="AA1289" i="1" s="1"/>
  <c r="J1291" i="1"/>
  <c r="J1293" i="1"/>
  <c r="J1295" i="1"/>
  <c r="AA1295" i="1" s="1"/>
  <c r="J1297" i="1"/>
  <c r="AA1297" i="1" s="1"/>
  <c r="N1289" i="1"/>
  <c r="N1291" i="1"/>
  <c r="N1293" i="1"/>
  <c r="N1295" i="1"/>
  <c r="N1297" i="1"/>
  <c r="J1300" i="1"/>
  <c r="AA1300" i="1" s="1"/>
  <c r="J1301" i="1"/>
  <c r="AA1301" i="1" s="1"/>
  <c r="J1302" i="1"/>
  <c r="AA1302" i="1" s="1"/>
  <c r="J1303" i="1"/>
  <c r="J1304" i="1"/>
  <c r="J1305" i="1"/>
  <c r="AA1305" i="1" s="1"/>
  <c r="J1306" i="1"/>
  <c r="AA1306" i="1" s="1"/>
  <c r="N1300" i="1"/>
  <c r="N1301" i="1"/>
  <c r="N1302" i="1"/>
  <c r="N1303" i="1"/>
  <c r="N1304" i="1"/>
  <c r="N1305" i="1"/>
  <c r="N1306" i="1"/>
  <c r="J1308" i="1"/>
  <c r="AA1308" i="1" s="1"/>
  <c r="J1309" i="1"/>
  <c r="J1310" i="1"/>
  <c r="AA1310" i="1" s="1"/>
  <c r="J1311" i="1"/>
  <c r="J1312" i="1"/>
  <c r="AA1312" i="1" s="1"/>
  <c r="J1313" i="1"/>
  <c r="J1314" i="1"/>
  <c r="AA1314" i="1" s="1"/>
  <c r="N1308" i="1"/>
  <c r="N1309" i="1"/>
  <c r="N1310" i="1"/>
  <c r="N1311" i="1"/>
  <c r="N1312" i="1"/>
  <c r="N1313" i="1"/>
  <c r="N1314" i="1"/>
  <c r="J1316" i="1"/>
  <c r="AA1316" i="1" s="1"/>
  <c r="AJ1315" i="1" s="1"/>
  <c r="AD1316" i="1"/>
  <c r="J1318" i="1"/>
  <c r="AA1318" i="1" s="1"/>
  <c r="AJ1317" i="1" s="1"/>
  <c r="AD1318" i="1"/>
  <c r="H1318" i="1" s="1"/>
  <c r="N1318" i="1"/>
  <c r="O1317" i="1" s="1"/>
  <c r="J1320" i="1"/>
  <c r="AA1320" i="1" s="1"/>
  <c r="AD1320" i="1"/>
  <c r="J1321" i="1"/>
  <c r="AA1321" i="1" s="1"/>
  <c r="AD1321" i="1"/>
  <c r="H1321" i="1" s="1"/>
  <c r="J1322" i="1"/>
  <c r="AA1322" i="1" s="1"/>
  <c r="AD1322" i="1"/>
  <c r="H1322" i="1" s="1"/>
  <c r="J1323" i="1"/>
  <c r="AA1323" i="1" s="1"/>
  <c r="AD1323" i="1"/>
  <c r="H1323" i="1" s="1"/>
  <c r="J1324" i="1"/>
  <c r="AA1324" i="1" s="1"/>
  <c r="AD1324" i="1"/>
  <c r="H1324" i="1" s="1"/>
  <c r="J1325" i="1"/>
  <c r="AA1325" i="1" s="1"/>
  <c r="AD1325" i="1"/>
  <c r="H1325" i="1" s="1"/>
  <c r="J1328" i="1"/>
  <c r="AA1328" i="1" s="1"/>
  <c r="J1330" i="1"/>
  <c r="N1328" i="1"/>
  <c r="N1330" i="1"/>
  <c r="J1333" i="1"/>
  <c r="N1333" i="1"/>
  <c r="O1332" i="1" s="1"/>
  <c r="J1336" i="1"/>
  <c r="AA1336" i="1" s="1"/>
  <c r="AJ1335" i="1" s="1"/>
  <c r="N1336" i="1"/>
  <c r="O1335" i="1" s="1"/>
  <c r="J1339" i="1"/>
  <c r="J1341" i="1"/>
  <c r="J1343" i="1"/>
  <c r="J1345" i="1"/>
  <c r="AA1345" i="1" s="1"/>
  <c r="J1347" i="1"/>
  <c r="N1339" i="1"/>
  <c r="N1341" i="1"/>
  <c r="N1343" i="1"/>
  <c r="N1345" i="1"/>
  <c r="N1347" i="1"/>
  <c r="J1350" i="1"/>
  <c r="AA1350" i="1" s="1"/>
  <c r="AD1350" i="1"/>
  <c r="J1352" i="1"/>
  <c r="AA1352" i="1" s="1"/>
  <c r="AD1352" i="1"/>
  <c r="H1352" i="1" s="1"/>
  <c r="J1354" i="1"/>
  <c r="AA1354" i="1" s="1"/>
  <c r="AD1354" i="1"/>
  <c r="J1356" i="1"/>
  <c r="AA1356" i="1" s="1"/>
  <c r="AD1356" i="1"/>
  <c r="J1358" i="1"/>
  <c r="AA1358" i="1" s="1"/>
  <c r="AD1358" i="1"/>
  <c r="H1358" i="1" s="1"/>
  <c r="J1360" i="1"/>
  <c r="AA1360" i="1" s="1"/>
  <c r="AD1360" i="1"/>
  <c r="N1350" i="1"/>
  <c r="N1352" i="1"/>
  <c r="N1354" i="1"/>
  <c r="N1356" i="1"/>
  <c r="N1358" i="1"/>
  <c r="J1363" i="1"/>
  <c r="AA1363" i="1" s="1"/>
  <c r="AJ1362" i="1" s="1"/>
  <c r="AD1363" i="1"/>
  <c r="H1363" i="1" s="1"/>
  <c r="H1362" i="1" s="1"/>
  <c r="S1362" i="1" s="1"/>
  <c r="N1363" i="1"/>
  <c r="O1362" i="1" s="1"/>
  <c r="J1366" i="1"/>
  <c r="AA1366" i="1" s="1"/>
  <c r="AD1366" i="1"/>
  <c r="J1368" i="1"/>
  <c r="AA1368" i="1" s="1"/>
  <c r="AD1368" i="1"/>
  <c r="H1368" i="1" s="1"/>
  <c r="J1370" i="1"/>
  <c r="AA1370" i="1" s="1"/>
  <c r="AD1370" i="1"/>
  <c r="J1372" i="1"/>
  <c r="AA1372" i="1" s="1"/>
  <c r="AD1372" i="1"/>
  <c r="H1372" i="1" s="1"/>
  <c r="J1374" i="1"/>
  <c r="AA1374" i="1" s="1"/>
  <c r="AD1374" i="1"/>
  <c r="J1376" i="1"/>
  <c r="AA1376" i="1" s="1"/>
  <c r="AD1376" i="1"/>
  <c r="J1378" i="1"/>
  <c r="AA1378" i="1" s="1"/>
  <c r="AD1378" i="1"/>
  <c r="J1380" i="1"/>
  <c r="AA1380" i="1" s="1"/>
  <c r="AD1380" i="1"/>
  <c r="J1382" i="1"/>
  <c r="AA1382" i="1" s="1"/>
  <c r="AD1382" i="1"/>
  <c r="H1382" i="1" s="1"/>
  <c r="J1384" i="1"/>
  <c r="AA1384" i="1" s="1"/>
  <c r="AD1384" i="1"/>
  <c r="H1384" i="1" s="1"/>
  <c r="J1386" i="1"/>
  <c r="AA1386" i="1" s="1"/>
  <c r="AD1386" i="1"/>
  <c r="H1386" i="1" s="1"/>
  <c r="J1388" i="1"/>
  <c r="AA1388" i="1" s="1"/>
  <c r="AD1388" i="1"/>
  <c r="H1388" i="1" s="1"/>
  <c r="J1390" i="1"/>
  <c r="AA1390" i="1" s="1"/>
  <c r="AD1390" i="1"/>
  <c r="H1390" i="1" s="1"/>
  <c r="J1392" i="1"/>
  <c r="AA1392" i="1" s="1"/>
  <c r="AD1392" i="1"/>
  <c r="J1394" i="1"/>
  <c r="AA1394" i="1" s="1"/>
  <c r="AD1394" i="1"/>
  <c r="H1394" i="1" s="1"/>
  <c r="J1396" i="1"/>
  <c r="AA1396" i="1" s="1"/>
  <c r="AD1396" i="1"/>
  <c r="N1366" i="1"/>
  <c r="N1368" i="1"/>
  <c r="N1370" i="1"/>
  <c r="N1372" i="1"/>
  <c r="N1374" i="1"/>
  <c r="N1376" i="1"/>
  <c r="N1378" i="1"/>
  <c r="N1380" i="1"/>
  <c r="N1382" i="1"/>
  <c r="N1384" i="1"/>
  <c r="N1386" i="1"/>
  <c r="N1388" i="1"/>
  <c r="N1390" i="1"/>
  <c r="N1392" i="1"/>
  <c r="N1394" i="1"/>
  <c r="J1399" i="1"/>
  <c r="AA1399" i="1" s="1"/>
  <c r="AD1399" i="1"/>
  <c r="H1399" i="1" s="1"/>
  <c r="J1402" i="1"/>
  <c r="AA1402" i="1" s="1"/>
  <c r="AD1402" i="1"/>
  <c r="H1402" i="1" s="1"/>
  <c r="J1404" i="1"/>
  <c r="AA1404" i="1" s="1"/>
  <c r="AD1404" i="1"/>
  <c r="H1404" i="1" s="1"/>
  <c r="J1406" i="1"/>
  <c r="AA1406" i="1" s="1"/>
  <c r="AD1406" i="1"/>
  <c r="H1406" i="1" s="1"/>
  <c r="N1399" i="1"/>
  <c r="N1402" i="1"/>
  <c r="N1404" i="1"/>
  <c r="J1409" i="1"/>
  <c r="AA1409" i="1" s="1"/>
  <c r="AD1409" i="1"/>
  <c r="H1409" i="1" s="1"/>
  <c r="J1412" i="1"/>
  <c r="AA1412" i="1" s="1"/>
  <c r="AD1412" i="1"/>
  <c r="H1412" i="1" s="1"/>
  <c r="J1414" i="1"/>
  <c r="AA1414" i="1" s="1"/>
  <c r="AD1414" i="1"/>
  <c r="H1414" i="1" s="1"/>
  <c r="J1416" i="1"/>
  <c r="AA1416" i="1" s="1"/>
  <c r="AD1416" i="1"/>
  <c r="H1416" i="1" s="1"/>
  <c r="J1418" i="1"/>
  <c r="AA1418" i="1" s="1"/>
  <c r="AD1418" i="1"/>
  <c r="H1418" i="1" s="1"/>
  <c r="J1420" i="1"/>
  <c r="AA1420" i="1" s="1"/>
  <c r="AD1420" i="1"/>
  <c r="H1420" i="1" s="1"/>
  <c r="J1424" i="1"/>
  <c r="AA1424" i="1" s="1"/>
  <c r="AD1424" i="1"/>
  <c r="H1424" i="1" s="1"/>
  <c r="J1426" i="1"/>
  <c r="AA1426" i="1" s="1"/>
  <c r="AD1426" i="1"/>
  <c r="H1426" i="1" s="1"/>
  <c r="J1428" i="1"/>
  <c r="AA1428" i="1" s="1"/>
  <c r="AD1428" i="1"/>
  <c r="H1428" i="1" s="1"/>
  <c r="J1430" i="1"/>
  <c r="AA1430" i="1" s="1"/>
  <c r="AD1430" i="1"/>
  <c r="H1430" i="1" s="1"/>
  <c r="N1409" i="1"/>
  <c r="N1412" i="1"/>
  <c r="N1414" i="1"/>
  <c r="N1416" i="1"/>
  <c r="N1418" i="1"/>
  <c r="N1420" i="1"/>
  <c r="N1424" i="1"/>
  <c r="N1426" i="1"/>
  <c r="N1428" i="1"/>
  <c r="J1433" i="1"/>
  <c r="AA1433" i="1" s="1"/>
  <c r="AD1433" i="1"/>
  <c r="H1433" i="1" s="1"/>
  <c r="J1435" i="1"/>
  <c r="AA1435" i="1" s="1"/>
  <c r="AD1435" i="1"/>
  <c r="N1433" i="1"/>
  <c r="N1435" i="1"/>
  <c r="J1438" i="1"/>
  <c r="AA1438" i="1" s="1"/>
  <c r="J1440" i="1"/>
  <c r="J1442" i="1"/>
  <c r="AA1442" i="1" s="1"/>
  <c r="J1444" i="1"/>
  <c r="J1446" i="1"/>
  <c r="AA1446" i="1" s="1"/>
  <c r="N1438" i="1"/>
  <c r="N1440" i="1"/>
  <c r="N1442" i="1"/>
  <c r="N1444" i="1"/>
  <c r="N1446" i="1"/>
  <c r="J1449" i="1"/>
  <c r="AA1449" i="1" s="1"/>
  <c r="J1450" i="1"/>
  <c r="J1451" i="1"/>
  <c r="AA1451" i="1" s="1"/>
  <c r="J1452" i="1"/>
  <c r="AA1452" i="1" s="1"/>
  <c r="J1453" i="1"/>
  <c r="AA1453" i="1" s="1"/>
  <c r="J1454" i="1"/>
  <c r="J1455" i="1"/>
  <c r="AA1455" i="1" s="1"/>
  <c r="N1449" i="1"/>
  <c r="N1450" i="1"/>
  <c r="N1451" i="1"/>
  <c r="N1452" i="1"/>
  <c r="N1453" i="1"/>
  <c r="N1454" i="1"/>
  <c r="N1455" i="1"/>
  <c r="J1457" i="1"/>
  <c r="AA1457" i="1" s="1"/>
  <c r="J1458" i="1"/>
  <c r="J1459" i="1"/>
  <c r="AA1459" i="1" s="1"/>
  <c r="J1460" i="1"/>
  <c r="J1461" i="1"/>
  <c r="AA1461" i="1" s="1"/>
  <c r="J1462" i="1"/>
  <c r="J1463" i="1"/>
  <c r="AA1463" i="1" s="1"/>
  <c r="N1457" i="1"/>
  <c r="N1458" i="1"/>
  <c r="N1459" i="1"/>
  <c r="N1460" i="1"/>
  <c r="N1461" i="1"/>
  <c r="N1462" i="1"/>
  <c r="N1463" i="1"/>
  <c r="J1465" i="1"/>
  <c r="AA1465" i="1" s="1"/>
  <c r="AJ1464" i="1" s="1"/>
  <c r="AD1465" i="1"/>
  <c r="H1465" i="1" s="1"/>
  <c r="H1464" i="1" s="1"/>
  <c r="J1468" i="1"/>
  <c r="AA1468" i="1" s="1"/>
  <c r="AJ1467" i="1" s="1"/>
  <c r="AD1468" i="1"/>
  <c r="H1468" i="1" s="1"/>
  <c r="H1467" i="1" s="1"/>
  <c r="N1468" i="1"/>
  <c r="O1467" i="1" s="1"/>
  <c r="J1470" i="1"/>
  <c r="AA1470" i="1" s="1"/>
  <c r="AD1470" i="1"/>
  <c r="J1471" i="1"/>
  <c r="AA1471" i="1" s="1"/>
  <c r="AD1471" i="1"/>
  <c r="H1471" i="1" s="1"/>
  <c r="J1472" i="1"/>
  <c r="AA1472" i="1" s="1"/>
  <c r="AD1472" i="1"/>
  <c r="J1473" i="1"/>
  <c r="AA1473" i="1" s="1"/>
  <c r="AD1473" i="1"/>
  <c r="H1473" i="1" s="1"/>
  <c r="J1474" i="1"/>
  <c r="AA1474" i="1" s="1"/>
  <c r="AD1474" i="1"/>
  <c r="J1475" i="1"/>
  <c r="AA1475" i="1" s="1"/>
  <c r="AD1475" i="1"/>
  <c r="H1475" i="1" s="1"/>
  <c r="J1478" i="1"/>
  <c r="AA1478" i="1" s="1"/>
  <c r="J1480" i="1"/>
  <c r="AA1480" i="1" s="1"/>
  <c r="N1478" i="1"/>
  <c r="N1480" i="1"/>
  <c r="J1483" i="1"/>
  <c r="AA1483" i="1" s="1"/>
  <c r="N1483" i="1"/>
  <c r="J1486" i="1"/>
  <c r="N1486" i="1"/>
  <c r="O1485" i="1" s="1"/>
  <c r="J1489" i="1"/>
  <c r="AA1489" i="1" s="1"/>
  <c r="J1491" i="1"/>
  <c r="J1493" i="1"/>
  <c r="J1495" i="1"/>
  <c r="J1497" i="1"/>
  <c r="AA1497" i="1" s="1"/>
  <c r="N1489" i="1"/>
  <c r="N1491" i="1"/>
  <c r="N1493" i="1"/>
  <c r="N1495" i="1"/>
  <c r="N1497" i="1"/>
  <c r="J1500" i="1"/>
  <c r="AA1500" i="1" s="1"/>
  <c r="AD1500" i="1"/>
  <c r="H1500" i="1" s="1"/>
  <c r="J1502" i="1"/>
  <c r="AA1502" i="1" s="1"/>
  <c r="AD1502" i="1"/>
  <c r="J1504" i="1"/>
  <c r="AA1504" i="1" s="1"/>
  <c r="AD1504" i="1"/>
  <c r="H1504" i="1" s="1"/>
  <c r="J1506" i="1"/>
  <c r="AA1506" i="1" s="1"/>
  <c r="AD1506" i="1"/>
  <c r="J1508" i="1"/>
  <c r="AA1508" i="1" s="1"/>
  <c r="AD1508" i="1"/>
  <c r="H1508" i="1" s="1"/>
  <c r="J1510" i="1"/>
  <c r="AA1510" i="1" s="1"/>
  <c r="AD1510" i="1"/>
  <c r="N1500" i="1"/>
  <c r="N1502" i="1"/>
  <c r="N1504" i="1"/>
  <c r="N1506" i="1"/>
  <c r="N1508" i="1"/>
  <c r="J1513" i="1"/>
  <c r="AA1513" i="1" s="1"/>
  <c r="AJ1512" i="1" s="1"/>
  <c r="AD1513" i="1"/>
  <c r="N1513" i="1"/>
  <c r="O1512" i="1" s="1"/>
  <c r="J1516" i="1"/>
  <c r="AA1516" i="1" s="1"/>
  <c r="AD1516" i="1"/>
  <c r="H1516" i="1" s="1"/>
  <c r="J1518" i="1"/>
  <c r="AA1518" i="1" s="1"/>
  <c r="AD1518" i="1"/>
  <c r="H1518" i="1" s="1"/>
  <c r="J1520" i="1"/>
  <c r="AA1520" i="1" s="1"/>
  <c r="AD1520" i="1"/>
  <c r="H1520" i="1" s="1"/>
  <c r="J1522" i="1"/>
  <c r="AA1522" i="1" s="1"/>
  <c r="AD1522" i="1"/>
  <c r="H1522" i="1" s="1"/>
  <c r="J1524" i="1"/>
  <c r="AA1524" i="1" s="1"/>
  <c r="AD1524" i="1"/>
  <c r="J1526" i="1"/>
  <c r="AA1526" i="1" s="1"/>
  <c r="AD1526" i="1"/>
  <c r="H1526" i="1" s="1"/>
  <c r="J1528" i="1"/>
  <c r="AA1528" i="1" s="1"/>
  <c r="AD1528" i="1"/>
  <c r="J1530" i="1"/>
  <c r="AA1530" i="1" s="1"/>
  <c r="AD1530" i="1"/>
  <c r="H1530" i="1" s="1"/>
  <c r="J1532" i="1"/>
  <c r="AA1532" i="1" s="1"/>
  <c r="AD1532" i="1"/>
  <c r="J1534" i="1"/>
  <c r="AA1534" i="1" s="1"/>
  <c r="AD1534" i="1"/>
  <c r="H1534" i="1" s="1"/>
  <c r="J1536" i="1"/>
  <c r="AA1536" i="1" s="1"/>
  <c r="AD1536" i="1"/>
  <c r="H1536" i="1" s="1"/>
  <c r="J1538" i="1"/>
  <c r="AA1538" i="1" s="1"/>
  <c r="AD1538" i="1"/>
  <c r="H1538" i="1" s="1"/>
  <c r="J1540" i="1"/>
  <c r="AA1540" i="1" s="1"/>
  <c r="AD1540" i="1"/>
  <c r="J1542" i="1"/>
  <c r="AA1542" i="1" s="1"/>
  <c r="AD1542" i="1"/>
  <c r="H1542" i="1" s="1"/>
  <c r="J1544" i="1"/>
  <c r="AA1544" i="1" s="1"/>
  <c r="AD1544" i="1"/>
  <c r="N1516" i="1"/>
  <c r="N1518" i="1"/>
  <c r="N1520" i="1"/>
  <c r="N1522" i="1"/>
  <c r="N1524" i="1"/>
  <c r="N1526" i="1"/>
  <c r="N1528" i="1"/>
  <c r="N1530" i="1"/>
  <c r="N1532" i="1"/>
  <c r="N1534" i="1"/>
  <c r="N1536" i="1"/>
  <c r="N1538" i="1"/>
  <c r="N1540" i="1"/>
  <c r="N1542" i="1"/>
  <c r="N1544" i="1"/>
  <c r="J1547" i="1"/>
  <c r="AA1547" i="1" s="1"/>
  <c r="AD1547" i="1"/>
  <c r="H1547" i="1" s="1"/>
  <c r="J1550" i="1"/>
  <c r="AA1550" i="1" s="1"/>
  <c r="AD1550" i="1"/>
  <c r="J1552" i="1"/>
  <c r="AA1552" i="1" s="1"/>
  <c r="AD1552" i="1"/>
  <c r="H1552" i="1" s="1"/>
  <c r="J1554" i="1"/>
  <c r="AA1554" i="1" s="1"/>
  <c r="AD1554" i="1"/>
  <c r="H1554" i="1" s="1"/>
  <c r="N1547" i="1"/>
  <c r="N1550" i="1"/>
  <c r="N1552" i="1"/>
  <c r="J1557" i="1"/>
  <c r="AA1557" i="1" s="1"/>
  <c r="AD1557" i="1"/>
  <c r="H1557" i="1" s="1"/>
  <c r="J1560" i="1"/>
  <c r="AA1560" i="1" s="1"/>
  <c r="AD1560" i="1"/>
  <c r="J1562" i="1"/>
  <c r="AA1562" i="1" s="1"/>
  <c r="AD1562" i="1"/>
  <c r="J1564" i="1"/>
  <c r="AA1564" i="1" s="1"/>
  <c r="AD1564" i="1"/>
  <c r="J1566" i="1"/>
  <c r="AA1566" i="1" s="1"/>
  <c r="AD1566" i="1"/>
  <c r="J1568" i="1"/>
  <c r="AA1568" i="1" s="1"/>
  <c r="AD1568" i="1"/>
  <c r="J1572" i="1"/>
  <c r="AA1572" i="1" s="1"/>
  <c r="AD1572" i="1"/>
  <c r="H1572" i="1" s="1"/>
  <c r="J1574" i="1"/>
  <c r="AA1574" i="1" s="1"/>
  <c r="AD1574" i="1"/>
  <c r="J1576" i="1"/>
  <c r="AA1576" i="1" s="1"/>
  <c r="AD1576" i="1"/>
  <c r="H1576" i="1" s="1"/>
  <c r="J1578" i="1"/>
  <c r="AA1578" i="1" s="1"/>
  <c r="AD1578" i="1"/>
  <c r="N1557" i="1"/>
  <c r="N1560" i="1"/>
  <c r="N1562" i="1"/>
  <c r="N1564" i="1"/>
  <c r="N1566" i="1"/>
  <c r="N1568" i="1"/>
  <c r="N1572" i="1"/>
  <c r="N1574" i="1"/>
  <c r="N1576" i="1"/>
  <c r="J1581" i="1"/>
  <c r="AA1581" i="1" s="1"/>
  <c r="AD1581" i="1"/>
  <c r="H1581" i="1" s="1"/>
  <c r="J1583" i="1"/>
  <c r="AA1583" i="1" s="1"/>
  <c r="AD1583" i="1"/>
  <c r="N1581" i="1"/>
  <c r="N1583" i="1"/>
  <c r="J1586" i="1"/>
  <c r="J1588" i="1"/>
  <c r="AA1588" i="1" s="1"/>
  <c r="J1590" i="1"/>
  <c r="AA1590" i="1" s="1"/>
  <c r="J1592" i="1"/>
  <c r="AA1592" i="1" s="1"/>
  <c r="J1594" i="1"/>
  <c r="AA1594" i="1" s="1"/>
  <c r="N1586" i="1"/>
  <c r="N1588" i="1"/>
  <c r="N1590" i="1"/>
  <c r="N1592" i="1"/>
  <c r="N1594" i="1"/>
  <c r="J1597" i="1"/>
  <c r="AA1597" i="1" s="1"/>
  <c r="J1598" i="1"/>
  <c r="J1599" i="1"/>
  <c r="AA1599" i="1" s="1"/>
  <c r="J1600" i="1"/>
  <c r="J1601" i="1"/>
  <c r="AA1601" i="1" s="1"/>
  <c r="J1602" i="1"/>
  <c r="AA1602" i="1" s="1"/>
  <c r="J1603" i="1"/>
  <c r="N1597" i="1"/>
  <c r="N1598" i="1"/>
  <c r="N1599" i="1"/>
  <c r="N1600" i="1"/>
  <c r="N1601" i="1"/>
  <c r="N1602" i="1"/>
  <c r="N1603" i="1"/>
  <c r="J1605" i="1"/>
  <c r="J1606" i="1"/>
  <c r="AA1606" i="1" s="1"/>
  <c r="J1607" i="1"/>
  <c r="AA1607" i="1" s="1"/>
  <c r="J1608" i="1"/>
  <c r="J1609" i="1"/>
  <c r="J1610" i="1"/>
  <c r="AA1610" i="1" s="1"/>
  <c r="J1611" i="1"/>
  <c r="AA1611" i="1" s="1"/>
  <c r="N1605" i="1"/>
  <c r="N1606" i="1"/>
  <c r="N1607" i="1"/>
  <c r="N1608" i="1"/>
  <c r="N1609" i="1"/>
  <c r="N1610" i="1"/>
  <c r="N1611" i="1"/>
  <c r="J1613" i="1"/>
  <c r="AA1613" i="1" s="1"/>
  <c r="AJ1612" i="1" s="1"/>
  <c r="AD1613" i="1"/>
  <c r="H1613" i="1" s="1"/>
  <c r="J1615" i="1"/>
  <c r="AA1615" i="1" s="1"/>
  <c r="AJ1614" i="1" s="1"/>
  <c r="AD1615" i="1"/>
  <c r="N1615" i="1"/>
  <c r="O1614" i="1" s="1"/>
  <c r="J1617" i="1"/>
  <c r="AA1617" i="1" s="1"/>
  <c r="AD1617" i="1"/>
  <c r="H1617" i="1" s="1"/>
  <c r="J1618" i="1"/>
  <c r="AA1618" i="1" s="1"/>
  <c r="AD1618" i="1"/>
  <c r="H1618" i="1" s="1"/>
  <c r="J1619" i="1"/>
  <c r="AA1619" i="1" s="1"/>
  <c r="AD1619" i="1"/>
  <c r="H1619" i="1" s="1"/>
  <c r="J1620" i="1"/>
  <c r="AA1620" i="1" s="1"/>
  <c r="AD1620" i="1"/>
  <c r="J1621" i="1"/>
  <c r="AA1621" i="1" s="1"/>
  <c r="AD1621" i="1"/>
  <c r="H1621" i="1" s="1"/>
  <c r="J1622" i="1"/>
  <c r="AA1622" i="1" s="1"/>
  <c r="AD1622" i="1"/>
  <c r="H1622" i="1" s="1"/>
  <c r="J1625" i="1"/>
  <c r="J1627" i="1"/>
  <c r="N1625" i="1"/>
  <c r="N1627" i="1"/>
  <c r="J1630" i="1"/>
  <c r="N1630" i="1"/>
  <c r="J1633" i="1"/>
  <c r="AA1633" i="1" s="1"/>
  <c r="AJ1632" i="1" s="1"/>
  <c r="N1633" i="1"/>
  <c r="O1632" i="1" s="1"/>
  <c r="J1636" i="1"/>
  <c r="AA1636" i="1" s="1"/>
  <c r="J1638" i="1"/>
  <c r="AA1638" i="1" s="1"/>
  <c r="J1640" i="1"/>
  <c r="J1642" i="1"/>
  <c r="AA1642" i="1" s="1"/>
  <c r="J1644" i="1"/>
  <c r="N1636" i="1"/>
  <c r="N1638" i="1"/>
  <c r="N1640" i="1"/>
  <c r="N1642" i="1"/>
  <c r="N1644" i="1"/>
  <c r="J1647" i="1"/>
  <c r="AA1647" i="1" s="1"/>
  <c r="AD1647" i="1"/>
  <c r="J1649" i="1"/>
  <c r="AA1649" i="1" s="1"/>
  <c r="AD1649" i="1"/>
  <c r="H1649" i="1" s="1"/>
  <c r="J1651" i="1"/>
  <c r="AA1651" i="1" s="1"/>
  <c r="AD1651" i="1"/>
  <c r="H1651" i="1" s="1"/>
  <c r="J1653" i="1"/>
  <c r="AA1653" i="1" s="1"/>
  <c r="AD1653" i="1"/>
  <c r="H1653" i="1" s="1"/>
  <c r="J1655" i="1"/>
  <c r="AA1655" i="1" s="1"/>
  <c r="AD1655" i="1"/>
  <c r="H1655" i="1" s="1"/>
  <c r="J1657" i="1"/>
  <c r="AA1657" i="1" s="1"/>
  <c r="AD1657" i="1"/>
  <c r="H1657" i="1" s="1"/>
  <c r="N1647" i="1"/>
  <c r="N1649" i="1"/>
  <c r="N1651" i="1"/>
  <c r="N1653" i="1"/>
  <c r="N1655" i="1"/>
  <c r="J1660" i="1"/>
  <c r="AA1660" i="1" s="1"/>
  <c r="AJ1659" i="1" s="1"/>
  <c r="AD1660" i="1"/>
  <c r="N1660" i="1"/>
  <c r="O1659" i="1" s="1"/>
  <c r="J1663" i="1"/>
  <c r="AA1663" i="1" s="1"/>
  <c r="AD1663" i="1"/>
  <c r="H1663" i="1" s="1"/>
  <c r="J1665" i="1"/>
  <c r="AA1665" i="1" s="1"/>
  <c r="AD1665" i="1"/>
  <c r="J1667" i="1"/>
  <c r="AA1667" i="1" s="1"/>
  <c r="AD1667" i="1"/>
  <c r="J1669" i="1"/>
  <c r="AA1669" i="1" s="1"/>
  <c r="AD1669" i="1"/>
  <c r="J1671" i="1"/>
  <c r="AA1671" i="1" s="1"/>
  <c r="AD1671" i="1"/>
  <c r="J1673" i="1"/>
  <c r="AA1673" i="1" s="1"/>
  <c r="AD1673" i="1"/>
  <c r="H1673" i="1" s="1"/>
  <c r="J1675" i="1"/>
  <c r="AA1675" i="1" s="1"/>
  <c r="AD1675" i="1"/>
  <c r="J1677" i="1"/>
  <c r="AA1677" i="1" s="1"/>
  <c r="AD1677" i="1"/>
  <c r="H1677" i="1" s="1"/>
  <c r="J1679" i="1"/>
  <c r="AA1679" i="1" s="1"/>
  <c r="AD1679" i="1"/>
  <c r="J1681" i="1"/>
  <c r="AA1681" i="1" s="1"/>
  <c r="AD1681" i="1"/>
  <c r="H1681" i="1" s="1"/>
  <c r="J1683" i="1"/>
  <c r="AA1683" i="1" s="1"/>
  <c r="AD1683" i="1"/>
  <c r="J1685" i="1"/>
  <c r="AA1685" i="1" s="1"/>
  <c r="AD1685" i="1"/>
  <c r="H1685" i="1" s="1"/>
  <c r="J1687" i="1"/>
  <c r="AA1687" i="1" s="1"/>
  <c r="AD1687" i="1"/>
  <c r="J1689" i="1"/>
  <c r="AA1689" i="1" s="1"/>
  <c r="AD1689" i="1"/>
  <c r="H1689" i="1" s="1"/>
  <c r="J1691" i="1"/>
  <c r="AA1691" i="1" s="1"/>
  <c r="AD1691" i="1"/>
  <c r="H1691" i="1" s="1"/>
  <c r="J1693" i="1"/>
  <c r="AA1693" i="1" s="1"/>
  <c r="AD1693" i="1"/>
  <c r="H1693" i="1" s="1"/>
  <c r="N1663" i="1"/>
  <c r="N1665" i="1"/>
  <c r="N1667" i="1"/>
  <c r="N1669" i="1"/>
  <c r="N1671" i="1"/>
  <c r="N1673" i="1"/>
  <c r="N1675" i="1"/>
  <c r="N1677" i="1"/>
  <c r="N1679" i="1"/>
  <c r="N1681" i="1"/>
  <c r="N1683" i="1"/>
  <c r="N1685" i="1"/>
  <c r="N1687" i="1"/>
  <c r="N1689" i="1"/>
  <c r="N1691" i="1"/>
  <c r="J1695" i="1"/>
  <c r="AA1695" i="1" s="1"/>
  <c r="AD1695" i="1"/>
  <c r="J1698" i="1"/>
  <c r="AA1698" i="1" s="1"/>
  <c r="AD1698" i="1"/>
  <c r="J1700" i="1"/>
  <c r="AA1700" i="1" s="1"/>
  <c r="AD1700" i="1"/>
  <c r="J1702" i="1"/>
  <c r="AA1702" i="1" s="1"/>
  <c r="AD1702" i="1"/>
  <c r="N1695" i="1"/>
  <c r="N1698" i="1"/>
  <c r="N1700" i="1"/>
  <c r="J1705" i="1"/>
  <c r="AA1705" i="1" s="1"/>
  <c r="AD1705" i="1"/>
  <c r="J1708" i="1"/>
  <c r="AA1708" i="1" s="1"/>
  <c r="AD1708" i="1"/>
  <c r="H1708" i="1" s="1"/>
  <c r="J1710" i="1"/>
  <c r="AA1710" i="1" s="1"/>
  <c r="AD1710" i="1"/>
  <c r="H1710" i="1" s="1"/>
  <c r="J1712" i="1"/>
  <c r="AA1712" i="1" s="1"/>
  <c r="AD1712" i="1"/>
  <c r="H1712" i="1" s="1"/>
  <c r="J1714" i="1"/>
  <c r="AA1714" i="1" s="1"/>
  <c r="AD1714" i="1"/>
  <c r="J1716" i="1"/>
  <c r="AA1716" i="1" s="1"/>
  <c r="AD1716" i="1"/>
  <c r="H1716" i="1" s="1"/>
  <c r="J1720" i="1"/>
  <c r="AA1720" i="1" s="1"/>
  <c r="AD1720" i="1"/>
  <c r="J1722" i="1"/>
  <c r="AA1722" i="1" s="1"/>
  <c r="AD1722" i="1"/>
  <c r="H1722" i="1" s="1"/>
  <c r="J1724" i="1"/>
  <c r="AA1724" i="1" s="1"/>
  <c r="AD1724" i="1"/>
  <c r="H1724" i="1" s="1"/>
  <c r="J1726" i="1"/>
  <c r="AA1726" i="1" s="1"/>
  <c r="AD1726" i="1"/>
  <c r="H1726" i="1" s="1"/>
  <c r="N1705" i="1"/>
  <c r="N1708" i="1"/>
  <c r="N1710" i="1"/>
  <c r="N1712" i="1"/>
  <c r="N1714" i="1"/>
  <c r="N1716" i="1"/>
  <c r="N1720" i="1"/>
  <c r="N1722" i="1"/>
  <c r="N1724" i="1"/>
  <c r="J1729" i="1"/>
  <c r="AA1729" i="1" s="1"/>
  <c r="AD1729" i="1"/>
  <c r="H1729" i="1" s="1"/>
  <c r="J1731" i="1"/>
  <c r="AA1731" i="1" s="1"/>
  <c r="AD1731" i="1"/>
  <c r="N1729" i="1"/>
  <c r="N1731" i="1"/>
  <c r="J1734" i="1"/>
  <c r="J1736" i="1"/>
  <c r="AA1736" i="1" s="1"/>
  <c r="J1738" i="1"/>
  <c r="J1740" i="1"/>
  <c r="AA1740" i="1" s="1"/>
  <c r="J1742" i="1"/>
  <c r="N1734" i="1"/>
  <c r="N1736" i="1"/>
  <c r="N1738" i="1"/>
  <c r="N1740" i="1"/>
  <c r="N1742" i="1"/>
  <c r="J1745" i="1"/>
  <c r="AA1745" i="1" s="1"/>
  <c r="J1746" i="1"/>
  <c r="AA1746" i="1" s="1"/>
  <c r="J1747" i="1"/>
  <c r="J1748" i="1"/>
  <c r="J1749" i="1"/>
  <c r="AA1749" i="1" s="1"/>
  <c r="J1750" i="1"/>
  <c r="AA1750" i="1" s="1"/>
  <c r="J1751" i="1"/>
  <c r="N1745" i="1"/>
  <c r="N1746" i="1"/>
  <c r="N1747" i="1"/>
  <c r="N1748" i="1"/>
  <c r="N1749" i="1"/>
  <c r="N1750" i="1"/>
  <c r="N1751" i="1"/>
  <c r="J1753" i="1"/>
  <c r="J1754" i="1"/>
  <c r="AA1754" i="1" s="1"/>
  <c r="J1755" i="1"/>
  <c r="AA1755" i="1" s="1"/>
  <c r="J1756" i="1"/>
  <c r="AA1756" i="1" s="1"/>
  <c r="J1757" i="1"/>
  <c r="J1758" i="1"/>
  <c r="AA1758" i="1" s="1"/>
  <c r="J1759" i="1"/>
  <c r="N1753" i="1"/>
  <c r="N1754" i="1"/>
  <c r="N1755" i="1"/>
  <c r="N1756" i="1"/>
  <c r="N1757" i="1"/>
  <c r="N1758" i="1"/>
  <c r="N1759" i="1"/>
  <c r="J1761" i="1"/>
  <c r="AA1761" i="1" s="1"/>
  <c r="AJ1760" i="1" s="1"/>
  <c r="AD1761" i="1"/>
  <c r="N1761" i="1"/>
  <c r="O1760" i="1" s="1"/>
  <c r="J1763" i="1"/>
  <c r="AA1763" i="1" s="1"/>
  <c r="AD1763" i="1"/>
  <c r="J1764" i="1"/>
  <c r="AD1764" i="1"/>
  <c r="H1764" i="1" s="1"/>
  <c r="J1765" i="1"/>
  <c r="AA1765" i="1" s="1"/>
  <c r="AD1765" i="1"/>
  <c r="J1766" i="1"/>
  <c r="AA1766" i="1" s="1"/>
  <c r="AD1766" i="1"/>
  <c r="H1766" i="1" s="1"/>
  <c r="J1767" i="1"/>
  <c r="AA1767" i="1" s="1"/>
  <c r="AD1767" i="1"/>
  <c r="H1767" i="1" s="1"/>
  <c r="J1768" i="1"/>
  <c r="AA1768" i="1" s="1"/>
  <c r="AD1768" i="1"/>
  <c r="H1768" i="1" s="1"/>
  <c r="J1771" i="1"/>
  <c r="AA1771" i="1" s="1"/>
  <c r="J1773" i="1"/>
  <c r="N1771" i="1"/>
  <c r="N1773" i="1"/>
  <c r="J1776" i="1"/>
  <c r="AA1776" i="1" s="1"/>
  <c r="AJ1775" i="1" s="1"/>
  <c r="N1776" i="1"/>
  <c r="O1775" i="1" s="1"/>
  <c r="J1779" i="1"/>
  <c r="J1781" i="1"/>
  <c r="N1779" i="1"/>
  <c r="N1781" i="1"/>
  <c r="J1784" i="1"/>
  <c r="AA1784" i="1" s="1"/>
  <c r="AD1784" i="1"/>
  <c r="H1784" i="1" s="1"/>
  <c r="J1786" i="1"/>
  <c r="AA1786" i="1" s="1"/>
  <c r="AD1786" i="1"/>
  <c r="H1786" i="1" s="1"/>
  <c r="J1788" i="1"/>
  <c r="AA1788" i="1" s="1"/>
  <c r="AD1788" i="1"/>
  <c r="H1788" i="1" s="1"/>
  <c r="N1784" i="1"/>
  <c r="N1786" i="1"/>
  <c r="J1791" i="1"/>
  <c r="AA1791" i="1" s="1"/>
  <c r="AJ1790" i="1" s="1"/>
  <c r="AD1791" i="1"/>
  <c r="N1791" i="1"/>
  <c r="O1790" i="1" s="1"/>
  <c r="J1794" i="1"/>
  <c r="AA1794" i="1" s="1"/>
  <c r="AD1794" i="1"/>
  <c r="H1794" i="1" s="1"/>
  <c r="J1796" i="1"/>
  <c r="AA1796" i="1" s="1"/>
  <c r="AD1796" i="1"/>
  <c r="J1798" i="1"/>
  <c r="AA1798" i="1" s="1"/>
  <c r="AD1798" i="1"/>
  <c r="H1798" i="1" s="1"/>
  <c r="J1800" i="1"/>
  <c r="AA1800" i="1" s="1"/>
  <c r="AD1800" i="1"/>
  <c r="J1802" i="1"/>
  <c r="AA1802" i="1" s="1"/>
  <c r="AD1802" i="1"/>
  <c r="H1802" i="1" s="1"/>
  <c r="J1804" i="1"/>
  <c r="AA1804" i="1" s="1"/>
  <c r="AD1804" i="1"/>
  <c r="H1804" i="1" s="1"/>
  <c r="J1806" i="1"/>
  <c r="AA1806" i="1" s="1"/>
  <c r="AD1806" i="1"/>
  <c r="J1808" i="1"/>
  <c r="AA1808" i="1" s="1"/>
  <c r="AD1808" i="1"/>
  <c r="H1808" i="1" s="1"/>
  <c r="J1810" i="1"/>
  <c r="AA1810" i="1" s="1"/>
  <c r="AD1810" i="1"/>
  <c r="H1810" i="1" s="1"/>
  <c r="N1794" i="1"/>
  <c r="N1796" i="1"/>
  <c r="N1798" i="1"/>
  <c r="N1800" i="1"/>
  <c r="N1802" i="1"/>
  <c r="N1804" i="1"/>
  <c r="N1806" i="1"/>
  <c r="N1808" i="1"/>
  <c r="J1812" i="1"/>
  <c r="AA1812" i="1" s="1"/>
  <c r="AD1812" i="1"/>
  <c r="H1812" i="1" s="1"/>
  <c r="J1814" i="1"/>
  <c r="AA1814" i="1" s="1"/>
  <c r="AD1814" i="1"/>
  <c r="H1814" i="1" s="1"/>
  <c r="J1816" i="1"/>
  <c r="AA1816" i="1" s="1"/>
  <c r="AD1816" i="1"/>
  <c r="H1816" i="1" s="1"/>
  <c r="J1818" i="1"/>
  <c r="AA1818" i="1" s="1"/>
  <c r="AD1818" i="1"/>
  <c r="H1818" i="1" s="1"/>
  <c r="N1812" i="1"/>
  <c r="N1814" i="1"/>
  <c r="N1816" i="1"/>
  <c r="J1821" i="1"/>
  <c r="AA1821" i="1" s="1"/>
  <c r="AD1821" i="1"/>
  <c r="H1821" i="1" s="1"/>
  <c r="J1823" i="1"/>
  <c r="AA1823" i="1" s="1"/>
  <c r="AD1823" i="1"/>
  <c r="H1823" i="1" s="1"/>
  <c r="J1825" i="1"/>
  <c r="AA1825" i="1" s="1"/>
  <c r="AD1825" i="1"/>
  <c r="H1825" i="1" s="1"/>
  <c r="J1827" i="1"/>
  <c r="AA1827" i="1" s="1"/>
  <c r="AD1827" i="1"/>
  <c r="J1829" i="1"/>
  <c r="AA1829" i="1" s="1"/>
  <c r="AD1829" i="1"/>
  <c r="H1829" i="1" s="1"/>
  <c r="J1831" i="1"/>
  <c r="AA1831" i="1" s="1"/>
  <c r="AD1831" i="1"/>
  <c r="J1835" i="1"/>
  <c r="AA1835" i="1" s="1"/>
  <c r="AD1835" i="1"/>
  <c r="H1835" i="1" s="1"/>
  <c r="J1837" i="1"/>
  <c r="AA1837" i="1" s="1"/>
  <c r="AD1837" i="1"/>
  <c r="H1837" i="1" s="1"/>
  <c r="J1839" i="1"/>
  <c r="AA1839" i="1" s="1"/>
  <c r="AD1839" i="1"/>
  <c r="H1839" i="1" s="1"/>
  <c r="J1841" i="1"/>
  <c r="AA1841" i="1" s="1"/>
  <c r="AD1841" i="1"/>
  <c r="H1841" i="1" s="1"/>
  <c r="N1821" i="1"/>
  <c r="N1823" i="1"/>
  <c r="N1825" i="1"/>
  <c r="N1827" i="1"/>
  <c r="N1829" i="1"/>
  <c r="N1831" i="1"/>
  <c r="N1835" i="1"/>
  <c r="N1837" i="1"/>
  <c r="N1839" i="1"/>
  <c r="J1844" i="1"/>
  <c r="AA1844" i="1" s="1"/>
  <c r="AD1844" i="1"/>
  <c r="H1844" i="1" s="1"/>
  <c r="J1846" i="1"/>
  <c r="AA1846" i="1" s="1"/>
  <c r="AD1846" i="1"/>
  <c r="N1844" i="1"/>
  <c r="N1846" i="1"/>
  <c r="J1849" i="1"/>
  <c r="J1851" i="1"/>
  <c r="AA1851" i="1" s="1"/>
  <c r="J1853" i="1"/>
  <c r="J1855" i="1"/>
  <c r="AA1855" i="1" s="1"/>
  <c r="J1857" i="1"/>
  <c r="N1849" i="1"/>
  <c r="N1851" i="1"/>
  <c r="N1853" i="1"/>
  <c r="N1855" i="1"/>
  <c r="N1857" i="1"/>
  <c r="J1860" i="1"/>
  <c r="J1861" i="1"/>
  <c r="AA1861" i="1" s="1"/>
  <c r="J1862" i="1"/>
  <c r="AA1862" i="1" s="1"/>
  <c r="J1863" i="1"/>
  <c r="J1864" i="1"/>
  <c r="N1860" i="1"/>
  <c r="N1861" i="1"/>
  <c r="N1862" i="1"/>
  <c r="N1863" i="1"/>
  <c r="N1864" i="1"/>
  <c r="J1866" i="1"/>
  <c r="AA1866" i="1" s="1"/>
  <c r="J1867" i="1"/>
  <c r="AA1867" i="1" s="1"/>
  <c r="J1868" i="1"/>
  <c r="J1869" i="1"/>
  <c r="AA1869" i="1" s="1"/>
  <c r="N1866" i="1"/>
  <c r="N1867" i="1"/>
  <c r="N1868" i="1"/>
  <c r="N1869" i="1"/>
  <c r="J1871" i="1"/>
  <c r="AA1871" i="1" s="1"/>
  <c r="AJ1870" i="1" s="1"/>
  <c r="AD1871" i="1"/>
  <c r="H1871" i="1" s="1"/>
  <c r="H1870" i="1" s="1"/>
  <c r="J1873" i="1"/>
  <c r="AA1873" i="1" s="1"/>
  <c r="AJ1872" i="1" s="1"/>
  <c r="AD1873" i="1"/>
  <c r="N1873" i="1"/>
  <c r="O1872" i="1" s="1"/>
  <c r="J1875" i="1"/>
  <c r="AA1875" i="1" s="1"/>
  <c r="AD1875" i="1"/>
  <c r="H1875" i="1" s="1"/>
  <c r="J1876" i="1"/>
  <c r="AA1876" i="1" s="1"/>
  <c r="AD1876" i="1"/>
  <c r="J1877" i="1"/>
  <c r="AA1877" i="1" s="1"/>
  <c r="AD1877" i="1"/>
  <c r="H1877" i="1" s="1"/>
  <c r="J1878" i="1"/>
  <c r="AA1878" i="1" s="1"/>
  <c r="AD1878" i="1"/>
  <c r="J1879" i="1"/>
  <c r="AA1879" i="1" s="1"/>
  <c r="AD1879" i="1"/>
  <c r="H1879" i="1" s="1"/>
  <c r="J1880" i="1"/>
  <c r="AA1880" i="1" s="1"/>
  <c r="AD1880" i="1"/>
  <c r="H1880" i="1" s="1"/>
  <c r="J1883" i="1"/>
  <c r="N1883" i="1"/>
  <c r="O1882" i="1" s="1"/>
  <c r="J1886" i="1"/>
  <c r="AA1886" i="1" s="1"/>
  <c r="AJ1885" i="1" s="1"/>
  <c r="N1886" i="1"/>
  <c r="O1885" i="1" s="1"/>
  <c r="V1885" i="1" s="1"/>
  <c r="J1889" i="1"/>
  <c r="AA1889" i="1" s="1"/>
  <c r="J1891" i="1"/>
  <c r="N1889" i="1"/>
  <c r="N1891" i="1"/>
  <c r="J1894" i="1"/>
  <c r="AA1894" i="1" s="1"/>
  <c r="AD1894" i="1"/>
  <c r="H1894" i="1" s="1"/>
  <c r="J1896" i="1"/>
  <c r="AA1896" i="1" s="1"/>
  <c r="AD1896" i="1"/>
  <c r="H1896" i="1" s="1"/>
  <c r="J1898" i="1"/>
  <c r="AA1898" i="1" s="1"/>
  <c r="AD1898" i="1"/>
  <c r="H1898" i="1" s="1"/>
  <c r="N1894" i="1"/>
  <c r="N1896" i="1"/>
  <c r="J1901" i="1"/>
  <c r="AA1901" i="1" s="1"/>
  <c r="AJ1900" i="1" s="1"/>
  <c r="AD1901" i="1"/>
  <c r="N1901" i="1"/>
  <c r="O1900" i="1" s="1"/>
  <c r="J1904" i="1"/>
  <c r="AA1904" i="1" s="1"/>
  <c r="AD1904" i="1"/>
  <c r="H1904" i="1" s="1"/>
  <c r="J1906" i="1"/>
  <c r="AA1906" i="1" s="1"/>
  <c r="AD1906" i="1"/>
  <c r="J1908" i="1"/>
  <c r="AA1908" i="1" s="1"/>
  <c r="AD1908" i="1"/>
  <c r="H1908" i="1" s="1"/>
  <c r="J1910" i="1"/>
  <c r="AA1910" i="1" s="1"/>
  <c r="AD1910" i="1"/>
  <c r="H1910" i="1" s="1"/>
  <c r="J1911" i="1"/>
  <c r="AA1911" i="1" s="1"/>
  <c r="AD1911" i="1"/>
  <c r="H1911" i="1" s="1"/>
  <c r="J1913" i="1"/>
  <c r="AA1913" i="1" s="1"/>
  <c r="AD1913" i="1"/>
  <c r="H1913" i="1" s="1"/>
  <c r="J1915" i="1"/>
  <c r="AA1915" i="1" s="1"/>
  <c r="AD1915" i="1"/>
  <c r="H1915" i="1" s="1"/>
  <c r="J1917" i="1"/>
  <c r="AA1917" i="1" s="1"/>
  <c r="AD1917" i="1"/>
  <c r="J1919" i="1"/>
  <c r="AA1919" i="1" s="1"/>
  <c r="AD1919" i="1"/>
  <c r="H1919" i="1" s="1"/>
  <c r="J1921" i="1"/>
  <c r="AA1921" i="1" s="1"/>
  <c r="AD1921" i="1"/>
  <c r="H1921" i="1" s="1"/>
  <c r="J1923" i="1"/>
  <c r="AA1923" i="1" s="1"/>
  <c r="AD1923" i="1"/>
  <c r="H1923" i="1" s="1"/>
  <c r="N1904" i="1"/>
  <c r="N1906" i="1"/>
  <c r="N1908" i="1"/>
  <c r="N1910" i="1"/>
  <c r="N1911" i="1"/>
  <c r="N1913" i="1"/>
  <c r="N1915" i="1"/>
  <c r="N1917" i="1"/>
  <c r="N1919" i="1"/>
  <c r="N1921" i="1"/>
  <c r="J1926" i="1"/>
  <c r="AA1926" i="1" s="1"/>
  <c r="AD1926" i="1"/>
  <c r="H1926" i="1" s="1"/>
  <c r="J1929" i="1"/>
  <c r="AA1929" i="1" s="1"/>
  <c r="AD1929" i="1"/>
  <c r="H1929" i="1" s="1"/>
  <c r="J1931" i="1"/>
  <c r="AA1931" i="1" s="1"/>
  <c r="AD1931" i="1"/>
  <c r="J1933" i="1"/>
  <c r="AA1933" i="1" s="1"/>
  <c r="AD1933" i="1"/>
  <c r="H1933" i="1" s="1"/>
  <c r="N1926" i="1"/>
  <c r="N1929" i="1"/>
  <c r="N1931" i="1"/>
  <c r="J1936" i="1"/>
  <c r="AA1936" i="1" s="1"/>
  <c r="AD1936" i="1"/>
  <c r="H1936" i="1" s="1"/>
  <c r="J1941" i="1"/>
  <c r="AA1941" i="1" s="1"/>
  <c r="AD1941" i="1"/>
  <c r="H1941" i="1" s="1"/>
  <c r="J1943" i="1"/>
  <c r="AA1943" i="1" s="1"/>
  <c r="AD1943" i="1"/>
  <c r="H1943" i="1" s="1"/>
  <c r="J1945" i="1"/>
  <c r="AA1945" i="1" s="1"/>
  <c r="AD1945" i="1"/>
  <c r="H1945" i="1" s="1"/>
  <c r="J1947" i="1"/>
  <c r="AA1947" i="1" s="1"/>
  <c r="AD1947" i="1"/>
  <c r="H1947" i="1" s="1"/>
  <c r="J1949" i="1"/>
  <c r="AA1949" i="1" s="1"/>
  <c r="AD1949" i="1"/>
  <c r="H1949" i="1" s="1"/>
  <c r="J1953" i="1"/>
  <c r="AA1953" i="1" s="1"/>
  <c r="AD1953" i="1"/>
  <c r="H1953" i="1" s="1"/>
  <c r="J1955" i="1"/>
  <c r="AA1955" i="1" s="1"/>
  <c r="AD1955" i="1"/>
  <c r="H1955" i="1" s="1"/>
  <c r="J1957" i="1"/>
  <c r="AA1957" i="1" s="1"/>
  <c r="AD1957" i="1"/>
  <c r="H1957" i="1" s="1"/>
  <c r="J1959" i="1"/>
  <c r="AA1959" i="1" s="1"/>
  <c r="AD1959" i="1"/>
  <c r="H1959" i="1" s="1"/>
  <c r="N1936" i="1"/>
  <c r="N1941" i="1"/>
  <c r="N1943" i="1"/>
  <c r="N1945" i="1"/>
  <c r="N1947" i="1"/>
  <c r="N1949" i="1"/>
  <c r="N1953" i="1"/>
  <c r="N1955" i="1"/>
  <c r="N1957" i="1"/>
  <c r="J1962" i="1"/>
  <c r="AA1962" i="1" s="1"/>
  <c r="AD1962" i="1"/>
  <c r="J1964" i="1"/>
  <c r="AA1964" i="1" s="1"/>
  <c r="AD1964" i="1"/>
  <c r="H1964" i="1" s="1"/>
  <c r="N1962" i="1"/>
  <c r="N1964" i="1"/>
  <c r="J1967" i="1"/>
  <c r="J1969" i="1"/>
  <c r="AA1969" i="1" s="1"/>
  <c r="J1971" i="1"/>
  <c r="AA1971" i="1" s="1"/>
  <c r="J1973" i="1"/>
  <c r="AA1973" i="1" s="1"/>
  <c r="J1975" i="1"/>
  <c r="N1967" i="1"/>
  <c r="N1969" i="1"/>
  <c r="N1971" i="1"/>
  <c r="N1973" i="1"/>
  <c r="N1975" i="1"/>
  <c r="J1978" i="1"/>
  <c r="AA1978" i="1" s="1"/>
  <c r="J1979" i="1"/>
  <c r="J1980" i="1"/>
  <c r="J1981" i="1"/>
  <c r="AA1981" i="1" s="1"/>
  <c r="J1982" i="1"/>
  <c r="AA1982" i="1" s="1"/>
  <c r="J1983" i="1"/>
  <c r="N1978" i="1"/>
  <c r="N1979" i="1"/>
  <c r="N1980" i="1"/>
  <c r="N1981" i="1"/>
  <c r="N1982" i="1"/>
  <c r="N1983" i="1"/>
  <c r="J1985" i="1"/>
  <c r="AA1985" i="1" s="1"/>
  <c r="J1986" i="1"/>
  <c r="J1987" i="1"/>
  <c r="AA1987" i="1" s="1"/>
  <c r="J1988" i="1"/>
  <c r="J1989" i="1"/>
  <c r="AA1989" i="1" s="1"/>
  <c r="J1990" i="1"/>
  <c r="N1985" i="1"/>
  <c r="N1986" i="1"/>
  <c r="N1987" i="1"/>
  <c r="N1988" i="1"/>
  <c r="N1989" i="1"/>
  <c r="N1990" i="1"/>
  <c r="J1992" i="1"/>
  <c r="AA1992" i="1" s="1"/>
  <c r="AJ1991" i="1" s="1"/>
  <c r="AD1992" i="1"/>
  <c r="J1995" i="1"/>
  <c r="AA1995" i="1" s="1"/>
  <c r="AJ1994" i="1" s="1"/>
  <c r="AD1995" i="1"/>
  <c r="H1995" i="1" s="1"/>
  <c r="H1994" i="1" s="1"/>
  <c r="U1994" i="1" s="1"/>
  <c r="N1995" i="1"/>
  <c r="O1994" i="1" s="1"/>
  <c r="J1997" i="1"/>
  <c r="AA1997" i="1" s="1"/>
  <c r="AD1997" i="1"/>
  <c r="H1997" i="1" s="1"/>
  <c r="J1998" i="1"/>
  <c r="AA1998" i="1" s="1"/>
  <c r="AD1998" i="1"/>
  <c r="H1998" i="1" s="1"/>
  <c r="J1999" i="1"/>
  <c r="AA1999" i="1" s="1"/>
  <c r="AD1999" i="1"/>
  <c r="H1999" i="1" s="1"/>
  <c r="J2000" i="1"/>
  <c r="AA2000" i="1" s="1"/>
  <c r="AD2000" i="1"/>
  <c r="H2000" i="1" s="1"/>
  <c r="J2001" i="1"/>
  <c r="AA2001" i="1" s="1"/>
  <c r="AD2001" i="1"/>
  <c r="H2001" i="1" s="1"/>
  <c r="J2002" i="1"/>
  <c r="AA2002" i="1" s="1"/>
  <c r="AD2002" i="1"/>
  <c r="H2002" i="1" s="1"/>
  <c r="J2005" i="1"/>
  <c r="N2005" i="1"/>
  <c r="O2004" i="1" s="1"/>
  <c r="T2004" i="1" s="1"/>
  <c r="J2008" i="1"/>
  <c r="N2008" i="1"/>
  <c r="O2007" i="1" s="1"/>
  <c r="J2011" i="1"/>
  <c r="AA2011" i="1" s="1"/>
  <c r="J2013" i="1"/>
  <c r="AA2013" i="1" s="1"/>
  <c r="N2011" i="1"/>
  <c r="N2013" i="1"/>
  <c r="J2016" i="1"/>
  <c r="AA2016" i="1" s="1"/>
  <c r="AD2016" i="1"/>
  <c r="H2016" i="1" s="1"/>
  <c r="J2018" i="1"/>
  <c r="AA2018" i="1" s="1"/>
  <c r="AD2018" i="1"/>
  <c r="J2020" i="1"/>
  <c r="AA2020" i="1" s="1"/>
  <c r="AD2020" i="1"/>
  <c r="H2020" i="1" s="1"/>
  <c r="N2016" i="1"/>
  <c r="N2018" i="1"/>
  <c r="J2023" i="1"/>
  <c r="AA2023" i="1" s="1"/>
  <c r="AJ2022" i="1" s="1"/>
  <c r="AD2023" i="1"/>
  <c r="H2023" i="1" s="1"/>
  <c r="H2022" i="1" s="1"/>
  <c r="N2023" i="1"/>
  <c r="O2022" i="1" s="1"/>
  <c r="J2026" i="1"/>
  <c r="AA2026" i="1" s="1"/>
  <c r="AD2026" i="1"/>
  <c r="H2026" i="1" s="1"/>
  <c r="J2028" i="1"/>
  <c r="AA2028" i="1" s="1"/>
  <c r="AD2028" i="1"/>
  <c r="H2028" i="1" s="1"/>
  <c r="J2030" i="1"/>
  <c r="AA2030" i="1" s="1"/>
  <c r="AD2030" i="1"/>
  <c r="H2030" i="1" s="1"/>
  <c r="J2032" i="1"/>
  <c r="AA2032" i="1" s="1"/>
  <c r="AD2032" i="1"/>
  <c r="H2032" i="1" s="1"/>
  <c r="J2034" i="1"/>
  <c r="AA2034" i="1" s="1"/>
  <c r="AD2034" i="1"/>
  <c r="H2034" i="1" s="1"/>
  <c r="J2036" i="1"/>
  <c r="AA2036" i="1" s="1"/>
  <c r="AD2036" i="1"/>
  <c r="H2036" i="1" s="1"/>
  <c r="J2038" i="1"/>
  <c r="AA2038" i="1" s="1"/>
  <c r="AD2038" i="1"/>
  <c r="H2038" i="1" s="1"/>
  <c r="J2040" i="1"/>
  <c r="AA2040" i="1" s="1"/>
  <c r="AD2040" i="1"/>
  <c r="H2040" i="1" s="1"/>
  <c r="J2042" i="1"/>
  <c r="AA2042" i="1" s="1"/>
  <c r="AD2042" i="1"/>
  <c r="H2042" i="1" s="1"/>
  <c r="J2044" i="1"/>
  <c r="AA2044" i="1" s="1"/>
  <c r="AD2044" i="1"/>
  <c r="H2044" i="1" s="1"/>
  <c r="J2046" i="1"/>
  <c r="AA2046" i="1" s="1"/>
  <c r="AD2046" i="1"/>
  <c r="H2046" i="1" s="1"/>
  <c r="J2048" i="1"/>
  <c r="AA2048" i="1" s="1"/>
  <c r="AD2048" i="1"/>
  <c r="H2048" i="1" s="1"/>
  <c r="J2050" i="1"/>
  <c r="AA2050" i="1" s="1"/>
  <c r="AD2050" i="1"/>
  <c r="H2050" i="1" s="1"/>
  <c r="J2052" i="1"/>
  <c r="AA2052" i="1" s="1"/>
  <c r="AD2052" i="1"/>
  <c r="H2052" i="1" s="1"/>
  <c r="J2054" i="1"/>
  <c r="AA2054" i="1" s="1"/>
  <c r="AD2054" i="1"/>
  <c r="H2054" i="1" s="1"/>
  <c r="J2056" i="1"/>
  <c r="AA2056" i="1" s="1"/>
  <c r="AD2056" i="1"/>
  <c r="H2056" i="1" s="1"/>
  <c r="J2058" i="1"/>
  <c r="AA2058" i="1" s="1"/>
  <c r="AD2058" i="1"/>
  <c r="H2058" i="1" s="1"/>
  <c r="J2060" i="1"/>
  <c r="AA2060" i="1" s="1"/>
  <c r="AD2060" i="1"/>
  <c r="H2060" i="1" s="1"/>
  <c r="N2026" i="1"/>
  <c r="N2028" i="1"/>
  <c r="N2030" i="1"/>
  <c r="N2032" i="1"/>
  <c r="N2034" i="1"/>
  <c r="N2036" i="1"/>
  <c r="N2038" i="1"/>
  <c r="N2040" i="1"/>
  <c r="N2042" i="1"/>
  <c r="N2044" i="1"/>
  <c r="N2046" i="1"/>
  <c r="N2048" i="1"/>
  <c r="N2050" i="1"/>
  <c r="N2052" i="1"/>
  <c r="N2054" i="1"/>
  <c r="N2056" i="1"/>
  <c r="N2058" i="1"/>
  <c r="J2063" i="1"/>
  <c r="AA2063" i="1" s="1"/>
  <c r="AD2063" i="1"/>
  <c r="J2066" i="1"/>
  <c r="AA2066" i="1" s="1"/>
  <c r="AD2066" i="1"/>
  <c r="H2066" i="1" s="1"/>
  <c r="J2068" i="1"/>
  <c r="AA2068" i="1" s="1"/>
  <c r="AD2068" i="1"/>
  <c r="H2068" i="1" s="1"/>
  <c r="J2070" i="1"/>
  <c r="AA2070" i="1" s="1"/>
  <c r="AD2070" i="1"/>
  <c r="N2063" i="1"/>
  <c r="N2066" i="1"/>
  <c r="N2068" i="1"/>
  <c r="J2073" i="1"/>
  <c r="AA2073" i="1" s="1"/>
  <c r="AD2073" i="1"/>
  <c r="J2082" i="1"/>
  <c r="AA2082" i="1" s="1"/>
  <c r="AD2082" i="1"/>
  <c r="H2082" i="1" s="1"/>
  <c r="J2084" i="1"/>
  <c r="AA2084" i="1" s="1"/>
  <c r="AD2084" i="1"/>
  <c r="H2084" i="1" s="1"/>
  <c r="J2086" i="1"/>
  <c r="AA2086" i="1" s="1"/>
  <c r="AD2086" i="1"/>
  <c r="H2086" i="1" s="1"/>
  <c r="J2088" i="1"/>
  <c r="AA2088" i="1" s="1"/>
  <c r="AD2088" i="1"/>
  <c r="H2088" i="1" s="1"/>
  <c r="J2090" i="1"/>
  <c r="AA2090" i="1" s="1"/>
  <c r="AD2090" i="1"/>
  <c r="H2090" i="1" s="1"/>
  <c r="J2094" i="1"/>
  <c r="AA2094" i="1" s="1"/>
  <c r="AD2094" i="1"/>
  <c r="H2094" i="1" s="1"/>
  <c r="J2096" i="1"/>
  <c r="AA2096" i="1" s="1"/>
  <c r="AD2096" i="1"/>
  <c r="H2096" i="1" s="1"/>
  <c r="J2098" i="1"/>
  <c r="AA2098" i="1" s="1"/>
  <c r="AD2098" i="1"/>
  <c r="H2098" i="1" s="1"/>
  <c r="J2100" i="1"/>
  <c r="AA2100" i="1" s="1"/>
  <c r="AD2100" i="1"/>
  <c r="H2100" i="1" s="1"/>
  <c r="N2073" i="1"/>
  <c r="N2082" i="1"/>
  <c r="N2084" i="1"/>
  <c r="N2086" i="1"/>
  <c r="N2088" i="1"/>
  <c r="N2090" i="1"/>
  <c r="N2094" i="1"/>
  <c r="N2096" i="1"/>
  <c r="N2098" i="1"/>
  <c r="J2103" i="1"/>
  <c r="AA2103" i="1" s="1"/>
  <c r="AD2103" i="1"/>
  <c r="J2105" i="1"/>
  <c r="AA2105" i="1" s="1"/>
  <c r="AD2105" i="1"/>
  <c r="H2105" i="1" s="1"/>
  <c r="N2103" i="1"/>
  <c r="N2105" i="1"/>
  <c r="J2108" i="1"/>
  <c r="J2110" i="1"/>
  <c r="J2112" i="1"/>
  <c r="AA2112" i="1" s="1"/>
  <c r="J2114" i="1"/>
  <c r="J2116" i="1"/>
  <c r="N2108" i="1"/>
  <c r="N2110" i="1"/>
  <c r="N2112" i="1"/>
  <c r="N2114" i="1"/>
  <c r="N2116" i="1"/>
  <c r="J2119" i="1"/>
  <c r="AA2119" i="1" s="1"/>
  <c r="J2120" i="1"/>
  <c r="J2121" i="1"/>
  <c r="AA2121" i="1" s="1"/>
  <c r="J2122" i="1"/>
  <c r="J2123" i="1"/>
  <c r="AA2123" i="1" s="1"/>
  <c r="J2124" i="1"/>
  <c r="N2119" i="1"/>
  <c r="N2120" i="1"/>
  <c r="N2121" i="1"/>
  <c r="N2122" i="1"/>
  <c r="N2123" i="1"/>
  <c r="N2124" i="1"/>
  <c r="J2126" i="1"/>
  <c r="J2127" i="1"/>
  <c r="J2128" i="1"/>
  <c r="J2129" i="1"/>
  <c r="J2130" i="1"/>
  <c r="J2131" i="1"/>
  <c r="AA2131" i="1" s="1"/>
  <c r="N2126" i="1"/>
  <c r="N2127" i="1"/>
  <c r="N2128" i="1"/>
  <c r="N2129" i="1"/>
  <c r="N2130" i="1"/>
  <c r="N2131" i="1"/>
  <c r="J2133" i="1"/>
  <c r="AA2133" i="1" s="1"/>
  <c r="AJ2132" i="1" s="1"/>
  <c r="AD2133" i="1"/>
  <c r="J2136" i="1"/>
  <c r="AA2136" i="1" s="1"/>
  <c r="AJ2135" i="1" s="1"/>
  <c r="AD2136" i="1"/>
  <c r="N2136" i="1"/>
  <c r="O2135" i="1" s="1"/>
  <c r="J2138" i="1"/>
  <c r="AA2138" i="1" s="1"/>
  <c r="AD2138" i="1"/>
  <c r="H2138" i="1" s="1"/>
  <c r="J2139" i="1"/>
  <c r="AA2139" i="1" s="1"/>
  <c r="AD2139" i="1"/>
  <c r="J2140" i="1"/>
  <c r="AA2140" i="1" s="1"/>
  <c r="AD2140" i="1"/>
  <c r="H2140" i="1" s="1"/>
  <c r="J2141" i="1"/>
  <c r="AA2141" i="1" s="1"/>
  <c r="AD2141" i="1"/>
  <c r="H2141" i="1" s="1"/>
  <c r="J2142" i="1"/>
  <c r="AA2142" i="1" s="1"/>
  <c r="AD2142" i="1"/>
  <c r="H2142" i="1" s="1"/>
  <c r="J2143" i="1"/>
  <c r="AA2143" i="1" s="1"/>
  <c r="AD2143" i="1"/>
  <c r="J2146" i="1"/>
  <c r="AA2146" i="1" s="1"/>
  <c r="AJ2145" i="1" s="1"/>
  <c r="N2146" i="1"/>
  <c r="O2145" i="1" s="1"/>
  <c r="J2149" i="1"/>
  <c r="AA2149" i="1" s="1"/>
  <c r="AJ2148" i="1" s="1"/>
  <c r="N2149" i="1"/>
  <c r="O2148" i="1" s="1"/>
  <c r="J2152" i="1"/>
  <c r="J2154" i="1"/>
  <c r="AA2154" i="1" s="1"/>
  <c r="N2152" i="1"/>
  <c r="N2154" i="1"/>
  <c r="J2157" i="1"/>
  <c r="AA2157" i="1" s="1"/>
  <c r="AD2157" i="1"/>
  <c r="H2157" i="1" s="1"/>
  <c r="J2159" i="1"/>
  <c r="AA2159" i="1" s="1"/>
  <c r="AD2159" i="1"/>
  <c r="H2159" i="1" s="1"/>
  <c r="J2161" i="1"/>
  <c r="AA2161" i="1" s="1"/>
  <c r="AD2161" i="1"/>
  <c r="H2161" i="1" s="1"/>
  <c r="N2157" i="1"/>
  <c r="N2159" i="1"/>
  <c r="J2164" i="1"/>
  <c r="AA2164" i="1" s="1"/>
  <c r="AJ2163" i="1" s="1"/>
  <c r="AD2164" i="1"/>
  <c r="H2164" i="1" s="1"/>
  <c r="H2163" i="1" s="1"/>
  <c r="N2164" i="1"/>
  <c r="O2163" i="1" s="1"/>
  <c r="J2167" i="1"/>
  <c r="AA2167" i="1" s="1"/>
  <c r="AD2167" i="1"/>
  <c r="H2167" i="1" s="1"/>
  <c r="J2169" i="1"/>
  <c r="AA2169" i="1" s="1"/>
  <c r="AD2169" i="1"/>
  <c r="H2169" i="1" s="1"/>
  <c r="J2171" i="1"/>
  <c r="AA2171" i="1" s="1"/>
  <c r="AD2171" i="1"/>
  <c r="H2171" i="1" s="1"/>
  <c r="J2173" i="1"/>
  <c r="AA2173" i="1" s="1"/>
  <c r="AD2173" i="1"/>
  <c r="H2173" i="1" s="1"/>
  <c r="J2175" i="1"/>
  <c r="AA2175" i="1" s="1"/>
  <c r="AD2175" i="1"/>
  <c r="H2175" i="1" s="1"/>
  <c r="J2177" i="1"/>
  <c r="AA2177" i="1" s="1"/>
  <c r="AD2177" i="1"/>
  <c r="H2177" i="1" s="1"/>
  <c r="J2179" i="1"/>
  <c r="AA2179" i="1" s="1"/>
  <c r="AD2179" i="1"/>
  <c r="H2179" i="1" s="1"/>
  <c r="J2181" i="1"/>
  <c r="AA2181" i="1" s="1"/>
  <c r="AD2181" i="1"/>
  <c r="H2181" i="1" s="1"/>
  <c r="J2183" i="1"/>
  <c r="AA2183" i="1" s="1"/>
  <c r="AD2183" i="1"/>
  <c r="H2183" i="1" s="1"/>
  <c r="J2184" i="1"/>
  <c r="AA2184" i="1" s="1"/>
  <c r="AD2184" i="1"/>
  <c r="H2184" i="1" s="1"/>
  <c r="J2185" i="1"/>
  <c r="AA2185" i="1" s="1"/>
  <c r="AD2185" i="1"/>
  <c r="H2185" i="1" s="1"/>
  <c r="N2167" i="1"/>
  <c r="N2169" i="1"/>
  <c r="N2171" i="1"/>
  <c r="N2173" i="1"/>
  <c r="N2175" i="1"/>
  <c r="N2177" i="1"/>
  <c r="N2179" i="1"/>
  <c r="N2181" i="1"/>
  <c r="N2183" i="1"/>
  <c r="N2184" i="1"/>
  <c r="J2188" i="1"/>
  <c r="AA2188" i="1" s="1"/>
  <c r="AD2188" i="1"/>
  <c r="H2188" i="1" s="1"/>
  <c r="J2193" i="1"/>
  <c r="AA2193" i="1" s="1"/>
  <c r="AD2193" i="1"/>
  <c r="H2193" i="1" s="1"/>
  <c r="J2195" i="1"/>
  <c r="AA2195" i="1" s="1"/>
  <c r="AD2195" i="1"/>
  <c r="H2195" i="1" s="1"/>
  <c r="J2197" i="1"/>
  <c r="AA2197" i="1" s="1"/>
  <c r="AD2197" i="1"/>
  <c r="H2197" i="1" s="1"/>
  <c r="N2188" i="1"/>
  <c r="N2193" i="1"/>
  <c r="N2195" i="1"/>
  <c r="J2200" i="1"/>
  <c r="AA2200" i="1" s="1"/>
  <c r="AD2200" i="1"/>
  <c r="H2200" i="1" s="1"/>
  <c r="J2207" i="1"/>
  <c r="AA2207" i="1" s="1"/>
  <c r="AD2207" i="1"/>
  <c r="H2207" i="1" s="1"/>
  <c r="J2209" i="1"/>
  <c r="AA2209" i="1" s="1"/>
  <c r="AD2209" i="1"/>
  <c r="H2209" i="1" s="1"/>
  <c r="J2211" i="1"/>
  <c r="AA2211" i="1" s="1"/>
  <c r="AD2211" i="1"/>
  <c r="H2211" i="1" s="1"/>
  <c r="J2213" i="1"/>
  <c r="AA2213" i="1" s="1"/>
  <c r="AD2213" i="1"/>
  <c r="H2213" i="1" s="1"/>
  <c r="J2215" i="1"/>
  <c r="AA2215" i="1" s="1"/>
  <c r="AD2215" i="1"/>
  <c r="H2215" i="1" s="1"/>
  <c r="J2219" i="1"/>
  <c r="AA2219" i="1" s="1"/>
  <c r="AD2219" i="1"/>
  <c r="H2219" i="1" s="1"/>
  <c r="J2221" i="1"/>
  <c r="AA2221" i="1" s="1"/>
  <c r="AD2221" i="1"/>
  <c r="H2221" i="1" s="1"/>
  <c r="J2223" i="1"/>
  <c r="AA2223" i="1" s="1"/>
  <c r="AD2223" i="1"/>
  <c r="H2223" i="1" s="1"/>
  <c r="J2225" i="1"/>
  <c r="AA2225" i="1" s="1"/>
  <c r="AD2225" i="1"/>
  <c r="H2225" i="1" s="1"/>
  <c r="N2200" i="1"/>
  <c r="N2207" i="1"/>
  <c r="N2209" i="1"/>
  <c r="N2211" i="1"/>
  <c r="N2213" i="1"/>
  <c r="N2215" i="1"/>
  <c r="N2219" i="1"/>
  <c r="N2221" i="1"/>
  <c r="N2223" i="1"/>
  <c r="J2228" i="1"/>
  <c r="AA2228" i="1" s="1"/>
  <c r="AD2228" i="1"/>
  <c r="J2230" i="1"/>
  <c r="AA2230" i="1" s="1"/>
  <c r="AD2230" i="1"/>
  <c r="H2230" i="1" s="1"/>
  <c r="N2228" i="1"/>
  <c r="N2230" i="1"/>
  <c r="J2233" i="1"/>
  <c r="AA2233" i="1" s="1"/>
  <c r="J2235" i="1"/>
  <c r="J2237" i="1"/>
  <c r="J2239" i="1"/>
  <c r="AA2239" i="1" s="1"/>
  <c r="J2241" i="1"/>
  <c r="AA2241" i="1" s="1"/>
  <c r="N2233" i="1"/>
  <c r="N2235" i="1"/>
  <c r="N2237" i="1"/>
  <c r="N2239" i="1"/>
  <c r="N2241" i="1"/>
  <c r="J2244" i="1"/>
  <c r="J2245" i="1"/>
  <c r="AA2245" i="1" s="1"/>
  <c r="J2246" i="1"/>
  <c r="AA2246" i="1" s="1"/>
  <c r="J2247" i="1"/>
  <c r="AA2247" i="1" s="1"/>
  <c r="J2248" i="1"/>
  <c r="J2249" i="1"/>
  <c r="AA2249" i="1" s="1"/>
  <c r="N2244" i="1"/>
  <c r="N2245" i="1"/>
  <c r="N2246" i="1"/>
  <c r="N2247" i="1"/>
  <c r="N2248" i="1"/>
  <c r="N2249" i="1"/>
  <c r="J2251" i="1"/>
  <c r="J2252" i="1"/>
  <c r="J2253" i="1"/>
  <c r="J2254" i="1"/>
  <c r="AA2254" i="1" s="1"/>
  <c r="J2255" i="1"/>
  <c r="N2251" i="1"/>
  <c r="N2252" i="1"/>
  <c r="N2253" i="1"/>
  <c r="N2254" i="1"/>
  <c r="N2255" i="1"/>
  <c r="J2257" i="1"/>
  <c r="AA2257" i="1" s="1"/>
  <c r="AJ2256" i="1" s="1"/>
  <c r="AD2257" i="1"/>
  <c r="H2257" i="1" s="1"/>
  <c r="H2256" i="1" s="1"/>
  <c r="J2260" i="1"/>
  <c r="AA2260" i="1" s="1"/>
  <c r="AJ2259" i="1" s="1"/>
  <c r="AD2260" i="1"/>
  <c r="N2260" i="1"/>
  <c r="O2259" i="1" s="1"/>
  <c r="J2262" i="1"/>
  <c r="AA2262" i="1" s="1"/>
  <c r="AD2262" i="1"/>
  <c r="H2262" i="1" s="1"/>
  <c r="J2263" i="1"/>
  <c r="AA2263" i="1" s="1"/>
  <c r="AD2263" i="1"/>
  <c r="H2263" i="1" s="1"/>
  <c r="J2264" i="1"/>
  <c r="AA2264" i="1" s="1"/>
  <c r="AD2264" i="1"/>
  <c r="H2264" i="1" s="1"/>
  <c r="J2265" i="1"/>
  <c r="AA2265" i="1" s="1"/>
  <c r="AD2265" i="1"/>
  <c r="H2265" i="1" s="1"/>
  <c r="J2266" i="1"/>
  <c r="AA2266" i="1" s="1"/>
  <c r="AD2266" i="1"/>
  <c r="H2266" i="1" s="1"/>
  <c r="J2267" i="1"/>
  <c r="AA2267" i="1" s="1"/>
  <c r="AD2267" i="1"/>
  <c r="H2267" i="1" s="1"/>
  <c r="S13" i="1"/>
  <c r="S18" i="1"/>
  <c r="S21" i="1"/>
  <c r="S24" i="1"/>
  <c r="S120" i="1"/>
  <c r="S131" i="1"/>
  <c r="S139" i="1"/>
  <c r="S147" i="1"/>
  <c r="S150" i="1"/>
  <c r="S152" i="1"/>
  <c r="S160" i="1"/>
  <c r="S165" i="1"/>
  <c r="S168" i="1"/>
  <c r="S171" i="1"/>
  <c r="S266" i="1"/>
  <c r="S277" i="1"/>
  <c r="S285" i="1"/>
  <c r="S293" i="1"/>
  <c r="S295" i="1"/>
  <c r="S303" i="1"/>
  <c r="S308" i="1"/>
  <c r="S311" i="1"/>
  <c r="S314" i="1"/>
  <c r="S411" i="1"/>
  <c r="S422" i="1"/>
  <c r="S430" i="1"/>
  <c r="S438" i="1"/>
  <c r="S441" i="1"/>
  <c r="S443" i="1"/>
  <c r="S451" i="1"/>
  <c r="S456" i="1"/>
  <c r="S459" i="1"/>
  <c r="S462" i="1"/>
  <c r="S559" i="1"/>
  <c r="S570" i="1"/>
  <c r="S578" i="1"/>
  <c r="S586" i="1"/>
  <c r="S589" i="1"/>
  <c r="S591" i="1"/>
  <c r="S599" i="1"/>
  <c r="S604" i="1"/>
  <c r="S607" i="1"/>
  <c r="S610" i="1"/>
  <c r="S709" i="1"/>
  <c r="S720" i="1"/>
  <c r="S727" i="1"/>
  <c r="S734" i="1"/>
  <c r="S736" i="1"/>
  <c r="S744" i="1"/>
  <c r="S749" i="1"/>
  <c r="S752" i="1"/>
  <c r="S755" i="1"/>
  <c r="S853" i="1"/>
  <c r="S864" i="1"/>
  <c r="S871" i="1"/>
  <c r="S878" i="1"/>
  <c r="S881" i="1"/>
  <c r="S883" i="1"/>
  <c r="S891" i="1"/>
  <c r="S896" i="1"/>
  <c r="S899" i="1"/>
  <c r="S902" i="1"/>
  <c r="S997" i="1"/>
  <c r="S1008" i="1"/>
  <c r="S1016" i="1"/>
  <c r="S1024" i="1"/>
  <c r="S1027" i="1"/>
  <c r="S1029" i="1"/>
  <c r="S1037" i="1"/>
  <c r="S1042" i="1"/>
  <c r="S1045" i="1"/>
  <c r="S1048" i="1"/>
  <c r="S1144" i="1"/>
  <c r="S1155" i="1"/>
  <c r="S1163" i="1"/>
  <c r="S1171" i="1"/>
  <c r="S1173" i="1"/>
  <c r="S1175" i="1"/>
  <c r="S1183" i="1"/>
  <c r="S1188" i="1"/>
  <c r="S1191" i="1"/>
  <c r="S1194" i="1"/>
  <c r="S1288" i="1"/>
  <c r="S1299" i="1"/>
  <c r="S1307" i="1"/>
  <c r="S1315" i="1"/>
  <c r="S1317" i="1"/>
  <c r="S1319" i="1"/>
  <c r="S1327" i="1"/>
  <c r="S1332" i="1"/>
  <c r="S1335" i="1"/>
  <c r="S1338" i="1"/>
  <c r="S1437" i="1"/>
  <c r="S1448" i="1"/>
  <c r="S1456" i="1"/>
  <c r="S1464" i="1"/>
  <c r="S1467" i="1"/>
  <c r="S1469" i="1"/>
  <c r="S1477" i="1"/>
  <c r="S1482" i="1"/>
  <c r="S1485" i="1"/>
  <c r="S1488" i="1"/>
  <c r="S1585" i="1"/>
  <c r="S1596" i="1"/>
  <c r="S1604" i="1"/>
  <c r="S1612" i="1"/>
  <c r="S1614" i="1"/>
  <c r="S1616" i="1"/>
  <c r="S1624" i="1"/>
  <c r="S1629" i="1"/>
  <c r="S1632" i="1"/>
  <c r="S1635" i="1"/>
  <c r="S1733" i="1"/>
  <c r="S1744" i="1"/>
  <c r="S1752" i="1"/>
  <c r="S1760" i="1"/>
  <c r="S1762" i="1"/>
  <c r="S1770" i="1"/>
  <c r="S1775" i="1"/>
  <c r="S1778" i="1"/>
  <c r="S1848" i="1"/>
  <c r="S1859" i="1"/>
  <c r="S1865" i="1"/>
  <c r="S1870" i="1"/>
  <c r="S1872" i="1"/>
  <c r="S1874" i="1"/>
  <c r="S1882" i="1"/>
  <c r="S1885" i="1"/>
  <c r="S1888" i="1"/>
  <c r="S1966" i="1"/>
  <c r="S1977" i="1"/>
  <c r="S1984" i="1"/>
  <c r="S1991" i="1"/>
  <c r="S1994" i="1"/>
  <c r="S1996" i="1"/>
  <c r="S2004" i="1"/>
  <c r="S2007" i="1"/>
  <c r="S2010" i="1"/>
  <c r="S2107" i="1"/>
  <c r="S2118" i="1"/>
  <c r="S2125" i="1"/>
  <c r="S2132" i="1"/>
  <c r="S2135" i="1"/>
  <c r="S2137" i="1"/>
  <c r="S2145" i="1"/>
  <c r="S2148" i="1"/>
  <c r="S2151" i="1"/>
  <c r="S2232" i="1"/>
  <c r="S2243" i="1"/>
  <c r="S2250" i="1"/>
  <c r="S2256" i="1"/>
  <c r="S2259" i="1"/>
  <c r="S2261" i="1"/>
  <c r="T18" i="1"/>
  <c r="T21" i="1"/>
  <c r="T165" i="1"/>
  <c r="T168" i="1"/>
  <c r="T171" i="1"/>
  <c r="T308" i="1"/>
  <c r="T311" i="1"/>
  <c r="T456" i="1"/>
  <c r="T459" i="1"/>
  <c r="T604" i="1"/>
  <c r="T607" i="1"/>
  <c r="T610" i="1"/>
  <c r="T752" i="1"/>
  <c r="T896" i="1"/>
  <c r="T899" i="1"/>
  <c r="T1042" i="1"/>
  <c r="T1045" i="1"/>
  <c r="T1048" i="1"/>
  <c r="T1155" i="1"/>
  <c r="T1163" i="1"/>
  <c r="T1188" i="1"/>
  <c r="T1191" i="1"/>
  <c r="T1332" i="1"/>
  <c r="T1335" i="1"/>
  <c r="T1338" i="1"/>
  <c r="T1482" i="1"/>
  <c r="T1485" i="1"/>
  <c r="T1604" i="1"/>
  <c r="T1629" i="1"/>
  <c r="T1632" i="1"/>
  <c r="T2148" i="1"/>
  <c r="U13" i="1"/>
  <c r="U18" i="1"/>
  <c r="U21" i="1"/>
  <c r="U24" i="1"/>
  <c r="U35" i="1"/>
  <c r="U48" i="1"/>
  <c r="U51" i="1"/>
  <c r="U82" i="1"/>
  <c r="U91" i="1"/>
  <c r="U115" i="1"/>
  <c r="U120" i="1"/>
  <c r="U131" i="1"/>
  <c r="U139" i="1"/>
  <c r="U147" i="1"/>
  <c r="U152" i="1"/>
  <c r="U160" i="1"/>
  <c r="U165" i="1"/>
  <c r="U168" i="1"/>
  <c r="U171" i="1"/>
  <c r="U182" i="1"/>
  <c r="U195" i="1"/>
  <c r="U198" i="1"/>
  <c r="U228" i="1"/>
  <c r="U238" i="1"/>
  <c r="U261" i="1"/>
  <c r="U266" i="1"/>
  <c r="U277" i="1"/>
  <c r="U285" i="1"/>
  <c r="U295" i="1"/>
  <c r="U303" i="1"/>
  <c r="U308" i="1"/>
  <c r="U311" i="1"/>
  <c r="U314" i="1"/>
  <c r="U325" i="1"/>
  <c r="U338" i="1"/>
  <c r="U341" i="1"/>
  <c r="U372" i="1"/>
  <c r="U382" i="1"/>
  <c r="U406" i="1"/>
  <c r="U411" i="1"/>
  <c r="U422" i="1"/>
  <c r="U430" i="1"/>
  <c r="U438" i="1"/>
  <c r="U443" i="1"/>
  <c r="U451" i="1"/>
  <c r="U456" i="1"/>
  <c r="U459" i="1"/>
  <c r="U462" i="1"/>
  <c r="U473" i="1"/>
  <c r="U486" i="1"/>
  <c r="U489" i="1"/>
  <c r="U520" i="1"/>
  <c r="U530" i="1"/>
  <c r="U554" i="1"/>
  <c r="U559" i="1"/>
  <c r="U570" i="1"/>
  <c r="U578" i="1"/>
  <c r="U586" i="1"/>
  <c r="U591" i="1"/>
  <c r="U599" i="1"/>
  <c r="U604" i="1"/>
  <c r="U607" i="1"/>
  <c r="U610" i="1"/>
  <c r="U621" i="1"/>
  <c r="U634" i="1"/>
  <c r="U637" i="1"/>
  <c r="U670" i="1"/>
  <c r="U680" i="1"/>
  <c r="U704" i="1"/>
  <c r="U709" i="1"/>
  <c r="U720" i="1"/>
  <c r="U727" i="1"/>
  <c r="U736" i="1"/>
  <c r="U744" i="1"/>
  <c r="U749" i="1"/>
  <c r="U752" i="1"/>
  <c r="U755" i="1"/>
  <c r="U766" i="1"/>
  <c r="U779" i="1"/>
  <c r="U782" i="1"/>
  <c r="U814" i="1"/>
  <c r="U824" i="1"/>
  <c r="U848" i="1"/>
  <c r="U853" i="1"/>
  <c r="U864" i="1"/>
  <c r="U871" i="1"/>
  <c r="U878" i="1"/>
  <c r="U883" i="1"/>
  <c r="U891" i="1"/>
  <c r="U896" i="1"/>
  <c r="U899" i="1"/>
  <c r="U902" i="1"/>
  <c r="U913" i="1"/>
  <c r="U926" i="1"/>
  <c r="U929" i="1"/>
  <c r="U960" i="1"/>
  <c r="U969" i="1"/>
  <c r="U992" i="1"/>
  <c r="U997" i="1"/>
  <c r="U1008" i="1"/>
  <c r="U1016" i="1"/>
  <c r="U1024" i="1"/>
  <c r="U1029" i="1"/>
  <c r="U1037" i="1"/>
  <c r="U1042" i="1"/>
  <c r="U1045" i="1"/>
  <c r="U1048" i="1"/>
  <c r="U1059" i="1"/>
  <c r="U1072" i="1"/>
  <c r="U1075" i="1"/>
  <c r="U1106" i="1"/>
  <c r="U1115" i="1"/>
  <c r="U1139" i="1"/>
  <c r="U1144" i="1"/>
  <c r="U1155" i="1"/>
  <c r="U1163" i="1"/>
  <c r="U1171" i="1"/>
  <c r="U1175" i="1"/>
  <c r="U1183" i="1"/>
  <c r="U1188" i="1"/>
  <c r="U1191" i="1"/>
  <c r="U1194" i="1"/>
  <c r="U1205" i="1"/>
  <c r="U1218" i="1"/>
  <c r="U1221" i="1"/>
  <c r="U1251" i="1"/>
  <c r="U1260" i="1"/>
  <c r="U1283" i="1"/>
  <c r="U1288" i="1"/>
  <c r="U1299" i="1"/>
  <c r="U1307" i="1"/>
  <c r="U1315" i="1"/>
  <c r="U1319" i="1"/>
  <c r="U1327" i="1"/>
  <c r="U1332" i="1"/>
  <c r="U1335" i="1"/>
  <c r="U1338" i="1"/>
  <c r="U1349" i="1"/>
  <c r="U1362" i="1"/>
  <c r="U1365" i="1"/>
  <c r="U1398" i="1"/>
  <c r="U1408" i="1"/>
  <c r="U1432" i="1"/>
  <c r="U1437" i="1"/>
  <c r="U1448" i="1"/>
  <c r="U1456" i="1"/>
  <c r="U1464" i="1"/>
  <c r="U1469" i="1"/>
  <c r="U1477" i="1"/>
  <c r="U1482" i="1"/>
  <c r="U1485" i="1"/>
  <c r="U1488" i="1"/>
  <c r="U1499" i="1"/>
  <c r="U1512" i="1"/>
  <c r="U1515" i="1"/>
  <c r="U1546" i="1"/>
  <c r="U1556" i="1"/>
  <c r="U1580" i="1"/>
  <c r="U1585" i="1"/>
  <c r="U1596" i="1"/>
  <c r="U1604" i="1"/>
  <c r="U1612" i="1"/>
  <c r="U1616" i="1"/>
  <c r="U1624" i="1"/>
  <c r="U1629" i="1"/>
  <c r="U1632" i="1"/>
  <c r="U1635" i="1"/>
  <c r="U1646" i="1"/>
  <c r="U1659" i="1"/>
  <c r="U1662" i="1"/>
  <c r="U1694" i="1"/>
  <c r="U1704" i="1"/>
  <c r="U1728" i="1"/>
  <c r="U1733" i="1"/>
  <c r="U1744" i="1"/>
  <c r="U1752" i="1"/>
  <c r="U1762" i="1"/>
  <c r="U1770" i="1"/>
  <c r="U1775" i="1"/>
  <c r="U1778" i="1"/>
  <c r="U1783" i="1"/>
  <c r="U1790" i="1"/>
  <c r="U1793" i="1"/>
  <c r="U1811" i="1"/>
  <c r="U1820" i="1"/>
  <c r="U1843" i="1"/>
  <c r="U1848" i="1"/>
  <c r="U1859" i="1"/>
  <c r="U1865" i="1"/>
  <c r="U1870" i="1"/>
  <c r="U1874" i="1"/>
  <c r="U1882" i="1"/>
  <c r="U1885" i="1"/>
  <c r="U1888" i="1"/>
  <c r="U1893" i="1"/>
  <c r="U1900" i="1"/>
  <c r="U1903" i="1"/>
  <c r="U1925" i="1"/>
  <c r="U1935" i="1"/>
  <c r="U1961" i="1"/>
  <c r="U1966" i="1"/>
  <c r="U1977" i="1"/>
  <c r="U1984" i="1"/>
  <c r="U1991" i="1"/>
  <c r="U1996" i="1"/>
  <c r="U2004" i="1"/>
  <c r="U2007" i="1"/>
  <c r="U2010" i="1"/>
  <c r="U2015" i="1"/>
  <c r="U2022" i="1"/>
  <c r="U2025" i="1"/>
  <c r="U2062" i="1"/>
  <c r="U2072" i="1"/>
  <c r="U2102" i="1"/>
  <c r="U2107" i="1"/>
  <c r="U2118" i="1"/>
  <c r="U2125" i="1"/>
  <c r="U2132" i="1"/>
  <c r="U2137" i="1"/>
  <c r="U2145" i="1"/>
  <c r="U2148" i="1"/>
  <c r="U2151" i="1"/>
  <c r="U2156" i="1"/>
  <c r="U2163" i="1"/>
  <c r="U2166" i="1"/>
  <c r="U2187" i="1"/>
  <c r="U2199" i="1"/>
  <c r="U2227" i="1"/>
  <c r="U2232" i="1"/>
  <c r="U2243" i="1"/>
  <c r="U2250" i="1"/>
  <c r="U2256" i="1"/>
  <c r="U2261" i="1"/>
  <c r="V18" i="1"/>
  <c r="V21" i="1"/>
  <c r="V115" i="1"/>
  <c r="V165" i="1"/>
  <c r="V168" i="1"/>
  <c r="V171" i="1"/>
  <c r="V308" i="1"/>
  <c r="V311" i="1"/>
  <c r="V456" i="1"/>
  <c r="V459" i="1"/>
  <c r="V604" i="1"/>
  <c r="V607" i="1"/>
  <c r="V610" i="1"/>
  <c r="V704" i="1"/>
  <c r="V752" i="1"/>
  <c r="V779" i="1"/>
  <c r="V814" i="1"/>
  <c r="V848" i="1"/>
  <c r="V896" i="1"/>
  <c r="V899" i="1"/>
  <c r="V1042" i="1"/>
  <c r="V1045" i="1"/>
  <c r="V1048" i="1"/>
  <c r="V1072" i="1"/>
  <c r="V1155" i="1"/>
  <c r="V1163" i="1"/>
  <c r="V1188" i="1"/>
  <c r="V1191" i="1"/>
  <c r="V1283" i="1"/>
  <c r="V1332" i="1"/>
  <c r="V1335" i="1"/>
  <c r="V1338" i="1"/>
  <c r="V1362" i="1"/>
  <c r="V1432" i="1"/>
  <c r="V1482" i="1"/>
  <c r="V1485" i="1"/>
  <c r="V1604" i="1"/>
  <c r="V1629" i="1"/>
  <c r="V1632" i="1"/>
  <c r="V1659" i="1"/>
  <c r="V1775" i="1"/>
  <c r="V1865" i="1"/>
  <c r="V1961" i="1"/>
  <c r="V2004" i="1"/>
  <c r="V2102" i="1"/>
  <c r="V2145" i="1"/>
  <c r="V2148" i="1"/>
  <c r="V2227" i="1"/>
  <c r="W13" i="1"/>
  <c r="W18" i="1"/>
  <c r="W21" i="1"/>
  <c r="W24" i="1"/>
  <c r="W35" i="1"/>
  <c r="W48" i="1"/>
  <c r="W51" i="1"/>
  <c r="W82" i="1"/>
  <c r="W91" i="1"/>
  <c r="W115" i="1"/>
  <c r="W120" i="1"/>
  <c r="W131" i="1"/>
  <c r="W139" i="1"/>
  <c r="W147" i="1"/>
  <c r="W150" i="1"/>
  <c r="W152" i="1"/>
  <c r="W160" i="1"/>
  <c r="W165" i="1"/>
  <c r="W168" i="1"/>
  <c r="W171" i="1"/>
  <c r="W182" i="1"/>
  <c r="W195" i="1"/>
  <c r="W198" i="1"/>
  <c r="W228" i="1"/>
  <c r="W238" i="1"/>
  <c r="W261" i="1"/>
  <c r="W266" i="1"/>
  <c r="W277" i="1"/>
  <c r="W285" i="1"/>
  <c r="W293" i="1"/>
  <c r="W295" i="1"/>
  <c r="W303" i="1"/>
  <c r="W308" i="1"/>
  <c r="W311" i="1"/>
  <c r="W314" i="1"/>
  <c r="W325" i="1"/>
  <c r="W338" i="1"/>
  <c r="W341" i="1"/>
  <c r="W372" i="1"/>
  <c r="W382" i="1"/>
  <c r="W406" i="1"/>
  <c r="W411" i="1"/>
  <c r="W422" i="1"/>
  <c r="W430" i="1"/>
  <c r="W438" i="1"/>
  <c r="W441" i="1"/>
  <c r="W443" i="1"/>
  <c r="W451" i="1"/>
  <c r="W456" i="1"/>
  <c r="W459" i="1"/>
  <c r="W462" i="1"/>
  <c r="W473" i="1"/>
  <c r="W486" i="1"/>
  <c r="W489" i="1"/>
  <c r="W520" i="1"/>
  <c r="W530" i="1"/>
  <c r="W554" i="1"/>
  <c r="W559" i="1"/>
  <c r="W570" i="1"/>
  <c r="W578" i="1"/>
  <c r="W586" i="1"/>
  <c r="W589" i="1"/>
  <c r="W591" i="1"/>
  <c r="W599" i="1"/>
  <c r="W604" i="1"/>
  <c r="W607" i="1"/>
  <c r="W610" i="1"/>
  <c r="W621" i="1"/>
  <c r="W634" i="1"/>
  <c r="W637" i="1"/>
  <c r="W670" i="1"/>
  <c r="W680" i="1"/>
  <c r="W704" i="1"/>
  <c r="W709" i="1"/>
  <c r="W720" i="1"/>
  <c r="W727" i="1"/>
  <c r="W734" i="1"/>
  <c r="W736" i="1"/>
  <c r="W744" i="1"/>
  <c r="W749" i="1"/>
  <c r="W752" i="1"/>
  <c r="W755" i="1"/>
  <c r="W766" i="1"/>
  <c r="W779" i="1"/>
  <c r="W782" i="1"/>
  <c r="W814" i="1"/>
  <c r="W824" i="1"/>
  <c r="W848" i="1"/>
  <c r="W853" i="1"/>
  <c r="W864" i="1"/>
  <c r="W871" i="1"/>
  <c r="W878" i="1"/>
  <c r="W881" i="1"/>
  <c r="W883" i="1"/>
  <c r="W891" i="1"/>
  <c r="W896" i="1"/>
  <c r="W899" i="1"/>
  <c r="W902" i="1"/>
  <c r="W913" i="1"/>
  <c r="W926" i="1"/>
  <c r="W929" i="1"/>
  <c r="W960" i="1"/>
  <c r="W969" i="1"/>
  <c r="W992" i="1"/>
  <c r="W997" i="1"/>
  <c r="W1008" i="1"/>
  <c r="W1016" i="1"/>
  <c r="W1024" i="1"/>
  <c r="W1027" i="1"/>
  <c r="W1029" i="1"/>
  <c r="W1037" i="1"/>
  <c r="W1042" i="1"/>
  <c r="W1045" i="1"/>
  <c r="W1048" i="1"/>
  <c r="W1059" i="1"/>
  <c r="W1072" i="1"/>
  <c r="W1075" i="1"/>
  <c r="W1106" i="1"/>
  <c r="W1115" i="1"/>
  <c r="W1139" i="1"/>
  <c r="W1144" i="1"/>
  <c r="W1155" i="1"/>
  <c r="W1163" i="1"/>
  <c r="W1171" i="1"/>
  <c r="W1173" i="1"/>
  <c r="W1175" i="1"/>
  <c r="W1183" i="1"/>
  <c r="W1188" i="1"/>
  <c r="W1191" i="1"/>
  <c r="W1194" i="1"/>
  <c r="W1205" i="1"/>
  <c r="W1218" i="1"/>
  <c r="W1221" i="1"/>
  <c r="W1251" i="1"/>
  <c r="W1260" i="1"/>
  <c r="W1283" i="1"/>
  <c r="W1288" i="1"/>
  <c r="W1299" i="1"/>
  <c r="W1307" i="1"/>
  <c r="W1315" i="1"/>
  <c r="W1317" i="1"/>
  <c r="W1319" i="1"/>
  <c r="W1327" i="1"/>
  <c r="W1332" i="1"/>
  <c r="W1335" i="1"/>
  <c r="W1338" i="1"/>
  <c r="W1349" i="1"/>
  <c r="W1362" i="1"/>
  <c r="W1365" i="1"/>
  <c r="W1398" i="1"/>
  <c r="W1408" i="1"/>
  <c r="W1432" i="1"/>
  <c r="W1437" i="1"/>
  <c r="W1448" i="1"/>
  <c r="W1456" i="1"/>
  <c r="W1464" i="1"/>
  <c r="W1467" i="1"/>
  <c r="W1469" i="1"/>
  <c r="W1477" i="1"/>
  <c r="W1482" i="1"/>
  <c r="W1485" i="1"/>
  <c r="W1488" i="1"/>
  <c r="W1499" i="1"/>
  <c r="W1512" i="1"/>
  <c r="W1515" i="1"/>
  <c r="W1546" i="1"/>
  <c r="W1556" i="1"/>
  <c r="W1580" i="1"/>
  <c r="W1585" i="1"/>
  <c r="W1596" i="1"/>
  <c r="W1604" i="1"/>
  <c r="W1612" i="1"/>
  <c r="W1614" i="1"/>
  <c r="W1616" i="1"/>
  <c r="W1624" i="1"/>
  <c r="W1629" i="1"/>
  <c r="W1632" i="1"/>
  <c r="W1635" i="1"/>
  <c r="W1646" i="1"/>
  <c r="W1659" i="1"/>
  <c r="W1662" i="1"/>
  <c r="W1694" i="1"/>
  <c r="W1704" i="1"/>
  <c r="W1728" i="1"/>
  <c r="W1733" i="1"/>
  <c r="W1744" i="1"/>
  <c r="W1752" i="1"/>
  <c r="W1760" i="1"/>
  <c r="W1762" i="1"/>
  <c r="W1770" i="1"/>
  <c r="W1775" i="1"/>
  <c r="W1778" i="1"/>
  <c r="W1783" i="1"/>
  <c r="W1790" i="1"/>
  <c r="W1793" i="1"/>
  <c r="W1811" i="1"/>
  <c r="W1820" i="1"/>
  <c r="W1843" i="1"/>
  <c r="W1848" i="1"/>
  <c r="W1859" i="1"/>
  <c r="W1865" i="1"/>
  <c r="W1870" i="1"/>
  <c r="W1872" i="1"/>
  <c r="W1874" i="1"/>
  <c r="W1882" i="1"/>
  <c r="W1885" i="1"/>
  <c r="W1888" i="1"/>
  <c r="W1893" i="1"/>
  <c r="W1900" i="1"/>
  <c r="W1903" i="1"/>
  <c r="W1925" i="1"/>
  <c r="W1935" i="1"/>
  <c r="W1961" i="1"/>
  <c r="W1966" i="1"/>
  <c r="W1977" i="1"/>
  <c r="W1984" i="1"/>
  <c r="W1991" i="1"/>
  <c r="W1994" i="1"/>
  <c r="W1996" i="1"/>
  <c r="W2004" i="1"/>
  <c r="W2007" i="1"/>
  <c r="W2010" i="1"/>
  <c r="W2015" i="1"/>
  <c r="W2022" i="1"/>
  <c r="W2025" i="1"/>
  <c r="W2062" i="1"/>
  <c r="W2072" i="1"/>
  <c r="W2102" i="1"/>
  <c r="W2107" i="1"/>
  <c r="W2118" i="1"/>
  <c r="W2125" i="1"/>
  <c r="W2132" i="1"/>
  <c r="W2135" i="1"/>
  <c r="W2137" i="1"/>
  <c r="W2145" i="1"/>
  <c r="W2148" i="1"/>
  <c r="W2151" i="1"/>
  <c r="W2156" i="1"/>
  <c r="W2163" i="1"/>
  <c r="W2166" i="1"/>
  <c r="W2187" i="1"/>
  <c r="W2199" i="1"/>
  <c r="W2227" i="1"/>
  <c r="W2232" i="1"/>
  <c r="W2243" i="1"/>
  <c r="W2250" i="1"/>
  <c r="W2256" i="1"/>
  <c r="W2259" i="1"/>
  <c r="W2261" i="1"/>
  <c r="F22" i="3"/>
  <c r="Y14" i="1"/>
  <c r="Y16" i="1"/>
  <c r="Y19" i="1"/>
  <c r="AH18" i="1" s="1"/>
  <c r="Y22" i="1"/>
  <c r="AH21" i="1" s="1"/>
  <c r="Y25" i="1"/>
  <c r="Y27" i="1"/>
  <c r="Y29" i="1"/>
  <c r="Y31" i="1"/>
  <c r="Y33" i="1"/>
  <c r="Y36" i="1"/>
  <c r="Y38" i="1"/>
  <c r="Y40" i="1"/>
  <c r="Y42" i="1"/>
  <c r="Y44" i="1"/>
  <c r="Y46" i="1"/>
  <c r="Y49" i="1"/>
  <c r="AH48" i="1" s="1"/>
  <c r="Y52" i="1"/>
  <c r="Y54" i="1"/>
  <c r="Y56" i="1"/>
  <c r="Y58" i="1"/>
  <c r="Y60" i="1"/>
  <c r="Y62" i="1"/>
  <c r="Y64" i="1"/>
  <c r="Y66" i="1"/>
  <c r="Y68" i="1"/>
  <c r="Y70" i="1"/>
  <c r="Y72" i="1"/>
  <c r="Y74" i="1"/>
  <c r="Y76" i="1"/>
  <c r="Y78" i="1"/>
  <c r="Y80" i="1"/>
  <c r="Y83" i="1"/>
  <c r="Y85" i="1"/>
  <c r="Y87" i="1"/>
  <c r="Y89" i="1"/>
  <c r="Y92" i="1"/>
  <c r="Y95" i="1"/>
  <c r="Y97" i="1"/>
  <c r="Y99" i="1"/>
  <c r="Y101" i="1"/>
  <c r="Y103" i="1"/>
  <c r="Y107" i="1"/>
  <c r="Y109" i="1"/>
  <c r="Y111" i="1"/>
  <c r="Y113" i="1"/>
  <c r="Y116" i="1"/>
  <c r="Y118" i="1"/>
  <c r="Y121" i="1"/>
  <c r="Y123" i="1"/>
  <c r="Y125" i="1"/>
  <c r="Y127" i="1"/>
  <c r="Y129" i="1"/>
  <c r="Y132" i="1"/>
  <c r="Y133" i="1"/>
  <c r="Y134" i="1"/>
  <c r="Y135" i="1"/>
  <c r="Y136" i="1"/>
  <c r="Y137" i="1"/>
  <c r="Y138" i="1"/>
  <c r="Y140" i="1"/>
  <c r="Y141" i="1"/>
  <c r="Y142" i="1"/>
  <c r="Y143" i="1"/>
  <c r="Y144" i="1"/>
  <c r="Y145" i="1"/>
  <c r="Y146" i="1"/>
  <c r="Y148" i="1"/>
  <c r="AH147" i="1" s="1"/>
  <c r="Y151" i="1"/>
  <c r="AH150" i="1" s="1"/>
  <c r="Y153" i="1"/>
  <c r="Y154" i="1"/>
  <c r="Y155" i="1"/>
  <c r="Y156" i="1"/>
  <c r="Y157" i="1"/>
  <c r="Y158" i="1"/>
  <c r="Y161" i="1"/>
  <c r="Y163" i="1"/>
  <c r="Y166" i="1"/>
  <c r="AH165" i="1" s="1"/>
  <c r="Y169" i="1"/>
  <c r="AH168" i="1" s="1"/>
  <c r="Y172" i="1"/>
  <c r="Y174" i="1"/>
  <c r="Y176" i="1"/>
  <c r="Y178" i="1"/>
  <c r="Y180" i="1"/>
  <c r="Y183" i="1"/>
  <c r="Y185" i="1"/>
  <c r="Y187" i="1"/>
  <c r="Y189" i="1"/>
  <c r="Y191" i="1"/>
  <c r="Y193" i="1"/>
  <c r="Y196" i="1"/>
  <c r="AH195" i="1" s="1"/>
  <c r="Y199" i="1"/>
  <c r="Y201" i="1"/>
  <c r="Y203" i="1"/>
  <c r="Y205" i="1"/>
  <c r="Y206" i="1"/>
  <c r="Y207" i="1"/>
  <c r="Y209" i="1"/>
  <c r="Y211" i="1"/>
  <c r="Y213" i="1"/>
  <c r="Y215" i="1"/>
  <c r="Y217" i="1"/>
  <c r="Y219" i="1"/>
  <c r="Y221" i="1"/>
  <c r="Y223" i="1"/>
  <c r="Y225" i="1"/>
  <c r="Y227" i="1"/>
  <c r="Y229" i="1"/>
  <c r="Y232" i="1"/>
  <c r="Y234" i="1"/>
  <c r="Y236" i="1"/>
  <c r="Y239" i="1"/>
  <c r="Y242" i="1"/>
  <c r="Y244" i="1"/>
  <c r="Y246" i="1"/>
  <c r="Y248" i="1"/>
  <c r="Y250" i="1"/>
  <c r="Y254" i="1"/>
  <c r="Y256" i="1"/>
  <c r="Y258" i="1"/>
  <c r="Y259" i="1"/>
  <c r="Y262" i="1"/>
  <c r="Y264" i="1"/>
  <c r="Y267" i="1"/>
  <c r="Y269" i="1"/>
  <c r="Y271" i="1"/>
  <c r="Y273" i="1"/>
  <c r="Y275" i="1"/>
  <c r="Y278" i="1"/>
  <c r="Y279" i="1"/>
  <c r="Y280" i="1"/>
  <c r="Y281" i="1"/>
  <c r="Y282" i="1"/>
  <c r="Y283" i="1"/>
  <c r="Y284" i="1"/>
  <c r="Y286" i="1"/>
  <c r="Y287" i="1"/>
  <c r="Y288" i="1"/>
  <c r="Y289" i="1"/>
  <c r="Y290" i="1"/>
  <c r="Y291" i="1"/>
  <c r="Y292" i="1"/>
  <c r="Y294" i="1"/>
  <c r="AH293" i="1" s="1"/>
  <c r="Y296" i="1"/>
  <c r="Y297" i="1"/>
  <c r="Y298" i="1"/>
  <c r="Y299" i="1"/>
  <c r="Y300" i="1"/>
  <c r="Y301" i="1"/>
  <c r="Y304" i="1"/>
  <c r="Y306" i="1"/>
  <c r="Y309" i="1"/>
  <c r="AH308" i="1" s="1"/>
  <c r="Y312" i="1"/>
  <c r="AH311" i="1" s="1"/>
  <c r="Y315" i="1"/>
  <c r="Y317" i="1"/>
  <c r="Y319" i="1"/>
  <c r="Y321" i="1"/>
  <c r="Y323" i="1"/>
  <c r="Y326" i="1"/>
  <c r="Y328" i="1"/>
  <c r="Y330" i="1"/>
  <c r="Y332" i="1"/>
  <c r="Y334" i="1"/>
  <c r="Y336" i="1"/>
  <c r="Y339" i="1"/>
  <c r="AH338" i="1" s="1"/>
  <c r="Y342" i="1"/>
  <c r="Y344" i="1"/>
  <c r="Y346" i="1"/>
  <c r="Y348" i="1"/>
  <c r="Y350" i="1"/>
  <c r="Y352" i="1"/>
  <c r="Y354" i="1"/>
  <c r="Y356" i="1"/>
  <c r="Y358" i="1"/>
  <c r="Y360" i="1"/>
  <c r="Y362" i="1"/>
  <c r="Y364" i="1"/>
  <c r="Y366" i="1"/>
  <c r="Y368" i="1"/>
  <c r="Y370" i="1"/>
  <c r="Y373" i="1"/>
  <c r="Y376" i="1"/>
  <c r="Y378" i="1"/>
  <c r="Y380" i="1"/>
  <c r="Y383" i="1"/>
  <c r="Y386" i="1"/>
  <c r="Y388" i="1"/>
  <c r="Y390" i="1"/>
  <c r="Y392" i="1"/>
  <c r="Y394" i="1"/>
  <c r="Y398" i="1"/>
  <c r="Y400" i="1"/>
  <c r="Y402" i="1"/>
  <c r="Y404" i="1"/>
  <c r="Y407" i="1"/>
  <c r="Y409" i="1"/>
  <c r="Y412" i="1"/>
  <c r="Y414" i="1"/>
  <c r="Y416" i="1"/>
  <c r="Y418" i="1"/>
  <c r="Y420" i="1"/>
  <c r="Y423" i="1"/>
  <c r="Y424" i="1"/>
  <c r="Y425" i="1"/>
  <c r="Y426" i="1"/>
  <c r="Y427" i="1"/>
  <c r="Y428" i="1"/>
  <c r="Y429" i="1"/>
  <c r="Y431" i="1"/>
  <c r="Y432" i="1"/>
  <c r="Y433" i="1"/>
  <c r="Y434" i="1"/>
  <c r="Y435" i="1"/>
  <c r="Y436" i="1"/>
  <c r="Y437" i="1"/>
  <c r="Y439" i="1"/>
  <c r="AH438" i="1" s="1"/>
  <c r="Y442" i="1"/>
  <c r="AH441" i="1" s="1"/>
  <c r="Y444" i="1"/>
  <c r="Y445" i="1"/>
  <c r="Y446" i="1"/>
  <c r="Y447" i="1"/>
  <c r="Y448" i="1"/>
  <c r="Y449" i="1"/>
  <c r="Y452" i="1"/>
  <c r="Y454" i="1"/>
  <c r="Y457" i="1"/>
  <c r="AH456" i="1" s="1"/>
  <c r="Y460" i="1"/>
  <c r="AH459" i="1" s="1"/>
  <c r="Y463" i="1"/>
  <c r="Y465" i="1"/>
  <c r="Y467" i="1"/>
  <c r="Y469" i="1"/>
  <c r="Y471" i="1"/>
  <c r="Y474" i="1"/>
  <c r="Y476" i="1"/>
  <c r="Y478" i="1"/>
  <c r="Y480" i="1"/>
  <c r="Y482" i="1"/>
  <c r="Y484" i="1"/>
  <c r="Y487" i="1"/>
  <c r="AH486" i="1" s="1"/>
  <c r="Y490" i="1"/>
  <c r="Y492" i="1"/>
  <c r="Y494" i="1"/>
  <c r="Y496" i="1"/>
  <c r="Y498" i="1"/>
  <c r="Y500" i="1"/>
  <c r="Y502" i="1"/>
  <c r="Y504" i="1"/>
  <c r="Y506" i="1"/>
  <c r="Y508" i="1"/>
  <c r="Y510" i="1"/>
  <c r="Y512" i="1"/>
  <c r="Y514" i="1"/>
  <c r="Y516" i="1"/>
  <c r="Y518" i="1"/>
  <c r="Y521" i="1"/>
  <c r="Y524" i="1"/>
  <c r="Y526" i="1"/>
  <c r="Y528" i="1"/>
  <c r="Y531" i="1"/>
  <c r="Y534" i="1"/>
  <c r="Y536" i="1"/>
  <c r="Y538" i="1"/>
  <c r="Y540" i="1"/>
  <c r="Y542" i="1"/>
  <c r="Y546" i="1"/>
  <c r="Y548" i="1"/>
  <c r="Y550" i="1"/>
  <c r="Y552" i="1"/>
  <c r="Y555" i="1"/>
  <c r="Y557" i="1"/>
  <c r="Y560" i="1"/>
  <c r="Y562" i="1"/>
  <c r="Y564" i="1"/>
  <c r="Y566" i="1"/>
  <c r="Y568" i="1"/>
  <c r="Y571" i="1"/>
  <c r="Y572" i="1"/>
  <c r="Y573" i="1"/>
  <c r="Y574" i="1"/>
  <c r="Y575" i="1"/>
  <c r="Y576" i="1"/>
  <c r="Y577" i="1"/>
  <c r="Y579" i="1"/>
  <c r="Y580" i="1"/>
  <c r="Y581" i="1"/>
  <c r="Y582" i="1"/>
  <c r="Y583" i="1"/>
  <c r="Y584" i="1"/>
  <c r="Y585" i="1"/>
  <c r="Y587" i="1"/>
  <c r="AH586" i="1" s="1"/>
  <c r="Y590" i="1"/>
  <c r="AH589" i="1" s="1"/>
  <c r="Y592" i="1"/>
  <c r="Y593" i="1"/>
  <c r="Y594" i="1"/>
  <c r="Y595" i="1"/>
  <c r="Y596" i="1"/>
  <c r="Y597" i="1"/>
  <c r="Y600" i="1"/>
  <c r="Y602" i="1"/>
  <c r="Y605" i="1"/>
  <c r="Y608" i="1"/>
  <c r="AH607" i="1" s="1"/>
  <c r="Y611" i="1"/>
  <c r="Y613" i="1"/>
  <c r="Y615" i="1"/>
  <c r="Y617" i="1"/>
  <c r="Y619" i="1"/>
  <c r="Y622" i="1"/>
  <c r="Y624" i="1"/>
  <c r="Y626" i="1"/>
  <c r="Y628" i="1"/>
  <c r="Y630" i="1"/>
  <c r="Y632" i="1"/>
  <c r="Y635" i="1"/>
  <c r="AH634" i="1" s="1"/>
  <c r="Y638" i="1"/>
  <c r="Y640" i="1"/>
  <c r="Y642" i="1"/>
  <c r="Y644" i="1"/>
  <c r="Y646" i="1"/>
  <c r="Y648" i="1"/>
  <c r="Y650" i="1"/>
  <c r="Y652" i="1"/>
  <c r="Y654" i="1"/>
  <c r="Y656" i="1"/>
  <c r="Y658" i="1"/>
  <c r="Y660" i="1"/>
  <c r="Y662" i="1"/>
  <c r="Y664" i="1"/>
  <c r="Y666" i="1"/>
  <c r="Y668" i="1"/>
  <c r="Y671" i="1"/>
  <c r="Y674" i="1"/>
  <c r="Y676" i="1"/>
  <c r="Y678" i="1"/>
  <c r="Y681" i="1"/>
  <c r="Y684" i="1"/>
  <c r="Y686" i="1"/>
  <c r="Y688" i="1"/>
  <c r="Y690" i="1"/>
  <c r="Y692" i="1"/>
  <c r="Y696" i="1"/>
  <c r="Y698" i="1"/>
  <c r="Y700" i="1"/>
  <c r="Y702" i="1"/>
  <c r="Y705" i="1"/>
  <c r="Y707" i="1"/>
  <c r="Y710" i="1"/>
  <c r="Y712" i="1"/>
  <c r="Y714" i="1"/>
  <c r="Y716" i="1"/>
  <c r="Y718" i="1"/>
  <c r="Y721" i="1"/>
  <c r="Y722" i="1"/>
  <c r="Y723" i="1"/>
  <c r="Y724" i="1"/>
  <c r="Y725" i="1"/>
  <c r="Y726" i="1"/>
  <c r="Y728" i="1"/>
  <c r="Y729" i="1"/>
  <c r="Y730" i="1"/>
  <c r="Y731" i="1"/>
  <c r="Y732" i="1"/>
  <c r="Y733" i="1"/>
  <c r="Y735" i="1"/>
  <c r="AH734" i="1" s="1"/>
  <c r="Y737" i="1"/>
  <c r="Y738" i="1"/>
  <c r="Y739" i="1"/>
  <c r="Y740" i="1"/>
  <c r="Y741" i="1"/>
  <c r="Y742" i="1"/>
  <c r="Y745" i="1"/>
  <c r="Y747" i="1"/>
  <c r="Y750" i="1"/>
  <c r="Y753" i="1"/>
  <c r="AH752" i="1" s="1"/>
  <c r="Y756" i="1"/>
  <c r="Y758" i="1"/>
  <c r="Y760" i="1"/>
  <c r="Y762" i="1"/>
  <c r="Y764" i="1"/>
  <c r="Y767" i="1"/>
  <c r="Y769" i="1"/>
  <c r="Y771" i="1"/>
  <c r="Y773" i="1"/>
  <c r="Y775" i="1"/>
  <c r="Y777" i="1"/>
  <c r="Y780" i="1"/>
  <c r="AH779" i="1" s="1"/>
  <c r="Y783" i="1"/>
  <c r="Y785" i="1"/>
  <c r="Y787" i="1"/>
  <c r="Y789" i="1"/>
  <c r="Y791" i="1"/>
  <c r="Y793" i="1"/>
  <c r="Y795" i="1"/>
  <c r="Y797" i="1"/>
  <c r="Y799" i="1"/>
  <c r="Y801" i="1"/>
  <c r="Y803" i="1"/>
  <c r="Y805" i="1"/>
  <c r="Y807" i="1"/>
  <c r="Y809" i="1"/>
  <c r="Y811" i="1"/>
  <c r="Y813" i="1"/>
  <c r="Y815" i="1"/>
  <c r="Y818" i="1"/>
  <c r="Y820" i="1"/>
  <c r="Y822" i="1"/>
  <c r="Y825" i="1"/>
  <c r="Y828" i="1"/>
  <c r="Y830" i="1"/>
  <c r="Y832" i="1"/>
  <c r="Y834" i="1"/>
  <c r="Y836" i="1"/>
  <c r="Y840" i="1"/>
  <c r="Y842" i="1"/>
  <c r="Y844" i="1"/>
  <c r="Y846" i="1"/>
  <c r="Y849" i="1"/>
  <c r="Y851" i="1"/>
  <c r="Y854" i="1"/>
  <c r="Y856" i="1"/>
  <c r="Y858" i="1"/>
  <c r="Y860" i="1"/>
  <c r="Y862" i="1"/>
  <c r="Y865" i="1"/>
  <c r="Y866" i="1"/>
  <c r="Y867" i="1"/>
  <c r="Y868" i="1"/>
  <c r="Y869" i="1"/>
  <c r="Y870" i="1"/>
  <c r="Y872" i="1"/>
  <c r="Y873" i="1"/>
  <c r="Y874" i="1"/>
  <c r="Y875" i="1"/>
  <c r="Y876" i="1"/>
  <c r="Y877" i="1"/>
  <c r="Y879" i="1"/>
  <c r="AH878" i="1" s="1"/>
  <c r="Y882" i="1"/>
  <c r="AH881" i="1" s="1"/>
  <c r="Y884" i="1"/>
  <c r="Y885" i="1"/>
  <c r="Y886" i="1"/>
  <c r="Y887" i="1"/>
  <c r="Y888" i="1"/>
  <c r="Y889" i="1"/>
  <c r="Y892" i="1"/>
  <c r="Y894" i="1"/>
  <c r="Y897" i="1"/>
  <c r="AH896" i="1" s="1"/>
  <c r="Y900" i="1"/>
  <c r="AH899" i="1" s="1"/>
  <c r="Y903" i="1"/>
  <c r="Y905" i="1"/>
  <c r="Y907" i="1"/>
  <c r="Y909" i="1"/>
  <c r="Y911" i="1"/>
  <c r="Y914" i="1"/>
  <c r="Y916" i="1"/>
  <c r="Y918" i="1"/>
  <c r="Y920" i="1"/>
  <c r="Y922" i="1"/>
  <c r="Y924" i="1"/>
  <c r="Y927" i="1"/>
  <c r="AH926" i="1" s="1"/>
  <c r="Y930" i="1"/>
  <c r="Y932" i="1"/>
  <c r="Y934" i="1"/>
  <c r="Y936" i="1"/>
  <c r="Y938" i="1"/>
  <c r="Y940" i="1"/>
  <c r="Y942" i="1"/>
  <c r="Y944" i="1"/>
  <c r="Y946" i="1"/>
  <c r="Y948" i="1"/>
  <c r="Y950" i="1"/>
  <c r="Y952" i="1"/>
  <c r="Y954" i="1"/>
  <c r="Y956" i="1"/>
  <c r="Y958" i="1"/>
  <c r="Y961" i="1"/>
  <c r="Y963" i="1"/>
  <c r="Y965" i="1"/>
  <c r="Y967" i="1"/>
  <c r="Y970" i="1"/>
  <c r="Y972" i="1"/>
  <c r="Y974" i="1"/>
  <c r="Y976" i="1"/>
  <c r="Y978" i="1"/>
  <c r="Y980" i="1"/>
  <c r="Y984" i="1"/>
  <c r="Y986" i="1"/>
  <c r="Y988" i="1"/>
  <c r="Y990" i="1"/>
  <c r="Y993" i="1"/>
  <c r="Y995" i="1"/>
  <c r="Y998" i="1"/>
  <c r="Y1000" i="1"/>
  <c r="Y1002" i="1"/>
  <c r="Y1004" i="1"/>
  <c r="Y1006" i="1"/>
  <c r="Y1009" i="1"/>
  <c r="Y1010" i="1"/>
  <c r="Y1011" i="1"/>
  <c r="Y1012" i="1"/>
  <c r="Y1013" i="1"/>
  <c r="Y1014" i="1"/>
  <c r="Y1015" i="1"/>
  <c r="Y1017" i="1"/>
  <c r="Y1018" i="1"/>
  <c r="Y1019" i="1"/>
  <c r="Y1020" i="1"/>
  <c r="Y1021" i="1"/>
  <c r="Y1022" i="1"/>
  <c r="Y1023" i="1"/>
  <c r="Y1025" i="1"/>
  <c r="AH1024" i="1" s="1"/>
  <c r="Y1028" i="1"/>
  <c r="AH1027" i="1" s="1"/>
  <c r="Y1030" i="1"/>
  <c r="Y1031" i="1"/>
  <c r="Y1032" i="1"/>
  <c r="Y1033" i="1"/>
  <c r="Y1034" i="1"/>
  <c r="Y1035" i="1"/>
  <c r="Y1038" i="1"/>
  <c r="Y1040" i="1"/>
  <c r="Y1043" i="1"/>
  <c r="AH1042" i="1" s="1"/>
  <c r="Y1046" i="1"/>
  <c r="AH1045" i="1" s="1"/>
  <c r="Y1049" i="1"/>
  <c r="Y1051" i="1"/>
  <c r="Y1053" i="1"/>
  <c r="Y1055" i="1"/>
  <c r="Y1057" i="1"/>
  <c r="Y1060" i="1"/>
  <c r="Y1062" i="1"/>
  <c r="Y1064" i="1"/>
  <c r="Y1066" i="1"/>
  <c r="Y1068" i="1"/>
  <c r="Y1070" i="1"/>
  <c r="Y1073" i="1"/>
  <c r="AH1072" i="1" s="1"/>
  <c r="Y1076" i="1"/>
  <c r="Y1078" i="1"/>
  <c r="Y1080" i="1"/>
  <c r="Y1082" i="1"/>
  <c r="Y1084" i="1"/>
  <c r="Y1086" i="1"/>
  <c r="Y1088" i="1"/>
  <c r="Y1090" i="1"/>
  <c r="Y1092" i="1"/>
  <c r="Y1094" i="1"/>
  <c r="Y1096" i="1"/>
  <c r="Y1098" i="1"/>
  <c r="Y1100" i="1"/>
  <c r="Y1102" i="1"/>
  <c r="Y1104" i="1"/>
  <c r="Y1107" i="1"/>
  <c r="Y1109" i="1"/>
  <c r="Y1111" i="1"/>
  <c r="Y1113" i="1"/>
  <c r="Y1116" i="1"/>
  <c r="Y1119" i="1"/>
  <c r="Y1121" i="1"/>
  <c r="Y1123" i="1"/>
  <c r="Y1125" i="1"/>
  <c r="Y1127" i="1"/>
  <c r="Y1131" i="1"/>
  <c r="Y1133" i="1"/>
  <c r="Y1135" i="1"/>
  <c r="Y1137" i="1"/>
  <c r="Y1140" i="1"/>
  <c r="Y1142" i="1"/>
  <c r="Y1145" i="1"/>
  <c r="Y1147" i="1"/>
  <c r="Y1149" i="1"/>
  <c r="Y1151" i="1"/>
  <c r="Y1153" i="1"/>
  <c r="Y1156" i="1"/>
  <c r="Y1157" i="1"/>
  <c r="Y1158" i="1"/>
  <c r="Y1159" i="1"/>
  <c r="Y1160" i="1"/>
  <c r="Y1161" i="1"/>
  <c r="Y1162" i="1"/>
  <c r="Y1164" i="1"/>
  <c r="Y1165" i="1"/>
  <c r="Y1166" i="1"/>
  <c r="Y1167" i="1"/>
  <c r="Y1168" i="1"/>
  <c r="Y1169" i="1"/>
  <c r="Y1170" i="1"/>
  <c r="Y1172" i="1"/>
  <c r="AH1171" i="1" s="1"/>
  <c r="Y1174" i="1"/>
  <c r="AH1173" i="1" s="1"/>
  <c r="Y1176" i="1"/>
  <c r="Y1177" i="1"/>
  <c r="Y1178" i="1"/>
  <c r="Y1179" i="1"/>
  <c r="Y1180" i="1"/>
  <c r="Y1181" i="1"/>
  <c r="Y1184" i="1"/>
  <c r="Y1186" i="1"/>
  <c r="Y1189" i="1"/>
  <c r="AH1188" i="1" s="1"/>
  <c r="Y1192" i="1"/>
  <c r="AH1191" i="1" s="1"/>
  <c r="Y1195" i="1"/>
  <c r="Y1197" i="1"/>
  <c r="Y1199" i="1"/>
  <c r="Y1201" i="1"/>
  <c r="Y1203" i="1"/>
  <c r="Y1206" i="1"/>
  <c r="Y1208" i="1"/>
  <c r="Y1210" i="1"/>
  <c r="Y1212" i="1"/>
  <c r="Y1214" i="1"/>
  <c r="Y1216" i="1"/>
  <c r="Y1219" i="1"/>
  <c r="AH1218" i="1" s="1"/>
  <c r="Y1222" i="1"/>
  <c r="Y1224" i="1"/>
  <c r="Y1225" i="1"/>
  <c r="Y1227" i="1"/>
  <c r="Y1229" i="1"/>
  <c r="Y1231" i="1"/>
  <c r="Y1233" i="1"/>
  <c r="Y1235" i="1"/>
  <c r="Y1237" i="1"/>
  <c r="Y1239" i="1"/>
  <c r="Y1241" i="1"/>
  <c r="Y1243" i="1"/>
  <c r="Y1245" i="1"/>
  <c r="Y1247" i="1"/>
  <c r="Y1249" i="1"/>
  <c r="Y1252" i="1"/>
  <c r="Y1254" i="1"/>
  <c r="Y1256" i="1"/>
  <c r="Y1258" i="1"/>
  <c r="Y1261" i="1"/>
  <c r="Y1263" i="1"/>
  <c r="Y1265" i="1"/>
  <c r="Y1267" i="1"/>
  <c r="Y1269" i="1"/>
  <c r="Y1271" i="1"/>
  <c r="Y1275" i="1"/>
  <c r="Y1277" i="1"/>
  <c r="Y1279" i="1"/>
  <c r="Y1281" i="1"/>
  <c r="Y1284" i="1"/>
  <c r="Y1286" i="1"/>
  <c r="Y1289" i="1"/>
  <c r="Y1291" i="1"/>
  <c r="Y1293" i="1"/>
  <c r="Y1295" i="1"/>
  <c r="Y1297" i="1"/>
  <c r="Y1300" i="1"/>
  <c r="Y1301" i="1"/>
  <c r="Y1302" i="1"/>
  <c r="Y1303" i="1"/>
  <c r="Y1304" i="1"/>
  <c r="Y1305" i="1"/>
  <c r="Y1306" i="1"/>
  <c r="Y1308" i="1"/>
  <c r="Y1309" i="1"/>
  <c r="Y1310" i="1"/>
  <c r="Y1311" i="1"/>
  <c r="Y1312" i="1"/>
  <c r="Y1313" i="1"/>
  <c r="Y1314" i="1"/>
  <c r="Y1316" i="1"/>
  <c r="AH1315" i="1" s="1"/>
  <c r="Y1318" i="1"/>
  <c r="AH1317" i="1" s="1"/>
  <c r="Y1320" i="1"/>
  <c r="Y1321" i="1"/>
  <c r="Y1322" i="1"/>
  <c r="Y1323" i="1"/>
  <c r="Y1324" i="1"/>
  <c r="Y1325" i="1"/>
  <c r="Y1328" i="1"/>
  <c r="Y1330" i="1"/>
  <c r="Y1333" i="1"/>
  <c r="AH1332" i="1" s="1"/>
  <c r="Y1336" i="1"/>
  <c r="AH1335" i="1" s="1"/>
  <c r="Y1339" i="1"/>
  <c r="Y1341" i="1"/>
  <c r="Y1343" i="1"/>
  <c r="Y1345" i="1"/>
  <c r="Y1347" i="1"/>
  <c r="Y1350" i="1"/>
  <c r="Y1352" i="1"/>
  <c r="Y1354" i="1"/>
  <c r="Y1356" i="1"/>
  <c r="Y1358" i="1"/>
  <c r="Y1360" i="1"/>
  <c r="Y1363" i="1"/>
  <c r="AH1362" i="1" s="1"/>
  <c r="Y1366" i="1"/>
  <c r="Y1368" i="1"/>
  <c r="Y1370" i="1"/>
  <c r="Y1372" i="1"/>
  <c r="Y1374" i="1"/>
  <c r="Y1376" i="1"/>
  <c r="Y1378" i="1"/>
  <c r="Y1380" i="1"/>
  <c r="Y1382" i="1"/>
  <c r="Y1384" i="1"/>
  <c r="Y1386" i="1"/>
  <c r="Y1388" i="1"/>
  <c r="Y1390" i="1"/>
  <c r="Y1392" i="1"/>
  <c r="Y1394" i="1"/>
  <c r="Y1396" i="1"/>
  <c r="Y1399" i="1"/>
  <c r="Y1402" i="1"/>
  <c r="Y1404" i="1"/>
  <c r="Y1406" i="1"/>
  <c r="Y1409" i="1"/>
  <c r="Y1412" i="1"/>
  <c r="Y1414" i="1"/>
  <c r="Y1416" i="1"/>
  <c r="Y1418" i="1"/>
  <c r="Y1420" i="1"/>
  <c r="Y1424" i="1"/>
  <c r="Y1426" i="1"/>
  <c r="Y1428" i="1"/>
  <c r="Y1430" i="1"/>
  <c r="Y1433" i="1"/>
  <c r="Y1435" i="1"/>
  <c r="Y1438" i="1"/>
  <c r="Y1440" i="1"/>
  <c r="Y1442" i="1"/>
  <c r="Y1444" i="1"/>
  <c r="Y1446" i="1"/>
  <c r="Y1449" i="1"/>
  <c r="Y1450" i="1"/>
  <c r="Y1451" i="1"/>
  <c r="Y1452" i="1"/>
  <c r="Y1453" i="1"/>
  <c r="Y1454" i="1"/>
  <c r="Y1455" i="1"/>
  <c r="Y1457" i="1"/>
  <c r="Y1458" i="1"/>
  <c r="Y1459" i="1"/>
  <c r="Y1460" i="1"/>
  <c r="Y1461" i="1"/>
  <c r="Y1462" i="1"/>
  <c r="Y1463" i="1"/>
  <c r="Y1465" i="1"/>
  <c r="AH1464" i="1" s="1"/>
  <c r="Y1468" i="1"/>
  <c r="AH1467" i="1" s="1"/>
  <c r="Y1470" i="1"/>
  <c r="Y1471" i="1"/>
  <c r="Y1472" i="1"/>
  <c r="Y1473" i="1"/>
  <c r="Y1474" i="1"/>
  <c r="Y1475" i="1"/>
  <c r="Y1478" i="1"/>
  <c r="Y1480" i="1"/>
  <c r="Y1483" i="1"/>
  <c r="Y1486" i="1"/>
  <c r="AH1485" i="1" s="1"/>
  <c r="Y1489" i="1"/>
  <c r="Y1491" i="1"/>
  <c r="Y1493" i="1"/>
  <c r="Y1495" i="1"/>
  <c r="Y1497" i="1"/>
  <c r="Y1500" i="1"/>
  <c r="Y1502" i="1"/>
  <c r="Y1504" i="1"/>
  <c r="Y1506" i="1"/>
  <c r="Y1508" i="1"/>
  <c r="Y1510" i="1"/>
  <c r="Y1513" i="1"/>
  <c r="AH1512" i="1" s="1"/>
  <c r="Y1516" i="1"/>
  <c r="Y1518" i="1"/>
  <c r="Y1520" i="1"/>
  <c r="Y1522" i="1"/>
  <c r="Y1524" i="1"/>
  <c r="Y1526" i="1"/>
  <c r="Y1528" i="1"/>
  <c r="Y1530" i="1"/>
  <c r="Y1532" i="1"/>
  <c r="Y1534" i="1"/>
  <c r="Y1536" i="1"/>
  <c r="Y1538" i="1"/>
  <c r="Y1540" i="1"/>
  <c r="Y1542" i="1"/>
  <c r="Y1544" i="1"/>
  <c r="Y1547" i="1"/>
  <c r="Y1550" i="1"/>
  <c r="Y1552" i="1"/>
  <c r="Y1554" i="1"/>
  <c r="Y1557" i="1"/>
  <c r="Y1560" i="1"/>
  <c r="Y1562" i="1"/>
  <c r="Y1564" i="1"/>
  <c r="Y1566" i="1"/>
  <c r="Y1568" i="1"/>
  <c r="Y1572" i="1"/>
  <c r="Y1574" i="1"/>
  <c r="Y1576" i="1"/>
  <c r="Y1578" i="1"/>
  <c r="Y1581" i="1"/>
  <c r="Y1583" i="1"/>
  <c r="Y1586" i="1"/>
  <c r="Y1588" i="1"/>
  <c r="Y1590" i="1"/>
  <c r="Y1592" i="1"/>
  <c r="Y1594" i="1"/>
  <c r="Y1597" i="1"/>
  <c r="Y1598" i="1"/>
  <c r="Y1599" i="1"/>
  <c r="Y1600" i="1"/>
  <c r="Y1601" i="1"/>
  <c r="Y1602" i="1"/>
  <c r="Y1603" i="1"/>
  <c r="Y1605" i="1"/>
  <c r="Y1606" i="1"/>
  <c r="Y1607" i="1"/>
  <c r="Y1608" i="1"/>
  <c r="Y1609" i="1"/>
  <c r="Y1610" i="1"/>
  <c r="Y1611" i="1"/>
  <c r="Y1613" i="1"/>
  <c r="AH1612" i="1" s="1"/>
  <c r="Y1615" i="1"/>
  <c r="AH1614" i="1" s="1"/>
  <c r="Y1617" i="1"/>
  <c r="Y1618" i="1"/>
  <c r="Y1619" i="1"/>
  <c r="Y1620" i="1"/>
  <c r="Y1621" i="1"/>
  <c r="Y1622" i="1"/>
  <c r="Y1625" i="1"/>
  <c r="Y1627" i="1"/>
  <c r="Y1630" i="1"/>
  <c r="Y1633" i="1"/>
  <c r="AH1632" i="1" s="1"/>
  <c r="Y1636" i="1"/>
  <c r="Y1638" i="1"/>
  <c r="Y1640" i="1"/>
  <c r="Y1642" i="1"/>
  <c r="Y1644" i="1"/>
  <c r="Y1647" i="1"/>
  <c r="Y1649" i="1"/>
  <c r="Y1651" i="1"/>
  <c r="Y1653" i="1"/>
  <c r="Y1655" i="1"/>
  <c r="Y1657" i="1"/>
  <c r="Y1660" i="1"/>
  <c r="AH1659" i="1" s="1"/>
  <c r="Y1663" i="1"/>
  <c r="Y1665" i="1"/>
  <c r="Y1667" i="1"/>
  <c r="Y1669" i="1"/>
  <c r="Y1671" i="1"/>
  <c r="Y1673" i="1"/>
  <c r="Y1675" i="1"/>
  <c r="Y1677" i="1"/>
  <c r="Y1679" i="1"/>
  <c r="Y1681" i="1"/>
  <c r="Y1683" i="1"/>
  <c r="Y1685" i="1"/>
  <c r="Y1687" i="1"/>
  <c r="Y1689" i="1"/>
  <c r="Y1691" i="1"/>
  <c r="Y1693" i="1"/>
  <c r="Y1695" i="1"/>
  <c r="Y1698" i="1"/>
  <c r="Y1700" i="1"/>
  <c r="Y1702" i="1"/>
  <c r="Y1705" i="1"/>
  <c r="Y1708" i="1"/>
  <c r="Y1710" i="1"/>
  <c r="Y1712" i="1"/>
  <c r="Y1714" i="1"/>
  <c r="Y1716" i="1"/>
  <c r="Y1720" i="1"/>
  <c r="Y1722" i="1"/>
  <c r="Y1724" i="1"/>
  <c r="Y1726" i="1"/>
  <c r="Y1729" i="1"/>
  <c r="Y1731" i="1"/>
  <c r="Y1734" i="1"/>
  <c r="Y1736" i="1"/>
  <c r="Y1738" i="1"/>
  <c r="Y1740" i="1"/>
  <c r="Y1742" i="1"/>
  <c r="Y1745" i="1"/>
  <c r="Y1746" i="1"/>
  <c r="Y1747" i="1"/>
  <c r="Y1748" i="1"/>
  <c r="Y1749" i="1"/>
  <c r="Y1750" i="1"/>
  <c r="Y1751" i="1"/>
  <c r="Y1753" i="1"/>
  <c r="Y1754" i="1"/>
  <c r="Y1755" i="1"/>
  <c r="Y1756" i="1"/>
  <c r="Y1757" i="1"/>
  <c r="Y1758" i="1"/>
  <c r="Y1759" i="1"/>
  <c r="Y1761" i="1"/>
  <c r="Y1763" i="1"/>
  <c r="Y1764" i="1"/>
  <c r="Y1765" i="1"/>
  <c r="Y1766" i="1"/>
  <c r="Y1767" i="1"/>
  <c r="Y1768" i="1"/>
  <c r="Y1771" i="1"/>
  <c r="Y1773" i="1"/>
  <c r="Y1776" i="1"/>
  <c r="AH1775" i="1" s="1"/>
  <c r="Y1779" i="1"/>
  <c r="Y1781" i="1"/>
  <c r="Y1784" i="1"/>
  <c r="Y1786" i="1"/>
  <c r="Y1788" i="1"/>
  <c r="Y1791" i="1"/>
  <c r="AH1790" i="1" s="1"/>
  <c r="Y1794" i="1"/>
  <c r="Y1796" i="1"/>
  <c r="Y1798" i="1"/>
  <c r="Y1800" i="1"/>
  <c r="Y1802" i="1"/>
  <c r="Y1804" i="1"/>
  <c r="Y1806" i="1"/>
  <c r="Y1808" i="1"/>
  <c r="Y1810" i="1"/>
  <c r="Y1812" i="1"/>
  <c r="Y1814" i="1"/>
  <c r="Y1816" i="1"/>
  <c r="Y1818" i="1"/>
  <c r="Y1821" i="1"/>
  <c r="Y1823" i="1"/>
  <c r="Y1825" i="1"/>
  <c r="Y1827" i="1"/>
  <c r="Y1829" i="1"/>
  <c r="Y1831" i="1"/>
  <c r="Y1835" i="1"/>
  <c r="Y1837" i="1"/>
  <c r="Y1839" i="1"/>
  <c r="Y1841" i="1"/>
  <c r="Y1844" i="1"/>
  <c r="Y1846" i="1"/>
  <c r="Y1849" i="1"/>
  <c r="Y1851" i="1"/>
  <c r="Y1853" i="1"/>
  <c r="Y1855" i="1"/>
  <c r="Y1857" i="1"/>
  <c r="Y1860" i="1"/>
  <c r="Y1861" i="1"/>
  <c r="Y1862" i="1"/>
  <c r="Y1863" i="1"/>
  <c r="Y1864" i="1"/>
  <c r="Y1866" i="1"/>
  <c r="Y1867" i="1"/>
  <c r="Y1868" i="1"/>
  <c r="Y1869" i="1"/>
  <c r="Y1871" i="1"/>
  <c r="AH1870" i="1" s="1"/>
  <c r="Y1873" i="1"/>
  <c r="AH1872" i="1" s="1"/>
  <c r="Y1875" i="1"/>
  <c r="Y1876" i="1"/>
  <c r="Y1877" i="1"/>
  <c r="Y1878" i="1"/>
  <c r="Y1879" i="1"/>
  <c r="Y1880" i="1"/>
  <c r="Y1883" i="1"/>
  <c r="AH1882" i="1" s="1"/>
  <c r="Y1886" i="1"/>
  <c r="AH1885" i="1" s="1"/>
  <c r="Y1889" i="1"/>
  <c r="Y1891" i="1"/>
  <c r="Y1894" i="1"/>
  <c r="Y1896" i="1"/>
  <c r="Y1898" i="1"/>
  <c r="Y1901" i="1"/>
  <c r="AH1900" i="1" s="1"/>
  <c r="Y1904" i="1"/>
  <c r="Y1906" i="1"/>
  <c r="Y1908" i="1"/>
  <c r="Y1910" i="1"/>
  <c r="Y1911" i="1"/>
  <c r="Y1913" i="1"/>
  <c r="Y1915" i="1"/>
  <c r="Y1917" i="1"/>
  <c r="Y1919" i="1"/>
  <c r="Y1921" i="1"/>
  <c r="Y1923" i="1"/>
  <c r="Y1926" i="1"/>
  <c r="Y1929" i="1"/>
  <c r="Y1931" i="1"/>
  <c r="Y1933" i="1"/>
  <c r="Y1936" i="1"/>
  <c r="Y1941" i="1"/>
  <c r="Y1943" i="1"/>
  <c r="Y1945" i="1"/>
  <c r="Y1947" i="1"/>
  <c r="Y1949" i="1"/>
  <c r="Y1953" i="1"/>
  <c r="Y1955" i="1"/>
  <c r="Y1957" i="1"/>
  <c r="Y1959" i="1"/>
  <c r="Y1962" i="1"/>
  <c r="Y1964" i="1"/>
  <c r="Y1967" i="1"/>
  <c r="Y1969" i="1"/>
  <c r="Y1971" i="1"/>
  <c r="Y1973" i="1"/>
  <c r="Y1975" i="1"/>
  <c r="Y1978" i="1"/>
  <c r="Y1979" i="1"/>
  <c r="Y1980" i="1"/>
  <c r="Y1981" i="1"/>
  <c r="Y1982" i="1"/>
  <c r="Y1983" i="1"/>
  <c r="Y1985" i="1"/>
  <c r="Y1986" i="1"/>
  <c r="Y1987" i="1"/>
  <c r="Y1988" i="1"/>
  <c r="Y1989" i="1"/>
  <c r="Y1990" i="1"/>
  <c r="Y1992" i="1"/>
  <c r="AH1991" i="1" s="1"/>
  <c r="Y1995" i="1"/>
  <c r="AH1994" i="1" s="1"/>
  <c r="Y1997" i="1"/>
  <c r="Y1998" i="1"/>
  <c r="Y1999" i="1"/>
  <c r="Y2000" i="1"/>
  <c r="Y2001" i="1"/>
  <c r="Y2002" i="1"/>
  <c r="Y2005" i="1"/>
  <c r="AH2004" i="1" s="1"/>
  <c r="Y2008" i="1"/>
  <c r="AH2007" i="1" s="1"/>
  <c r="Y2011" i="1"/>
  <c r="Y2013" i="1"/>
  <c r="Y2016" i="1"/>
  <c r="Y2018" i="1"/>
  <c r="Y2020" i="1"/>
  <c r="Y2023" i="1"/>
  <c r="AH2022" i="1" s="1"/>
  <c r="Y2026" i="1"/>
  <c r="Y2028" i="1"/>
  <c r="Y2030" i="1"/>
  <c r="Y2032" i="1"/>
  <c r="Y2034" i="1"/>
  <c r="Y2036" i="1"/>
  <c r="Y2038" i="1"/>
  <c r="Y2040" i="1"/>
  <c r="Y2042" i="1"/>
  <c r="Y2044" i="1"/>
  <c r="Y2046" i="1"/>
  <c r="Y2048" i="1"/>
  <c r="Y2050" i="1"/>
  <c r="Y2052" i="1"/>
  <c r="Y2054" i="1"/>
  <c r="Y2056" i="1"/>
  <c r="Y2058" i="1"/>
  <c r="Y2060" i="1"/>
  <c r="Y2063" i="1"/>
  <c r="Y2066" i="1"/>
  <c r="Y2068" i="1"/>
  <c r="Y2070" i="1"/>
  <c r="Y2073" i="1"/>
  <c r="Y2082" i="1"/>
  <c r="Y2084" i="1"/>
  <c r="Y2086" i="1"/>
  <c r="Y2088" i="1"/>
  <c r="Y2090" i="1"/>
  <c r="Y2094" i="1"/>
  <c r="Y2096" i="1"/>
  <c r="Y2098" i="1"/>
  <c r="Y2100" i="1"/>
  <c r="Y2103" i="1"/>
  <c r="Y2105" i="1"/>
  <c r="Y2108" i="1"/>
  <c r="Y2110" i="1"/>
  <c r="Y2112" i="1"/>
  <c r="Y2114" i="1"/>
  <c r="Y2116" i="1"/>
  <c r="Y2119" i="1"/>
  <c r="Y2120" i="1"/>
  <c r="Y2121" i="1"/>
  <c r="Y2122" i="1"/>
  <c r="Y2123" i="1"/>
  <c r="Y2124" i="1"/>
  <c r="Y2126" i="1"/>
  <c r="Y2127" i="1"/>
  <c r="Y2128" i="1"/>
  <c r="Y2129" i="1"/>
  <c r="Y2130" i="1"/>
  <c r="Y2131" i="1"/>
  <c r="Y2133" i="1"/>
  <c r="AH2132" i="1" s="1"/>
  <c r="Y2136" i="1"/>
  <c r="AH2135" i="1" s="1"/>
  <c r="Y2138" i="1"/>
  <c r="Y2139" i="1"/>
  <c r="Y2140" i="1"/>
  <c r="Y2141" i="1"/>
  <c r="Y2142" i="1"/>
  <c r="Y2143" i="1"/>
  <c r="Y2146" i="1"/>
  <c r="AH2145" i="1" s="1"/>
  <c r="Y2149" i="1"/>
  <c r="AH2148" i="1" s="1"/>
  <c r="Y2152" i="1"/>
  <c r="Y2154" i="1"/>
  <c r="Y2157" i="1"/>
  <c r="Y2159" i="1"/>
  <c r="Y2161" i="1"/>
  <c r="Y2164" i="1"/>
  <c r="AH2163" i="1" s="1"/>
  <c r="Y2167" i="1"/>
  <c r="Y2169" i="1"/>
  <c r="Y2171" i="1"/>
  <c r="Y2173" i="1"/>
  <c r="Y2175" i="1"/>
  <c r="Y2177" i="1"/>
  <c r="Y2179" i="1"/>
  <c r="Y2181" i="1"/>
  <c r="Y2183" i="1"/>
  <c r="Y2184" i="1"/>
  <c r="Y2185" i="1"/>
  <c r="Y2188" i="1"/>
  <c r="Y2193" i="1"/>
  <c r="Y2195" i="1"/>
  <c r="Y2197" i="1"/>
  <c r="Y2200" i="1"/>
  <c r="Y2207" i="1"/>
  <c r="Y2209" i="1"/>
  <c r="Y2211" i="1"/>
  <c r="Y2213" i="1"/>
  <c r="Y2215" i="1"/>
  <c r="Y2219" i="1"/>
  <c r="Y2221" i="1"/>
  <c r="Y2223" i="1"/>
  <c r="Y2225" i="1"/>
  <c r="Y2228" i="1"/>
  <c r="Y2230" i="1"/>
  <c r="Y2233" i="1"/>
  <c r="Y2235" i="1"/>
  <c r="Y2237" i="1"/>
  <c r="Y2239" i="1"/>
  <c r="Y2241" i="1"/>
  <c r="Y2244" i="1"/>
  <c r="Y2245" i="1"/>
  <c r="Y2246" i="1"/>
  <c r="Y2247" i="1"/>
  <c r="Y2248" i="1"/>
  <c r="Y2249" i="1"/>
  <c r="Y2251" i="1"/>
  <c r="Y2252" i="1"/>
  <c r="Y2253" i="1"/>
  <c r="Y2254" i="1"/>
  <c r="Y2255" i="1"/>
  <c r="Y2257" i="1"/>
  <c r="AH2256" i="1" s="1"/>
  <c r="Y2260" i="1"/>
  <c r="AH2259" i="1" s="1"/>
  <c r="Y2262" i="1"/>
  <c r="Y2263" i="1"/>
  <c r="Y2264" i="1"/>
  <c r="Y2265" i="1"/>
  <c r="Y2266" i="1"/>
  <c r="Y2267" i="1"/>
  <c r="Z14" i="1"/>
  <c r="Z16" i="1"/>
  <c r="Z19" i="1"/>
  <c r="AI18" i="1" s="1"/>
  <c r="Z22" i="1"/>
  <c r="AI21" i="1" s="1"/>
  <c r="Z25" i="1"/>
  <c r="Z27" i="1"/>
  <c r="Z29" i="1"/>
  <c r="Z31" i="1"/>
  <c r="Z33" i="1"/>
  <c r="Z36" i="1"/>
  <c r="Z38" i="1"/>
  <c r="Z40" i="1"/>
  <c r="Z42" i="1"/>
  <c r="Z44" i="1"/>
  <c r="Z46" i="1"/>
  <c r="Z49" i="1"/>
  <c r="AI48" i="1" s="1"/>
  <c r="Z52" i="1"/>
  <c r="Z54" i="1"/>
  <c r="Z56" i="1"/>
  <c r="Z58" i="1"/>
  <c r="Z60" i="1"/>
  <c r="Z62" i="1"/>
  <c r="Z64" i="1"/>
  <c r="Z66" i="1"/>
  <c r="Z68" i="1"/>
  <c r="Z70" i="1"/>
  <c r="Z72" i="1"/>
  <c r="Z74" i="1"/>
  <c r="Z76" i="1"/>
  <c r="Z78" i="1"/>
  <c r="Z80" i="1"/>
  <c r="Z83" i="1"/>
  <c r="Z85" i="1"/>
  <c r="Z87" i="1"/>
  <c r="Z89" i="1"/>
  <c r="Z92" i="1"/>
  <c r="Z95" i="1"/>
  <c r="Z97" i="1"/>
  <c r="Z99" i="1"/>
  <c r="Z101" i="1"/>
  <c r="Z103" i="1"/>
  <c r="Z107" i="1"/>
  <c r="Z109" i="1"/>
  <c r="Z111" i="1"/>
  <c r="Z113" i="1"/>
  <c r="Z116" i="1"/>
  <c r="Z118" i="1"/>
  <c r="Z121" i="1"/>
  <c r="Z123" i="1"/>
  <c r="Z125" i="1"/>
  <c r="Z127" i="1"/>
  <c r="Z129" i="1"/>
  <c r="Z132" i="1"/>
  <c r="Z133" i="1"/>
  <c r="Z134" i="1"/>
  <c r="Z135" i="1"/>
  <c r="Z136" i="1"/>
  <c r="Z137" i="1"/>
  <c r="Z138" i="1"/>
  <c r="Z140" i="1"/>
  <c r="Z141" i="1"/>
  <c r="Z142" i="1"/>
  <c r="Z143" i="1"/>
  <c r="Z144" i="1"/>
  <c r="Z145" i="1"/>
  <c r="Z146" i="1"/>
  <c r="Z148" i="1"/>
  <c r="AI147" i="1" s="1"/>
  <c r="Z151" i="1"/>
  <c r="AI150" i="1" s="1"/>
  <c r="Z153" i="1"/>
  <c r="Z154" i="1"/>
  <c r="Z155" i="1"/>
  <c r="Z156" i="1"/>
  <c r="Z157" i="1"/>
  <c r="Z158" i="1"/>
  <c r="Z161" i="1"/>
  <c r="Z163" i="1"/>
  <c r="Z166" i="1"/>
  <c r="AI165" i="1" s="1"/>
  <c r="Z169" i="1"/>
  <c r="AI168" i="1" s="1"/>
  <c r="Z172" i="1"/>
  <c r="Z174" i="1"/>
  <c r="Z176" i="1"/>
  <c r="Z178" i="1"/>
  <c r="Z180" i="1"/>
  <c r="Z183" i="1"/>
  <c r="Z185" i="1"/>
  <c r="Z187" i="1"/>
  <c r="Z189" i="1"/>
  <c r="Z191" i="1"/>
  <c r="Z193" i="1"/>
  <c r="Z196" i="1"/>
  <c r="AI195" i="1" s="1"/>
  <c r="Z199" i="1"/>
  <c r="Z201" i="1"/>
  <c r="Z203" i="1"/>
  <c r="Z205" i="1"/>
  <c r="Z206" i="1"/>
  <c r="Z207" i="1"/>
  <c r="Z209" i="1"/>
  <c r="Z211" i="1"/>
  <c r="Z213" i="1"/>
  <c r="Z215" i="1"/>
  <c r="Z217" i="1"/>
  <c r="Z219" i="1"/>
  <c r="Z221" i="1"/>
  <c r="Z223" i="1"/>
  <c r="Z225" i="1"/>
  <c r="Z227" i="1"/>
  <c r="Z229" i="1"/>
  <c r="Z232" i="1"/>
  <c r="Z234" i="1"/>
  <c r="Z236" i="1"/>
  <c r="Z239" i="1"/>
  <c r="Z242" i="1"/>
  <c r="Z244" i="1"/>
  <c r="Z246" i="1"/>
  <c r="Z248" i="1"/>
  <c r="Z250" i="1"/>
  <c r="Z254" i="1"/>
  <c r="Z256" i="1"/>
  <c r="Z258" i="1"/>
  <c r="Z259" i="1"/>
  <c r="Z262" i="1"/>
  <c r="Z264" i="1"/>
  <c r="Z267" i="1"/>
  <c r="Z269" i="1"/>
  <c r="Z271" i="1"/>
  <c r="Z273" i="1"/>
  <c r="Z275" i="1"/>
  <c r="Z278" i="1"/>
  <c r="Z279" i="1"/>
  <c r="Z280" i="1"/>
  <c r="Z281" i="1"/>
  <c r="Z282" i="1"/>
  <c r="Z283" i="1"/>
  <c r="Z284" i="1"/>
  <c r="Z286" i="1"/>
  <c r="Z287" i="1"/>
  <c r="Z288" i="1"/>
  <c r="Z289" i="1"/>
  <c r="Z290" i="1"/>
  <c r="Z291" i="1"/>
  <c r="Z292" i="1"/>
  <c r="Z294" i="1"/>
  <c r="AI293" i="1" s="1"/>
  <c r="Z296" i="1"/>
  <c r="Z297" i="1"/>
  <c r="Z298" i="1"/>
  <c r="Z299" i="1"/>
  <c r="Z300" i="1"/>
  <c r="Z301" i="1"/>
  <c r="Z304" i="1"/>
  <c r="Z306" i="1"/>
  <c r="Z309" i="1"/>
  <c r="AI308" i="1" s="1"/>
  <c r="Z312" i="1"/>
  <c r="AI311" i="1" s="1"/>
  <c r="Z315" i="1"/>
  <c r="Z317" i="1"/>
  <c r="Z319" i="1"/>
  <c r="Z321" i="1"/>
  <c r="Z323" i="1"/>
  <c r="Z326" i="1"/>
  <c r="Z328" i="1"/>
  <c r="Z330" i="1"/>
  <c r="Z332" i="1"/>
  <c r="Z334" i="1"/>
  <c r="Z336" i="1"/>
  <c r="Z339" i="1"/>
  <c r="AI338" i="1" s="1"/>
  <c r="Z342" i="1"/>
  <c r="Z344" i="1"/>
  <c r="Z346" i="1"/>
  <c r="Z348" i="1"/>
  <c r="Z350" i="1"/>
  <c r="Z352" i="1"/>
  <c r="Z354" i="1"/>
  <c r="Z356" i="1"/>
  <c r="Z358" i="1"/>
  <c r="Z360" i="1"/>
  <c r="Z362" i="1"/>
  <c r="Z364" i="1"/>
  <c r="Z366" i="1"/>
  <c r="Z368" i="1"/>
  <c r="Z370" i="1"/>
  <c r="Z373" i="1"/>
  <c r="Z376" i="1"/>
  <c r="Z378" i="1"/>
  <c r="Z380" i="1"/>
  <c r="Z383" i="1"/>
  <c r="Z386" i="1"/>
  <c r="Z388" i="1"/>
  <c r="Z390" i="1"/>
  <c r="Z392" i="1"/>
  <c r="Z394" i="1"/>
  <c r="Z398" i="1"/>
  <c r="Z400" i="1"/>
  <c r="Z402" i="1"/>
  <c r="Z404" i="1"/>
  <c r="Z407" i="1"/>
  <c r="Z409" i="1"/>
  <c r="Z412" i="1"/>
  <c r="Z414" i="1"/>
  <c r="Z416" i="1"/>
  <c r="Z418" i="1"/>
  <c r="Z420" i="1"/>
  <c r="Z423" i="1"/>
  <c r="Z424" i="1"/>
  <c r="Z425" i="1"/>
  <c r="Z426" i="1"/>
  <c r="Z427" i="1"/>
  <c r="Z428" i="1"/>
  <c r="Z429" i="1"/>
  <c r="Z431" i="1"/>
  <c r="Z432" i="1"/>
  <c r="Z433" i="1"/>
  <c r="Z434" i="1"/>
  <c r="Z435" i="1"/>
  <c r="Z436" i="1"/>
  <c r="Z437" i="1"/>
  <c r="Z439" i="1"/>
  <c r="AI438" i="1" s="1"/>
  <c r="Z442" i="1"/>
  <c r="AI441" i="1" s="1"/>
  <c r="Z444" i="1"/>
  <c r="Z445" i="1"/>
  <c r="Z446" i="1"/>
  <c r="Z447" i="1"/>
  <c r="Z448" i="1"/>
  <c r="Z449" i="1"/>
  <c r="Z452" i="1"/>
  <c r="Z454" i="1"/>
  <c r="Z457" i="1"/>
  <c r="AI456" i="1" s="1"/>
  <c r="Z460" i="1"/>
  <c r="AI459" i="1" s="1"/>
  <c r="Z463" i="1"/>
  <c r="Z465" i="1"/>
  <c r="Z467" i="1"/>
  <c r="Z469" i="1"/>
  <c r="Z471" i="1"/>
  <c r="Z474" i="1"/>
  <c r="Z476" i="1"/>
  <c r="Z478" i="1"/>
  <c r="Z480" i="1"/>
  <c r="Z482" i="1"/>
  <c r="Z484" i="1"/>
  <c r="Z487" i="1"/>
  <c r="AI486" i="1" s="1"/>
  <c r="Z490" i="1"/>
  <c r="Z492" i="1"/>
  <c r="Z494" i="1"/>
  <c r="Z496" i="1"/>
  <c r="Z498" i="1"/>
  <c r="Z500" i="1"/>
  <c r="Z502" i="1"/>
  <c r="Z504" i="1"/>
  <c r="Z506" i="1"/>
  <c r="Z508" i="1"/>
  <c r="Z510" i="1"/>
  <c r="Z512" i="1"/>
  <c r="Z514" i="1"/>
  <c r="Z516" i="1"/>
  <c r="Z518" i="1"/>
  <c r="Z521" i="1"/>
  <c r="Z524" i="1"/>
  <c r="Z526" i="1"/>
  <c r="Z528" i="1"/>
  <c r="Z531" i="1"/>
  <c r="Z534" i="1"/>
  <c r="Z536" i="1"/>
  <c r="Z538" i="1"/>
  <c r="Z540" i="1"/>
  <c r="Z542" i="1"/>
  <c r="Z546" i="1"/>
  <c r="Z548" i="1"/>
  <c r="Z550" i="1"/>
  <c r="Z552" i="1"/>
  <c r="Z555" i="1"/>
  <c r="Z557" i="1"/>
  <c r="Z560" i="1"/>
  <c r="Z562" i="1"/>
  <c r="Z564" i="1"/>
  <c r="Z566" i="1"/>
  <c r="Z568" i="1"/>
  <c r="Z571" i="1"/>
  <c r="Z572" i="1"/>
  <c r="Z573" i="1"/>
  <c r="Z574" i="1"/>
  <c r="Z575" i="1"/>
  <c r="Z576" i="1"/>
  <c r="Z577" i="1"/>
  <c r="Z579" i="1"/>
  <c r="Z580" i="1"/>
  <c r="Z581" i="1"/>
  <c r="Z582" i="1"/>
  <c r="Z583" i="1"/>
  <c r="Z584" i="1"/>
  <c r="Z585" i="1"/>
  <c r="Z587" i="1"/>
  <c r="AI586" i="1" s="1"/>
  <c r="Z590" i="1"/>
  <c r="AI589" i="1" s="1"/>
  <c r="Z592" i="1"/>
  <c r="Z593" i="1"/>
  <c r="Z594" i="1"/>
  <c r="Z595" i="1"/>
  <c r="Z596" i="1"/>
  <c r="Z597" i="1"/>
  <c r="Z600" i="1"/>
  <c r="Z602" i="1"/>
  <c r="Z605" i="1"/>
  <c r="AI604" i="1" s="1"/>
  <c r="Z608" i="1"/>
  <c r="AI607" i="1" s="1"/>
  <c r="Z611" i="1"/>
  <c r="Z613" i="1"/>
  <c r="Z615" i="1"/>
  <c r="Z617" i="1"/>
  <c r="Z619" i="1"/>
  <c r="Z622" i="1"/>
  <c r="Z624" i="1"/>
  <c r="Z626" i="1"/>
  <c r="Z628" i="1"/>
  <c r="Z630" i="1"/>
  <c r="Z632" i="1"/>
  <c r="Z635" i="1"/>
  <c r="AI634" i="1" s="1"/>
  <c r="Z638" i="1"/>
  <c r="Z640" i="1"/>
  <c r="Z642" i="1"/>
  <c r="Z644" i="1"/>
  <c r="Z646" i="1"/>
  <c r="Z648" i="1"/>
  <c r="Z650" i="1"/>
  <c r="Z652" i="1"/>
  <c r="Z654" i="1"/>
  <c r="Z656" i="1"/>
  <c r="Z658" i="1"/>
  <c r="Z660" i="1"/>
  <c r="Z662" i="1"/>
  <c r="Z664" i="1"/>
  <c r="Z666" i="1"/>
  <c r="Z668" i="1"/>
  <c r="Z671" i="1"/>
  <c r="Z674" i="1"/>
  <c r="Z676" i="1"/>
  <c r="Z678" i="1"/>
  <c r="Z681" i="1"/>
  <c r="Z684" i="1"/>
  <c r="Z686" i="1"/>
  <c r="Z688" i="1"/>
  <c r="Z690" i="1"/>
  <c r="Z692" i="1"/>
  <c r="Z696" i="1"/>
  <c r="Z698" i="1"/>
  <c r="Z700" i="1"/>
  <c r="Z702" i="1"/>
  <c r="Z705" i="1"/>
  <c r="Z707" i="1"/>
  <c r="Z710" i="1"/>
  <c r="Z712" i="1"/>
  <c r="Z714" i="1"/>
  <c r="Z716" i="1"/>
  <c r="Z718" i="1"/>
  <c r="Z721" i="1"/>
  <c r="Z722" i="1"/>
  <c r="Z723" i="1"/>
  <c r="Z724" i="1"/>
  <c r="Z725" i="1"/>
  <c r="Z726" i="1"/>
  <c r="Z728" i="1"/>
  <c r="Z729" i="1"/>
  <c r="Z730" i="1"/>
  <c r="Z731" i="1"/>
  <c r="Z732" i="1"/>
  <c r="Z733" i="1"/>
  <c r="Z735" i="1"/>
  <c r="AI734" i="1" s="1"/>
  <c r="Z737" i="1"/>
  <c r="Z738" i="1"/>
  <c r="Z739" i="1"/>
  <c r="Z740" i="1"/>
  <c r="Z741" i="1"/>
  <c r="Z742" i="1"/>
  <c r="Z745" i="1"/>
  <c r="Z747" i="1"/>
  <c r="Z750" i="1"/>
  <c r="AI749" i="1" s="1"/>
  <c r="Z753" i="1"/>
  <c r="AI752" i="1" s="1"/>
  <c r="Z756" i="1"/>
  <c r="Z758" i="1"/>
  <c r="Z760" i="1"/>
  <c r="Z762" i="1"/>
  <c r="Z764" i="1"/>
  <c r="Z767" i="1"/>
  <c r="Z769" i="1"/>
  <c r="Z771" i="1"/>
  <c r="Z773" i="1"/>
  <c r="Z775" i="1"/>
  <c r="Z777" i="1"/>
  <c r="Z780" i="1"/>
  <c r="AI779" i="1" s="1"/>
  <c r="Z783" i="1"/>
  <c r="Z785" i="1"/>
  <c r="Z787" i="1"/>
  <c r="Z789" i="1"/>
  <c r="Z791" i="1"/>
  <c r="Z793" i="1"/>
  <c r="Z795" i="1"/>
  <c r="Z797" i="1"/>
  <c r="Z799" i="1"/>
  <c r="Z801" i="1"/>
  <c r="Z803" i="1"/>
  <c r="Z805" i="1"/>
  <c r="Z807" i="1"/>
  <c r="Z809" i="1"/>
  <c r="Z811" i="1"/>
  <c r="Z813" i="1"/>
  <c r="Z815" i="1"/>
  <c r="Z818" i="1"/>
  <c r="Z820" i="1"/>
  <c r="Z822" i="1"/>
  <c r="Z825" i="1"/>
  <c r="Z828" i="1"/>
  <c r="Z830" i="1"/>
  <c r="Z832" i="1"/>
  <c r="Z834" i="1"/>
  <c r="Z836" i="1"/>
  <c r="Z840" i="1"/>
  <c r="Z842" i="1"/>
  <c r="Z844" i="1"/>
  <c r="Z846" i="1"/>
  <c r="Z849" i="1"/>
  <c r="Z851" i="1"/>
  <c r="Z854" i="1"/>
  <c r="Z856" i="1"/>
  <c r="Z858" i="1"/>
  <c r="Z860" i="1"/>
  <c r="Z862" i="1"/>
  <c r="Z865" i="1"/>
  <c r="Z866" i="1"/>
  <c r="Z867" i="1"/>
  <c r="Z868" i="1"/>
  <c r="Z869" i="1"/>
  <c r="Z870" i="1"/>
  <c r="Z872" i="1"/>
  <c r="Z873" i="1"/>
  <c r="Z874" i="1"/>
  <c r="Z875" i="1"/>
  <c r="Z876" i="1"/>
  <c r="Z877" i="1"/>
  <c r="Z879" i="1"/>
  <c r="AI878" i="1" s="1"/>
  <c r="Z882" i="1"/>
  <c r="AI881" i="1" s="1"/>
  <c r="Z884" i="1"/>
  <c r="Z885" i="1"/>
  <c r="Z886" i="1"/>
  <c r="Z887" i="1"/>
  <c r="Z888" i="1"/>
  <c r="Z889" i="1"/>
  <c r="Z892" i="1"/>
  <c r="Z894" i="1"/>
  <c r="Z897" i="1"/>
  <c r="AI896" i="1" s="1"/>
  <c r="Z900" i="1"/>
  <c r="AI899" i="1" s="1"/>
  <c r="Z903" i="1"/>
  <c r="Z905" i="1"/>
  <c r="Z907" i="1"/>
  <c r="Z909" i="1"/>
  <c r="Z911" i="1"/>
  <c r="Z914" i="1"/>
  <c r="Z916" i="1"/>
  <c r="Z918" i="1"/>
  <c r="Z920" i="1"/>
  <c r="Z922" i="1"/>
  <c r="Z924" i="1"/>
  <c r="Z927" i="1"/>
  <c r="AI926" i="1" s="1"/>
  <c r="Z930" i="1"/>
  <c r="Z932" i="1"/>
  <c r="Z934" i="1"/>
  <c r="Z936" i="1"/>
  <c r="Z938" i="1"/>
  <c r="Z940" i="1"/>
  <c r="Z942" i="1"/>
  <c r="Z944" i="1"/>
  <c r="Z946" i="1"/>
  <c r="Z948" i="1"/>
  <c r="Z950" i="1"/>
  <c r="Z952" i="1"/>
  <c r="Z954" i="1"/>
  <c r="Z956" i="1"/>
  <c r="Z958" i="1"/>
  <c r="Z961" i="1"/>
  <c r="Z963" i="1"/>
  <c r="Z965" i="1"/>
  <c r="Z967" i="1"/>
  <c r="Z970" i="1"/>
  <c r="Z972" i="1"/>
  <c r="Z974" i="1"/>
  <c r="Z976" i="1"/>
  <c r="Z978" i="1"/>
  <c r="Z980" i="1"/>
  <c r="Z984" i="1"/>
  <c r="Z986" i="1"/>
  <c r="Z988" i="1"/>
  <c r="Z990" i="1"/>
  <c r="Z993" i="1"/>
  <c r="Z995" i="1"/>
  <c r="Z998" i="1"/>
  <c r="Z1000" i="1"/>
  <c r="Z1002" i="1"/>
  <c r="Z1004" i="1"/>
  <c r="Z1006" i="1"/>
  <c r="Z1009" i="1"/>
  <c r="Z1010" i="1"/>
  <c r="Z1011" i="1"/>
  <c r="Z1012" i="1"/>
  <c r="Z1013" i="1"/>
  <c r="Z1014" i="1"/>
  <c r="Z1015" i="1"/>
  <c r="Z1017" i="1"/>
  <c r="Z1018" i="1"/>
  <c r="Z1019" i="1"/>
  <c r="Z1020" i="1"/>
  <c r="Z1021" i="1"/>
  <c r="Z1022" i="1"/>
  <c r="Z1023" i="1"/>
  <c r="Z1025" i="1"/>
  <c r="AI1024" i="1" s="1"/>
  <c r="Z1028" i="1"/>
  <c r="AI1027" i="1" s="1"/>
  <c r="Z1030" i="1"/>
  <c r="Z1031" i="1"/>
  <c r="Z1032" i="1"/>
  <c r="Z1033" i="1"/>
  <c r="Z1034" i="1"/>
  <c r="Z1035" i="1"/>
  <c r="Z1038" i="1"/>
  <c r="Z1040" i="1"/>
  <c r="Z1043" i="1"/>
  <c r="AI1042" i="1" s="1"/>
  <c r="Z1046" i="1"/>
  <c r="AI1045" i="1" s="1"/>
  <c r="Z1049" i="1"/>
  <c r="Z1051" i="1"/>
  <c r="Z1053" i="1"/>
  <c r="Z1055" i="1"/>
  <c r="Z1057" i="1"/>
  <c r="Z1060" i="1"/>
  <c r="Z1062" i="1"/>
  <c r="Z1064" i="1"/>
  <c r="Z1066" i="1"/>
  <c r="Z1068" i="1"/>
  <c r="Z1070" i="1"/>
  <c r="Z1073" i="1"/>
  <c r="AI1072" i="1" s="1"/>
  <c r="Z1076" i="1"/>
  <c r="Z1078" i="1"/>
  <c r="Z1080" i="1"/>
  <c r="Z1082" i="1"/>
  <c r="Z1084" i="1"/>
  <c r="Z1086" i="1"/>
  <c r="Z1088" i="1"/>
  <c r="Z1090" i="1"/>
  <c r="Z1092" i="1"/>
  <c r="Z1094" i="1"/>
  <c r="Z1096" i="1"/>
  <c r="Z1098" i="1"/>
  <c r="Z1100" i="1"/>
  <c r="Z1102" i="1"/>
  <c r="Z1104" i="1"/>
  <c r="Z1107" i="1"/>
  <c r="Z1109" i="1"/>
  <c r="Z1111" i="1"/>
  <c r="Z1113" i="1"/>
  <c r="Z1116" i="1"/>
  <c r="Z1119" i="1"/>
  <c r="Z1121" i="1"/>
  <c r="Z1123" i="1"/>
  <c r="Z1125" i="1"/>
  <c r="Z1127" i="1"/>
  <c r="Z1131" i="1"/>
  <c r="Z1133" i="1"/>
  <c r="Z1135" i="1"/>
  <c r="Z1137" i="1"/>
  <c r="Z1140" i="1"/>
  <c r="Z1142" i="1"/>
  <c r="Z1145" i="1"/>
  <c r="Z1147" i="1"/>
  <c r="Z1149" i="1"/>
  <c r="Z1151" i="1"/>
  <c r="Z1153" i="1"/>
  <c r="Z1156" i="1"/>
  <c r="Z1157" i="1"/>
  <c r="Z1158" i="1"/>
  <c r="Z1159" i="1"/>
  <c r="Z1160" i="1"/>
  <c r="Z1161" i="1"/>
  <c r="Z1162" i="1"/>
  <c r="Z1164" i="1"/>
  <c r="Z1165" i="1"/>
  <c r="Z1166" i="1"/>
  <c r="Z1167" i="1"/>
  <c r="Z1168" i="1"/>
  <c r="Z1169" i="1"/>
  <c r="Z1170" i="1"/>
  <c r="Z1172" i="1"/>
  <c r="AI1171" i="1" s="1"/>
  <c r="Z1174" i="1"/>
  <c r="AI1173" i="1" s="1"/>
  <c r="Z1176" i="1"/>
  <c r="Z1177" i="1"/>
  <c r="Z1178" i="1"/>
  <c r="Z1179" i="1"/>
  <c r="Z1180" i="1"/>
  <c r="Z1181" i="1"/>
  <c r="Z1184" i="1"/>
  <c r="Z1186" i="1"/>
  <c r="Z1189" i="1"/>
  <c r="AI1188" i="1" s="1"/>
  <c r="Z1192" i="1"/>
  <c r="AI1191" i="1" s="1"/>
  <c r="Z1195" i="1"/>
  <c r="Z1197" i="1"/>
  <c r="Z1199" i="1"/>
  <c r="Z1201" i="1"/>
  <c r="Z1203" i="1"/>
  <c r="Z1206" i="1"/>
  <c r="Z1208" i="1"/>
  <c r="Z1210" i="1"/>
  <c r="Z1212" i="1"/>
  <c r="Z1214" i="1"/>
  <c r="Z1216" i="1"/>
  <c r="Z1219" i="1"/>
  <c r="AI1218" i="1" s="1"/>
  <c r="Z1222" i="1"/>
  <c r="Z1224" i="1"/>
  <c r="Z1225" i="1"/>
  <c r="Z1227" i="1"/>
  <c r="Z1229" i="1"/>
  <c r="Z1231" i="1"/>
  <c r="Z1233" i="1"/>
  <c r="Z1235" i="1"/>
  <c r="Z1237" i="1"/>
  <c r="Z1239" i="1"/>
  <c r="Z1241" i="1"/>
  <c r="Z1243" i="1"/>
  <c r="Z1245" i="1"/>
  <c r="Z1247" i="1"/>
  <c r="Z1249" i="1"/>
  <c r="Z1252" i="1"/>
  <c r="Z1254" i="1"/>
  <c r="Z1256" i="1"/>
  <c r="Z1258" i="1"/>
  <c r="Z1261" i="1"/>
  <c r="Z1263" i="1"/>
  <c r="Z1265" i="1"/>
  <c r="Z1267" i="1"/>
  <c r="Z1269" i="1"/>
  <c r="Z1271" i="1"/>
  <c r="Z1275" i="1"/>
  <c r="Z1277" i="1"/>
  <c r="Z1279" i="1"/>
  <c r="Z1281" i="1"/>
  <c r="Z1284" i="1"/>
  <c r="Z1286" i="1"/>
  <c r="Z1289" i="1"/>
  <c r="Z1291" i="1"/>
  <c r="Z1293" i="1"/>
  <c r="Z1295" i="1"/>
  <c r="Z1297" i="1"/>
  <c r="Z1300" i="1"/>
  <c r="Z1301" i="1"/>
  <c r="Z1302" i="1"/>
  <c r="Z1303" i="1"/>
  <c r="Z1304" i="1"/>
  <c r="Z1305" i="1"/>
  <c r="Z1306" i="1"/>
  <c r="Z1308" i="1"/>
  <c r="Z1309" i="1"/>
  <c r="Z1310" i="1"/>
  <c r="Z1311" i="1"/>
  <c r="Z1312" i="1"/>
  <c r="Z1313" i="1"/>
  <c r="Z1314" i="1"/>
  <c r="Z1316" i="1"/>
  <c r="AI1315" i="1" s="1"/>
  <c r="Z1318" i="1"/>
  <c r="AI1317" i="1" s="1"/>
  <c r="Z1320" i="1"/>
  <c r="Z1321" i="1"/>
  <c r="Z1322" i="1"/>
  <c r="Z1323" i="1"/>
  <c r="Z1324" i="1"/>
  <c r="Z1325" i="1"/>
  <c r="Z1328" i="1"/>
  <c r="Z1330" i="1"/>
  <c r="Z1333" i="1"/>
  <c r="AI1332" i="1" s="1"/>
  <c r="Z1336" i="1"/>
  <c r="AI1335" i="1" s="1"/>
  <c r="Z1339" i="1"/>
  <c r="Z1341" i="1"/>
  <c r="Z1343" i="1"/>
  <c r="Z1345" i="1"/>
  <c r="Z1347" i="1"/>
  <c r="Z1350" i="1"/>
  <c r="Z1352" i="1"/>
  <c r="Z1354" i="1"/>
  <c r="Z1356" i="1"/>
  <c r="Z1358" i="1"/>
  <c r="Z1360" i="1"/>
  <c r="Z1363" i="1"/>
  <c r="AI1362" i="1" s="1"/>
  <c r="Z1366" i="1"/>
  <c r="Z1368" i="1"/>
  <c r="Z1370" i="1"/>
  <c r="Z1372" i="1"/>
  <c r="Z1374" i="1"/>
  <c r="Z1376" i="1"/>
  <c r="Z1378" i="1"/>
  <c r="Z1380" i="1"/>
  <c r="Z1382" i="1"/>
  <c r="Z1384" i="1"/>
  <c r="Z1386" i="1"/>
  <c r="Z1388" i="1"/>
  <c r="Z1390" i="1"/>
  <c r="Z1392" i="1"/>
  <c r="Z1394" i="1"/>
  <c r="Z1396" i="1"/>
  <c r="Z1399" i="1"/>
  <c r="Z1402" i="1"/>
  <c r="Z1404" i="1"/>
  <c r="Z1406" i="1"/>
  <c r="Z1409" i="1"/>
  <c r="Z1412" i="1"/>
  <c r="Z1414" i="1"/>
  <c r="Z1416" i="1"/>
  <c r="Z1418" i="1"/>
  <c r="Z1420" i="1"/>
  <c r="Z1424" i="1"/>
  <c r="Z1426" i="1"/>
  <c r="Z1428" i="1"/>
  <c r="Z1430" i="1"/>
  <c r="Z1433" i="1"/>
  <c r="Z1435" i="1"/>
  <c r="Z1438" i="1"/>
  <c r="Z1440" i="1"/>
  <c r="Z1442" i="1"/>
  <c r="Z1444" i="1"/>
  <c r="Z1446" i="1"/>
  <c r="Z1449" i="1"/>
  <c r="Z1450" i="1"/>
  <c r="Z1451" i="1"/>
  <c r="Z1452" i="1"/>
  <c r="Z1453" i="1"/>
  <c r="Z1454" i="1"/>
  <c r="Z1455" i="1"/>
  <c r="Z1457" i="1"/>
  <c r="Z1458" i="1"/>
  <c r="Z1459" i="1"/>
  <c r="Z1460" i="1"/>
  <c r="Z1461" i="1"/>
  <c r="Z1462" i="1"/>
  <c r="Z1463" i="1"/>
  <c r="Z1465" i="1"/>
  <c r="AI1464" i="1" s="1"/>
  <c r="Z1468" i="1"/>
  <c r="AI1467" i="1" s="1"/>
  <c r="Z1470" i="1"/>
  <c r="Z1471" i="1"/>
  <c r="Z1472" i="1"/>
  <c r="Z1473" i="1"/>
  <c r="Z1474" i="1"/>
  <c r="Z1475" i="1"/>
  <c r="Z1478" i="1"/>
  <c r="Z1480" i="1"/>
  <c r="Z1483" i="1"/>
  <c r="Z1486" i="1"/>
  <c r="AI1485" i="1" s="1"/>
  <c r="Z1489" i="1"/>
  <c r="Z1491" i="1"/>
  <c r="Z1493" i="1"/>
  <c r="Z1495" i="1"/>
  <c r="Z1497" i="1"/>
  <c r="Z1500" i="1"/>
  <c r="Z1502" i="1"/>
  <c r="Z1504" i="1"/>
  <c r="Z1506" i="1"/>
  <c r="Z1508" i="1"/>
  <c r="Z1510" i="1"/>
  <c r="Z1513" i="1"/>
  <c r="AI1512" i="1" s="1"/>
  <c r="Z1516" i="1"/>
  <c r="Z1518" i="1"/>
  <c r="Z1520" i="1"/>
  <c r="Z1522" i="1"/>
  <c r="Z1524" i="1"/>
  <c r="Z1526" i="1"/>
  <c r="Z1528" i="1"/>
  <c r="Z1530" i="1"/>
  <c r="Z1532" i="1"/>
  <c r="Z1534" i="1"/>
  <c r="Z1536" i="1"/>
  <c r="Z1538" i="1"/>
  <c r="Z1540" i="1"/>
  <c r="Z1542" i="1"/>
  <c r="Z1544" i="1"/>
  <c r="Z1547" i="1"/>
  <c r="Z1550" i="1"/>
  <c r="Z1552" i="1"/>
  <c r="Z1554" i="1"/>
  <c r="Z1557" i="1"/>
  <c r="Z1560" i="1"/>
  <c r="Z1562" i="1"/>
  <c r="Z1564" i="1"/>
  <c r="Z1566" i="1"/>
  <c r="Z1568" i="1"/>
  <c r="Z1572" i="1"/>
  <c r="Z1574" i="1"/>
  <c r="Z1576" i="1"/>
  <c r="Z1578" i="1"/>
  <c r="Z1581" i="1"/>
  <c r="Z1583" i="1"/>
  <c r="Z1586" i="1"/>
  <c r="Z1588" i="1"/>
  <c r="Z1590" i="1"/>
  <c r="Z1592" i="1"/>
  <c r="Z1594" i="1"/>
  <c r="Z1597" i="1"/>
  <c r="Z1598" i="1"/>
  <c r="Z1599" i="1"/>
  <c r="Z1600" i="1"/>
  <c r="Z1601" i="1"/>
  <c r="Z1602" i="1"/>
  <c r="Z1603" i="1"/>
  <c r="Z1605" i="1"/>
  <c r="Z1606" i="1"/>
  <c r="Z1607" i="1"/>
  <c r="Z1608" i="1"/>
  <c r="Z1609" i="1"/>
  <c r="Z1610" i="1"/>
  <c r="Z1611" i="1"/>
  <c r="Z1613" i="1"/>
  <c r="AI1612" i="1" s="1"/>
  <c r="Z1615" i="1"/>
  <c r="AI1614" i="1" s="1"/>
  <c r="Z1617" i="1"/>
  <c r="Z1618" i="1"/>
  <c r="Z1619" i="1"/>
  <c r="Z1620" i="1"/>
  <c r="Z1621" i="1"/>
  <c r="Z1622" i="1"/>
  <c r="Z1625" i="1"/>
  <c r="Z1627" i="1"/>
  <c r="Z1630" i="1"/>
  <c r="Z1633" i="1"/>
  <c r="AI1632" i="1" s="1"/>
  <c r="Z1636" i="1"/>
  <c r="Z1638" i="1"/>
  <c r="Z1640" i="1"/>
  <c r="Z1642" i="1"/>
  <c r="Z1644" i="1"/>
  <c r="Z1647" i="1"/>
  <c r="Z1649" i="1"/>
  <c r="Z1651" i="1"/>
  <c r="Z1653" i="1"/>
  <c r="Z1655" i="1"/>
  <c r="Z1657" i="1"/>
  <c r="Z1660" i="1"/>
  <c r="AI1659" i="1" s="1"/>
  <c r="Z1663" i="1"/>
  <c r="Z1665" i="1"/>
  <c r="Z1667" i="1"/>
  <c r="Z1669" i="1"/>
  <c r="Z1671" i="1"/>
  <c r="Z1673" i="1"/>
  <c r="Z1675" i="1"/>
  <c r="Z1677" i="1"/>
  <c r="Z1679" i="1"/>
  <c r="Z1681" i="1"/>
  <c r="Z1683" i="1"/>
  <c r="Z1685" i="1"/>
  <c r="Z1687" i="1"/>
  <c r="Z1689" i="1"/>
  <c r="Z1691" i="1"/>
  <c r="Z1693" i="1"/>
  <c r="Z1695" i="1"/>
  <c r="Z1698" i="1"/>
  <c r="Z1700" i="1"/>
  <c r="Z1702" i="1"/>
  <c r="Z1705" i="1"/>
  <c r="Z1708" i="1"/>
  <c r="Z1710" i="1"/>
  <c r="Z1712" i="1"/>
  <c r="Z1714" i="1"/>
  <c r="Z1716" i="1"/>
  <c r="Z1720" i="1"/>
  <c r="Z1722" i="1"/>
  <c r="Z1724" i="1"/>
  <c r="Z1726" i="1"/>
  <c r="Z1729" i="1"/>
  <c r="Z1731" i="1"/>
  <c r="Z1734" i="1"/>
  <c r="Z1736" i="1"/>
  <c r="Z1738" i="1"/>
  <c r="Z1740" i="1"/>
  <c r="Z1742" i="1"/>
  <c r="Z1745" i="1"/>
  <c r="Z1746" i="1"/>
  <c r="Z1747" i="1"/>
  <c r="Z1748" i="1"/>
  <c r="Z1749" i="1"/>
  <c r="Z1750" i="1"/>
  <c r="Z1751" i="1"/>
  <c r="Z1753" i="1"/>
  <c r="Z1754" i="1"/>
  <c r="Z1755" i="1"/>
  <c r="Z1756" i="1"/>
  <c r="Z1757" i="1"/>
  <c r="Z1758" i="1"/>
  <c r="Z1759" i="1"/>
  <c r="Z1761" i="1"/>
  <c r="AI1760" i="1" s="1"/>
  <c r="Z1763" i="1"/>
  <c r="Z1764" i="1"/>
  <c r="Z1765" i="1"/>
  <c r="Z1766" i="1"/>
  <c r="Z1767" i="1"/>
  <c r="Z1768" i="1"/>
  <c r="Z1771" i="1"/>
  <c r="Z1773" i="1"/>
  <c r="Z1776" i="1"/>
  <c r="AI1775" i="1" s="1"/>
  <c r="Z1779" i="1"/>
  <c r="Z1781" i="1"/>
  <c r="Z1784" i="1"/>
  <c r="Z1786" i="1"/>
  <c r="Z1788" i="1"/>
  <c r="Z1791" i="1"/>
  <c r="AI1790" i="1" s="1"/>
  <c r="Z1794" i="1"/>
  <c r="Z1796" i="1"/>
  <c r="Z1798" i="1"/>
  <c r="Z1800" i="1"/>
  <c r="Z1802" i="1"/>
  <c r="Z1804" i="1"/>
  <c r="Z1806" i="1"/>
  <c r="Z1808" i="1"/>
  <c r="Z1810" i="1"/>
  <c r="Z1812" i="1"/>
  <c r="Z1814" i="1"/>
  <c r="Z1816" i="1"/>
  <c r="Z1818" i="1"/>
  <c r="Z1821" i="1"/>
  <c r="Z1823" i="1"/>
  <c r="Z1825" i="1"/>
  <c r="Z1827" i="1"/>
  <c r="Z1829" i="1"/>
  <c r="Z1831" i="1"/>
  <c r="Z1835" i="1"/>
  <c r="Z1837" i="1"/>
  <c r="Z1839" i="1"/>
  <c r="Z1841" i="1"/>
  <c r="Z1844" i="1"/>
  <c r="Z1846" i="1"/>
  <c r="Z1849" i="1"/>
  <c r="Z1851" i="1"/>
  <c r="Z1853" i="1"/>
  <c r="Z1855" i="1"/>
  <c r="Z1857" i="1"/>
  <c r="Z1860" i="1"/>
  <c r="Z1861" i="1"/>
  <c r="Z1862" i="1"/>
  <c r="Z1863" i="1"/>
  <c r="Z1864" i="1"/>
  <c r="Z1866" i="1"/>
  <c r="Z1867" i="1"/>
  <c r="Z1868" i="1"/>
  <c r="Z1869" i="1"/>
  <c r="Z1871" i="1"/>
  <c r="AI1870" i="1" s="1"/>
  <c r="Z1873" i="1"/>
  <c r="AI1872" i="1" s="1"/>
  <c r="Z1875" i="1"/>
  <c r="Z1876" i="1"/>
  <c r="Z1877" i="1"/>
  <c r="Z1878" i="1"/>
  <c r="Z1879" i="1"/>
  <c r="Z1880" i="1"/>
  <c r="Z1883" i="1"/>
  <c r="AI1882" i="1" s="1"/>
  <c r="Z1886" i="1"/>
  <c r="AI1885" i="1" s="1"/>
  <c r="Z1889" i="1"/>
  <c r="Z1891" i="1"/>
  <c r="Z1894" i="1"/>
  <c r="Z1896" i="1"/>
  <c r="Z1898" i="1"/>
  <c r="Z1901" i="1"/>
  <c r="AI1900" i="1" s="1"/>
  <c r="Z1904" i="1"/>
  <c r="Z1906" i="1"/>
  <c r="Z1908" i="1"/>
  <c r="Z1910" i="1"/>
  <c r="Z1911" i="1"/>
  <c r="Z1913" i="1"/>
  <c r="Z1915" i="1"/>
  <c r="Z1917" i="1"/>
  <c r="Z1919" i="1"/>
  <c r="Z1921" i="1"/>
  <c r="Z1923" i="1"/>
  <c r="Z1926" i="1"/>
  <c r="Z1929" i="1"/>
  <c r="Z1931" i="1"/>
  <c r="Z1933" i="1"/>
  <c r="Z1936" i="1"/>
  <c r="Z1941" i="1"/>
  <c r="Z1943" i="1"/>
  <c r="Z1945" i="1"/>
  <c r="Z1947" i="1"/>
  <c r="Z1949" i="1"/>
  <c r="Z1953" i="1"/>
  <c r="Z1955" i="1"/>
  <c r="Z1957" i="1"/>
  <c r="Z1959" i="1"/>
  <c r="Z1962" i="1"/>
  <c r="Z1964" i="1"/>
  <c r="Z1967" i="1"/>
  <c r="Z1969" i="1"/>
  <c r="Z1971" i="1"/>
  <c r="Z1973" i="1"/>
  <c r="Z1975" i="1"/>
  <c r="Z1978" i="1"/>
  <c r="Z1979" i="1"/>
  <c r="Z1980" i="1"/>
  <c r="Z1981" i="1"/>
  <c r="Z1982" i="1"/>
  <c r="Z1983" i="1"/>
  <c r="Z1985" i="1"/>
  <c r="Z1986" i="1"/>
  <c r="Z1987" i="1"/>
  <c r="Z1988" i="1"/>
  <c r="Z1989" i="1"/>
  <c r="Z1990" i="1"/>
  <c r="Z1992" i="1"/>
  <c r="AI1991" i="1" s="1"/>
  <c r="Z1995" i="1"/>
  <c r="AI1994" i="1" s="1"/>
  <c r="Z1997" i="1"/>
  <c r="Z1998" i="1"/>
  <c r="Z1999" i="1"/>
  <c r="Z2000" i="1"/>
  <c r="Z2001" i="1"/>
  <c r="Z2002" i="1"/>
  <c r="Z2005" i="1"/>
  <c r="AI2004" i="1" s="1"/>
  <c r="Z2008" i="1"/>
  <c r="AI2007" i="1" s="1"/>
  <c r="Z2011" i="1"/>
  <c r="Z2013" i="1"/>
  <c r="Z2016" i="1"/>
  <c r="Z2018" i="1"/>
  <c r="Z2020" i="1"/>
  <c r="Z2023" i="1"/>
  <c r="AI2022" i="1" s="1"/>
  <c r="Z2026" i="1"/>
  <c r="Z2028" i="1"/>
  <c r="Z2030" i="1"/>
  <c r="Z2032" i="1"/>
  <c r="Z2034" i="1"/>
  <c r="Z2036" i="1"/>
  <c r="Z2038" i="1"/>
  <c r="Z2040" i="1"/>
  <c r="Z2042" i="1"/>
  <c r="Z2044" i="1"/>
  <c r="Z2046" i="1"/>
  <c r="Z2048" i="1"/>
  <c r="Z2050" i="1"/>
  <c r="Z2052" i="1"/>
  <c r="Z2054" i="1"/>
  <c r="Z2056" i="1"/>
  <c r="Z2058" i="1"/>
  <c r="Z2060" i="1"/>
  <c r="Z2063" i="1"/>
  <c r="Z2066" i="1"/>
  <c r="Z2068" i="1"/>
  <c r="Z2070" i="1"/>
  <c r="Z2073" i="1"/>
  <c r="Z2082" i="1"/>
  <c r="Z2084" i="1"/>
  <c r="Z2086" i="1"/>
  <c r="Z2088" i="1"/>
  <c r="Z2090" i="1"/>
  <c r="Z2094" i="1"/>
  <c r="Z2096" i="1"/>
  <c r="Z2098" i="1"/>
  <c r="Z2100" i="1"/>
  <c r="Z2103" i="1"/>
  <c r="Z2105" i="1"/>
  <c r="Z2108" i="1"/>
  <c r="Z2110" i="1"/>
  <c r="Z2112" i="1"/>
  <c r="Z2114" i="1"/>
  <c r="Z2116" i="1"/>
  <c r="Z2119" i="1"/>
  <c r="Z2120" i="1"/>
  <c r="Z2121" i="1"/>
  <c r="Z2122" i="1"/>
  <c r="Z2123" i="1"/>
  <c r="Z2124" i="1"/>
  <c r="Z2126" i="1"/>
  <c r="Z2127" i="1"/>
  <c r="Z2128" i="1"/>
  <c r="Z2129" i="1"/>
  <c r="Z2130" i="1"/>
  <c r="Z2131" i="1"/>
  <c r="Z2133" i="1"/>
  <c r="AI2132" i="1" s="1"/>
  <c r="Z2136" i="1"/>
  <c r="AI2135" i="1" s="1"/>
  <c r="Z2138" i="1"/>
  <c r="Z2139" i="1"/>
  <c r="Z2140" i="1"/>
  <c r="Z2141" i="1"/>
  <c r="Z2142" i="1"/>
  <c r="Z2143" i="1"/>
  <c r="Z2146" i="1"/>
  <c r="AI2145" i="1" s="1"/>
  <c r="Z2149" i="1"/>
  <c r="AI2148" i="1" s="1"/>
  <c r="Z2152" i="1"/>
  <c r="Z2154" i="1"/>
  <c r="Z2157" i="1"/>
  <c r="Z2159" i="1"/>
  <c r="Z2161" i="1"/>
  <c r="Z2164" i="1"/>
  <c r="AI2163" i="1" s="1"/>
  <c r="Z2167" i="1"/>
  <c r="Z2169" i="1"/>
  <c r="Z2171" i="1"/>
  <c r="Z2173" i="1"/>
  <c r="Z2175" i="1"/>
  <c r="Z2177" i="1"/>
  <c r="Z2179" i="1"/>
  <c r="Z2181" i="1"/>
  <c r="Z2183" i="1"/>
  <c r="Z2184" i="1"/>
  <c r="Z2185" i="1"/>
  <c r="Z2188" i="1"/>
  <c r="Z2193" i="1"/>
  <c r="Z2195" i="1"/>
  <c r="Z2197" i="1"/>
  <c r="Z2200" i="1"/>
  <c r="Z2207" i="1"/>
  <c r="Z2209" i="1"/>
  <c r="Z2211" i="1"/>
  <c r="Z2213" i="1"/>
  <c r="Z2215" i="1"/>
  <c r="Z2219" i="1"/>
  <c r="Z2221" i="1"/>
  <c r="Z2223" i="1"/>
  <c r="Z2225" i="1"/>
  <c r="Z2228" i="1"/>
  <c r="Z2230" i="1"/>
  <c r="Z2233" i="1"/>
  <c r="Z2235" i="1"/>
  <c r="Z2237" i="1"/>
  <c r="Z2239" i="1"/>
  <c r="Z2241" i="1"/>
  <c r="Z2244" i="1"/>
  <c r="Z2245" i="1"/>
  <c r="Z2246" i="1"/>
  <c r="Z2247" i="1"/>
  <c r="Z2248" i="1"/>
  <c r="Z2249" i="1"/>
  <c r="Z2251" i="1"/>
  <c r="Z2252" i="1"/>
  <c r="Z2253" i="1"/>
  <c r="Z2254" i="1"/>
  <c r="Z2255" i="1"/>
  <c r="Z2257" i="1"/>
  <c r="AI2256" i="1" s="1"/>
  <c r="Z2260" i="1"/>
  <c r="AI2259" i="1" s="1"/>
  <c r="Z2262" i="1"/>
  <c r="Z2263" i="1"/>
  <c r="Z2264" i="1"/>
  <c r="Z2265" i="1"/>
  <c r="Z2266" i="1"/>
  <c r="Z2267" i="1"/>
  <c r="AA40" i="1"/>
  <c r="AA145" i="1"/>
  <c r="AA301" i="1"/>
  <c r="AA350" i="1"/>
  <c r="AA630" i="1"/>
  <c r="AA698" i="1"/>
  <c r="AA1237" i="1"/>
  <c r="L14" i="1"/>
  <c r="L16" i="1"/>
  <c r="L19" i="1"/>
  <c r="L18" i="1" s="1"/>
  <c r="L22" i="1"/>
  <c r="L21" i="1" s="1"/>
  <c r="L25" i="1"/>
  <c r="L27" i="1"/>
  <c r="L29" i="1"/>
  <c r="L31" i="1"/>
  <c r="L33" i="1"/>
  <c r="L36" i="1"/>
  <c r="L38" i="1"/>
  <c r="L40" i="1"/>
  <c r="L42" i="1"/>
  <c r="L44" i="1"/>
  <c r="L46" i="1"/>
  <c r="L49" i="1"/>
  <c r="L48" i="1" s="1"/>
  <c r="L52" i="1"/>
  <c r="L54" i="1"/>
  <c r="L56" i="1"/>
  <c r="L58" i="1"/>
  <c r="L60" i="1"/>
  <c r="L62" i="1"/>
  <c r="L64" i="1"/>
  <c r="L66" i="1"/>
  <c r="L68" i="1"/>
  <c r="L70" i="1"/>
  <c r="L72" i="1"/>
  <c r="L74" i="1"/>
  <c r="L76" i="1"/>
  <c r="L78" i="1"/>
  <c r="L80" i="1"/>
  <c r="L83" i="1"/>
  <c r="L85" i="1"/>
  <c r="L87" i="1"/>
  <c r="L89" i="1"/>
  <c r="L92" i="1"/>
  <c r="L95" i="1"/>
  <c r="L97" i="1"/>
  <c r="L99" i="1"/>
  <c r="L101" i="1"/>
  <c r="L103" i="1"/>
  <c r="L107" i="1"/>
  <c r="L109" i="1"/>
  <c r="L111" i="1"/>
  <c r="L113" i="1"/>
  <c r="L116" i="1"/>
  <c r="L118" i="1"/>
  <c r="L121" i="1"/>
  <c r="L123" i="1"/>
  <c r="L125" i="1"/>
  <c r="L127" i="1"/>
  <c r="L129" i="1"/>
  <c r="L132" i="1"/>
  <c r="L133" i="1"/>
  <c r="L134" i="1"/>
  <c r="L135" i="1"/>
  <c r="L136" i="1"/>
  <c r="L137" i="1"/>
  <c r="L138" i="1"/>
  <c r="L140" i="1"/>
  <c r="L141" i="1"/>
  <c r="L142" i="1"/>
  <c r="L143" i="1"/>
  <c r="L144" i="1"/>
  <c r="L145" i="1"/>
  <c r="L146" i="1"/>
  <c r="L148" i="1"/>
  <c r="L147" i="1" s="1"/>
  <c r="L151" i="1"/>
  <c r="L150" i="1" s="1"/>
  <c r="L153" i="1"/>
  <c r="L154" i="1"/>
  <c r="L155" i="1"/>
  <c r="L156" i="1"/>
  <c r="L157" i="1"/>
  <c r="L158" i="1"/>
  <c r="AE14" i="1"/>
  <c r="AM14" i="1" s="1"/>
  <c r="AL14" i="1"/>
  <c r="AE16" i="1"/>
  <c r="AM16" i="1" s="1"/>
  <c r="AL16" i="1"/>
  <c r="AE19" i="1"/>
  <c r="AM19" i="1" s="1"/>
  <c r="AE22" i="1"/>
  <c r="AM22" i="1" s="1"/>
  <c r="AE25" i="1"/>
  <c r="AM25" i="1" s="1"/>
  <c r="AL25" i="1"/>
  <c r="AE27" i="1"/>
  <c r="AM27" i="1" s="1"/>
  <c r="AL27" i="1"/>
  <c r="AE29" i="1"/>
  <c r="AM29" i="1" s="1"/>
  <c r="AE31" i="1"/>
  <c r="AM31" i="1" s="1"/>
  <c r="AE33" i="1"/>
  <c r="AM33" i="1" s="1"/>
  <c r="AL33" i="1"/>
  <c r="AE36" i="1"/>
  <c r="AM36" i="1" s="1"/>
  <c r="AE38" i="1"/>
  <c r="AM38" i="1" s="1"/>
  <c r="AE40" i="1"/>
  <c r="AM40" i="1" s="1"/>
  <c r="AE42" i="1"/>
  <c r="AM42" i="1" s="1"/>
  <c r="AE44" i="1"/>
  <c r="AM44" i="1" s="1"/>
  <c r="AE46" i="1"/>
  <c r="AM46" i="1" s="1"/>
  <c r="AE49" i="1"/>
  <c r="AM49" i="1" s="1"/>
  <c r="AE52" i="1"/>
  <c r="AM52" i="1" s="1"/>
  <c r="AE54" i="1"/>
  <c r="AM54" i="1" s="1"/>
  <c r="AE56" i="1"/>
  <c r="AM56" i="1" s="1"/>
  <c r="AE58" i="1"/>
  <c r="AM58" i="1" s="1"/>
  <c r="AE60" i="1"/>
  <c r="AM60" i="1" s="1"/>
  <c r="AE62" i="1"/>
  <c r="AM62" i="1" s="1"/>
  <c r="AE64" i="1"/>
  <c r="AM64" i="1" s="1"/>
  <c r="AE66" i="1"/>
  <c r="AM66" i="1" s="1"/>
  <c r="AE68" i="1"/>
  <c r="AM68" i="1" s="1"/>
  <c r="AE70" i="1"/>
  <c r="AM70" i="1" s="1"/>
  <c r="AE72" i="1"/>
  <c r="AM72" i="1" s="1"/>
  <c r="AE74" i="1"/>
  <c r="AM74" i="1" s="1"/>
  <c r="AE76" i="1"/>
  <c r="AM76" i="1" s="1"/>
  <c r="AE78" i="1"/>
  <c r="AM78" i="1" s="1"/>
  <c r="AE80" i="1"/>
  <c r="AM80" i="1" s="1"/>
  <c r="AE83" i="1"/>
  <c r="AM83" i="1" s="1"/>
  <c r="AE85" i="1"/>
  <c r="AM85" i="1" s="1"/>
  <c r="AE87" i="1"/>
  <c r="AM87" i="1" s="1"/>
  <c r="AE89" i="1"/>
  <c r="AM89" i="1" s="1"/>
  <c r="AE92" i="1"/>
  <c r="AM92" i="1" s="1"/>
  <c r="AE95" i="1"/>
  <c r="AM95" i="1" s="1"/>
  <c r="AE97" i="1"/>
  <c r="AM97" i="1" s="1"/>
  <c r="AE99" i="1"/>
  <c r="AM99" i="1" s="1"/>
  <c r="AE101" i="1"/>
  <c r="AM101" i="1" s="1"/>
  <c r="AE103" i="1"/>
  <c r="AM103" i="1" s="1"/>
  <c r="AE107" i="1"/>
  <c r="AM107" i="1" s="1"/>
  <c r="AE109" i="1"/>
  <c r="AM109" i="1" s="1"/>
  <c r="AE111" i="1"/>
  <c r="AM111" i="1" s="1"/>
  <c r="AE113" i="1"/>
  <c r="AM113" i="1" s="1"/>
  <c r="AE116" i="1"/>
  <c r="AM116" i="1" s="1"/>
  <c r="AE118" i="1"/>
  <c r="AM118" i="1" s="1"/>
  <c r="AE121" i="1"/>
  <c r="AM121" i="1" s="1"/>
  <c r="AE123" i="1"/>
  <c r="AM123" i="1" s="1"/>
  <c r="AL123" i="1"/>
  <c r="AE125" i="1"/>
  <c r="AM125" i="1" s="1"/>
  <c r="AL125" i="1"/>
  <c r="AE127" i="1"/>
  <c r="AM127" i="1" s="1"/>
  <c r="AE129" i="1"/>
  <c r="AM129" i="1" s="1"/>
  <c r="AE132" i="1"/>
  <c r="AM132" i="1" s="1"/>
  <c r="AL132" i="1"/>
  <c r="AE133" i="1"/>
  <c r="AM133" i="1" s="1"/>
  <c r="AL133" i="1"/>
  <c r="AE134" i="1"/>
  <c r="AM134" i="1" s="1"/>
  <c r="AE135" i="1"/>
  <c r="AM135" i="1" s="1"/>
  <c r="AE136" i="1"/>
  <c r="AM136" i="1" s="1"/>
  <c r="AL136" i="1"/>
  <c r="AE137" i="1"/>
  <c r="AM137" i="1" s="1"/>
  <c r="AE138" i="1"/>
  <c r="AM138" i="1" s="1"/>
  <c r="AE140" i="1"/>
  <c r="AM140" i="1" s="1"/>
  <c r="AE141" i="1"/>
  <c r="AM141" i="1" s="1"/>
  <c r="AE142" i="1"/>
  <c r="AM142" i="1" s="1"/>
  <c r="AE143" i="1"/>
  <c r="AM143" i="1" s="1"/>
  <c r="AE144" i="1"/>
  <c r="AM144" i="1" s="1"/>
  <c r="AE145" i="1"/>
  <c r="AM145" i="1" s="1"/>
  <c r="AL145" i="1"/>
  <c r="AE146" i="1"/>
  <c r="AM146" i="1" s="1"/>
  <c r="AE148" i="1"/>
  <c r="AM148" i="1" s="1"/>
  <c r="AE151" i="1"/>
  <c r="AM151" i="1" s="1"/>
  <c r="AE153" i="1"/>
  <c r="AM153" i="1" s="1"/>
  <c r="AE154" i="1"/>
  <c r="AM154" i="1" s="1"/>
  <c r="AE155" i="1"/>
  <c r="AM155" i="1" s="1"/>
  <c r="AE156" i="1"/>
  <c r="AM156" i="1" s="1"/>
  <c r="AE157" i="1"/>
  <c r="AM157" i="1" s="1"/>
  <c r="AE158" i="1"/>
  <c r="AM158" i="1" s="1"/>
  <c r="L161" i="1"/>
  <c r="L163" i="1"/>
  <c r="L166" i="1"/>
  <c r="L165" i="1" s="1"/>
  <c r="L169" i="1"/>
  <c r="L168" i="1" s="1"/>
  <c r="L172" i="1"/>
  <c r="L174" i="1"/>
  <c r="L176" i="1"/>
  <c r="L178" i="1"/>
  <c r="L180" i="1"/>
  <c r="L183" i="1"/>
  <c r="L185" i="1"/>
  <c r="L187" i="1"/>
  <c r="L189" i="1"/>
  <c r="L191" i="1"/>
  <c r="L193" i="1"/>
  <c r="L196" i="1"/>
  <c r="L195" i="1" s="1"/>
  <c r="L199" i="1"/>
  <c r="L201" i="1"/>
  <c r="L203" i="1"/>
  <c r="L205" i="1"/>
  <c r="L206" i="1"/>
  <c r="L207" i="1"/>
  <c r="L209" i="1"/>
  <c r="L211" i="1"/>
  <c r="L213" i="1"/>
  <c r="L215" i="1"/>
  <c r="L217" i="1"/>
  <c r="L219" i="1"/>
  <c r="L221" i="1"/>
  <c r="L223" i="1"/>
  <c r="L225" i="1"/>
  <c r="L227" i="1"/>
  <c r="L229" i="1"/>
  <c r="L232" i="1"/>
  <c r="L234" i="1"/>
  <c r="L236" i="1"/>
  <c r="L239" i="1"/>
  <c r="L242" i="1"/>
  <c r="L244" i="1"/>
  <c r="L246" i="1"/>
  <c r="L248" i="1"/>
  <c r="L250" i="1"/>
  <c r="L254" i="1"/>
  <c r="L256" i="1"/>
  <c r="L258" i="1"/>
  <c r="L259" i="1"/>
  <c r="L262" i="1"/>
  <c r="L264" i="1"/>
  <c r="L267" i="1"/>
  <c r="L269" i="1"/>
  <c r="L271" i="1"/>
  <c r="L273" i="1"/>
  <c r="L275" i="1"/>
  <c r="L278" i="1"/>
  <c r="L279" i="1"/>
  <c r="L280" i="1"/>
  <c r="L281" i="1"/>
  <c r="L282" i="1"/>
  <c r="L283" i="1"/>
  <c r="L284" i="1"/>
  <c r="L286" i="1"/>
  <c r="L287" i="1"/>
  <c r="L288" i="1"/>
  <c r="L289" i="1"/>
  <c r="L290" i="1"/>
  <c r="L291" i="1"/>
  <c r="L292" i="1"/>
  <c r="L294" i="1"/>
  <c r="L293" i="1" s="1"/>
  <c r="L296" i="1"/>
  <c r="L297" i="1"/>
  <c r="L298" i="1"/>
  <c r="L299" i="1"/>
  <c r="L300" i="1"/>
  <c r="L301" i="1"/>
  <c r="AE161" i="1"/>
  <c r="AM161" i="1" s="1"/>
  <c r="AE163" i="1"/>
  <c r="AM163" i="1" s="1"/>
  <c r="AE166" i="1"/>
  <c r="AM166" i="1" s="1"/>
  <c r="AL166" i="1"/>
  <c r="AE169" i="1"/>
  <c r="AM169" i="1" s="1"/>
  <c r="AL169" i="1"/>
  <c r="AE172" i="1"/>
  <c r="AM172" i="1" s="1"/>
  <c r="AE174" i="1"/>
  <c r="AM174" i="1" s="1"/>
  <c r="AE176" i="1"/>
  <c r="AM176" i="1" s="1"/>
  <c r="AE178" i="1"/>
  <c r="AM178" i="1" s="1"/>
  <c r="AL178" i="1"/>
  <c r="AE180" i="1"/>
  <c r="AM180" i="1" s="1"/>
  <c r="AE183" i="1"/>
  <c r="AM183" i="1" s="1"/>
  <c r="AE185" i="1"/>
  <c r="AM185" i="1" s="1"/>
  <c r="AE187" i="1"/>
  <c r="AM187" i="1" s="1"/>
  <c r="AE189" i="1"/>
  <c r="AM189" i="1" s="1"/>
  <c r="AE191" i="1"/>
  <c r="AM191" i="1" s="1"/>
  <c r="AE193" i="1"/>
  <c r="AM193" i="1" s="1"/>
  <c r="AE196" i="1"/>
  <c r="AM196" i="1" s="1"/>
  <c r="AE199" i="1"/>
  <c r="AM199" i="1" s="1"/>
  <c r="AE201" i="1"/>
  <c r="AM201" i="1" s="1"/>
  <c r="AE203" i="1"/>
  <c r="AM203" i="1" s="1"/>
  <c r="AE205" i="1"/>
  <c r="AM205" i="1" s="1"/>
  <c r="AE206" i="1"/>
  <c r="AM206" i="1" s="1"/>
  <c r="AE207" i="1"/>
  <c r="AM207" i="1" s="1"/>
  <c r="AE209" i="1"/>
  <c r="AM209" i="1" s="1"/>
  <c r="AE211" i="1"/>
  <c r="AM211" i="1" s="1"/>
  <c r="AE213" i="1"/>
  <c r="AM213" i="1" s="1"/>
  <c r="AE215" i="1"/>
  <c r="AM215" i="1" s="1"/>
  <c r="AE217" i="1"/>
  <c r="AM217" i="1" s="1"/>
  <c r="AE219" i="1"/>
  <c r="AM219" i="1" s="1"/>
  <c r="AE221" i="1"/>
  <c r="AM221" i="1" s="1"/>
  <c r="AE223" i="1"/>
  <c r="AM223" i="1" s="1"/>
  <c r="AE225" i="1"/>
  <c r="AM225" i="1" s="1"/>
  <c r="AE227" i="1"/>
  <c r="AM227" i="1" s="1"/>
  <c r="AE229" i="1"/>
  <c r="AM229" i="1" s="1"/>
  <c r="AL229" i="1"/>
  <c r="AE232" i="1"/>
  <c r="AM232" i="1" s="1"/>
  <c r="AE234" i="1"/>
  <c r="AM234" i="1" s="1"/>
  <c r="AE236" i="1"/>
  <c r="AM236" i="1" s="1"/>
  <c r="AE239" i="1"/>
  <c r="AM239" i="1" s="1"/>
  <c r="AE242" i="1"/>
  <c r="AM242" i="1" s="1"/>
  <c r="AE244" i="1"/>
  <c r="AM244" i="1" s="1"/>
  <c r="AE246" i="1"/>
  <c r="AM246" i="1" s="1"/>
  <c r="AE248" i="1"/>
  <c r="AM248" i="1" s="1"/>
  <c r="AE250" i="1"/>
  <c r="AM250" i="1" s="1"/>
  <c r="AE254" i="1"/>
  <c r="AM254" i="1" s="1"/>
  <c r="AE256" i="1"/>
  <c r="AM256" i="1" s="1"/>
  <c r="AE258" i="1"/>
  <c r="AM258" i="1" s="1"/>
  <c r="AE259" i="1"/>
  <c r="AM259" i="1" s="1"/>
  <c r="AE262" i="1"/>
  <c r="AM262" i="1" s="1"/>
  <c r="AE264" i="1"/>
  <c r="AM264" i="1" s="1"/>
  <c r="AE267" i="1"/>
  <c r="AM267" i="1" s="1"/>
  <c r="AL267" i="1"/>
  <c r="AE269" i="1"/>
  <c r="AM269" i="1" s="1"/>
  <c r="AE271" i="1"/>
  <c r="AM271" i="1" s="1"/>
  <c r="AE273" i="1"/>
  <c r="AM273" i="1" s="1"/>
  <c r="AE275" i="1"/>
  <c r="AM275" i="1" s="1"/>
  <c r="AL275" i="1"/>
  <c r="AE278" i="1"/>
  <c r="AM278" i="1" s="1"/>
  <c r="AE279" i="1"/>
  <c r="AM279" i="1" s="1"/>
  <c r="AE280" i="1"/>
  <c r="AM280" i="1" s="1"/>
  <c r="AL280" i="1"/>
  <c r="AE281" i="1"/>
  <c r="AM281" i="1" s="1"/>
  <c r="AL281" i="1"/>
  <c r="AE282" i="1"/>
  <c r="AM282" i="1" s="1"/>
  <c r="AE283" i="1"/>
  <c r="AM283" i="1" s="1"/>
  <c r="AE284" i="1"/>
  <c r="AM284" i="1" s="1"/>
  <c r="AE286" i="1"/>
  <c r="AM286" i="1" s="1"/>
  <c r="AE287" i="1"/>
  <c r="AM287" i="1" s="1"/>
  <c r="AE288" i="1"/>
  <c r="AM288" i="1" s="1"/>
  <c r="AE289" i="1"/>
  <c r="AM289" i="1" s="1"/>
  <c r="AE290" i="1"/>
  <c r="AM290" i="1" s="1"/>
  <c r="AE291" i="1"/>
  <c r="AM291" i="1" s="1"/>
  <c r="AE292" i="1"/>
  <c r="AM292" i="1" s="1"/>
  <c r="AE294" i="1"/>
  <c r="AM294" i="1" s="1"/>
  <c r="AE296" i="1"/>
  <c r="AM296" i="1" s="1"/>
  <c r="AE297" i="1"/>
  <c r="AM297" i="1" s="1"/>
  <c r="AE298" i="1"/>
  <c r="AM298" i="1" s="1"/>
  <c r="AE299" i="1"/>
  <c r="AM299" i="1" s="1"/>
  <c r="AE300" i="1"/>
  <c r="AM300" i="1" s="1"/>
  <c r="AE301" i="1"/>
  <c r="AM301" i="1" s="1"/>
  <c r="L304" i="1"/>
  <c r="L306" i="1"/>
  <c r="L309" i="1"/>
  <c r="L308" i="1" s="1"/>
  <c r="L312" i="1"/>
  <c r="L311" i="1" s="1"/>
  <c r="L315" i="1"/>
  <c r="L317" i="1"/>
  <c r="L319" i="1"/>
  <c r="L321" i="1"/>
  <c r="L323" i="1"/>
  <c r="L326" i="1"/>
  <c r="L328" i="1"/>
  <c r="L330" i="1"/>
  <c r="L332" i="1"/>
  <c r="L334" i="1"/>
  <c r="L336" i="1"/>
  <c r="L339" i="1"/>
  <c r="L338" i="1" s="1"/>
  <c r="L342" i="1"/>
  <c r="L344" i="1"/>
  <c r="L346" i="1"/>
  <c r="L348" i="1"/>
  <c r="L350" i="1"/>
  <c r="L352" i="1"/>
  <c r="L354" i="1"/>
  <c r="L356" i="1"/>
  <c r="L358" i="1"/>
  <c r="L360" i="1"/>
  <c r="L362" i="1"/>
  <c r="L364" i="1"/>
  <c r="L366" i="1"/>
  <c r="L368" i="1"/>
  <c r="L370" i="1"/>
  <c r="L373" i="1"/>
  <c r="L376" i="1"/>
  <c r="L378" i="1"/>
  <c r="L380" i="1"/>
  <c r="L383" i="1"/>
  <c r="L386" i="1"/>
  <c r="L388" i="1"/>
  <c r="L390" i="1"/>
  <c r="L392" i="1"/>
  <c r="L394" i="1"/>
  <c r="L398" i="1"/>
  <c r="L400" i="1"/>
  <c r="L402" i="1"/>
  <c r="L404" i="1"/>
  <c r="L407" i="1"/>
  <c r="L409" i="1"/>
  <c r="L412" i="1"/>
  <c r="L414" i="1"/>
  <c r="L416" i="1"/>
  <c r="L418" i="1"/>
  <c r="L420" i="1"/>
  <c r="L423" i="1"/>
  <c r="L424" i="1"/>
  <c r="L425" i="1"/>
  <c r="L426" i="1"/>
  <c r="L427" i="1"/>
  <c r="L428" i="1"/>
  <c r="L429" i="1"/>
  <c r="L431" i="1"/>
  <c r="L432" i="1"/>
  <c r="L433" i="1"/>
  <c r="L434" i="1"/>
  <c r="L435" i="1"/>
  <c r="L436" i="1"/>
  <c r="L437" i="1"/>
  <c r="L439" i="1"/>
  <c r="L438" i="1" s="1"/>
  <c r="L442" i="1"/>
  <c r="L441" i="1" s="1"/>
  <c r="L444" i="1"/>
  <c r="L445" i="1"/>
  <c r="L446" i="1"/>
  <c r="L447" i="1"/>
  <c r="L448" i="1"/>
  <c r="L449" i="1"/>
  <c r="AE304" i="1"/>
  <c r="AM304" i="1" s="1"/>
  <c r="AE306" i="1"/>
  <c r="AM306" i="1" s="1"/>
  <c r="AE309" i="1"/>
  <c r="AM309" i="1" s="1"/>
  <c r="AE312" i="1"/>
  <c r="AM312" i="1" s="1"/>
  <c r="AL312" i="1"/>
  <c r="AE315" i="1"/>
  <c r="AM315" i="1" s="1"/>
  <c r="AE317" i="1"/>
  <c r="AM317" i="1" s="1"/>
  <c r="AE319" i="1"/>
  <c r="AM319" i="1" s="1"/>
  <c r="AE321" i="1"/>
  <c r="AM321" i="1" s="1"/>
  <c r="AL321" i="1"/>
  <c r="AE323" i="1"/>
  <c r="AM323" i="1" s="1"/>
  <c r="AE326" i="1"/>
  <c r="AM326" i="1" s="1"/>
  <c r="AE328" i="1"/>
  <c r="AM328" i="1" s="1"/>
  <c r="AE330" i="1"/>
  <c r="AM330" i="1" s="1"/>
  <c r="AE332" i="1"/>
  <c r="AM332" i="1" s="1"/>
  <c r="AE334" i="1"/>
  <c r="AM334" i="1" s="1"/>
  <c r="AE336" i="1"/>
  <c r="AM336" i="1" s="1"/>
  <c r="AE339" i="1"/>
  <c r="AM339" i="1" s="1"/>
  <c r="AE342" i="1"/>
  <c r="AM342" i="1" s="1"/>
  <c r="AE344" i="1"/>
  <c r="AM344" i="1" s="1"/>
  <c r="AE346" i="1"/>
  <c r="AM346" i="1" s="1"/>
  <c r="AE348" i="1"/>
  <c r="AM348" i="1" s="1"/>
  <c r="AE350" i="1"/>
  <c r="AM350" i="1" s="1"/>
  <c r="AE352" i="1"/>
  <c r="AM352" i="1" s="1"/>
  <c r="AE354" i="1"/>
  <c r="AM354" i="1" s="1"/>
  <c r="AE356" i="1"/>
  <c r="AM356" i="1" s="1"/>
  <c r="AE358" i="1"/>
  <c r="AM358" i="1" s="1"/>
  <c r="AE360" i="1"/>
  <c r="AM360" i="1" s="1"/>
  <c r="AE362" i="1"/>
  <c r="AM362" i="1" s="1"/>
  <c r="AE364" i="1"/>
  <c r="AM364" i="1" s="1"/>
  <c r="AE366" i="1"/>
  <c r="AM366" i="1" s="1"/>
  <c r="AE368" i="1"/>
  <c r="AM368" i="1" s="1"/>
  <c r="AE370" i="1"/>
  <c r="AM370" i="1" s="1"/>
  <c r="AE373" i="1"/>
  <c r="AM373" i="1" s="1"/>
  <c r="AE376" i="1"/>
  <c r="AM376" i="1" s="1"/>
  <c r="AE378" i="1"/>
  <c r="AM378" i="1" s="1"/>
  <c r="AE380" i="1"/>
  <c r="AM380" i="1" s="1"/>
  <c r="AE383" i="1"/>
  <c r="AM383" i="1" s="1"/>
  <c r="AE386" i="1"/>
  <c r="AM386" i="1" s="1"/>
  <c r="AE388" i="1"/>
  <c r="AM388" i="1" s="1"/>
  <c r="AE390" i="1"/>
  <c r="AM390" i="1" s="1"/>
  <c r="AE392" i="1"/>
  <c r="AM392" i="1" s="1"/>
  <c r="AE394" i="1"/>
  <c r="AM394" i="1" s="1"/>
  <c r="AE398" i="1"/>
  <c r="AM398" i="1" s="1"/>
  <c r="AE400" i="1"/>
  <c r="AM400" i="1" s="1"/>
  <c r="AE402" i="1"/>
  <c r="AM402" i="1" s="1"/>
  <c r="AE404" i="1"/>
  <c r="AM404" i="1" s="1"/>
  <c r="AE407" i="1"/>
  <c r="AM407" i="1" s="1"/>
  <c r="AE409" i="1"/>
  <c r="AM409" i="1" s="1"/>
  <c r="AE412" i="1"/>
  <c r="AM412" i="1" s="1"/>
  <c r="AL412" i="1"/>
  <c r="AE414" i="1"/>
  <c r="AM414" i="1" s="1"/>
  <c r="AE416" i="1"/>
  <c r="AM416" i="1" s="1"/>
  <c r="AE418" i="1"/>
  <c r="AM418" i="1" s="1"/>
  <c r="AE420" i="1"/>
  <c r="AM420" i="1" s="1"/>
  <c r="AL420" i="1"/>
  <c r="AE423" i="1"/>
  <c r="AM423" i="1" s="1"/>
  <c r="AE424" i="1"/>
  <c r="AM424" i="1" s="1"/>
  <c r="AE425" i="1"/>
  <c r="AM425" i="1" s="1"/>
  <c r="AE426" i="1"/>
  <c r="AM426" i="1" s="1"/>
  <c r="AL426" i="1"/>
  <c r="AE427" i="1"/>
  <c r="AM427" i="1" s="1"/>
  <c r="AE428" i="1"/>
  <c r="AM428" i="1" s="1"/>
  <c r="AE429" i="1"/>
  <c r="AM429" i="1" s="1"/>
  <c r="AE431" i="1"/>
  <c r="AM431" i="1" s="1"/>
  <c r="AL431" i="1"/>
  <c r="AE432" i="1"/>
  <c r="AM432" i="1" s="1"/>
  <c r="AE433" i="1"/>
  <c r="AM433" i="1" s="1"/>
  <c r="AE434" i="1"/>
  <c r="AM434" i="1" s="1"/>
  <c r="AL434" i="1"/>
  <c r="AE435" i="1"/>
  <c r="AM435" i="1" s="1"/>
  <c r="AL435" i="1"/>
  <c r="AE436" i="1"/>
  <c r="AM436" i="1" s="1"/>
  <c r="AE437" i="1"/>
  <c r="AM437" i="1" s="1"/>
  <c r="AE439" i="1"/>
  <c r="AM439" i="1" s="1"/>
  <c r="AE442" i="1"/>
  <c r="AM442" i="1" s="1"/>
  <c r="AE444" i="1"/>
  <c r="AM444" i="1" s="1"/>
  <c r="AE445" i="1"/>
  <c r="AM445" i="1" s="1"/>
  <c r="AE446" i="1"/>
  <c r="AM446" i="1" s="1"/>
  <c r="AE447" i="1"/>
  <c r="AM447" i="1" s="1"/>
  <c r="AE448" i="1"/>
  <c r="AM448" i="1" s="1"/>
  <c r="AE449" i="1"/>
  <c r="AM449" i="1" s="1"/>
  <c r="L452" i="1"/>
  <c r="L454" i="1"/>
  <c r="L457" i="1"/>
  <c r="L456" i="1" s="1"/>
  <c r="L460" i="1"/>
  <c r="L459" i="1" s="1"/>
  <c r="L463" i="1"/>
  <c r="L465" i="1"/>
  <c r="L467" i="1"/>
  <c r="L469" i="1"/>
  <c r="L471" i="1"/>
  <c r="L474" i="1"/>
  <c r="L476" i="1"/>
  <c r="L478" i="1"/>
  <c r="L480" i="1"/>
  <c r="L482" i="1"/>
  <c r="L484" i="1"/>
  <c r="L487" i="1"/>
  <c r="L486" i="1" s="1"/>
  <c r="L490" i="1"/>
  <c r="L492" i="1"/>
  <c r="L494" i="1"/>
  <c r="L496" i="1"/>
  <c r="L498" i="1"/>
  <c r="L500" i="1"/>
  <c r="L502" i="1"/>
  <c r="L504" i="1"/>
  <c r="L506" i="1"/>
  <c r="L508" i="1"/>
  <c r="L510" i="1"/>
  <c r="L512" i="1"/>
  <c r="L514" i="1"/>
  <c r="L516" i="1"/>
  <c r="L518" i="1"/>
  <c r="L521" i="1"/>
  <c r="L524" i="1"/>
  <c r="L526" i="1"/>
  <c r="L528" i="1"/>
  <c r="L531" i="1"/>
  <c r="L534" i="1"/>
  <c r="L536" i="1"/>
  <c r="L538" i="1"/>
  <c r="L540" i="1"/>
  <c r="L542" i="1"/>
  <c r="L546" i="1"/>
  <c r="L548" i="1"/>
  <c r="L550" i="1"/>
  <c r="L552" i="1"/>
  <c r="L555" i="1"/>
  <c r="L557" i="1"/>
  <c r="L560" i="1"/>
  <c r="L562" i="1"/>
  <c r="L564" i="1"/>
  <c r="L566" i="1"/>
  <c r="L568" i="1"/>
  <c r="L571" i="1"/>
  <c r="L572" i="1"/>
  <c r="L573" i="1"/>
  <c r="L574" i="1"/>
  <c r="L575" i="1"/>
  <c r="L576" i="1"/>
  <c r="L577" i="1"/>
  <c r="L579" i="1"/>
  <c r="L580" i="1"/>
  <c r="L581" i="1"/>
  <c r="L582" i="1"/>
  <c r="L583" i="1"/>
  <c r="L584" i="1"/>
  <c r="L585" i="1"/>
  <c r="L587" i="1"/>
  <c r="L586" i="1" s="1"/>
  <c r="L590" i="1"/>
  <c r="L589" i="1" s="1"/>
  <c r="L592" i="1"/>
  <c r="L593" i="1"/>
  <c r="L594" i="1"/>
  <c r="L595" i="1"/>
  <c r="L596" i="1"/>
  <c r="L597" i="1"/>
  <c r="AE452" i="1"/>
  <c r="AM452" i="1" s="1"/>
  <c r="AE454" i="1"/>
  <c r="AM454" i="1" s="1"/>
  <c r="AE457" i="1"/>
  <c r="AM457" i="1" s="1"/>
  <c r="AL457" i="1"/>
  <c r="AE460" i="1"/>
  <c r="AM460" i="1" s="1"/>
  <c r="AE463" i="1"/>
  <c r="AM463" i="1" s="1"/>
  <c r="AE465" i="1"/>
  <c r="AM465" i="1" s="1"/>
  <c r="AE467" i="1"/>
  <c r="AM467" i="1" s="1"/>
  <c r="AL467" i="1"/>
  <c r="AE469" i="1"/>
  <c r="AM469" i="1" s="1"/>
  <c r="AE471" i="1"/>
  <c r="AM471" i="1" s="1"/>
  <c r="AE474" i="1"/>
  <c r="AM474" i="1" s="1"/>
  <c r="AE476" i="1"/>
  <c r="AM476" i="1" s="1"/>
  <c r="AE478" i="1"/>
  <c r="AM478" i="1" s="1"/>
  <c r="AE480" i="1"/>
  <c r="AM480" i="1" s="1"/>
  <c r="AE482" i="1"/>
  <c r="AM482" i="1" s="1"/>
  <c r="AE484" i="1"/>
  <c r="AM484" i="1" s="1"/>
  <c r="AE487" i="1"/>
  <c r="AM487" i="1" s="1"/>
  <c r="AE490" i="1"/>
  <c r="AM490" i="1" s="1"/>
  <c r="AE492" i="1"/>
  <c r="AM492" i="1" s="1"/>
  <c r="AE494" i="1"/>
  <c r="AM494" i="1" s="1"/>
  <c r="AE496" i="1"/>
  <c r="AM496" i="1" s="1"/>
  <c r="AE498" i="1"/>
  <c r="AM498" i="1" s="1"/>
  <c r="AE500" i="1"/>
  <c r="AM500" i="1" s="1"/>
  <c r="AE502" i="1"/>
  <c r="AM502" i="1" s="1"/>
  <c r="AE504" i="1"/>
  <c r="AM504" i="1" s="1"/>
  <c r="AE506" i="1"/>
  <c r="AM506" i="1" s="1"/>
  <c r="AE508" i="1"/>
  <c r="AM508" i="1" s="1"/>
  <c r="AE510" i="1"/>
  <c r="AM510" i="1" s="1"/>
  <c r="AE512" i="1"/>
  <c r="AM512" i="1" s="1"/>
  <c r="AE514" i="1"/>
  <c r="AM514" i="1" s="1"/>
  <c r="AE516" i="1"/>
  <c r="AM516" i="1" s="1"/>
  <c r="AE518" i="1"/>
  <c r="AM518" i="1" s="1"/>
  <c r="AE521" i="1"/>
  <c r="AM521" i="1" s="1"/>
  <c r="AE524" i="1"/>
  <c r="AM524" i="1" s="1"/>
  <c r="AL524" i="1"/>
  <c r="AE526" i="1"/>
  <c r="AM526" i="1" s="1"/>
  <c r="AE528" i="1"/>
  <c r="AM528" i="1" s="1"/>
  <c r="AE531" i="1"/>
  <c r="AM531" i="1" s="1"/>
  <c r="AE534" i="1"/>
  <c r="AM534" i="1" s="1"/>
  <c r="AE536" i="1"/>
  <c r="AM536" i="1" s="1"/>
  <c r="AE538" i="1"/>
  <c r="AM538" i="1" s="1"/>
  <c r="AE540" i="1"/>
  <c r="AM540" i="1" s="1"/>
  <c r="AE542" i="1"/>
  <c r="AM542" i="1" s="1"/>
  <c r="AE546" i="1"/>
  <c r="AM546" i="1" s="1"/>
  <c r="AE548" i="1"/>
  <c r="AM548" i="1" s="1"/>
  <c r="AE550" i="1"/>
  <c r="AM550" i="1" s="1"/>
  <c r="AE552" i="1"/>
  <c r="AM552" i="1" s="1"/>
  <c r="AE555" i="1"/>
  <c r="AM555" i="1" s="1"/>
  <c r="AE557" i="1"/>
  <c r="AM557" i="1" s="1"/>
  <c r="AL557" i="1"/>
  <c r="AE560" i="1"/>
  <c r="AM560" i="1" s="1"/>
  <c r="AE562" i="1"/>
  <c r="AM562" i="1" s="1"/>
  <c r="AE564" i="1"/>
  <c r="AM564" i="1" s="1"/>
  <c r="AE566" i="1"/>
  <c r="AM566" i="1" s="1"/>
  <c r="AL566" i="1"/>
  <c r="AE568" i="1"/>
  <c r="AM568" i="1" s="1"/>
  <c r="AE571" i="1"/>
  <c r="AM571" i="1" s="1"/>
  <c r="AE572" i="1"/>
  <c r="AM572" i="1" s="1"/>
  <c r="AE573" i="1"/>
  <c r="AM573" i="1" s="1"/>
  <c r="AL573" i="1"/>
  <c r="AE574" i="1"/>
  <c r="AM574" i="1" s="1"/>
  <c r="AE575" i="1"/>
  <c r="AM575" i="1" s="1"/>
  <c r="AE576" i="1"/>
  <c r="AM576" i="1" s="1"/>
  <c r="AE577" i="1"/>
  <c r="AM577" i="1" s="1"/>
  <c r="AL577" i="1"/>
  <c r="AE579" i="1"/>
  <c r="AM579" i="1" s="1"/>
  <c r="AE580" i="1"/>
  <c r="AM580" i="1" s="1"/>
  <c r="AE581" i="1"/>
  <c r="AM581" i="1" s="1"/>
  <c r="AE582" i="1"/>
  <c r="AM582" i="1" s="1"/>
  <c r="AE583" i="1"/>
  <c r="AM583" i="1" s="1"/>
  <c r="AE584" i="1"/>
  <c r="AM584" i="1" s="1"/>
  <c r="AE585" i="1"/>
  <c r="AM585" i="1" s="1"/>
  <c r="AE587" i="1"/>
  <c r="AM587" i="1" s="1"/>
  <c r="AE590" i="1"/>
  <c r="AM590" i="1" s="1"/>
  <c r="AE592" i="1"/>
  <c r="AM592" i="1" s="1"/>
  <c r="AE593" i="1"/>
  <c r="AM593" i="1" s="1"/>
  <c r="AE594" i="1"/>
  <c r="AM594" i="1" s="1"/>
  <c r="AE595" i="1"/>
  <c r="AM595" i="1" s="1"/>
  <c r="AE596" i="1"/>
  <c r="AM596" i="1" s="1"/>
  <c r="AE597" i="1"/>
  <c r="AM597" i="1" s="1"/>
  <c r="L600" i="1"/>
  <c r="L602" i="1"/>
  <c r="L605" i="1"/>
  <c r="L608" i="1"/>
  <c r="L607" i="1" s="1"/>
  <c r="L611" i="1"/>
  <c r="L613" i="1"/>
  <c r="L615" i="1"/>
  <c r="L617" i="1"/>
  <c r="L619" i="1"/>
  <c r="L622" i="1"/>
  <c r="L624" i="1"/>
  <c r="L626" i="1"/>
  <c r="L628" i="1"/>
  <c r="L630" i="1"/>
  <c r="L632" i="1"/>
  <c r="L635" i="1"/>
  <c r="L634" i="1" s="1"/>
  <c r="L638" i="1"/>
  <c r="L640" i="1"/>
  <c r="L642" i="1"/>
  <c r="L644" i="1"/>
  <c r="L646" i="1"/>
  <c r="L648" i="1"/>
  <c r="L650" i="1"/>
  <c r="L652" i="1"/>
  <c r="L654" i="1"/>
  <c r="L656" i="1"/>
  <c r="L658" i="1"/>
  <c r="L660" i="1"/>
  <c r="L662" i="1"/>
  <c r="L664" i="1"/>
  <c r="L666" i="1"/>
  <c r="L668" i="1"/>
  <c r="L671" i="1"/>
  <c r="L674" i="1"/>
  <c r="L676" i="1"/>
  <c r="L678" i="1"/>
  <c r="L681" i="1"/>
  <c r="L684" i="1"/>
  <c r="L686" i="1"/>
  <c r="L688" i="1"/>
  <c r="L690" i="1"/>
  <c r="L692" i="1"/>
  <c r="L696" i="1"/>
  <c r="L698" i="1"/>
  <c r="L700" i="1"/>
  <c r="L702" i="1"/>
  <c r="L705" i="1"/>
  <c r="L707" i="1"/>
  <c r="L710" i="1"/>
  <c r="L712" i="1"/>
  <c r="L714" i="1"/>
  <c r="L716" i="1"/>
  <c r="L718" i="1"/>
  <c r="L721" i="1"/>
  <c r="L722" i="1"/>
  <c r="L723" i="1"/>
  <c r="L724" i="1"/>
  <c r="L725" i="1"/>
  <c r="L726" i="1"/>
  <c r="L728" i="1"/>
  <c r="L729" i="1"/>
  <c r="L730" i="1"/>
  <c r="L731" i="1"/>
  <c r="L732" i="1"/>
  <c r="L733" i="1"/>
  <c r="L735" i="1"/>
  <c r="L734" i="1" s="1"/>
  <c r="L737" i="1"/>
  <c r="L738" i="1"/>
  <c r="L739" i="1"/>
  <c r="L740" i="1"/>
  <c r="L741" i="1"/>
  <c r="L742" i="1"/>
  <c r="AE600" i="1"/>
  <c r="AM600" i="1" s="1"/>
  <c r="AL600" i="1"/>
  <c r="AE602" i="1"/>
  <c r="AM602" i="1" s="1"/>
  <c r="AL602" i="1"/>
  <c r="AE605" i="1"/>
  <c r="AM605" i="1" s="1"/>
  <c r="AE608" i="1"/>
  <c r="AM608" i="1" s="1"/>
  <c r="AE611" i="1"/>
  <c r="AM611" i="1" s="1"/>
  <c r="AE613" i="1"/>
  <c r="AM613" i="1" s="1"/>
  <c r="AL613" i="1"/>
  <c r="AE615" i="1"/>
  <c r="AM615" i="1" s="1"/>
  <c r="AE617" i="1"/>
  <c r="AM617" i="1" s="1"/>
  <c r="AE619" i="1"/>
  <c r="AM619" i="1" s="1"/>
  <c r="AL619" i="1"/>
  <c r="AE622" i="1"/>
  <c r="AM622" i="1" s="1"/>
  <c r="AE624" i="1"/>
  <c r="AM624" i="1" s="1"/>
  <c r="AE626" i="1"/>
  <c r="AM626" i="1" s="1"/>
  <c r="AE628" i="1"/>
  <c r="AM628" i="1" s="1"/>
  <c r="AE630" i="1"/>
  <c r="AM630" i="1" s="1"/>
  <c r="AE632" i="1"/>
  <c r="AM632" i="1" s="1"/>
  <c r="AE635" i="1"/>
  <c r="AM635" i="1" s="1"/>
  <c r="AE638" i="1"/>
  <c r="AM638" i="1" s="1"/>
  <c r="AE640" i="1"/>
  <c r="AM640" i="1" s="1"/>
  <c r="AE642" i="1"/>
  <c r="AM642" i="1" s="1"/>
  <c r="AE644" i="1"/>
  <c r="AM644" i="1" s="1"/>
  <c r="AE646" i="1"/>
  <c r="AM646" i="1" s="1"/>
  <c r="AE648" i="1"/>
  <c r="AM648" i="1" s="1"/>
  <c r="AE650" i="1"/>
  <c r="AM650" i="1" s="1"/>
  <c r="AE652" i="1"/>
  <c r="AM652" i="1" s="1"/>
  <c r="AE654" i="1"/>
  <c r="AM654" i="1" s="1"/>
  <c r="AE656" i="1"/>
  <c r="AM656" i="1" s="1"/>
  <c r="AE658" i="1"/>
  <c r="AM658" i="1" s="1"/>
  <c r="AE660" i="1"/>
  <c r="AM660" i="1" s="1"/>
  <c r="AE662" i="1"/>
  <c r="AM662" i="1" s="1"/>
  <c r="AE664" i="1"/>
  <c r="AM664" i="1" s="1"/>
  <c r="AE666" i="1"/>
  <c r="AM666" i="1" s="1"/>
  <c r="AE668" i="1"/>
  <c r="AM668" i="1" s="1"/>
  <c r="AE671" i="1"/>
  <c r="AM671" i="1" s="1"/>
  <c r="AE674" i="1"/>
  <c r="AM674" i="1" s="1"/>
  <c r="AE676" i="1"/>
  <c r="AM676" i="1" s="1"/>
  <c r="AE678" i="1"/>
  <c r="AM678" i="1" s="1"/>
  <c r="AE681" i="1"/>
  <c r="AM681" i="1" s="1"/>
  <c r="AE684" i="1"/>
  <c r="AM684" i="1" s="1"/>
  <c r="AE686" i="1"/>
  <c r="AM686" i="1" s="1"/>
  <c r="AE688" i="1"/>
  <c r="AM688" i="1" s="1"/>
  <c r="AE690" i="1"/>
  <c r="AM690" i="1" s="1"/>
  <c r="AE692" i="1"/>
  <c r="AM692" i="1" s="1"/>
  <c r="AE696" i="1"/>
  <c r="AM696" i="1" s="1"/>
  <c r="AE698" i="1"/>
  <c r="AM698" i="1" s="1"/>
  <c r="AE700" i="1"/>
  <c r="AM700" i="1" s="1"/>
  <c r="AE702" i="1"/>
  <c r="AM702" i="1" s="1"/>
  <c r="AE705" i="1"/>
  <c r="AM705" i="1" s="1"/>
  <c r="AE707" i="1"/>
  <c r="AM707" i="1" s="1"/>
  <c r="AE710" i="1"/>
  <c r="AM710" i="1" s="1"/>
  <c r="AE712" i="1"/>
  <c r="AM712" i="1" s="1"/>
  <c r="AE714" i="1"/>
  <c r="AM714" i="1" s="1"/>
  <c r="AE716" i="1"/>
  <c r="AM716" i="1" s="1"/>
  <c r="AE718" i="1"/>
  <c r="AM718" i="1" s="1"/>
  <c r="AE721" i="1"/>
  <c r="AM721" i="1" s="1"/>
  <c r="AE722" i="1"/>
  <c r="AM722" i="1" s="1"/>
  <c r="AE723" i="1"/>
  <c r="AM723" i="1" s="1"/>
  <c r="AE724" i="1"/>
  <c r="AM724" i="1" s="1"/>
  <c r="AE725" i="1"/>
  <c r="AM725" i="1" s="1"/>
  <c r="AE726" i="1"/>
  <c r="AM726" i="1" s="1"/>
  <c r="AL726" i="1"/>
  <c r="AE728" i="1"/>
  <c r="AM728" i="1" s="1"/>
  <c r="AE729" i="1"/>
  <c r="AM729" i="1" s="1"/>
  <c r="AE730" i="1"/>
  <c r="AM730" i="1" s="1"/>
  <c r="AE731" i="1"/>
  <c r="AM731" i="1" s="1"/>
  <c r="AE732" i="1"/>
  <c r="AM732" i="1" s="1"/>
  <c r="AE733" i="1"/>
  <c r="AM733" i="1" s="1"/>
  <c r="AE735" i="1"/>
  <c r="AM735" i="1" s="1"/>
  <c r="AE737" i="1"/>
  <c r="AM737" i="1" s="1"/>
  <c r="AE738" i="1"/>
  <c r="AM738" i="1" s="1"/>
  <c r="AE739" i="1"/>
  <c r="AM739" i="1" s="1"/>
  <c r="AE740" i="1"/>
  <c r="AM740" i="1" s="1"/>
  <c r="AE741" i="1"/>
  <c r="AM741" i="1" s="1"/>
  <c r="AE742" i="1"/>
  <c r="AM742" i="1" s="1"/>
  <c r="L745" i="1"/>
  <c r="L747" i="1"/>
  <c r="L750" i="1"/>
  <c r="L753" i="1"/>
  <c r="L752" i="1" s="1"/>
  <c r="L756" i="1"/>
  <c r="L758" i="1"/>
  <c r="L760" i="1"/>
  <c r="L762" i="1"/>
  <c r="L764" i="1"/>
  <c r="L767" i="1"/>
  <c r="L769" i="1"/>
  <c r="L771" i="1"/>
  <c r="L773" i="1"/>
  <c r="L775" i="1"/>
  <c r="L777" i="1"/>
  <c r="L780" i="1"/>
  <c r="L779" i="1" s="1"/>
  <c r="L783" i="1"/>
  <c r="L785" i="1"/>
  <c r="L787" i="1"/>
  <c r="L789" i="1"/>
  <c r="L791" i="1"/>
  <c r="L793" i="1"/>
  <c r="L795" i="1"/>
  <c r="L797" i="1"/>
  <c r="L799" i="1"/>
  <c r="L801" i="1"/>
  <c r="L803" i="1"/>
  <c r="L805" i="1"/>
  <c r="L807" i="1"/>
  <c r="L809" i="1"/>
  <c r="L811" i="1"/>
  <c r="L813" i="1"/>
  <c r="L815" i="1"/>
  <c r="L818" i="1"/>
  <c r="L820" i="1"/>
  <c r="L822" i="1"/>
  <c r="L825" i="1"/>
  <c r="L828" i="1"/>
  <c r="L830" i="1"/>
  <c r="L832" i="1"/>
  <c r="L834" i="1"/>
  <c r="L836" i="1"/>
  <c r="L840" i="1"/>
  <c r="L842" i="1"/>
  <c r="L844" i="1"/>
  <c r="L846" i="1"/>
  <c r="L849" i="1"/>
  <c r="L851" i="1"/>
  <c r="L854" i="1"/>
  <c r="L856" i="1"/>
  <c r="L858" i="1"/>
  <c r="L860" i="1"/>
  <c r="L862" i="1"/>
  <c r="L865" i="1"/>
  <c r="L866" i="1"/>
  <c r="L867" i="1"/>
  <c r="L868" i="1"/>
  <c r="L869" i="1"/>
  <c r="L870" i="1"/>
  <c r="L872" i="1"/>
  <c r="L873" i="1"/>
  <c r="L874" i="1"/>
  <c r="L875" i="1"/>
  <c r="L876" i="1"/>
  <c r="L877" i="1"/>
  <c r="L879" i="1"/>
  <c r="L878" i="1" s="1"/>
  <c r="L882" i="1"/>
  <c r="L881" i="1" s="1"/>
  <c r="L884" i="1"/>
  <c r="L885" i="1"/>
  <c r="L886" i="1"/>
  <c r="L887" i="1"/>
  <c r="L888" i="1"/>
  <c r="L889" i="1"/>
  <c r="AE745" i="1"/>
  <c r="AM745" i="1" s="1"/>
  <c r="AE747" i="1"/>
  <c r="AM747" i="1" s="1"/>
  <c r="AE750" i="1"/>
  <c r="AM750" i="1" s="1"/>
  <c r="AE753" i="1"/>
  <c r="AM753" i="1" s="1"/>
  <c r="AE756" i="1"/>
  <c r="AM756" i="1" s="1"/>
  <c r="AE758" i="1"/>
  <c r="AM758" i="1" s="1"/>
  <c r="AE760" i="1"/>
  <c r="AM760" i="1" s="1"/>
  <c r="AE762" i="1"/>
  <c r="AM762" i="1" s="1"/>
  <c r="AE764" i="1"/>
  <c r="AM764" i="1" s="1"/>
  <c r="AE767" i="1"/>
  <c r="AM767" i="1" s="1"/>
  <c r="AE769" i="1"/>
  <c r="AM769" i="1" s="1"/>
  <c r="AE771" i="1"/>
  <c r="AM771" i="1" s="1"/>
  <c r="AE773" i="1"/>
  <c r="AM773" i="1" s="1"/>
  <c r="AE775" i="1"/>
  <c r="AM775" i="1" s="1"/>
  <c r="AE777" i="1"/>
  <c r="AM777" i="1" s="1"/>
  <c r="AE780" i="1"/>
  <c r="AM780" i="1" s="1"/>
  <c r="AE783" i="1"/>
  <c r="AM783" i="1" s="1"/>
  <c r="AE785" i="1"/>
  <c r="AM785" i="1" s="1"/>
  <c r="AE787" i="1"/>
  <c r="AM787" i="1" s="1"/>
  <c r="AE789" i="1"/>
  <c r="AM789" i="1" s="1"/>
  <c r="AE791" i="1"/>
  <c r="AM791" i="1" s="1"/>
  <c r="AE793" i="1"/>
  <c r="AM793" i="1" s="1"/>
  <c r="AE795" i="1"/>
  <c r="AM795" i="1" s="1"/>
  <c r="AE797" i="1"/>
  <c r="AM797" i="1" s="1"/>
  <c r="AE799" i="1"/>
  <c r="AM799" i="1" s="1"/>
  <c r="AE801" i="1"/>
  <c r="AM801" i="1" s="1"/>
  <c r="AE803" i="1"/>
  <c r="AM803" i="1" s="1"/>
  <c r="AE805" i="1"/>
  <c r="AM805" i="1" s="1"/>
  <c r="AE807" i="1"/>
  <c r="AM807" i="1" s="1"/>
  <c r="AE809" i="1"/>
  <c r="AM809" i="1" s="1"/>
  <c r="AE811" i="1"/>
  <c r="AM811" i="1" s="1"/>
  <c r="AE813" i="1"/>
  <c r="AM813" i="1" s="1"/>
  <c r="AE815" i="1"/>
  <c r="AM815" i="1" s="1"/>
  <c r="AE818" i="1"/>
  <c r="AM818" i="1" s="1"/>
  <c r="AE820" i="1"/>
  <c r="AM820" i="1" s="1"/>
  <c r="AE822" i="1"/>
  <c r="AM822" i="1" s="1"/>
  <c r="AE825" i="1"/>
  <c r="AM825" i="1" s="1"/>
  <c r="AE828" i="1"/>
  <c r="AM828" i="1" s="1"/>
  <c r="AE830" i="1"/>
  <c r="AM830" i="1" s="1"/>
  <c r="AE832" i="1"/>
  <c r="AM832" i="1" s="1"/>
  <c r="AE834" i="1"/>
  <c r="AM834" i="1" s="1"/>
  <c r="AE836" i="1"/>
  <c r="AM836" i="1" s="1"/>
  <c r="AE840" i="1"/>
  <c r="AM840" i="1" s="1"/>
  <c r="AE842" i="1"/>
  <c r="AM842" i="1" s="1"/>
  <c r="AE844" i="1"/>
  <c r="AM844" i="1" s="1"/>
  <c r="AE846" i="1"/>
  <c r="AM846" i="1" s="1"/>
  <c r="AE849" i="1"/>
  <c r="AM849" i="1" s="1"/>
  <c r="AE851" i="1"/>
  <c r="AM851" i="1" s="1"/>
  <c r="AE854" i="1"/>
  <c r="AM854" i="1" s="1"/>
  <c r="AE856" i="1"/>
  <c r="AM856" i="1" s="1"/>
  <c r="AE858" i="1"/>
  <c r="AM858" i="1" s="1"/>
  <c r="AL858" i="1"/>
  <c r="AE860" i="1"/>
  <c r="AM860" i="1" s="1"/>
  <c r="AE862" i="1"/>
  <c r="AM862" i="1" s="1"/>
  <c r="AE865" i="1"/>
  <c r="AM865" i="1" s="1"/>
  <c r="AE866" i="1"/>
  <c r="AM866" i="1" s="1"/>
  <c r="AE867" i="1"/>
  <c r="AM867" i="1" s="1"/>
  <c r="AE868" i="1"/>
  <c r="AM868" i="1" s="1"/>
  <c r="AE869" i="1"/>
  <c r="AM869" i="1" s="1"/>
  <c r="AE870" i="1"/>
  <c r="AM870" i="1" s="1"/>
  <c r="AL870" i="1"/>
  <c r="AE872" i="1"/>
  <c r="AM872" i="1" s="1"/>
  <c r="AE873" i="1"/>
  <c r="AM873" i="1" s="1"/>
  <c r="AE874" i="1"/>
  <c r="AM874" i="1" s="1"/>
  <c r="AE875" i="1"/>
  <c r="AM875" i="1" s="1"/>
  <c r="AL875" i="1"/>
  <c r="AE876" i="1"/>
  <c r="AM876" i="1" s="1"/>
  <c r="AE877" i="1"/>
  <c r="AM877" i="1" s="1"/>
  <c r="AE879" i="1"/>
  <c r="AM879" i="1" s="1"/>
  <c r="AE882" i="1"/>
  <c r="AM882" i="1" s="1"/>
  <c r="AE884" i="1"/>
  <c r="AM884" i="1" s="1"/>
  <c r="AE885" i="1"/>
  <c r="AM885" i="1" s="1"/>
  <c r="AE886" i="1"/>
  <c r="AM886" i="1" s="1"/>
  <c r="AE887" i="1"/>
  <c r="AM887" i="1" s="1"/>
  <c r="AE888" i="1"/>
  <c r="AM888" i="1" s="1"/>
  <c r="AE889" i="1"/>
  <c r="AM889" i="1" s="1"/>
  <c r="L892" i="1"/>
  <c r="L894" i="1"/>
  <c r="L897" i="1"/>
  <c r="L896" i="1" s="1"/>
  <c r="L900" i="1"/>
  <c r="L899" i="1" s="1"/>
  <c r="L903" i="1"/>
  <c r="L905" i="1"/>
  <c r="L907" i="1"/>
  <c r="L909" i="1"/>
  <c r="L911" i="1"/>
  <c r="L914" i="1"/>
  <c r="L916" i="1"/>
  <c r="L918" i="1"/>
  <c r="L920" i="1"/>
  <c r="L922" i="1"/>
  <c r="L924" i="1"/>
  <c r="L927" i="1"/>
  <c r="L926" i="1" s="1"/>
  <c r="L930" i="1"/>
  <c r="L932" i="1"/>
  <c r="L934" i="1"/>
  <c r="L936" i="1"/>
  <c r="L938" i="1"/>
  <c r="L940" i="1"/>
  <c r="L942" i="1"/>
  <c r="L944" i="1"/>
  <c r="L946" i="1"/>
  <c r="L948" i="1"/>
  <c r="L950" i="1"/>
  <c r="L952" i="1"/>
  <c r="L954" i="1"/>
  <c r="L956" i="1"/>
  <c r="L958" i="1"/>
  <c r="L961" i="1"/>
  <c r="L963" i="1"/>
  <c r="L965" i="1"/>
  <c r="L967" i="1"/>
  <c r="L970" i="1"/>
  <c r="L972" i="1"/>
  <c r="L974" i="1"/>
  <c r="L976" i="1"/>
  <c r="L978" i="1"/>
  <c r="L980" i="1"/>
  <c r="L984" i="1"/>
  <c r="L986" i="1"/>
  <c r="L988" i="1"/>
  <c r="L990" i="1"/>
  <c r="L993" i="1"/>
  <c r="L995" i="1"/>
  <c r="L998" i="1"/>
  <c r="L1000" i="1"/>
  <c r="L1002" i="1"/>
  <c r="L1004" i="1"/>
  <c r="L1006" i="1"/>
  <c r="L1009" i="1"/>
  <c r="L1010" i="1"/>
  <c r="L1011" i="1"/>
  <c r="L1012" i="1"/>
  <c r="L1013" i="1"/>
  <c r="L1014" i="1"/>
  <c r="L1015" i="1"/>
  <c r="L1017" i="1"/>
  <c r="L1018" i="1"/>
  <c r="L1019" i="1"/>
  <c r="L1020" i="1"/>
  <c r="L1021" i="1"/>
  <c r="L1022" i="1"/>
  <c r="L1023" i="1"/>
  <c r="L1025" i="1"/>
  <c r="L1024" i="1" s="1"/>
  <c r="L1028" i="1"/>
  <c r="L1027" i="1" s="1"/>
  <c r="L1030" i="1"/>
  <c r="L1031" i="1"/>
  <c r="L1032" i="1"/>
  <c r="L1033" i="1"/>
  <c r="L1034" i="1"/>
  <c r="L1035" i="1"/>
  <c r="AE892" i="1"/>
  <c r="AM892" i="1" s="1"/>
  <c r="AE894" i="1"/>
  <c r="AM894" i="1" s="1"/>
  <c r="AE897" i="1"/>
  <c r="AM897" i="1" s="1"/>
  <c r="AE900" i="1"/>
  <c r="AM900" i="1" s="1"/>
  <c r="AE903" i="1"/>
  <c r="AM903" i="1" s="1"/>
  <c r="AL903" i="1"/>
  <c r="AE905" i="1"/>
  <c r="AM905" i="1" s="1"/>
  <c r="AE907" i="1"/>
  <c r="AM907" i="1" s="1"/>
  <c r="AL907" i="1"/>
  <c r="AE909" i="1"/>
  <c r="AM909" i="1" s="1"/>
  <c r="AE911" i="1"/>
  <c r="AM911" i="1" s="1"/>
  <c r="AE914" i="1"/>
  <c r="AM914" i="1" s="1"/>
  <c r="AE916" i="1"/>
  <c r="AM916" i="1" s="1"/>
  <c r="AE918" i="1"/>
  <c r="AM918" i="1" s="1"/>
  <c r="AE920" i="1"/>
  <c r="AM920" i="1" s="1"/>
  <c r="AE922" i="1"/>
  <c r="AM922" i="1" s="1"/>
  <c r="AE924" i="1"/>
  <c r="AM924" i="1" s="1"/>
  <c r="AE927" i="1"/>
  <c r="AM927" i="1" s="1"/>
  <c r="AE930" i="1"/>
  <c r="AM930" i="1" s="1"/>
  <c r="AE932" i="1"/>
  <c r="AM932" i="1" s="1"/>
  <c r="AE934" i="1"/>
  <c r="AM934" i="1" s="1"/>
  <c r="AE936" i="1"/>
  <c r="AM936" i="1" s="1"/>
  <c r="AE938" i="1"/>
  <c r="AM938" i="1" s="1"/>
  <c r="AE940" i="1"/>
  <c r="AM940" i="1" s="1"/>
  <c r="AE942" i="1"/>
  <c r="AM942" i="1" s="1"/>
  <c r="AE944" i="1"/>
  <c r="AM944" i="1" s="1"/>
  <c r="AE946" i="1"/>
  <c r="AM946" i="1" s="1"/>
  <c r="AE948" i="1"/>
  <c r="AM948" i="1" s="1"/>
  <c r="AE950" i="1"/>
  <c r="AM950" i="1" s="1"/>
  <c r="AE952" i="1"/>
  <c r="AM952" i="1" s="1"/>
  <c r="AE954" i="1"/>
  <c r="AM954" i="1" s="1"/>
  <c r="AE956" i="1"/>
  <c r="AM956" i="1" s="1"/>
  <c r="AE958" i="1"/>
  <c r="AM958" i="1" s="1"/>
  <c r="AE961" i="1"/>
  <c r="AM961" i="1" s="1"/>
  <c r="AE963" i="1"/>
  <c r="AM963" i="1" s="1"/>
  <c r="AE965" i="1"/>
  <c r="AM965" i="1" s="1"/>
  <c r="AE967" i="1"/>
  <c r="AM967" i="1" s="1"/>
  <c r="AE970" i="1"/>
  <c r="AM970" i="1" s="1"/>
  <c r="AE972" i="1"/>
  <c r="AM972" i="1" s="1"/>
  <c r="AE974" i="1"/>
  <c r="AM974" i="1" s="1"/>
  <c r="AE976" i="1"/>
  <c r="AM976" i="1" s="1"/>
  <c r="AE978" i="1"/>
  <c r="AM978" i="1" s="1"/>
  <c r="AE980" i="1"/>
  <c r="AM980" i="1" s="1"/>
  <c r="AE984" i="1"/>
  <c r="AM984" i="1" s="1"/>
  <c r="AE986" i="1"/>
  <c r="AM986" i="1" s="1"/>
  <c r="AE988" i="1"/>
  <c r="AM988" i="1" s="1"/>
  <c r="AE990" i="1"/>
  <c r="AM990" i="1" s="1"/>
  <c r="AE993" i="1"/>
  <c r="AM993" i="1" s="1"/>
  <c r="AE995" i="1"/>
  <c r="AM995" i="1" s="1"/>
  <c r="AE998" i="1"/>
  <c r="AM998" i="1" s="1"/>
  <c r="AE1000" i="1"/>
  <c r="AM1000" i="1" s="1"/>
  <c r="AE1002" i="1"/>
  <c r="AM1002" i="1" s="1"/>
  <c r="AE1004" i="1"/>
  <c r="AM1004" i="1" s="1"/>
  <c r="AE1006" i="1"/>
  <c r="AM1006" i="1" s="1"/>
  <c r="AE1009" i="1"/>
  <c r="AM1009" i="1" s="1"/>
  <c r="AE1010" i="1"/>
  <c r="AM1010" i="1" s="1"/>
  <c r="AE1011" i="1"/>
  <c r="AM1011" i="1" s="1"/>
  <c r="AL1011" i="1"/>
  <c r="AE1012" i="1"/>
  <c r="AM1012" i="1" s="1"/>
  <c r="AE1013" i="1"/>
  <c r="AM1013" i="1" s="1"/>
  <c r="AE1014" i="1"/>
  <c r="AM1014" i="1" s="1"/>
  <c r="AE1015" i="1"/>
  <c r="AM1015" i="1" s="1"/>
  <c r="AL1015" i="1"/>
  <c r="AE1017" i="1"/>
  <c r="AM1017" i="1" s="1"/>
  <c r="AE1018" i="1"/>
  <c r="AM1018" i="1" s="1"/>
  <c r="AE1019" i="1"/>
  <c r="AM1019" i="1" s="1"/>
  <c r="AE1020" i="1"/>
  <c r="AM1020" i="1" s="1"/>
  <c r="AL1020" i="1"/>
  <c r="AE1021" i="1"/>
  <c r="AM1021" i="1" s="1"/>
  <c r="AE1022" i="1"/>
  <c r="AM1022" i="1" s="1"/>
  <c r="AE1023" i="1"/>
  <c r="AM1023" i="1" s="1"/>
  <c r="AE1025" i="1"/>
  <c r="AM1025" i="1" s="1"/>
  <c r="AE1028" i="1"/>
  <c r="AM1028" i="1" s="1"/>
  <c r="AE1030" i="1"/>
  <c r="AM1030" i="1" s="1"/>
  <c r="AE1031" i="1"/>
  <c r="AM1031" i="1" s="1"/>
  <c r="AE1032" i="1"/>
  <c r="AM1032" i="1" s="1"/>
  <c r="AE1033" i="1"/>
  <c r="AM1033" i="1" s="1"/>
  <c r="AE1034" i="1"/>
  <c r="AM1034" i="1" s="1"/>
  <c r="AE1035" i="1"/>
  <c r="AM1035" i="1" s="1"/>
  <c r="L1038" i="1"/>
  <c r="L1040" i="1"/>
  <c r="L1043" i="1"/>
  <c r="L1042" i="1" s="1"/>
  <c r="L1046" i="1"/>
  <c r="L1045" i="1" s="1"/>
  <c r="L1049" i="1"/>
  <c r="L1051" i="1"/>
  <c r="L1053" i="1"/>
  <c r="L1055" i="1"/>
  <c r="L1057" i="1"/>
  <c r="L1060" i="1"/>
  <c r="L1062" i="1"/>
  <c r="L1064" i="1"/>
  <c r="L1066" i="1"/>
  <c r="L1068" i="1"/>
  <c r="L1070" i="1"/>
  <c r="L1073" i="1"/>
  <c r="L1072" i="1" s="1"/>
  <c r="L1076" i="1"/>
  <c r="L1078" i="1"/>
  <c r="L1080" i="1"/>
  <c r="L1082" i="1"/>
  <c r="L1084" i="1"/>
  <c r="L1086" i="1"/>
  <c r="L1088" i="1"/>
  <c r="L1090" i="1"/>
  <c r="L1092" i="1"/>
  <c r="L1094" i="1"/>
  <c r="L1096" i="1"/>
  <c r="L1098" i="1"/>
  <c r="L1100" i="1"/>
  <c r="L1102" i="1"/>
  <c r="L1104" i="1"/>
  <c r="L1107" i="1"/>
  <c r="L1109" i="1"/>
  <c r="L1111" i="1"/>
  <c r="L1113" i="1"/>
  <c r="L1116" i="1"/>
  <c r="L1119" i="1"/>
  <c r="L1121" i="1"/>
  <c r="L1123" i="1"/>
  <c r="L1125" i="1"/>
  <c r="L1127" i="1"/>
  <c r="L1131" i="1"/>
  <c r="L1133" i="1"/>
  <c r="L1135" i="1"/>
  <c r="L1137" i="1"/>
  <c r="L1140" i="1"/>
  <c r="L1142" i="1"/>
  <c r="L1145" i="1"/>
  <c r="L1147" i="1"/>
  <c r="L1149" i="1"/>
  <c r="L1151" i="1"/>
  <c r="L1153" i="1"/>
  <c r="L1156" i="1"/>
  <c r="L1157" i="1"/>
  <c r="L1158" i="1"/>
  <c r="L1159" i="1"/>
  <c r="L1160" i="1"/>
  <c r="L1161" i="1"/>
  <c r="L1162" i="1"/>
  <c r="L1164" i="1"/>
  <c r="L1165" i="1"/>
  <c r="L1166" i="1"/>
  <c r="L1167" i="1"/>
  <c r="L1168" i="1"/>
  <c r="L1169" i="1"/>
  <c r="L1170" i="1"/>
  <c r="L1172" i="1"/>
  <c r="L1171" i="1" s="1"/>
  <c r="L1174" i="1"/>
  <c r="L1173" i="1" s="1"/>
  <c r="L1176" i="1"/>
  <c r="L1177" i="1"/>
  <c r="L1178" i="1"/>
  <c r="L1179" i="1"/>
  <c r="L1180" i="1"/>
  <c r="L1181" i="1"/>
  <c r="AE1038" i="1"/>
  <c r="AM1038" i="1" s="1"/>
  <c r="AE1040" i="1"/>
  <c r="AM1040" i="1" s="1"/>
  <c r="AL1040" i="1"/>
  <c r="AE1043" i="1"/>
  <c r="AM1043" i="1" s="1"/>
  <c r="AE1046" i="1"/>
  <c r="AM1046" i="1" s="1"/>
  <c r="AE1049" i="1"/>
  <c r="AM1049" i="1" s="1"/>
  <c r="AE1051" i="1"/>
  <c r="AM1051" i="1" s="1"/>
  <c r="AE1053" i="1"/>
  <c r="AM1053" i="1" s="1"/>
  <c r="AE1055" i="1"/>
  <c r="AM1055" i="1" s="1"/>
  <c r="AE1057" i="1"/>
  <c r="AM1057" i="1" s="1"/>
  <c r="AE1060" i="1"/>
  <c r="AM1060" i="1" s="1"/>
  <c r="AE1062" i="1"/>
  <c r="AM1062" i="1" s="1"/>
  <c r="AE1064" i="1"/>
  <c r="AM1064" i="1" s="1"/>
  <c r="AE1066" i="1"/>
  <c r="AM1066" i="1" s="1"/>
  <c r="AE1068" i="1"/>
  <c r="AM1068" i="1" s="1"/>
  <c r="AE1070" i="1"/>
  <c r="AM1070" i="1" s="1"/>
  <c r="AE1073" i="1"/>
  <c r="AM1073" i="1" s="1"/>
  <c r="AE1076" i="1"/>
  <c r="AM1076" i="1" s="1"/>
  <c r="AE1078" i="1"/>
  <c r="AM1078" i="1" s="1"/>
  <c r="AE1080" i="1"/>
  <c r="AM1080" i="1" s="1"/>
  <c r="AE1082" i="1"/>
  <c r="AM1082" i="1" s="1"/>
  <c r="AE1084" i="1"/>
  <c r="AM1084" i="1" s="1"/>
  <c r="AE1086" i="1"/>
  <c r="AM1086" i="1" s="1"/>
  <c r="AE1088" i="1"/>
  <c r="AM1088" i="1" s="1"/>
  <c r="AE1090" i="1"/>
  <c r="AM1090" i="1" s="1"/>
  <c r="AE1092" i="1"/>
  <c r="AM1092" i="1" s="1"/>
  <c r="AE1094" i="1"/>
  <c r="AM1094" i="1" s="1"/>
  <c r="AE1096" i="1"/>
  <c r="AM1096" i="1" s="1"/>
  <c r="AE1098" i="1"/>
  <c r="AM1098" i="1" s="1"/>
  <c r="AE1100" i="1"/>
  <c r="AM1100" i="1" s="1"/>
  <c r="AE1102" i="1"/>
  <c r="AM1102" i="1" s="1"/>
  <c r="AE1104" i="1"/>
  <c r="AM1104" i="1" s="1"/>
  <c r="AE1107" i="1"/>
  <c r="AM1107" i="1" s="1"/>
  <c r="AE1109" i="1"/>
  <c r="AM1109" i="1" s="1"/>
  <c r="AE1111" i="1"/>
  <c r="AM1111" i="1" s="1"/>
  <c r="AE1113" i="1"/>
  <c r="AM1113" i="1" s="1"/>
  <c r="AE1116" i="1"/>
  <c r="AM1116" i="1" s="1"/>
  <c r="AE1119" i="1"/>
  <c r="AM1119" i="1" s="1"/>
  <c r="AE1121" i="1"/>
  <c r="AM1121" i="1" s="1"/>
  <c r="AE1123" i="1"/>
  <c r="AM1123" i="1" s="1"/>
  <c r="AE1125" i="1"/>
  <c r="AM1125" i="1" s="1"/>
  <c r="AE1127" i="1"/>
  <c r="AM1127" i="1" s="1"/>
  <c r="AE1131" i="1"/>
  <c r="AM1131" i="1" s="1"/>
  <c r="AE1133" i="1"/>
  <c r="AM1133" i="1" s="1"/>
  <c r="AE1135" i="1"/>
  <c r="AM1135" i="1" s="1"/>
  <c r="AE1137" i="1"/>
  <c r="AM1137" i="1" s="1"/>
  <c r="AE1140" i="1"/>
  <c r="AM1140" i="1" s="1"/>
  <c r="AE1142" i="1"/>
  <c r="AM1142" i="1" s="1"/>
  <c r="AE1145" i="1"/>
  <c r="AM1145" i="1" s="1"/>
  <c r="AE1147" i="1"/>
  <c r="AM1147" i="1" s="1"/>
  <c r="AE1149" i="1"/>
  <c r="AM1149" i="1" s="1"/>
  <c r="AE1151" i="1"/>
  <c r="AM1151" i="1" s="1"/>
  <c r="AE1153" i="1"/>
  <c r="AM1153" i="1" s="1"/>
  <c r="AE1156" i="1"/>
  <c r="AM1156" i="1" s="1"/>
  <c r="AE1157" i="1"/>
  <c r="AM1157" i="1" s="1"/>
  <c r="AE1158" i="1"/>
  <c r="AM1158" i="1" s="1"/>
  <c r="AE1159" i="1"/>
  <c r="AM1159" i="1" s="1"/>
  <c r="AE1160" i="1"/>
  <c r="AM1160" i="1" s="1"/>
  <c r="AE1161" i="1"/>
  <c r="AM1161" i="1" s="1"/>
  <c r="AE1162" i="1"/>
  <c r="AM1162" i="1" s="1"/>
  <c r="AE1164" i="1"/>
  <c r="AM1164" i="1" s="1"/>
  <c r="AL1164" i="1"/>
  <c r="AE1165" i="1"/>
  <c r="AM1165" i="1" s="1"/>
  <c r="AE1166" i="1"/>
  <c r="AM1166" i="1" s="1"/>
  <c r="AE1167" i="1"/>
  <c r="AM1167" i="1" s="1"/>
  <c r="AE1168" i="1"/>
  <c r="AM1168" i="1" s="1"/>
  <c r="AE1169" i="1"/>
  <c r="AM1169" i="1" s="1"/>
  <c r="AE1170" i="1"/>
  <c r="AM1170" i="1" s="1"/>
  <c r="AE1172" i="1"/>
  <c r="AM1172" i="1" s="1"/>
  <c r="AE1174" i="1"/>
  <c r="AM1174" i="1" s="1"/>
  <c r="AE1176" i="1"/>
  <c r="AM1176" i="1" s="1"/>
  <c r="AE1177" i="1"/>
  <c r="AM1177" i="1" s="1"/>
  <c r="AE1178" i="1"/>
  <c r="AM1178" i="1" s="1"/>
  <c r="AE1179" i="1"/>
  <c r="AM1179" i="1" s="1"/>
  <c r="AE1180" i="1"/>
  <c r="AM1180" i="1" s="1"/>
  <c r="AE1181" i="1"/>
  <c r="AM1181" i="1" s="1"/>
  <c r="L1184" i="1"/>
  <c r="L1186" i="1"/>
  <c r="L1189" i="1"/>
  <c r="L1188" i="1" s="1"/>
  <c r="L1192" i="1"/>
  <c r="L1191" i="1" s="1"/>
  <c r="L1195" i="1"/>
  <c r="L1197" i="1"/>
  <c r="L1199" i="1"/>
  <c r="L1201" i="1"/>
  <c r="L1203" i="1"/>
  <c r="L1206" i="1"/>
  <c r="L1208" i="1"/>
  <c r="L1210" i="1"/>
  <c r="L1212" i="1"/>
  <c r="L1214" i="1"/>
  <c r="L1216" i="1"/>
  <c r="L1219" i="1"/>
  <c r="L1218" i="1" s="1"/>
  <c r="L1222" i="1"/>
  <c r="L1224" i="1"/>
  <c r="L1225" i="1"/>
  <c r="L1227" i="1"/>
  <c r="L1229" i="1"/>
  <c r="L1231" i="1"/>
  <c r="L1233" i="1"/>
  <c r="L1235" i="1"/>
  <c r="L1237" i="1"/>
  <c r="L1239" i="1"/>
  <c r="L1241" i="1"/>
  <c r="L1243" i="1"/>
  <c r="L1245" i="1"/>
  <c r="L1247" i="1"/>
  <c r="L1249" i="1"/>
  <c r="L1252" i="1"/>
  <c r="L1254" i="1"/>
  <c r="L1256" i="1"/>
  <c r="L1258" i="1"/>
  <c r="L1261" i="1"/>
  <c r="L1263" i="1"/>
  <c r="L1265" i="1"/>
  <c r="L1267" i="1"/>
  <c r="L1269" i="1"/>
  <c r="L1271" i="1"/>
  <c r="L1275" i="1"/>
  <c r="L1277" i="1"/>
  <c r="L1279" i="1"/>
  <c r="L1281" i="1"/>
  <c r="L1284" i="1"/>
  <c r="L1286" i="1"/>
  <c r="L1289" i="1"/>
  <c r="L1291" i="1"/>
  <c r="L1293" i="1"/>
  <c r="L1295" i="1"/>
  <c r="L1297" i="1"/>
  <c r="L1300" i="1"/>
  <c r="L1301" i="1"/>
  <c r="L1302" i="1"/>
  <c r="L1303" i="1"/>
  <c r="L1304" i="1"/>
  <c r="L1305" i="1"/>
  <c r="L1306" i="1"/>
  <c r="L1308" i="1"/>
  <c r="L1309" i="1"/>
  <c r="L1310" i="1"/>
  <c r="L1311" i="1"/>
  <c r="L1312" i="1"/>
  <c r="L1313" i="1"/>
  <c r="L1314" i="1"/>
  <c r="L1316" i="1"/>
  <c r="L1315" i="1" s="1"/>
  <c r="L1318" i="1"/>
  <c r="L1317" i="1" s="1"/>
  <c r="L1320" i="1"/>
  <c r="L1321" i="1"/>
  <c r="L1322" i="1"/>
  <c r="L1323" i="1"/>
  <c r="L1324" i="1"/>
  <c r="L1325" i="1"/>
  <c r="AE1184" i="1"/>
  <c r="AM1184" i="1" s="1"/>
  <c r="AE1186" i="1"/>
  <c r="AM1186" i="1" s="1"/>
  <c r="AE1189" i="1"/>
  <c r="AM1189" i="1" s="1"/>
  <c r="AE1192" i="1"/>
  <c r="AM1192" i="1" s="1"/>
  <c r="AE1195" i="1"/>
  <c r="AM1195" i="1" s="1"/>
  <c r="AE1197" i="1"/>
  <c r="AM1197" i="1" s="1"/>
  <c r="AE1199" i="1"/>
  <c r="AM1199" i="1" s="1"/>
  <c r="AE1201" i="1"/>
  <c r="AM1201" i="1" s="1"/>
  <c r="AE1203" i="1"/>
  <c r="AM1203" i="1" s="1"/>
  <c r="AE1206" i="1"/>
  <c r="AM1206" i="1" s="1"/>
  <c r="AE1208" i="1"/>
  <c r="AM1208" i="1" s="1"/>
  <c r="AE1210" i="1"/>
  <c r="AM1210" i="1" s="1"/>
  <c r="AE1212" i="1"/>
  <c r="AM1212" i="1" s="1"/>
  <c r="AE1214" i="1"/>
  <c r="AM1214" i="1" s="1"/>
  <c r="AE1216" i="1"/>
  <c r="AM1216" i="1" s="1"/>
  <c r="AE1219" i="1"/>
  <c r="AM1219" i="1" s="1"/>
  <c r="AE1222" i="1"/>
  <c r="AM1222" i="1" s="1"/>
  <c r="AE1224" i="1"/>
  <c r="AM1224" i="1" s="1"/>
  <c r="AE1225" i="1"/>
  <c r="AM1225" i="1" s="1"/>
  <c r="AE1227" i="1"/>
  <c r="AM1227" i="1" s="1"/>
  <c r="AE1229" i="1"/>
  <c r="AM1229" i="1" s="1"/>
  <c r="AE1231" i="1"/>
  <c r="AM1231" i="1" s="1"/>
  <c r="AE1233" i="1"/>
  <c r="AM1233" i="1" s="1"/>
  <c r="AE1235" i="1"/>
  <c r="AM1235" i="1" s="1"/>
  <c r="AE1237" i="1"/>
  <c r="AM1237" i="1" s="1"/>
  <c r="AE1239" i="1"/>
  <c r="AM1239" i="1" s="1"/>
  <c r="AE1241" i="1"/>
  <c r="AM1241" i="1" s="1"/>
  <c r="AE1243" i="1"/>
  <c r="AM1243" i="1" s="1"/>
  <c r="AE1245" i="1"/>
  <c r="AM1245" i="1" s="1"/>
  <c r="AE1247" i="1"/>
  <c r="AM1247" i="1" s="1"/>
  <c r="AE1249" i="1"/>
  <c r="AM1249" i="1" s="1"/>
  <c r="AE1252" i="1"/>
  <c r="AM1252" i="1" s="1"/>
  <c r="AE1254" i="1"/>
  <c r="AM1254" i="1" s="1"/>
  <c r="AE1256" i="1"/>
  <c r="AM1256" i="1" s="1"/>
  <c r="AE1258" i="1"/>
  <c r="AM1258" i="1" s="1"/>
  <c r="AE1261" i="1"/>
  <c r="AM1261" i="1" s="1"/>
  <c r="AE1263" i="1"/>
  <c r="AM1263" i="1" s="1"/>
  <c r="AE1265" i="1"/>
  <c r="AM1265" i="1" s="1"/>
  <c r="AE1267" i="1"/>
  <c r="AM1267" i="1" s="1"/>
  <c r="AE1269" i="1"/>
  <c r="AM1269" i="1" s="1"/>
  <c r="AE1271" i="1"/>
  <c r="AM1271" i="1" s="1"/>
  <c r="AE1275" i="1"/>
  <c r="AM1275" i="1" s="1"/>
  <c r="AE1277" i="1"/>
  <c r="AM1277" i="1" s="1"/>
  <c r="AE1279" i="1"/>
  <c r="AM1279" i="1" s="1"/>
  <c r="AE1281" i="1"/>
  <c r="AM1281" i="1" s="1"/>
  <c r="AE1284" i="1"/>
  <c r="AM1284" i="1" s="1"/>
  <c r="AE1286" i="1"/>
  <c r="AM1286" i="1" s="1"/>
  <c r="AE1289" i="1"/>
  <c r="AM1289" i="1" s="1"/>
  <c r="AE1291" i="1"/>
  <c r="AM1291" i="1" s="1"/>
  <c r="AE1293" i="1"/>
  <c r="AM1293" i="1" s="1"/>
  <c r="AE1295" i="1"/>
  <c r="AM1295" i="1" s="1"/>
  <c r="AE1297" i="1"/>
  <c r="AM1297" i="1" s="1"/>
  <c r="AE1300" i="1"/>
  <c r="AM1300" i="1" s="1"/>
  <c r="AE1301" i="1"/>
  <c r="AM1301" i="1" s="1"/>
  <c r="AE1302" i="1"/>
  <c r="AM1302" i="1" s="1"/>
  <c r="AE1303" i="1"/>
  <c r="AM1303" i="1" s="1"/>
  <c r="AE1304" i="1"/>
  <c r="AM1304" i="1" s="1"/>
  <c r="AE1305" i="1"/>
  <c r="AM1305" i="1" s="1"/>
  <c r="AE1306" i="1"/>
  <c r="AM1306" i="1" s="1"/>
  <c r="AE1308" i="1"/>
  <c r="AM1308" i="1" s="1"/>
  <c r="AE1309" i="1"/>
  <c r="AM1309" i="1" s="1"/>
  <c r="AL1309" i="1"/>
  <c r="AE1310" i="1"/>
  <c r="AM1310" i="1" s="1"/>
  <c r="AE1311" i="1"/>
  <c r="AM1311" i="1" s="1"/>
  <c r="AE1312" i="1"/>
  <c r="AM1312" i="1" s="1"/>
  <c r="AE1313" i="1"/>
  <c r="AM1313" i="1" s="1"/>
  <c r="AE1314" i="1"/>
  <c r="AM1314" i="1" s="1"/>
  <c r="AE1316" i="1"/>
  <c r="AM1316" i="1" s="1"/>
  <c r="AE1318" i="1"/>
  <c r="AM1318" i="1" s="1"/>
  <c r="AL1318" i="1"/>
  <c r="AE1320" i="1"/>
  <c r="AM1320" i="1" s="1"/>
  <c r="AE1321" i="1"/>
  <c r="AM1321" i="1" s="1"/>
  <c r="AE1322" i="1"/>
  <c r="AM1322" i="1" s="1"/>
  <c r="AE1323" i="1"/>
  <c r="AM1323" i="1" s="1"/>
  <c r="AE1324" i="1"/>
  <c r="AM1324" i="1" s="1"/>
  <c r="AE1325" i="1"/>
  <c r="AM1325" i="1" s="1"/>
  <c r="L1328" i="1"/>
  <c r="L1330" i="1"/>
  <c r="L1333" i="1"/>
  <c r="L1332" i="1" s="1"/>
  <c r="L1336" i="1"/>
  <c r="L1335" i="1" s="1"/>
  <c r="L1339" i="1"/>
  <c r="L1341" i="1"/>
  <c r="L1343" i="1"/>
  <c r="L1345" i="1"/>
  <c r="L1347" i="1"/>
  <c r="L1350" i="1"/>
  <c r="L1352" i="1"/>
  <c r="L1354" i="1"/>
  <c r="L1356" i="1"/>
  <c r="L1358" i="1"/>
  <c r="L1360" i="1"/>
  <c r="L1363" i="1"/>
  <c r="L1362" i="1" s="1"/>
  <c r="L1366" i="1"/>
  <c r="L1368" i="1"/>
  <c r="L1370" i="1"/>
  <c r="L1372" i="1"/>
  <c r="L1374" i="1"/>
  <c r="L1376" i="1"/>
  <c r="L1378" i="1"/>
  <c r="L1380" i="1"/>
  <c r="L1382" i="1"/>
  <c r="L1384" i="1"/>
  <c r="L1386" i="1"/>
  <c r="L1388" i="1"/>
  <c r="L1390" i="1"/>
  <c r="L1392" i="1"/>
  <c r="L1394" i="1"/>
  <c r="L1396" i="1"/>
  <c r="L1399" i="1"/>
  <c r="L1402" i="1"/>
  <c r="L1404" i="1"/>
  <c r="L1406" i="1"/>
  <c r="L1409" i="1"/>
  <c r="L1412" i="1"/>
  <c r="L1414" i="1"/>
  <c r="L1416" i="1"/>
  <c r="L1418" i="1"/>
  <c r="L1420" i="1"/>
  <c r="L1424" i="1"/>
  <c r="L1426" i="1"/>
  <c r="L1428" i="1"/>
  <c r="L1430" i="1"/>
  <c r="L1433" i="1"/>
  <c r="L1435" i="1"/>
  <c r="L1438" i="1"/>
  <c r="L1440" i="1"/>
  <c r="L1442" i="1"/>
  <c r="L1444" i="1"/>
  <c r="L1446" i="1"/>
  <c r="L1449" i="1"/>
  <c r="L1450" i="1"/>
  <c r="L1451" i="1"/>
  <c r="L1452" i="1"/>
  <c r="L1453" i="1"/>
  <c r="L1454" i="1"/>
  <c r="L1455" i="1"/>
  <c r="L1457" i="1"/>
  <c r="L1458" i="1"/>
  <c r="L1459" i="1"/>
  <c r="L1460" i="1"/>
  <c r="L1461" i="1"/>
  <c r="L1462" i="1"/>
  <c r="L1463" i="1"/>
  <c r="L1465" i="1"/>
  <c r="L1464" i="1" s="1"/>
  <c r="L1468" i="1"/>
  <c r="L1467" i="1" s="1"/>
  <c r="L1470" i="1"/>
  <c r="L1471" i="1"/>
  <c r="L1472" i="1"/>
  <c r="L1473" i="1"/>
  <c r="L1474" i="1"/>
  <c r="L1475" i="1"/>
  <c r="AE1328" i="1"/>
  <c r="AM1328" i="1" s="1"/>
  <c r="AE1330" i="1"/>
  <c r="AM1330" i="1" s="1"/>
  <c r="AE1333" i="1"/>
  <c r="AM1333" i="1" s="1"/>
  <c r="AE1336" i="1"/>
  <c r="AM1336" i="1" s="1"/>
  <c r="AE1339" i="1"/>
  <c r="AM1339" i="1" s="1"/>
  <c r="AE1341" i="1"/>
  <c r="AM1341" i="1" s="1"/>
  <c r="AE1343" i="1"/>
  <c r="AM1343" i="1" s="1"/>
  <c r="AE1345" i="1"/>
  <c r="AM1345" i="1" s="1"/>
  <c r="AE1347" i="1"/>
  <c r="AM1347" i="1" s="1"/>
  <c r="AE1350" i="1"/>
  <c r="AM1350" i="1" s="1"/>
  <c r="AE1352" i="1"/>
  <c r="AM1352" i="1" s="1"/>
  <c r="AE1354" i="1"/>
  <c r="AM1354" i="1" s="1"/>
  <c r="AE1356" i="1"/>
  <c r="AM1356" i="1" s="1"/>
  <c r="AE1358" i="1"/>
  <c r="AM1358" i="1" s="1"/>
  <c r="AE1360" i="1"/>
  <c r="AM1360" i="1" s="1"/>
  <c r="AE1363" i="1"/>
  <c r="AM1363" i="1" s="1"/>
  <c r="AL1363" i="1"/>
  <c r="AE1366" i="1"/>
  <c r="AM1366" i="1" s="1"/>
  <c r="AE1368" i="1"/>
  <c r="AM1368" i="1" s="1"/>
  <c r="AE1370" i="1"/>
  <c r="AM1370" i="1" s="1"/>
  <c r="AE1372" i="1"/>
  <c r="AM1372" i="1" s="1"/>
  <c r="AE1374" i="1"/>
  <c r="AM1374" i="1" s="1"/>
  <c r="AE1376" i="1"/>
  <c r="AM1376" i="1" s="1"/>
  <c r="AE1378" i="1"/>
  <c r="AM1378" i="1" s="1"/>
  <c r="AE1380" i="1"/>
  <c r="AM1380" i="1" s="1"/>
  <c r="AE1382" i="1"/>
  <c r="AM1382" i="1" s="1"/>
  <c r="AE1384" i="1"/>
  <c r="AM1384" i="1" s="1"/>
  <c r="AE1386" i="1"/>
  <c r="AM1386" i="1" s="1"/>
  <c r="AE1388" i="1"/>
  <c r="AM1388" i="1" s="1"/>
  <c r="AE1390" i="1"/>
  <c r="AM1390" i="1" s="1"/>
  <c r="AE1392" i="1"/>
  <c r="AM1392" i="1" s="1"/>
  <c r="AE1394" i="1"/>
  <c r="AM1394" i="1" s="1"/>
  <c r="AE1396" i="1"/>
  <c r="AM1396" i="1" s="1"/>
  <c r="AE1399" i="1"/>
  <c r="AM1399" i="1" s="1"/>
  <c r="AE1402" i="1"/>
  <c r="AM1402" i="1" s="1"/>
  <c r="AE1404" i="1"/>
  <c r="AM1404" i="1" s="1"/>
  <c r="AE1406" i="1"/>
  <c r="AM1406" i="1" s="1"/>
  <c r="AE1409" i="1"/>
  <c r="AM1409" i="1" s="1"/>
  <c r="AE1412" i="1"/>
  <c r="AM1412" i="1" s="1"/>
  <c r="AE1414" i="1"/>
  <c r="AM1414" i="1" s="1"/>
  <c r="AE1416" i="1"/>
  <c r="AM1416" i="1" s="1"/>
  <c r="AE1418" i="1"/>
  <c r="AM1418" i="1" s="1"/>
  <c r="AE1420" i="1"/>
  <c r="AM1420" i="1" s="1"/>
  <c r="AE1424" i="1"/>
  <c r="AM1424" i="1" s="1"/>
  <c r="AE1426" i="1"/>
  <c r="AM1426" i="1" s="1"/>
  <c r="AE1428" i="1"/>
  <c r="AM1428" i="1" s="1"/>
  <c r="AE1430" i="1"/>
  <c r="AM1430" i="1" s="1"/>
  <c r="AE1433" i="1"/>
  <c r="AM1433" i="1" s="1"/>
  <c r="AE1435" i="1"/>
  <c r="AM1435" i="1" s="1"/>
  <c r="AE1438" i="1"/>
  <c r="AM1438" i="1" s="1"/>
  <c r="AL1438" i="1"/>
  <c r="AE1440" i="1"/>
  <c r="AM1440" i="1" s="1"/>
  <c r="AE1442" i="1"/>
  <c r="AM1442" i="1" s="1"/>
  <c r="AE1444" i="1"/>
  <c r="AM1444" i="1" s="1"/>
  <c r="AE1446" i="1"/>
  <c r="AM1446" i="1" s="1"/>
  <c r="AE1449" i="1"/>
  <c r="AM1449" i="1" s="1"/>
  <c r="AE1450" i="1"/>
  <c r="AM1450" i="1" s="1"/>
  <c r="AE1451" i="1"/>
  <c r="AM1451" i="1" s="1"/>
  <c r="AE1452" i="1"/>
  <c r="AM1452" i="1" s="1"/>
  <c r="AE1453" i="1"/>
  <c r="AM1453" i="1" s="1"/>
  <c r="AE1454" i="1"/>
  <c r="AM1454" i="1" s="1"/>
  <c r="AE1455" i="1"/>
  <c r="AM1455" i="1" s="1"/>
  <c r="AE1457" i="1"/>
  <c r="AM1457" i="1" s="1"/>
  <c r="AE1458" i="1"/>
  <c r="AM1458" i="1" s="1"/>
  <c r="AE1459" i="1"/>
  <c r="AM1459" i="1" s="1"/>
  <c r="AE1460" i="1"/>
  <c r="AM1460" i="1" s="1"/>
  <c r="AE1461" i="1"/>
  <c r="AM1461" i="1" s="1"/>
  <c r="AE1462" i="1"/>
  <c r="AM1462" i="1" s="1"/>
  <c r="AE1463" i="1"/>
  <c r="AM1463" i="1" s="1"/>
  <c r="AE1465" i="1"/>
  <c r="AM1465" i="1" s="1"/>
  <c r="AE1468" i="1"/>
  <c r="AM1468" i="1" s="1"/>
  <c r="AE1470" i="1"/>
  <c r="AM1470" i="1" s="1"/>
  <c r="AE1471" i="1"/>
  <c r="AM1471" i="1" s="1"/>
  <c r="AE1472" i="1"/>
  <c r="AM1472" i="1" s="1"/>
  <c r="AE1473" i="1"/>
  <c r="AM1473" i="1" s="1"/>
  <c r="AE1474" i="1"/>
  <c r="AM1474" i="1" s="1"/>
  <c r="AE1475" i="1"/>
  <c r="AM1475" i="1" s="1"/>
  <c r="L1478" i="1"/>
  <c r="L1480" i="1"/>
  <c r="L1483" i="1"/>
  <c r="L1486" i="1"/>
  <c r="L1485" i="1" s="1"/>
  <c r="L1489" i="1"/>
  <c r="L1491" i="1"/>
  <c r="L1493" i="1"/>
  <c r="L1495" i="1"/>
  <c r="L1497" i="1"/>
  <c r="L1500" i="1"/>
  <c r="L1502" i="1"/>
  <c r="L1504" i="1"/>
  <c r="L1506" i="1"/>
  <c r="L1508" i="1"/>
  <c r="L1510" i="1"/>
  <c r="L1513" i="1"/>
  <c r="L1512" i="1" s="1"/>
  <c r="L1516" i="1"/>
  <c r="L1518" i="1"/>
  <c r="L1520" i="1"/>
  <c r="L1522" i="1"/>
  <c r="L1524" i="1"/>
  <c r="L1526" i="1"/>
  <c r="L1528" i="1"/>
  <c r="L1530" i="1"/>
  <c r="L1532" i="1"/>
  <c r="L1534" i="1"/>
  <c r="L1536" i="1"/>
  <c r="L1538" i="1"/>
  <c r="L1540" i="1"/>
  <c r="L1542" i="1"/>
  <c r="L1544" i="1"/>
  <c r="L1547" i="1"/>
  <c r="L1550" i="1"/>
  <c r="L1552" i="1"/>
  <c r="L1554" i="1"/>
  <c r="L1557" i="1"/>
  <c r="L1560" i="1"/>
  <c r="L1562" i="1"/>
  <c r="L1564" i="1"/>
  <c r="L1566" i="1"/>
  <c r="L1568" i="1"/>
  <c r="L1572" i="1"/>
  <c r="L1574" i="1"/>
  <c r="L1576" i="1"/>
  <c r="L1578" i="1"/>
  <c r="L1581" i="1"/>
  <c r="L1583" i="1"/>
  <c r="L1586" i="1"/>
  <c r="L1588" i="1"/>
  <c r="L1590" i="1"/>
  <c r="L1592" i="1"/>
  <c r="L1594" i="1"/>
  <c r="L1597" i="1"/>
  <c r="L1598" i="1"/>
  <c r="L1599" i="1"/>
  <c r="L1600" i="1"/>
  <c r="L1601" i="1"/>
  <c r="L1602" i="1"/>
  <c r="L1603" i="1"/>
  <c r="L1605" i="1"/>
  <c r="L1606" i="1"/>
  <c r="L1607" i="1"/>
  <c r="L1608" i="1"/>
  <c r="L1609" i="1"/>
  <c r="L1610" i="1"/>
  <c r="L1611" i="1"/>
  <c r="L1613" i="1"/>
  <c r="L1612" i="1" s="1"/>
  <c r="L1615" i="1"/>
  <c r="L1614" i="1" s="1"/>
  <c r="L1617" i="1"/>
  <c r="L1618" i="1"/>
  <c r="L1619" i="1"/>
  <c r="L1620" i="1"/>
  <c r="L1621" i="1"/>
  <c r="L1622" i="1"/>
  <c r="AE1478" i="1"/>
  <c r="AM1478" i="1" s="1"/>
  <c r="AE1480" i="1"/>
  <c r="AM1480" i="1" s="1"/>
  <c r="AE1483" i="1"/>
  <c r="AM1483" i="1" s="1"/>
  <c r="AE1486" i="1"/>
  <c r="AM1486" i="1" s="1"/>
  <c r="AE1489" i="1"/>
  <c r="AM1489" i="1" s="1"/>
  <c r="AE1491" i="1"/>
  <c r="AM1491" i="1" s="1"/>
  <c r="AE1493" i="1"/>
  <c r="AM1493" i="1" s="1"/>
  <c r="AE1495" i="1"/>
  <c r="AM1495" i="1" s="1"/>
  <c r="AE1497" i="1"/>
  <c r="AM1497" i="1" s="1"/>
  <c r="AE1500" i="1"/>
  <c r="AM1500" i="1" s="1"/>
  <c r="AE1502" i="1"/>
  <c r="AM1502" i="1" s="1"/>
  <c r="AE1504" i="1"/>
  <c r="AM1504" i="1" s="1"/>
  <c r="AE1506" i="1"/>
  <c r="AM1506" i="1" s="1"/>
  <c r="AE1508" i="1"/>
  <c r="AM1508" i="1" s="1"/>
  <c r="AE1510" i="1"/>
  <c r="AM1510" i="1" s="1"/>
  <c r="AE1513" i="1"/>
  <c r="AM1513" i="1" s="1"/>
  <c r="AE1516" i="1"/>
  <c r="AM1516" i="1" s="1"/>
  <c r="AE1518" i="1"/>
  <c r="AM1518" i="1" s="1"/>
  <c r="AE1520" i="1"/>
  <c r="AM1520" i="1" s="1"/>
  <c r="AE1522" i="1"/>
  <c r="AM1522" i="1" s="1"/>
  <c r="AE1524" i="1"/>
  <c r="AM1524" i="1" s="1"/>
  <c r="AE1526" i="1"/>
  <c r="AM1526" i="1" s="1"/>
  <c r="AE1528" i="1"/>
  <c r="AM1528" i="1" s="1"/>
  <c r="AE1530" i="1"/>
  <c r="AM1530" i="1" s="1"/>
  <c r="AE1532" i="1"/>
  <c r="AM1532" i="1" s="1"/>
  <c r="AE1534" i="1"/>
  <c r="AM1534" i="1" s="1"/>
  <c r="AE1536" i="1"/>
  <c r="AM1536" i="1" s="1"/>
  <c r="AE1538" i="1"/>
  <c r="AM1538" i="1" s="1"/>
  <c r="AE1540" i="1"/>
  <c r="AM1540" i="1" s="1"/>
  <c r="AE1542" i="1"/>
  <c r="AM1542" i="1" s="1"/>
  <c r="AE1544" i="1"/>
  <c r="AM1544" i="1" s="1"/>
  <c r="AE1547" i="1"/>
  <c r="AM1547" i="1" s="1"/>
  <c r="AE1550" i="1"/>
  <c r="AM1550" i="1" s="1"/>
  <c r="AE1552" i="1"/>
  <c r="AM1552" i="1" s="1"/>
  <c r="AE1554" i="1"/>
  <c r="AM1554" i="1" s="1"/>
  <c r="AE1557" i="1"/>
  <c r="AM1557" i="1" s="1"/>
  <c r="AE1560" i="1"/>
  <c r="AM1560" i="1" s="1"/>
  <c r="AE1562" i="1"/>
  <c r="AM1562" i="1" s="1"/>
  <c r="AE1564" i="1"/>
  <c r="AM1564" i="1" s="1"/>
  <c r="AE1566" i="1"/>
  <c r="AM1566" i="1" s="1"/>
  <c r="AE1568" i="1"/>
  <c r="AM1568" i="1" s="1"/>
  <c r="AE1572" i="1"/>
  <c r="AM1572" i="1" s="1"/>
  <c r="AE1574" i="1"/>
  <c r="AM1574" i="1" s="1"/>
  <c r="AE1576" i="1"/>
  <c r="AM1576" i="1" s="1"/>
  <c r="AE1578" i="1"/>
  <c r="AM1578" i="1" s="1"/>
  <c r="AE1581" i="1"/>
  <c r="AM1581" i="1" s="1"/>
  <c r="AL1581" i="1"/>
  <c r="AE1583" i="1"/>
  <c r="AM1583" i="1" s="1"/>
  <c r="AE1586" i="1"/>
  <c r="AM1586" i="1" s="1"/>
  <c r="AE1588" i="1"/>
  <c r="AM1588" i="1" s="1"/>
  <c r="AE1590" i="1"/>
  <c r="AM1590" i="1" s="1"/>
  <c r="AE1592" i="1"/>
  <c r="AM1592" i="1" s="1"/>
  <c r="AE1594" i="1"/>
  <c r="AM1594" i="1" s="1"/>
  <c r="AE1597" i="1"/>
  <c r="AM1597" i="1" s="1"/>
  <c r="AE1598" i="1"/>
  <c r="AM1598" i="1" s="1"/>
  <c r="AE1599" i="1"/>
  <c r="AM1599" i="1" s="1"/>
  <c r="AE1600" i="1"/>
  <c r="AM1600" i="1" s="1"/>
  <c r="AE1601" i="1"/>
  <c r="AM1601" i="1" s="1"/>
  <c r="AE1602" i="1"/>
  <c r="AM1602" i="1" s="1"/>
  <c r="AE1603" i="1"/>
  <c r="AM1603" i="1" s="1"/>
  <c r="AE1605" i="1"/>
  <c r="AM1605" i="1" s="1"/>
  <c r="AE1606" i="1"/>
  <c r="AM1606" i="1" s="1"/>
  <c r="AE1607" i="1"/>
  <c r="AM1607" i="1" s="1"/>
  <c r="AE1608" i="1"/>
  <c r="AM1608" i="1" s="1"/>
  <c r="AE1609" i="1"/>
  <c r="AM1609" i="1" s="1"/>
  <c r="AE1610" i="1"/>
  <c r="AM1610" i="1" s="1"/>
  <c r="AE1611" i="1"/>
  <c r="AM1611" i="1" s="1"/>
  <c r="AE1613" i="1"/>
  <c r="AM1613" i="1" s="1"/>
  <c r="AE1615" i="1"/>
  <c r="AM1615" i="1" s="1"/>
  <c r="AE1617" i="1"/>
  <c r="AM1617" i="1" s="1"/>
  <c r="AE1618" i="1"/>
  <c r="AM1618" i="1" s="1"/>
  <c r="AE1619" i="1"/>
  <c r="AM1619" i="1" s="1"/>
  <c r="AE1620" i="1"/>
  <c r="AM1620" i="1" s="1"/>
  <c r="AE1621" i="1"/>
  <c r="AM1621" i="1" s="1"/>
  <c r="AE1622" i="1"/>
  <c r="AM1622" i="1" s="1"/>
  <c r="L1625" i="1"/>
  <c r="L1627" i="1"/>
  <c r="L1630" i="1"/>
  <c r="L1633" i="1"/>
  <c r="L1632" i="1" s="1"/>
  <c r="L1636" i="1"/>
  <c r="L1638" i="1"/>
  <c r="L1640" i="1"/>
  <c r="L1642" i="1"/>
  <c r="L1644" i="1"/>
  <c r="L1647" i="1"/>
  <c r="L1649" i="1"/>
  <c r="L1651" i="1"/>
  <c r="L1653" i="1"/>
  <c r="L1655" i="1"/>
  <c r="L1657" i="1"/>
  <c r="L1660" i="1"/>
  <c r="L1659" i="1" s="1"/>
  <c r="L1663" i="1"/>
  <c r="L1665" i="1"/>
  <c r="L1667" i="1"/>
  <c r="L1669" i="1"/>
  <c r="L1671" i="1"/>
  <c r="L1673" i="1"/>
  <c r="L1675" i="1"/>
  <c r="L1677" i="1"/>
  <c r="L1679" i="1"/>
  <c r="L1681" i="1"/>
  <c r="L1683" i="1"/>
  <c r="L1685" i="1"/>
  <c r="L1687" i="1"/>
  <c r="L1689" i="1"/>
  <c r="L1691" i="1"/>
  <c r="L1693" i="1"/>
  <c r="L1695" i="1"/>
  <c r="L1698" i="1"/>
  <c r="L1700" i="1"/>
  <c r="L1702" i="1"/>
  <c r="L1705" i="1"/>
  <c r="L1708" i="1"/>
  <c r="L1710" i="1"/>
  <c r="L1712" i="1"/>
  <c r="L1714" i="1"/>
  <c r="L1716" i="1"/>
  <c r="L1720" i="1"/>
  <c r="L1722" i="1"/>
  <c r="L1724" i="1"/>
  <c r="L1726" i="1"/>
  <c r="L1729" i="1"/>
  <c r="L1731" i="1"/>
  <c r="L1734" i="1"/>
  <c r="L1736" i="1"/>
  <c r="L1738" i="1"/>
  <c r="L1740" i="1"/>
  <c r="L1742" i="1"/>
  <c r="L1745" i="1"/>
  <c r="L1746" i="1"/>
  <c r="L1747" i="1"/>
  <c r="L1748" i="1"/>
  <c r="L1749" i="1"/>
  <c r="L1750" i="1"/>
  <c r="L1751" i="1"/>
  <c r="L1753" i="1"/>
  <c r="L1754" i="1"/>
  <c r="L1755" i="1"/>
  <c r="L1756" i="1"/>
  <c r="L1757" i="1"/>
  <c r="L1758" i="1"/>
  <c r="L1759" i="1"/>
  <c r="L1761" i="1"/>
  <c r="L1760" i="1" s="1"/>
  <c r="L1763" i="1"/>
  <c r="L1764" i="1"/>
  <c r="L1765" i="1"/>
  <c r="L1766" i="1"/>
  <c r="L1767" i="1"/>
  <c r="L1768" i="1"/>
  <c r="AE1625" i="1"/>
  <c r="AM1625" i="1" s="1"/>
  <c r="AE1627" i="1"/>
  <c r="AM1627" i="1" s="1"/>
  <c r="AE1630" i="1"/>
  <c r="AM1630" i="1" s="1"/>
  <c r="AE1633" i="1"/>
  <c r="AM1633" i="1" s="1"/>
  <c r="AE1636" i="1"/>
  <c r="AM1636" i="1" s="1"/>
  <c r="AE1638" i="1"/>
  <c r="AM1638" i="1" s="1"/>
  <c r="AE1640" i="1"/>
  <c r="AM1640" i="1" s="1"/>
  <c r="AE1642" i="1"/>
  <c r="AM1642" i="1" s="1"/>
  <c r="AE1644" i="1"/>
  <c r="AM1644" i="1" s="1"/>
  <c r="AE1647" i="1"/>
  <c r="AM1647" i="1" s="1"/>
  <c r="AE1649" i="1"/>
  <c r="AM1649" i="1" s="1"/>
  <c r="AE1651" i="1"/>
  <c r="AM1651" i="1" s="1"/>
  <c r="AE1653" i="1"/>
  <c r="AM1653" i="1" s="1"/>
  <c r="AE1655" i="1"/>
  <c r="AM1655" i="1" s="1"/>
  <c r="AE1657" i="1"/>
  <c r="AM1657" i="1" s="1"/>
  <c r="AE1660" i="1"/>
  <c r="AM1660" i="1" s="1"/>
  <c r="AE1663" i="1"/>
  <c r="AM1663" i="1" s="1"/>
  <c r="AE1665" i="1"/>
  <c r="AM1665" i="1" s="1"/>
  <c r="AE1667" i="1"/>
  <c r="AM1667" i="1" s="1"/>
  <c r="AE1669" i="1"/>
  <c r="AM1669" i="1" s="1"/>
  <c r="AE1671" i="1"/>
  <c r="AM1671" i="1" s="1"/>
  <c r="AE1673" i="1"/>
  <c r="AM1673" i="1" s="1"/>
  <c r="AE1675" i="1"/>
  <c r="AM1675" i="1" s="1"/>
  <c r="AE1677" i="1"/>
  <c r="AM1677" i="1" s="1"/>
  <c r="AE1679" i="1"/>
  <c r="AM1679" i="1" s="1"/>
  <c r="AE1681" i="1"/>
  <c r="AM1681" i="1" s="1"/>
  <c r="AE1683" i="1"/>
  <c r="AM1683" i="1" s="1"/>
  <c r="AE1685" i="1"/>
  <c r="AM1685" i="1" s="1"/>
  <c r="AE1687" i="1"/>
  <c r="AM1687" i="1" s="1"/>
  <c r="AE1689" i="1"/>
  <c r="AM1689" i="1" s="1"/>
  <c r="AE1691" i="1"/>
  <c r="AM1691" i="1" s="1"/>
  <c r="AE1693" i="1"/>
  <c r="AM1693" i="1" s="1"/>
  <c r="AE1695" i="1"/>
  <c r="AM1695" i="1" s="1"/>
  <c r="AE1698" i="1"/>
  <c r="AM1698" i="1" s="1"/>
  <c r="AE1700" i="1"/>
  <c r="AM1700" i="1" s="1"/>
  <c r="AE1702" i="1"/>
  <c r="AM1702" i="1" s="1"/>
  <c r="AE1705" i="1"/>
  <c r="AM1705" i="1" s="1"/>
  <c r="AE1708" i="1"/>
  <c r="AM1708" i="1" s="1"/>
  <c r="AE1710" i="1"/>
  <c r="AM1710" i="1" s="1"/>
  <c r="AE1712" i="1"/>
  <c r="AM1712" i="1" s="1"/>
  <c r="AE1714" i="1"/>
  <c r="AM1714" i="1" s="1"/>
  <c r="AE1716" i="1"/>
  <c r="AM1716" i="1" s="1"/>
  <c r="AE1720" i="1"/>
  <c r="AM1720" i="1" s="1"/>
  <c r="AE1722" i="1"/>
  <c r="AM1722" i="1" s="1"/>
  <c r="AE1724" i="1"/>
  <c r="AM1724" i="1" s="1"/>
  <c r="AE1726" i="1"/>
  <c r="AM1726" i="1" s="1"/>
  <c r="AE1729" i="1"/>
  <c r="AM1729" i="1" s="1"/>
  <c r="AE1731" i="1"/>
  <c r="AM1731" i="1" s="1"/>
  <c r="AE1734" i="1"/>
  <c r="AM1734" i="1" s="1"/>
  <c r="AE1736" i="1"/>
  <c r="AM1736" i="1" s="1"/>
  <c r="AE1738" i="1"/>
  <c r="AM1738" i="1" s="1"/>
  <c r="AE1740" i="1"/>
  <c r="AM1740" i="1" s="1"/>
  <c r="AE1742" i="1"/>
  <c r="AM1742" i="1" s="1"/>
  <c r="AE1745" i="1"/>
  <c r="AM1745" i="1" s="1"/>
  <c r="AE1746" i="1"/>
  <c r="AM1746" i="1" s="1"/>
  <c r="AE1747" i="1"/>
  <c r="AM1747" i="1" s="1"/>
  <c r="AE1748" i="1"/>
  <c r="AM1748" i="1" s="1"/>
  <c r="AE1749" i="1"/>
  <c r="AM1749" i="1" s="1"/>
  <c r="AE1750" i="1"/>
  <c r="AM1750" i="1" s="1"/>
  <c r="AE1751" i="1"/>
  <c r="AM1751" i="1" s="1"/>
  <c r="AE1753" i="1"/>
  <c r="AM1753" i="1" s="1"/>
  <c r="AE1754" i="1"/>
  <c r="AM1754" i="1" s="1"/>
  <c r="AE1755" i="1"/>
  <c r="AM1755" i="1" s="1"/>
  <c r="AE1756" i="1"/>
  <c r="AM1756" i="1" s="1"/>
  <c r="AE1757" i="1"/>
  <c r="AM1757" i="1" s="1"/>
  <c r="AE1758" i="1"/>
  <c r="AM1758" i="1" s="1"/>
  <c r="AE1759" i="1"/>
  <c r="AM1759" i="1" s="1"/>
  <c r="AH1760" i="1"/>
  <c r="AE1761" i="1"/>
  <c r="AM1761" i="1" s="1"/>
  <c r="AE1763" i="1"/>
  <c r="AM1763" i="1" s="1"/>
  <c r="AE1764" i="1"/>
  <c r="AM1764" i="1" s="1"/>
  <c r="AE1765" i="1"/>
  <c r="AM1765" i="1" s="1"/>
  <c r="AE1766" i="1"/>
  <c r="AM1766" i="1" s="1"/>
  <c r="AE1767" i="1"/>
  <c r="AM1767" i="1" s="1"/>
  <c r="AE1768" i="1"/>
  <c r="AM1768" i="1" s="1"/>
  <c r="L1771" i="1"/>
  <c r="L1773" i="1"/>
  <c r="L1776" i="1"/>
  <c r="L1775" i="1" s="1"/>
  <c r="L1779" i="1"/>
  <c r="L1781" i="1"/>
  <c r="L1784" i="1"/>
  <c r="L1786" i="1"/>
  <c r="L1788" i="1"/>
  <c r="L1791" i="1"/>
  <c r="L1790" i="1" s="1"/>
  <c r="L1794" i="1"/>
  <c r="L1796" i="1"/>
  <c r="L1798" i="1"/>
  <c r="L1800" i="1"/>
  <c r="L1802" i="1"/>
  <c r="L1804" i="1"/>
  <c r="L1806" i="1"/>
  <c r="L1808" i="1"/>
  <c r="L1810" i="1"/>
  <c r="L1812" i="1"/>
  <c r="L1814" i="1"/>
  <c r="L1816" i="1"/>
  <c r="L1818" i="1"/>
  <c r="L1821" i="1"/>
  <c r="L1823" i="1"/>
  <c r="L1825" i="1"/>
  <c r="L1827" i="1"/>
  <c r="L1829" i="1"/>
  <c r="L1831" i="1"/>
  <c r="L1835" i="1"/>
  <c r="L1837" i="1"/>
  <c r="L1839" i="1"/>
  <c r="L1841" i="1"/>
  <c r="L1844" i="1"/>
  <c r="L1846" i="1"/>
  <c r="L1849" i="1"/>
  <c r="L1851" i="1"/>
  <c r="L1853" i="1"/>
  <c r="L1855" i="1"/>
  <c r="L1857" i="1"/>
  <c r="L1860" i="1"/>
  <c r="L1861" i="1"/>
  <c r="L1862" i="1"/>
  <c r="L1863" i="1"/>
  <c r="L1864" i="1"/>
  <c r="L1866" i="1"/>
  <c r="L1867" i="1"/>
  <c r="L1868" i="1"/>
  <c r="L1869" i="1"/>
  <c r="L1871" i="1"/>
  <c r="L1870" i="1" s="1"/>
  <c r="L1873" i="1"/>
  <c r="L1872" i="1" s="1"/>
  <c r="L1875" i="1"/>
  <c r="L1876" i="1"/>
  <c r="L1877" i="1"/>
  <c r="L1878" i="1"/>
  <c r="L1879" i="1"/>
  <c r="L1880" i="1"/>
  <c r="AE1771" i="1"/>
  <c r="AM1771" i="1" s="1"/>
  <c r="AE1773" i="1"/>
  <c r="AM1773" i="1" s="1"/>
  <c r="AE1776" i="1"/>
  <c r="AM1776" i="1" s="1"/>
  <c r="AE1779" i="1"/>
  <c r="AM1779" i="1" s="1"/>
  <c r="AE1781" i="1"/>
  <c r="AM1781" i="1" s="1"/>
  <c r="AE1784" i="1"/>
  <c r="AM1784" i="1" s="1"/>
  <c r="AE1786" i="1"/>
  <c r="AM1786" i="1" s="1"/>
  <c r="AE1788" i="1"/>
  <c r="AM1788" i="1" s="1"/>
  <c r="AE1791" i="1"/>
  <c r="AM1791" i="1" s="1"/>
  <c r="AE1794" i="1"/>
  <c r="AM1794" i="1" s="1"/>
  <c r="AE1796" i="1"/>
  <c r="AM1796" i="1" s="1"/>
  <c r="AE1798" i="1"/>
  <c r="AM1798" i="1" s="1"/>
  <c r="AE1800" i="1"/>
  <c r="AM1800" i="1" s="1"/>
  <c r="AE1802" i="1"/>
  <c r="AM1802" i="1" s="1"/>
  <c r="AE1804" i="1"/>
  <c r="AM1804" i="1" s="1"/>
  <c r="AE1806" i="1"/>
  <c r="AM1806" i="1" s="1"/>
  <c r="AE1808" i="1"/>
  <c r="AM1808" i="1" s="1"/>
  <c r="AE1810" i="1"/>
  <c r="AM1810" i="1" s="1"/>
  <c r="AE1812" i="1"/>
  <c r="AM1812" i="1" s="1"/>
  <c r="AE1814" i="1"/>
  <c r="AM1814" i="1" s="1"/>
  <c r="AE1816" i="1"/>
  <c r="AM1816" i="1" s="1"/>
  <c r="AE1818" i="1"/>
  <c r="AM1818" i="1" s="1"/>
  <c r="AE1821" i="1"/>
  <c r="AM1821" i="1" s="1"/>
  <c r="AE1823" i="1"/>
  <c r="AM1823" i="1" s="1"/>
  <c r="AE1825" i="1"/>
  <c r="AM1825" i="1" s="1"/>
  <c r="AE1827" i="1"/>
  <c r="AM1827" i="1" s="1"/>
  <c r="AE1829" i="1"/>
  <c r="AM1829" i="1" s="1"/>
  <c r="AE1831" i="1"/>
  <c r="AM1831" i="1" s="1"/>
  <c r="AE1835" i="1"/>
  <c r="AM1835" i="1" s="1"/>
  <c r="AE1837" i="1"/>
  <c r="AM1837" i="1" s="1"/>
  <c r="AE1839" i="1"/>
  <c r="AM1839" i="1" s="1"/>
  <c r="AE1841" i="1"/>
  <c r="AM1841" i="1" s="1"/>
  <c r="AE1844" i="1"/>
  <c r="AM1844" i="1" s="1"/>
  <c r="AE1846" i="1"/>
  <c r="AM1846" i="1" s="1"/>
  <c r="AE1849" i="1"/>
  <c r="AM1849" i="1" s="1"/>
  <c r="AE1851" i="1"/>
  <c r="AM1851" i="1" s="1"/>
  <c r="AE1853" i="1"/>
  <c r="AM1853" i="1" s="1"/>
  <c r="AE1855" i="1"/>
  <c r="AM1855" i="1" s="1"/>
  <c r="AE1857" i="1"/>
  <c r="AM1857" i="1" s="1"/>
  <c r="AE1860" i="1"/>
  <c r="AM1860" i="1" s="1"/>
  <c r="AE1861" i="1"/>
  <c r="AM1861" i="1" s="1"/>
  <c r="AE1862" i="1"/>
  <c r="AM1862" i="1" s="1"/>
  <c r="AE1863" i="1"/>
  <c r="AM1863" i="1" s="1"/>
  <c r="AE1864" i="1"/>
  <c r="AM1864" i="1" s="1"/>
  <c r="AE1866" i="1"/>
  <c r="AM1866" i="1" s="1"/>
  <c r="AE1867" i="1"/>
  <c r="AM1867" i="1" s="1"/>
  <c r="AE1868" i="1"/>
  <c r="AM1868" i="1" s="1"/>
  <c r="AE1869" i="1"/>
  <c r="AM1869" i="1" s="1"/>
  <c r="AE1871" i="1"/>
  <c r="AM1871" i="1" s="1"/>
  <c r="AE1873" i="1"/>
  <c r="AM1873" i="1" s="1"/>
  <c r="AE1875" i="1"/>
  <c r="AM1875" i="1" s="1"/>
  <c r="AE1876" i="1"/>
  <c r="AM1876" i="1" s="1"/>
  <c r="AE1877" i="1"/>
  <c r="AM1877" i="1" s="1"/>
  <c r="AE1878" i="1"/>
  <c r="AM1878" i="1" s="1"/>
  <c r="AE1879" i="1"/>
  <c r="AM1879" i="1" s="1"/>
  <c r="AE1880" i="1"/>
  <c r="AM1880" i="1" s="1"/>
  <c r="L1883" i="1"/>
  <c r="L1882" i="1" s="1"/>
  <c r="L1886" i="1"/>
  <c r="L1885" i="1" s="1"/>
  <c r="L1889" i="1"/>
  <c r="L1891" i="1"/>
  <c r="L1894" i="1"/>
  <c r="L1896" i="1"/>
  <c r="L1898" i="1"/>
  <c r="L1901" i="1"/>
  <c r="L1900" i="1" s="1"/>
  <c r="L1904" i="1"/>
  <c r="L1906" i="1"/>
  <c r="L1908" i="1"/>
  <c r="L1910" i="1"/>
  <c r="L1911" i="1"/>
  <c r="L1913" i="1"/>
  <c r="L1915" i="1"/>
  <c r="L1917" i="1"/>
  <c r="L1919" i="1"/>
  <c r="L1921" i="1"/>
  <c r="L1923" i="1"/>
  <c r="L1926" i="1"/>
  <c r="L1929" i="1"/>
  <c r="L1931" i="1"/>
  <c r="L1933" i="1"/>
  <c r="L1936" i="1"/>
  <c r="L1941" i="1"/>
  <c r="L1943" i="1"/>
  <c r="L1945" i="1"/>
  <c r="L1947" i="1"/>
  <c r="L1949" i="1"/>
  <c r="L1953" i="1"/>
  <c r="L1955" i="1"/>
  <c r="L1957" i="1"/>
  <c r="L1959" i="1"/>
  <c r="L1962" i="1"/>
  <c r="L1964" i="1"/>
  <c r="L1967" i="1"/>
  <c r="L1969" i="1"/>
  <c r="L1971" i="1"/>
  <c r="L1973" i="1"/>
  <c r="L1975" i="1"/>
  <c r="L1978" i="1"/>
  <c r="L1979" i="1"/>
  <c r="L1980" i="1"/>
  <c r="L1981" i="1"/>
  <c r="L1982" i="1"/>
  <c r="L1983" i="1"/>
  <c r="L1985" i="1"/>
  <c r="L1986" i="1"/>
  <c r="L1987" i="1"/>
  <c r="L1988" i="1"/>
  <c r="L1989" i="1"/>
  <c r="L1990" i="1"/>
  <c r="L1992" i="1"/>
  <c r="L1991" i="1" s="1"/>
  <c r="L1995" i="1"/>
  <c r="L1994" i="1" s="1"/>
  <c r="L1997" i="1"/>
  <c r="L1998" i="1"/>
  <c r="L1999" i="1"/>
  <c r="L2000" i="1"/>
  <c r="L2001" i="1"/>
  <c r="L2002" i="1"/>
  <c r="AE1883" i="1"/>
  <c r="AM1883" i="1" s="1"/>
  <c r="AE1886" i="1"/>
  <c r="AM1886" i="1" s="1"/>
  <c r="AE1889" i="1"/>
  <c r="AM1889" i="1" s="1"/>
  <c r="AE1891" i="1"/>
  <c r="AM1891" i="1" s="1"/>
  <c r="AE1894" i="1"/>
  <c r="AM1894" i="1" s="1"/>
  <c r="AE1896" i="1"/>
  <c r="AM1896" i="1" s="1"/>
  <c r="AE1898" i="1"/>
  <c r="AM1898" i="1" s="1"/>
  <c r="AE1901" i="1"/>
  <c r="AM1901" i="1" s="1"/>
  <c r="AE1904" i="1"/>
  <c r="AM1904" i="1" s="1"/>
  <c r="AE1906" i="1"/>
  <c r="AM1906" i="1" s="1"/>
  <c r="AE1908" i="1"/>
  <c r="AM1908" i="1" s="1"/>
  <c r="AE1910" i="1"/>
  <c r="AM1910" i="1" s="1"/>
  <c r="AE1911" i="1"/>
  <c r="AM1911" i="1" s="1"/>
  <c r="AE1913" i="1"/>
  <c r="AM1913" i="1" s="1"/>
  <c r="AE1915" i="1"/>
  <c r="AM1915" i="1" s="1"/>
  <c r="AE1917" i="1"/>
  <c r="AM1917" i="1" s="1"/>
  <c r="AE1919" i="1"/>
  <c r="AM1919" i="1" s="1"/>
  <c r="AE1921" i="1"/>
  <c r="AM1921" i="1" s="1"/>
  <c r="AE1923" i="1"/>
  <c r="AM1923" i="1" s="1"/>
  <c r="AE1926" i="1"/>
  <c r="AM1926" i="1" s="1"/>
  <c r="AE1929" i="1"/>
  <c r="AM1929" i="1" s="1"/>
  <c r="AE1931" i="1"/>
  <c r="AM1931" i="1" s="1"/>
  <c r="AE1933" i="1"/>
  <c r="AM1933" i="1" s="1"/>
  <c r="AE1936" i="1"/>
  <c r="AM1936" i="1" s="1"/>
  <c r="AE1941" i="1"/>
  <c r="AM1941" i="1" s="1"/>
  <c r="AE1943" i="1"/>
  <c r="AM1943" i="1" s="1"/>
  <c r="AE1945" i="1"/>
  <c r="AM1945" i="1" s="1"/>
  <c r="AE1947" i="1"/>
  <c r="AM1947" i="1" s="1"/>
  <c r="AE1949" i="1"/>
  <c r="AM1949" i="1" s="1"/>
  <c r="AE1953" i="1"/>
  <c r="AM1953" i="1" s="1"/>
  <c r="AE1955" i="1"/>
  <c r="AM1955" i="1" s="1"/>
  <c r="AE1957" i="1"/>
  <c r="AM1957" i="1" s="1"/>
  <c r="AE1959" i="1"/>
  <c r="AM1959" i="1" s="1"/>
  <c r="AE1962" i="1"/>
  <c r="AM1962" i="1" s="1"/>
  <c r="AE1964" i="1"/>
  <c r="AM1964" i="1" s="1"/>
  <c r="AE1967" i="1"/>
  <c r="AM1967" i="1" s="1"/>
  <c r="AE1969" i="1"/>
  <c r="AM1969" i="1" s="1"/>
  <c r="AE1971" i="1"/>
  <c r="AM1971" i="1" s="1"/>
  <c r="AE1973" i="1"/>
  <c r="AM1973" i="1" s="1"/>
  <c r="AE1975" i="1"/>
  <c r="AM1975" i="1" s="1"/>
  <c r="AE1978" i="1"/>
  <c r="AM1978" i="1" s="1"/>
  <c r="AE1979" i="1"/>
  <c r="AM1979" i="1" s="1"/>
  <c r="AE1980" i="1"/>
  <c r="AM1980" i="1" s="1"/>
  <c r="AE1981" i="1"/>
  <c r="AM1981" i="1" s="1"/>
  <c r="AE1982" i="1"/>
  <c r="AM1982" i="1" s="1"/>
  <c r="AE1983" i="1"/>
  <c r="AM1983" i="1" s="1"/>
  <c r="AE1985" i="1"/>
  <c r="AM1985" i="1" s="1"/>
  <c r="AE1986" i="1"/>
  <c r="AM1986" i="1" s="1"/>
  <c r="AE1987" i="1"/>
  <c r="AM1987" i="1" s="1"/>
  <c r="AE1988" i="1"/>
  <c r="AM1988" i="1" s="1"/>
  <c r="AE1989" i="1"/>
  <c r="AM1989" i="1" s="1"/>
  <c r="AE1990" i="1"/>
  <c r="AM1990" i="1" s="1"/>
  <c r="AE1992" i="1"/>
  <c r="AM1992" i="1" s="1"/>
  <c r="AE1995" i="1"/>
  <c r="AM1995" i="1" s="1"/>
  <c r="AE1997" i="1"/>
  <c r="AM1997" i="1" s="1"/>
  <c r="AE1998" i="1"/>
  <c r="AM1998" i="1" s="1"/>
  <c r="AE1999" i="1"/>
  <c r="AM1999" i="1" s="1"/>
  <c r="AE2000" i="1"/>
  <c r="AM2000" i="1" s="1"/>
  <c r="AE2001" i="1"/>
  <c r="AM2001" i="1" s="1"/>
  <c r="AE2002" i="1"/>
  <c r="AM2002" i="1" s="1"/>
  <c r="L2005" i="1"/>
  <c r="L2004" i="1" s="1"/>
  <c r="L2008" i="1"/>
  <c r="L2007" i="1" s="1"/>
  <c r="L2011" i="1"/>
  <c r="L2013" i="1"/>
  <c r="L2016" i="1"/>
  <c r="L2018" i="1"/>
  <c r="L2020" i="1"/>
  <c r="L2023" i="1"/>
  <c r="L2022" i="1" s="1"/>
  <c r="L2026" i="1"/>
  <c r="L2028" i="1"/>
  <c r="L2030" i="1"/>
  <c r="L2032" i="1"/>
  <c r="L2034" i="1"/>
  <c r="L2036" i="1"/>
  <c r="L2038" i="1"/>
  <c r="L2040" i="1"/>
  <c r="L2042" i="1"/>
  <c r="L2044" i="1"/>
  <c r="L2046" i="1"/>
  <c r="L2048" i="1"/>
  <c r="L2050" i="1"/>
  <c r="L2052" i="1"/>
  <c r="L2054" i="1"/>
  <c r="L2056" i="1"/>
  <c r="L2058" i="1"/>
  <c r="L2060" i="1"/>
  <c r="L2063" i="1"/>
  <c r="L2066" i="1"/>
  <c r="L2068" i="1"/>
  <c r="L2070" i="1"/>
  <c r="L2073" i="1"/>
  <c r="L2082" i="1"/>
  <c r="L2084" i="1"/>
  <c r="L2086" i="1"/>
  <c r="L2088" i="1"/>
  <c r="L2090" i="1"/>
  <c r="L2094" i="1"/>
  <c r="L2096" i="1"/>
  <c r="L2098" i="1"/>
  <c r="L2100" i="1"/>
  <c r="L2103" i="1"/>
  <c r="L2105" i="1"/>
  <c r="L2108" i="1"/>
  <c r="L2110" i="1"/>
  <c r="L2112" i="1"/>
  <c r="L2114" i="1"/>
  <c r="L2116" i="1"/>
  <c r="L2119" i="1"/>
  <c r="L2120" i="1"/>
  <c r="L2121" i="1"/>
  <c r="L2122" i="1"/>
  <c r="L2123" i="1"/>
  <c r="L2124" i="1"/>
  <c r="L2126" i="1"/>
  <c r="L2127" i="1"/>
  <c r="L2128" i="1"/>
  <c r="L2129" i="1"/>
  <c r="L2130" i="1"/>
  <c r="L2131" i="1"/>
  <c r="L2133" i="1"/>
  <c r="L2132" i="1" s="1"/>
  <c r="L2136" i="1"/>
  <c r="L2135" i="1" s="1"/>
  <c r="L2138" i="1"/>
  <c r="L2139" i="1"/>
  <c r="L2140" i="1"/>
  <c r="L2141" i="1"/>
  <c r="L2142" i="1"/>
  <c r="L2143" i="1"/>
  <c r="AE2005" i="1"/>
  <c r="AM2005" i="1" s="1"/>
  <c r="AE2008" i="1"/>
  <c r="AM2008" i="1" s="1"/>
  <c r="AE2011" i="1"/>
  <c r="AM2011" i="1" s="1"/>
  <c r="AE2013" i="1"/>
  <c r="AM2013" i="1" s="1"/>
  <c r="AE2016" i="1"/>
  <c r="AM2016" i="1" s="1"/>
  <c r="AE2018" i="1"/>
  <c r="AM2018" i="1" s="1"/>
  <c r="AE2020" i="1"/>
  <c r="AM2020" i="1" s="1"/>
  <c r="AE2023" i="1"/>
  <c r="AM2023" i="1" s="1"/>
  <c r="AE2026" i="1"/>
  <c r="AM2026" i="1" s="1"/>
  <c r="AE2028" i="1"/>
  <c r="AM2028" i="1" s="1"/>
  <c r="AE2030" i="1"/>
  <c r="AM2030" i="1" s="1"/>
  <c r="AE2032" i="1"/>
  <c r="AM2032" i="1" s="1"/>
  <c r="AE2034" i="1"/>
  <c r="AM2034" i="1" s="1"/>
  <c r="AL2034" i="1"/>
  <c r="AE2036" i="1"/>
  <c r="AM2036" i="1" s="1"/>
  <c r="AE2038" i="1"/>
  <c r="AM2038" i="1" s="1"/>
  <c r="AE2040" i="1"/>
  <c r="AM2040" i="1" s="1"/>
  <c r="AE2042" i="1"/>
  <c r="AM2042" i="1" s="1"/>
  <c r="AE2044" i="1"/>
  <c r="AM2044" i="1" s="1"/>
  <c r="AE2046" i="1"/>
  <c r="AM2046" i="1" s="1"/>
  <c r="AE2048" i="1"/>
  <c r="AM2048" i="1" s="1"/>
  <c r="AE2050" i="1"/>
  <c r="AM2050" i="1" s="1"/>
  <c r="AE2052" i="1"/>
  <c r="AM2052" i="1" s="1"/>
  <c r="AE2054" i="1"/>
  <c r="AM2054" i="1" s="1"/>
  <c r="AE2056" i="1"/>
  <c r="AM2056" i="1" s="1"/>
  <c r="AE2058" i="1"/>
  <c r="AM2058" i="1" s="1"/>
  <c r="AE2060" i="1"/>
  <c r="AM2060" i="1" s="1"/>
  <c r="AE2063" i="1"/>
  <c r="AM2063" i="1" s="1"/>
  <c r="AE2066" i="1"/>
  <c r="AM2066" i="1" s="1"/>
  <c r="AE2068" i="1"/>
  <c r="AM2068" i="1" s="1"/>
  <c r="AE2070" i="1"/>
  <c r="AM2070" i="1" s="1"/>
  <c r="AE2073" i="1"/>
  <c r="AM2073" i="1" s="1"/>
  <c r="AE2082" i="1"/>
  <c r="AM2082" i="1" s="1"/>
  <c r="AE2084" i="1"/>
  <c r="AM2084" i="1" s="1"/>
  <c r="AE2086" i="1"/>
  <c r="AM2086" i="1" s="1"/>
  <c r="AE2088" i="1"/>
  <c r="AM2088" i="1" s="1"/>
  <c r="AE2090" i="1"/>
  <c r="AM2090" i="1" s="1"/>
  <c r="AE2094" i="1"/>
  <c r="AM2094" i="1" s="1"/>
  <c r="AE2096" i="1"/>
  <c r="AM2096" i="1" s="1"/>
  <c r="AE2098" i="1"/>
  <c r="AM2098" i="1" s="1"/>
  <c r="AE2100" i="1"/>
  <c r="AM2100" i="1" s="1"/>
  <c r="AE2103" i="1"/>
  <c r="AM2103" i="1" s="1"/>
  <c r="AE2105" i="1"/>
  <c r="AM2105" i="1" s="1"/>
  <c r="AE2108" i="1"/>
  <c r="AM2108" i="1" s="1"/>
  <c r="AE2110" i="1"/>
  <c r="AM2110" i="1" s="1"/>
  <c r="AE2112" i="1"/>
  <c r="AM2112" i="1" s="1"/>
  <c r="AE2114" i="1"/>
  <c r="AM2114" i="1" s="1"/>
  <c r="AE2116" i="1"/>
  <c r="AM2116" i="1" s="1"/>
  <c r="AE2119" i="1"/>
  <c r="AM2119" i="1" s="1"/>
  <c r="AE2120" i="1"/>
  <c r="AM2120" i="1" s="1"/>
  <c r="AE2121" i="1"/>
  <c r="AM2121" i="1" s="1"/>
  <c r="AE2122" i="1"/>
  <c r="AM2122" i="1" s="1"/>
  <c r="AE2123" i="1"/>
  <c r="AM2123" i="1" s="1"/>
  <c r="AE2124" i="1"/>
  <c r="AM2124" i="1" s="1"/>
  <c r="AE2126" i="1"/>
  <c r="AM2126" i="1" s="1"/>
  <c r="AE2127" i="1"/>
  <c r="AM2127" i="1" s="1"/>
  <c r="AE2128" i="1"/>
  <c r="AM2128" i="1" s="1"/>
  <c r="AE2129" i="1"/>
  <c r="AM2129" i="1" s="1"/>
  <c r="AE2130" i="1"/>
  <c r="AM2130" i="1" s="1"/>
  <c r="AE2131" i="1"/>
  <c r="AM2131" i="1" s="1"/>
  <c r="AE2133" i="1"/>
  <c r="AM2133" i="1" s="1"/>
  <c r="AE2136" i="1"/>
  <c r="AM2136" i="1" s="1"/>
  <c r="AE2138" i="1"/>
  <c r="AM2138" i="1" s="1"/>
  <c r="AE2139" i="1"/>
  <c r="AM2139" i="1" s="1"/>
  <c r="AE2140" i="1"/>
  <c r="AM2140" i="1" s="1"/>
  <c r="AE2141" i="1"/>
  <c r="AM2141" i="1" s="1"/>
  <c r="AE2142" i="1"/>
  <c r="AM2142" i="1" s="1"/>
  <c r="AE2143" i="1"/>
  <c r="AM2143" i="1" s="1"/>
  <c r="L2146" i="1"/>
  <c r="L2145" i="1" s="1"/>
  <c r="L2149" i="1"/>
  <c r="L2148" i="1" s="1"/>
  <c r="L2152" i="1"/>
  <c r="L2154" i="1"/>
  <c r="L2157" i="1"/>
  <c r="L2159" i="1"/>
  <c r="L2161" i="1"/>
  <c r="L2164" i="1"/>
  <c r="L2163" i="1" s="1"/>
  <c r="L2167" i="1"/>
  <c r="L2169" i="1"/>
  <c r="L2171" i="1"/>
  <c r="L2173" i="1"/>
  <c r="L2175" i="1"/>
  <c r="L2177" i="1"/>
  <c r="L2179" i="1"/>
  <c r="L2181" i="1"/>
  <c r="L2183" i="1"/>
  <c r="L2184" i="1"/>
  <c r="L2185" i="1"/>
  <c r="L2188" i="1"/>
  <c r="L2193" i="1"/>
  <c r="L2195" i="1"/>
  <c r="L2197" i="1"/>
  <c r="L2200" i="1"/>
  <c r="L2207" i="1"/>
  <c r="L2209" i="1"/>
  <c r="L2211" i="1"/>
  <c r="L2213" i="1"/>
  <c r="L2215" i="1"/>
  <c r="L2219" i="1"/>
  <c r="L2221" i="1"/>
  <c r="L2223" i="1"/>
  <c r="L2225" i="1"/>
  <c r="L2228" i="1"/>
  <c r="L2230" i="1"/>
  <c r="L2233" i="1"/>
  <c r="L2235" i="1"/>
  <c r="L2237" i="1"/>
  <c r="L2239" i="1"/>
  <c r="L2241" i="1"/>
  <c r="L2244" i="1"/>
  <c r="L2245" i="1"/>
  <c r="L2246" i="1"/>
  <c r="L2247" i="1"/>
  <c r="L2248" i="1"/>
  <c r="L2249" i="1"/>
  <c r="L2251" i="1"/>
  <c r="L2252" i="1"/>
  <c r="L2253" i="1"/>
  <c r="L2254" i="1"/>
  <c r="L2255" i="1"/>
  <c r="L2257" i="1"/>
  <c r="L2256" i="1" s="1"/>
  <c r="L2260" i="1"/>
  <c r="L2259" i="1" s="1"/>
  <c r="L2262" i="1"/>
  <c r="L2263" i="1"/>
  <c r="L2264" i="1"/>
  <c r="L2265" i="1"/>
  <c r="L2266" i="1"/>
  <c r="L2267" i="1"/>
  <c r="AE2146" i="1"/>
  <c r="AM2146" i="1" s="1"/>
  <c r="AE2149" i="1"/>
  <c r="AM2149" i="1" s="1"/>
  <c r="AE2152" i="1"/>
  <c r="AM2152" i="1" s="1"/>
  <c r="AE2154" i="1"/>
  <c r="AM2154" i="1" s="1"/>
  <c r="AE2157" i="1"/>
  <c r="AM2157" i="1" s="1"/>
  <c r="AE2159" i="1"/>
  <c r="AM2159" i="1" s="1"/>
  <c r="AE2161" i="1"/>
  <c r="AM2161" i="1" s="1"/>
  <c r="AE2164" i="1"/>
  <c r="AM2164" i="1" s="1"/>
  <c r="AE2167" i="1"/>
  <c r="AM2167" i="1" s="1"/>
  <c r="AL2167" i="1"/>
  <c r="AE2169" i="1"/>
  <c r="AM2169" i="1" s="1"/>
  <c r="AE2171" i="1"/>
  <c r="AM2171" i="1" s="1"/>
  <c r="AE2173" i="1"/>
  <c r="AM2173" i="1" s="1"/>
  <c r="AE2175" i="1"/>
  <c r="AM2175" i="1" s="1"/>
  <c r="AE2177" i="1"/>
  <c r="AM2177" i="1" s="1"/>
  <c r="AE2179" i="1"/>
  <c r="AM2179" i="1" s="1"/>
  <c r="AE2181" i="1"/>
  <c r="AM2181" i="1" s="1"/>
  <c r="AE2183" i="1"/>
  <c r="AM2183" i="1" s="1"/>
  <c r="AE2184" i="1"/>
  <c r="AM2184" i="1" s="1"/>
  <c r="AE2185" i="1"/>
  <c r="AM2185" i="1" s="1"/>
  <c r="AE2188" i="1"/>
  <c r="AM2188" i="1" s="1"/>
  <c r="AE2193" i="1"/>
  <c r="AM2193" i="1" s="1"/>
  <c r="AE2195" i="1"/>
  <c r="AM2195" i="1" s="1"/>
  <c r="AE2197" i="1"/>
  <c r="AM2197" i="1" s="1"/>
  <c r="AE2200" i="1"/>
  <c r="AM2200" i="1" s="1"/>
  <c r="AE2207" i="1"/>
  <c r="AM2207" i="1" s="1"/>
  <c r="AL2207" i="1"/>
  <c r="AE2209" i="1"/>
  <c r="AM2209" i="1" s="1"/>
  <c r="AE2211" i="1"/>
  <c r="AM2211" i="1" s="1"/>
  <c r="AE2213" i="1"/>
  <c r="AM2213" i="1" s="1"/>
  <c r="AE2215" i="1"/>
  <c r="AM2215" i="1" s="1"/>
  <c r="AE2219" i="1"/>
  <c r="AM2219" i="1" s="1"/>
  <c r="AE2221" i="1"/>
  <c r="AM2221" i="1" s="1"/>
  <c r="AE2223" i="1"/>
  <c r="AM2223" i="1" s="1"/>
  <c r="AE2225" i="1"/>
  <c r="AM2225" i="1" s="1"/>
  <c r="AL2225" i="1"/>
  <c r="AE2228" i="1"/>
  <c r="AM2228" i="1" s="1"/>
  <c r="AE2230" i="1"/>
  <c r="AM2230" i="1" s="1"/>
  <c r="AE2233" i="1"/>
  <c r="AM2233" i="1" s="1"/>
  <c r="AE2235" i="1"/>
  <c r="AM2235" i="1" s="1"/>
  <c r="AE2237" i="1"/>
  <c r="AM2237" i="1" s="1"/>
  <c r="AE2239" i="1"/>
  <c r="AM2239" i="1" s="1"/>
  <c r="AE2241" i="1"/>
  <c r="AM2241" i="1" s="1"/>
  <c r="AE2244" i="1"/>
  <c r="AM2244" i="1" s="1"/>
  <c r="AE2245" i="1"/>
  <c r="AM2245" i="1" s="1"/>
  <c r="AE2246" i="1"/>
  <c r="AM2246" i="1" s="1"/>
  <c r="AE2247" i="1"/>
  <c r="AM2247" i="1" s="1"/>
  <c r="AE2248" i="1"/>
  <c r="AM2248" i="1" s="1"/>
  <c r="AE2249" i="1"/>
  <c r="AM2249" i="1" s="1"/>
  <c r="AE2251" i="1"/>
  <c r="AM2251" i="1" s="1"/>
  <c r="AE2252" i="1"/>
  <c r="AM2252" i="1" s="1"/>
  <c r="AE2253" i="1"/>
  <c r="AM2253" i="1" s="1"/>
  <c r="AL2253" i="1"/>
  <c r="AE2254" i="1"/>
  <c r="AM2254" i="1" s="1"/>
  <c r="AE2255" i="1"/>
  <c r="AM2255" i="1" s="1"/>
  <c r="AE2257" i="1"/>
  <c r="AM2257" i="1" s="1"/>
  <c r="AE2260" i="1"/>
  <c r="AM2260" i="1" s="1"/>
  <c r="AE2262" i="1"/>
  <c r="AM2262" i="1" s="1"/>
  <c r="AE2263" i="1"/>
  <c r="AM2263" i="1" s="1"/>
  <c r="AL2263" i="1"/>
  <c r="AE2264" i="1"/>
  <c r="AM2264" i="1" s="1"/>
  <c r="AE2265" i="1"/>
  <c r="AM2265" i="1" s="1"/>
  <c r="AE2266" i="1"/>
  <c r="AM2266" i="1" s="1"/>
  <c r="AE2267" i="1"/>
  <c r="AM2267" i="1" s="1"/>
  <c r="F11" i="2"/>
  <c r="I11" i="2"/>
  <c r="F12" i="2"/>
  <c r="I12" i="2"/>
  <c r="F13" i="2"/>
  <c r="I13" i="2" s="1"/>
  <c r="F14" i="2"/>
  <c r="I14" i="2"/>
  <c r="F15" i="2"/>
  <c r="I15" i="2" s="1"/>
  <c r="F16" i="2"/>
  <c r="I16" i="2"/>
  <c r="F17" i="2"/>
  <c r="I17" i="2" s="1"/>
  <c r="F18" i="2"/>
  <c r="I18" i="2"/>
  <c r="F19" i="2"/>
  <c r="I19" i="2" s="1"/>
  <c r="F20" i="2"/>
  <c r="I20" i="2"/>
  <c r="F21" i="2"/>
  <c r="I21" i="2" s="1"/>
  <c r="F22" i="2"/>
  <c r="I22" i="2"/>
  <c r="F23" i="2"/>
  <c r="I23" i="2" s="1"/>
  <c r="F24" i="2"/>
  <c r="I24" i="2"/>
  <c r="F25" i="2"/>
  <c r="I25" i="2" s="1"/>
  <c r="F26" i="2"/>
  <c r="I26" i="2"/>
  <c r="F27" i="2"/>
  <c r="I27" i="2" s="1"/>
  <c r="F28" i="2"/>
  <c r="I28" i="2"/>
  <c r="F29" i="2"/>
  <c r="I29" i="2" s="1"/>
  <c r="F30" i="2"/>
  <c r="I30" i="2"/>
  <c r="F31" i="2"/>
  <c r="I31" i="2" s="1"/>
  <c r="F32" i="2"/>
  <c r="I32" i="2"/>
  <c r="F33" i="2"/>
  <c r="I33" i="2" s="1"/>
  <c r="F34" i="2"/>
  <c r="I34" i="2"/>
  <c r="F35" i="2"/>
  <c r="I35" i="2" s="1"/>
  <c r="F36" i="2"/>
  <c r="I36" i="2"/>
  <c r="F37" i="2"/>
  <c r="I37" i="2" s="1"/>
  <c r="F38" i="2"/>
  <c r="I38" i="2"/>
  <c r="F39" i="2"/>
  <c r="I39" i="2" s="1"/>
  <c r="F40" i="2"/>
  <c r="I40" i="2"/>
  <c r="F41" i="2"/>
  <c r="I41" i="2" s="1"/>
  <c r="F42" i="2"/>
  <c r="I42" i="2"/>
  <c r="F43" i="2"/>
  <c r="I43" i="2" s="1"/>
  <c r="F44" i="2"/>
  <c r="I44" i="2"/>
  <c r="F45" i="2"/>
  <c r="I45" i="2" s="1"/>
  <c r="F46" i="2"/>
  <c r="I46" i="2"/>
  <c r="F47" i="2"/>
  <c r="I47" i="2" s="1"/>
  <c r="F48" i="2"/>
  <c r="I48" i="2"/>
  <c r="F49" i="2"/>
  <c r="I49" i="2" s="1"/>
  <c r="F50" i="2"/>
  <c r="I50" i="2"/>
  <c r="F51" i="2"/>
  <c r="I51" i="2" s="1"/>
  <c r="F52" i="2"/>
  <c r="I52" i="2"/>
  <c r="F53" i="2"/>
  <c r="I53" i="2" s="1"/>
  <c r="F54" i="2"/>
  <c r="I54" i="2"/>
  <c r="F55" i="2"/>
  <c r="I55" i="2" s="1"/>
  <c r="F56" i="2"/>
  <c r="I56" i="2"/>
  <c r="F57" i="2"/>
  <c r="I57" i="2" s="1"/>
  <c r="F58" i="2"/>
  <c r="I58" i="2"/>
  <c r="F59" i="2"/>
  <c r="I59" i="2"/>
  <c r="F60" i="2"/>
  <c r="I60" i="2"/>
  <c r="F61" i="2"/>
  <c r="I61" i="2"/>
  <c r="F62" i="2"/>
  <c r="I62" i="2"/>
  <c r="F63" i="2"/>
  <c r="I63" i="2"/>
  <c r="F64" i="2"/>
  <c r="I64" i="2"/>
  <c r="F65" i="2"/>
  <c r="I65" i="2"/>
  <c r="F66" i="2"/>
  <c r="I66" i="2"/>
  <c r="F67" i="2"/>
  <c r="I67" i="2"/>
  <c r="F68" i="2"/>
  <c r="I68" i="2"/>
  <c r="F69" i="2"/>
  <c r="I69" i="2"/>
  <c r="F70" i="2"/>
  <c r="I70" i="2"/>
  <c r="F71" i="2"/>
  <c r="I71" i="2"/>
  <c r="F72" i="2"/>
  <c r="I72" i="2"/>
  <c r="F73" i="2"/>
  <c r="I73" i="2"/>
  <c r="F74" i="2"/>
  <c r="I74" i="2"/>
  <c r="F75" i="2"/>
  <c r="I75" i="2"/>
  <c r="F76" i="2"/>
  <c r="I76" i="2"/>
  <c r="F77" i="2"/>
  <c r="I77" i="2"/>
  <c r="F78" i="2"/>
  <c r="I78" i="2"/>
  <c r="F79" i="2"/>
  <c r="I79" i="2"/>
  <c r="F80" i="2"/>
  <c r="I80" i="2"/>
  <c r="F81" i="2"/>
  <c r="I81" i="2"/>
  <c r="F82" i="2"/>
  <c r="I82" i="2"/>
  <c r="F83" i="2"/>
  <c r="I83" i="2"/>
  <c r="F84" i="2"/>
  <c r="I84" i="2"/>
  <c r="F85" i="2"/>
  <c r="I85" i="2"/>
  <c r="F86" i="2"/>
  <c r="I86" i="2"/>
  <c r="F87" i="2"/>
  <c r="I87" i="2"/>
  <c r="F88" i="2"/>
  <c r="I88" i="2"/>
  <c r="F89" i="2"/>
  <c r="I89" i="2"/>
  <c r="F90" i="2"/>
  <c r="I90" i="2"/>
  <c r="F91" i="2"/>
  <c r="I91" i="2"/>
  <c r="F92" i="2"/>
  <c r="I92" i="2"/>
  <c r="F93" i="2"/>
  <c r="I93" i="2"/>
  <c r="F94" i="2"/>
  <c r="I94" i="2"/>
  <c r="F95" i="2"/>
  <c r="I95" i="2"/>
  <c r="F96" i="2"/>
  <c r="I96" i="2"/>
  <c r="F97" i="2"/>
  <c r="I97" i="2"/>
  <c r="F98" i="2"/>
  <c r="I98" i="2"/>
  <c r="F99" i="2"/>
  <c r="I99" i="2"/>
  <c r="F100" i="2"/>
  <c r="I100" i="2"/>
  <c r="F101" i="2"/>
  <c r="I101" i="2"/>
  <c r="F102" i="2"/>
  <c r="I102" i="2"/>
  <c r="F103" i="2"/>
  <c r="I103" i="2"/>
  <c r="F104" i="2"/>
  <c r="I104" i="2"/>
  <c r="F105" i="2"/>
  <c r="I105" i="2"/>
  <c r="F106" i="2"/>
  <c r="I106" i="2"/>
  <c r="F107" i="2"/>
  <c r="I107" i="2"/>
  <c r="F108" i="2"/>
  <c r="I108" i="2"/>
  <c r="F109" i="2"/>
  <c r="I109" i="2"/>
  <c r="F110" i="2"/>
  <c r="I110" i="2"/>
  <c r="F111" i="2"/>
  <c r="I111" i="2"/>
  <c r="F112" i="2"/>
  <c r="I112" i="2"/>
  <c r="F113" i="2"/>
  <c r="I113" i="2"/>
  <c r="F114" i="2"/>
  <c r="I114" i="2"/>
  <c r="F115" i="2"/>
  <c r="I115" i="2"/>
  <c r="F116" i="2"/>
  <c r="I116" i="2"/>
  <c r="F117" i="2"/>
  <c r="I117" i="2"/>
  <c r="F118" i="2"/>
  <c r="I118" i="2"/>
  <c r="F119" i="2"/>
  <c r="I119" i="2"/>
  <c r="F120" i="2"/>
  <c r="I120" i="2"/>
  <c r="F121" i="2"/>
  <c r="I121" i="2"/>
  <c r="F122" i="2"/>
  <c r="I122" i="2"/>
  <c r="F123" i="2"/>
  <c r="I123" i="2"/>
  <c r="F124" i="2"/>
  <c r="I124" i="2"/>
  <c r="F125" i="2"/>
  <c r="I125" i="2"/>
  <c r="F126" i="2"/>
  <c r="I126" i="2"/>
  <c r="F127" i="2"/>
  <c r="I127" i="2"/>
  <c r="F128" i="2"/>
  <c r="I128" i="2"/>
  <c r="F129" i="2"/>
  <c r="I129" i="2"/>
  <c r="F130" i="2"/>
  <c r="I130" i="2"/>
  <c r="F131" i="2"/>
  <c r="I131" i="2"/>
  <c r="F132" i="2"/>
  <c r="I132" i="2"/>
  <c r="F133" i="2"/>
  <c r="I133" i="2"/>
  <c r="F134" i="2"/>
  <c r="I134" i="2"/>
  <c r="F135" i="2"/>
  <c r="I135" i="2"/>
  <c r="F136" i="2"/>
  <c r="I136" i="2"/>
  <c r="F137" i="2"/>
  <c r="I137" i="2"/>
  <c r="F138" i="2"/>
  <c r="I138" i="2"/>
  <c r="F139" i="2"/>
  <c r="I139" i="2"/>
  <c r="F140" i="2"/>
  <c r="I140" i="2"/>
  <c r="F141" i="2"/>
  <c r="I141" i="2"/>
  <c r="F142" i="2"/>
  <c r="I142" i="2"/>
  <c r="F143" i="2"/>
  <c r="I143" i="2"/>
  <c r="F144" i="2"/>
  <c r="I144" i="2"/>
  <c r="F145" i="2"/>
  <c r="I145" i="2"/>
  <c r="F146" i="2"/>
  <c r="I146" i="2"/>
  <c r="F147" i="2"/>
  <c r="I147" i="2"/>
  <c r="F148" i="2"/>
  <c r="I148" i="2"/>
  <c r="F149" i="2"/>
  <c r="I149" i="2"/>
  <c r="F150" i="2"/>
  <c r="I150" i="2"/>
  <c r="F151" i="2"/>
  <c r="I151" i="2"/>
  <c r="F152" i="2"/>
  <c r="I152" i="2"/>
  <c r="F153" i="2"/>
  <c r="I153" i="2"/>
  <c r="F154" i="2"/>
  <c r="I154" i="2"/>
  <c r="F155" i="2"/>
  <c r="I155" i="2"/>
  <c r="F156" i="2"/>
  <c r="I156" i="2"/>
  <c r="F157" i="2"/>
  <c r="I157" i="2"/>
  <c r="F158" i="2"/>
  <c r="I158" i="2"/>
  <c r="F159" i="2"/>
  <c r="I159" i="2"/>
  <c r="F160" i="2"/>
  <c r="I160" i="2"/>
  <c r="F161" i="2"/>
  <c r="I161" i="2"/>
  <c r="F162" i="2"/>
  <c r="I162" i="2"/>
  <c r="F163" i="2"/>
  <c r="I163" i="2"/>
  <c r="F164" i="2"/>
  <c r="I164" i="2"/>
  <c r="F165" i="2"/>
  <c r="I165" i="2"/>
  <c r="F166" i="2"/>
  <c r="I166" i="2"/>
  <c r="F167" i="2"/>
  <c r="I167" i="2"/>
  <c r="F168" i="2"/>
  <c r="I168" i="2"/>
  <c r="F169" i="2"/>
  <c r="I169" i="2"/>
  <c r="F170" i="2"/>
  <c r="I170" i="2"/>
  <c r="F171" i="2"/>
  <c r="I171" i="2"/>
  <c r="F172" i="2"/>
  <c r="I172" i="2"/>
  <c r="F173" i="2"/>
  <c r="I173" i="2"/>
  <c r="F174" i="2"/>
  <c r="I174" i="2"/>
  <c r="F175" i="2"/>
  <c r="I175" i="2"/>
  <c r="F176" i="2"/>
  <c r="I176" i="2"/>
  <c r="F177" i="2"/>
  <c r="I177" i="2"/>
  <c r="F178" i="2"/>
  <c r="I178" i="2"/>
  <c r="F179" i="2"/>
  <c r="I179" i="2"/>
  <c r="F180" i="2"/>
  <c r="I180" i="2"/>
  <c r="F181" i="2"/>
  <c r="I181" i="2"/>
  <c r="F182" i="2"/>
  <c r="I182" i="2"/>
  <c r="F183" i="2"/>
  <c r="I183" i="2"/>
  <c r="F184" i="2"/>
  <c r="I184" i="2"/>
  <c r="F185" i="2"/>
  <c r="I185" i="2"/>
  <c r="F186" i="2"/>
  <c r="I186" i="2"/>
  <c r="F187" i="2"/>
  <c r="I187" i="2"/>
  <c r="F188" i="2"/>
  <c r="I188" i="2"/>
  <c r="F189" i="2"/>
  <c r="I189" i="2"/>
  <c r="F190" i="2"/>
  <c r="I190" i="2"/>
  <c r="F191" i="2"/>
  <c r="I191" i="2"/>
  <c r="F192" i="2"/>
  <c r="I192" i="2"/>
  <c r="F193" i="2"/>
  <c r="I193" i="2"/>
  <c r="F194" i="2"/>
  <c r="I194" i="2"/>
  <c r="F195" i="2"/>
  <c r="I195" i="2"/>
  <c r="F196" i="2"/>
  <c r="I196" i="2"/>
  <c r="F197" i="2"/>
  <c r="I197" i="2"/>
  <c r="F198" i="2"/>
  <c r="I198" i="2"/>
  <c r="F199" i="2"/>
  <c r="I199" i="2"/>
  <c r="F200" i="2"/>
  <c r="I200" i="2"/>
  <c r="F201" i="2"/>
  <c r="I201" i="2"/>
  <c r="F202" i="2"/>
  <c r="I202" i="2"/>
  <c r="F203" i="2"/>
  <c r="I203" i="2"/>
  <c r="F204" i="2"/>
  <c r="I204" i="2"/>
  <c r="F205" i="2"/>
  <c r="I205" i="2"/>
  <c r="F206" i="2"/>
  <c r="I206" i="2"/>
  <c r="F207" i="2"/>
  <c r="I207" i="2"/>
  <c r="F208" i="2"/>
  <c r="I208" i="2"/>
  <c r="F209" i="2"/>
  <c r="I209" i="2"/>
  <c r="F210" i="2"/>
  <c r="I210" i="2"/>
  <c r="F211" i="2"/>
  <c r="I211" i="2"/>
  <c r="F212" i="2"/>
  <c r="I212" i="2"/>
  <c r="F213" i="2"/>
  <c r="I213" i="2"/>
  <c r="F214" i="2"/>
  <c r="I214" i="2"/>
  <c r="F215" i="2"/>
  <c r="I215" i="2"/>
  <c r="F216" i="2"/>
  <c r="I216" i="2"/>
  <c r="F217" i="2"/>
  <c r="I217" i="2"/>
  <c r="F218" i="2"/>
  <c r="I218" i="2"/>
  <c r="F219" i="2"/>
  <c r="I219" i="2"/>
  <c r="F220" i="2"/>
  <c r="I220" i="2"/>
  <c r="F221" i="2"/>
  <c r="I221" i="2"/>
  <c r="F222" i="2"/>
  <c r="I222" i="2"/>
  <c r="F223" i="2"/>
  <c r="I223" i="2"/>
  <c r="F224" i="2"/>
  <c r="I224" i="2"/>
  <c r="F225" i="2"/>
  <c r="I225" i="2"/>
  <c r="F226" i="2"/>
  <c r="I226" i="2"/>
  <c r="F227" i="2"/>
  <c r="I227" i="2"/>
  <c r="F228" i="2"/>
  <c r="I228" i="2"/>
  <c r="F229" i="2"/>
  <c r="I229" i="2"/>
  <c r="F230" i="2"/>
  <c r="I230" i="2"/>
  <c r="F231" i="2"/>
  <c r="I231" i="2"/>
  <c r="F232" i="2"/>
  <c r="I232" i="2"/>
  <c r="F233" i="2"/>
  <c r="I233" i="2"/>
  <c r="F234" i="2"/>
  <c r="I234" i="2"/>
  <c r="F235" i="2"/>
  <c r="I235" i="2"/>
  <c r="F236" i="2"/>
  <c r="I236" i="2"/>
  <c r="F237" i="2"/>
  <c r="I237" i="2"/>
  <c r="F238" i="2"/>
  <c r="I238" i="2"/>
  <c r="F239" i="2"/>
  <c r="I239" i="2"/>
  <c r="F240" i="2"/>
  <c r="I240" i="2"/>
  <c r="F241" i="2"/>
  <c r="I241" i="2"/>
  <c r="F242" i="2"/>
  <c r="I242" i="2"/>
  <c r="F243" i="2"/>
  <c r="I243" i="2"/>
  <c r="F244" i="2"/>
  <c r="I244" i="2"/>
  <c r="F245" i="2"/>
  <c r="I245" i="2"/>
  <c r="F246" i="2"/>
  <c r="I246" i="2"/>
  <c r="F247" i="2"/>
  <c r="I247" i="2"/>
  <c r="F248" i="2"/>
  <c r="I248" i="2"/>
  <c r="F249" i="2"/>
  <c r="I249" i="2"/>
  <c r="F250" i="2"/>
  <c r="I250" i="2"/>
  <c r="F251" i="2"/>
  <c r="I251" i="2"/>
  <c r="F252" i="2"/>
  <c r="I252" i="2"/>
  <c r="F253" i="2"/>
  <c r="I253" i="2"/>
  <c r="F254" i="2"/>
  <c r="I254" i="2"/>
  <c r="F255" i="2"/>
  <c r="I255" i="2"/>
  <c r="F256" i="2"/>
  <c r="I256" i="2"/>
  <c r="F257" i="2"/>
  <c r="I257" i="2"/>
  <c r="F258" i="2"/>
  <c r="I258" i="2"/>
  <c r="F259" i="2"/>
  <c r="I259" i="2"/>
  <c r="F260" i="2"/>
  <c r="I260" i="2"/>
  <c r="F261" i="2"/>
  <c r="I261" i="2"/>
  <c r="F262" i="2"/>
  <c r="I262" i="2"/>
  <c r="F263" i="2"/>
  <c r="I263" i="2"/>
  <c r="F264" i="2"/>
  <c r="I264" i="2"/>
  <c r="F265" i="2"/>
  <c r="I265" i="2"/>
  <c r="F266" i="2"/>
  <c r="I266" i="2"/>
  <c r="F267" i="2"/>
  <c r="I267" i="2"/>
  <c r="F268" i="2"/>
  <c r="I268" i="2"/>
  <c r="F269" i="2"/>
  <c r="I269" i="2"/>
  <c r="F270" i="2"/>
  <c r="I270" i="2"/>
  <c r="F271" i="2"/>
  <c r="I271" i="2"/>
  <c r="F272" i="2"/>
  <c r="I272" i="2"/>
  <c r="F273" i="2"/>
  <c r="I273" i="2"/>
  <c r="F274" i="2"/>
  <c r="I274" i="2"/>
  <c r="F275" i="2"/>
  <c r="I275" i="2"/>
  <c r="F276" i="2"/>
  <c r="I276" i="2"/>
  <c r="F277" i="2"/>
  <c r="I277" i="2"/>
  <c r="F278" i="2"/>
  <c r="I278" i="2"/>
  <c r="F279" i="2"/>
  <c r="I279" i="2"/>
  <c r="F280" i="2"/>
  <c r="I280" i="2"/>
  <c r="AL1605" i="1" l="1"/>
  <c r="AL1293" i="1"/>
  <c r="AL867" i="1"/>
  <c r="AL760" i="1"/>
  <c r="AL730" i="1"/>
  <c r="AL309" i="1"/>
  <c r="AL289" i="1"/>
  <c r="AL140" i="1"/>
  <c r="I166" i="1"/>
  <c r="I165" i="1" s="1"/>
  <c r="AL1453" i="1"/>
  <c r="AL1328" i="1"/>
  <c r="AL1197" i="1"/>
  <c r="AL860" i="1"/>
  <c r="AL750" i="1"/>
  <c r="AL611" i="1"/>
  <c r="AL585" i="1"/>
  <c r="AL429" i="1"/>
  <c r="AL284" i="1"/>
  <c r="AL273" i="1"/>
  <c r="AL1862" i="1"/>
  <c r="AL581" i="1"/>
  <c r="AL454" i="1"/>
  <c r="AL319" i="1"/>
  <c r="AL135" i="1"/>
  <c r="I1462" i="1"/>
  <c r="H134" i="1"/>
  <c r="S2163" i="1"/>
  <c r="AL1424" i="1"/>
  <c r="AL1500" i="1"/>
  <c r="AL1111" i="1"/>
  <c r="AL950" i="1"/>
  <c r="AL2124" i="1"/>
  <c r="AL2105" i="1"/>
  <c r="AL1066" i="1"/>
  <c r="AL656" i="1"/>
  <c r="AL1471" i="1"/>
  <c r="AL1330" i="1"/>
  <c r="AL1302" i="1"/>
  <c r="AL723" i="1"/>
  <c r="AL1896" i="1"/>
  <c r="AL1880" i="1"/>
  <c r="AL2183" i="1"/>
  <c r="AL2050" i="1"/>
  <c r="AL1406" i="1"/>
  <c r="AL1955" i="1"/>
  <c r="AL1210" i="1"/>
  <c r="AL593" i="1"/>
  <c r="AL1967" i="1"/>
  <c r="AL646" i="1"/>
  <c r="AL402" i="1"/>
  <c r="AL366" i="1"/>
  <c r="AL297" i="1"/>
  <c r="AL156" i="1"/>
  <c r="AL1598" i="1"/>
  <c r="AL626" i="1"/>
  <c r="AL225" i="1"/>
  <c r="AL1358" i="1"/>
  <c r="AL514" i="1"/>
  <c r="AL1990" i="1"/>
  <c r="AL1863" i="1"/>
  <c r="AL1611" i="1"/>
  <c r="AL1206" i="1"/>
  <c r="AL769" i="1"/>
  <c r="AL246" i="1"/>
  <c r="I1759" i="1"/>
  <c r="AL2248" i="1"/>
  <c r="AL2122" i="1"/>
  <c r="AL1286" i="1"/>
  <c r="AL1254" i="1"/>
  <c r="AL705" i="1"/>
  <c r="AL590" i="1"/>
  <c r="AL528" i="1"/>
  <c r="AL380" i="1"/>
  <c r="AL234" i="1"/>
  <c r="AL118" i="1"/>
  <c r="I2248" i="1"/>
  <c r="I2244" i="1"/>
  <c r="AL2244" i="1"/>
  <c r="AL2131" i="1"/>
  <c r="AL2116" i="1"/>
  <c r="AL1258" i="1"/>
  <c r="AL676" i="1"/>
  <c r="AL442" i="1"/>
  <c r="I2235" i="1"/>
  <c r="I2108" i="1"/>
  <c r="AL2235" i="1"/>
  <c r="AL2127" i="1"/>
  <c r="AL2108" i="1"/>
  <c r="AL2013" i="1"/>
  <c r="AL1921" i="1"/>
  <c r="AL409" i="1"/>
  <c r="AL294" i="1"/>
  <c r="AL151" i="1"/>
  <c r="AL2265" i="1"/>
  <c r="AL2211" i="1"/>
  <c r="AL2185" i="1"/>
  <c r="AL2171" i="1"/>
  <c r="AL2054" i="1"/>
  <c r="AL2038" i="1"/>
  <c r="AL1823" i="1"/>
  <c r="AL1729" i="1"/>
  <c r="AL1504" i="1"/>
  <c r="AL1473" i="1"/>
  <c r="AL1428" i="1"/>
  <c r="AL1409" i="1"/>
  <c r="AL2154" i="1"/>
  <c r="AL1837" i="1"/>
  <c r="AL1804" i="1"/>
  <c r="AL1508" i="1"/>
  <c r="AL1475" i="1"/>
  <c r="AL1414" i="1"/>
  <c r="AL1384" i="1"/>
  <c r="AL1127" i="1"/>
  <c r="AL2267" i="1"/>
  <c r="AL2215" i="1"/>
  <c r="AL2175" i="1"/>
  <c r="AL2058" i="1"/>
  <c r="AL2042" i="1"/>
  <c r="AL2026" i="1"/>
  <c r="AL2011" i="1"/>
  <c r="AL1926" i="1"/>
  <c r="AL2221" i="1"/>
  <c r="AL2179" i="1"/>
  <c r="AL2046" i="1"/>
  <c r="AL2030" i="1"/>
  <c r="AL1841" i="1"/>
  <c r="AL1808" i="1"/>
  <c r="AL1418" i="1"/>
  <c r="AH303" i="1"/>
  <c r="AL2241" i="1"/>
  <c r="AL2130" i="1"/>
  <c r="AL2121" i="1"/>
  <c r="AL1959" i="1"/>
  <c r="AL1133" i="1"/>
  <c r="AL660" i="1"/>
  <c r="AL538" i="1"/>
  <c r="AL446" i="1"/>
  <c r="AL95" i="1"/>
  <c r="AL78" i="1"/>
  <c r="AL1137" i="1"/>
  <c r="AL1119" i="1"/>
  <c r="AL1049" i="1"/>
  <c r="AL803" i="1"/>
  <c r="AL664" i="1"/>
  <c r="AL62" i="1"/>
  <c r="AL38" i="1"/>
  <c r="I2252" i="1"/>
  <c r="AL2252" i="1"/>
  <c r="AL1971" i="1"/>
  <c r="AL1753" i="1"/>
  <c r="AL2082" i="1"/>
  <c r="AL1949" i="1"/>
  <c r="AL1486" i="1"/>
  <c r="AL1277" i="1"/>
  <c r="AL1123" i="1"/>
  <c r="AL1062" i="1"/>
  <c r="AL807" i="1"/>
  <c r="AL787" i="1"/>
  <c r="AL668" i="1"/>
  <c r="AA435" i="1"/>
  <c r="AL1430" i="1"/>
  <c r="AL1426" i="1"/>
  <c r="AL1420" i="1"/>
  <c r="AL1416" i="1"/>
  <c r="AL1412" i="1"/>
  <c r="AL1160" i="1"/>
  <c r="AL116" i="1"/>
  <c r="AL1773" i="1"/>
  <c r="AL1750" i="1"/>
  <c r="AL1607" i="1"/>
  <c r="AL1590" i="1"/>
  <c r="AL1491" i="1"/>
  <c r="AL1449" i="1"/>
  <c r="AL1388" i="1"/>
  <c r="AL1295" i="1"/>
  <c r="AL1156" i="1"/>
  <c r="AL954" i="1"/>
  <c r="AL938" i="1"/>
  <c r="AL773" i="1"/>
  <c r="AL666" i="1"/>
  <c r="AL662" i="1"/>
  <c r="AL595" i="1"/>
  <c r="AL494" i="1"/>
  <c r="AL370" i="1"/>
  <c r="AL250" i="1"/>
  <c r="AL206" i="1"/>
  <c r="I1891" i="1"/>
  <c r="I1868" i="1"/>
  <c r="I1640" i="1"/>
  <c r="I1169" i="1"/>
  <c r="AL1981" i="1"/>
  <c r="AL1998" i="1"/>
  <c r="AL1975" i="1"/>
  <c r="AL1891" i="1"/>
  <c r="AL1857" i="1"/>
  <c r="AL1844" i="1"/>
  <c r="AL1816" i="1"/>
  <c r="AL1759" i="1"/>
  <c r="AL1738" i="1"/>
  <c r="AL1724" i="1"/>
  <c r="AL1685" i="1"/>
  <c r="AL1673" i="1"/>
  <c r="AL1625" i="1"/>
  <c r="AL1622" i="1"/>
  <c r="AL1557" i="1"/>
  <c r="AL1468" i="1"/>
  <c r="AL1462" i="1"/>
  <c r="AL1440" i="1"/>
  <c r="AL1347" i="1"/>
  <c r="AL1324" i="1"/>
  <c r="AL1311" i="1"/>
  <c r="AL1169" i="1"/>
  <c r="AL1147" i="1"/>
  <c r="AL958" i="1"/>
  <c r="AL942" i="1"/>
  <c r="AL777" i="1"/>
  <c r="AL638" i="1"/>
  <c r="AL498" i="1"/>
  <c r="AL383" i="1"/>
  <c r="AL350" i="1"/>
  <c r="AL326" i="1"/>
  <c r="AL209" i="1"/>
  <c r="AL183" i="1"/>
  <c r="I1863" i="1"/>
  <c r="I454" i="1"/>
  <c r="AL2159" i="1"/>
  <c r="AL2005" i="1"/>
  <c r="AL1910" i="1"/>
  <c r="AL1868" i="1"/>
  <c r="AL1849" i="1"/>
  <c r="AL1781" i="1"/>
  <c r="AL1755" i="1"/>
  <c r="AL1677" i="1"/>
  <c r="AL1640" i="1"/>
  <c r="AL1602" i="1"/>
  <c r="AL1572" i="1"/>
  <c r="AL1483" i="1"/>
  <c r="AL1458" i="1"/>
  <c r="AL1372" i="1"/>
  <c r="AL1339" i="1"/>
  <c r="AL1263" i="1"/>
  <c r="AL1199" i="1"/>
  <c r="AL1057" i="1"/>
  <c r="AL1023" i="1"/>
  <c r="AL946" i="1"/>
  <c r="AL642" i="1"/>
  <c r="AL622" i="1"/>
  <c r="AL510" i="1"/>
  <c r="AL398" i="1"/>
  <c r="AL354" i="1"/>
  <c r="AL221" i="1"/>
  <c r="AL187" i="1"/>
  <c r="AL154" i="1"/>
  <c r="I1453" i="1"/>
  <c r="H1973" i="1"/>
  <c r="I1973" i="1" s="1"/>
  <c r="AL1973" i="1"/>
  <c r="H1754" i="1"/>
  <c r="AL1754" i="1"/>
  <c r="H1745" i="1"/>
  <c r="I1745" i="1" s="1"/>
  <c r="AL1745" i="1"/>
  <c r="H1588" i="1"/>
  <c r="AL1588" i="1"/>
  <c r="H1301" i="1"/>
  <c r="I1301" i="1" s="1"/>
  <c r="AL1301" i="1"/>
  <c r="H1168" i="1"/>
  <c r="AL1168" i="1"/>
  <c r="H1145" i="1"/>
  <c r="I1145" i="1" s="1"/>
  <c r="AL1145" i="1"/>
  <c r="H1055" i="1"/>
  <c r="AL1055" i="1"/>
  <c r="AL1989" i="1"/>
  <c r="AL1736" i="1"/>
  <c r="I2130" i="1"/>
  <c r="AA2130" i="1"/>
  <c r="H2073" i="1"/>
  <c r="I2073" i="1" s="1"/>
  <c r="AL2073" i="1"/>
  <c r="H2018" i="1"/>
  <c r="H2015" i="1" s="1"/>
  <c r="AL2018" i="1"/>
  <c r="H1917" i="1"/>
  <c r="I1917" i="1" s="1"/>
  <c r="AL1917" i="1"/>
  <c r="H1906" i="1"/>
  <c r="I1906" i="1" s="1"/>
  <c r="AL1906" i="1"/>
  <c r="H1873" i="1"/>
  <c r="H1872" i="1" s="1"/>
  <c r="U1872" i="1" s="1"/>
  <c r="AL1873" i="1"/>
  <c r="H1791" i="1"/>
  <c r="H1790" i="1" s="1"/>
  <c r="AL1791" i="1"/>
  <c r="H1765" i="1"/>
  <c r="I1765" i="1" s="1"/>
  <c r="N1765" i="1" s="1"/>
  <c r="AL1765" i="1"/>
  <c r="H1763" i="1"/>
  <c r="AL1763" i="1"/>
  <c r="H1720" i="1"/>
  <c r="I1720" i="1" s="1"/>
  <c r="AL1720" i="1"/>
  <c r="H1714" i="1"/>
  <c r="AL1714" i="1"/>
  <c r="H1705" i="1"/>
  <c r="I1705" i="1" s="1"/>
  <c r="AL1705" i="1"/>
  <c r="H1669" i="1"/>
  <c r="AL1669" i="1"/>
  <c r="H1647" i="1"/>
  <c r="I1647" i="1" s="1"/>
  <c r="AL1647" i="1"/>
  <c r="H1620" i="1"/>
  <c r="I1620" i="1" s="1"/>
  <c r="N1620" i="1" s="1"/>
  <c r="AL1620" i="1"/>
  <c r="H1566" i="1"/>
  <c r="I1566" i="1" s="1"/>
  <c r="AL1566" i="1"/>
  <c r="H1562" i="1"/>
  <c r="AL1562" i="1"/>
  <c r="H1435" i="1"/>
  <c r="I1435" i="1" s="1"/>
  <c r="AL1435" i="1"/>
  <c r="H1396" i="1"/>
  <c r="AL1396" i="1"/>
  <c r="H1392" i="1"/>
  <c r="I1392" i="1" s="1"/>
  <c r="AL1392" i="1"/>
  <c r="H1380" i="1"/>
  <c r="AL1380" i="1"/>
  <c r="H1376" i="1"/>
  <c r="I1376" i="1" s="1"/>
  <c r="AL1376" i="1"/>
  <c r="H1366" i="1"/>
  <c r="AL1366" i="1"/>
  <c r="H1354" i="1"/>
  <c r="I1354" i="1" s="1"/>
  <c r="AL1354" i="1"/>
  <c r="H1350" i="1"/>
  <c r="I1350" i="1" s="1"/>
  <c r="AL1350" i="1"/>
  <c r="H1320" i="1"/>
  <c r="I1320" i="1" s="1"/>
  <c r="N1320" i="1" s="1"/>
  <c r="AL1320" i="1"/>
  <c r="H1271" i="1"/>
  <c r="I1271" i="1" s="1"/>
  <c r="AL1271" i="1"/>
  <c r="H1267" i="1"/>
  <c r="I1267" i="1" s="1"/>
  <c r="AL1267" i="1"/>
  <c r="H1231" i="1"/>
  <c r="AL1231" i="1"/>
  <c r="H1096" i="1"/>
  <c r="I1096" i="1" s="1"/>
  <c r="AL1096" i="1"/>
  <c r="H884" i="1"/>
  <c r="AL884" i="1"/>
  <c r="H842" i="1"/>
  <c r="I842" i="1" s="1"/>
  <c r="AL842" i="1"/>
  <c r="H836" i="1"/>
  <c r="AL836" i="1"/>
  <c r="H811" i="1"/>
  <c r="I811" i="1" s="1"/>
  <c r="AL811" i="1"/>
  <c r="H799" i="1"/>
  <c r="AL799" i="1"/>
  <c r="H795" i="1"/>
  <c r="I795" i="1" s="1"/>
  <c r="AL795" i="1"/>
  <c r="H741" i="1"/>
  <c r="I741" i="1" s="1"/>
  <c r="N741" i="1" s="1"/>
  <c r="AL741" i="1"/>
  <c r="H652" i="1"/>
  <c r="I652" i="1" s="1"/>
  <c r="AL652" i="1"/>
  <c r="H644" i="1"/>
  <c r="I644" i="1" s="1"/>
  <c r="AL644" i="1"/>
  <c r="H640" i="1"/>
  <c r="I640" i="1" s="1"/>
  <c r="AL640" i="1"/>
  <c r="H624" i="1"/>
  <c r="AL624" i="1"/>
  <c r="H548" i="1"/>
  <c r="I548" i="1" s="1"/>
  <c r="AL548" i="1"/>
  <c r="H542" i="1"/>
  <c r="AL542" i="1"/>
  <c r="H534" i="1"/>
  <c r="I534" i="1" s="1"/>
  <c r="AL534" i="1"/>
  <c r="H480" i="1"/>
  <c r="I480" i="1" s="1"/>
  <c r="AL480" i="1"/>
  <c r="H476" i="1"/>
  <c r="I476" i="1" s="1"/>
  <c r="AL476" i="1"/>
  <c r="H448" i="1"/>
  <c r="AL448" i="1"/>
  <c r="H444" i="1"/>
  <c r="I444" i="1" s="1"/>
  <c r="N444" i="1" s="1"/>
  <c r="AL444" i="1"/>
  <c r="I431" i="1"/>
  <c r="AA431" i="1"/>
  <c r="H99" i="1"/>
  <c r="I99" i="1" s="1"/>
  <c r="AL99" i="1"/>
  <c r="H74" i="1"/>
  <c r="AL74" i="1"/>
  <c r="H70" i="1"/>
  <c r="I70" i="1" s="1"/>
  <c r="AL70" i="1"/>
  <c r="H66" i="1"/>
  <c r="I66" i="1" s="1"/>
  <c r="AL66" i="1"/>
  <c r="H58" i="1"/>
  <c r="I58" i="1" s="1"/>
  <c r="AL58" i="1"/>
  <c r="H54" i="1"/>
  <c r="I54" i="1" s="1"/>
  <c r="AL54" i="1"/>
  <c r="H46" i="1"/>
  <c r="I46" i="1" s="1"/>
  <c r="N46" i="1" s="1"/>
  <c r="O35" i="1" s="1"/>
  <c r="AL46" i="1"/>
  <c r="H42" i="1"/>
  <c r="I42" i="1" s="1"/>
  <c r="AL42" i="1"/>
  <c r="I27" i="1"/>
  <c r="AA27" i="1"/>
  <c r="H2247" i="1"/>
  <c r="H2243" i="1" s="1"/>
  <c r="AL2247" i="1"/>
  <c r="H2233" i="1"/>
  <c r="I2233" i="1" s="1"/>
  <c r="AL2233" i="1"/>
  <c r="H2126" i="1"/>
  <c r="I2126" i="1" s="1"/>
  <c r="AL2126" i="1"/>
  <c r="H2114" i="1"/>
  <c r="I2114" i="1" s="1"/>
  <c r="AL2114" i="1"/>
  <c r="H1489" i="1"/>
  <c r="AL1489" i="1"/>
  <c r="H1310" i="1"/>
  <c r="AL1310" i="1"/>
  <c r="H1002" i="1"/>
  <c r="AL1002" i="1"/>
  <c r="H905" i="1"/>
  <c r="I905" i="1" s="1"/>
  <c r="AL905" i="1"/>
  <c r="AL1771" i="1"/>
  <c r="AL1305" i="1"/>
  <c r="H2139" i="1"/>
  <c r="I2139" i="1" s="1"/>
  <c r="N2139" i="1" s="1"/>
  <c r="AL2139" i="1"/>
  <c r="AL2000" i="1"/>
  <c r="AL1943" i="1"/>
  <c r="AL1784" i="1"/>
  <c r="AL1576" i="1"/>
  <c r="H1985" i="1"/>
  <c r="AL1985" i="1"/>
  <c r="H1889" i="1"/>
  <c r="I1889" i="1" s="1"/>
  <c r="I1888" i="1" s="1"/>
  <c r="AL1889" i="1"/>
  <c r="H1867" i="1"/>
  <c r="AL1867" i="1"/>
  <c r="H1855" i="1"/>
  <c r="H1848" i="1" s="1"/>
  <c r="AL1855" i="1"/>
  <c r="H1606" i="1"/>
  <c r="AL1606" i="1"/>
  <c r="H1601" i="1"/>
  <c r="I1601" i="1" s="1"/>
  <c r="AL1601" i="1"/>
  <c r="H1461" i="1"/>
  <c r="I1461" i="1" s="1"/>
  <c r="AL1461" i="1"/>
  <c r="H1452" i="1"/>
  <c r="I1452" i="1" s="1"/>
  <c r="AL1452" i="1"/>
  <c r="H1159" i="1"/>
  <c r="AL1159" i="1"/>
  <c r="H1019" i="1"/>
  <c r="I1019" i="1" s="1"/>
  <c r="AL1019" i="1"/>
  <c r="AL1630" i="1"/>
  <c r="AL1610" i="1"/>
  <c r="H2260" i="1"/>
  <c r="H2259" i="1" s="1"/>
  <c r="U2259" i="1" s="1"/>
  <c r="AL2260" i="1"/>
  <c r="H2228" i="1"/>
  <c r="H2227" i="1" s="1"/>
  <c r="AL2228" i="1"/>
  <c r="H2143" i="1"/>
  <c r="I2143" i="1" s="1"/>
  <c r="N2143" i="1" s="1"/>
  <c r="AL2143" i="1"/>
  <c r="AL1779" i="1"/>
  <c r="AL1651" i="1"/>
  <c r="AL1638" i="1"/>
  <c r="AL1597" i="1"/>
  <c r="AL1446" i="1"/>
  <c r="AL1314" i="1"/>
  <c r="AL2195" i="1"/>
  <c r="AL1980" i="1"/>
  <c r="AL1957" i="1"/>
  <c r="AL1953" i="1"/>
  <c r="AL1947" i="1"/>
  <c r="AL1812" i="1"/>
  <c r="AL1758" i="1"/>
  <c r="AL1749" i="1"/>
  <c r="AL1663" i="1"/>
  <c r="AL1655" i="1"/>
  <c r="AL1457" i="1"/>
  <c r="AL1402" i="1"/>
  <c r="AL1368" i="1"/>
  <c r="AL1322" i="1"/>
  <c r="AL1281" i="1"/>
  <c r="AL1153" i="1"/>
  <c r="AL1046" i="1"/>
  <c r="AL1014" i="1"/>
  <c r="AL869" i="1"/>
  <c r="AL846" i="1"/>
  <c r="AL791" i="1"/>
  <c r="I1779" i="1"/>
  <c r="AL2251" i="1"/>
  <c r="AL1988" i="1"/>
  <c r="AL1776" i="1"/>
  <c r="AL1734" i="1"/>
  <c r="AL1162" i="1"/>
  <c r="AL716" i="1"/>
  <c r="AL460" i="1"/>
  <c r="AL146" i="1"/>
  <c r="AA1640" i="1"/>
  <c r="I1293" i="1"/>
  <c r="AL1536" i="1"/>
  <c r="AL1444" i="1"/>
  <c r="AL1343" i="1"/>
  <c r="AL1291" i="1"/>
  <c r="AL728" i="1"/>
  <c r="AI451" i="1"/>
  <c r="AI160" i="1"/>
  <c r="AH2227" i="1"/>
  <c r="AH2151" i="1"/>
  <c r="AH2010" i="1"/>
  <c r="AH1629" i="1"/>
  <c r="AH1580" i="1"/>
  <c r="AH992" i="1"/>
  <c r="I1199" i="1"/>
  <c r="AA1199" i="1"/>
  <c r="AL1979" i="1"/>
  <c r="AL1586" i="1"/>
  <c r="AL1495" i="1"/>
  <c r="AL1313" i="1"/>
  <c r="AL1300" i="1"/>
  <c r="AL1000" i="1"/>
  <c r="AA166" i="1"/>
  <c r="AJ165" i="1" s="1"/>
  <c r="I1781" i="1"/>
  <c r="AA1781" i="1"/>
  <c r="I1773" i="1"/>
  <c r="AA1773" i="1"/>
  <c r="I1738" i="1"/>
  <c r="AA1738" i="1"/>
  <c r="I1458" i="1"/>
  <c r="AA1458" i="1"/>
  <c r="I1440" i="1"/>
  <c r="AA1440" i="1"/>
  <c r="I1330" i="1"/>
  <c r="AA1330" i="1"/>
  <c r="AJ1327" i="1" s="1"/>
  <c r="H658" i="1"/>
  <c r="I658" i="1" s="1"/>
  <c r="AL658" i="1"/>
  <c r="H654" i="1"/>
  <c r="I654" i="1" s="1"/>
  <c r="AL654" i="1"/>
  <c r="H650" i="1"/>
  <c r="I650" i="1" s="1"/>
  <c r="AL650" i="1"/>
  <c r="H630" i="1"/>
  <c r="I630" i="1" s="1"/>
  <c r="AL630" i="1"/>
  <c r="H597" i="1"/>
  <c r="I597" i="1" s="1"/>
  <c r="N597" i="1" s="1"/>
  <c r="AL597" i="1"/>
  <c r="I585" i="1"/>
  <c r="AA585" i="1"/>
  <c r="H540" i="1"/>
  <c r="I540" i="1" s="1"/>
  <c r="AL540" i="1"/>
  <c r="H536" i="1"/>
  <c r="I536" i="1" s="1"/>
  <c r="AL536" i="1"/>
  <c r="H531" i="1"/>
  <c r="I531" i="1" s="1"/>
  <c r="AL531" i="1"/>
  <c r="H518" i="1"/>
  <c r="I518" i="1" s="1"/>
  <c r="AL518" i="1"/>
  <c r="H506" i="1"/>
  <c r="AL506" i="1"/>
  <c r="H502" i="1"/>
  <c r="I502" i="1" s="1"/>
  <c r="AL502" i="1"/>
  <c r="H449" i="1"/>
  <c r="I449" i="1" s="1"/>
  <c r="N449" i="1" s="1"/>
  <c r="AL449" i="1"/>
  <c r="H447" i="1"/>
  <c r="I447" i="1" s="1"/>
  <c r="N447" i="1" s="1"/>
  <c r="AL447" i="1"/>
  <c r="H445" i="1"/>
  <c r="I445" i="1" s="1"/>
  <c r="N445" i="1" s="1"/>
  <c r="AL445" i="1"/>
  <c r="H392" i="1"/>
  <c r="I392" i="1" s="1"/>
  <c r="AL392" i="1"/>
  <c r="H388" i="1"/>
  <c r="I388" i="1" s="1"/>
  <c r="AL388" i="1"/>
  <c r="H362" i="1"/>
  <c r="I362" i="1" s="1"/>
  <c r="AL362" i="1"/>
  <c r="H358" i="1"/>
  <c r="I358" i="1" s="1"/>
  <c r="AL358" i="1"/>
  <c r="H346" i="1"/>
  <c r="I346" i="1" s="1"/>
  <c r="AL346" i="1"/>
  <c r="H342" i="1"/>
  <c r="I342" i="1" s="1"/>
  <c r="AL342" i="1"/>
  <c r="H334" i="1"/>
  <c r="I334" i="1" s="1"/>
  <c r="AL334" i="1"/>
  <c r="H330" i="1"/>
  <c r="I330" i="1" s="1"/>
  <c r="AL330" i="1"/>
  <c r="H301" i="1"/>
  <c r="I301" i="1" s="1"/>
  <c r="N301" i="1" s="1"/>
  <c r="AL301" i="1"/>
  <c r="H299" i="1"/>
  <c r="I299" i="1" s="1"/>
  <c r="N299" i="1" s="1"/>
  <c r="AL299" i="1"/>
  <c r="H259" i="1"/>
  <c r="I259" i="1" s="1"/>
  <c r="AL259" i="1"/>
  <c r="H256" i="1"/>
  <c r="AL256" i="1"/>
  <c r="H242" i="1"/>
  <c r="I242" i="1" s="1"/>
  <c r="AL242" i="1"/>
  <c r="H217" i="1"/>
  <c r="I217" i="1" s="1"/>
  <c r="AL217" i="1"/>
  <c r="H213" i="1"/>
  <c r="I213" i="1" s="1"/>
  <c r="AL213" i="1"/>
  <c r="H203" i="1"/>
  <c r="I203" i="1" s="1"/>
  <c r="AL203" i="1"/>
  <c r="H199" i="1"/>
  <c r="I199" i="1" s="1"/>
  <c r="AL199" i="1"/>
  <c r="H191" i="1"/>
  <c r="I191" i="1" s="1"/>
  <c r="AL191" i="1"/>
  <c r="H158" i="1"/>
  <c r="I158" i="1" s="1"/>
  <c r="N158" i="1" s="1"/>
  <c r="AL158" i="1"/>
  <c r="H111" i="1"/>
  <c r="I111" i="1" s="1"/>
  <c r="AL111" i="1"/>
  <c r="H107" i="1"/>
  <c r="I107" i="1" s="1"/>
  <c r="AL107" i="1"/>
  <c r="H615" i="1"/>
  <c r="H610" i="1" s="1"/>
  <c r="AL615" i="1"/>
  <c r="H469" i="1"/>
  <c r="I469" i="1" s="1"/>
  <c r="AL469" i="1"/>
  <c r="H172" i="1"/>
  <c r="I172" i="1" s="1"/>
  <c r="AL172" i="1"/>
  <c r="H127" i="1"/>
  <c r="I127" i="1" s="1"/>
  <c r="AL127" i="1"/>
  <c r="H29" i="1"/>
  <c r="I29" i="1" s="1"/>
  <c r="AL29" i="1"/>
  <c r="I860" i="1"/>
  <c r="AA860" i="1"/>
  <c r="AL1186" i="1"/>
  <c r="AL911" i="1"/>
  <c r="AL764" i="1"/>
  <c r="AL339" i="1"/>
  <c r="AL2112" i="1"/>
  <c r="AL1594" i="1"/>
  <c r="AL1333" i="1"/>
  <c r="AL1304" i="1"/>
  <c r="AL1203" i="1"/>
  <c r="AL1172" i="1"/>
  <c r="AL1167" i="1"/>
  <c r="AL1151" i="1"/>
  <c r="AL1140" i="1"/>
  <c r="AL1053" i="1"/>
  <c r="AL1043" i="1"/>
  <c r="AL1018" i="1"/>
  <c r="AL963" i="1"/>
  <c r="AL894" i="1"/>
  <c r="AL874" i="1"/>
  <c r="AL815" i="1"/>
  <c r="AL83" i="1"/>
  <c r="AL49" i="1"/>
  <c r="AA2126" i="1"/>
  <c r="H373" i="1"/>
  <c r="I373" i="1" s="1"/>
  <c r="AL373" i="1"/>
  <c r="AL2255" i="1"/>
  <c r="AL2129" i="1"/>
  <c r="AL2008" i="1"/>
  <c r="AL1757" i="1"/>
  <c r="AL1742" i="1"/>
  <c r="AL1609" i="1"/>
  <c r="AL1460" i="1"/>
  <c r="AL1195" i="1"/>
  <c r="AL1013" i="1"/>
  <c r="AL2239" i="1"/>
  <c r="AL1983" i="1"/>
  <c r="AL1861" i="1"/>
  <c r="AL1636" i="1"/>
  <c r="AL2246" i="1"/>
  <c r="AL2188" i="1"/>
  <c r="AL2152" i="1"/>
  <c r="AL2141" i="1"/>
  <c r="AL2120" i="1"/>
  <c r="AL2098" i="1"/>
  <c r="AL2002" i="1"/>
  <c r="AL1936" i="1"/>
  <c r="AL1913" i="1"/>
  <c r="AL1886" i="1"/>
  <c r="AL1866" i="1"/>
  <c r="AL1788" i="1"/>
  <c r="AL1767" i="1"/>
  <c r="AL1748" i="1"/>
  <c r="AL1710" i="1"/>
  <c r="AL1693" i="1"/>
  <c r="AL1681" i="1"/>
  <c r="AL1644" i="1"/>
  <c r="AL1618" i="1"/>
  <c r="AL1600" i="1"/>
  <c r="AL1480" i="1"/>
  <c r="AL1158" i="1"/>
  <c r="AL1107" i="1"/>
  <c r="AL1022" i="1"/>
  <c r="AL1009" i="1"/>
  <c r="AL849" i="1"/>
  <c r="AL820" i="1"/>
  <c r="AL756" i="1"/>
  <c r="AL87" i="1"/>
  <c r="AA2252" i="1"/>
  <c r="AA1759" i="1"/>
  <c r="AA1462" i="1"/>
  <c r="AA14" i="1"/>
  <c r="AJ13" i="1" s="1"/>
  <c r="AI2156" i="1"/>
  <c r="I1753" i="1"/>
  <c r="I1742" i="1"/>
  <c r="I1734" i="1"/>
  <c r="I1609" i="1"/>
  <c r="H848" i="1"/>
  <c r="S848" i="1" s="1"/>
  <c r="AI2010" i="1"/>
  <c r="AH704" i="1"/>
  <c r="I1542" i="1"/>
  <c r="I1534" i="1"/>
  <c r="I1526" i="1"/>
  <c r="I1522" i="1"/>
  <c r="AJ704" i="1"/>
  <c r="AL690" i="1"/>
  <c r="AL632" i="1"/>
  <c r="AL552" i="1"/>
  <c r="AL492" i="1"/>
  <c r="AL484" i="1"/>
  <c r="AL376" i="1"/>
  <c r="AA454" i="1"/>
  <c r="AJ451" i="1" s="1"/>
  <c r="AA420" i="1"/>
  <c r="AI1843" i="1"/>
  <c r="AH2166" i="1"/>
  <c r="AH2118" i="1"/>
  <c r="AH1865" i="1"/>
  <c r="AH1843" i="1"/>
  <c r="AH1694" i="1"/>
  <c r="AH1646" i="1"/>
  <c r="AH1338" i="1"/>
  <c r="AH1288" i="1"/>
  <c r="I2152" i="1"/>
  <c r="I2120" i="1"/>
  <c r="I1644" i="1"/>
  <c r="AL1025" i="1"/>
  <c r="AL739" i="1"/>
  <c r="AL596" i="1"/>
  <c r="AL594" i="1"/>
  <c r="AL592" i="1"/>
  <c r="AL404" i="1"/>
  <c r="AL400" i="1"/>
  <c r="AL394" i="1"/>
  <c r="AL390" i="1"/>
  <c r="AL386" i="1"/>
  <c r="AL262" i="1"/>
  <c r="AL101" i="1"/>
  <c r="AL97" i="1"/>
  <c r="AL92" i="1"/>
  <c r="AA412" i="1"/>
  <c r="AI2232" i="1"/>
  <c r="AI2102" i="1"/>
  <c r="AI2015" i="1"/>
  <c r="AI1728" i="1"/>
  <c r="AI599" i="1"/>
  <c r="I2255" i="1"/>
  <c r="I2251" i="1"/>
  <c r="I2008" i="1"/>
  <c r="I2007" i="1" s="1"/>
  <c r="J2007" i="1" s="1"/>
  <c r="I1988" i="1"/>
  <c r="I1748" i="1"/>
  <c r="I764" i="1"/>
  <c r="H674" i="1"/>
  <c r="I674" i="1" s="1"/>
  <c r="AL674" i="1"/>
  <c r="H1493" i="1"/>
  <c r="AL1493" i="1"/>
  <c r="H1341" i="1"/>
  <c r="H1338" i="1" s="1"/>
  <c r="AL1341" i="1"/>
  <c r="H1184" i="1"/>
  <c r="H1183" i="1" s="1"/>
  <c r="Q1183" i="1" s="1"/>
  <c r="AL1184" i="1"/>
  <c r="AL2249" i="1"/>
  <c r="AL2237" i="1"/>
  <c r="AI1662" i="1"/>
  <c r="AH2250" i="1"/>
  <c r="H1574" i="1"/>
  <c r="I1574" i="1" s="1"/>
  <c r="AL1574" i="1"/>
  <c r="H1564" i="1"/>
  <c r="AL1564" i="1"/>
  <c r="H1560" i="1"/>
  <c r="I1560" i="1" s="1"/>
  <c r="AL1560" i="1"/>
  <c r="H1109" i="1"/>
  <c r="AL1109" i="1"/>
  <c r="H993" i="1"/>
  <c r="H992" i="1" s="1"/>
  <c r="S992" i="1" s="1"/>
  <c r="AL993" i="1"/>
  <c r="H927" i="1"/>
  <c r="H926" i="1" s="1"/>
  <c r="AL927" i="1"/>
  <c r="H740" i="1"/>
  <c r="I740" i="1" s="1"/>
  <c r="N740" i="1" s="1"/>
  <c r="AL740" i="1"/>
  <c r="H738" i="1"/>
  <c r="AL738" i="1"/>
  <c r="H707" i="1"/>
  <c r="H704" i="1" s="1"/>
  <c r="S704" i="1" s="1"/>
  <c r="AL707" i="1"/>
  <c r="H1869" i="1"/>
  <c r="I1869" i="1" s="1"/>
  <c r="AL1869" i="1"/>
  <c r="AL2245" i="1"/>
  <c r="AH591" i="1"/>
  <c r="H1846" i="1"/>
  <c r="I1846" i="1" s="1"/>
  <c r="AL1846" i="1"/>
  <c r="H1687" i="1"/>
  <c r="I1687" i="1" s="1"/>
  <c r="AL1687" i="1"/>
  <c r="H1683" i="1"/>
  <c r="I1683" i="1" s="1"/>
  <c r="AL1683" i="1"/>
  <c r="H1679" i="1"/>
  <c r="I1679" i="1" s="1"/>
  <c r="AL1679" i="1"/>
  <c r="H1675" i="1"/>
  <c r="I1675" i="1" s="1"/>
  <c r="AL1675" i="1"/>
  <c r="H1671" i="1"/>
  <c r="I1671" i="1" s="1"/>
  <c r="AL1671" i="1"/>
  <c r="H1667" i="1"/>
  <c r="AL1667" i="1"/>
  <c r="H1665" i="1"/>
  <c r="I1665" i="1" s="1"/>
  <c r="AL1665" i="1"/>
  <c r="H1578" i="1"/>
  <c r="I1578" i="1" s="1"/>
  <c r="N1578" i="1" s="1"/>
  <c r="O1556" i="1" s="1"/>
  <c r="AL1578" i="1"/>
  <c r="H1568" i="1"/>
  <c r="I1568" i="1" s="1"/>
  <c r="AL1568" i="1"/>
  <c r="H1113" i="1"/>
  <c r="AL1113" i="1"/>
  <c r="I1020" i="1"/>
  <c r="AA1020" i="1"/>
  <c r="H965" i="1"/>
  <c r="AL965" i="1"/>
  <c r="H961" i="1"/>
  <c r="I961" i="1" s="1"/>
  <c r="AL961" i="1"/>
  <c r="H882" i="1"/>
  <c r="H881" i="1" s="1"/>
  <c r="U881" i="1" s="1"/>
  <c r="AL882" i="1"/>
  <c r="H767" i="1"/>
  <c r="H766" i="1" s="1"/>
  <c r="S766" i="1" s="1"/>
  <c r="AL767" i="1"/>
  <c r="H742" i="1"/>
  <c r="I742" i="1" s="1"/>
  <c r="N742" i="1" s="1"/>
  <c r="AL742" i="1"/>
  <c r="I723" i="1"/>
  <c r="AA723" i="1"/>
  <c r="AL2164" i="1"/>
  <c r="AL1006" i="1"/>
  <c r="AJ2102" i="1"/>
  <c r="AI1961" i="1"/>
  <c r="AI1888" i="1"/>
  <c r="AI1778" i="1"/>
  <c r="AI1482" i="1"/>
  <c r="AI1432" i="1"/>
  <c r="AI891" i="1"/>
  <c r="AI848" i="1"/>
  <c r="AI115" i="1"/>
  <c r="AH2261" i="1"/>
  <c r="AH2232" i="1"/>
  <c r="AH2187" i="1"/>
  <c r="AH2156" i="1"/>
  <c r="AH2137" i="1"/>
  <c r="AH2125" i="1"/>
  <c r="AH2107" i="1"/>
  <c r="AH2102" i="1"/>
  <c r="AH2062" i="1"/>
  <c r="AH2015" i="1"/>
  <c r="AH1996" i="1"/>
  <c r="AH1984" i="1"/>
  <c r="AH1966" i="1"/>
  <c r="AH1961" i="1"/>
  <c r="AH1925" i="1"/>
  <c r="AH1893" i="1"/>
  <c r="AH1888" i="1"/>
  <c r="AH1859" i="1"/>
  <c r="AH1811" i="1"/>
  <c r="AH1783" i="1"/>
  <c r="AH1778" i="1"/>
  <c r="AH1770" i="1"/>
  <c r="AH1728" i="1"/>
  <c r="AH1488" i="1"/>
  <c r="AH1482" i="1"/>
  <c r="AH1437" i="1"/>
  <c r="AH1432" i="1"/>
  <c r="AH1319" i="1"/>
  <c r="AH1144" i="1"/>
  <c r="AH1139" i="1"/>
  <c r="AH709" i="1"/>
  <c r="AI2243" i="1"/>
  <c r="AI2227" i="1"/>
  <c r="AI2199" i="1"/>
  <c r="AI2151" i="1"/>
  <c r="AI2137" i="1"/>
  <c r="AI2118" i="1"/>
  <c r="AI2107" i="1"/>
  <c r="AI2072" i="1"/>
  <c r="AI2062" i="1"/>
  <c r="AI2025" i="1"/>
  <c r="AI1996" i="1"/>
  <c r="AI1966" i="1"/>
  <c r="AI1859" i="1"/>
  <c r="AI1629" i="1"/>
  <c r="AI1624" i="1"/>
  <c r="AI1585" i="1"/>
  <c r="AI1580" i="1"/>
  <c r="AI1556" i="1"/>
  <c r="AI1515" i="1"/>
  <c r="AI1477" i="1"/>
  <c r="AI1469" i="1"/>
  <c r="AI1183" i="1"/>
  <c r="AI992" i="1"/>
  <c r="AI704" i="1"/>
  <c r="I2129" i="1"/>
  <c r="AA2129" i="1"/>
  <c r="H2070" i="1"/>
  <c r="I2070" i="1" s="1"/>
  <c r="N2070" i="1" s="1"/>
  <c r="O2062" i="1" s="1"/>
  <c r="AL2070" i="1"/>
  <c r="H1550" i="1"/>
  <c r="H1546" i="1" s="1"/>
  <c r="S1546" i="1" s="1"/>
  <c r="AL1550" i="1"/>
  <c r="H1510" i="1"/>
  <c r="AL1510" i="1"/>
  <c r="H1502" i="1"/>
  <c r="I1502" i="1" s="1"/>
  <c r="AL1502" i="1"/>
  <c r="H1474" i="1"/>
  <c r="I1474" i="1" s="1"/>
  <c r="N1474" i="1" s="1"/>
  <c r="AL1474" i="1"/>
  <c r="H1472" i="1"/>
  <c r="I1472" i="1" s="1"/>
  <c r="N1472" i="1" s="1"/>
  <c r="AL1472" i="1"/>
  <c r="H1470" i="1"/>
  <c r="AL1470" i="1"/>
  <c r="H1316" i="1"/>
  <c r="H1315" i="1" s="1"/>
  <c r="AL1316" i="1"/>
  <c r="H1284" i="1"/>
  <c r="H1283" i="1" s="1"/>
  <c r="S1283" i="1" s="1"/>
  <c r="AL1284" i="1"/>
  <c r="H1227" i="1"/>
  <c r="I1227" i="1" s="1"/>
  <c r="AL1227" i="1"/>
  <c r="H1224" i="1"/>
  <c r="AL1224" i="1"/>
  <c r="H1100" i="1"/>
  <c r="I1100" i="1" s="1"/>
  <c r="AL1100" i="1"/>
  <c r="H1076" i="1"/>
  <c r="AL1076" i="1"/>
  <c r="AA998" i="1"/>
  <c r="H980" i="1"/>
  <c r="I980" i="1" s="1"/>
  <c r="AL980" i="1"/>
  <c r="H952" i="1"/>
  <c r="I952" i="1" s="1"/>
  <c r="AL952" i="1"/>
  <c r="H944" i="1"/>
  <c r="I944" i="1" s="1"/>
  <c r="AL944" i="1"/>
  <c r="H936" i="1"/>
  <c r="I936" i="1" s="1"/>
  <c r="AL936" i="1"/>
  <c r="H916" i="1"/>
  <c r="I916" i="1" s="1"/>
  <c r="AL916" i="1"/>
  <c r="H830" i="1"/>
  <c r="I830" i="1" s="1"/>
  <c r="AL830" i="1"/>
  <c r="H780" i="1"/>
  <c r="H779" i="1" s="1"/>
  <c r="S779" i="1" s="1"/>
  <c r="AL780" i="1"/>
  <c r="H681" i="1"/>
  <c r="I681" i="1" s="1"/>
  <c r="AL681" i="1"/>
  <c r="H113" i="1"/>
  <c r="I113" i="1" s="1"/>
  <c r="N113" i="1" s="1"/>
  <c r="O91" i="1" s="1"/>
  <c r="AL113" i="1"/>
  <c r="H80" i="1"/>
  <c r="I80" i="1" s="1"/>
  <c r="AL80" i="1"/>
  <c r="H68" i="1"/>
  <c r="I68" i="1" s="1"/>
  <c r="AL68" i="1"/>
  <c r="H64" i="1"/>
  <c r="I64" i="1" s="1"/>
  <c r="AL64" i="1"/>
  <c r="H56" i="1"/>
  <c r="I56" i="1" s="1"/>
  <c r="AL56" i="1"/>
  <c r="H52" i="1"/>
  <c r="I52" i="1" s="1"/>
  <c r="AL52" i="1"/>
  <c r="H2123" i="1"/>
  <c r="H2118" i="1" s="1"/>
  <c r="AL2123" i="1"/>
  <c r="H1883" i="1"/>
  <c r="H1882" i="1" s="1"/>
  <c r="Q1882" i="1" s="1"/>
  <c r="AL1883" i="1"/>
  <c r="H1860" i="1"/>
  <c r="I1860" i="1" s="1"/>
  <c r="AL1860" i="1"/>
  <c r="H1756" i="1"/>
  <c r="AL1756" i="1"/>
  <c r="H1740" i="1"/>
  <c r="H1733" i="1" s="1"/>
  <c r="AL1740" i="1"/>
  <c r="H1627" i="1"/>
  <c r="H1624" i="1" s="1"/>
  <c r="AL1627" i="1"/>
  <c r="H1312" i="1"/>
  <c r="AL1312" i="1"/>
  <c r="H1051" i="1"/>
  <c r="I1051" i="1" s="1"/>
  <c r="AL1051" i="1"/>
  <c r="H1017" i="1"/>
  <c r="AL1017" i="1"/>
  <c r="H877" i="1"/>
  <c r="I877" i="1" s="1"/>
  <c r="AL877" i="1"/>
  <c r="H724" i="1"/>
  <c r="I724" i="1" s="1"/>
  <c r="AL724" i="1"/>
  <c r="AL2266" i="1"/>
  <c r="AL2264" i="1"/>
  <c r="AL2262" i="1"/>
  <c r="AL2223" i="1"/>
  <c r="AL2219" i="1"/>
  <c r="AL2213" i="1"/>
  <c r="AL2209" i="1"/>
  <c r="AL2200" i="1"/>
  <c r="AL2149" i="1"/>
  <c r="AL2060" i="1"/>
  <c r="AL2056" i="1"/>
  <c r="AL2052" i="1"/>
  <c r="AL2048" i="1"/>
  <c r="AL2044" i="1"/>
  <c r="AL2040" i="1"/>
  <c r="AL2036" i="1"/>
  <c r="AL2032" i="1"/>
  <c r="AL2028" i="1"/>
  <c r="AL1520" i="1"/>
  <c r="AL1080" i="1"/>
  <c r="AL932" i="1"/>
  <c r="AL143" i="1"/>
  <c r="AA764" i="1"/>
  <c r="H2136" i="1"/>
  <c r="H2135" i="1" s="1"/>
  <c r="U2135" i="1" s="1"/>
  <c r="AL2136" i="1"/>
  <c r="H1901" i="1"/>
  <c r="H1900" i="1" s="1"/>
  <c r="AL1901" i="1"/>
  <c r="H1731" i="1"/>
  <c r="I1731" i="1" s="1"/>
  <c r="AL1731" i="1"/>
  <c r="H1702" i="1"/>
  <c r="I1702" i="1" s="1"/>
  <c r="N1702" i="1" s="1"/>
  <c r="O1694" i="1" s="1"/>
  <c r="V1694" i="1" s="1"/>
  <c r="AL1702" i="1"/>
  <c r="H1698" i="1"/>
  <c r="I1698" i="1" s="1"/>
  <c r="AL1698" i="1"/>
  <c r="H1615" i="1"/>
  <c r="H1614" i="1" s="1"/>
  <c r="U1614" i="1" s="1"/>
  <c r="AL1615" i="1"/>
  <c r="I1600" i="1"/>
  <c r="AA1600" i="1"/>
  <c r="H1583" i="1"/>
  <c r="H1580" i="1" s="1"/>
  <c r="S1580" i="1" s="1"/>
  <c r="AL1583" i="1"/>
  <c r="H1544" i="1"/>
  <c r="I1544" i="1" s="1"/>
  <c r="AL1544" i="1"/>
  <c r="H1540" i="1"/>
  <c r="I1540" i="1" s="1"/>
  <c r="AL1540" i="1"/>
  <c r="H1532" i="1"/>
  <c r="I1532" i="1" s="1"/>
  <c r="AL1532" i="1"/>
  <c r="H1528" i="1"/>
  <c r="I1528" i="1" s="1"/>
  <c r="AL1528" i="1"/>
  <c r="H1524" i="1"/>
  <c r="AL1524" i="1"/>
  <c r="H1506" i="1"/>
  <c r="I1506" i="1" s="1"/>
  <c r="AL1506" i="1"/>
  <c r="I1491" i="1"/>
  <c r="AA1491" i="1"/>
  <c r="I1343" i="1"/>
  <c r="AA1343" i="1"/>
  <c r="I1311" i="1"/>
  <c r="AA1311" i="1"/>
  <c r="H1256" i="1"/>
  <c r="H1251" i="1" s="1"/>
  <c r="S1251" i="1" s="1"/>
  <c r="AL1256" i="1"/>
  <c r="H1243" i="1"/>
  <c r="I1243" i="1" s="1"/>
  <c r="AL1243" i="1"/>
  <c r="H1239" i="1"/>
  <c r="AL1239" i="1"/>
  <c r="H1235" i="1"/>
  <c r="I1235" i="1" s="1"/>
  <c r="AL1235" i="1"/>
  <c r="H1177" i="1"/>
  <c r="I1177" i="1" s="1"/>
  <c r="N1177" i="1" s="1"/>
  <c r="AL1177" i="1"/>
  <c r="I1156" i="1"/>
  <c r="AA1156" i="1"/>
  <c r="H1088" i="1"/>
  <c r="I1088" i="1" s="1"/>
  <c r="AL1088" i="1"/>
  <c r="H1034" i="1"/>
  <c r="I1034" i="1" s="1"/>
  <c r="N1034" i="1" s="1"/>
  <c r="AL1034" i="1"/>
  <c r="H1032" i="1"/>
  <c r="I1032" i="1" s="1"/>
  <c r="N1032" i="1" s="1"/>
  <c r="AL1032" i="1"/>
  <c r="H1030" i="1"/>
  <c r="I1030" i="1" s="1"/>
  <c r="N1030" i="1" s="1"/>
  <c r="AL1030" i="1"/>
  <c r="H972" i="1"/>
  <c r="I972" i="1" s="1"/>
  <c r="AL972" i="1"/>
  <c r="H948" i="1"/>
  <c r="I948" i="1" s="1"/>
  <c r="AL948" i="1"/>
  <c r="H940" i="1"/>
  <c r="I940" i="1" s="1"/>
  <c r="AL940" i="1"/>
  <c r="H924" i="1"/>
  <c r="I924" i="1" s="1"/>
  <c r="N924" i="1" s="1"/>
  <c r="O913" i="1" s="1"/>
  <c r="AL924" i="1"/>
  <c r="H840" i="1"/>
  <c r="I840" i="1" s="1"/>
  <c r="AL840" i="1"/>
  <c r="H696" i="1"/>
  <c r="I696" i="1" s="1"/>
  <c r="AL696" i="1"/>
  <c r="H635" i="1"/>
  <c r="H634" i="1" s="1"/>
  <c r="S634" i="1" s="1"/>
  <c r="AL635" i="1"/>
  <c r="H555" i="1"/>
  <c r="H554" i="1" s="1"/>
  <c r="S554" i="1" s="1"/>
  <c r="AL555" i="1"/>
  <c r="H72" i="1"/>
  <c r="I72" i="1" s="1"/>
  <c r="AL72" i="1"/>
  <c r="H60" i="1"/>
  <c r="I60" i="1" s="1"/>
  <c r="AL60" i="1"/>
  <c r="H1864" i="1"/>
  <c r="I1864" i="1" s="1"/>
  <c r="AL1864" i="1"/>
  <c r="H1751" i="1"/>
  <c r="I1751" i="1" s="1"/>
  <c r="AL1751" i="1"/>
  <c r="H1603" i="1"/>
  <c r="I1603" i="1" s="1"/>
  <c r="AL1603" i="1"/>
  <c r="H1599" i="1"/>
  <c r="I1599" i="1" s="1"/>
  <c r="AL1599" i="1"/>
  <c r="H1592" i="1"/>
  <c r="H1585" i="1" s="1"/>
  <c r="AL1592" i="1"/>
  <c r="H1442" i="1"/>
  <c r="I1442" i="1" s="1"/>
  <c r="AL1442" i="1"/>
  <c r="H1308" i="1"/>
  <c r="I1308" i="1" s="1"/>
  <c r="AL1308" i="1"/>
  <c r="H1297" i="1"/>
  <c r="I1297" i="1" s="1"/>
  <c r="AL1297" i="1"/>
  <c r="H1289" i="1"/>
  <c r="I1289" i="1" s="1"/>
  <c r="AL1289" i="1"/>
  <c r="H1201" i="1"/>
  <c r="H1194" i="1" s="1"/>
  <c r="AL1201" i="1"/>
  <c r="H1170" i="1"/>
  <c r="I1170" i="1" s="1"/>
  <c r="AL1170" i="1"/>
  <c r="H1161" i="1"/>
  <c r="I1161" i="1" s="1"/>
  <c r="AL1161" i="1"/>
  <c r="H1149" i="1"/>
  <c r="I1149" i="1" s="1"/>
  <c r="AL1149" i="1"/>
  <c r="H909" i="1"/>
  <c r="I909" i="1" s="1"/>
  <c r="AL909" i="1"/>
  <c r="H873" i="1"/>
  <c r="I873" i="1" s="1"/>
  <c r="AL873" i="1"/>
  <c r="AL1851" i="1"/>
  <c r="AL1454" i="1"/>
  <c r="AL1216" i="1"/>
  <c r="AL1131" i="1"/>
  <c r="AL1121" i="1"/>
  <c r="AL986" i="1"/>
  <c r="AL433" i="1"/>
  <c r="AL258" i="1"/>
  <c r="AA1779" i="1"/>
  <c r="AI929" i="1"/>
  <c r="AH2243" i="1"/>
  <c r="AH2199" i="1"/>
  <c r="AH2072" i="1"/>
  <c r="AH2025" i="1"/>
  <c r="AH1977" i="1"/>
  <c r="AH1935" i="1"/>
  <c r="AH1903" i="1"/>
  <c r="AH1874" i="1"/>
  <c r="AH1848" i="1"/>
  <c r="AH1820" i="1"/>
  <c r="AH1752" i="1"/>
  <c r="AH1744" i="1"/>
  <c r="AH1616" i="1"/>
  <c r="AH1604" i="1"/>
  <c r="AH1556" i="1"/>
  <c r="AH1448" i="1"/>
  <c r="AH1365" i="1"/>
  <c r="AH1205" i="1"/>
  <c r="AH1175" i="1"/>
  <c r="AH1155" i="1"/>
  <c r="AH1059" i="1"/>
  <c r="AH1008" i="1"/>
  <c r="H1104" i="1"/>
  <c r="I1104" i="1" s="1"/>
  <c r="AL1104" i="1"/>
  <c r="H1092" i="1"/>
  <c r="I1092" i="1" s="1"/>
  <c r="AL1092" i="1"/>
  <c r="H1084" i="1"/>
  <c r="AL1084" i="1"/>
  <c r="H990" i="1"/>
  <c r="I990" i="1" s="1"/>
  <c r="N990" i="1" s="1"/>
  <c r="O969" i="1" s="1"/>
  <c r="AL990" i="1"/>
  <c r="H976" i="1"/>
  <c r="I976" i="1" s="1"/>
  <c r="AL976" i="1"/>
  <c r="H956" i="1"/>
  <c r="I956" i="1" s="1"/>
  <c r="AL956" i="1"/>
  <c r="H920" i="1"/>
  <c r="AL920" i="1"/>
  <c r="H889" i="1"/>
  <c r="I889" i="1" s="1"/>
  <c r="N889" i="1" s="1"/>
  <c r="AL889" i="1"/>
  <c r="H844" i="1"/>
  <c r="I844" i="1" s="1"/>
  <c r="AL844" i="1"/>
  <c r="H834" i="1"/>
  <c r="I834" i="1" s="1"/>
  <c r="AL834" i="1"/>
  <c r="H825" i="1"/>
  <c r="I825" i="1" s="1"/>
  <c r="AL825" i="1"/>
  <c r="H700" i="1"/>
  <c r="I700" i="1" s="1"/>
  <c r="AL700" i="1"/>
  <c r="H686" i="1"/>
  <c r="AL686" i="1"/>
  <c r="H109" i="1"/>
  <c r="I109" i="1" s="1"/>
  <c r="AL109" i="1"/>
  <c r="H103" i="1"/>
  <c r="I103" i="1" s="1"/>
  <c r="AL103" i="1"/>
  <c r="H89" i="1"/>
  <c r="I89" i="1" s="1"/>
  <c r="N89" i="1" s="1"/>
  <c r="O82" i="1" s="1"/>
  <c r="AL89" i="1"/>
  <c r="H85" i="1"/>
  <c r="I85" i="1" s="1"/>
  <c r="AL85" i="1"/>
  <c r="H76" i="1"/>
  <c r="I76" i="1" s="1"/>
  <c r="AL76" i="1"/>
  <c r="H2128" i="1"/>
  <c r="I2128" i="1" s="1"/>
  <c r="AL2128" i="1"/>
  <c r="H1987" i="1"/>
  <c r="I1987" i="1" s="1"/>
  <c r="AL1987" i="1"/>
  <c r="H1747" i="1"/>
  <c r="I1747" i="1" s="1"/>
  <c r="AL1747" i="1"/>
  <c r="H1642" i="1"/>
  <c r="I1642" i="1" s="1"/>
  <c r="AL1642" i="1"/>
  <c r="H1633" i="1"/>
  <c r="H1632" i="1" s="1"/>
  <c r="Q1632" i="1" s="1"/>
  <c r="AL1633" i="1"/>
  <c r="H1608" i="1"/>
  <c r="I1608" i="1" s="1"/>
  <c r="AL1608" i="1"/>
  <c r="H1482" i="1"/>
  <c r="H1478" i="1"/>
  <c r="I1478" i="1" s="1"/>
  <c r="AL1478" i="1"/>
  <c r="H1459" i="1"/>
  <c r="I1459" i="1" s="1"/>
  <c r="AL1459" i="1"/>
  <c r="H1450" i="1"/>
  <c r="I1450" i="1" s="1"/>
  <c r="AL1450" i="1"/>
  <c r="H1303" i="1"/>
  <c r="AL1303" i="1"/>
  <c r="H1192" i="1"/>
  <c r="H1191" i="1" s="1"/>
  <c r="Q1191" i="1" s="1"/>
  <c r="AL1192" i="1"/>
  <c r="H1166" i="1"/>
  <c r="I1166" i="1" s="1"/>
  <c r="AL1166" i="1"/>
  <c r="H1157" i="1"/>
  <c r="I1157" i="1" s="1"/>
  <c r="AL1157" i="1"/>
  <c r="H1021" i="1"/>
  <c r="I1021" i="1" s="1"/>
  <c r="AL1021" i="1"/>
  <c r="H998" i="1"/>
  <c r="I998" i="1" s="1"/>
  <c r="AL998" i="1"/>
  <c r="H900" i="1"/>
  <c r="H899" i="1" s="1"/>
  <c r="Q899" i="1" s="1"/>
  <c r="AL900" i="1"/>
  <c r="H584" i="1"/>
  <c r="I584" i="1" s="1"/>
  <c r="AL584" i="1"/>
  <c r="AL1135" i="1"/>
  <c r="AL1125" i="1"/>
  <c r="AL1116" i="1"/>
  <c r="AL254" i="1"/>
  <c r="AA1748" i="1"/>
  <c r="AI2125" i="1"/>
  <c r="AL2254" i="1"/>
  <c r="AL2184" i="1"/>
  <c r="AL2181" i="1"/>
  <c r="AL2177" i="1"/>
  <c r="AL2173" i="1"/>
  <c r="AL2169" i="1"/>
  <c r="AL2066" i="1"/>
  <c r="AL1554" i="1"/>
  <c r="AL1247" i="1"/>
  <c r="AL854" i="1"/>
  <c r="AA1868" i="1"/>
  <c r="AJ1865" i="1" s="1"/>
  <c r="AH406" i="1"/>
  <c r="AH115" i="1"/>
  <c r="AJ1029" i="1"/>
  <c r="AJ2227" i="1"/>
  <c r="AH160" i="1"/>
  <c r="I1689" i="1"/>
  <c r="I1685" i="1"/>
  <c r="I1681" i="1"/>
  <c r="H463" i="1"/>
  <c r="I463" i="1" s="1"/>
  <c r="AL463" i="1"/>
  <c r="H428" i="1"/>
  <c r="I428" i="1" s="1"/>
  <c r="AL428" i="1"/>
  <c r="H416" i="1"/>
  <c r="H411" i="1" s="1"/>
  <c r="AL416" i="1"/>
  <c r="H317" i="1"/>
  <c r="I317" i="1" s="1"/>
  <c r="AL317" i="1"/>
  <c r="H292" i="1"/>
  <c r="I292" i="1" s="1"/>
  <c r="AL292" i="1"/>
  <c r="H283" i="1"/>
  <c r="I283" i="1" s="1"/>
  <c r="AL283" i="1"/>
  <c r="H138" i="1"/>
  <c r="I138" i="1" s="1"/>
  <c r="AL138" i="1"/>
  <c r="H562" i="1"/>
  <c r="H559" i="1" s="1"/>
  <c r="AL562" i="1"/>
  <c r="H571" i="1"/>
  <c r="I571" i="1" s="1"/>
  <c r="AL571" i="1"/>
  <c r="H471" i="1"/>
  <c r="AL471" i="1"/>
  <c r="H452" i="1"/>
  <c r="I452" i="1" s="1"/>
  <c r="AL452" i="1"/>
  <c r="H437" i="1"/>
  <c r="I437" i="1" s="1"/>
  <c r="AL437" i="1"/>
  <c r="H424" i="1"/>
  <c r="I424" i="1" s="1"/>
  <c r="AL424" i="1"/>
  <c r="H306" i="1"/>
  <c r="I306" i="1" s="1"/>
  <c r="AL306" i="1"/>
  <c r="H288" i="1"/>
  <c r="I288" i="1" s="1"/>
  <c r="AL288" i="1"/>
  <c r="H279" i="1"/>
  <c r="I279" i="1" s="1"/>
  <c r="AL279" i="1"/>
  <c r="H271" i="1"/>
  <c r="I271" i="1" s="1"/>
  <c r="AL271" i="1"/>
  <c r="H174" i="1"/>
  <c r="I174" i="1" s="1"/>
  <c r="AL174" i="1"/>
  <c r="H163" i="1"/>
  <c r="I163" i="1" s="1"/>
  <c r="AL163" i="1"/>
  <c r="H2133" i="1"/>
  <c r="H2132" i="1" s="1"/>
  <c r="AL2133" i="1"/>
  <c r="I2127" i="1"/>
  <c r="AA2127" i="1"/>
  <c r="I2124" i="1"/>
  <c r="AA2124" i="1"/>
  <c r="AA2114" i="1"/>
  <c r="H2103" i="1"/>
  <c r="I2103" i="1" s="1"/>
  <c r="AL2103" i="1"/>
  <c r="H2063" i="1"/>
  <c r="I2063" i="1" s="1"/>
  <c r="AL2063" i="1"/>
  <c r="I2005" i="1"/>
  <c r="I2004" i="1" s="1"/>
  <c r="J2004" i="1" s="1"/>
  <c r="AA2005" i="1"/>
  <c r="AJ2004" i="1" s="1"/>
  <c r="H1992" i="1"/>
  <c r="H1991" i="1" s="1"/>
  <c r="AL1992" i="1"/>
  <c r="I1990" i="1"/>
  <c r="AA1990" i="1"/>
  <c r="I1983" i="1"/>
  <c r="AA1983" i="1"/>
  <c r="I1979" i="1"/>
  <c r="AA1979" i="1"/>
  <c r="H1962" i="1"/>
  <c r="H1961" i="1" s="1"/>
  <c r="S1961" i="1" s="1"/>
  <c r="AL1962" i="1"/>
  <c r="H1931" i="1"/>
  <c r="I1931" i="1" s="1"/>
  <c r="AL1931" i="1"/>
  <c r="H1878" i="1"/>
  <c r="I1878" i="1" s="1"/>
  <c r="N1878" i="1" s="1"/>
  <c r="AL1878" i="1"/>
  <c r="H1876" i="1"/>
  <c r="I1876" i="1" s="1"/>
  <c r="N1876" i="1" s="1"/>
  <c r="AL1876" i="1"/>
  <c r="I1857" i="1"/>
  <c r="AA1857" i="1"/>
  <c r="I1849" i="1"/>
  <c r="AA1849" i="1"/>
  <c r="H1831" i="1"/>
  <c r="I1831" i="1" s="1"/>
  <c r="AL1831" i="1"/>
  <c r="H1827" i="1"/>
  <c r="AL1827" i="1"/>
  <c r="H1800" i="1"/>
  <c r="AL1800" i="1"/>
  <c r="H1796" i="1"/>
  <c r="I1796" i="1" s="1"/>
  <c r="AL1796" i="1"/>
  <c r="H1761" i="1"/>
  <c r="H1760" i="1" s="1"/>
  <c r="U1760" i="1" s="1"/>
  <c r="AL1761" i="1"/>
  <c r="H1700" i="1"/>
  <c r="AL1700" i="1"/>
  <c r="H1695" i="1"/>
  <c r="AL1695" i="1"/>
  <c r="AL1613" i="1"/>
  <c r="AL1214" i="1"/>
  <c r="AL1102" i="1"/>
  <c r="AL1098" i="1"/>
  <c r="AL1094" i="1"/>
  <c r="AL1090" i="1"/>
  <c r="AL1086" i="1"/>
  <c r="AL1082" i="1"/>
  <c r="AL1078" i="1"/>
  <c r="AL1070" i="1"/>
  <c r="AL886" i="1"/>
  <c r="H866" i="1"/>
  <c r="I866" i="1" s="1"/>
  <c r="AL866" i="1"/>
  <c r="H758" i="1"/>
  <c r="I758" i="1" s="1"/>
  <c r="AL758" i="1"/>
  <c r="H731" i="1"/>
  <c r="I731" i="1" s="1"/>
  <c r="AL731" i="1"/>
  <c r="H722" i="1"/>
  <c r="I722" i="1" s="1"/>
  <c r="AL722" i="1"/>
  <c r="H714" i="1"/>
  <c r="I714" i="1" s="1"/>
  <c r="AL714" i="1"/>
  <c r="H605" i="1"/>
  <c r="H604" i="1" s="1"/>
  <c r="AL605" i="1"/>
  <c r="AL1547" i="1"/>
  <c r="AL1542" i="1"/>
  <c r="AL1538" i="1"/>
  <c r="AL1534" i="1"/>
  <c r="AL1530" i="1"/>
  <c r="AL1526" i="1"/>
  <c r="AL1522" i="1"/>
  <c r="AL1518" i="1"/>
  <c r="AL1516" i="1"/>
  <c r="AL1249" i="1"/>
  <c r="AL1245" i="1"/>
  <c r="AL1241" i="1"/>
  <c r="AL1237" i="1"/>
  <c r="AL1233" i="1"/>
  <c r="AL1229" i="1"/>
  <c r="AL1225" i="1"/>
  <c r="AL1222" i="1"/>
  <c r="AL988" i="1"/>
  <c r="AL984" i="1"/>
  <c r="AL978" i="1"/>
  <c r="AL974" i="1"/>
  <c r="AL970" i="1"/>
  <c r="AL888" i="1"/>
  <c r="AL735" i="1"/>
  <c r="AL587" i="1"/>
  <c r="AL526" i="1"/>
  <c r="AL521" i="1"/>
  <c r="I1495" i="1"/>
  <c r="AA1495" i="1"/>
  <c r="I1347" i="1"/>
  <c r="AA1347" i="1"/>
  <c r="I1339" i="1"/>
  <c r="AA1339" i="1"/>
  <c r="I1333" i="1"/>
  <c r="I1332" i="1" s="1"/>
  <c r="J1332" i="1" s="1"/>
  <c r="AA1333" i="1"/>
  <c r="AJ1332" i="1" s="1"/>
  <c r="I1313" i="1"/>
  <c r="AA1313" i="1"/>
  <c r="I1291" i="1"/>
  <c r="AA1291" i="1"/>
  <c r="AA1201" i="1"/>
  <c r="H828" i="1"/>
  <c r="AL828" i="1"/>
  <c r="H702" i="1"/>
  <c r="I702" i="1" s="1"/>
  <c r="N702" i="1" s="1"/>
  <c r="O680" i="1" s="1"/>
  <c r="AL702" i="1"/>
  <c r="H698" i="1"/>
  <c r="I698" i="1" s="1"/>
  <c r="AL698" i="1"/>
  <c r="H692" i="1"/>
  <c r="I692" i="1" s="1"/>
  <c r="AL692" i="1"/>
  <c r="H688" i="1"/>
  <c r="I688" i="1" s="1"/>
  <c r="AL688" i="1"/>
  <c r="H684" i="1"/>
  <c r="I684" i="1" s="1"/>
  <c r="AL684" i="1"/>
  <c r="I600" i="1"/>
  <c r="AA600" i="1"/>
  <c r="AJ599" i="1" s="1"/>
  <c r="H487" i="1"/>
  <c r="H486" i="1" s="1"/>
  <c r="S486" i="1" s="1"/>
  <c r="AL487" i="1"/>
  <c r="H439" i="1"/>
  <c r="H438" i="1" s="1"/>
  <c r="AL439" i="1"/>
  <c r="H378" i="1"/>
  <c r="I378" i="1" s="1"/>
  <c r="AL378" i="1"/>
  <c r="H368" i="1"/>
  <c r="I368" i="1" s="1"/>
  <c r="AL368" i="1"/>
  <c r="H364" i="1"/>
  <c r="I364" i="1" s="1"/>
  <c r="AL364" i="1"/>
  <c r="H360" i="1"/>
  <c r="I360" i="1" s="1"/>
  <c r="AL360" i="1"/>
  <c r="H356" i="1"/>
  <c r="I356" i="1" s="1"/>
  <c r="AL356" i="1"/>
  <c r="H352" i="1"/>
  <c r="I352" i="1" s="1"/>
  <c r="AL352" i="1"/>
  <c r="H348" i="1"/>
  <c r="I348" i="1" s="1"/>
  <c r="AL348" i="1"/>
  <c r="H344" i="1"/>
  <c r="I344" i="1" s="1"/>
  <c r="AL344" i="1"/>
  <c r="H336" i="1"/>
  <c r="I336" i="1" s="1"/>
  <c r="N336" i="1" s="1"/>
  <c r="O325" i="1" s="1"/>
  <c r="AL336" i="1"/>
  <c r="H332" i="1"/>
  <c r="I332" i="1" s="1"/>
  <c r="AL332" i="1"/>
  <c r="H328" i="1"/>
  <c r="I328" i="1" s="1"/>
  <c r="AL328" i="1"/>
  <c r="H298" i="1"/>
  <c r="I298" i="1" s="1"/>
  <c r="N298" i="1" s="1"/>
  <c r="AL298" i="1"/>
  <c r="H296" i="1"/>
  <c r="I296" i="1" s="1"/>
  <c r="N296" i="1" s="1"/>
  <c r="AL296" i="1"/>
  <c r="H227" i="1"/>
  <c r="I227" i="1" s="1"/>
  <c r="N227" i="1" s="1"/>
  <c r="O198" i="1" s="1"/>
  <c r="AL227" i="1"/>
  <c r="H223" i="1"/>
  <c r="I223" i="1" s="1"/>
  <c r="AL223" i="1"/>
  <c r="H219" i="1"/>
  <c r="I219" i="1" s="1"/>
  <c r="AL219" i="1"/>
  <c r="H215" i="1"/>
  <c r="I215" i="1" s="1"/>
  <c r="AL215" i="1"/>
  <c r="H211" i="1"/>
  <c r="I211" i="1" s="1"/>
  <c r="AL211" i="1"/>
  <c r="H207" i="1"/>
  <c r="I207" i="1" s="1"/>
  <c r="AL207" i="1"/>
  <c r="H205" i="1"/>
  <c r="AL205" i="1"/>
  <c r="H201" i="1"/>
  <c r="I201" i="1" s="1"/>
  <c r="AL201" i="1"/>
  <c r="H193" i="1"/>
  <c r="I193" i="1" s="1"/>
  <c r="N193" i="1" s="1"/>
  <c r="O182" i="1" s="1"/>
  <c r="AL193" i="1"/>
  <c r="H189" i="1"/>
  <c r="I189" i="1" s="1"/>
  <c r="AL189" i="1"/>
  <c r="H185" i="1"/>
  <c r="I185" i="1" s="1"/>
  <c r="AL185" i="1"/>
  <c r="AA174" i="1"/>
  <c r="H157" i="1"/>
  <c r="I157" i="1" s="1"/>
  <c r="N157" i="1" s="1"/>
  <c r="AL157" i="1"/>
  <c r="H155" i="1"/>
  <c r="I155" i="1" s="1"/>
  <c r="N155" i="1" s="1"/>
  <c r="AL155" i="1"/>
  <c r="H153" i="1"/>
  <c r="AL153" i="1"/>
  <c r="H44" i="1"/>
  <c r="I44" i="1" s="1"/>
  <c r="AL44" i="1"/>
  <c r="H40" i="1"/>
  <c r="I40" i="1" s="1"/>
  <c r="AL40" i="1"/>
  <c r="H36" i="1"/>
  <c r="I36" i="1" s="1"/>
  <c r="AL36" i="1"/>
  <c r="AJ1398" i="1"/>
  <c r="AH1515" i="1"/>
  <c r="AH1477" i="1"/>
  <c r="AH1456" i="1"/>
  <c r="AH1299" i="1"/>
  <c r="AH1283" i="1"/>
  <c r="AH1221" i="1"/>
  <c r="AH1183" i="1"/>
  <c r="AH1163" i="1"/>
  <c r="AH1016" i="1"/>
  <c r="AH864" i="1"/>
  <c r="AH749" i="1"/>
  <c r="I1322" i="1"/>
  <c r="N1322" i="1" s="1"/>
  <c r="I581" i="1"/>
  <c r="I232" i="1"/>
  <c r="AI2261" i="1"/>
  <c r="AI2250" i="1"/>
  <c r="AI2187" i="1"/>
  <c r="AI2166" i="1"/>
  <c r="AI1984" i="1"/>
  <c r="AI1977" i="1"/>
  <c r="AI1925" i="1"/>
  <c r="AI1811" i="1"/>
  <c r="AI1783" i="1"/>
  <c r="AI1762" i="1"/>
  <c r="AI1744" i="1"/>
  <c r="AI1733" i="1"/>
  <c r="AI1694" i="1"/>
  <c r="AI1546" i="1"/>
  <c r="AI1488" i="1"/>
  <c r="AI1437" i="1"/>
  <c r="AI1398" i="1"/>
  <c r="AI1349" i="1"/>
  <c r="AI1327" i="1"/>
  <c r="AI1319" i="1"/>
  <c r="AI1260" i="1"/>
  <c r="AI1194" i="1"/>
  <c r="AI1075" i="1"/>
  <c r="AI1048" i="1"/>
  <c r="AI960" i="1"/>
  <c r="AI871" i="1"/>
  <c r="AI766" i="1"/>
  <c r="AI727" i="1"/>
  <c r="AJ992" i="1"/>
  <c r="I869" i="1"/>
  <c r="I858" i="1"/>
  <c r="I2100" i="1"/>
  <c r="N2100" i="1" s="1"/>
  <c r="O2072" i="1" s="1"/>
  <c r="AJ1961" i="1"/>
  <c r="AJ1694" i="1"/>
  <c r="AJ1580" i="1"/>
  <c r="AJ1477" i="1"/>
  <c r="I911" i="1"/>
  <c r="I903" i="1"/>
  <c r="I552" i="1"/>
  <c r="N552" i="1" s="1"/>
  <c r="O530" i="1" s="1"/>
  <c r="I2116" i="1"/>
  <c r="AA2116" i="1"/>
  <c r="AL2157" i="1"/>
  <c r="AL2086" i="1"/>
  <c r="AL2016" i="1"/>
  <c r="AL1923" i="1"/>
  <c r="AL1915" i="1"/>
  <c r="AL1904" i="1"/>
  <c r="AL1871" i="1"/>
  <c r="L1778" i="1"/>
  <c r="AL1691" i="1"/>
  <c r="AL1621" i="1"/>
  <c r="AL1279" i="1"/>
  <c r="AL1265" i="1"/>
  <c r="AA1863" i="1"/>
  <c r="AI1874" i="1"/>
  <c r="AI1848" i="1"/>
  <c r="AI1820" i="1"/>
  <c r="AI1793" i="1"/>
  <c r="AI1752" i="1"/>
  <c r="AI1704" i="1"/>
  <c r="AI1635" i="1"/>
  <c r="AI1604" i="1"/>
  <c r="AI1596" i="1"/>
  <c r="AI1499" i="1"/>
  <c r="AI1408" i="1"/>
  <c r="AI1221" i="1"/>
  <c r="AI1205" i="1"/>
  <c r="AI1175" i="1"/>
  <c r="AI1059" i="1"/>
  <c r="I726" i="1"/>
  <c r="AA726" i="1"/>
  <c r="AJ670" i="1"/>
  <c r="AA615" i="1"/>
  <c r="AJ610" i="1" s="1"/>
  <c r="AA584" i="1"/>
  <c r="AA562" i="1"/>
  <c r="H520" i="1"/>
  <c r="S520" i="1" s="1"/>
  <c r="I426" i="1"/>
  <c r="AA426" i="1"/>
  <c r="AJ422" i="1" s="1"/>
  <c r="I1605" i="1"/>
  <c r="AA1605" i="1"/>
  <c r="AL2161" i="1"/>
  <c r="AL2020" i="1"/>
  <c r="AL1919" i="1"/>
  <c r="AL1908" i="1"/>
  <c r="AL1617" i="1"/>
  <c r="AL1325" i="1"/>
  <c r="AL1269" i="1"/>
  <c r="AL2230" i="1"/>
  <c r="AL2197" i="1"/>
  <c r="AL2193" i="1"/>
  <c r="AL2090" i="1"/>
  <c r="AL1818" i="1"/>
  <c r="AL1814" i="1"/>
  <c r="AL1786" i="1"/>
  <c r="AL1768" i="1"/>
  <c r="AL1766" i="1"/>
  <c r="AL1764" i="1"/>
  <c r="AL1726" i="1"/>
  <c r="AL1722" i="1"/>
  <c r="AL1716" i="1"/>
  <c r="AL1712" i="1"/>
  <c r="AL1252" i="1"/>
  <c r="AL264" i="1"/>
  <c r="AA2235" i="1"/>
  <c r="AJ2199" i="1"/>
  <c r="I907" i="1"/>
  <c r="AA907" i="1"/>
  <c r="I1967" i="1"/>
  <c r="AA1967" i="1"/>
  <c r="I1586" i="1"/>
  <c r="AA1586" i="1"/>
  <c r="AJ1585" i="1" s="1"/>
  <c r="AL2023" i="1"/>
  <c r="AL1911" i="1"/>
  <c r="AL1619" i="1"/>
  <c r="AL1275" i="1"/>
  <c r="AL1261" i="1"/>
  <c r="AL2257" i="1"/>
  <c r="AL2142" i="1"/>
  <c r="AL2140" i="1"/>
  <c r="AL2138" i="1"/>
  <c r="AL2100" i="1"/>
  <c r="AL2096" i="1"/>
  <c r="AL2001" i="1"/>
  <c r="AL1999" i="1"/>
  <c r="AL1997" i="1"/>
  <c r="AL1941" i="1"/>
  <c r="AL1657" i="1"/>
  <c r="AL1653" i="1"/>
  <c r="AL1649" i="1"/>
  <c r="AL1352" i="1"/>
  <c r="AL1219" i="1"/>
  <c r="AA2108" i="1"/>
  <c r="AJ2025" i="1"/>
  <c r="AA1883" i="1"/>
  <c r="AJ1882" i="1" s="1"/>
  <c r="AA1742" i="1"/>
  <c r="AA1734" i="1"/>
  <c r="AA1627" i="1"/>
  <c r="AA1609" i="1"/>
  <c r="I1040" i="1"/>
  <c r="AA1040" i="1"/>
  <c r="I1006" i="1"/>
  <c r="AA1006" i="1"/>
  <c r="I1168" i="1"/>
  <c r="I1164" i="1"/>
  <c r="I1014" i="1"/>
  <c r="R165" i="1"/>
  <c r="AH411" i="1"/>
  <c r="AH238" i="1"/>
  <c r="AH35" i="1"/>
  <c r="I2249" i="1"/>
  <c r="I2245" i="1"/>
  <c r="I1597" i="1"/>
  <c r="I136" i="1"/>
  <c r="AJ2010" i="1"/>
  <c r="AI473" i="1"/>
  <c r="AI314" i="1"/>
  <c r="AI303" i="1"/>
  <c r="AI285" i="1"/>
  <c r="AI152" i="1"/>
  <c r="AH1327" i="1"/>
  <c r="AH929" i="1"/>
  <c r="AH891" i="1"/>
  <c r="AH848" i="1"/>
  <c r="AH736" i="1"/>
  <c r="AH599" i="1"/>
  <c r="AH578" i="1"/>
  <c r="AH570" i="1"/>
  <c r="AH520" i="1"/>
  <c r="I2237" i="1"/>
  <c r="I2149" i="1"/>
  <c r="I2148" i="1" s="1"/>
  <c r="J2148" i="1" s="1"/>
  <c r="AJ1783" i="1"/>
  <c r="I1468" i="1"/>
  <c r="I1467" i="1" s="1"/>
  <c r="J1467" i="1" s="1"/>
  <c r="I1305" i="1"/>
  <c r="I1212" i="1"/>
  <c r="AA1170" i="1"/>
  <c r="I1160" i="1"/>
  <c r="AA1160" i="1"/>
  <c r="I1043" i="1"/>
  <c r="I1042" i="1" s="1"/>
  <c r="J1042" i="1" s="1"/>
  <c r="AA1043" i="1"/>
  <c r="AJ1042" i="1" s="1"/>
  <c r="I1018" i="1"/>
  <c r="AA1018" i="1"/>
  <c r="I1000" i="1"/>
  <c r="AA1000" i="1"/>
  <c r="I875" i="1"/>
  <c r="AA875" i="1"/>
  <c r="AL1995" i="1"/>
  <c r="AL1898" i="1"/>
  <c r="AL1879" i="1"/>
  <c r="AL1877" i="1"/>
  <c r="AL1875" i="1"/>
  <c r="AL1802" i="1"/>
  <c r="AL1798" i="1"/>
  <c r="AL1794" i="1"/>
  <c r="AL1179" i="1"/>
  <c r="AL1073" i="1"/>
  <c r="AL1028" i="1"/>
  <c r="AL995" i="1"/>
  <c r="AL862" i="1"/>
  <c r="AL733" i="1"/>
  <c r="AL560" i="1"/>
  <c r="AL414" i="1"/>
  <c r="AL323" i="1"/>
  <c r="AL315" i="1"/>
  <c r="AL180" i="1"/>
  <c r="AA2120" i="1"/>
  <c r="AA1891" i="1"/>
  <c r="AJ1888" i="1" s="1"/>
  <c r="AA1166" i="1"/>
  <c r="I1691" i="1"/>
  <c r="AL1810" i="1"/>
  <c r="AL710" i="1"/>
  <c r="AL574" i="1"/>
  <c r="AL278" i="1"/>
  <c r="AL121" i="1"/>
  <c r="AA1988" i="1"/>
  <c r="AJ1843" i="1"/>
  <c r="AJ1770" i="1"/>
  <c r="I1598" i="1"/>
  <c r="AA1598" i="1"/>
  <c r="I1309" i="1"/>
  <c r="AA1309" i="1"/>
  <c r="AA1303" i="1"/>
  <c r="I573" i="1"/>
  <c r="AA573" i="1"/>
  <c r="I568" i="1"/>
  <c r="I560" i="1"/>
  <c r="AA560" i="1"/>
  <c r="AA471" i="1"/>
  <c r="AA317" i="1"/>
  <c r="AA292" i="1"/>
  <c r="I178" i="1"/>
  <c r="AA178" i="1"/>
  <c r="I1057" i="1"/>
  <c r="AA1057" i="1"/>
  <c r="AL1894" i="1"/>
  <c r="AL1181" i="1"/>
  <c r="AL897" i="1"/>
  <c r="AL876" i="1"/>
  <c r="AL872" i="1"/>
  <c r="AL851" i="1"/>
  <c r="AL568" i="1"/>
  <c r="AL423" i="1"/>
  <c r="AL287" i="1"/>
  <c r="AL282" i="1"/>
  <c r="AL269" i="1"/>
  <c r="AL137" i="1"/>
  <c r="AL129" i="1"/>
  <c r="AL1839" i="1"/>
  <c r="AL1835" i="1"/>
  <c r="AL1829" i="1"/>
  <c r="AL1825" i="1"/>
  <c r="AL1821" i="1"/>
  <c r="AL1212" i="1"/>
  <c r="AL1208" i="1"/>
  <c r="AL967" i="1"/>
  <c r="AL762" i="1"/>
  <c r="AL753" i="1"/>
  <c r="AL747" i="1"/>
  <c r="L848" i="1"/>
  <c r="AL718" i="1"/>
  <c r="AL617" i="1"/>
  <c r="AL579" i="1"/>
  <c r="AL436" i="1"/>
  <c r="AL432" i="1"/>
  <c r="AL427" i="1"/>
  <c r="AL304" i="1"/>
  <c r="AL291" i="1"/>
  <c r="AL142" i="1"/>
  <c r="AA2008" i="1"/>
  <c r="AJ2007" i="1" s="1"/>
  <c r="I756" i="1"/>
  <c r="AA756" i="1"/>
  <c r="AA731" i="1"/>
  <c r="AA724" i="1"/>
  <c r="AI295" i="1"/>
  <c r="AI261" i="1"/>
  <c r="AI13" i="1"/>
  <c r="AH1733" i="1"/>
  <c r="AH1635" i="1"/>
  <c r="AH1624" i="1"/>
  <c r="AH1596" i="1"/>
  <c r="AH1546" i="1"/>
  <c r="AH1499" i="1"/>
  <c r="AH1251" i="1"/>
  <c r="AH1194" i="1"/>
  <c r="AH1037" i="1"/>
  <c r="AH1029" i="1"/>
  <c r="AH913" i="1"/>
  <c r="AH871" i="1"/>
  <c r="AH853" i="1"/>
  <c r="AH814" i="1"/>
  <c r="AH755" i="1"/>
  <c r="AH720" i="1"/>
  <c r="AH610" i="1"/>
  <c r="AH554" i="1"/>
  <c r="I1611" i="1"/>
  <c r="I1607" i="1"/>
  <c r="I1312" i="1"/>
  <c r="I1225" i="1"/>
  <c r="I867" i="1"/>
  <c r="I862" i="1"/>
  <c r="I762" i="1"/>
  <c r="I718" i="1"/>
  <c r="I710" i="1"/>
  <c r="I427" i="1"/>
  <c r="I423" i="1"/>
  <c r="I315" i="1"/>
  <c r="I304" i="1"/>
  <c r="H261" i="1"/>
  <c r="S261" i="1" s="1"/>
  <c r="I2011" i="1"/>
  <c r="I1862" i="1"/>
  <c r="I1186" i="1"/>
  <c r="I1162" i="1"/>
  <c r="I1158" i="1"/>
  <c r="I1053" i="1"/>
  <c r="I753" i="1"/>
  <c r="I752" i="1" s="1"/>
  <c r="J752" i="1" s="1"/>
  <c r="I733" i="1"/>
  <c r="I617" i="1"/>
  <c r="I432" i="1"/>
  <c r="I134" i="1"/>
  <c r="AH314" i="1"/>
  <c r="I2241" i="1"/>
  <c r="I2121" i="1"/>
  <c r="I1989" i="1"/>
  <c r="I1985" i="1"/>
  <c r="I1304" i="1"/>
  <c r="I1254" i="1"/>
  <c r="I1167" i="1"/>
  <c r="I1151" i="1"/>
  <c r="I1102" i="1"/>
  <c r="I1082" i="1"/>
  <c r="I1013" i="1"/>
  <c r="I876" i="1"/>
  <c r="I872" i="1"/>
  <c r="O848" i="1"/>
  <c r="I849" i="1"/>
  <c r="I666" i="1"/>
  <c r="O261" i="1"/>
  <c r="H115" i="1"/>
  <c r="S115" i="1" s="1"/>
  <c r="AI554" i="1"/>
  <c r="AJ1893" i="1"/>
  <c r="AJ744" i="1"/>
  <c r="I1480" i="1"/>
  <c r="I526" i="1"/>
  <c r="AJ2187" i="1"/>
  <c r="AJ2166" i="1"/>
  <c r="AJ2156" i="1"/>
  <c r="AJ2072" i="1"/>
  <c r="AJ1925" i="1"/>
  <c r="AJ1482" i="1"/>
  <c r="AH604" i="1"/>
  <c r="I1693" i="1"/>
  <c r="N1693" i="1" s="1"/>
  <c r="O1662" i="1" s="1"/>
  <c r="I1222" i="1"/>
  <c r="L1874" i="1"/>
  <c r="AJ1820" i="1"/>
  <c r="AJ1704" i="1"/>
  <c r="AH261" i="1"/>
  <c r="I728" i="1"/>
  <c r="I1345" i="1"/>
  <c r="AJ1205" i="1"/>
  <c r="AJ1935" i="1"/>
  <c r="L1283" i="1"/>
  <c r="AL1064" i="1"/>
  <c r="AL887" i="1"/>
  <c r="AL885" i="1"/>
  <c r="AL608" i="1"/>
  <c r="AL572" i="1"/>
  <c r="AL465" i="1"/>
  <c r="AL31" i="1"/>
  <c r="AL22" i="1"/>
  <c r="AA2251" i="1"/>
  <c r="AJ1903" i="1"/>
  <c r="AA1164" i="1"/>
  <c r="AA1158" i="1"/>
  <c r="AA872" i="1"/>
  <c r="AJ709" i="1"/>
  <c r="H1408" i="1"/>
  <c r="S1408" i="1" s="1"/>
  <c r="I894" i="1"/>
  <c r="AA894" i="1"/>
  <c r="AJ891" i="1" s="1"/>
  <c r="L1744" i="1"/>
  <c r="L1694" i="1"/>
  <c r="AL1978" i="1"/>
  <c r="AL1929" i="1"/>
  <c r="AL1689" i="1"/>
  <c r="L1469" i="1"/>
  <c r="AL1323" i="1"/>
  <c r="AL1321" i="1"/>
  <c r="AL1060" i="1"/>
  <c r="L1139" i="1"/>
  <c r="AL1004" i="1"/>
  <c r="AL583" i="1"/>
  <c r="AL576" i="1"/>
  <c r="AL564" i="1"/>
  <c r="AL148" i="1"/>
  <c r="AA2255" i="1"/>
  <c r="AA2237" i="1"/>
  <c r="AJ2015" i="1"/>
  <c r="AJ1996" i="1"/>
  <c r="AJ1319" i="1"/>
  <c r="AA1293" i="1"/>
  <c r="AJ1283" i="1"/>
  <c r="AJ1260" i="1"/>
  <c r="AJ1251" i="1"/>
  <c r="AA1168" i="1"/>
  <c r="AA1162" i="1"/>
  <c r="AA876" i="1"/>
  <c r="AJ2137" i="1"/>
  <c r="I1009" i="1"/>
  <c r="AA1009" i="1"/>
  <c r="AA1002" i="1"/>
  <c r="I730" i="1"/>
  <c r="AA730" i="1"/>
  <c r="I583" i="1"/>
  <c r="AA583" i="1"/>
  <c r="I521" i="1"/>
  <c r="AA521" i="1"/>
  <c r="AJ520" i="1" s="1"/>
  <c r="I309" i="1"/>
  <c r="I308" i="1" s="1"/>
  <c r="J308" i="1" s="1"/>
  <c r="AA309" i="1"/>
  <c r="AJ308" i="1" s="1"/>
  <c r="AJ261" i="1"/>
  <c r="AL2110" i="1"/>
  <c r="AL1982" i="1"/>
  <c r="L1966" i="1"/>
  <c r="AL2119" i="1"/>
  <c r="L1888" i="1"/>
  <c r="L1881" i="1" s="1"/>
  <c r="AL1552" i="1"/>
  <c r="AL1180" i="1"/>
  <c r="AL1178" i="1"/>
  <c r="AL1176" i="1"/>
  <c r="AL1165" i="1"/>
  <c r="AL1010" i="1"/>
  <c r="L891" i="1"/>
  <c r="AL580" i="1"/>
  <c r="AL290" i="1"/>
  <c r="AJ2261" i="1"/>
  <c r="AA2248" i="1"/>
  <c r="AA2244" i="1"/>
  <c r="AA1864" i="1"/>
  <c r="AA1860" i="1"/>
  <c r="AJ1811" i="1"/>
  <c r="AJ1432" i="1"/>
  <c r="AA1304" i="1"/>
  <c r="AA1186" i="1"/>
  <c r="AJ1183" i="1" s="1"/>
  <c r="AJ604" i="1"/>
  <c r="I1982" i="1"/>
  <c r="I1049" i="1"/>
  <c r="AA1049" i="1"/>
  <c r="AJ814" i="1"/>
  <c r="I760" i="1"/>
  <c r="AA760" i="1"/>
  <c r="I750" i="1"/>
  <c r="I749" i="1" s="1"/>
  <c r="AA750" i="1"/>
  <c r="AA437" i="1"/>
  <c r="I321" i="1"/>
  <c r="AA321" i="1"/>
  <c r="I31" i="1"/>
  <c r="AA31" i="1"/>
  <c r="AJ969" i="1"/>
  <c r="AJ960" i="1"/>
  <c r="AJ929" i="1"/>
  <c r="AI1893" i="1"/>
  <c r="AI1865" i="1"/>
  <c r="AI1770" i="1"/>
  <c r="AI1646" i="1"/>
  <c r="AI1338" i="1"/>
  <c r="AI1307" i="1"/>
  <c r="AI1288" i="1"/>
  <c r="AI1139" i="1"/>
  <c r="AI1106" i="1"/>
  <c r="AI913" i="1"/>
  <c r="AI883" i="1"/>
  <c r="AI744" i="1"/>
  <c r="AI736" i="1"/>
  <c r="AI610" i="1"/>
  <c r="AI578" i="1"/>
  <c r="AI520" i="1"/>
  <c r="AI462" i="1"/>
  <c r="AI443" i="1"/>
  <c r="I2254" i="1"/>
  <c r="I1886" i="1"/>
  <c r="I1885" i="1" s="1"/>
  <c r="J1885" i="1" s="1"/>
  <c r="I1749" i="1"/>
  <c r="I1363" i="1"/>
  <c r="I1362" i="1" s="1"/>
  <c r="J1362" i="1" s="1"/>
  <c r="O1283" i="1"/>
  <c r="I1015" i="1"/>
  <c r="I747" i="1"/>
  <c r="I594" i="1"/>
  <c r="N594" i="1" s="1"/>
  <c r="I592" i="1"/>
  <c r="N592" i="1" s="1"/>
  <c r="I576" i="1"/>
  <c r="I125" i="1"/>
  <c r="I579" i="1"/>
  <c r="I2246" i="1"/>
  <c r="I1866" i="1"/>
  <c r="I1754" i="1"/>
  <c r="I1638" i="1"/>
  <c r="I1457" i="1"/>
  <c r="I1446" i="1"/>
  <c r="I1438" i="1"/>
  <c r="I1328" i="1"/>
  <c r="I1131" i="1"/>
  <c r="I1011" i="1"/>
  <c r="I874" i="1"/>
  <c r="I854" i="1"/>
  <c r="I664" i="1"/>
  <c r="I510" i="1"/>
  <c r="I498" i="1"/>
  <c r="I494" i="1"/>
  <c r="I95" i="1"/>
  <c r="AH131" i="1"/>
  <c r="I2239" i="1"/>
  <c r="I2225" i="1"/>
  <c r="N2225" i="1" s="1"/>
  <c r="O2199" i="1" s="1"/>
  <c r="I2221" i="1"/>
  <c r="I2207" i="1"/>
  <c r="I2154" i="1"/>
  <c r="I2098" i="1"/>
  <c r="I2094" i="1"/>
  <c r="I1978" i="1"/>
  <c r="I1971" i="1"/>
  <c r="AJ1793" i="1"/>
  <c r="I1757" i="1"/>
  <c r="AJ1728" i="1"/>
  <c r="AJ1616" i="1"/>
  <c r="I1195" i="1"/>
  <c r="I1165" i="1"/>
  <c r="O992" i="1"/>
  <c r="I690" i="1"/>
  <c r="I580" i="1"/>
  <c r="I516" i="1"/>
  <c r="I262" i="1"/>
  <c r="I287" i="1"/>
  <c r="AJ1662" i="1"/>
  <c r="AJ1646" i="1"/>
  <c r="AJ1469" i="1"/>
  <c r="AJ1408" i="1"/>
  <c r="AJ1874" i="1"/>
  <c r="AA2128" i="1"/>
  <c r="I2122" i="1"/>
  <c r="AA2122" i="1"/>
  <c r="I2110" i="1"/>
  <c r="AA2110" i="1"/>
  <c r="H1806" i="1"/>
  <c r="I1806" i="1" s="1"/>
  <c r="AL1806" i="1"/>
  <c r="I1764" i="1"/>
  <c r="N1764" i="1" s="1"/>
  <c r="AA1764" i="1"/>
  <c r="AJ1762" i="1" s="1"/>
  <c r="AA1751" i="1"/>
  <c r="AA1747" i="1"/>
  <c r="H1660" i="1"/>
  <c r="AL1660" i="1"/>
  <c r="I1625" i="1"/>
  <c r="AA1625" i="1"/>
  <c r="AA1608" i="1"/>
  <c r="I1460" i="1"/>
  <c r="AA1460" i="1"/>
  <c r="I1454" i="1"/>
  <c r="AA1454" i="1"/>
  <c r="AA1450" i="1"/>
  <c r="I1444" i="1"/>
  <c r="AA1444" i="1"/>
  <c r="H1398" i="1"/>
  <c r="S1398" i="1" s="1"/>
  <c r="H1378" i="1"/>
  <c r="I1378" i="1" s="1"/>
  <c r="AL1378" i="1"/>
  <c r="H1374" i="1"/>
  <c r="I1374" i="1" s="1"/>
  <c r="AL1374" i="1"/>
  <c r="H1370" i="1"/>
  <c r="I1370" i="1" s="1"/>
  <c r="AL1370" i="1"/>
  <c r="H1360" i="1"/>
  <c r="I1360" i="1" s="1"/>
  <c r="N1360" i="1" s="1"/>
  <c r="O1349" i="1" s="1"/>
  <c r="AL1360" i="1"/>
  <c r="H1356" i="1"/>
  <c r="I1356" i="1" s="1"/>
  <c r="AL1356" i="1"/>
  <c r="AA1341" i="1"/>
  <c r="AJ1144" i="1"/>
  <c r="AJ883" i="1"/>
  <c r="H879" i="1"/>
  <c r="H878" i="1" s="1"/>
  <c r="AL879" i="1"/>
  <c r="I870" i="1"/>
  <c r="AA870" i="1"/>
  <c r="H648" i="1"/>
  <c r="I648" i="1" s="1"/>
  <c r="AL648" i="1"/>
  <c r="I622" i="1"/>
  <c r="AA622" i="1"/>
  <c r="AJ621" i="1" s="1"/>
  <c r="H482" i="1"/>
  <c r="I482" i="1" s="1"/>
  <c r="AL482" i="1"/>
  <c r="H478" i="1"/>
  <c r="I478" i="1" s="1"/>
  <c r="AL478" i="1"/>
  <c r="H474" i="1"/>
  <c r="I474" i="1" s="1"/>
  <c r="AL474" i="1"/>
  <c r="AA469" i="1"/>
  <c r="I404" i="1"/>
  <c r="N404" i="1" s="1"/>
  <c r="O382" i="1" s="1"/>
  <c r="AA404" i="1"/>
  <c r="AJ382" i="1" s="1"/>
  <c r="H236" i="1"/>
  <c r="H228" i="1" s="1"/>
  <c r="S228" i="1" s="1"/>
  <c r="AL236" i="1"/>
  <c r="H196" i="1"/>
  <c r="H195" i="1" s="1"/>
  <c r="S195" i="1" s="1"/>
  <c r="AL196" i="1"/>
  <c r="H1455" i="1"/>
  <c r="I1455" i="1" s="1"/>
  <c r="AL1455" i="1"/>
  <c r="H1012" i="1"/>
  <c r="I1012" i="1" s="1"/>
  <c r="AL1012" i="1"/>
  <c r="H892" i="1"/>
  <c r="I892" i="1" s="1"/>
  <c r="AL892" i="1"/>
  <c r="H868" i="1"/>
  <c r="I868" i="1" s="1"/>
  <c r="AL868" i="1"/>
  <c r="H856" i="1"/>
  <c r="H853" i="1" s="1"/>
  <c r="Q853" i="1" s="1"/>
  <c r="AL856" i="1"/>
  <c r="H712" i="1"/>
  <c r="I712" i="1" s="1"/>
  <c r="AL712" i="1"/>
  <c r="H582" i="1"/>
  <c r="I582" i="1" s="1"/>
  <c r="AL582" i="1"/>
  <c r="H575" i="1"/>
  <c r="I575" i="1" s="1"/>
  <c r="AL575" i="1"/>
  <c r="H286" i="1"/>
  <c r="I286" i="1" s="1"/>
  <c r="AL286" i="1"/>
  <c r="H144" i="1"/>
  <c r="I144" i="1" s="1"/>
  <c r="AL144" i="1"/>
  <c r="H141" i="1"/>
  <c r="I141" i="1" s="1"/>
  <c r="AL141" i="1"/>
  <c r="H1513" i="1"/>
  <c r="H1512" i="1" s="1"/>
  <c r="AL1513" i="1"/>
  <c r="AJ1499" i="1"/>
  <c r="AA905" i="1"/>
  <c r="AA900" i="1"/>
  <c r="AJ899" i="1" s="1"/>
  <c r="L2010" i="1"/>
  <c r="L2003" i="1" s="1"/>
  <c r="AL2094" i="1"/>
  <c r="AL2088" i="1"/>
  <c r="AL2084" i="1"/>
  <c r="AL2068" i="1"/>
  <c r="AL1708" i="1"/>
  <c r="L1733" i="1"/>
  <c r="L1477" i="1"/>
  <c r="AL1433" i="1"/>
  <c r="AL1386" i="1"/>
  <c r="AL1382" i="1"/>
  <c r="L1221" i="1"/>
  <c r="L969" i="1"/>
  <c r="AL721" i="1"/>
  <c r="AL516" i="1"/>
  <c r="AL512" i="1"/>
  <c r="AL508" i="1"/>
  <c r="AL504" i="1"/>
  <c r="AL500" i="1"/>
  <c r="AL496" i="1"/>
  <c r="AL490" i="1"/>
  <c r="AL407" i="1"/>
  <c r="AL232" i="1"/>
  <c r="AA1757" i="1"/>
  <c r="AA1753" i="1"/>
  <c r="AA1644" i="1"/>
  <c r="AI1903" i="1"/>
  <c r="AI1616" i="1"/>
  <c r="AI1365" i="1"/>
  <c r="AI1299" i="1"/>
  <c r="AI1163" i="1"/>
  <c r="AI1016" i="1"/>
  <c r="AI1008" i="1"/>
  <c r="AI969" i="1"/>
  <c r="AI902" i="1"/>
  <c r="AI864" i="1"/>
  <c r="AI782" i="1"/>
  <c r="AI680" i="1"/>
  <c r="AI489" i="1"/>
  <c r="AI422" i="1"/>
  <c r="AI198" i="1"/>
  <c r="AI139" i="1"/>
  <c r="AI131" i="1"/>
  <c r="AH1793" i="1"/>
  <c r="AH1762" i="1"/>
  <c r="AH1704" i="1"/>
  <c r="AH1585" i="1"/>
  <c r="AH1469" i="1"/>
  <c r="AH1408" i="1"/>
  <c r="AH1115" i="1"/>
  <c r="AH997" i="1"/>
  <c r="AH824" i="1"/>
  <c r="AH766" i="1"/>
  <c r="AH621" i="1"/>
  <c r="AH530" i="1"/>
  <c r="AH443" i="1"/>
  <c r="AH430" i="1"/>
  <c r="AH422" i="1"/>
  <c r="AH295" i="1"/>
  <c r="AH277" i="1"/>
  <c r="L1752" i="1"/>
  <c r="AL1465" i="1"/>
  <c r="AL1394" i="1"/>
  <c r="AL1390" i="1"/>
  <c r="L1408" i="1"/>
  <c r="L1349" i="1"/>
  <c r="L2261" i="1"/>
  <c r="L2227" i="1"/>
  <c r="L2102" i="1"/>
  <c r="AL1986" i="1"/>
  <c r="AL1964" i="1"/>
  <c r="AL1933" i="1"/>
  <c r="L1859" i="1"/>
  <c r="AL1451" i="1"/>
  <c r="AL1404" i="1"/>
  <c r="AL1399" i="1"/>
  <c r="AL1174" i="1"/>
  <c r="AL729" i="1"/>
  <c r="L578" i="1"/>
  <c r="L559" i="1"/>
  <c r="AA2152" i="1"/>
  <c r="AJ2151" i="1" s="1"/>
  <c r="AJ1059" i="1"/>
  <c r="AA873" i="1"/>
  <c r="AA332" i="1"/>
  <c r="AJ325" i="1" s="1"/>
  <c r="L1843" i="1"/>
  <c r="L1629" i="1"/>
  <c r="L992" i="1"/>
  <c r="L610" i="1"/>
  <c r="L554" i="1"/>
  <c r="L198" i="1"/>
  <c r="AJ591" i="1"/>
  <c r="AJ131" i="1"/>
  <c r="I1017" i="1"/>
  <c r="AA1017" i="1"/>
  <c r="AA1012" i="1"/>
  <c r="L1144" i="1"/>
  <c r="L709" i="1"/>
  <c r="L591" i="1"/>
  <c r="L570" i="1"/>
  <c r="AJ1556" i="1"/>
  <c r="AJ1546" i="1"/>
  <c r="AJ1515" i="1"/>
  <c r="AJ473" i="1"/>
  <c r="I2253" i="1"/>
  <c r="AA2253" i="1"/>
  <c r="O2243" i="1"/>
  <c r="AA1603" i="1"/>
  <c r="L406" i="1"/>
  <c r="L51" i="1"/>
  <c r="L13" i="1"/>
  <c r="AJ1349" i="1"/>
  <c r="AI1283" i="1"/>
  <c r="AI1251" i="1"/>
  <c r="AI755" i="1"/>
  <c r="AI670" i="1"/>
  <c r="AI430" i="1"/>
  <c r="AI406" i="1"/>
  <c r="AI372" i="1"/>
  <c r="AI341" i="1"/>
  <c r="I2013" i="1"/>
  <c r="I865" i="1"/>
  <c r="AJ824" i="1"/>
  <c r="I1497" i="1"/>
  <c r="I1463" i="1"/>
  <c r="I1038" i="1"/>
  <c r="I2184" i="1"/>
  <c r="I2181" i="1"/>
  <c r="I2177" i="1"/>
  <c r="I2173" i="1"/>
  <c r="I2169" i="1"/>
  <c r="I2066" i="1"/>
  <c r="I2058" i="1"/>
  <c r="I2042" i="1"/>
  <c r="I2038" i="1"/>
  <c r="I2030" i="1"/>
  <c r="I2026" i="1"/>
  <c r="I1590" i="1"/>
  <c r="O1580" i="1"/>
  <c r="I1581" i="1"/>
  <c r="I1576" i="1"/>
  <c r="I1176" i="1"/>
  <c r="N1176" i="1" s="1"/>
  <c r="I619" i="1"/>
  <c r="I611" i="1"/>
  <c r="AJ1139" i="1"/>
  <c r="AJ1115" i="1"/>
  <c r="AJ1106" i="1"/>
  <c r="AJ372" i="1"/>
  <c r="AJ295" i="1"/>
  <c r="AH451" i="1"/>
  <c r="AH171" i="1"/>
  <c r="I2223" i="1"/>
  <c r="I2219" i="1"/>
  <c r="I1953" i="1"/>
  <c r="I1947" i="1"/>
  <c r="I1667" i="1"/>
  <c r="O1624" i="1"/>
  <c r="AJ182" i="1"/>
  <c r="I2060" i="1"/>
  <c r="N2060" i="1" s="1"/>
  <c r="O2025" i="1" s="1"/>
  <c r="I1602" i="1"/>
  <c r="I1483" i="1"/>
  <c r="I1475" i="1"/>
  <c r="N1475" i="1" s="1"/>
  <c r="I1449" i="1"/>
  <c r="I1153" i="1"/>
  <c r="I1098" i="1"/>
  <c r="I1055" i="1"/>
  <c r="I1022" i="1"/>
  <c r="I1010" i="1"/>
  <c r="I897" i="1"/>
  <c r="I896" i="1" s="1"/>
  <c r="J896" i="1" s="1"/>
  <c r="I496" i="1"/>
  <c r="I490" i="1"/>
  <c r="O406" i="1"/>
  <c r="I380" i="1"/>
  <c r="N380" i="1" s="1"/>
  <c r="O372" i="1" s="1"/>
  <c r="I282" i="1"/>
  <c r="I2119" i="1"/>
  <c r="I2112" i="1"/>
  <c r="I2056" i="1"/>
  <c r="I2052" i="1"/>
  <c r="I2048" i="1"/>
  <c r="I1841" i="1"/>
  <c r="N1841" i="1" s="1"/>
  <c r="O1820" i="1" s="1"/>
  <c r="I1837" i="1"/>
  <c r="I1823" i="1"/>
  <c r="I1758" i="1"/>
  <c r="I1594" i="1"/>
  <c r="I1323" i="1"/>
  <c r="N1323" i="1" s="1"/>
  <c r="I1321" i="1"/>
  <c r="N1321" i="1" s="1"/>
  <c r="I1314" i="1"/>
  <c r="I1300" i="1"/>
  <c r="I1210" i="1"/>
  <c r="I1203" i="1"/>
  <c r="I1073" i="1"/>
  <c r="I1072" i="1" s="1"/>
  <c r="I656" i="1"/>
  <c r="I646" i="1"/>
  <c r="I572" i="1"/>
  <c r="I465" i="1"/>
  <c r="I429" i="1"/>
  <c r="H406" i="1"/>
  <c r="S406" i="1" s="1"/>
  <c r="I376" i="1"/>
  <c r="O115" i="1"/>
  <c r="I92" i="1"/>
  <c r="I436" i="1"/>
  <c r="I729" i="1"/>
  <c r="I721" i="1"/>
  <c r="I678" i="1"/>
  <c r="N678" i="1" s="1"/>
  <c r="O670" i="1" s="1"/>
  <c r="I564" i="1"/>
  <c r="AJ554" i="1"/>
  <c r="I550" i="1"/>
  <c r="I434" i="1"/>
  <c r="I319" i="1"/>
  <c r="I312" i="1"/>
  <c r="I311" i="1" s="1"/>
  <c r="J311" i="1" s="1"/>
  <c r="I1159" i="1"/>
  <c r="AA1159" i="1"/>
  <c r="H809" i="1"/>
  <c r="I809" i="1" s="1"/>
  <c r="AL809" i="1"/>
  <c r="H805" i="1"/>
  <c r="I805" i="1" s="1"/>
  <c r="AL805" i="1"/>
  <c r="H801" i="1"/>
  <c r="I801" i="1" s="1"/>
  <c r="AL801" i="1"/>
  <c r="I514" i="1"/>
  <c r="AA514" i="1"/>
  <c r="AJ489" i="1" s="1"/>
  <c r="I289" i="1"/>
  <c r="AA289" i="1"/>
  <c r="I275" i="1"/>
  <c r="AA275" i="1"/>
  <c r="H1775" i="1"/>
  <c r="I1776" i="1"/>
  <c r="I1775" i="1" s="1"/>
  <c r="R1775" i="1" s="1"/>
  <c r="H1336" i="1"/>
  <c r="H1335" i="1" s="1"/>
  <c r="AL1336" i="1"/>
  <c r="Q165" i="1"/>
  <c r="J165" i="1"/>
  <c r="L2187" i="1"/>
  <c r="L2151" i="1"/>
  <c r="L2144" i="1" s="1"/>
  <c r="L1893" i="1"/>
  <c r="AL1853" i="1"/>
  <c r="L1848" i="1"/>
  <c r="AL1746" i="1"/>
  <c r="L1546" i="1"/>
  <c r="L1482" i="1"/>
  <c r="L1432" i="1"/>
  <c r="L1365" i="1"/>
  <c r="L1319" i="1"/>
  <c r="AL1068" i="1"/>
  <c r="AL1038" i="1"/>
  <c r="AL1031" i="1"/>
  <c r="L960" i="1"/>
  <c r="AL818" i="1"/>
  <c r="AL732" i="1"/>
  <c r="L670" i="1"/>
  <c r="L621" i="1"/>
  <c r="L604" i="1"/>
  <c r="AL418" i="1"/>
  <c r="L238" i="1"/>
  <c r="AJ443" i="1"/>
  <c r="AJ406" i="1"/>
  <c r="AI1029" i="1"/>
  <c r="AI720" i="1"/>
  <c r="AH902" i="1"/>
  <c r="I1493" i="1"/>
  <c r="AA1493" i="1"/>
  <c r="I1486" i="1"/>
  <c r="I1485" i="1" s="1"/>
  <c r="J1485" i="1" s="1"/>
  <c r="AA1486" i="1"/>
  <c r="AJ1485" i="1" s="1"/>
  <c r="H1142" i="1"/>
  <c r="H1139" i="1" s="1"/>
  <c r="S1139" i="1" s="1"/>
  <c r="AL1142" i="1"/>
  <c r="I1080" i="1"/>
  <c r="AA1080" i="1"/>
  <c r="AJ1075" i="1" s="1"/>
  <c r="H822" i="1"/>
  <c r="H814" i="1" s="1"/>
  <c r="S814" i="1" s="1"/>
  <c r="AL822" i="1"/>
  <c r="AA286" i="1"/>
  <c r="I280" i="1"/>
  <c r="AA280" i="1"/>
  <c r="AJ277" i="1" s="1"/>
  <c r="H745" i="1"/>
  <c r="I745" i="1" s="1"/>
  <c r="AL745" i="1"/>
  <c r="H19" i="1"/>
  <c r="AL19" i="1"/>
  <c r="L2232" i="1"/>
  <c r="L1488" i="1"/>
  <c r="AL1189" i="1"/>
  <c r="AL934" i="1"/>
  <c r="AL922" i="1"/>
  <c r="AL918" i="1"/>
  <c r="AL914" i="1"/>
  <c r="L929" i="1"/>
  <c r="AL865" i="1"/>
  <c r="AL797" i="1"/>
  <c r="AL737" i="1"/>
  <c r="AL671" i="1"/>
  <c r="L520" i="1"/>
  <c r="AL425" i="1"/>
  <c r="AL248" i="1"/>
  <c r="AL244" i="1"/>
  <c r="AL239" i="1"/>
  <c r="L91" i="1"/>
  <c r="AJ1365" i="1"/>
  <c r="AJ1221" i="1"/>
  <c r="AJ1175" i="1"/>
  <c r="AA1169" i="1"/>
  <c r="AA1165" i="1"/>
  <c r="AA858" i="1"/>
  <c r="AA849" i="1"/>
  <c r="AJ848" i="1" s="1"/>
  <c r="AA762" i="1"/>
  <c r="AA729" i="1"/>
  <c r="AA681" i="1"/>
  <c r="AJ680" i="1" s="1"/>
  <c r="AJ238" i="1"/>
  <c r="AI1456" i="1"/>
  <c r="AI1448" i="1"/>
  <c r="AI1155" i="1"/>
  <c r="AI591" i="1"/>
  <c r="AI570" i="1"/>
  <c r="AI325" i="1"/>
  <c r="AI277" i="1"/>
  <c r="AI238" i="1"/>
  <c r="AI182" i="1"/>
  <c r="AI171" i="1"/>
  <c r="AI82" i="1"/>
  <c r="AI51" i="1"/>
  <c r="AI24" i="1"/>
  <c r="AH1398" i="1"/>
  <c r="AH1349" i="1"/>
  <c r="AH1307" i="1"/>
  <c r="AH1260" i="1"/>
  <c r="AH1106" i="1"/>
  <c r="AH1075" i="1"/>
  <c r="AH1048" i="1"/>
  <c r="AH969" i="1"/>
  <c r="AH960" i="1"/>
  <c r="AH883" i="1"/>
  <c r="AH744" i="1"/>
  <c r="AH727" i="1"/>
  <c r="AH680" i="1"/>
  <c r="AH670" i="1"/>
  <c r="AH559" i="1"/>
  <c r="AH462" i="1"/>
  <c r="AH372" i="1"/>
  <c r="AH341" i="1"/>
  <c r="AH285" i="1"/>
  <c r="AH266" i="1"/>
  <c r="AH228" i="1"/>
  <c r="AH152" i="1"/>
  <c r="AH139" i="1"/>
  <c r="AH91" i="1"/>
  <c r="AH24" i="1"/>
  <c r="I1630" i="1"/>
  <c r="AA1630" i="1"/>
  <c r="AJ1629" i="1" s="1"/>
  <c r="I732" i="1"/>
  <c r="AA732" i="1"/>
  <c r="H628" i="1"/>
  <c r="AL628" i="1"/>
  <c r="AA571" i="1"/>
  <c r="I546" i="1"/>
  <c r="I267" i="1"/>
  <c r="AA267" i="1"/>
  <c r="I101" i="1"/>
  <c r="H725" i="1"/>
  <c r="I725" i="1" s="1"/>
  <c r="AL725" i="1"/>
  <c r="Q456" i="1"/>
  <c r="H176" i="1"/>
  <c r="I176" i="1" s="1"/>
  <c r="AL176" i="1"/>
  <c r="H161" i="1"/>
  <c r="AL161" i="1"/>
  <c r="L1961" i="1"/>
  <c r="AL2146" i="1"/>
  <c r="L2156" i="1"/>
  <c r="L2118" i="1"/>
  <c r="AL1969" i="1"/>
  <c r="L1925" i="1"/>
  <c r="AL1497" i="1"/>
  <c r="AL1463" i="1"/>
  <c r="AL1345" i="1"/>
  <c r="AL1306" i="1"/>
  <c r="L1260" i="1"/>
  <c r="L1194" i="1"/>
  <c r="L1059" i="1"/>
  <c r="AL1035" i="1"/>
  <c r="AL1033" i="1"/>
  <c r="AL930" i="1"/>
  <c r="AL832" i="1"/>
  <c r="AL813" i="1"/>
  <c r="AL793" i="1"/>
  <c r="AL789" i="1"/>
  <c r="AL785" i="1"/>
  <c r="AL783" i="1"/>
  <c r="AL775" i="1"/>
  <c r="AL771" i="1"/>
  <c r="AL678" i="1"/>
  <c r="L736" i="1"/>
  <c r="AL550" i="1"/>
  <c r="AL546" i="1"/>
  <c r="L411" i="1"/>
  <c r="AL300" i="1"/>
  <c r="AA909" i="1"/>
  <c r="AA869" i="1"/>
  <c r="AA865" i="1"/>
  <c r="AJ782" i="1"/>
  <c r="AJ766" i="1"/>
  <c r="AJ736" i="1"/>
  <c r="AA564" i="1"/>
  <c r="AA95" i="1"/>
  <c r="AJ91" i="1" s="1"/>
  <c r="I1986" i="1"/>
  <c r="AA1986" i="1"/>
  <c r="I1980" i="1"/>
  <c r="AA1980" i="1"/>
  <c r="I1975" i="1"/>
  <c r="AA1975" i="1"/>
  <c r="I1853" i="1"/>
  <c r="AA1853" i="1"/>
  <c r="L261" i="1"/>
  <c r="L160" i="1"/>
  <c r="L152" i="1"/>
  <c r="L115" i="1"/>
  <c r="I2054" i="1"/>
  <c r="I2050" i="1"/>
  <c r="I2046" i="1"/>
  <c r="I1500" i="1"/>
  <c r="R1362" i="1"/>
  <c r="O1163" i="1"/>
  <c r="I705" i="1"/>
  <c r="L1037" i="1"/>
  <c r="L1029" i="1"/>
  <c r="AJ152" i="1"/>
  <c r="AJ139" i="1"/>
  <c r="AJ115" i="1"/>
  <c r="I1750" i="1"/>
  <c r="I1746" i="1"/>
  <c r="O1604" i="1"/>
  <c r="I1471" i="1"/>
  <c r="N1471" i="1" s="1"/>
  <c r="I1451" i="1"/>
  <c r="H1205" i="1"/>
  <c r="S1205" i="1" s="1"/>
  <c r="AH120" i="1"/>
  <c r="AH82" i="1"/>
  <c r="AH13" i="1"/>
  <c r="H1059" i="1"/>
  <c r="S1059" i="1" s="1"/>
  <c r="I1046" i="1"/>
  <c r="I1045" i="1" s="1"/>
  <c r="J1045" i="1" s="1"/>
  <c r="I984" i="1"/>
  <c r="I2262" i="1"/>
  <c r="N2262" i="1" s="1"/>
  <c r="I2161" i="1"/>
  <c r="N2161" i="1" s="1"/>
  <c r="O2156" i="1" s="1"/>
  <c r="I2157" i="1"/>
  <c r="I2141" i="1"/>
  <c r="N2141" i="1" s="1"/>
  <c r="I1995" i="1"/>
  <c r="I1994" i="1" s="1"/>
  <c r="J1994" i="1" s="1"/>
  <c r="O1865" i="1"/>
  <c r="I1861" i="1"/>
  <c r="O1843" i="1"/>
  <c r="H1783" i="1"/>
  <c r="S1783" i="1" s="1"/>
  <c r="I1784" i="1"/>
  <c r="I1755" i="1"/>
  <c r="O1733" i="1"/>
  <c r="I1636" i="1"/>
  <c r="I1508" i="1"/>
  <c r="I1306" i="1"/>
  <c r="I1302" i="1"/>
  <c r="O1194" i="1"/>
  <c r="I1189" i="1"/>
  <c r="I1188" i="1" s="1"/>
  <c r="R1188" i="1" s="1"/>
  <c r="I1023" i="1"/>
  <c r="I974" i="1"/>
  <c r="I818" i="1"/>
  <c r="I813" i="1"/>
  <c r="N813" i="1" s="1"/>
  <c r="O782" i="1" s="1"/>
  <c r="I797" i="1"/>
  <c r="I793" i="1"/>
  <c r="I789" i="1"/>
  <c r="I783" i="1"/>
  <c r="I409" i="1"/>
  <c r="I2096" i="1"/>
  <c r="O1984" i="1"/>
  <c r="I1908" i="1"/>
  <c r="I1898" i="1"/>
  <c r="N1898" i="1" s="1"/>
  <c r="O1893" i="1" s="1"/>
  <c r="I1894" i="1"/>
  <c r="I1877" i="1"/>
  <c r="N1877" i="1" s="1"/>
  <c r="I1677" i="1"/>
  <c r="I1673" i="1"/>
  <c r="I1669" i="1"/>
  <c r="I1663" i="1"/>
  <c r="I1610" i="1"/>
  <c r="I1572" i="1"/>
  <c r="I1564" i="1"/>
  <c r="I1530" i="1"/>
  <c r="I1518" i="1"/>
  <c r="I1510" i="1"/>
  <c r="N1510" i="1" s="1"/>
  <c r="O1499" i="1" s="1"/>
  <c r="O1482" i="1"/>
  <c r="I1473" i="1"/>
  <c r="N1473" i="1" s="1"/>
  <c r="I1325" i="1"/>
  <c r="N1325" i="1" s="1"/>
  <c r="I1284" i="1"/>
  <c r="I1208" i="1"/>
  <c r="I1180" i="1"/>
  <c r="N1180" i="1" s="1"/>
  <c r="I1178" i="1"/>
  <c r="N1178" i="1" s="1"/>
  <c r="O1144" i="1"/>
  <c r="I986" i="1"/>
  <c r="I642" i="1"/>
  <c r="I508" i="1"/>
  <c r="I383" i="1"/>
  <c r="I2159" i="1"/>
  <c r="O2151" i="1"/>
  <c r="I2146" i="1"/>
  <c r="I2145" i="1" s="1"/>
  <c r="J2145" i="1" s="1"/>
  <c r="I2131" i="1"/>
  <c r="O2118" i="1"/>
  <c r="I2105" i="1"/>
  <c r="I2034" i="1"/>
  <c r="I1981" i="1"/>
  <c r="I1969" i="1"/>
  <c r="I1945" i="1"/>
  <c r="I1941" i="1"/>
  <c r="I1839" i="1"/>
  <c r="I1835" i="1"/>
  <c r="I1829" i="1"/>
  <c r="I1825" i="1"/>
  <c r="I1804" i="1"/>
  <c r="I1771" i="1"/>
  <c r="I1538" i="1"/>
  <c r="I1504" i="1"/>
  <c r="I1470" i="1"/>
  <c r="N1470" i="1" s="1"/>
  <c r="I1286" i="1"/>
  <c r="I1216" i="1"/>
  <c r="N1216" i="1" s="1"/>
  <c r="O1205" i="1" s="1"/>
  <c r="O1155" i="1"/>
  <c r="I1086" i="1"/>
  <c r="I1076" i="1"/>
  <c r="I1066" i="1"/>
  <c r="I988" i="1"/>
  <c r="I954" i="1"/>
  <c r="I938" i="1"/>
  <c r="O704" i="1"/>
  <c r="I662" i="1"/>
  <c r="I632" i="1"/>
  <c r="N632" i="1" s="1"/>
  <c r="O621" i="1" s="1"/>
  <c r="I626" i="1"/>
  <c r="I264" i="1"/>
  <c r="H1778" i="1"/>
  <c r="Q1778" i="1" s="1"/>
  <c r="H21" i="1"/>
  <c r="I22" i="1"/>
  <c r="I21" i="1" s="1"/>
  <c r="R21" i="1" s="1"/>
  <c r="I504" i="1"/>
  <c r="I500" i="1"/>
  <c r="I323" i="1"/>
  <c r="I281" i="1"/>
  <c r="I143" i="1"/>
  <c r="I118" i="1"/>
  <c r="I180" i="1"/>
  <c r="I137" i="1"/>
  <c r="I133" i="1"/>
  <c r="I83" i="1"/>
  <c r="I25" i="1"/>
  <c r="H2010" i="1"/>
  <c r="Q2010" i="1" s="1"/>
  <c r="I613" i="1"/>
  <c r="I608" i="1"/>
  <c r="I607" i="1" s="1"/>
  <c r="J607" i="1" s="1"/>
  <c r="I595" i="1"/>
  <c r="N595" i="1" s="1"/>
  <c r="I593" i="1"/>
  <c r="N593" i="1" s="1"/>
  <c r="I457" i="1"/>
  <c r="I456" i="1" s="1"/>
  <c r="J456" i="1" s="1"/>
  <c r="I425" i="1"/>
  <c r="I326" i="1"/>
  <c r="I291" i="1"/>
  <c r="I258" i="1"/>
  <c r="N258" i="1" s="1"/>
  <c r="O238" i="1" s="1"/>
  <c r="O171" i="1"/>
  <c r="I145" i="1"/>
  <c r="I132" i="1"/>
  <c r="I116" i="1"/>
  <c r="AJ82" i="1"/>
  <c r="L2243" i="1"/>
  <c r="L2137" i="1"/>
  <c r="L2062" i="1"/>
  <c r="L1935" i="1"/>
  <c r="L1903" i="1"/>
  <c r="L1865" i="1"/>
  <c r="L1783" i="1"/>
  <c r="L1770" i="1"/>
  <c r="L1624" i="1"/>
  <c r="L1585" i="1"/>
  <c r="L1456" i="1"/>
  <c r="L1327" i="1"/>
  <c r="L1299" i="1"/>
  <c r="L902" i="1"/>
  <c r="L853" i="1"/>
  <c r="L782" i="1"/>
  <c r="I2142" i="1"/>
  <c r="N2142" i="1" s="1"/>
  <c r="I2140" i="1"/>
  <c r="N2140" i="1" s="1"/>
  <c r="I2138" i="1"/>
  <c r="N2138" i="1" s="1"/>
  <c r="L2250" i="1"/>
  <c r="L1996" i="1"/>
  <c r="L1811" i="1"/>
  <c r="L1704" i="1"/>
  <c r="L1307" i="1"/>
  <c r="I2230" i="1"/>
  <c r="H2156" i="1"/>
  <c r="S2156" i="1" s="1"/>
  <c r="L2199" i="1"/>
  <c r="L2166" i="1"/>
  <c r="L2125" i="1"/>
  <c r="L2072" i="1"/>
  <c r="L2025" i="1"/>
  <c r="L2015" i="1"/>
  <c r="L1977" i="1"/>
  <c r="L1820" i="1"/>
  <c r="L1793" i="1"/>
  <c r="L1728" i="1"/>
  <c r="L1499" i="1"/>
  <c r="L1106" i="1"/>
  <c r="L1075" i="1"/>
  <c r="L1016" i="1"/>
  <c r="L755" i="1"/>
  <c r="L744" i="1"/>
  <c r="H2261" i="1"/>
  <c r="L1984" i="1"/>
  <c r="L1448" i="1"/>
  <c r="L871" i="1"/>
  <c r="L824" i="1"/>
  <c r="I2040" i="1"/>
  <c r="I2036" i="1"/>
  <c r="I2028" i="1"/>
  <c r="L680" i="1"/>
  <c r="L599" i="1"/>
  <c r="L462" i="1"/>
  <c r="L277" i="1"/>
  <c r="L182" i="1"/>
  <c r="L131" i="1"/>
  <c r="L35" i="1"/>
  <c r="AH782" i="1"/>
  <c r="AH637" i="1"/>
  <c r="AH489" i="1"/>
  <c r="AH473" i="1"/>
  <c r="AH382" i="1"/>
  <c r="AH325" i="1"/>
  <c r="AH198" i="1"/>
  <c r="AH182" i="1"/>
  <c r="AH51" i="1"/>
  <c r="I2266" i="1"/>
  <c r="N2266" i="1" s="1"/>
  <c r="O2227" i="1"/>
  <c r="O2125" i="1"/>
  <c r="I2082" i="1"/>
  <c r="I1915" i="1"/>
  <c r="O1859" i="1"/>
  <c r="O1752" i="1"/>
  <c r="I1613" i="1"/>
  <c r="I1612" i="1" s="1"/>
  <c r="H1612" i="1"/>
  <c r="I1025" i="1"/>
  <c r="I1024" i="1" s="1"/>
  <c r="H1024" i="1"/>
  <c r="L704" i="1"/>
  <c r="L422" i="1"/>
  <c r="L341" i="1"/>
  <c r="L295" i="1"/>
  <c r="L285" i="1"/>
  <c r="L139" i="1"/>
  <c r="AJ530" i="1"/>
  <c r="AJ35" i="1"/>
  <c r="AI1935" i="1"/>
  <c r="I2267" i="1"/>
  <c r="N2267" i="1" s="1"/>
  <c r="I2263" i="1"/>
  <c r="N2263" i="1" s="1"/>
  <c r="I2088" i="1"/>
  <c r="I2032" i="1"/>
  <c r="I2023" i="1"/>
  <c r="I2022" i="1" s="1"/>
  <c r="I2020" i="1"/>
  <c r="N2020" i="1" s="1"/>
  <c r="O2015" i="1" s="1"/>
  <c r="I2016" i="1"/>
  <c r="I2001" i="1"/>
  <c r="N2001" i="1" s="1"/>
  <c r="I1999" i="1"/>
  <c r="N1999" i="1" s="1"/>
  <c r="I1997" i="1"/>
  <c r="N1997" i="1" s="1"/>
  <c r="I1959" i="1"/>
  <c r="N1959" i="1" s="1"/>
  <c r="O1935" i="1" s="1"/>
  <c r="I1955" i="1"/>
  <c r="I1933" i="1"/>
  <c r="N1933" i="1" s="1"/>
  <c r="O1925" i="1" s="1"/>
  <c r="I1923" i="1"/>
  <c r="N1923" i="1" s="1"/>
  <c r="O1903" i="1" s="1"/>
  <c r="I1910" i="1"/>
  <c r="I1818" i="1"/>
  <c r="N1818" i="1" s="1"/>
  <c r="O1811" i="1" s="1"/>
  <c r="I1798" i="1"/>
  <c r="I1786" i="1"/>
  <c r="O1635" i="1"/>
  <c r="I1258" i="1"/>
  <c r="N1258" i="1" s="1"/>
  <c r="O1251" i="1" s="1"/>
  <c r="V1251" i="1" s="1"/>
  <c r="O1221" i="1"/>
  <c r="I1090" i="1"/>
  <c r="O720" i="1"/>
  <c r="L864" i="1"/>
  <c r="L749" i="1"/>
  <c r="L720" i="1"/>
  <c r="L489" i="1"/>
  <c r="L473" i="1"/>
  <c r="L451" i="1"/>
  <c r="L430" i="1"/>
  <c r="L372" i="1"/>
  <c r="L314" i="1"/>
  <c r="L303" i="1"/>
  <c r="L266" i="1"/>
  <c r="L228" i="1"/>
  <c r="L171" i="1"/>
  <c r="L120" i="1"/>
  <c r="L82" i="1"/>
  <c r="AI1144" i="1"/>
  <c r="AI1115" i="1"/>
  <c r="AI1037" i="1"/>
  <c r="AI997" i="1"/>
  <c r="AI853" i="1"/>
  <c r="AI824" i="1"/>
  <c r="AI814" i="1"/>
  <c r="AI709" i="1"/>
  <c r="AI637" i="1"/>
  <c r="AI621" i="1"/>
  <c r="AI559" i="1"/>
  <c r="AI530" i="1"/>
  <c r="AI411" i="1"/>
  <c r="AI382" i="1"/>
  <c r="AI266" i="1"/>
  <c r="AI228" i="1"/>
  <c r="AI120" i="1"/>
  <c r="AI91" i="1"/>
  <c r="AI35" i="1"/>
  <c r="AH1662" i="1"/>
  <c r="I2264" i="1"/>
  <c r="N2264" i="1" s="1"/>
  <c r="O2250" i="1"/>
  <c r="I2197" i="1"/>
  <c r="N2197" i="1" s="1"/>
  <c r="O2187" i="1" s="1"/>
  <c r="O2102" i="1"/>
  <c r="I2090" i="1"/>
  <c r="O1977" i="1"/>
  <c r="I1962" i="1"/>
  <c r="I1929" i="1"/>
  <c r="I1919" i="1"/>
  <c r="I1911" i="1"/>
  <c r="I1896" i="1"/>
  <c r="O1888" i="1"/>
  <c r="I1879" i="1"/>
  <c r="N1879" i="1" s="1"/>
  <c r="I1875" i="1"/>
  <c r="N1875" i="1" s="1"/>
  <c r="I1871" i="1"/>
  <c r="N1871" i="1" s="1"/>
  <c r="I1844" i="1"/>
  <c r="I1814" i="1"/>
  <c r="I1808" i="1"/>
  <c r="I1800" i="1"/>
  <c r="I1788" i="1"/>
  <c r="N1788" i="1" s="1"/>
  <c r="O1783" i="1" s="1"/>
  <c r="O1778" i="1"/>
  <c r="I1768" i="1"/>
  <c r="N1768" i="1" s="1"/>
  <c r="I1726" i="1"/>
  <c r="N1726" i="1" s="1"/>
  <c r="O1704" i="1" s="1"/>
  <c r="I1722" i="1"/>
  <c r="I1716" i="1"/>
  <c r="I1712" i="1"/>
  <c r="I1708" i="1"/>
  <c r="I1649" i="1"/>
  <c r="O1596" i="1"/>
  <c r="O1307" i="1"/>
  <c r="I946" i="1"/>
  <c r="I602" i="1"/>
  <c r="I460" i="1"/>
  <c r="I459" i="1" s="1"/>
  <c r="I407" i="1"/>
  <c r="L883" i="1"/>
  <c r="L814" i="1"/>
  <c r="L727" i="1"/>
  <c r="L637" i="1"/>
  <c r="L530" i="1"/>
  <c r="L443" i="1"/>
  <c r="L382" i="1"/>
  <c r="L24" i="1"/>
  <c r="AJ913" i="1"/>
  <c r="AJ637" i="1"/>
  <c r="AJ341" i="1"/>
  <c r="AJ303" i="1"/>
  <c r="AJ228" i="1"/>
  <c r="AJ198" i="1"/>
  <c r="AJ160" i="1"/>
  <c r="AJ51" i="1"/>
  <c r="I2265" i="1"/>
  <c r="N2265" i="1" s="1"/>
  <c r="I2257" i="1"/>
  <c r="I2213" i="1"/>
  <c r="I2209" i="1"/>
  <c r="I2193" i="1"/>
  <c r="I2185" i="1"/>
  <c r="N2185" i="1" s="1"/>
  <c r="O2166" i="1" s="1"/>
  <c r="O2010" i="1"/>
  <c r="O1961" i="1"/>
  <c r="I1964" i="1"/>
  <c r="I1913" i="1"/>
  <c r="I1880" i="1"/>
  <c r="N1880" i="1" s="1"/>
  <c r="I1810" i="1"/>
  <c r="N1810" i="1" s="1"/>
  <c r="O1793" i="1" s="1"/>
  <c r="I1802" i="1"/>
  <c r="O1744" i="1"/>
  <c r="O1728" i="1"/>
  <c r="O727" i="1"/>
  <c r="I1766" i="1"/>
  <c r="N1766" i="1" s="1"/>
  <c r="O1629" i="1"/>
  <c r="I1554" i="1"/>
  <c r="I1547" i="1"/>
  <c r="I1406" i="1"/>
  <c r="N1406" i="1" s="1"/>
  <c r="O1398" i="1" s="1"/>
  <c r="I1402" i="1"/>
  <c r="I1252" i="1"/>
  <c r="I1119" i="1"/>
  <c r="I1113" i="1"/>
  <c r="N1113" i="1" s="1"/>
  <c r="O1106" i="1" s="1"/>
  <c r="I1109" i="1"/>
  <c r="I1068" i="1"/>
  <c r="I1060" i="1"/>
  <c r="I967" i="1"/>
  <c r="N967" i="1" s="1"/>
  <c r="O960" i="1" s="1"/>
  <c r="I886" i="1"/>
  <c r="N886" i="1" s="1"/>
  <c r="I851" i="1"/>
  <c r="I820" i="1"/>
  <c r="I815" i="1"/>
  <c r="I807" i="1"/>
  <c r="I803" i="1"/>
  <c r="I799" i="1"/>
  <c r="I791" i="1"/>
  <c r="I787" i="1"/>
  <c r="O755" i="1"/>
  <c r="O604" i="1"/>
  <c r="O578" i="1"/>
  <c r="I577" i="1"/>
  <c r="I574" i="1"/>
  <c r="I398" i="1"/>
  <c r="I350" i="1"/>
  <c r="O303" i="1"/>
  <c r="I229" i="1"/>
  <c r="I225" i="1"/>
  <c r="I221" i="1"/>
  <c r="I209" i="1"/>
  <c r="I206" i="1"/>
  <c r="I1767" i="1"/>
  <c r="N1767" i="1" s="1"/>
  <c r="I1763" i="1"/>
  <c r="N1763" i="1" s="1"/>
  <c r="I1536" i="1"/>
  <c r="I1520" i="1"/>
  <c r="O1488" i="1"/>
  <c r="I1465" i="1"/>
  <c r="O1432" i="1"/>
  <c r="O1338" i="1"/>
  <c r="O1327" i="1"/>
  <c r="I1324" i="1"/>
  <c r="N1324" i="1" s="1"/>
  <c r="O1299" i="1"/>
  <c r="I1214" i="1"/>
  <c r="I1206" i="1"/>
  <c r="I1197" i="1"/>
  <c r="O1139" i="1"/>
  <c r="I1070" i="1"/>
  <c r="N1070" i="1" s="1"/>
  <c r="O1059" i="1" s="1"/>
  <c r="R1059" i="1" s="1"/>
  <c r="I1062" i="1"/>
  <c r="I978" i="1"/>
  <c r="I970" i="1"/>
  <c r="O929" i="1"/>
  <c r="I958" i="1"/>
  <c r="I950" i="1"/>
  <c r="I942" i="1"/>
  <c r="I934" i="1"/>
  <c r="I922" i="1"/>
  <c r="I918" i="1"/>
  <c r="I914" i="1"/>
  <c r="I887" i="1"/>
  <c r="N887" i="1" s="1"/>
  <c r="I676" i="1"/>
  <c r="I668" i="1"/>
  <c r="N668" i="1" s="1"/>
  <c r="O637" i="1" s="1"/>
  <c r="I660" i="1"/>
  <c r="O570" i="1"/>
  <c r="O554" i="1"/>
  <c r="I538" i="1"/>
  <c r="O462" i="1"/>
  <c r="I467" i="1"/>
  <c r="I433" i="1"/>
  <c r="I300" i="1"/>
  <c r="N300" i="1" s="1"/>
  <c r="I248" i="1"/>
  <c r="I183" i="1"/>
  <c r="I135" i="1"/>
  <c r="O51" i="1"/>
  <c r="I1621" i="1"/>
  <c r="N1621" i="1" s="1"/>
  <c r="I1619" i="1"/>
  <c r="N1619" i="1" s="1"/>
  <c r="I1617" i="1"/>
  <c r="N1617" i="1" s="1"/>
  <c r="O1585" i="1"/>
  <c r="I1557" i="1"/>
  <c r="I1433" i="1"/>
  <c r="I1404" i="1"/>
  <c r="I1399" i="1"/>
  <c r="I1224" i="1"/>
  <c r="I1181" i="1"/>
  <c r="N1181" i="1" s="1"/>
  <c r="I1179" i="1"/>
  <c r="N1179" i="1" s="1"/>
  <c r="I1137" i="1"/>
  <c r="N1137" i="1" s="1"/>
  <c r="O1115" i="1" s="1"/>
  <c r="I1127" i="1"/>
  <c r="I1094" i="1"/>
  <c r="I1064" i="1"/>
  <c r="O1048" i="1"/>
  <c r="O1037" i="1"/>
  <c r="O744" i="1"/>
  <c r="I624" i="1"/>
  <c r="O610" i="1"/>
  <c r="I587" i="1"/>
  <c r="I586" i="1" s="1"/>
  <c r="O422" i="1"/>
  <c r="I402" i="1"/>
  <c r="I394" i="1"/>
  <c r="I366" i="1"/>
  <c r="O314" i="1"/>
  <c r="I169" i="1"/>
  <c r="I168" i="1" s="1"/>
  <c r="J168" i="1" s="1"/>
  <c r="I142" i="1"/>
  <c r="I129" i="1"/>
  <c r="I121" i="1"/>
  <c r="I78" i="1"/>
  <c r="I596" i="1"/>
  <c r="N596" i="1" s="1"/>
  <c r="I590" i="1"/>
  <c r="I589" i="1" s="1"/>
  <c r="V589" i="1" s="1"/>
  <c r="I557" i="1"/>
  <c r="I512" i="1"/>
  <c r="I492" i="1"/>
  <c r="I400" i="1"/>
  <c r="I386" i="1"/>
  <c r="I297" i="1"/>
  <c r="N297" i="1" s="1"/>
  <c r="I284" i="1"/>
  <c r="I250" i="1"/>
  <c r="O160" i="1"/>
  <c r="I148" i="1"/>
  <c r="N148" i="1" s="1"/>
  <c r="I146" i="1"/>
  <c r="I97" i="1"/>
  <c r="I254" i="1"/>
  <c r="I234" i="1"/>
  <c r="I187" i="1"/>
  <c r="I140" i="1"/>
  <c r="I16" i="1"/>
  <c r="I13" i="1" s="1"/>
  <c r="H1327" i="1"/>
  <c r="Q1327" i="1" s="1"/>
  <c r="O13" i="1"/>
  <c r="I74" i="1"/>
  <c r="I62" i="1"/>
  <c r="I33" i="1"/>
  <c r="H1629" i="1"/>
  <c r="I2215" i="1"/>
  <c r="L2107" i="1"/>
  <c r="I1949" i="1"/>
  <c r="O2232" i="1"/>
  <c r="I2211" i="1"/>
  <c r="I2195" i="1"/>
  <c r="H2187" i="1"/>
  <c r="S2187" i="1" s="1"/>
  <c r="I2188" i="1"/>
  <c r="O2107" i="1"/>
  <c r="I2086" i="1"/>
  <c r="I2084" i="1"/>
  <c r="I2068" i="1"/>
  <c r="AJ2062" i="1"/>
  <c r="I2044" i="1"/>
  <c r="I1921" i="1"/>
  <c r="H2025" i="1"/>
  <c r="S2025" i="1" s="1"/>
  <c r="S2022" i="1"/>
  <c r="O1966" i="1"/>
  <c r="AL1945" i="1"/>
  <c r="I1943" i="1"/>
  <c r="I1926" i="1"/>
  <c r="I1904" i="1"/>
  <c r="I1851" i="1"/>
  <c r="O1848" i="1"/>
  <c r="I1816" i="1"/>
  <c r="H1811" i="1"/>
  <c r="S1811" i="1" s="1"/>
  <c r="I1812" i="1"/>
  <c r="I1794" i="1"/>
  <c r="S1790" i="1"/>
  <c r="O1770" i="1"/>
  <c r="I1736" i="1"/>
  <c r="I1695" i="1"/>
  <c r="I1588" i="1"/>
  <c r="I1562" i="1"/>
  <c r="I1552" i="1"/>
  <c r="I1516" i="1"/>
  <c r="R1467" i="1"/>
  <c r="T1467" i="1"/>
  <c r="U1467" i="1"/>
  <c r="I1318" i="1"/>
  <c r="I1317" i="1" s="1"/>
  <c r="H1317" i="1"/>
  <c r="I1295" i="1"/>
  <c r="O1288" i="1"/>
  <c r="I1219" i="1"/>
  <c r="I1218" i="1" s="1"/>
  <c r="O1183" i="1"/>
  <c r="I1174" i="1"/>
  <c r="I1173" i="1" s="1"/>
  <c r="J1173" i="1" s="1"/>
  <c r="U1173" i="1"/>
  <c r="C27" i="3"/>
  <c r="C20" i="3"/>
  <c r="I1147" i="1"/>
  <c r="H1115" i="1"/>
  <c r="S1115" i="1" s="1"/>
  <c r="I1121" i="1"/>
  <c r="I1078" i="1"/>
  <c r="V1037" i="1"/>
  <c r="T1037" i="1"/>
  <c r="I1028" i="1"/>
  <c r="I1027" i="1" s="1"/>
  <c r="I1004" i="1"/>
  <c r="O997" i="1"/>
  <c r="I932" i="1"/>
  <c r="I930" i="1"/>
  <c r="S926" i="1"/>
  <c r="O891" i="1"/>
  <c r="O853" i="1"/>
  <c r="I785" i="1"/>
  <c r="L766" i="1"/>
  <c r="I716" i="1"/>
  <c r="O709" i="1"/>
  <c r="I686" i="1"/>
  <c r="I671" i="1"/>
  <c r="I638" i="1"/>
  <c r="O599" i="1"/>
  <c r="R589" i="1"/>
  <c r="T589" i="1"/>
  <c r="I566" i="1"/>
  <c r="O559" i="1"/>
  <c r="O451" i="1"/>
  <c r="I418" i="1"/>
  <c r="I414" i="1"/>
  <c r="I390" i="1"/>
  <c r="I339" i="1"/>
  <c r="I338" i="1" s="1"/>
  <c r="R338" i="1" s="1"/>
  <c r="H338" i="1"/>
  <c r="L325" i="1"/>
  <c r="U293" i="1"/>
  <c r="I294" i="1"/>
  <c r="I293" i="1" s="1"/>
  <c r="J293" i="1" s="1"/>
  <c r="I273" i="1"/>
  <c r="I269" i="1"/>
  <c r="Y2268" i="1"/>
  <c r="AJ120" i="1"/>
  <c r="O120" i="1"/>
  <c r="I123" i="1"/>
  <c r="C28" i="3"/>
  <c r="F28" i="3" s="1"/>
  <c r="I87" i="1"/>
  <c r="Z2268" i="1"/>
  <c r="F282" i="2"/>
  <c r="L1762" i="1"/>
  <c r="L1662" i="1"/>
  <c r="L1646" i="1"/>
  <c r="L1604" i="1"/>
  <c r="L1556" i="1"/>
  <c r="L1205" i="1"/>
  <c r="L1175" i="1"/>
  <c r="L1155" i="1"/>
  <c r="L997" i="1"/>
  <c r="L1616" i="1"/>
  <c r="L1580" i="1"/>
  <c r="L1437" i="1"/>
  <c r="L1398" i="1"/>
  <c r="L1288" i="1"/>
  <c r="L1251" i="1"/>
  <c r="L1183" i="1"/>
  <c r="L1163" i="1"/>
  <c r="L1115" i="1"/>
  <c r="L1048" i="1"/>
  <c r="L1635" i="1"/>
  <c r="L1596" i="1"/>
  <c r="L1515" i="1"/>
  <c r="L1338" i="1"/>
  <c r="L1008" i="1"/>
  <c r="L913" i="1"/>
  <c r="H2199" i="1"/>
  <c r="I2200" i="1"/>
  <c r="T2010" i="1"/>
  <c r="V2010" i="1"/>
  <c r="T2007" i="1"/>
  <c r="R1900" i="1"/>
  <c r="T1882" i="1"/>
  <c r="R1843" i="1"/>
  <c r="I1821" i="1"/>
  <c r="R1811" i="1"/>
  <c r="V1811" i="1"/>
  <c r="R1783" i="1"/>
  <c r="V1783" i="1"/>
  <c r="T1775" i="1"/>
  <c r="H2166" i="1"/>
  <c r="I2164" i="1"/>
  <c r="I2163" i="1" s="1"/>
  <c r="R2156" i="1"/>
  <c r="R2022" i="1"/>
  <c r="R1991" i="1"/>
  <c r="T1991" i="1"/>
  <c r="R1961" i="1"/>
  <c r="I1936" i="1"/>
  <c r="H1935" i="1"/>
  <c r="H1893" i="1"/>
  <c r="T1885" i="1"/>
  <c r="T1872" i="1"/>
  <c r="R1872" i="1"/>
  <c r="T1865" i="1"/>
  <c r="R1790" i="1"/>
  <c r="T1778" i="1"/>
  <c r="V1778" i="1"/>
  <c r="T1770" i="1"/>
  <c r="R1760" i="1"/>
  <c r="T1760" i="1"/>
  <c r="V1843" i="1"/>
  <c r="T2259" i="1"/>
  <c r="R2259" i="1"/>
  <c r="R2227" i="1"/>
  <c r="I2183" i="1"/>
  <c r="I2179" i="1"/>
  <c r="I2175" i="1"/>
  <c r="I2171" i="1"/>
  <c r="I2167" i="1"/>
  <c r="T2151" i="1"/>
  <c r="V2151" i="1"/>
  <c r="T2145" i="1"/>
  <c r="R2102" i="1"/>
  <c r="I2018" i="1"/>
  <c r="I2002" i="1"/>
  <c r="N2002" i="1" s="1"/>
  <c r="I2000" i="1"/>
  <c r="N2000" i="1" s="1"/>
  <c r="I1998" i="1"/>
  <c r="N1998" i="1" s="1"/>
  <c r="T1966" i="1"/>
  <c r="V1966" i="1"/>
  <c r="I1957" i="1"/>
  <c r="T1888" i="1"/>
  <c r="V1888" i="1"/>
  <c r="T1859" i="1"/>
  <c r="V1859" i="1"/>
  <c r="V2007" i="1"/>
  <c r="V1882" i="1"/>
  <c r="T2135" i="1"/>
  <c r="R2135" i="1"/>
  <c r="R2025" i="1"/>
  <c r="H1996" i="1"/>
  <c r="T1994" i="1"/>
  <c r="R1994" i="1"/>
  <c r="I1729" i="1"/>
  <c r="H1616" i="1"/>
  <c r="R1614" i="1"/>
  <c r="R1659" i="1"/>
  <c r="I1657" i="1"/>
  <c r="N1657" i="1" s="1"/>
  <c r="O1646" i="1" s="1"/>
  <c r="I1653" i="1"/>
  <c r="I1724" i="1"/>
  <c r="I1710" i="1"/>
  <c r="R1398" i="1"/>
  <c r="I1655" i="1"/>
  <c r="I1651" i="1"/>
  <c r="I1622" i="1"/>
  <c r="N1622" i="1" s="1"/>
  <c r="I1618" i="1"/>
  <c r="N1618" i="1" s="1"/>
  <c r="O1477" i="1"/>
  <c r="O1448" i="1"/>
  <c r="I1430" i="1"/>
  <c r="N1430" i="1" s="1"/>
  <c r="O1408" i="1" s="1"/>
  <c r="I1426" i="1"/>
  <c r="I1420" i="1"/>
  <c r="I1416" i="1"/>
  <c r="I1412" i="1"/>
  <c r="I1394" i="1"/>
  <c r="I1390" i="1"/>
  <c r="I1386" i="1"/>
  <c r="I1382" i="1"/>
  <c r="I1352" i="1"/>
  <c r="I1279" i="1"/>
  <c r="I1275" i="1"/>
  <c r="I1269" i="1"/>
  <c r="I1265" i="1"/>
  <c r="I1261" i="1"/>
  <c r="R1251" i="1"/>
  <c r="I1249" i="1"/>
  <c r="I1245" i="1"/>
  <c r="I1241" i="1"/>
  <c r="I1237" i="1"/>
  <c r="I1233" i="1"/>
  <c r="I1229" i="1"/>
  <c r="O1515" i="1"/>
  <c r="O1456" i="1"/>
  <c r="O1437" i="1"/>
  <c r="I1428" i="1"/>
  <c r="I1424" i="1"/>
  <c r="I1418" i="1"/>
  <c r="I1414" i="1"/>
  <c r="I1409" i="1"/>
  <c r="I1396" i="1"/>
  <c r="N1396" i="1" s="1"/>
  <c r="O1365" i="1" s="1"/>
  <c r="I1388" i="1"/>
  <c r="I1384" i="1"/>
  <c r="I1380" i="1"/>
  <c r="I1372" i="1"/>
  <c r="I1368" i="1"/>
  <c r="I1366" i="1"/>
  <c r="I1358" i="1"/>
  <c r="I1281" i="1"/>
  <c r="N1281" i="1" s="1"/>
  <c r="O1260" i="1" s="1"/>
  <c r="I1277" i="1"/>
  <c r="I1263" i="1"/>
  <c r="I1247" i="1"/>
  <c r="I1231" i="1"/>
  <c r="R1218" i="1"/>
  <c r="R670" i="1"/>
  <c r="I1172" i="1"/>
  <c r="I1133" i="1"/>
  <c r="I1123" i="1"/>
  <c r="O1016" i="1"/>
  <c r="I995" i="1"/>
  <c r="I963" i="1"/>
  <c r="I888" i="1"/>
  <c r="N888" i="1" s="1"/>
  <c r="I775" i="1"/>
  <c r="I739" i="1"/>
  <c r="N739" i="1" s="1"/>
  <c r="R704" i="1"/>
  <c r="I1140" i="1"/>
  <c r="I1135" i="1"/>
  <c r="I1125" i="1"/>
  <c r="I1116" i="1"/>
  <c r="I1111" i="1"/>
  <c r="I1107" i="1"/>
  <c r="I1035" i="1"/>
  <c r="N1035" i="1" s="1"/>
  <c r="I1033" i="1"/>
  <c r="N1033" i="1" s="1"/>
  <c r="I1031" i="1"/>
  <c r="N1031" i="1" s="1"/>
  <c r="R1027" i="1"/>
  <c r="O902" i="1"/>
  <c r="O864" i="1"/>
  <c r="H586" i="1"/>
  <c r="O1075" i="1"/>
  <c r="O1008" i="1"/>
  <c r="R814" i="1"/>
  <c r="I885" i="1"/>
  <c r="N885" i="1" s="1"/>
  <c r="O871" i="1"/>
  <c r="I832" i="1"/>
  <c r="I777" i="1"/>
  <c r="N777" i="1" s="1"/>
  <c r="O766" i="1" s="1"/>
  <c r="I769" i="1"/>
  <c r="I528" i="1"/>
  <c r="N528" i="1" s="1"/>
  <c r="O520" i="1" s="1"/>
  <c r="I524" i="1"/>
  <c r="O489" i="1"/>
  <c r="I771" i="1"/>
  <c r="I737" i="1"/>
  <c r="I278" i="1"/>
  <c r="I846" i="1"/>
  <c r="N846" i="1" s="1"/>
  <c r="O824" i="1" s="1"/>
  <c r="I836" i="1"/>
  <c r="I773" i="1"/>
  <c r="I738" i="1"/>
  <c r="N738" i="1" s="1"/>
  <c r="I735" i="1"/>
  <c r="I734" i="1" s="1"/>
  <c r="O411" i="1"/>
  <c r="O285" i="1"/>
  <c r="I290" i="1"/>
  <c r="I244" i="1"/>
  <c r="I239" i="1"/>
  <c r="I151" i="1"/>
  <c r="I150" i="1" s="1"/>
  <c r="O139" i="1"/>
  <c r="H1977" i="1"/>
  <c r="I484" i="1"/>
  <c r="N484" i="1" s="1"/>
  <c r="O473" i="1" s="1"/>
  <c r="I442" i="1"/>
  <c r="I441" i="1" s="1"/>
  <c r="O277" i="1"/>
  <c r="I154" i="1"/>
  <c r="N154" i="1" s="1"/>
  <c r="O24" i="1"/>
  <c r="I446" i="1"/>
  <c r="N446" i="1" s="1"/>
  <c r="O430" i="1"/>
  <c r="O341" i="1"/>
  <c r="I370" i="1"/>
  <c r="I354" i="1"/>
  <c r="O266" i="1"/>
  <c r="I246" i="1"/>
  <c r="I156" i="1"/>
  <c r="N156" i="1" s="1"/>
  <c r="O131" i="1"/>
  <c r="I49" i="1"/>
  <c r="I48" i="1" s="1"/>
  <c r="H2250" i="1"/>
  <c r="H2151" i="1"/>
  <c r="H1770" i="1"/>
  <c r="I153" i="1"/>
  <c r="I38" i="1"/>
  <c r="H749" i="1"/>
  <c r="H599" i="1"/>
  <c r="H13" i="1"/>
  <c r="H1843" i="1" l="1"/>
  <c r="S1843" i="1" s="1"/>
  <c r="L1623" i="1"/>
  <c r="L1769" i="1"/>
  <c r="AJ411" i="1"/>
  <c r="V2022" i="1"/>
  <c r="AJ1624" i="1"/>
  <c r="I1184" i="1"/>
  <c r="I1183" i="1" s="1"/>
  <c r="J1183" i="1" s="1"/>
  <c r="I451" i="1"/>
  <c r="H1752" i="1"/>
  <c r="R896" i="1"/>
  <c r="I1513" i="1"/>
  <c r="I1512" i="1" s="1"/>
  <c r="T1512" i="1" s="1"/>
  <c r="H160" i="1"/>
  <c r="Q160" i="1" s="1"/>
  <c r="AJ853" i="1"/>
  <c r="AJ24" i="1"/>
  <c r="H266" i="1"/>
  <c r="Q266" i="1" s="1"/>
  <c r="I416" i="1"/>
  <c r="I1341" i="1"/>
  <c r="I1338" i="1" s="1"/>
  <c r="R1338" i="1" s="1"/>
  <c r="H131" i="1"/>
  <c r="Q131" i="1" s="1"/>
  <c r="I1740" i="1"/>
  <c r="I1733" i="1" s="1"/>
  <c r="R1733" i="1" s="1"/>
  <c r="I1761" i="1"/>
  <c r="I1760" i="1" s="1"/>
  <c r="J1760" i="1" s="1"/>
  <c r="I1873" i="1"/>
  <c r="I1872" i="1" s="1"/>
  <c r="J1872" i="1" s="1"/>
  <c r="I780" i="1"/>
  <c r="I779" i="1" s="1"/>
  <c r="T779" i="1" s="1"/>
  <c r="I1992" i="1"/>
  <c r="I1991" i="1" s="1"/>
  <c r="J1991" i="1" s="1"/>
  <c r="AJ1008" i="1"/>
  <c r="I2123" i="1"/>
  <c r="I2118" i="1" s="1"/>
  <c r="J2118" i="1" s="1"/>
  <c r="H1694" i="1"/>
  <c r="S1694" i="1" s="1"/>
  <c r="H1820" i="1"/>
  <c r="S1820" i="1" s="1"/>
  <c r="H238" i="1"/>
  <c r="S238" i="1" s="1"/>
  <c r="H489" i="1"/>
  <c r="S489" i="1" s="1"/>
  <c r="I1778" i="1"/>
  <c r="J1778" i="1" s="1"/>
  <c r="AJ1488" i="1"/>
  <c r="AJ171" i="1"/>
  <c r="H1859" i="1"/>
  <c r="Q1859" i="1" s="1"/>
  <c r="H960" i="1"/>
  <c r="S960" i="1" s="1"/>
  <c r="H1106" i="1"/>
  <c r="S1106" i="1" s="1"/>
  <c r="I506" i="1"/>
  <c r="I489" i="1" s="1"/>
  <c r="I615" i="1"/>
  <c r="I610" i="1" s="1"/>
  <c r="J610" i="1" s="1"/>
  <c r="H2072" i="1"/>
  <c r="S2072" i="1" s="1"/>
  <c r="H24" i="1"/>
  <c r="Q24" i="1" s="1"/>
  <c r="H1646" i="1"/>
  <c r="S1646" i="1" s="1"/>
  <c r="AJ430" i="1"/>
  <c r="H2107" i="1"/>
  <c r="Q2107" i="1" s="1"/>
  <c r="H1432" i="1"/>
  <c r="S1432" i="1" s="1"/>
  <c r="I965" i="1"/>
  <c r="I882" i="1"/>
  <c r="I881" i="1" s="1"/>
  <c r="J881" i="1" s="1"/>
  <c r="H451" i="1"/>
  <c r="Q451" i="1" s="1"/>
  <c r="I927" i="1"/>
  <c r="I926" i="1" s="1"/>
  <c r="T926" i="1" s="1"/>
  <c r="H2062" i="1"/>
  <c r="S2062" i="1" s="1"/>
  <c r="I256" i="1"/>
  <c r="AJ1456" i="1"/>
  <c r="I2151" i="1"/>
  <c r="J2151" i="1" s="1"/>
  <c r="AJ1194" i="1"/>
  <c r="H1307" i="1"/>
  <c r="Q1307" i="1" s="1"/>
  <c r="I1550" i="1"/>
  <c r="I1546" i="1" s="1"/>
  <c r="I1629" i="1"/>
  <c r="J1629" i="1" s="1"/>
  <c r="H1008" i="1"/>
  <c r="I993" i="1"/>
  <c r="I992" i="1" s="1"/>
  <c r="J992" i="1" s="1"/>
  <c r="H1469" i="1"/>
  <c r="I1482" i="1"/>
  <c r="I1615" i="1"/>
  <c r="I1614" i="1" s="1"/>
  <c r="J1614" i="1" s="1"/>
  <c r="I900" i="1"/>
  <c r="I899" i="1" s="1"/>
  <c r="R899" i="1" s="1"/>
  <c r="I555" i="1"/>
  <c r="I1583" i="1"/>
  <c r="I1580" i="1" s="1"/>
  <c r="J1580" i="1" s="1"/>
  <c r="I1901" i="1"/>
  <c r="I1900" i="1" s="1"/>
  <c r="AJ1966" i="1"/>
  <c r="H462" i="1"/>
  <c r="Q462" i="1" s="1"/>
  <c r="H1888" i="1"/>
  <c r="Q1888" i="1" s="1"/>
  <c r="I1310" i="1"/>
  <c r="I1307" i="1" s="1"/>
  <c r="R1307" i="1" s="1"/>
  <c r="R752" i="1"/>
  <c r="I2228" i="1"/>
  <c r="I2227" i="1" s="1"/>
  <c r="T2227" i="1" s="1"/>
  <c r="H1299" i="1"/>
  <c r="Q1299" i="1" s="1"/>
  <c r="H1319" i="1"/>
  <c r="V1872" i="1"/>
  <c r="H1966" i="1"/>
  <c r="Q1966" i="1" s="1"/>
  <c r="H591" i="1"/>
  <c r="AJ1635" i="1"/>
  <c r="I1855" i="1"/>
  <c r="I1848" i="1" s="1"/>
  <c r="J1848" i="1" s="1"/>
  <c r="H1016" i="1"/>
  <c r="Q1016" i="1" s="1"/>
  <c r="H1604" i="1"/>
  <c r="Q1604" i="1" s="1"/>
  <c r="H1865" i="1"/>
  <c r="H1984" i="1"/>
  <c r="Q1984" i="1" s="1"/>
  <c r="H1488" i="1"/>
  <c r="Q1488" i="1" s="1"/>
  <c r="H1704" i="1"/>
  <c r="S1704" i="1" s="1"/>
  <c r="H1762" i="1"/>
  <c r="H902" i="1"/>
  <c r="Q902" i="1" s="1"/>
  <c r="I554" i="1"/>
  <c r="T554" i="1" s="1"/>
  <c r="H2232" i="1"/>
  <c r="Q2232" i="1" s="1"/>
  <c r="AJ755" i="1"/>
  <c r="H1288" i="1"/>
  <c r="Q1288" i="1" s="1"/>
  <c r="H1499" i="1"/>
  <c r="S1499" i="1" s="1"/>
  <c r="I1477" i="1"/>
  <c r="R1477" i="1" s="1"/>
  <c r="H120" i="1"/>
  <c r="H1477" i="1"/>
  <c r="Q1477" i="1" s="1"/>
  <c r="I767" i="1"/>
  <c r="I766" i="1" s="1"/>
  <c r="J766" i="1" s="1"/>
  <c r="H382" i="1"/>
  <c r="S382" i="1" s="1"/>
  <c r="H670" i="1"/>
  <c r="S670" i="1" s="1"/>
  <c r="H1635" i="1"/>
  <c r="Q1635" i="1" s="1"/>
  <c r="I707" i="1"/>
  <c r="I704" i="1" s="1"/>
  <c r="H2137" i="1"/>
  <c r="H969" i="1"/>
  <c r="S969" i="1" s="1"/>
  <c r="I1867" i="1"/>
  <c r="I1865" i="1" s="1"/>
  <c r="I1635" i="1"/>
  <c r="R1635" i="1" s="1"/>
  <c r="H997" i="1"/>
  <c r="Q997" i="1" s="1"/>
  <c r="H443" i="1"/>
  <c r="H530" i="1"/>
  <c r="S530" i="1" s="1"/>
  <c r="H883" i="1"/>
  <c r="H1556" i="1"/>
  <c r="S1556" i="1" s="1"/>
  <c r="H1662" i="1"/>
  <c r="S1662" i="1" s="1"/>
  <c r="R2004" i="1"/>
  <c r="H1437" i="1"/>
  <c r="I2260" i="1"/>
  <c r="I2259" i="1" s="1"/>
  <c r="V2259" i="1" s="1"/>
  <c r="H1155" i="1"/>
  <c r="Q1155" i="1" s="1"/>
  <c r="H2102" i="1"/>
  <c r="I1606" i="1"/>
  <c r="I1604" i="1" s="1"/>
  <c r="R1604" i="1" s="1"/>
  <c r="AJ578" i="1"/>
  <c r="AJ1604" i="1"/>
  <c r="H82" i="1"/>
  <c r="S82" i="1" s="1"/>
  <c r="H913" i="1"/>
  <c r="S913" i="1" s="1"/>
  <c r="H1075" i="1"/>
  <c r="S1075" i="1" s="1"/>
  <c r="H1029" i="1"/>
  <c r="H1515" i="1"/>
  <c r="S1515" i="1" s="1"/>
  <c r="H1144" i="1"/>
  <c r="Q1144" i="1" s="1"/>
  <c r="H303" i="1"/>
  <c r="I1316" i="1"/>
  <c r="N1316" i="1" s="1"/>
  <c r="H171" i="1"/>
  <c r="Q171" i="1" s="1"/>
  <c r="I1192" i="1"/>
  <c r="I1191" i="1" s="1"/>
  <c r="I542" i="1"/>
  <c r="I530" i="1" s="1"/>
  <c r="R2007" i="1"/>
  <c r="H1903" i="1"/>
  <c r="S1903" i="1" s="1"/>
  <c r="H720" i="1"/>
  <c r="Q720" i="1" s="1"/>
  <c r="I448" i="1"/>
  <c r="N448" i="1" s="1"/>
  <c r="H1048" i="1"/>
  <c r="Q1048" i="1" s="1"/>
  <c r="I605" i="1"/>
  <c r="I604" i="1" s="1"/>
  <c r="R604" i="1" s="1"/>
  <c r="H1260" i="1"/>
  <c r="S1260" i="1" s="1"/>
  <c r="I1627" i="1"/>
  <c r="I1624" i="1" s="1"/>
  <c r="AJ1778" i="1"/>
  <c r="H1221" i="1"/>
  <c r="S1221" i="1" s="1"/>
  <c r="H372" i="1"/>
  <c r="S372" i="1" s="1"/>
  <c r="H929" i="1"/>
  <c r="S929" i="1" s="1"/>
  <c r="H871" i="1"/>
  <c r="Q871" i="1" s="1"/>
  <c r="I884" i="1"/>
  <c r="N884" i="1" s="1"/>
  <c r="I1489" i="1"/>
  <c r="I1488" i="1" s="1"/>
  <c r="R1488" i="1" s="1"/>
  <c r="I1142" i="1"/>
  <c r="I1139" i="1" s="1"/>
  <c r="J1139" i="1" s="1"/>
  <c r="H621" i="1"/>
  <c r="S621" i="1" s="1"/>
  <c r="I2250" i="1"/>
  <c r="R2250" i="1" s="1"/>
  <c r="AJ1437" i="1"/>
  <c r="I1002" i="1"/>
  <c r="I2247" i="1"/>
  <c r="I2243" i="1" s="1"/>
  <c r="I1756" i="1"/>
  <c r="I1752" i="1" s="1"/>
  <c r="H198" i="1"/>
  <c r="S198" i="1" s="1"/>
  <c r="AJ1307" i="1"/>
  <c r="H755" i="1"/>
  <c r="Q755" i="1" s="1"/>
  <c r="I487" i="1"/>
  <c r="I486" i="1" s="1"/>
  <c r="T486" i="1" s="1"/>
  <c r="H736" i="1"/>
  <c r="I1714" i="1"/>
  <c r="H637" i="1"/>
  <c r="S637" i="1" s="1"/>
  <c r="I1791" i="1"/>
  <c r="I1790" i="1" s="1"/>
  <c r="I879" i="1"/>
  <c r="N879" i="1" s="1"/>
  <c r="I1883" i="1"/>
  <c r="I1882" i="1" s="1"/>
  <c r="J1882" i="1" s="1"/>
  <c r="R1045" i="1"/>
  <c r="H744" i="1"/>
  <c r="Q744" i="1" s="1"/>
  <c r="H727" i="1"/>
  <c r="Q727" i="1" s="1"/>
  <c r="I261" i="1"/>
  <c r="T261" i="1" s="1"/>
  <c r="AJ1338" i="1"/>
  <c r="AJ2107" i="1"/>
  <c r="AJ2125" i="1"/>
  <c r="AJ1299" i="1"/>
  <c r="AJ1037" i="1"/>
  <c r="H295" i="1"/>
  <c r="I303" i="1"/>
  <c r="J303" i="1" s="1"/>
  <c r="I1037" i="1"/>
  <c r="R1037" i="1" s="1"/>
  <c r="I1163" i="1"/>
  <c r="R1163" i="1" s="1"/>
  <c r="I1456" i="1"/>
  <c r="I1327" i="1"/>
  <c r="R1327" i="1" s="1"/>
  <c r="I599" i="1"/>
  <c r="J599" i="1" s="1"/>
  <c r="H824" i="1"/>
  <c r="S824" i="1" s="1"/>
  <c r="I82" i="1"/>
  <c r="H35" i="1"/>
  <c r="S35" i="1" s="1"/>
  <c r="H152" i="1"/>
  <c r="I1633" i="1"/>
  <c r="I1632" i="1" s="1"/>
  <c r="J1632" i="1" s="1"/>
  <c r="H1163" i="1"/>
  <c r="Q1163" i="1" s="1"/>
  <c r="H1744" i="1"/>
  <c r="Q1744" i="1" s="1"/>
  <c r="R1332" i="1"/>
  <c r="I1592" i="1"/>
  <c r="I1585" i="1" s="1"/>
  <c r="I2136" i="1"/>
  <c r="I2135" i="1" s="1"/>
  <c r="H314" i="1"/>
  <c r="Q314" i="1" s="1"/>
  <c r="H2125" i="1"/>
  <c r="Q2125" i="1" s="1"/>
  <c r="I205" i="1"/>
  <c r="I198" i="1" s="1"/>
  <c r="I1084" i="1"/>
  <c r="I1075" i="1" s="1"/>
  <c r="R308" i="1"/>
  <c r="I131" i="1"/>
  <c r="R131" i="1" s="1"/>
  <c r="I1524" i="1"/>
  <c r="I1515" i="1" s="1"/>
  <c r="I1303" i="1"/>
  <c r="I1299" i="1" s="1"/>
  <c r="AJ559" i="1"/>
  <c r="I578" i="1"/>
  <c r="R578" i="1" s="1"/>
  <c r="H1596" i="1"/>
  <c r="Q1596" i="1" s="1"/>
  <c r="H570" i="1"/>
  <c r="Q570" i="1" s="1"/>
  <c r="H139" i="1"/>
  <c r="Q139" i="1" s="1"/>
  <c r="I828" i="1"/>
  <c r="I1239" i="1"/>
  <c r="I1221" i="1" s="1"/>
  <c r="T1221" i="1" s="1"/>
  <c r="H1175" i="1"/>
  <c r="H1728" i="1"/>
  <c r="S1728" i="1" s="1"/>
  <c r="I635" i="1"/>
  <c r="I634" i="1" s="1"/>
  <c r="J634" i="1" s="1"/>
  <c r="H1925" i="1"/>
  <c r="S1925" i="1" s="1"/>
  <c r="H1456" i="1"/>
  <c r="Q1456" i="1" s="1"/>
  <c r="I1700" i="1"/>
  <c r="I1694" i="1" s="1"/>
  <c r="I2133" i="1"/>
  <c r="N2133" i="1" s="1"/>
  <c r="I161" i="1"/>
  <c r="I160" i="1" s="1"/>
  <c r="R160" i="1" s="1"/>
  <c r="H1874" i="1"/>
  <c r="H91" i="1"/>
  <c r="S91" i="1" s="1"/>
  <c r="I920" i="1"/>
  <c r="I913" i="1" s="1"/>
  <c r="T913" i="1" s="1"/>
  <c r="H578" i="1"/>
  <c r="Q578" i="1" s="1"/>
  <c r="I1256" i="1"/>
  <c r="I1251" i="1" s="1"/>
  <c r="J1251" i="1" s="1"/>
  <c r="H51" i="1"/>
  <c r="S51" i="1" s="1"/>
  <c r="I422" i="1"/>
  <c r="R422" i="1" s="1"/>
  <c r="I471" i="1"/>
  <c r="I462" i="1" s="1"/>
  <c r="R462" i="1" s="1"/>
  <c r="I562" i="1"/>
  <c r="I559" i="1" s="1"/>
  <c r="I1201" i="1"/>
  <c r="I1194" i="1" s="1"/>
  <c r="H864" i="1"/>
  <c r="Q864" i="1" s="1"/>
  <c r="H1037" i="1"/>
  <c r="Q1037" i="1" s="1"/>
  <c r="H422" i="1"/>
  <c r="Q422" i="1" s="1"/>
  <c r="H325" i="1"/>
  <c r="S325" i="1" s="1"/>
  <c r="H782" i="1"/>
  <c r="S782" i="1" s="1"/>
  <c r="I1596" i="1"/>
  <c r="R1596" i="1" s="1"/>
  <c r="H182" i="1"/>
  <c r="S182" i="1" s="1"/>
  <c r="AJ997" i="1"/>
  <c r="I755" i="1"/>
  <c r="R755" i="1" s="1"/>
  <c r="R1888" i="1"/>
  <c r="R2148" i="1"/>
  <c r="H430" i="1"/>
  <c r="Q430" i="1" s="1"/>
  <c r="N587" i="1"/>
  <c r="H341" i="1"/>
  <c r="S341" i="1" s="1"/>
  <c r="I406" i="1"/>
  <c r="J406" i="1" s="1"/>
  <c r="I439" i="1"/>
  <c r="I822" i="1"/>
  <c r="N822" i="1" s="1"/>
  <c r="O814" i="1" s="1"/>
  <c r="I1984" i="1"/>
  <c r="R1984" i="1" s="1"/>
  <c r="AJ902" i="1"/>
  <c r="I430" i="1"/>
  <c r="R430" i="1" s="1"/>
  <c r="I1827" i="1"/>
  <c r="I1820" i="1" s="1"/>
  <c r="I856" i="1"/>
  <c r="I853" i="1" s="1"/>
  <c r="J853" i="1" s="1"/>
  <c r="R1042" i="1"/>
  <c r="H680" i="1"/>
  <c r="S680" i="1" s="1"/>
  <c r="AJ1596" i="1"/>
  <c r="I902" i="1"/>
  <c r="R902" i="1" s="1"/>
  <c r="AJ2118" i="1"/>
  <c r="H285" i="1"/>
  <c r="R311" i="1"/>
  <c r="I295" i="1"/>
  <c r="J295" i="1" s="1"/>
  <c r="O295" i="1" s="1"/>
  <c r="V295" i="1" s="1"/>
  <c r="I2015" i="1"/>
  <c r="T2015" i="1" s="1"/>
  <c r="AJ1984" i="1"/>
  <c r="AJ1048" i="1"/>
  <c r="AJ1859" i="1"/>
  <c r="AJ1288" i="1"/>
  <c r="N1613" i="1"/>
  <c r="I1870" i="1"/>
  <c r="J1870" i="1" s="1"/>
  <c r="O1870" i="1" s="1"/>
  <c r="I997" i="1"/>
  <c r="I1288" i="1"/>
  <c r="R1288" i="1" s="1"/>
  <c r="H277" i="1"/>
  <c r="Q277" i="1" s="1"/>
  <c r="AJ1848" i="1"/>
  <c r="AJ1977" i="1"/>
  <c r="AJ570" i="1"/>
  <c r="H1793" i="1"/>
  <c r="S1793" i="1" s="1"/>
  <c r="AJ720" i="1"/>
  <c r="I147" i="1"/>
  <c r="J147" i="1" s="1"/>
  <c r="O147" i="1" s="1"/>
  <c r="J586" i="1"/>
  <c r="O586" i="1" s="1"/>
  <c r="I591" i="1"/>
  <c r="R1885" i="1"/>
  <c r="I1762" i="1"/>
  <c r="H709" i="1"/>
  <c r="Q709" i="1" s="1"/>
  <c r="I1144" i="1"/>
  <c r="R1144" i="1" s="1"/>
  <c r="V1467" i="1"/>
  <c r="J1790" i="1"/>
  <c r="I628" i="1"/>
  <c r="I621" i="1" s="1"/>
  <c r="T621" i="1" s="1"/>
  <c r="I1859" i="1"/>
  <c r="R1859" i="1" s="1"/>
  <c r="AJ1016" i="1"/>
  <c r="AJ2232" i="1"/>
  <c r="R168" i="1"/>
  <c r="I285" i="1"/>
  <c r="R285" i="1" s="1"/>
  <c r="R607" i="1"/>
  <c r="T2022" i="1"/>
  <c r="J589" i="1"/>
  <c r="I1016" i="1"/>
  <c r="R1016" i="1" s="1"/>
  <c r="I1966" i="1"/>
  <c r="R1966" i="1" s="1"/>
  <c r="I1283" i="1"/>
  <c r="T1283" i="1" s="1"/>
  <c r="I1893" i="1"/>
  <c r="T1893" i="1" s="1"/>
  <c r="I680" i="1"/>
  <c r="T680" i="1" s="1"/>
  <c r="T1362" i="1"/>
  <c r="H1349" i="1"/>
  <c r="S1349" i="1" s="1"/>
  <c r="AJ462" i="1"/>
  <c r="I871" i="1"/>
  <c r="R871" i="1" s="1"/>
  <c r="I2010" i="1"/>
  <c r="J2010" i="1" s="1"/>
  <c r="I314" i="1"/>
  <c r="R314" i="1" s="1"/>
  <c r="I864" i="1"/>
  <c r="AJ314" i="1"/>
  <c r="I570" i="1"/>
  <c r="R570" i="1" s="1"/>
  <c r="AJ1733" i="1"/>
  <c r="N1025" i="1"/>
  <c r="I372" i="1"/>
  <c r="T372" i="1" s="1"/>
  <c r="I1903" i="1"/>
  <c r="T1903" i="1" s="1"/>
  <c r="J2022" i="1"/>
  <c r="I2156" i="1"/>
  <c r="T2156" i="1" s="1"/>
  <c r="I848" i="1"/>
  <c r="T848" i="1" s="1"/>
  <c r="L159" i="1"/>
  <c r="I1008" i="1"/>
  <c r="I891" i="1"/>
  <c r="R891" i="1" s="1"/>
  <c r="I1744" i="1"/>
  <c r="R1744" i="1" s="1"/>
  <c r="I2107" i="1"/>
  <c r="R2107" i="1" s="1"/>
  <c r="I2125" i="1"/>
  <c r="R2125" i="1" s="1"/>
  <c r="H891" i="1"/>
  <c r="Q891" i="1" s="1"/>
  <c r="I670" i="1"/>
  <c r="I1437" i="1"/>
  <c r="R1437" i="1" s="1"/>
  <c r="I1811" i="1"/>
  <c r="J1811" i="1" s="1"/>
  <c r="I2062" i="1"/>
  <c r="T2062" i="1" s="1"/>
  <c r="L12" i="1"/>
  <c r="I1336" i="1"/>
  <c r="I1335" i="1" s="1"/>
  <c r="R1335" i="1" s="1"/>
  <c r="AJ1163" i="1"/>
  <c r="I236" i="1"/>
  <c r="N236" i="1" s="1"/>
  <c r="O228" i="1" s="1"/>
  <c r="I969" i="1"/>
  <c r="T969" i="1" s="1"/>
  <c r="AJ749" i="1"/>
  <c r="I2232" i="1"/>
  <c r="R2232" i="1" s="1"/>
  <c r="I91" i="1"/>
  <c r="I1175" i="1"/>
  <c r="I744" i="1"/>
  <c r="H1448" i="1"/>
  <c r="Q1448" i="1" s="1"/>
  <c r="AJ2243" i="1"/>
  <c r="I782" i="1"/>
  <c r="T782" i="1" s="1"/>
  <c r="I1432" i="1"/>
  <c r="T1432" i="1" s="1"/>
  <c r="I1783" i="1"/>
  <c r="T1783" i="1" s="1"/>
  <c r="L598" i="1"/>
  <c r="I727" i="1"/>
  <c r="J727" i="1" s="1"/>
  <c r="I637" i="1"/>
  <c r="T637" i="1" s="1"/>
  <c r="I2025" i="1"/>
  <c r="T2025" i="1" s="1"/>
  <c r="I382" i="1"/>
  <c r="T382" i="1" s="1"/>
  <c r="I1662" i="1"/>
  <c r="H1365" i="1"/>
  <c r="S1365" i="1" s="1"/>
  <c r="I1977" i="1"/>
  <c r="R1977" i="1" s="1"/>
  <c r="V1760" i="1"/>
  <c r="I1770" i="1"/>
  <c r="R1770" i="1" s="1"/>
  <c r="I1155" i="1"/>
  <c r="R1155" i="1" s="1"/>
  <c r="I1448" i="1"/>
  <c r="R1448" i="1" s="1"/>
  <c r="I1048" i="1"/>
  <c r="R1048" i="1" s="1"/>
  <c r="AJ871" i="1"/>
  <c r="I1106" i="1"/>
  <c r="I2261" i="1"/>
  <c r="J2261" i="1" s="1"/>
  <c r="O2261" i="1" s="1"/>
  <c r="I325" i="1"/>
  <c r="T325" i="1" s="1"/>
  <c r="V2025" i="1"/>
  <c r="H18" i="1"/>
  <c r="Q18" i="1" s="1"/>
  <c r="I19" i="1"/>
  <c r="I18" i="1" s="1"/>
  <c r="R18" i="1" s="1"/>
  <c r="I1469" i="1"/>
  <c r="I139" i="1"/>
  <c r="R139" i="1" s="1"/>
  <c r="I720" i="1"/>
  <c r="R720" i="1" s="1"/>
  <c r="I24" i="1"/>
  <c r="I1464" i="1"/>
  <c r="J1464" i="1" s="1"/>
  <c r="O1464" i="1" s="1"/>
  <c r="R1464" i="1" s="1"/>
  <c r="N1465" i="1"/>
  <c r="I277" i="1"/>
  <c r="I1319" i="1"/>
  <c r="I182" i="1"/>
  <c r="L450" i="1"/>
  <c r="J1612" i="1"/>
  <c r="O1612" i="1" s="1"/>
  <c r="I171" i="1"/>
  <c r="R171" i="1" s="1"/>
  <c r="I2256" i="1"/>
  <c r="J2256" i="1" s="1"/>
  <c r="O2256" i="1" s="1"/>
  <c r="N2257" i="1"/>
  <c r="I520" i="1"/>
  <c r="T520" i="1" s="1"/>
  <c r="R1485" i="1"/>
  <c r="I1874" i="1"/>
  <c r="I1398" i="1"/>
  <c r="T1398" i="1" s="1"/>
  <c r="I1556" i="1"/>
  <c r="T1556" i="1" s="1"/>
  <c r="I1205" i="1"/>
  <c r="T1205" i="1" s="1"/>
  <c r="N1554" i="1"/>
  <c r="O1546" i="1" s="1"/>
  <c r="I1925" i="1"/>
  <c r="T1925" i="1" s="1"/>
  <c r="I115" i="1"/>
  <c r="T115" i="1" s="1"/>
  <c r="I1499" i="1"/>
  <c r="T1499" i="1" s="1"/>
  <c r="AA2268" i="1"/>
  <c r="AJ285" i="1"/>
  <c r="I929" i="1"/>
  <c r="T929" i="1" s="1"/>
  <c r="I1793" i="1"/>
  <c r="T1793" i="1" s="1"/>
  <c r="AJ1155" i="1"/>
  <c r="AJ1448" i="1"/>
  <c r="AJ1744" i="1"/>
  <c r="I2199" i="1"/>
  <c r="T2199" i="1" s="1"/>
  <c r="R456" i="1"/>
  <c r="V1994" i="1"/>
  <c r="R2145" i="1"/>
  <c r="I196" i="1"/>
  <c r="I195" i="1" s="1"/>
  <c r="J195" i="1" s="1"/>
  <c r="L302" i="1"/>
  <c r="L743" i="1"/>
  <c r="I2102" i="1"/>
  <c r="T2102" i="1" s="1"/>
  <c r="AJ2250" i="1"/>
  <c r="AJ1752" i="1"/>
  <c r="R1072" i="1"/>
  <c r="J1072" i="1"/>
  <c r="T1072" i="1"/>
  <c r="H473" i="1"/>
  <c r="S473" i="1" s="1"/>
  <c r="I1660" i="1"/>
  <c r="I1659" i="1" s="1"/>
  <c r="H1659" i="1"/>
  <c r="J1188" i="1"/>
  <c r="I1935" i="1"/>
  <c r="T1935" i="1" s="1"/>
  <c r="Q21" i="1"/>
  <c r="J21" i="1"/>
  <c r="Q1335" i="1"/>
  <c r="I1408" i="1"/>
  <c r="J1408" i="1" s="1"/>
  <c r="AJ266" i="1"/>
  <c r="I411" i="1"/>
  <c r="J411" i="1" s="1"/>
  <c r="I2137" i="1"/>
  <c r="AJ864" i="1"/>
  <c r="AJ727" i="1"/>
  <c r="Q1775" i="1"/>
  <c r="J1775" i="1"/>
  <c r="Q1865" i="1"/>
  <c r="R848" i="1"/>
  <c r="I1059" i="1"/>
  <c r="J1059" i="1" s="1"/>
  <c r="R459" i="1"/>
  <c r="J459" i="1"/>
  <c r="I1961" i="1"/>
  <c r="L1326" i="1"/>
  <c r="L1182" i="1"/>
  <c r="I120" i="1"/>
  <c r="R120" i="1" s="1"/>
  <c r="Q604" i="1"/>
  <c r="R1432" i="1"/>
  <c r="S2227" i="1"/>
  <c r="I341" i="1"/>
  <c r="T341" i="1" s="1"/>
  <c r="O1991" i="1"/>
  <c r="V1991" i="1" s="1"/>
  <c r="I1728" i="1"/>
  <c r="L1476" i="1"/>
  <c r="L1036" i="1"/>
  <c r="I266" i="1"/>
  <c r="R266" i="1" s="1"/>
  <c r="I709" i="1"/>
  <c r="Q610" i="1"/>
  <c r="R779" i="1"/>
  <c r="I1843" i="1"/>
  <c r="L890" i="1"/>
  <c r="Q1629" i="1"/>
  <c r="R115" i="1"/>
  <c r="R1283" i="1"/>
  <c r="I2072" i="1"/>
  <c r="T2072" i="1" s="1"/>
  <c r="I2187" i="1"/>
  <c r="V2156" i="1"/>
  <c r="V2072" i="1"/>
  <c r="V2062" i="1"/>
  <c r="R2062" i="1"/>
  <c r="S1900" i="1"/>
  <c r="T1848" i="1"/>
  <c r="V1848" i="1"/>
  <c r="V1770" i="1"/>
  <c r="T1733" i="1"/>
  <c r="V1733" i="1"/>
  <c r="Q1624" i="1"/>
  <c r="T1624" i="1"/>
  <c r="V1624" i="1"/>
  <c r="T1614" i="1"/>
  <c r="V1614" i="1"/>
  <c r="S1512" i="1"/>
  <c r="R1512" i="1"/>
  <c r="V1512" i="1"/>
  <c r="V1398" i="1"/>
  <c r="V1327" i="1"/>
  <c r="T1327" i="1"/>
  <c r="U1317" i="1"/>
  <c r="C18" i="3" s="1"/>
  <c r="J1317" i="1"/>
  <c r="R1317" i="1"/>
  <c r="T1317" i="1"/>
  <c r="V1317" i="1"/>
  <c r="V1218" i="1"/>
  <c r="J1218" i="1"/>
  <c r="T1218" i="1"/>
  <c r="R1173" i="1"/>
  <c r="T1173" i="1"/>
  <c r="V1173" i="1"/>
  <c r="V1027" i="1"/>
  <c r="J1027" i="1"/>
  <c r="T1027" i="1"/>
  <c r="I960" i="1"/>
  <c r="R960" i="1" s="1"/>
  <c r="R929" i="1"/>
  <c r="V929" i="1"/>
  <c r="R926" i="1"/>
  <c r="V926" i="1"/>
  <c r="V891" i="1"/>
  <c r="T891" i="1"/>
  <c r="I824" i="1"/>
  <c r="T744" i="1"/>
  <c r="V744" i="1"/>
  <c r="T709" i="1"/>
  <c r="V709" i="1"/>
  <c r="R634" i="1"/>
  <c r="V634" i="1"/>
  <c r="T634" i="1"/>
  <c r="S338" i="1"/>
  <c r="J338" i="1"/>
  <c r="T338" i="1"/>
  <c r="V338" i="1"/>
  <c r="R293" i="1"/>
  <c r="V293" i="1"/>
  <c r="T293" i="1"/>
  <c r="I238" i="1"/>
  <c r="T238" i="1" s="1"/>
  <c r="R195" i="1"/>
  <c r="V195" i="1"/>
  <c r="T160" i="1"/>
  <c r="V160" i="1"/>
  <c r="V120" i="1"/>
  <c r="T120" i="1"/>
  <c r="R91" i="1"/>
  <c r="V91" i="1"/>
  <c r="R992" i="1"/>
  <c r="V992" i="1"/>
  <c r="R1580" i="1"/>
  <c r="V1580" i="1"/>
  <c r="R341" i="1"/>
  <c r="V341" i="1"/>
  <c r="R824" i="1"/>
  <c r="R2015" i="1"/>
  <c r="V2015" i="1"/>
  <c r="V303" i="1"/>
  <c r="T303" i="1"/>
  <c r="Q13" i="1"/>
  <c r="J13" i="1"/>
  <c r="Q599" i="1"/>
  <c r="Q2151" i="1"/>
  <c r="Q2118" i="1"/>
  <c r="R451" i="1"/>
  <c r="V451" i="1"/>
  <c r="T451" i="1"/>
  <c r="R238" i="1"/>
  <c r="V238" i="1"/>
  <c r="V314" i="1"/>
  <c r="T314" i="1"/>
  <c r="R881" i="1"/>
  <c r="T881" i="1"/>
  <c r="V881" i="1"/>
  <c r="R486" i="1"/>
  <c r="V486" i="1"/>
  <c r="R749" i="1"/>
  <c r="V749" i="1"/>
  <c r="T749" i="1"/>
  <c r="R621" i="1"/>
  <c r="V621" i="1"/>
  <c r="R766" i="1"/>
  <c r="V766" i="1"/>
  <c r="R1106" i="1"/>
  <c r="V1106" i="1"/>
  <c r="V578" i="1"/>
  <c r="T578" i="1"/>
  <c r="R680" i="1"/>
  <c r="V680" i="1"/>
  <c r="R1075" i="1"/>
  <c r="V1075" i="1"/>
  <c r="R1221" i="1"/>
  <c r="V1221" i="1"/>
  <c r="T1288" i="1"/>
  <c r="V1288" i="1"/>
  <c r="R1408" i="1"/>
  <c r="V1408" i="1"/>
  <c r="T1194" i="1"/>
  <c r="V1194" i="1"/>
  <c r="V1183" i="1"/>
  <c r="T1183" i="1"/>
  <c r="I1315" i="1"/>
  <c r="S2015" i="1"/>
  <c r="T2118" i="1"/>
  <c r="V2118" i="1"/>
  <c r="T2125" i="1"/>
  <c r="V2125" i="1"/>
  <c r="R1694" i="1"/>
  <c r="R1925" i="1"/>
  <c r="V1925" i="1"/>
  <c r="Q749" i="1"/>
  <c r="J749" i="1"/>
  <c r="Q1733" i="1"/>
  <c r="Q1482" i="1"/>
  <c r="Q2243" i="1"/>
  <c r="R48" i="1"/>
  <c r="T48" i="1"/>
  <c r="V48" i="1"/>
  <c r="J48" i="1"/>
  <c r="R82" i="1"/>
  <c r="V82" i="1"/>
  <c r="T82" i="1"/>
  <c r="V266" i="1"/>
  <c r="T266" i="1"/>
  <c r="R198" i="1"/>
  <c r="V198" i="1"/>
  <c r="R325" i="1"/>
  <c r="V325" i="1"/>
  <c r="I736" i="1"/>
  <c r="N737" i="1"/>
  <c r="V489" i="1"/>
  <c r="V670" i="1"/>
  <c r="T755" i="1"/>
  <c r="V755" i="1"/>
  <c r="R406" i="1"/>
  <c r="V406" i="1"/>
  <c r="V570" i="1"/>
  <c r="T570" i="1"/>
  <c r="V1016" i="1"/>
  <c r="T1016" i="1"/>
  <c r="T902" i="1"/>
  <c r="V902" i="1"/>
  <c r="J1024" i="1"/>
  <c r="O1024" i="1" s="1"/>
  <c r="R1139" i="1"/>
  <c r="V1139" i="1"/>
  <c r="R591" i="1"/>
  <c r="V591" i="1"/>
  <c r="T591" i="1"/>
  <c r="R782" i="1"/>
  <c r="V782" i="1"/>
  <c r="Q303" i="1"/>
  <c r="T1144" i="1"/>
  <c r="V1144" i="1"/>
  <c r="R1175" i="1"/>
  <c r="T1175" i="1"/>
  <c r="V1175" i="1"/>
  <c r="T1488" i="1"/>
  <c r="V1488" i="1"/>
  <c r="V1307" i="1"/>
  <c r="T1307" i="1"/>
  <c r="R1205" i="1"/>
  <c r="V1205" i="1"/>
  <c r="I1260" i="1"/>
  <c r="T1477" i="1"/>
  <c r="V1477" i="1"/>
  <c r="T1585" i="1"/>
  <c r="V1585" i="1"/>
  <c r="I1646" i="1"/>
  <c r="R1662" i="1"/>
  <c r="V1662" i="1"/>
  <c r="T1596" i="1"/>
  <c r="V1596" i="1"/>
  <c r="R1870" i="1"/>
  <c r="T1870" i="1"/>
  <c r="V1870" i="1"/>
  <c r="S1935" i="1"/>
  <c r="T1977" i="1"/>
  <c r="V1977" i="1"/>
  <c r="T1762" i="1"/>
  <c r="R1762" i="1"/>
  <c r="V1762" i="1"/>
  <c r="R2199" i="1"/>
  <c r="V2199" i="1"/>
  <c r="Q411" i="1"/>
  <c r="Q1008" i="1"/>
  <c r="Q1194" i="1"/>
  <c r="Q1848" i="1"/>
  <c r="I152" i="1"/>
  <c r="N153" i="1"/>
  <c r="Q1585" i="1"/>
  <c r="Q2250" i="1"/>
  <c r="I51" i="1"/>
  <c r="T147" i="1"/>
  <c r="T285" i="1"/>
  <c r="V285" i="1"/>
  <c r="V422" i="1"/>
  <c r="T422" i="1"/>
  <c r="V462" i="1"/>
  <c r="T462" i="1"/>
  <c r="Q1752" i="1"/>
  <c r="R150" i="1"/>
  <c r="V150" i="1"/>
  <c r="T150" i="1"/>
  <c r="J150" i="1"/>
  <c r="R261" i="1"/>
  <c r="V261" i="1"/>
  <c r="T411" i="1"/>
  <c r="V411" i="1"/>
  <c r="R13" i="1"/>
  <c r="T13" i="1"/>
  <c r="V13" i="1"/>
  <c r="R372" i="1"/>
  <c r="V372" i="1"/>
  <c r="R734" i="1"/>
  <c r="T734" i="1"/>
  <c r="V734" i="1"/>
  <c r="J734" i="1"/>
  <c r="V131" i="1"/>
  <c r="T131" i="1"/>
  <c r="I473" i="1"/>
  <c r="R520" i="1"/>
  <c r="V520" i="1"/>
  <c r="R554" i="1"/>
  <c r="V554" i="1"/>
  <c r="V727" i="1"/>
  <c r="T727" i="1"/>
  <c r="R864" i="1"/>
  <c r="T864" i="1"/>
  <c r="V864" i="1"/>
  <c r="I1115" i="1"/>
  <c r="V720" i="1"/>
  <c r="T720" i="1"/>
  <c r="T1008" i="1"/>
  <c r="V1008" i="1"/>
  <c r="N1172" i="1"/>
  <c r="I1171" i="1"/>
  <c r="I1029" i="1"/>
  <c r="R969" i="1"/>
  <c r="V969" i="1"/>
  <c r="J969" i="1"/>
  <c r="V1464" i="1"/>
  <c r="T1464" i="1"/>
  <c r="R1499" i="1"/>
  <c r="V1499" i="1"/>
  <c r="T1437" i="1"/>
  <c r="V1437" i="1"/>
  <c r="T1448" i="1"/>
  <c r="V1448" i="1"/>
  <c r="R1556" i="1"/>
  <c r="V1556" i="1"/>
  <c r="I1704" i="1"/>
  <c r="R1546" i="1"/>
  <c r="V1546" i="1"/>
  <c r="I1616" i="1"/>
  <c r="J1616" i="1" s="1"/>
  <c r="O1616" i="1" s="1"/>
  <c r="R1728" i="1"/>
  <c r="V1728" i="1"/>
  <c r="R1903" i="1"/>
  <c r="V1903" i="1"/>
  <c r="T2232" i="1"/>
  <c r="V2232" i="1"/>
  <c r="T1744" i="1"/>
  <c r="V1744" i="1"/>
  <c r="I2166" i="1"/>
  <c r="J2166" i="1" s="1"/>
  <c r="R2256" i="1"/>
  <c r="T2256" i="1"/>
  <c r="V2256" i="1"/>
  <c r="R1935" i="1"/>
  <c r="V1935" i="1"/>
  <c r="R2137" i="1"/>
  <c r="R2163" i="1"/>
  <c r="T2163" i="1"/>
  <c r="V2163" i="1"/>
  <c r="J2163" i="1"/>
  <c r="I1996" i="1"/>
  <c r="R2132" i="1"/>
  <c r="T2132" i="1"/>
  <c r="V2132" i="1"/>
  <c r="S2199" i="1"/>
  <c r="Q120" i="1"/>
  <c r="Q559" i="1"/>
  <c r="V24" i="1"/>
  <c r="T24" i="1"/>
  <c r="Q1338" i="1"/>
  <c r="Q1770" i="1"/>
  <c r="I35" i="1"/>
  <c r="T139" i="1"/>
  <c r="V139" i="1"/>
  <c r="V182" i="1"/>
  <c r="R441" i="1"/>
  <c r="T441" i="1"/>
  <c r="V441" i="1"/>
  <c r="J441" i="1"/>
  <c r="Q1977" i="1"/>
  <c r="R228" i="1"/>
  <c r="V228" i="1"/>
  <c r="V430" i="1"/>
  <c r="T430" i="1"/>
  <c r="R382" i="1"/>
  <c r="V382" i="1"/>
  <c r="V277" i="1"/>
  <c r="T277" i="1"/>
  <c r="T853" i="1"/>
  <c r="V853" i="1"/>
  <c r="T559" i="1"/>
  <c r="V559" i="1"/>
  <c r="V871" i="1"/>
  <c r="T871" i="1"/>
  <c r="R586" i="1"/>
  <c r="T586" i="1"/>
  <c r="V586" i="1"/>
  <c r="T997" i="1"/>
  <c r="V997" i="1"/>
  <c r="V1059" i="1"/>
  <c r="R182" i="1"/>
  <c r="V599" i="1"/>
  <c r="T599" i="1"/>
  <c r="R637" i="1"/>
  <c r="V637" i="1"/>
  <c r="R913" i="1"/>
  <c r="V913" i="1"/>
  <c r="R1319" i="1"/>
  <c r="T1319" i="1"/>
  <c r="V1319" i="1"/>
  <c r="I1349" i="1"/>
  <c r="I1365" i="1"/>
  <c r="R1456" i="1"/>
  <c r="T1456" i="1"/>
  <c r="V1456" i="1"/>
  <c r="R489" i="1"/>
  <c r="R1515" i="1"/>
  <c r="V1515" i="1"/>
  <c r="T1299" i="1"/>
  <c r="V1299" i="1"/>
  <c r="R1612" i="1"/>
  <c r="T1612" i="1"/>
  <c r="V1612" i="1"/>
  <c r="T1635" i="1"/>
  <c r="V1635" i="1"/>
  <c r="T1984" i="1"/>
  <c r="V1984" i="1"/>
  <c r="T2107" i="1"/>
  <c r="V2107" i="1"/>
  <c r="T2243" i="1"/>
  <c r="V2243" i="1"/>
  <c r="R1893" i="1"/>
  <c r="V1893" i="1"/>
  <c r="S1893" i="1"/>
  <c r="T2137" i="1"/>
  <c r="S2166" i="1"/>
  <c r="T2250" i="1"/>
  <c r="V2250" i="1"/>
  <c r="T1752" i="1"/>
  <c r="V1752" i="1"/>
  <c r="R1793" i="1"/>
  <c r="V1793" i="1"/>
  <c r="R1820" i="1"/>
  <c r="V1820" i="1"/>
  <c r="J1075" i="1" l="1"/>
  <c r="R1629" i="1"/>
  <c r="I2144" i="1"/>
  <c r="H1881" i="1"/>
  <c r="J1512" i="1"/>
  <c r="R2151" i="1"/>
  <c r="H2003" i="1"/>
  <c r="J736" i="1"/>
  <c r="O736" i="1" s="1"/>
  <c r="H1182" i="1"/>
  <c r="J926" i="1"/>
  <c r="H1623" i="1"/>
  <c r="J1106" i="1"/>
  <c r="J744" i="1"/>
  <c r="N1992" i="1"/>
  <c r="H1769" i="1"/>
  <c r="H2144" i="1"/>
  <c r="V1900" i="1"/>
  <c r="I1881" i="1"/>
  <c r="V1790" i="1"/>
  <c r="I1769" i="1"/>
  <c r="T1659" i="1"/>
  <c r="I1623" i="1"/>
  <c r="R1632" i="1"/>
  <c r="J2199" i="1"/>
  <c r="J1752" i="1"/>
  <c r="J91" i="1"/>
  <c r="J779" i="1"/>
  <c r="R727" i="1"/>
  <c r="J1900" i="1"/>
  <c r="J2137" i="1"/>
  <c r="O2137" i="1" s="1"/>
  <c r="V2137" i="1" s="1"/>
  <c r="J997" i="1"/>
  <c r="J198" i="1"/>
  <c r="T1900" i="1"/>
  <c r="J1865" i="1"/>
  <c r="T91" i="1"/>
  <c r="J2259" i="1"/>
  <c r="J1319" i="1"/>
  <c r="O1319" i="1" s="1"/>
  <c r="J1008" i="1"/>
  <c r="J1762" i="1"/>
  <c r="O1762" i="1" s="1"/>
  <c r="R303" i="1"/>
  <c r="R744" i="1"/>
  <c r="I443" i="1"/>
  <c r="J443" i="1" s="1"/>
  <c r="O443" i="1" s="1"/>
  <c r="J1596" i="1"/>
  <c r="J899" i="1"/>
  <c r="J489" i="1"/>
  <c r="I878" i="1"/>
  <c r="J878" i="1" s="1"/>
  <c r="O878" i="1" s="1"/>
  <c r="J1770" i="1"/>
  <c r="J1327" i="1"/>
  <c r="J152" i="1"/>
  <c r="O152" i="1" s="1"/>
  <c r="J929" i="1"/>
  <c r="R1778" i="1"/>
  <c r="J1469" i="1"/>
  <c r="O1469" i="1" s="1"/>
  <c r="T1469" i="1" s="1"/>
  <c r="R411" i="1"/>
  <c r="J554" i="1"/>
  <c r="J1694" i="1"/>
  <c r="J1893" i="1"/>
  <c r="J451" i="1"/>
  <c r="J1874" i="1"/>
  <c r="O1874" i="1" s="1"/>
  <c r="J1437" i="1"/>
  <c r="T704" i="1"/>
  <c r="J704" i="1"/>
  <c r="J637" i="1"/>
  <c r="J486" i="1"/>
  <c r="J1338" i="1"/>
  <c r="J1307" i="1"/>
  <c r="J720" i="1"/>
  <c r="J1205" i="1"/>
  <c r="Q1437" i="1"/>
  <c r="J1432" i="1"/>
  <c r="J2025" i="1"/>
  <c r="R610" i="1"/>
  <c r="J1733" i="1"/>
  <c r="J24" i="1"/>
  <c r="R1482" i="1"/>
  <c r="J1482" i="1"/>
  <c r="J2250" i="1"/>
  <c r="I883" i="1"/>
  <c r="J883" i="1" s="1"/>
  <c r="O883" i="1" s="1"/>
  <c r="T406" i="1"/>
  <c r="J1477" i="1"/>
  <c r="J1888" i="1"/>
  <c r="J864" i="1"/>
  <c r="J1299" i="1"/>
  <c r="J1488" i="1"/>
  <c r="J1604" i="1"/>
  <c r="J824" i="1"/>
  <c r="J782" i="1"/>
  <c r="J1903" i="1"/>
  <c r="J1163" i="1"/>
  <c r="J2125" i="1"/>
  <c r="J591" i="1"/>
  <c r="O591" i="1" s="1"/>
  <c r="R1624" i="1"/>
  <c r="J1624" i="1"/>
  <c r="J570" i="1"/>
  <c r="S2102" i="1"/>
  <c r="J871" i="1"/>
  <c r="J372" i="1"/>
  <c r="J1016" i="1"/>
  <c r="T992" i="1"/>
  <c r="I814" i="1"/>
  <c r="T814" i="1" s="1"/>
  <c r="J1175" i="1"/>
  <c r="O1175" i="1" s="1"/>
  <c r="J1793" i="1"/>
  <c r="R1752" i="1"/>
  <c r="J2232" i="1"/>
  <c r="J2156" i="1"/>
  <c r="J1283" i="1"/>
  <c r="J1499" i="1"/>
  <c r="J277" i="1"/>
  <c r="J1662" i="1"/>
  <c r="J1984" i="1"/>
  <c r="J2243" i="1"/>
  <c r="R2243" i="1"/>
  <c r="R559" i="1"/>
  <c r="J559" i="1"/>
  <c r="J261" i="1"/>
  <c r="T1139" i="1"/>
  <c r="J2015" i="1"/>
  <c r="R1183" i="1"/>
  <c r="J755" i="1"/>
  <c r="J1037" i="1"/>
  <c r="T1251" i="1"/>
  <c r="H1036" i="1"/>
  <c r="J1456" i="1"/>
  <c r="J120" i="1"/>
  <c r="R1008" i="1"/>
  <c r="R2010" i="1"/>
  <c r="J1635" i="1"/>
  <c r="R599" i="1"/>
  <c r="J2107" i="1"/>
  <c r="J82" i="1"/>
  <c r="H743" i="1"/>
  <c r="H1476" i="1"/>
  <c r="T1694" i="1"/>
  <c r="H450" i="1"/>
  <c r="J1144" i="1"/>
  <c r="J314" i="1"/>
  <c r="J709" i="1"/>
  <c r="J670" i="1"/>
  <c r="R1882" i="1"/>
  <c r="J1191" i="1"/>
  <c r="R1191" i="1"/>
  <c r="T1790" i="1"/>
  <c r="T1820" i="1"/>
  <c r="J1820" i="1"/>
  <c r="J1585" i="1"/>
  <c r="R1585" i="1"/>
  <c r="R1194" i="1"/>
  <c r="J1194" i="1"/>
  <c r="J1515" i="1"/>
  <c r="T1515" i="1"/>
  <c r="R997" i="1"/>
  <c r="R853" i="1"/>
  <c r="J422" i="1"/>
  <c r="J902" i="1"/>
  <c r="T670" i="1"/>
  <c r="T1580" i="1"/>
  <c r="J1728" i="1"/>
  <c r="J848" i="1"/>
  <c r="R24" i="1"/>
  <c r="J182" i="1"/>
  <c r="J891" i="1"/>
  <c r="H159" i="1"/>
  <c r="I2132" i="1"/>
  <c r="J2132" i="1" s="1"/>
  <c r="O2132" i="1" s="1"/>
  <c r="J430" i="1"/>
  <c r="T1106" i="1"/>
  <c r="J131" i="1"/>
  <c r="J578" i="1"/>
  <c r="J160" i="1"/>
  <c r="J1221" i="1"/>
  <c r="R709" i="1"/>
  <c r="J341" i="1"/>
  <c r="J1859" i="1"/>
  <c r="J1335" i="1"/>
  <c r="R1865" i="1"/>
  <c r="J2135" i="1"/>
  <c r="V2135" i="1"/>
  <c r="J462" i="1"/>
  <c r="J1448" i="1"/>
  <c r="J1744" i="1"/>
  <c r="J1935" i="1"/>
  <c r="T489" i="1"/>
  <c r="T198" i="1"/>
  <c r="J285" i="1"/>
  <c r="J266" i="1"/>
  <c r="J680" i="1"/>
  <c r="J621" i="1"/>
  <c r="H598" i="1"/>
  <c r="R1848" i="1"/>
  <c r="T1546" i="1"/>
  <c r="J913" i="1"/>
  <c r="H302" i="1"/>
  <c r="H890" i="1"/>
  <c r="Q285" i="1"/>
  <c r="J1966" i="1"/>
  <c r="I438" i="1"/>
  <c r="J438" i="1" s="1"/>
  <c r="O438" i="1" s="1"/>
  <c r="N439" i="1"/>
  <c r="T1728" i="1"/>
  <c r="J325" i="1"/>
  <c r="J1288" i="1"/>
  <c r="T1059" i="1"/>
  <c r="H1326" i="1"/>
  <c r="J2227" i="1"/>
  <c r="J1783" i="1"/>
  <c r="J1546" i="1"/>
  <c r="T824" i="1"/>
  <c r="J1398" i="1"/>
  <c r="J1155" i="1"/>
  <c r="I228" i="1"/>
  <c r="I159" i="1" s="1"/>
  <c r="T1662" i="1"/>
  <c r="R1299" i="1"/>
  <c r="R2118" i="1"/>
  <c r="J2062" i="1"/>
  <c r="T1408" i="1"/>
  <c r="T1811" i="1"/>
  <c r="J1977" i="1"/>
  <c r="J1925" i="1"/>
  <c r="T195" i="1"/>
  <c r="J382" i="1"/>
  <c r="J139" i="1"/>
  <c r="J2102" i="1"/>
  <c r="J604" i="1"/>
  <c r="J1048" i="1"/>
  <c r="R277" i="1"/>
  <c r="T1075" i="1"/>
  <c r="H12" i="1"/>
  <c r="J1556" i="1"/>
  <c r="J18" i="1"/>
  <c r="J115" i="1"/>
  <c r="I890" i="1"/>
  <c r="J520" i="1"/>
  <c r="I598" i="1"/>
  <c r="T766" i="1"/>
  <c r="J171" i="1"/>
  <c r="I450" i="1"/>
  <c r="T182" i="1"/>
  <c r="J960" i="1"/>
  <c r="J1659" i="1"/>
  <c r="S1659" i="1"/>
  <c r="J1843" i="1"/>
  <c r="T1843" i="1"/>
  <c r="J1961" i="1"/>
  <c r="T1961" i="1"/>
  <c r="J2072" i="1"/>
  <c r="R2072" i="1"/>
  <c r="T2187" i="1"/>
  <c r="V2187" i="1"/>
  <c r="R2187" i="1"/>
  <c r="J2187" i="1"/>
  <c r="V960" i="1"/>
  <c r="T960" i="1"/>
  <c r="V824" i="1"/>
  <c r="J238" i="1"/>
  <c r="R1024" i="1"/>
  <c r="V1024" i="1"/>
  <c r="T1024" i="1"/>
  <c r="V438" i="1"/>
  <c r="R438" i="1"/>
  <c r="T438" i="1"/>
  <c r="T2261" i="1"/>
  <c r="R2261" i="1"/>
  <c r="V2261" i="1"/>
  <c r="R1874" i="1"/>
  <c r="T1874" i="1"/>
  <c r="V1874" i="1"/>
  <c r="V878" i="1"/>
  <c r="T878" i="1"/>
  <c r="R878" i="1"/>
  <c r="J1996" i="1"/>
  <c r="O1996" i="1" s="1"/>
  <c r="R1115" i="1"/>
  <c r="V1115" i="1"/>
  <c r="T1115" i="1"/>
  <c r="J1115" i="1"/>
  <c r="J1029" i="1"/>
  <c r="O1029" i="1" s="1"/>
  <c r="R147" i="1"/>
  <c r="R51" i="1"/>
  <c r="V51" i="1"/>
  <c r="T51" i="1"/>
  <c r="J51" i="1"/>
  <c r="R152" i="1"/>
  <c r="V152" i="1"/>
  <c r="T152" i="1"/>
  <c r="R883" i="1"/>
  <c r="T883" i="1"/>
  <c r="V883" i="1"/>
  <c r="R736" i="1"/>
  <c r="T736" i="1"/>
  <c r="V736" i="1"/>
  <c r="R1469" i="1"/>
  <c r="R1029" i="1"/>
  <c r="T1029" i="1"/>
  <c r="V1029" i="1"/>
  <c r="V147" i="1"/>
  <c r="J1315" i="1"/>
  <c r="O1315" i="1" s="1"/>
  <c r="R1315" i="1" s="1"/>
  <c r="R530" i="1"/>
  <c r="V530" i="1"/>
  <c r="T530" i="1"/>
  <c r="J530" i="1"/>
  <c r="R295" i="1"/>
  <c r="R1365" i="1"/>
  <c r="T1365" i="1"/>
  <c r="V1365" i="1"/>
  <c r="J1365" i="1"/>
  <c r="R35" i="1"/>
  <c r="T35" i="1"/>
  <c r="V35" i="1"/>
  <c r="J35" i="1"/>
  <c r="R1996" i="1"/>
  <c r="T1996" i="1"/>
  <c r="V1996" i="1"/>
  <c r="R1616" i="1"/>
  <c r="T1616" i="1"/>
  <c r="V1616" i="1"/>
  <c r="R473" i="1"/>
  <c r="V473" i="1"/>
  <c r="T473" i="1"/>
  <c r="J473" i="1"/>
  <c r="R443" i="1"/>
  <c r="V443" i="1"/>
  <c r="T443" i="1"/>
  <c r="V1469" i="1"/>
  <c r="I1036" i="1"/>
  <c r="T295" i="1"/>
  <c r="R1349" i="1"/>
  <c r="V1349" i="1"/>
  <c r="T1349" i="1"/>
  <c r="I1326" i="1"/>
  <c r="J1349" i="1"/>
  <c r="R2166" i="1"/>
  <c r="T2166" i="1"/>
  <c r="V2166" i="1"/>
  <c r="R1704" i="1"/>
  <c r="T1704" i="1"/>
  <c r="V1704" i="1"/>
  <c r="J1704" i="1"/>
  <c r="J1171" i="1"/>
  <c r="O1171" i="1" s="1"/>
  <c r="I12" i="1"/>
  <c r="R1646" i="1"/>
  <c r="T1646" i="1"/>
  <c r="V1646" i="1"/>
  <c r="J1646" i="1"/>
  <c r="I1476" i="1"/>
  <c r="R1260" i="1"/>
  <c r="V1260" i="1"/>
  <c r="T1260" i="1"/>
  <c r="J1260" i="1"/>
  <c r="I1182" i="1"/>
  <c r="J1182" i="1" s="1"/>
  <c r="I2003" i="1" l="1"/>
  <c r="J2144" i="1"/>
  <c r="J1476" i="1"/>
  <c r="J1769" i="1"/>
  <c r="C16" i="3"/>
  <c r="C14" i="3"/>
  <c r="J1326" i="1"/>
  <c r="I743" i="1"/>
  <c r="J743" i="1" s="1"/>
  <c r="J814" i="1"/>
  <c r="J1881" i="1"/>
  <c r="J12" i="1"/>
  <c r="J1623" i="1"/>
  <c r="J2003" i="1"/>
  <c r="J1036" i="1"/>
  <c r="J450" i="1"/>
  <c r="J598" i="1"/>
  <c r="J890" i="1"/>
  <c r="J159" i="1"/>
  <c r="I302" i="1"/>
  <c r="J302" i="1" s="1"/>
  <c r="J228" i="1"/>
  <c r="T228" i="1"/>
  <c r="C21" i="3"/>
  <c r="V1171" i="1"/>
  <c r="R1171" i="1"/>
  <c r="C15" i="3" s="1"/>
  <c r="T1171" i="1"/>
  <c r="T1315" i="1"/>
  <c r="V1315" i="1"/>
  <c r="C19" i="3" s="1"/>
  <c r="J2268" i="1" l="1"/>
  <c r="C17" i="3"/>
  <c r="C22" i="3" s="1"/>
  <c r="I14" i="3" s="1"/>
  <c r="I22" i="3" s="1"/>
  <c r="C29" i="3" s="1"/>
  <c r="F29" i="3" l="1"/>
  <c r="I28" i="3"/>
  <c r="I29" i="3" l="1"/>
</calcChain>
</file>

<file path=xl/sharedStrings.xml><?xml version="1.0" encoding="utf-8"?>
<sst xmlns="http://schemas.openxmlformats.org/spreadsheetml/2006/main" count="13472" uniqueCount="1867">
  <si>
    <t>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</si>
  <si>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</si>
  <si>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</si>
  <si>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</si>
  <si>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</si>
  <si>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</si>
  <si>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</si>
  <si>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</si>
  <si>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</si>
  <si>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</si>
  <si>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</si>
  <si>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</si>
  <si>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</si>
  <si>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</si>
  <si>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</si>
  <si>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</si>
  <si>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</si>
  <si>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</si>
  <si>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</si>
  <si>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</si>
  <si>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</si>
  <si>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</si>
  <si>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</si>
  <si>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</si>
  <si>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</si>
  <si>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</si>
  <si>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</si>
  <si>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</si>
  <si>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</si>
  <si>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</si>
  <si>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</si>
  <si>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</si>
  <si>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</si>
  <si>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</si>
  <si>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</si>
  <si>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</si>
  <si>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</si>
  <si>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</si>
  <si>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</si>
  <si>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</si>
  <si>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</si>
  <si>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</si>
  <si>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</si>
  <si>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</si>
  <si>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</si>
  <si>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</si>
  <si>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</si>
  <si>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</si>
  <si>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</si>
  <si>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</si>
  <si>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</si>
  <si>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</si>
  <si>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</si>
  <si>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</si>
  <si>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</si>
  <si>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</si>
  <si>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</si>
  <si>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</si>
  <si>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</si>
  <si>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</si>
  <si>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</si>
  <si>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</si>
  <si>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</si>
  <si>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</si>
  <si>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</si>
  <si>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</si>
  <si>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</si>
  <si>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</si>
  <si>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</si>
  <si>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</si>
  <si>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</si>
  <si>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</si>
  <si>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</si>
  <si>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</si>
  <si>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</si>
  <si>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</si>
  <si>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</si>
  <si>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</si>
  <si>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</si>
  <si>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</si>
  <si>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</si>
  <si>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</si>
  <si>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</si>
  <si>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</si>
  <si>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</si>
  <si>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</si>
  <si>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</si>
  <si>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</si>
  <si>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</si>
  <si>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</si>
  <si>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</si>
  <si>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</si>
  <si>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</si>
  <si>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</si>
  <si>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</si>
  <si>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</si>
  <si>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</si>
  <si>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</si>
  <si>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</si>
  <si>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</si>
  <si>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</si>
  <si>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</si>
  <si>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</si>
  <si>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</si>
  <si>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</si>
  <si>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</si>
  <si>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</si>
  <si>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</si>
  <si>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</si>
  <si>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</si>
  <si>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</si>
  <si>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</si>
  <si>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</si>
  <si>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</si>
  <si>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</si>
  <si>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</si>
  <si>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</si>
  <si>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</si>
  <si>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</si>
  <si>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</si>
  <si>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</si>
  <si>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</si>
  <si>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</si>
  <si>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</si>
  <si>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</si>
  <si>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</si>
  <si>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</si>
  <si>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</si>
  <si>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</si>
  <si>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</si>
  <si>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</si>
  <si>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</si>
  <si>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</si>
  <si>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</si>
  <si>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</si>
  <si>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</si>
  <si>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</si>
  <si>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</si>
  <si>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</si>
  <si>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</si>
  <si>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</si>
  <si>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</si>
  <si>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</si>
  <si>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</si>
  <si>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</si>
  <si>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</si>
  <si>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</si>
  <si>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</si>
  <si>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</si>
  <si>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</si>
  <si>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</si>
  <si>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</si>
  <si>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</si>
  <si>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</si>
  <si>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</si>
  <si>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</si>
  <si>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</si>
  <si>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</si>
  <si>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</si>
  <si>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</si>
  <si>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</si>
  <si>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</si>
  <si>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</si>
  <si>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</si>
  <si>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</si>
  <si>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</si>
  <si>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</si>
  <si>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</si>
  <si>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</si>
  <si>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</si>
  <si>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</si>
  <si>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</si>
  <si>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</si>
  <si>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</si>
  <si>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</si>
  <si>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</si>
  <si>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</si>
  <si>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</si>
  <si>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</si>
  <si>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</si>
  <si>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</si>
  <si>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</si>
  <si>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</si>
  <si>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</si>
  <si>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</si>
  <si>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</si>
  <si>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</si>
  <si>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</si>
  <si>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</si>
  <si>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</si>
  <si>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</si>
  <si>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</si>
  <si>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</si>
  <si>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</si>
  <si>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</si>
  <si>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</si>
  <si>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</si>
  <si>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</si>
  <si>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</si>
  <si>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</si>
  <si>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</si>
  <si>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</si>
  <si>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</si>
  <si>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</si>
  <si>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</si>
  <si>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</si>
  <si>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</si>
  <si>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</si>
  <si>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</si>
  <si>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</si>
  <si>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</si>
  <si>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</si>
  <si>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</si>
  <si>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</si>
  <si>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</si>
  <si>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</si>
  <si>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</si>
  <si>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</si>
  <si>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</si>
  <si>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</si>
  <si>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</si>
  <si>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</si>
  <si>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</si>
  <si>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</si>
  <si>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</si>
  <si>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</si>
  <si>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</si>
  <si>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</si>
  <si>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</si>
  <si>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</si>
  <si>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</si>
  <si>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</si>
  <si>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</si>
  <si>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</si>
  <si>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</si>
  <si>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</si>
  <si>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</si>
  <si>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</si>
  <si>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</si>
  <si>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</si>
  <si>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</si>
  <si>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</si>
  <si>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</si>
  <si>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</si>
  <si>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</si>
  <si>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</si>
  <si>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</si>
  <si>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</si>
  <si>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</si>
  <si>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</si>
  <si>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</si>
  <si>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</si>
  <si>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</si>
  <si>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</si>
  <si>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</si>
  <si>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</si>
  <si>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</si>
  <si>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</si>
  <si>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</si>
  <si>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</si>
  <si>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</si>
  <si>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</si>
  <si>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</si>
  <si>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</si>
  <si>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</si>
  <si>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</si>
  <si>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</si>
  <si>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</si>
  <si>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</si>
  <si>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</si>
  <si>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</si>
  <si>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</si>
  <si>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</si>
  <si>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</si>
  <si>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</si>
  <si>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</si>
  <si>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</si>
  <si>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</si>
  <si>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</si>
  <si>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</si>
  <si>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</si>
  <si>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</si>
  <si>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</si>
  <si>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</si>
  <si>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</si>
  <si>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</si>
  <si>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</si>
  <si>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</si>
  <si>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</si>
  <si>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</si>
  <si>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</si>
  <si>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</si>
  <si>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</si>
  <si>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</si>
  <si>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</si>
  <si>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</si>
  <si>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</si>
  <si>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</si>
  <si>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</si>
  <si>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</si>
  <si>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</si>
  <si>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</si>
  <si>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</si>
  <si>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</si>
  <si>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</si>
  <si>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</si>
  <si>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307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</si>
  <si>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</si>
  <si>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</si>
  <si>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</si>
  <si>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</si>
  <si>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</si>
  <si>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</si>
  <si>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</si>
  <si>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</si>
  <si>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</si>
  <si>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</si>
  <si>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</si>
  <si>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</si>
  <si>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</si>
  <si>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</si>
  <si>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</si>
  <si>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</si>
  <si>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</si>
  <si>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</si>
  <si>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</si>
  <si>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</si>
  <si>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</si>
  <si>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</si>
  <si>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</si>
  <si>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</si>
  <si>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</si>
  <si>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</si>
  <si>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</si>
  <si>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</si>
  <si>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</si>
  <si>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</si>
  <si>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</si>
  <si>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</si>
  <si>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</si>
  <si>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</si>
  <si>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</si>
  <si>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</si>
  <si>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</si>
  <si>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</si>
  <si>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</si>
  <si>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</si>
  <si>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</si>
  <si>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</si>
  <si>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</si>
  <si>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</si>
  <si>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</si>
  <si>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</si>
  <si>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</si>
  <si>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</si>
  <si>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</si>
  <si>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</si>
  <si>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</si>
  <si>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</si>
  <si>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</si>
  <si>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</si>
  <si>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</si>
  <si>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</si>
  <si>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</si>
  <si>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</si>
  <si>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</si>
  <si>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</si>
  <si>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</si>
  <si>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</si>
  <si>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</si>
  <si>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</si>
  <si>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</si>
  <si>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</si>
  <si>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</si>
  <si>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</si>
  <si>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</si>
  <si>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</si>
  <si>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</si>
  <si>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382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</si>
  <si>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</si>
  <si>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</si>
  <si>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</si>
  <si>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</si>
  <si>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</si>
  <si>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</si>
  <si>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</si>
  <si>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</si>
  <si>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</si>
  <si>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</si>
  <si>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</si>
  <si>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</si>
  <si>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</si>
  <si>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</si>
  <si>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</si>
  <si>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</si>
  <si>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</si>
  <si>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</si>
  <si>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</si>
  <si>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</si>
  <si>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</si>
  <si>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</si>
  <si>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</si>
  <si>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</si>
  <si>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</si>
  <si>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</si>
  <si>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</si>
  <si>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</si>
  <si>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</si>
  <si>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</si>
  <si>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</si>
  <si>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</si>
  <si>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</si>
  <si>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</si>
  <si>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</si>
  <si>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</si>
  <si>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</si>
  <si>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</si>
  <si>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</si>
  <si>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</si>
  <si>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</si>
  <si>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</si>
  <si>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</si>
  <si>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</si>
  <si>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</si>
  <si>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</si>
  <si>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</si>
  <si>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</si>
  <si>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</si>
  <si>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</si>
  <si>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</si>
  <si>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</si>
  <si>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</si>
  <si>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</si>
  <si>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</si>
  <si>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</si>
  <si>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</si>
  <si>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</si>
  <si>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</si>
  <si>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</si>
  <si>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</si>
  <si>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</si>
  <si>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</si>
  <si>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</si>
  <si>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</si>
  <si>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</si>
  <si>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</si>
  <si>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</si>
  <si>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</si>
  <si>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</si>
  <si>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</si>
  <si>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</si>
  <si>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</si>
  <si>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</si>
  <si>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</si>
  <si>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</si>
  <si>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</si>
  <si>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</si>
  <si>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</si>
  <si>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</si>
  <si>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</si>
  <si>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</si>
  <si>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</si>
  <si>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</si>
  <si>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</si>
  <si>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</si>
  <si>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</si>
  <si>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</si>
  <si>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</si>
  <si>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</si>
  <si>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</si>
  <si>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</si>
  <si>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</si>
  <si>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</si>
  <si>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</si>
  <si>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</si>
  <si>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</si>
  <si>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</si>
  <si>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</si>
  <si>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</si>
  <si>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</si>
  <si>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</si>
  <si>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</si>
  <si>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</si>
  <si>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</si>
  <si>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</si>
  <si>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</si>
  <si>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</si>
  <si>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</si>
  <si>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</si>
  <si>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</si>
  <si>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</si>
  <si>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</si>
  <si>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</si>
  <si>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</si>
  <si>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</si>
  <si>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</si>
  <si>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</si>
  <si>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</si>
  <si>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</si>
  <si>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</si>
  <si>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</si>
  <si>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</si>
  <si>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</si>
  <si>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</si>
  <si>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</si>
  <si>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</si>
  <si>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</si>
  <si>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</si>
  <si>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</si>
  <si>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</si>
  <si>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</si>
  <si>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</si>
  <si>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</si>
  <si>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</si>
  <si>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</si>
  <si>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</si>
  <si>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</si>
  <si>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</si>
  <si>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</si>
  <si>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</si>
  <si>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</si>
  <si>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</si>
  <si>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</si>
  <si>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</si>
  <si>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</si>
  <si>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</si>
  <si>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</si>
  <si>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</si>
  <si>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</si>
  <si>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</si>
  <si>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</si>
  <si>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</si>
  <si>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</si>
  <si>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</si>
  <si>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</si>
  <si>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</si>
  <si>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</si>
  <si>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</si>
  <si>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</si>
  <si>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</si>
  <si>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</si>
  <si>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</si>
  <si>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</si>
  <si>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</si>
  <si>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</si>
  <si>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</si>
  <si>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</si>
  <si>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</si>
  <si>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</si>
  <si>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</si>
  <si>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</si>
  <si>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</si>
  <si>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</si>
  <si>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</si>
  <si>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</si>
  <si>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</si>
  <si>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</si>
  <si>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</si>
  <si>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</si>
  <si>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</si>
  <si>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</si>
  <si>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</si>
  <si>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</si>
  <si>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</si>
  <si>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</si>
  <si>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</si>
  <si>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</si>
  <si>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</si>
  <si>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</si>
  <si>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</si>
  <si>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</si>
  <si>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</si>
  <si>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</si>
  <si>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</si>
  <si>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</si>
  <si>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</si>
  <si>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</si>
  <si>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</si>
  <si>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</si>
  <si>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</si>
  <si>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</si>
  <si>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</si>
  <si>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</si>
  <si>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</si>
  <si>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</si>
  <si>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</si>
  <si>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</si>
  <si>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</si>
  <si>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</si>
  <si>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</si>
  <si>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</si>
  <si>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</si>
  <si>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</si>
  <si>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</si>
  <si>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</si>
  <si>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</si>
  <si>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</si>
  <si>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605</t>
  </si>
  <si>
    <t>606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</si>
  <si>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</si>
  <si>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</si>
  <si>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</si>
  <si>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</si>
  <si>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</si>
  <si>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</si>
  <si>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</si>
  <si>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</si>
  <si>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</si>
  <si>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</si>
  <si>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</si>
  <si>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</si>
  <si>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</si>
  <si>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</si>
  <si>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</si>
  <si>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</si>
  <si>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</si>
  <si>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</si>
  <si>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</si>
  <si>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</si>
  <si>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</si>
  <si>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</si>
  <si>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</si>
  <si>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</si>
  <si>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</si>
  <si>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</si>
  <si>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</si>
  <si>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</si>
  <si>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</si>
  <si>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</si>
  <si>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</si>
  <si>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</si>
  <si>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</si>
  <si>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</si>
  <si>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</si>
  <si>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</si>
  <si>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</si>
  <si>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</si>
  <si>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</si>
  <si>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</si>
  <si>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</si>
  <si>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</si>
  <si>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</si>
  <si>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</si>
  <si>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</si>
  <si>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</si>
  <si>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</si>
  <si>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</si>
  <si>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</si>
  <si>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</si>
  <si>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</si>
  <si>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</si>
  <si>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</si>
  <si>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</si>
  <si>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</si>
  <si>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</si>
  <si>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</si>
  <si>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</si>
  <si>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</si>
  <si>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</si>
  <si>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</si>
  <si>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</si>
  <si>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</si>
  <si>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</si>
  <si>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</si>
  <si>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</si>
  <si>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</si>
  <si>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</si>
  <si>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</si>
  <si>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</si>
  <si>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</si>
  <si>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</si>
  <si>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</si>
  <si>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</si>
  <si>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</si>
  <si>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</si>
  <si>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</si>
  <si>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</si>
  <si>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</si>
  <si>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</si>
  <si>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</si>
  <si>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</si>
  <si>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</si>
  <si>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</si>
  <si>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</si>
  <si>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</si>
  <si>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</si>
  <si>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</si>
  <si>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697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</si>
  <si>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</si>
  <si>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</si>
  <si>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</si>
  <si>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</si>
  <si>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</si>
  <si>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</si>
  <si>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</si>
  <si>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</si>
  <si>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</si>
  <si>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</si>
  <si>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</si>
  <si>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</si>
  <si>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</si>
  <si>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</si>
  <si>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</si>
  <si>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</si>
  <si>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</si>
  <si>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</si>
  <si>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</si>
  <si>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</si>
  <si>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</si>
  <si>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</si>
  <si>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</si>
  <si>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</si>
  <si>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</si>
  <si>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</si>
  <si>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</si>
  <si>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</si>
  <si>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</si>
  <si>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</si>
  <si>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</si>
  <si>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</si>
  <si>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</si>
  <si>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</si>
  <si>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</si>
  <si>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</si>
  <si>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</si>
  <si>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</si>
  <si>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</si>
  <si>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</si>
  <si>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</si>
  <si>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</si>
  <si>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</si>
  <si>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</si>
  <si>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</si>
  <si>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</si>
  <si>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</si>
  <si>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</si>
  <si>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</si>
  <si>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</si>
  <si>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</si>
  <si>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</si>
  <si>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</si>
  <si>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</si>
  <si>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</si>
  <si>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</si>
  <si>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</si>
  <si>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</si>
  <si>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</si>
  <si>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</si>
  <si>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760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</si>
  <si>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</si>
  <si>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</si>
  <si>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</si>
  <si>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</si>
  <si>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</si>
  <si>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</si>
  <si>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</si>
  <si>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</si>
  <si>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</si>
  <si>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</si>
  <si>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</si>
  <si>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</si>
  <si>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</si>
  <si>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</si>
  <si>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</si>
  <si>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</si>
  <si>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</si>
  <si>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</si>
  <si>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</si>
  <si>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</si>
  <si>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</si>
  <si>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</si>
  <si>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</si>
  <si>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</si>
  <si>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</si>
  <si>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</si>
  <si>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</si>
  <si>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</si>
  <si>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</si>
  <si>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</si>
  <si>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</si>
  <si>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</si>
  <si>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</si>
  <si>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</si>
  <si>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</si>
  <si>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</si>
  <si>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</si>
  <si>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</si>
  <si>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</si>
  <si>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</si>
  <si>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</si>
  <si>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</si>
  <si>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</si>
  <si>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</si>
  <si>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</si>
  <si>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</si>
  <si>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</si>
  <si>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</si>
  <si>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</si>
  <si>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</si>
  <si>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</si>
  <si>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</si>
  <si>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</si>
  <si>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</si>
  <si>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</si>
  <si>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</si>
  <si>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</si>
  <si>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</si>
  <si>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</si>
  <si>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</si>
  <si>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</si>
  <si>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</si>
  <si>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</si>
  <si>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</si>
  <si>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</si>
  <si>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</si>
  <si>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</si>
  <si>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</si>
  <si>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</si>
  <si>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</si>
  <si>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833</t>
  </si>
  <si>
    <t>834</t>
  </si>
  <si>
    <t>835</t>
  </si>
  <si>
    <t>837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</si>
  <si>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</si>
  <si>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</si>
  <si>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</si>
  <si>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</si>
  <si>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</si>
  <si>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</si>
  <si>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</si>
  <si>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</si>
  <si>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</si>
  <si>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</si>
  <si>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</si>
  <si>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</si>
  <si>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</si>
  <si>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</si>
  <si>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</si>
  <si>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</si>
  <si>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</si>
  <si>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</si>
  <si>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</si>
  <si>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</si>
  <si>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</si>
  <si>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</si>
  <si>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</si>
  <si>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</si>
  <si>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</si>
  <si>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</si>
  <si>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</si>
  <si>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</si>
  <si>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</si>
  <si>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</si>
  <si>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</si>
  <si>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</si>
  <si>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</si>
  <si>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</si>
  <si>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</si>
  <si>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</si>
  <si>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</si>
  <si>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</si>
  <si>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</si>
  <si>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</si>
  <si>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</si>
  <si>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</si>
  <si>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</si>
  <si>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</si>
  <si>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</si>
  <si>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</si>
  <si>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</si>
  <si>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</si>
  <si>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</si>
  <si>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</si>
  <si>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</si>
  <si>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</si>
  <si>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</si>
  <si>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</si>
  <si>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</si>
  <si>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</si>
  <si>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</si>
  <si>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</si>
  <si>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</si>
  <si>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</si>
  <si>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</si>
  <si>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</si>
  <si>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</si>
  <si>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</si>
  <si>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</si>
  <si>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</si>
  <si>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</si>
  <si>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</si>
  <si>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</si>
  <si>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</si>
  <si>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</si>
  <si>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</si>
  <si>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</si>
  <si>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915</t>
  </si>
  <si>
    <t>916</t>
  </si>
  <si>
    <t>917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</si>
  <si>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</si>
  <si>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</si>
  <si>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</si>
  <si>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</si>
  <si>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</si>
  <si>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</si>
  <si>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</si>
  <si>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</si>
  <si>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</si>
  <si>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</si>
  <si>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</si>
  <si>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</si>
  <si>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</si>
  <si>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932</t>
  </si>
  <si>
    <t>933</t>
  </si>
  <si>
    <t>934</t>
  </si>
  <si>
    <t>935</t>
  </si>
  <si>
    <t>936</t>
  </si>
  <si>
    <t>937</t>
  </si>
  <si>
    <t>938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</si>
  <si>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</si>
  <si>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</si>
  <si>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</si>
  <si>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</si>
  <si>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</si>
  <si>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</si>
  <si>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</si>
  <si>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</si>
  <si>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</si>
  <si>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</si>
  <si>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</si>
  <si>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</si>
  <si>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</si>
  <si>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</si>
  <si>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</si>
  <si>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</si>
  <si>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</si>
  <si>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</si>
  <si>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</si>
  <si>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</si>
  <si>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</si>
  <si>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</si>
  <si>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</si>
  <si>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</si>
  <si>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</si>
  <si>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</si>
  <si>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</si>
  <si>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</si>
  <si>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</si>
  <si>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</si>
  <si>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</si>
  <si>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970</t>
  </si>
  <si>
    <t>971</t>
  </si>
  <si>
    <t>972</t>
  </si>
  <si>
    <t>973</t>
  </si>
  <si>
    <t>974</t>
  </si>
  <si>
    <t>975</t>
  </si>
  <si>
    <t>976</t>
  </si>
  <si>
    <t>977</t>
  </si>
  <si>
    <t>978</t>
  </si>
  <si>
    <t>979</t>
  </si>
  <si>
    <t>980</t>
  </si>
  <si>
    <t>981</t>
  </si>
  <si>
    <t>982</t>
  </si>
  <si>
    <t>983</t>
  </si>
  <si>
    <t>984</t>
  </si>
  <si>
    <t>985</t>
  </si>
  <si>
    <t>986</t>
  </si>
  <si>
    <t>987</t>
  </si>
  <si>
    <t>988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</si>
  <si>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</si>
  <si>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</si>
  <si>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</si>
  <si>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</si>
  <si>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</si>
  <si>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</si>
  <si>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</si>
  <si>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</si>
  <si>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</si>
  <si>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</si>
  <si>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>1000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</si>
  <si>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</si>
  <si>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</si>
  <si>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</si>
  <si>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</si>
  <si>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</si>
  <si>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</si>
  <si>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</si>
  <si>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</si>
  <si>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</si>
  <si>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</si>
  <si>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1011</t>
  </si>
  <si>
    <t>1012</t>
  </si>
  <si>
    <t>1013</t>
  </si>
  <si>
    <t>1014</t>
  </si>
  <si>
    <t>1015</t>
  </si>
  <si>
    <t>1016</t>
  </si>
  <si>
    <t>1017</t>
  </si>
  <si>
    <t>1018</t>
  </si>
  <si>
    <t>1019</t>
  </si>
  <si>
    <t>1020</t>
  </si>
  <si>
    <t>1021</t>
  </si>
  <si>
    <t>1022</t>
  </si>
  <si>
    <t>1023</t>
  </si>
  <si>
    <t>1024</t>
  </si>
  <si>
    <t>1025</t>
  </si>
  <si>
    <t>1026</t>
  </si>
  <si>
    <t>1027</t>
  </si>
  <si>
    <t>1028</t>
  </si>
  <si>
    <t>1029</t>
  </si>
  <si>
    <t>1030</t>
  </si>
  <si>
    <t>1031</t>
  </si>
  <si>
    <t>1032</t>
  </si>
  <si>
    <t>1033</t>
  </si>
  <si>
    <t>1034</t>
  </si>
  <si>
    <t>1035</t>
  </si>
  <si>
    <t>1036</t>
  </si>
  <si>
    <t>1037</t>
  </si>
  <si>
    <t>1038</t>
  </si>
  <si>
    <t>1039</t>
  </si>
  <si>
    <t>1040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</si>
  <si>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</si>
  <si>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</si>
  <si>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</si>
  <si>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</si>
  <si>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</si>
  <si>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</si>
  <si>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</si>
  <si>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</si>
  <si>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</si>
  <si>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</si>
  <si>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</si>
  <si>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</si>
  <si>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1053</t>
  </si>
  <si>
    <t>1054</t>
  </si>
  <si>
    <t>1055</t>
  </si>
  <si>
    <t>1056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</si>
  <si>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</si>
  <si>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</si>
  <si>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</si>
  <si>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</si>
  <si>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</si>
  <si>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</si>
  <si>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</si>
  <si>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</si>
  <si>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</si>
  <si>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</si>
  <si>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</si>
  <si>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</si>
  <si>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</si>
  <si>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</si>
  <si>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</si>
  <si>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</si>
  <si>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</si>
  <si>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</si>
  <si>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</si>
  <si>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</si>
  <si>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</si>
  <si>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</si>
  <si>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</si>
  <si>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1081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</si>
  <si>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</si>
  <si>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</si>
  <si>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</si>
  <si>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</si>
  <si>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</si>
  <si>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</si>
  <si>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</si>
  <si>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</si>
  <si>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</si>
  <si>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</si>
  <si>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</si>
  <si>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</si>
  <si>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1094</t>
  </si>
  <si>
    <t>1095</t>
  </si>
  <si>
    <t>1096</t>
  </si>
  <si>
    <t>1097</t>
  </si>
  <si>
    <t>1098</t>
  </si>
  <si>
    <t>1099</t>
  </si>
  <si>
    <t>1100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</si>
  <si>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</si>
  <si>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</si>
  <si>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</si>
  <si>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</si>
  <si>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</si>
  <si>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</si>
  <si>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</si>
  <si>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</si>
  <si>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</si>
  <si>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</si>
  <si>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</si>
  <si>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</si>
  <si>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</si>
  <si>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</si>
  <si>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</si>
  <si>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</si>
  <si>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</si>
  <si>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</si>
  <si>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</si>
  <si>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</si>
  <si>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</si>
  <si>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</si>
  <si>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</si>
  <si>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</si>
  <si>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</si>
  <si>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</si>
  <si>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</si>
  <si>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</si>
  <si>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</si>
  <si>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</si>
  <si>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</si>
  <si>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</si>
  <si>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</si>
  <si>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</si>
  <si>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</si>
  <si>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</si>
  <si>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1138</t>
  </si>
  <si>
    <t>1139</t>
  </si>
  <si>
    <t>1140</t>
  </si>
  <si>
    <t>1141</t>
  </si>
  <si>
    <t>1142</t>
  </si>
  <si>
    <t>1143</t>
  </si>
  <si>
    <t>1144</t>
  </si>
  <si>
    <t>1145</t>
  </si>
  <si>
    <t>1146</t>
  </si>
  <si>
    <t>1147</t>
  </si>
  <si>
    <t>1148</t>
  </si>
  <si>
    <t>1149</t>
  </si>
  <si>
    <t>1150</t>
  </si>
  <si>
    <t>1151</t>
  </si>
  <si>
    <t>1152</t>
  </si>
  <si>
    <t>1153</t>
  </si>
  <si>
    <t>1154</t>
  </si>
  <si>
    <t>1155</t>
  </si>
  <si>
    <t>1156</t>
  </si>
  <si>
    <t>1157</t>
  </si>
  <si>
    <t>1158</t>
  </si>
  <si>
    <t>Poznámka:</t>
  </si>
  <si>
    <t>Objekt</t>
  </si>
  <si>
    <t>052</t>
  </si>
  <si>
    <t>053</t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</si>
  <si>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</si>
  <si>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</si>
  <si>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</si>
  <si>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</si>
  <si>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</si>
  <si>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</si>
  <si>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</si>
  <si>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</si>
  <si>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</si>
  <si>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</si>
  <si>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065</t>
  </si>
  <si>
    <t>066</t>
  </si>
  <si>
    <t>068</t>
  </si>
  <si>
    <t>070</t>
  </si>
  <si>
    <t>Kód</t>
  </si>
  <si>
    <t>330311811R00</t>
  </si>
  <si>
    <t>331351101R00</t>
  </si>
  <si>
    <t>342255028RT1</t>
  </si>
  <si>
    <t>342264051RT3</t>
  </si>
  <si>
    <t>631313711R00</t>
  </si>
  <si>
    <t>631351101R00</t>
  </si>
  <si>
    <t>631351102R00</t>
  </si>
  <si>
    <t>632415120RT2</t>
  </si>
  <si>
    <t>R-632418102</t>
  </si>
  <si>
    <t>R-711111121R00</t>
  </si>
  <si>
    <t>R-711112121</t>
  </si>
  <si>
    <t>711131101R00</t>
  </si>
  <si>
    <t>711132101R00</t>
  </si>
  <si>
    <t>R-711212601</t>
  </si>
  <si>
    <t>998711102R00</t>
  </si>
  <si>
    <t>721  R-1</t>
  </si>
  <si>
    <t>725219401R00</t>
  </si>
  <si>
    <t>552 R-30500</t>
  </si>
  <si>
    <t>725829201R00</t>
  </si>
  <si>
    <t>55145054</t>
  </si>
  <si>
    <t>551 R-6160</t>
  </si>
  <si>
    <t>R-725014121</t>
  </si>
  <si>
    <t>552 R-315</t>
  </si>
  <si>
    <t>552 R-31500</t>
  </si>
  <si>
    <t>725249106R00</t>
  </si>
  <si>
    <t>725 R- 24910</t>
  </si>
  <si>
    <t>725 R-4108</t>
  </si>
  <si>
    <t>725 R-85100</t>
  </si>
  <si>
    <t>725 R-84930</t>
  </si>
  <si>
    <t>725849200R00</t>
  </si>
  <si>
    <t>725 R-84511</t>
  </si>
  <si>
    <t>R-771575177</t>
  </si>
  <si>
    <t>771579795RT2</t>
  </si>
  <si>
    <t>597 R-64203</t>
  </si>
  <si>
    <t>998771102R00</t>
  </si>
  <si>
    <t>R- 781101111R00</t>
  </si>
  <si>
    <t>781101210RT2</t>
  </si>
  <si>
    <t>R-781475177</t>
  </si>
  <si>
    <t>597 R-81374</t>
  </si>
  <si>
    <t>781419706R00</t>
  </si>
  <si>
    <t>781491001RT1</t>
  </si>
  <si>
    <t>R- 781494111</t>
  </si>
  <si>
    <t>R- 781494112</t>
  </si>
  <si>
    <t>R- 781494132</t>
  </si>
  <si>
    <t>998781102R00</t>
  </si>
  <si>
    <t>784191101R00</t>
  </si>
  <si>
    <t>784195112R00</t>
  </si>
  <si>
    <t>953946111R00</t>
  </si>
  <si>
    <t>953 R-94212</t>
  </si>
  <si>
    <t>R-936172111</t>
  </si>
  <si>
    <t>936 R-17211</t>
  </si>
  <si>
    <t>952901111R00</t>
  </si>
  <si>
    <t>R-210111112</t>
  </si>
  <si>
    <t>R- 210110513</t>
  </si>
  <si>
    <t>R-210140501</t>
  </si>
  <si>
    <t>R-210140521</t>
  </si>
  <si>
    <t>965081713RT2</t>
  </si>
  <si>
    <t>R-210140522</t>
  </si>
  <si>
    <t>R-31014047</t>
  </si>
  <si>
    <t>R-725240878</t>
  </si>
  <si>
    <t>725840860R00</t>
  </si>
  <si>
    <t>725110811R00</t>
  </si>
  <si>
    <t>725840850R00</t>
  </si>
  <si>
    <t>725820801R00</t>
  </si>
  <si>
    <t>978059531R00</t>
  </si>
  <si>
    <t>725210821R00</t>
  </si>
  <si>
    <t>H99</t>
  </si>
  <si>
    <t>999281108R00</t>
  </si>
  <si>
    <t>M21</t>
  </si>
  <si>
    <t>S</t>
  </si>
  <si>
    <t>979011111R00</t>
  </si>
  <si>
    <t>979082111R00</t>
  </si>
  <si>
    <t>979086112R00</t>
  </si>
  <si>
    <t>979081111R00</t>
  </si>
  <si>
    <t>979091121R00</t>
  </si>
  <si>
    <t>979990001R00</t>
  </si>
  <si>
    <t>552 R-30503</t>
  </si>
  <si>
    <t>998725102R00</t>
  </si>
  <si>
    <t>597 R-6420</t>
  </si>
  <si>
    <t>725220841R00</t>
  </si>
  <si>
    <t>725240812R00</t>
  </si>
  <si>
    <t>721  R-3</t>
  </si>
  <si>
    <t>725121611R00</t>
  </si>
  <si>
    <t>552 R-316</t>
  </si>
  <si>
    <t>R- 771575177</t>
  </si>
  <si>
    <t>725330840R00</t>
  </si>
  <si>
    <t>725122817R00</t>
  </si>
  <si>
    <t>Zotavovna VS ČR Pracov  IV. část  (celkem 4 části)</t>
  </si>
  <si>
    <t>rekonstrukce sociálního zařízení,   16 ks</t>
  </si>
  <si>
    <t>Radimovice u Želče čp.118, okres Tábor</t>
  </si>
  <si>
    <t>Zkrácený popis</t>
  </si>
  <si>
    <t>Rozměry</t>
  </si>
  <si>
    <t>OBJEKT  B     PATRO   III.    Č.POKOJE  304</t>
  </si>
  <si>
    <t>Sloupy a pilíře, stožáry a rámové stojky</t>
  </si>
  <si>
    <t>(0,20*0,20)/2*1</t>
  </si>
  <si>
    <t>Bednění sloupů trojúhelníkového průřezu - zřízení - jen jedna strana</t>
  </si>
  <si>
    <t>0,283*1</t>
  </si>
  <si>
    <t>Stěny a příčky</t>
  </si>
  <si>
    <t>0,95*1,50</t>
  </si>
  <si>
    <t>Sádrokartonové konstrukce</t>
  </si>
  <si>
    <t>Podhled sádrokartonový na zavěšenou ocel. konstr., desky protipožární a  impregnované GKFi  tl.12,5 mm, - soc. zařízení</t>
  </si>
  <si>
    <t>2,68+(0,15*0,95)</t>
  </si>
  <si>
    <t>Podlahy a podlahové konstrukce</t>
  </si>
  <si>
    <t>(0,90*1,0+0,1*0,65)*0,10</t>
  </si>
  <si>
    <t>Bednění stěn, rýh a otvorů v podlahách - zřízení,- jedné strany beton. mazaniny</t>
  </si>
  <si>
    <t>0,65*0,10</t>
  </si>
  <si>
    <t>Bednění stěn, rýh a otvorů v podlahách -odstranění</t>
  </si>
  <si>
    <t>0,07*1</t>
  </si>
  <si>
    <t>Potěr samonivelační ručně prováděný  tl. 20 mm  např. MFC Level 320 - vyrovnávací,  na původní beton</t>
  </si>
  <si>
    <t>2,68*1</t>
  </si>
  <si>
    <t>Izolace proti vodě</t>
  </si>
  <si>
    <t>2,68+(1*1)-(0,10*0,35)</t>
  </si>
  <si>
    <t>18,12+(1+1+0,90+0,35+0,10)*2,30</t>
  </si>
  <si>
    <t>1*1-(0,10*0,35)</t>
  </si>
  <si>
    <t>25,84-18,12</t>
  </si>
  <si>
    <t>1+1+0,9+0,35+0,10</t>
  </si>
  <si>
    <t>Přesun hmot pro izolace proti vodě, výšky do 12 m</t>
  </si>
  <si>
    <t>0,0257*1</t>
  </si>
  <si>
    <t>Zdravotní instalace</t>
  </si>
  <si>
    <t>Stavební připomoce pro ZI, napojení na stáv. potrubí, izolace potrubí, spoj. a kotvící materiál, zkoušky těsnosti,armatury pro npojení zař. předmětů,.</t>
  </si>
  <si>
    <t>1*1</t>
  </si>
  <si>
    <t>Zařizovací předměty ZI</t>
  </si>
  <si>
    <t>Montáž umyvadel na desku vč. dodání připojovacího materiálu</t>
  </si>
  <si>
    <t>Montáž baterie umyv.a dřezové nástěnné chromové vč. dodání připojovacího materiálu</t>
  </si>
  <si>
    <t>sifon :  MULTI sifon um. 5/4x40 ner.mříž.+odb.</t>
  </si>
  <si>
    <t>Montáž závěsného WC vč.montáže a dodání připojovacího materiálu</t>
  </si>
  <si>
    <t>Montáž sprchových koutů  - rovných nebo koutových vč dodání kotvícího materiálu</t>
  </si>
  <si>
    <t>0,65*1</t>
  </si>
  <si>
    <t>Montáž baterií sprchových,</t>
  </si>
  <si>
    <t>Podlahy z dlaždic</t>
  </si>
  <si>
    <t>2,70*1,15-(0,4*0,20+1*0,15+0,10*0,35+0,15*0,95+(0,20*0,20)/2)</t>
  </si>
  <si>
    <t>Příplatek za spárování vodotěsnou hmotou - plošně vč. dodání spár. hmoty</t>
  </si>
  <si>
    <t>2,68*1,05   +5% ztratného</t>
  </si>
  <si>
    <t>Přesun hmot pro podlahy z dlaždic, výšky do 12 m</t>
  </si>
  <si>
    <t>0,0565*1</t>
  </si>
  <si>
    <t>Obklady (keramické)</t>
  </si>
  <si>
    <t>Vyrovnání podkladu maltou ze SMS tl. do 7 mm - pod keramické obklady</t>
  </si>
  <si>
    <t>(1,7+0,15+1,15+1,70+0,35)*2,4+0,15*0,95+(1+1+0,90+0,35+0,10)*2,3</t>
  </si>
  <si>
    <t>-(0,70*2+0,15*1,50*2)</t>
  </si>
  <si>
    <t>18,12*1</t>
  </si>
  <si>
    <t>18,12*1,05   +5% ztratného</t>
  </si>
  <si>
    <t>Příplatek za spárovací vodotěsnou hmotu - plošně</t>
  </si>
  <si>
    <t>Montáž lišt k obkladům - rohových, koutových a ukončujících</t>
  </si>
  <si>
    <t>2,4+2,4+2,3+2,3+2,3+2,3+2,4+2,4+2,4   koutové  lišty</t>
  </si>
  <si>
    <t>2,4+2,3+2,4+2,4+0,95   rohové lišty</t>
  </si>
  <si>
    <t>2,4+2,4   ukončující lišty</t>
  </si>
  <si>
    <t xml:space="preserve"> plastové profily rohové lepené flefibilním lepidlem    - dodání</t>
  </si>
  <si>
    <t>10,45*1,05   +5% ztratného</t>
  </si>
  <si>
    <t xml:space="preserve"> plastové profily koutové lepené flefibilním lepidlem   - dodání</t>
  </si>
  <si>
    <t>21,2*1,05</t>
  </si>
  <si>
    <t xml:space="preserve"> plastové profily ukončující lepené flefibilním lepidlem    - dodání</t>
  </si>
  <si>
    <t>4,8*1,05   +5% ztratného</t>
  </si>
  <si>
    <t>Přesun hmot pro obklady keramické, výšky do 12 m</t>
  </si>
  <si>
    <t>0,383*1</t>
  </si>
  <si>
    <t>Malby</t>
  </si>
  <si>
    <t>Penetrace podkladu před malbou podhledu stropů  SDK</t>
  </si>
  <si>
    <t>2,82*1</t>
  </si>
  <si>
    <t>Různé dokončovací konstrukce a práce na pozemních stavbách</t>
  </si>
  <si>
    <t>Osazení ventilačních mřížek vč. kotvících prvků</t>
  </si>
  <si>
    <t>Osazení koupel.zrcadla</t>
  </si>
  <si>
    <t>Vyčištění budov o výšce podlaží do 4 m: dlažeb a obkladů před předáním stavby</t>
  </si>
  <si>
    <t>18,12+2,68</t>
  </si>
  <si>
    <t>Bourání konstrukcí</t>
  </si>
  <si>
    <t>Demontáž el.zásuvky</t>
  </si>
  <si>
    <t>Demontáž vypínače</t>
  </si>
  <si>
    <t>Demontáž světla</t>
  </si>
  <si>
    <t>Demontáž krytu ventilátoru</t>
  </si>
  <si>
    <t>Bourání dlaždic keramických tl. 1 cm, nad 1 m2</t>
  </si>
  <si>
    <t>Vybourání odtokového žlabu</t>
  </si>
  <si>
    <t>Demontáž zrcadel - kotvených na zdivu nebo na keram. obkladu</t>
  </si>
  <si>
    <t>Prorážení otvorů a ostatní bourací práce</t>
  </si>
  <si>
    <t>Vybourání betonového sprchového prahu  (vč.rovných sprchových dveří)</t>
  </si>
  <si>
    <t>Demontáž ramene sprchy</t>
  </si>
  <si>
    <t>Demontáž klozetů splachovacích</t>
  </si>
  <si>
    <t>Demontáž baterie sprch.diferenciální G 3/4x1</t>
  </si>
  <si>
    <t>Demontáž baterie nástěnné do G 3/4 - k umyvadlu</t>
  </si>
  <si>
    <t>Odsekání vnitřních obkladů stěn plochy vč. podkladu</t>
  </si>
  <si>
    <t>Demontáž umyvadel</t>
  </si>
  <si>
    <t>Ostatní přesuny hmot</t>
  </si>
  <si>
    <t>Přesun hmot pro opravy a údržbu do výšky 12 m</t>
  </si>
  <si>
    <t>0,52*1</t>
  </si>
  <si>
    <t>Elektroinstalace</t>
  </si>
  <si>
    <t>Přesuny sutí</t>
  </si>
  <si>
    <t>Svislá doprava suti a vybour. hmot za 2.NP a 1.PP</t>
  </si>
  <si>
    <t>Vnitrostaveništní doprava suti do 10 m</t>
  </si>
  <si>
    <t>Nakládání nebo překládání suti a vybouraných hmot</t>
  </si>
  <si>
    <t>Odvoz suti a vybour. hmot na skládku do 1 km</t>
  </si>
  <si>
    <t>Vodorovné přemíst. vybouraných hmot za další 1 km x 18 (Pracov - Klenovice cca 19,4 km)</t>
  </si>
  <si>
    <t>Poplatek za skládku stavební suti v Klenovicích</t>
  </si>
  <si>
    <t>OBJEKT   B,    PATRO  III.     Č.POKOJE  305</t>
  </si>
  <si>
    <t>0,80*1,50</t>
  </si>
  <si>
    <t>5,41+(0,15*0,80)</t>
  </si>
  <si>
    <t>0,9*1,20*0,10</t>
  </si>
  <si>
    <t>1,20*0,1</t>
  </si>
  <si>
    <t>0,12*1</t>
  </si>
  <si>
    <t>5,41*1</t>
  </si>
  <si>
    <t>5,41+(0,90*1,20)</t>
  </si>
  <si>
    <t>31,69+(0,75+1,20+0,75)*2,30</t>
  </si>
  <si>
    <t>0,9*1,20</t>
  </si>
  <si>
    <t>37,9-31,69</t>
  </si>
  <si>
    <t>0,75+1,20+1,20</t>
  </si>
  <si>
    <t>0,0357*1</t>
  </si>
  <si>
    <t>2*1</t>
  </si>
  <si>
    <t>1,20*1</t>
  </si>
  <si>
    <t>Přesun hmot pro zařizovací předměty, výšky do 12 m</t>
  </si>
  <si>
    <t>1,60*0,95-(0,50*0,15+0,15*0,80)</t>
  </si>
  <si>
    <t>2,8*1,90-(1,15*0,7+0,60*0,70+(0,20*0,20)/2)</t>
  </si>
  <si>
    <t>5,41*1,05</t>
  </si>
  <si>
    <t>0,1142*1</t>
  </si>
  <si>
    <t>(1,6+0,95+1,60+0,15)*2,40+0,15*0,80+0,8*2,40-(0,7*2+0,15*1,5*2)</t>
  </si>
  <si>
    <t>(0,9+1,2+0,9)*2,30+(1,9+1,90+1,9+0,70+0,25)*2,4-(0,7*2,4)</t>
  </si>
  <si>
    <t>31,69*1</t>
  </si>
  <si>
    <t>31,69*1,05   +5% ztratného</t>
  </si>
  <si>
    <t>2,4+2,4+2,4+2,4+2,4+2,3+2,3+2,4+2,4+2,4+2,4+2,3   koutové lišty</t>
  </si>
  <si>
    <t>2,4+0,8+2,4+2,4   rohové lišty</t>
  </si>
  <si>
    <t>2,4*4   ukončující lišty</t>
  </si>
  <si>
    <t>8,0*1,05   +5% ztratného</t>
  </si>
  <si>
    <t>28,50*1,05</t>
  </si>
  <si>
    <t>9,6*1,05</t>
  </si>
  <si>
    <t>5,53*1</t>
  </si>
  <si>
    <t>31,69+5,41</t>
  </si>
  <si>
    <t>OBJEKT   B,    PATRO   III.    Č.POKOJE  306</t>
  </si>
  <si>
    <t>5,41*1,05   +5% ztratného</t>
  </si>
  <si>
    <t>2,4+2,4+2,4+2,4+2,4+2,3+2,3+2,4+2,4+2,4+2,4+2,3</t>
  </si>
  <si>
    <t>2,4+0,8+2,4+2,4</t>
  </si>
  <si>
    <t>2,4*4</t>
  </si>
  <si>
    <t>0,6647*1</t>
  </si>
  <si>
    <t>OBJEKT  B        PATRO  III.      Č.POKOJE   307</t>
  </si>
  <si>
    <t>0,90*1,50</t>
  </si>
  <si>
    <t>3,99+(0,15*0,75)</t>
  </si>
  <si>
    <t>(0,90*1,10+0,1*0,55)*0,10</t>
  </si>
  <si>
    <t>0,55*0,10</t>
  </si>
  <si>
    <t>0,06*1</t>
  </si>
  <si>
    <t>3,99*1</t>
  </si>
  <si>
    <t>3,99+(1*1,10)-(0,10*0,55)</t>
  </si>
  <si>
    <t>28,42+(1+1,10+0,90+0,55+0,10)*2,30</t>
  </si>
  <si>
    <t>1*1,10-(0,10*0,55)</t>
  </si>
  <si>
    <t>36,82-28,42</t>
  </si>
  <si>
    <t>1+1,1+0,9+0,55+0,10</t>
  </si>
  <si>
    <t>0,035*1</t>
  </si>
  <si>
    <t>0,55*1</t>
  </si>
  <si>
    <t>1,5*1-(0,4*0,25+0,15*0,75)</t>
  </si>
  <si>
    <t>2,05*1,55-(0,9*0,45+0,10*0,55+(0,20*0,20)/2)</t>
  </si>
  <si>
    <t>3,99*1,05   +5% ztratného</t>
  </si>
  <si>
    <t>0,0842*1</t>
  </si>
  <si>
    <t>(1,50+1+1,50+1)*2,40+0,15*0,75-(0,7*2+0,15*1,5*2)</t>
  </si>
  <si>
    <t>(1,05+1,55+1,05+1)*2,4-(0,7*2)+(1+1,10+0,90+0,55+0,10)*2,30</t>
  </si>
  <si>
    <t>28,42*1</t>
  </si>
  <si>
    <t>28,42*1,05   +5% ztratného</t>
  </si>
  <si>
    <t>2,4*5+2,4+2,3+2,3+2,3+2,3+2,4+2,4   koutové lišty</t>
  </si>
  <si>
    <t>2,4+0,75+2,4+2,3   rohové lišty</t>
  </si>
  <si>
    <t>2,4+2,4+2,4+2,4   ukončující lišty</t>
  </si>
  <si>
    <t>7,85*1,05   +5% ztratného</t>
  </si>
  <si>
    <t>28,4*1,05   +5% ztratného</t>
  </si>
  <si>
    <t>9,6*1,05   +5% ztratného</t>
  </si>
  <si>
    <t>0,597*1</t>
  </si>
  <si>
    <t>4,10*1</t>
  </si>
  <si>
    <t>28,42+3,99</t>
  </si>
  <si>
    <t>0,54*1</t>
  </si>
  <si>
    <t>OBJEKT  B,    PATRO   III.    Č.POKOJE   308</t>
  </si>
  <si>
    <t>5,58+(0,15*0,90)</t>
  </si>
  <si>
    <t>(1,5*0,65+0,75*0,10)*0,10</t>
  </si>
  <si>
    <t>0,75*0,10</t>
  </si>
  <si>
    <t>0,08*1</t>
  </si>
  <si>
    <t>5,58*1</t>
  </si>
  <si>
    <t>5,58+(1,50*0,70+0,75*0,10)</t>
  </si>
  <si>
    <t>36,01+(0,75+0,70+1,50+0,70)*2,30</t>
  </si>
  <si>
    <t>1,50*0,70+0,75*0,10</t>
  </si>
  <si>
    <t>44,41-36,01</t>
  </si>
  <si>
    <t>0,75+0,70+1,50+0,70</t>
  </si>
  <si>
    <t>0,0417*1</t>
  </si>
  <si>
    <t>0,75*1</t>
  </si>
  <si>
    <t>0,069*1</t>
  </si>
  <si>
    <t>1,75*1-(0,35*0,1+0,15*0,90)</t>
  </si>
  <si>
    <t>2,85*1,75-(1,35*0,65+0,10*0,15+0,75*0,10+(0,20*0,20)/2)</t>
  </si>
  <si>
    <t>5,58*1,05   +5% ztratného</t>
  </si>
  <si>
    <t>0,1178*1</t>
  </si>
  <si>
    <t>(1,75+1+1,75+1)*2,40+0,15*0,90-(0,7*2+0,15*1,5*2)</t>
  </si>
  <si>
    <t>(2,85+0,95+0,75+1,35+0,15+1,1+0,10+0,10)*2,4-(0,7*2)+(0,75+0,65+1,5+0,65+0,05)*2,3</t>
  </si>
  <si>
    <t>36,01*1</t>
  </si>
  <si>
    <t>36,01*1,05   +5% ztratného</t>
  </si>
  <si>
    <t>2,4+2,4+2,4+2,4+2,4+2,4*5+2,3*4   koutové lišty</t>
  </si>
  <si>
    <t>2,4+0,9+2,4+2,4+2,4+2,3   rohové lišty</t>
  </si>
  <si>
    <t>12,8*1,05   +5% ztratného</t>
  </si>
  <si>
    <t>33,2*1,05</t>
  </si>
  <si>
    <t>0,7564*1</t>
  </si>
  <si>
    <t>5,72*1</t>
  </si>
  <si>
    <t>36,01+5,58</t>
  </si>
  <si>
    <t>Demontáž ocelové vany</t>
  </si>
  <si>
    <t>Demontáž baterie vanové, sprch.diferenciální G 3/4x1</t>
  </si>
  <si>
    <t>OBJEKT  B,  PATRO  III.     Č.POKOJE   309</t>
  </si>
  <si>
    <t>sifon :  MULTI sifon um. 5/4x40 ner.mříž.+odb.  - dodání</t>
  </si>
  <si>
    <t>0,456*1</t>
  </si>
  <si>
    <t>0,58*1</t>
  </si>
  <si>
    <t>OBJEKT  B,   PATRO  III.     Č.POKOJE  310</t>
  </si>
  <si>
    <t>0,85*1,50</t>
  </si>
  <si>
    <t>2,38+(0,15*0,85)</t>
  </si>
  <si>
    <t>(0,8*1+0,10*0,50)*0,10</t>
  </si>
  <si>
    <t>0,5*0,10</t>
  </si>
  <si>
    <t>0,05*1</t>
  </si>
  <si>
    <t>2,38*1</t>
  </si>
  <si>
    <t>2,38+(0,80*1+0,10*0,50)</t>
  </si>
  <si>
    <t>17,64+(0,80+1+0,80+0,50+0,10)*2,30</t>
  </si>
  <si>
    <t>0,8*1+0,10*0,50</t>
  </si>
  <si>
    <t>25-17,64</t>
  </si>
  <si>
    <t>0,80+1+0,80+0,5</t>
  </si>
  <si>
    <t>0,0246*1</t>
  </si>
  <si>
    <t>0,50*1</t>
  </si>
  <si>
    <t>2,60*1-(0,10*0,50+0,15*1+(0,20*0,20)/2)</t>
  </si>
  <si>
    <t>2,38*1,05   +5% ztratného</t>
  </si>
  <si>
    <t>0,0502*1</t>
  </si>
  <si>
    <t>(0,80+1+0,80+0,5+0,10)*2,30+(1,80+1+1,7+0,50)*2,4+0,15*0,85-(0,7*2+0,15*1,5*2)</t>
  </si>
  <si>
    <t>17,64*1</t>
  </si>
  <si>
    <t>17,64*1,05   +5% ztratného</t>
  </si>
  <si>
    <t>2,3+2,3+2,4+0,90+2,4+2,4+2,3+2,3   koutové lišty</t>
  </si>
  <si>
    <t>0,90+0,85+2,4+2,3   rohové lišty</t>
  </si>
  <si>
    <t>6,45*1,05   +5% ztratného</t>
  </si>
  <si>
    <t>17,3*1,05</t>
  </si>
  <si>
    <t>4,8*1,05</t>
  </si>
  <si>
    <t>0,3709*1</t>
  </si>
  <si>
    <t>2,51*1</t>
  </si>
  <si>
    <t>17,64+2,38</t>
  </si>
  <si>
    <t>0,528*1</t>
  </si>
  <si>
    <t>OBJEKT  B,   PATRO  III.     Č.POKOJE  311</t>
  </si>
  <si>
    <t>1,10*1,50</t>
  </si>
  <si>
    <t>2,79+(0,15*1,10)</t>
  </si>
  <si>
    <t>(1*1+0,10*0,50)*0,10</t>
  </si>
  <si>
    <t>0,50*0,10</t>
  </si>
  <si>
    <t>2,79*1</t>
  </si>
  <si>
    <t>2,79+(1*1+0,10*0,50)</t>
  </si>
  <si>
    <t>19,31+(1,10+1+1+0,50+0,10)*2,30</t>
  </si>
  <si>
    <t>1*1+0,10*0,50</t>
  </si>
  <si>
    <t>27,82-19,31</t>
  </si>
  <si>
    <t>1+1+1+0,5</t>
  </si>
  <si>
    <t>0,0277*1</t>
  </si>
  <si>
    <t>2,85*1,1-(1,1*0,1+0,10*0,50+0,15*1,1+(0,20*0,20)/2)</t>
  </si>
  <si>
    <t>2,79*1,05   +5% ztratného</t>
  </si>
  <si>
    <t>0,0589*1</t>
  </si>
  <si>
    <t>(1,75+1,1+1,75+0,10+0,5)*2,40+0,15*1,10-(0,7*2+0,15*1,5*2)</t>
  </si>
  <si>
    <t>(1,1+1+1+0,50+0,10)*2,3</t>
  </si>
  <si>
    <t>19,31*1</t>
  </si>
  <si>
    <t>19,31*1,05   +5% ztratného</t>
  </si>
  <si>
    <t>2,4+2,4+2,4+2,4+2,3+2,3+2,3+2,3   koutové lišty</t>
  </si>
  <si>
    <t>1,1+2,4+2,3+2,4   rohové lišty</t>
  </si>
  <si>
    <t>8,2*1,05   +5% ztratného</t>
  </si>
  <si>
    <t>18,8*1,05</t>
  </si>
  <si>
    <t>0,406*1</t>
  </si>
  <si>
    <t>2,96*1</t>
  </si>
  <si>
    <t>19,31+2,79</t>
  </si>
  <si>
    <t>OBJEKT  B,    PATRO  III.     Č. POKOJE  312</t>
  </si>
  <si>
    <t>1,35*1,50</t>
  </si>
  <si>
    <t>2,79+(0,15*1,35)</t>
  </si>
  <si>
    <t>(1*1,35+0,10*0,60)*0,10</t>
  </si>
  <si>
    <t>0,6*0,10</t>
  </si>
  <si>
    <t>2,79+(1*1,35+0,10*0,50)</t>
  </si>
  <si>
    <t>22,40+(1,10+1,35+1+0,75+0,10)*2,30</t>
  </si>
  <si>
    <t>1*1,35+0,10*0,50</t>
  </si>
  <si>
    <t>32,29-22,40</t>
  </si>
  <si>
    <t>1+1,35+1+0,75</t>
  </si>
  <si>
    <t>0,0321*1</t>
  </si>
  <si>
    <t>0,60*1</t>
  </si>
  <si>
    <t>2,85*1,15-((0,20*0,20)/2+1,1*0,15+0,10*0,75+0,15*1,50)</t>
  </si>
  <si>
    <t>(1,1+1,35+1+0,75+0,10)*2,30+(0,15+1,75+1,5+1,75+0,75)*2,4+0,15*1,35-(0,7*2+0,15*1,5*2)</t>
  </si>
  <si>
    <t>22,4*1</t>
  </si>
  <si>
    <t>22,4*1,05   +5% ztratného</t>
  </si>
  <si>
    <t>2,3+2,3+2,3+2,3+2,4+2,4+0,90+2,4+2,4   koutové lišty</t>
  </si>
  <si>
    <t>2,4+1,35+0,90+2,4+2,3   rohové lišty</t>
  </si>
  <si>
    <t>9,35*1,05   +5% ztratného</t>
  </si>
  <si>
    <t>19,7*1,05</t>
  </si>
  <si>
    <t>0,47*1</t>
  </si>
  <si>
    <t>2,99*1</t>
  </si>
  <si>
    <t>22,4+2,79</t>
  </si>
  <si>
    <t>OBJEKT  B    PATRO   III.      Č.POKOJE  313</t>
  </si>
  <si>
    <t>0,90*1,20*0,10</t>
  </si>
  <si>
    <t>1,2*0,10</t>
  </si>
  <si>
    <t>31,37+(0,75+1,20+0,75)*2,30</t>
  </si>
  <si>
    <t>0,90*1,20</t>
  </si>
  <si>
    <t>37,58-31,37</t>
  </si>
  <si>
    <t>0,75+1,20+0,75</t>
  </si>
  <si>
    <t>0,0353*1</t>
  </si>
  <si>
    <t>0,0735*1</t>
  </si>
  <si>
    <t>1,60*0,95-(0,5*0,15+0,15*0,80)</t>
  </si>
  <si>
    <t>2,8*1,9-(1,15*0,70+0,6*0,7+(0,20*0,20)/2)</t>
  </si>
  <si>
    <t>0,1506*1</t>
  </si>
  <si>
    <t>(1,6+0,95+1,6+0,95)*2,4+0,15*0,8-(0,7*2+0,15*1,5*2)</t>
  </si>
  <si>
    <t>(0,9+1,20+0,9)*2,3+(1,9+1,9+1,65+0,25+0,70)*2,4-(0,7*2)</t>
  </si>
  <si>
    <t>31,37*1</t>
  </si>
  <si>
    <t>31,37*1,05   +5% ztratného</t>
  </si>
  <si>
    <t>2,4*5+2,3+2,3+2,3+2,4+2,4+2,4+2,4   koutové lišty</t>
  </si>
  <si>
    <t>8*1,05   +5% ztratného</t>
  </si>
  <si>
    <t>28,5*1,05</t>
  </si>
  <si>
    <t>0,658*1</t>
  </si>
  <si>
    <t>31,37+5,41</t>
  </si>
  <si>
    <t>0,498*1</t>
  </si>
  <si>
    <t>OBJEKT  B      PATRO   III.       POKOJ 314</t>
  </si>
  <si>
    <t>6,75+(0,15*0,90)</t>
  </si>
  <si>
    <t>1,20*0,90*0,10</t>
  </si>
  <si>
    <t>6,75*1</t>
  </si>
  <si>
    <t>6,75+(1,20*0,90)</t>
  </si>
  <si>
    <t>37,15+(0,90+1,20+0,90)*2,30</t>
  </si>
  <si>
    <t>1,20*0,90</t>
  </si>
  <si>
    <t>44,05-37,15</t>
  </si>
  <si>
    <t>0,90+1,20+0,90</t>
  </si>
  <si>
    <t>0,0412*1</t>
  </si>
  <si>
    <t>1,8*1,1-(0,20*0,20+0,15*0,9)</t>
  </si>
  <si>
    <t>2,85*1,80-(0,15*0,55+0,10*0,9+(0,2*0,20)/2)</t>
  </si>
  <si>
    <t>6,75*1,05   +5% ztratného</t>
  </si>
  <si>
    <t>0,142*1</t>
  </si>
  <si>
    <t>(1,80+1,10+1,80+1,10)*2,40+0,15*0,90-(0,7*2+0,15*1,50*2)</t>
  </si>
  <si>
    <t>(2,85+0,90+1,80+1,55+0,90+0,10)*2,40+(0,90+1,20+0,90)*2,30-(0,7*2)</t>
  </si>
  <si>
    <t>37,15*1</t>
  </si>
  <si>
    <t>37,15*1,05   +5% ztratného</t>
  </si>
  <si>
    <t>2,4*5+2,4+2,4+2,4+2,4+2,4+2,3+2,3+2,3   koutové lišty</t>
  </si>
  <si>
    <t>2,4+2,4+2,4+2,4+0,90   rohové lišty</t>
  </si>
  <si>
    <t>10,5*1,05   +5% ztratného</t>
  </si>
  <si>
    <t>30,9*1,05</t>
  </si>
  <si>
    <t>0,778*1</t>
  </si>
  <si>
    <t>6,89*1</t>
  </si>
  <si>
    <t>37,15+6,75</t>
  </si>
  <si>
    <t>Demontáž zásuvky</t>
  </si>
  <si>
    <t>Demontáž sprchových mís  (vč. lomených sprchových dveří)</t>
  </si>
  <si>
    <t>OBJEKT   B,     PATRO   III.     POKOJ  315</t>
  </si>
  <si>
    <t>6,65+(0,15*0,90)</t>
  </si>
  <si>
    <t>6,65*1</t>
  </si>
  <si>
    <t>6,65+(1,20*0,90)</t>
  </si>
  <si>
    <t>Konstrukce truhlářské</t>
  </si>
  <si>
    <t>1,8*1,1-(0,7*0,20+0,15*0,90)</t>
  </si>
  <si>
    <t>2,85*1,8-(0,15*0,55+0,10*0,9+(0,20*0,20)/2)</t>
  </si>
  <si>
    <t>6,65*1,05   +5% ztratného</t>
  </si>
  <si>
    <t>0,1403*1</t>
  </si>
  <si>
    <t>10,5*1,05</t>
  </si>
  <si>
    <t>6,79*1</t>
  </si>
  <si>
    <t>37,15+6,65</t>
  </si>
  <si>
    <t>OBJEKT   B      PATRO   -II.     VODOLÉČBA</t>
  </si>
  <si>
    <t>(0,20*0,20)/2*1*2</t>
  </si>
  <si>
    <t>0,283*1*2</t>
  </si>
  <si>
    <t>(1,3*1,2)*2</t>
  </si>
  <si>
    <t>2,87*1</t>
  </si>
  <si>
    <t>17,20*1</t>
  </si>
  <si>
    <t>0,0144*1</t>
  </si>
  <si>
    <t>(1,3*1,20-((0,50*0,50)/2))*2</t>
  </si>
  <si>
    <t>2,87*1,05   +5% ztratného</t>
  </si>
  <si>
    <t>0,0605*1</t>
  </si>
  <si>
    <t>((1,3+1,2+1,3+1,2)*2-(0,7*2))*2</t>
  </si>
  <si>
    <t>17,2*1</t>
  </si>
  <si>
    <t>17,2*1,05   +5% ztratného</t>
  </si>
  <si>
    <t>(2+2+2+0,5+1,5+1,5)*2   koutové lišty</t>
  </si>
  <si>
    <t>0,7+0,7   rohové lišty</t>
  </si>
  <si>
    <t>2+2+2+2   ukončující lišty</t>
  </si>
  <si>
    <t>1,4*1,05   +5% ztratného</t>
  </si>
  <si>
    <t>19*1,05</t>
  </si>
  <si>
    <t>8*1,05</t>
  </si>
  <si>
    <t>0,361*1</t>
  </si>
  <si>
    <t>3,12*1</t>
  </si>
  <si>
    <t>17,20+2,87</t>
  </si>
  <si>
    <t>OBJEKT  B     PATRO   -I.      WC U KUCHYNĚ</t>
  </si>
  <si>
    <t>(0,75+0,90+0,75)*1,50</t>
  </si>
  <si>
    <t>18,47+(0,75+0,90+0,75)*0,15</t>
  </si>
  <si>
    <t>18,47*1</t>
  </si>
  <si>
    <t>78,5*1</t>
  </si>
  <si>
    <t>0,0686*1</t>
  </si>
  <si>
    <t>3*1</t>
  </si>
  <si>
    <t>Montáž pisoárů vč. dodání připojovacího materiálu</t>
  </si>
  <si>
    <t>1,4*4,3+1,20*0,90*3+1,35*1,30+1,7*4,30-(0,7*0,10)</t>
  </si>
  <si>
    <t>(0,7*0,10)*3</t>
  </si>
  <si>
    <t>18,47*1,05   +5% ztratného</t>
  </si>
  <si>
    <t>0,389*1</t>
  </si>
  <si>
    <t>(1,40+4,3+1,40+4,30)*2,40-(0,9*2+0,7*2*2+0,60*0,75)</t>
  </si>
  <si>
    <t>((1,35+0,90+1,35+0,90)*2,40+0,15*0,90-(0,70*2+0,15*1,50*2))*2</t>
  </si>
  <si>
    <t>(1,70+4,30-0,10+1,70+4,30+0,70+0,10+0,7)*2,4-(0,9*2+0,70*2)</t>
  </si>
  <si>
    <t>(1,35+0,90+1,35+0,90)*2,40+0,15*0,75-(0,7*2+0,15*1,5*2)</t>
  </si>
  <si>
    <t>134,5*1</t>
  </si>
  <si>
    <t>134,5*1,05   +5% ztratného</t>
  </si>
  <si>
    <t>143,5*1</t>
  </si>
  <si>
    <t>2,4*4+2,4*2*2+0,90+2,4*8+2,4*4+0,90   koutové lišty</t>
  </si>
  <si>
    <t>0,90+0,75+0,90+0,75+0,90+2,4*4   rohové lišty</t>
  </si>
  <si>
    <t>2,4*10+0,75*2+2,4+2,4+2,4+2,4+2,4+2,4+0,75   ukončující lišty</t>
  </si>
  <si>
    <t>13,8*1,05   +5% ztratného</t>
  </si>
  <si>
    <t>49,8*1,05</t>
  </si>
  <si>
    <t>40,65*1,05</t>
  </si>
  <si>
    <t>2,787*1</t>
  </si>
  <si>
    <t>18,83*1</t>
  </si>
  <si>
    <t>78,50+18,47</t>
  </si>
  <si>
    <t>Demontáž výlevky ocelové nebo litinové</t>
  </si>
  <si>
    <t>Demontáž pisoárů</t>
  </si>
  <si>
    <t>0,62*1</t>
  </si>
  <si>
    <t>OBJEKT  B      PATRO -I.    WC U KONFERENČNÍ M.</t>
  </si>
  <si>
    <t>(0,80+0,80+0,80+0,80)*1,50</t>
  </si>
  <si>
    <t>23,7+(0,8*0,15*4)</t>
  </si>
  <si>
    <t>23,7*1</t>
  </si>
  <si>
    <t>114,58*1</t>
  </si>
  <si>
    <t>0,0983*1</t>
  </si>
  <si>
    <t>4*1</t>
  </si>
  <si>
    <t>0,60+0,60</t>
  </si>
  <si>
    <t>0,21*1</t>
  </si>
  <si>
    <t>1,50*1,8+1,4*1,7+3*0,6+1,35*0,8*2+1,05*0,45+1,9*1,35</t>
  </si>
  <si>
    <t>2,6*1,1+2,4*0,7+1,25*0,8*2+1,6*1,5+1,3*0,2+3,1*0,6+(0,70*0,10*8)</t>
  </si>
  <si>
    <t>23,7*1,05   +5% ztratného</t>
  </si>
  <si>
    <t>0,500*1</t>
  </si>
  <si>
    <t>(1,50+1,80+1,50+1,80)*2,40-(0,7*2*2)</t>
  </si>
  <si>
    <t>(1,40+1,70+1,40+1,70)*2,40-(0,7*2*4+1,5*0,40)</t>
  </si>
  <si>
    <t>(3*2,20)+(0,60+3+0,60)*2,40-(0,7*2+1,5*0,40)</t>
  </si>
  <si>
    <t>((0,80+1,50+0,80+1,50)*2,20+0,15*0,8-(0,7*2))*2</t>
  </si>
  <si>
    <t>(2,60+1,80+2,60+1,80)*2,40-(0,7*2*2)</t>
  </si>
  <si>
    <t>((1,60+1,7+1,6+1,70)*2,40)-(0,7*2*4)</t>
  </si>
  <si>
    <t>((1,4+0,8+1,4+0,8)*2,20+0,15*0,80-(0,70*2))*2</t>
  </si>
  <si>
    <t>3,10*2,20+(0,60+3,10+0,60)*2,40-(0,7*2+1,5*0,40)</t>
  </si>
  <si>
    <t>114,58*1,05   +5% ztratného</t>
  </si>
  <si>
    <t>(4+4+4)*2,40+4*2,20+2*2,40+2*2,20+2,4*5+2,4*5+2,2*8+2,40*4   koutové lišty</t>
  </si>
  <si>
    <t>2,4*2+0,8*4   rohové lišty</t>
  </si>
  <si>
    <t>2,4*12+2,2*1+2,20*3+2,4*1+2,4*12+2,20*4+0,4*2*3   ukončující lišty</t>
  </si>
  <si>
    <t>98*1,05   +5% ztratného</t>
  </si>
  <si>
    <t>80*1,05</t>
  </si>
  <si>
    <t>2,409*1</t>
  </si>
  <si>
    <t>24,18*1</t>
  </si>
  <si>
    <t>114,57+23,7</t>
  </si>
  <si>
    <t>0,56*1</t>
  </si>
  <si>
    <t>OBJEKT  B,    PATRO  -I.     WC U BARU</t>
  </si>
  <si>
    <t>(0,80+0,80+0,80)*1,50</t>
  </si>
  <si>
    <t>21,34+(0,15*0,80*3)</t>
  </si>
  <si>
    <t>21,34*1</t>
  </si>
  <si>
    <t>101,10*1</t>
  </si>
  <si>
    <t>0,087*1</t>
  </si>
  <si>
    <t>0,162*1</t>
  </si>
  <si>
    <t>0,25*1,10+2,65*1,80+1,45*0,20+0,10*1,20+1,25*1,80</t>
  </si>
  <si>
    <t>(1,50*0,80)*2</t>
  </si>
  <si>
    <t>3*1,50-(0,7*0,10)+1,25*2,35+0,10*0,75+1,65*1,35</t>
  </si>
  <si>
    <t>1,50*0,90+(0,10*0,70*3)</t>
  </si>
  <si>
    <t>21,34*1,05   +5% ztratného</t>
  </si>
  <si>
    <t>0,45*1</t>
  </si>
  <si>
    <t>(2,8+0,7+0,10+0,7+1,35+1,60+0,10+0,60+1,65+1,35+3+0,85+3+1,5)*2,4</t>
  </si>
  <si>
    <t>-(0,9*2+0,7*2+0,15*1,5)</t>
  </si>
  <si>
    <t>(1,65+0,9+1,65+0,9)*2,4+0,15*0,80-(0,70*2)</t>
  </si>
  <si>
    <t>(4,25+0,20+0,20+1,80+1,25+0,6+0,10+0,6+2,65+1,8+0,25)*2,4</t>
  </si>
  <si>
    <t>-(0,9*2+0,7*2*2)</t>
  </si>
  <si>
    <t>((1,65+0,80+1,65+0,80)*2,40+0,15*0,80-(0,7*2+0,15*1,5*2))*2-(1,45*0,75)</t>
  </si>
  <si>
    <t>101,10*1,05   +5% ztratného</t>
  </si>
  <si>
    <t>2,4*9+2,4*4+2,4*9+2,4*8   koutové lišty</t>
  </si>
  <si>
    <t>2,4*4+0,90+0,90+2,4*5+0,80+0,80   rohové lišty</t>
  </si>
  <si>
    <t>2,40+2,40+2,40+2,40+2,40+2,40+2,4+2,4+2,4+2,4+0,75+0,75+0,75+0,75   ukončující lišty</t>
  </si>
  <si>
    <t>25*1,05   +5% ztratného</t>
  </si>
  <si>
    <t>72*1,05</t>
  </si>
  <si>
    <t>27*1,05   +5% ztratného</t>
  </si>
  <si>
    <t>2,1137*1</t>
  </si>
  <si>
    <t>21,7*1</t>
  </si>
  <si>
    <t>101,10+21,34</t>
  </si>
  <si>
    <t>0,551*1</t>
  </si>
  <si>
    <t>Doba výstavby:</t>
  </si>
  <si>
    <t>Začátek výstavby:</t>
  </si>
  <si>
    <t>Konec výstavby:</t>
  </si>
  <si>
    <t>Zpracováno dne:</t>
  </si>
  <si>
    <t>M.j.</t>
  </si>
  <si>
    <t>m3</t>
  </si>
  <si>
    <t>m2</t>
  </si>
  <si>
    <t>m</t>
  </si>
  <si>
    <t>t</t>
  </si>
  <si>
    <t>kpl</t>
  </si>
  <si>
    <t>kus</t>
  </si>
  <si>
    <t>ks</t>
  </si>
  <si>
    <t>Množství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</si>
  <si>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</si>
  <si>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</si>
  <si>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</si>
  <si>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</si>
  <si>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</si>
  <si>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</si>
  <si>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</si>
  <si>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</si>
  <si>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</si>
  <si>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</si>
  <si>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Mgr. Zdenka Ehrenbergerová, MBA,</t>
  </si>
  <si>
    <t>Ing.arch.Jirovský,Ph.D. Tábor</t>
  </si>
  <si>
    <t>Miroslav Vorel, DIS, Centum služeb Tábor</t>
  </si>
  <si>
    <t>Martina Kraftová, Tábor</t>
  </si>
  <si>
    <t>Celkem</t>
  </si>
  <si>
    <t>Hmotnost (t)</t>
  </si>
  <si>
    <t>0</t>
  </si>
  <si>
    <t>Přesuny</t>
  </si>
  <si>
    <t>Typ skupiny</t>
  </si>
  <si>
    <t>HS</t>
  </si>
  <si>
    <t>PS</t>
  </si>
  <si>
    <t>PR</t>
  </si>
  <si>
    <t>MP</t>
  </si>
  <si>
    <t>HSV mat</t>
  </si>
  <si>
    <t>HSV prac</t>
  </si>
  <si>
    <t>PSV mat</t>
  </si>
  <si>
    <t>PSV prac</t>
  </si>
  <si>
    <t>Mont mat</t>
  </si>
  <si>
    <t>Mont prac</t>
  </si>
  <si>
    <t>Ostatní mat.</t>
  </si>
  <si>
    <t>33_</t>
  </si>
  <si>
    <t>34_</t>
  </si>
  <si>
    <t>38_</t>
  </si>
  <si>
    <t>63_</t>
  </si>
  <si>
    <t>711_</t>
  </si>
  <si>
    <t>721_</t>
  </si>
  <si>
    <t>725_</t>
  </si>
  <si>
    <t>771_</t>
  </si>
  <si>
    <t>781_</t>
  </si>
  <si>
    <t>784_</t>
  </si>
  <si>
    <t>95_</t>
  </si>
  <si>
    <t>96_</t>
  </si>
  <si>
    <t>97_</t>
  </si>
  <si>
    <t>H99_</t>
  </si>
  <si>
    <t>M21_</t>
  </si>
  <si>
    <t>S_</t>
  </si>
  <si>
    <t>3_</t>
  </si>
  <si>
    <t>6_</t>
  </si>
  <si>
    <t>71_</t>
  </si>
  <si>
    <t>72_</t>
  </si>
  <si>
    <t>77_</t>
  </si>
  <si>
    <t>78_</t>
  </si>
  <si>
    <t>9_</t>
  </si>
  <si>
    <t>052_</t>
  </si>
  <si>
    <t>053_</t>
  </si>
  <si>
    <t>054_</t>
  </si>
  <si>
    <t>055_</t>
  </si>
  <si>
    <t>056_</t>
  </si>
  <si>
    <t>057_</t>
  </si>
  <si>
    <t>058_</t>
  </si>
  <si>
    <t>059_</t>
  </si>
  <si>
    <t>060_</t>
  </si>
  <si>
    <t>061_</t>
  </si>
  <si>
    <t>062_</t>
  </si>
  <si>
    <t>063_</t>
  </si>
  <si>
    <t>065_</t>
  </si>
  <si>
    <t>066_</t>
  </si>
  <si>
    <t>068_</t>
  </si>
  <si>
    <t>070_</t>
  </si>
  <si>
    <t>Stavební rozpočet - rekapitulace</t>
  </si>
  <si>
    <t>Náklady (Kč) - dodávka</t>
  </si>
  <si>
    <t>Náklady (Kč) - Montáž</t>
  </si>
  <si>
    <t>Náklady (Kč) - celkem</t>
  </si>
  <si>
    <t>Celková hmotnost (t)</t>
  </si>
  <si>
    <t>T</t>
  </si>
  <si>
    <t>F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</si>
  <si>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</si>
  <si>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</si>
  <si>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</si>
  <si>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</si>
  <si>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</si>
  <si>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</si>
  <si>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</si>
  <si>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</si>
  <si>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</si>
  <si>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</si>
  <si>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</si>
  <si>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</si>
  <si>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</si>
  <si>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</si>
  <si>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</si>
  <si>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</si>
  <si>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</si>
  <si>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</si>
  <si>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</si>
  <si>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</si>
  <si>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</si>
  <si>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</si>
  <si>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</si>
  <si>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</si>
  <si>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</si>
  <si>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</si>
  <si>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</si>
  <si>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</si>
  <si>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</si>
  <si>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</si>
  <si>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</si>
  <si>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</si>
  <si>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</si>
  <si>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</si>
  <si>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</si>
  <si>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</si>
  <si>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</si>
  <si>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</si>
  <si>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</si>
  <si>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</si>
  <si>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</si>
  <si>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</si>
  <si>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</si>
  <si>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</si>
  <si>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Beton sloupů a pilířů prostý C 25/30 (CT-C25-F5) - betonová přizdívka v rohu sprch. koutu 200x200x283mm. výšky 1000mm</t>
  </si>
  <si>
    <t>Mazanina betonová tl. 8 - 12 cm C 25/30 ( CT-C25-F5), tl. 100 mm ve spádu ke žlábku, podlaha sprchového koutu</t>
  </si>
  <si>
    <t>Montáž umyvadel vč. dodání připojovacího materiálu</t>
  </si>
  <si>
    <t>WC sedátko - dodání</t>
  </si>
  <si>
    <t xml:space="preserve"> odtokový žlab 520x64 plast.polypropylen s roštem z nerez oceli - dodání</t>
  </si>
  <si>
    <t>větrací mřížka 300 x 300 mm - dodání</t>
  </si>
  <si>
    <t>koupelnová zrcadlová stěna 60 x 80 cm - dodání</t>
  </si>
  <si>
    <t xml:space="preserve">WC sedátko </t>
  </si>
  <si>
    <t>WC sedátko</t>
  </si>
  <si>
    <t>Přizdívky za WC , výšky 1500 mm tl. 15 cm, desky P 2 - 500, 599 x 249 x 150 mm</t>
  </si>
  <si>
    <t xml:space="preserve">Penetrace podkladu podlahy hloubkovým penetračním nátěrem </t>
  </si>
  <si>
    <t>Izolace proti vlhk.vodor.tekutou hydroizolací tl. 0,3 - 0,60 mm vč. dodání,  1x ve skladbě podlah soc. zařízení,  2x v podlaze sprch. koutu</t>
  </si>
  <si>
    <t>Izolace proti vlhk. svis. tekutou hydoizolací tl. 0,3 - 0,60 mm vč. dodání  1x pod obklady soc. zařízení,  2x pod obklady sprch. koutu</t>
  </si>
  <si>
    <t>Izolace proti vlhkosti vodorovná pásy na sucho vč. dodání dilatační a oddělovací tkaniny - jen v podlaze sprchového koutu</t>
  </si>
  <si>
    <t>Izolace proti vlhkosti svislá pásy na sucho vč. dodání dilatační a oddělovací tkaniny - jen pod obklady sprchového koutu</t>
  </si>
  <si>
    <t>Těsnicí pás do spoje podlaha - stěna, š. 120 mm , - podlaha a stěny sprchového koutu</t>
  </si>
  <si>
    <t>keramické umyvadlo (jako např. Lyra Plus) - dodání</t>
  </si>
  <si>
    <t>baterie umyvadlová nástěnná s otočným raménkem, rozteč 150 mm (jako např. S-Line) - dodání</t>
  </si>
  <si>
    <t>závěsné keramické WC, zadní odpad, 50 cm (jako např. WC Multi Eur) - dodání</t>
  </si>
  <si>
    <t>neprůhledné sklo do sprchového koutu, chromové úchytky - dodání</t>
  </si>
  <si>
    <t xml:space="preserve"> sprchové rameno (jako např. Kika Mio) - dodání</t>
  </si>
  <si>
    <t xml:space="preserve"> hlavová sprcha (jako např. Jika Rio) - dodání</t>
  </si>
  <si>
    <t xml:space="preserve"> sprchová páková  baterie podomítková (jako např. S-Line) - dodání</t>
  </si>
  <si>
    <t>Penetrace podkladu pod obklady</t>
  </si>
  <si>
    <t>Montáž podlah keram.,hladké, tmel, 30 x 30 cm vč. dodání lepidla</t>
  </si>
  <si>
    <t xml:space="preserve"> dlažba   30 x 30 cm, matná (jako např. Multi Kréta) - dodání</t>
  </si>
  <si>
    <t>Obklad vnitřní stěn keramický, do tmele 25 x 33 cm</t>
  </si>
  <si>
    <t>obklad keramický 25 x 33 cm, matný (jako např. Rako Remix) - dodání</t>
  </si>
  <si>
    <t>Dvojnásobné bílé malby ze směsi za mokra (jako např. Primalex Polar) - stropů</t>
  </si>
  <si>
    <t xml:space="preserve">Penetrace podkladu pod obklady </t>
  </si>
  <si>
    <t>Penetrace podkladu podlahy hloubkovým penetračním nátěrem</t>
  </si>
  <si>
    <t>pisoár keramický vněj.přívod, bílá (jako např. Cersant) - dodání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</si>
</sst>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i/>
      <sz val="8"/>
      <color indexed="8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24"/>
      <color indexed="8"/>
      <name val="Arial"/>
      <charset val="238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61"/>
      <name val="Arial"/>
      <charset val="238"/>
    </font>
    <font>
      <i/>
      <sz val="10"/>
      <color indexed="63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sz val="10"/>
      <color indexed="62"/>
      <name val="Arial"/>
      <family val="2"/>
      <charset val="238"/>
    </font>
    <font>
      <sz val="10"/>
      <color indexed="6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1">
    <xf numFmtId="0" fontId="2" fillId="0" borderId="0" xfId="0" applyFont="1" applyAlignment="1">
      <alignment vertical="center"/>
    </xf>
    <xf numFmtId="0" fontId="2" fillId="0" borderId="5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vertical="center"/>
    </xf>
    <xf numFmtId="0" fontId="2" fillId="0" borderId="14" xfId="0" applyNumberFormat="1" applyFont="1" applyFill="1" applyBorder="1" applyAlignment="1" applyProtection="1">
      <alignment vertical="center"/>
    </xf>
    <xf numFmtId="4" fontId="2" fillId="0" borderId="0" xfId="0" applyNumberFormat="1" applyFont="1" applyFill="1" applyBorder="1" applyAlignment="1" applyProtection="1">
      <alignment horizontal="right" vertical="center"/>
    </xf>
    <xf numFmtId="4" fontId="4" fillId="0" borderId="0" xfId="0" applyNumberFormat="1" applyFont="1" applyFill="1" applyBorder="1" applyAlignment="1" applyProtection="1">
      <alignment horizontal="right" vertical="center"/>
    </xf>
    <xf numFmtId="49" fontId="4" fillId="0" borderId="15" xfId="0" applyNumberFormat="1" applyFont="1" applyFill="1" applyBorder="1" applyAlignment="1" applyProtection="1">
      <alignment horizontal="left" vertical="center"/>
    </xf>
    <xf numFmtId="49" fontId="2" fillId="0" borderId="3" xfId="0" applyNumberFormat="1" applyFont="1" applyFill="1" applyBorder="1" applyAlignment="1" applyProtection="1">
      <alignment horizontal="left" vertical="center"/>
    </xf>
    <xf numFmtId="49" fontId="4" fillId="0" borderId="16" xfId="0" applyNumberFormat="1" applyFont="1" applyFill="1" applyBorder="1" applyAlignment="1" applyProtection="1">
      <alignment horizontal="left" vertical="center"/>
    </xf>
    <xf numFmtId="49" fontId="4" fillId="0" borderId="17" xfId="0" applyNumberFormat="1" applyFont="1" applyFill="1" applyBorder="1" applyAlignment="1" applyProtection="1">
      <alignment horizontal="left" vertical="center"/>
    </xf>
    <xf numFmtId="49" fontId="4" fillId="0" borderId="17" xfId="0" applyNumberFormat="1" applyFont="1" applyFill="1" applyBorder="1" applyAlignment="1" applyProtection="1">
      <alignment horizontal="center" vertical="center"/>
    </xf>
    <xf numFmtId="4" fontId="2" fillId="0" borderId="3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4" fillId="0" borderId="15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vertical="center"/>
    </xf>
    <xf numFmtId="49" fontId="7" fillId="2" borderId="18" xfId="0" applyNumberFormat="1" applyFont="1" applyFill="1" applyBorder="1" applyAlignment="1" applyProtection="1">
      <alignment horizontal="center" vertical="center"/>
    </xf>
    <xf numFmtId="49" fontId="8" fillId="0" borderId="19" xfId="0" applyNumberFormat="1" applyFont="1" applyFill="1" applyBorder="1" applyAlignment="1" applyProtection="1">
      <alignment horizontal="left" vertical="center"/>
    </xf>
    <xf numFmtId="49" fontId="8" fillId="0" borderId="20" xfId="0" applyNumberFormat="1" applyFont="1" applyFill="1" applyBorder="1" applyAlignment="1" applyProtection="1">
      <alignment horizontal="left" vertical="center"/>
    </xf>
    <xf numFmtId="0" fontId="2" fillId="0" borderId="21" xfId="0" applyNumberFormat="1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49" fontId="9" fillId="0" borderId="18" xfId="0" applyNumberFormat="1" applyFont="1" applyFill="1" applyBorder="1" applyAlignment="1" applyProtection="1">
      <alignment horizontal="left" vertical="center"/>
    </xf>
    <xf numFmtId="0" fontId="2" fillId="0" borderId="3" xfId="0" applyNumberFormat="1" applyFont="1" applyFill="1" applyBorder="1" applyAlignment="1" applyProtection="1">
      <alignment vertical="center"/>
    </xf>
    <xf numFmtId="0" fontId="2" fillId="0" borderId="22" xfId="0" applyNumberFormat="1" applyFont="1" applyFill="1" applyBorder="1" applyAlignment="1" applyProtection="1">
      <alignment vertical="center"/>
    </xf>
    <xf numFmtId="0" fontId="2" fillId="0" borderId="23" xfId="0" applyNumberFormat="1" applyFont="1" applyFill="1" applyBorder="1" applyAlignment="1" applyProtection="1">
      <alignment vertical="center"/>
    </xf>
    <xf numFmtId="4" fontId="9" fillId="0" borderId="18" xfId="0" applyNumberFormat="1" applyFont="1" applyFill="1" applyBorder="1" applyAlignment="1" applyProtection="1">
      <alignment horizontal="right" vertical="center"/>
    </xf>
    <xf numFmtId="49" fontId="9" fillId="0" borderId="18" xfId="0" applyNumberFormat="1" applyFont="1" applyFill="1" applyBorder="1" applyAlignment="1" applyProtection="1">
      <alignment horizontal="right" vertical="center"/>
    </xf>
    <xf numFmtId="4" fontId="9" fillId="0" borderId="11" xfId="0" applyNumberFormat="1" applyFont="1" applyFill="1" applyBorder="1" applyAlignment="1" applyProtection="1">
      <alignment horizontal="right" vertical="center"/>
    </xf>
    <xf numFmtId="0" fontId="2" fillId="0" borderId="24" xfId="0" applyNumberFormat="1" applyFont="1" applyFill="1" applyBorder="1" applyAlignment="1" applyProtection="1">
      <alignment vertical="center"/>
    </xf>
    <xf numFmtId="0" fontId="2" fillId="0" borderId="25" xfId="0" applyNumberFormat="1" applyFont="1" applyFill="1" applyBorder="1" applyAlignment="1" applyProtection="1">
      <alignment vertical="center"/>
    </xf>
    <xf numFmtId="0" fontId="2" fillId="0" borderId="26" xfId="0" applyNumberFormat="1" applyFont="1" applyFill="1" applyBorder="1" applyAlignment="1" applyProtection="1">
      <alignment vertical="center"/>
    </xf>
    <xf numFmtId="4" fontId="8" fillId="2" borderId="27" xfId="0" applyNumberFormat="1" applyFont="1" applyFill="1" applyBorder="1" applyAlignment="1" applyProtection="1">
      <alignment horizontal="right" vertical="center"/>
    </xf>
    <xf numFmtId="0" fontId="2" fillId="0" borderId="4" xfId="0" applyNumberFormat="1" applyFont="1" applyFill="1" applyBorder="1" applyAlignment="1" applyProtection="1"/>
    <xf numFmtId="0" fontId="13" fillId="0" borderId="0" xfId="0" applyFont="1" applyAlignment="1">
      <alignment vertical="center"/>
    </xf>
    <xf numFmtId="0" fontId="13" fillId="0" borderId="13" xfId="0" applyNumberFormat="1" applyFont="1" applyFill="1" applyBorder="1" applyAlignment="1" applyProtection="1">
      <alignment vertical="center"/>
    </xf>
    <xf numFmtId="49" fontId="14" fillId="0" borderId="1" xfId="0" applyNumberFormat="1" applyFont="1" applyFill="1" applyBorder="1" applyAlignment="1" applyProtection="1">
      <alignment horizontal="left" vertical="center"/>
    </xf>
    <xf numFmtId="49" fontId="14" fillId="0" borderId="6" xfId="0" applyNumberFormat="1" applyFont="1" applyFill="1" applyBorder="1" applyAlignment="1" applyProtection="1">
      <alignment horizontal="left" vertical="center"/>
    </xf>
    <xf numFmtId="49" fontId="14" fillId="0" borderId="6" xfId="0" applyNumberFormat="1" applyFont="1" applyFill="1" applyBorder="1" applyAlignment="1" applyProtection="1">
      <alignment horizontal="center" vertical="center"/>
    </xf>
    <xf numFmtId="49" fontId="14" fillId="0" borderId="8" xfId="0" applyNumberFormat="1" applyFont="1" applyFill="1" applyBorder="1" applyAlignment="1" applyProtection="1">
      <alignment horizontal="center" vertical="center"/>
    </xf>
    <xf numFmtId="0" fontId="13" fillId="0" borderId="14" xfId="0" applyNumberFormat="1" applyFont="1" applyFill="1" applyBorder="1" applyAlignment="1" applyProtection="1">
      <alignment vertical="center"/>
    </xf>
    <xf numFmtId="49" fontId="13" fillId="0" borderId="2" xfId="0" applyNumberFormat="1" applyFont="1" applyFill="1" applyBorder="1" applyAlignment="1" applyProtection="1">
      <alignment horizontal="left" vertical="center"/>
    </xf>
    <xf numFmtId="49" fontId="13" fillId="0" borderId="7" xfId="0" applyNumberFormat="1" applyFont="1" applyFill="1" applyBorder="1" applyAlignment="1" applyProtection="1">
      <alignment horizontal="left" vertical="center"/>
    </xf>
    <xf numFmtId="49" fontId="14" fillId="0" borderId="7" xfId="0" applyNumberFormat="1" applyFont="1" applyFill="1" applyBorder="1" applyAlignment="1" applyProtection="1">
      <alignment horizontal="left" vertical="center"/>
    </xf>
    <xf numFmtId="49" fontId="14" fillId="0" borderId="9" xfId="0" applyNumberFormat="1" applyFont="1" applyFill="1" applyBorder="1" applyAlignment="1" applyProtection="1">
      <alignment horizontal="right" vertical="center"/>
    </xf>
    <xf numFmtId="49" fontId="14" fillId="0" borderId="10" xfId="0" applyNumberFormat="1" applyFont="1" applyFill="1" applyBorder="1" applyAlignment="1" applyProtection="1">
      <alignment horizontal="center" vertical="center"/>
    </xf>
    <xf numFmtId="49" fontId="14" fillId="0" borderId="11" xfId="0" applyNumberFormat="1" applyFont="1" applyFill="1" applyBorder="1" applyAlignment="1" applyProtection="1">
      <alignment horizontal="center" vertical="center"/>
    </xf>
    <xf numFmtId="49" fontId="14" fillId="0" borderId="12" xfId="0" applyNumberFormat="1" applyFont="1" applyFill="1" applyBorder="1" applyAlignment="1" applyProtection="1">
      <alignment horizontal="center" vertical="center"/>
    </xf>
    <xf numFmtId="49" fontId="14" fillId="2" borderId="0" xfId="0" applyNumberFormat="1" applyFont="1" applyFill="1" applyBorder="1" applyAlignment="1" applyProtection="1">
      <alignment horizontal="right" vertical="center"/>
    </xf>
    <xf numFmtId="49" fontId="13" fillId="2" borderId="3" xfId="0" applyNumberFormat="1" applyFont="1" applyFill="1" applyBorder="1" applyAlignment="1" applyProtection="1">
      <alignment horizontal="left" vertical="center"/>
    </xf>
    <xf numFmtId="49" fontId="14" fillId="2" borderId="3" xfId="0" applyNumberFormat="1" applyFont="1" applyFill="1" applyBorder="1" applyAlignment="1" applyProtection="1">
      <alignment horizontal="left" vertical="center"/>
    </xf>
    <xf numFmtId="4" fontId="14" fillId="2" borderId="3" xfId="0" applyNumberFormat="1" applyFont="1" applyFill="1" applyBorder="1" applyAlignment="1" applyProtection="1">
      <alignment horizontal="right" vertical="center"/>
    </xf>
    <xf numFmtId="49" fontId="14" fillId="2" borderId="3" xfId="0" applyNumberFormat="1" applyFont="1" applyFill="1" applyBorder="1" applyAlignment="1" applyProtection="1">
      <alignment horizontal="right" vertical="center"/>
    </xf>
    <xf numFmtId="49" fontId="13" fillId="2" borderId="0" xfId="0" applyNumberFormat="1" applyFont="1" applyFill="1" applyBorder="1" applyAlignment="1" applyProtection="1">
      <alignment horizontal="left" vertical="center"/>
    </xf>
    <xf numFmtId="49" fontId="14" fillId="2" borderId="0" xfId="0" applyNumberFormat="1" applyFont="1" applyFill="1" applyBorder="1" applyAlignment="1" applyProtection="1">
      <alignment horizontal="left" vertical="center"/>
    </xf>
    <xf numFmtId="4" fontId="14" fillId="2" borderId="0" xfId="0" applyNumberFormat="1" applyFont="1" applyFill="1" applyBorder="1" applyAlignment="1" applyProtection="1">
      <alignment horizontal="righ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" fontId="15" fillId="0" borderId="0" xfId="0" applyNumberFormat="1" applyFont="1" applyFill="1" applyBorder="1" applyAlignment="1" applyProtection="1">
      <alignment horizontal="right" vertical="center"/>
    </xf>
    <xf numFmtId="49" fontId="15" fillId="0" borderId="0" xfId="0" applyNumberFormat="1" applyFont="1" applyFill="1" applyBorder="1" applyAlignment="1" applyProtection="1">
      <alignment horizontal="right" vertical="center"/>
    </xf>
    <xf numFmtId="4" fontId="13" fillId="0" borderId="0" xfId="0" applyNumberFormat="1" applyFont="1" applyFill="1" applyBorder="1" applyAlignment="1" applyProtection="1">
      <alignment horizontal="right" vertical="center"/>
    </xf>
    <xf numFmtId="49" fontId="13" fillId="0" borderId="0" xfId="0" applyNumberFormat="1" applyFont="1" applyFill="1" applyBorder="1" applyAlignment="1" applyProtection="1">
      <alignment horizontal="righ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" fontId="16" fillId="0" borderId="0" xfId="0" applyNumberFormat="1" applyFont="1" applyFill="1" applyBorder="1" applyAlignment="1" applyProtection="1">
      <alignment horizontal="right" vertical="center"/>
    </xf>
    <xf numFmtId="49" fontId="17" fillId="0" borderId="0" xfId="0" applyNumberFormat="1" applyFont="1" applyFill="1" applyBorder="1" applyAlignment="1" applyProtection="1">
      <alignment horizontal="left" vertical="center"/>
    </xf>
    <xf numFmtId="4" fontId="17" fillId="0" borderId="0" xfId="0" applyNumberFormat="1" applyFont="1" applyFill="1" applyBorder="1" applyAlignment="1" applyProtection="1">
      <alignment horizontal="right" vertical="center"/>
    </xf>
    <xf numFmtId="49" fontId="17" fillId="0" borderId="0" xfId="0" applyNumberFormat="1" applyFont="1" applyFill="1" applyBorder="1" applyAlignment="1" applyProtection="1">
      <alignment horizontal="right" vertical="center"/>
    </xf>
    <xf numFmtId="49" fontId="15" fillId="0" borderId="4" xfId="0" applyNumberFormat="1" applyFont="1" applyFill="1" applyBorder="1" applyAlignment="1" applyProtection="1">
      <alignment horizontal="left" vertical="center"/>
    </xf>
    <xf numFmtId="4" fontId="15" fillId="0" borderId="4" xfId="0" applyNumberFormat="1" applyFont="1" applyFill="1" applyBorder="1" applyAlignment="1" applyProtection="1">
      <alignment horizontal="right" vertical="center"/>
    </xf>
    <xf numFmtId="0" fontId="13" fillId="0" borderId="5" xfId="0" applyNumberFormat="1" applyFont="1" applyFill="1" applyBorder="1" applyAlignment="1" applyProtection="1">
      <alignment vertical="center"/>
    </xf>
    <xf numFmtId="4" fontId="14" fillId="0" borderId="5" xfId="0" applyNumberFormat="1" applyFont="1" applyFill="1" applyBorder="1" applyAlignment="1" applyProtection="1">
      <alignment horizontal="right" vertical="center"/>
    </xf>
    <xf numFmtId="4" fontId="14" fillId="0" borderId="0" xfId="0" applyNumberFormat="1" applyFont="1" applyFill="1" applyBorder="1" applyAlignment="1" applyProtection="1">
      <alignment horizontal="right" vertical="center"/>
    </xf>
    <xf numFmtId="49" fontId="18" fillId="0" borderId="0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6" fillId="0" borderId="0" xfId="0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19" fillId="0" borderId="0" xfId="1" applyNumberFormat="1" applyFont="1" applyFill="1" applyBorder="1" applyAlignment="1" applyProtection="1">
      <alignment horizontal="left" vertical="center"/>
    </xf>
    <xf numFmtId="49" fontId="20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5" fillId="0" borderId="0" xfId="1" applyNumberFormat="1" applyFont="1" applyFill="1" applyBorder="1" applyAlignment="1" applyProtection="1">
      <alignment horizontal="left" vertical="center"/>
    </xf>
    <xf numFmtId="49" fontId="17" fillId="0" borderId="0" xfId="1" applyNumberFormat="1" applyFont="1" applyFill="1" applyBorder="1" applyAlignment="1" applyProtection="1">
      <alignment horizontal="left" vertical="center"/>
    </xf>
    <xf numFmtId="49" fontId="14" fillId="2" borderId="0" xfId="0" applyNumberFormat="1" applyFont="1" applyFill="1" applyBorder="1" applyAlignment="1" applyProtection="1">
      <alignment horizontal="left" vertical="center"/>
    </xf>
    <xf numFmtId="0" fontId="14" fillId="2" borderId="0" xfId="0" applyNumberFormat="1" applyFont="1" applyFill="1" applyBorder="1" applyAlignment="1" applyProtection="1">
      <alignment horizontal="left" vertical="center"/>
    </xf>
    <xf numFmtId="49" fontId="14" fillId="0" borderId="5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/>
    </xf>
    <xf numFmtId="0" fontId="13" fillId="0" borderId="0" xfId="0" applyNumberFormat="1" applyFont="1" applyFill="1" applyBorder="1" applyAlignment="1" applyProtection="1">
      <alignment horizontal="left" vertical="center" wrapText="1"/>
    </xf>
    <xf numFmtId="0" fontId="13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14" fontId="13" fillId="0" borderId="0" xfId="0" applyNumberFormat="1" applyFont="1" applyFill="1" applyBorder="1" applyAlignment="1" applyProtection="1">
      <alignment horizontal="left" vertical="center"/>
    </xf>
    <xf numFmtId="49" fontId="14" fillId="0" borderId="29" xfId="0" applyNumberFormat="1" applyFont="1" applyFill="1" applyBorder="1" applyAlignment="1" applyProtection="1">
      <alignment horizontal="center" vertical="center"/>
    </xf>
    <xf numFmtId="0" fontId="14" fillId="0" borderId="30" xfId="0" applyNumberFormat="1" applyFont="1" applyFill="1" applyBorder="1" applyAlignment="1" applyProtection="1">
      <alignment horizontal="center" vertical="center"/>
    </xf>
    <xf numFmtId="0" fontId="14" fillId="0" borderId="31" xfId="0" applyNumberFormat="1" applyFont="1" applyFill="1" applyBorder="1" applyAlignment="1" applyProtection="1">
      <alignment horizontal="center" vertical="center"/>
    </xf>
    <xf numFmtId="49" fontId="14" fillId="2" borderId="3" xfId="0" applyNumberFormat="1" applyFont="1" applyFill="1" applyBorder="1" applyAlignment="1" applyProtection="1">
      <alignment horizontal="left" vertical="center"/>
    </xf>
    <xf numFmtId="0" fontId="14" fillId="2" borderId="3" xfId="0" applyNumberFormat="1" applyFont="1" applyFill="1" applyBorder="1" applyAlignment="1" applyProtection="1">
      <alignment horizontal="left" vertical="center"/>
    </xf>
    <xf numFmtId="49" fontId="12" fillId="0" borderId="4" xfId="0" applyNumberFormat="1" applyFont="1" applyFill="1" applyBorder="1" applyAlignment="1" applyProtection="1">
      <alignment horizontal="center"/>
    </xf>
    <xf numFmtId="0" fontId="12" fillId="0" borderId="4" xfId="0" applyNumberFormat="1" applyFont="1" applyFill="1" applyBorder="1" applyAlignment="1" applyProtection="1">
      <alignment horizontal="center" vertical="center"/>
    </xf>
    <xf numFmtId="0" fontId="13" fillId="0" borderId="33" xfId="0" applyNumberFormat="1" applyFont="1" applyFill="1" applyBorder="1" applyAlignment="1" applyProtection="1">
      <alignment horizontal="left" vertical="center" wrapText="1"/>
    </xf>
    <xf numFmtId="0" fontId="13" fillId="0" borderId="5" xfId="0" applyNumberFormat="1" applyFont="1" applyFill="1" applyBorder="1" applyAlignment="1" applyProtection="1">
      <alignment horizontal="left" vertical="center"/>
    </xf>
    <xf numFmtId="0" fontId="13" fillId="0" borderId="13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horizontal="left" vertical="center"/>
    </xf>
    <xf numFmtId="49" fontId="13" fillId="0" borderId="5" xfId="0" applyNumberFormat="1" applyFont="1" applyFill="1" applyBorder="1" applyAlignment="1" applyProtection="1">
      <alignment horizontal="left" vertical="center"/>
    </xf>
    <xf numFmtId="0" fontId="13" fillId="0" borderId="5" xfId="0" applyNumberFormat="1" applyFont="1" applyFill="1" applyBorder="1" applyAlignment="1" applyProtection="1">
      <alignment horizontal="left" vertical="center" wrapText="1"/>
    </xf>
    <xf numFmtId="0" fontId="13" fillId="0" borderId="13" xfId="0" applyNumberFormat="1" applyFont="1" applyFill="1" applyBorder="1" applyAlignment="1" applyProtection="1">
      <alignment horizontal="left" vertical="center" wrapText="1"/>
    </xf>
    <xf numFmtId="0" fontId="13" fillId="0" borderId="32" xfId="0" applyNumberFormat="1" applyFont="1" applyFill="1" applyBorder="1" applyAlignment="1" applyProtection="1">
      <alignment horizontal="left" vertical="center"/>
    </xf>
    <xf numFmtId="0" fontId="13" fillId="0" borderId="28" xfId="0" applyNumberFormat="1" applyFont="1" applyFill="1" applyBorder="1" applyAlignment="1" applyProtection="1">
      <alignment horizontal="left" vertical="center"/>
    </xf>
    <xf numFmtId="49" fontId="13" fillId="0" borderId="0" xfId="0" applyNumberFormat="1" applyFont="1" applyFill="1" applyBorder="1" applyAlignment="1" applyProtection="1">
      <alignment horizontal="left" vertical="center"/>
    </xf>
    <xf numFmtId="0" fontId="2" fillId="0" borderId="13" xfId="0" applyNumberFormat="1" applyFont="1" applyFill="1" applyBorder="1" applyAlignment="1" applyProtection="1">
      <alignment horizontal="left" vertical="center" wrapText="1"/>
    </xf>
    <xf numFmtId="0" fontId="2" fillId="0" borderId="13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25" xfId="0" applyNumberFormat="1" applyFont="1" applyFill="1" applyBorder="1" applyAlignment="1" applyProtection="1">
      <alignment horizontal="left" vertical="center"/>
    </xf>
    <xf numFmtId="0" fontId="2" fillId="0" borderId="32" xfId="0" applyNumberFormat="1" applyFont="1" applyFill="1" applyBorder="1" applyAlignment="1" applyProtection="1">
      <alignment horizontal="left" vertical="center"/>
    </xf>
    <xf numFmtId="0" fontId="2" fillId="0" borderId="28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4" fontId="2" fillId="0" borderId="0" xfId="0" applyNumberFormat="1" applyFont="1" applyFill="1" applyBorder="1" applyAlignment="1" applyProtection="1">
      <alignment horizontal="left" vertical="center"/>
    </xf>
    <xf numFmtId="0" fontId="2" fillId="0" borderId="34" xfId="0" applyNumberFormat="1" applyFont="1" applyFill="1" applyBorder="1" applyAlignment="1" applyProtection="1">
      <alignment horizontal="left" vertical="center"/>
    </xf>
    <xf numFmtId="49" fontId="3" fillId="0" borderId="4" xfId="0" applyNumberFormat="1" applyFont="1" applyFill="1" applyBorder="1" applyAlignment="1" applyProtection="1">
      <alignment horizontal="center"/>
    </xf>
    <xf numFmtId="0" fontId="3" fillId="0" borderId="4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5" xfId="0" applyNumberFormat="1" applyFont="1" applyFill="1" applyBorder="1" applyAlignment="1" applyProtection="1">
      <alignment horizontal="left" vertical="center"/>
    </xf>
    <xf numFmtId="0" fontId="2" fillId="0" borderId="22" xfId="0" applyNumberFormat="1" applyFont="1" applyFill="1" applyBorder="1" applyAlignment="1" applyProtection="1">
      <alignment horizontal="left" vertical="center"/>
    </xf>
    <xf numFmtId="49" fontId="9" fillId="0" borderId="14" xfId="0" applyNumberFormat="1" applyFont="1" applyFill="1" applyBorder="1" applyAlignment="1" applyProtection="1">
      <alignment horizontal="left" vertical="center"/>
    </xf>
    <xf numFmtId="0" fontId="9" fillId="0" borderId="0" xfId="0" applyNumberFormat="1" applyFont="1" applyFill="1" applyBorder="1" applyAlignment="1" applyProtection="1">
      <alignment horizontal="left" vertical="center"/>
    </xf>
    <xf numFmtId="0" fontId="9" fillId="0" borderId="35" xfId="0" applyNumberFormat="1" applyFont="1" applyFill="1" applyBorder="1" applyAlignment="1" applyProtection="1">
      <alignment horizontal="left" vertical="center"/>
    </xf>
    <xf numFmtId="49" fontId="9" fillId="0" borderId="36" xfId="0" applyNumberFormat="1" applyFont="1" applyFill="1" applyBorder="1" applyAlignment="1" applyProtection="1">
      <alignment horizontal="left" vertical="center"/>
    </xf>
    <xf numFmtId="0" fontId="9" fillId="0" borderId="28" xfId="0" applyNumberFormat="1" applyFont="1" applyFill="1" applyBorder="1" applyAlignment="1" applyProtection="1">
      <alignment horizontal="left" vertical="center"/>
    </xf>
    <xf numFmtId="0" fontId="9" fillId="0" borderId="37" xfId="0" applyNumberFormat="1" applyFont="1" applyFill="1" applyBorder="1" applyAlignment="1" applyProtection="1">
      <alignment horizontal="left" vertical="center"/>
    </xf>
    <xf numFmtId="49" fontId="9" fillId="0" borderId="39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40" xfId="0" applyNumberFormat="1" applyFont="1" applyFill="1" applyBorder="1" applyAlignment="1" applyProtection="1">
      <alignment horizontal="left" vertical="center"/>
    </xf>
    <xf numFmtId="49" fontId="8" fillId="2" borderId="26" xfId="0" applyNumberFormat="1" applyFont="1" applyFill="1" applyBorder="1" applyAlignment="1" applyProtection="1">
      <alignment horizontal="left" vertical="center"/>
    </xf>
    <xf numFmtId="0" fontId="8" fillId="2" borderId="38" xfId="0" applyNumberFormat="1" applyFont="1" applyFill="1" applyBorder="1" applyAlignment="1" applyProtection="1">
      <alignment horizontal="left" vertical="center"/>
    </xf>
    <xf numFmtId="49" fontId="8" fillId="0" borderId="26" xfId="0" applyNumberFormat="1" applyFont="1" applyFill="1" applyBorder="1" applyAlignment="1" applyProtection="1">
      <alignment horizontal="left" vertical="center"/>
    </xf>
    <xf numFmtId="0" fontId="8" fillId="0" borderId="27" xfId="0" applyNumberFormat="1" applyFont="1" applyFill="1" applyBorder="1" applyAlignment="1" applyProtection="1">
      <alignment horizontal="left" vertical="center"/>
    </xf>
    <xf numFmtId="49" fontId="9" fillId="0" borderId="26" xfId="0" applyNumberFormat="1" applyFont="1" applyFill="1" applyBorder="1" applyAlignment="1" applyProtection="1">
      <alignment horizontal="left" vertical="center"/>
    </xf>
    <xf numFmtId="0" fontId="9" fillId="0" borderId="27" xfId="0" applyNumberFormat="1" applyFont="1" applyFill="1" applyBorder="1" applyAlignment="1" applyProtection="1">
      <alignment horizontal="left" vertical="center"/>
    </xf>
    <xf numFmtId="49" fontId="6" fillId="0" borderId="38" xfId="0" applyNumberFormat="1" applyFont="1" applyFill="1" applyBorder="1" applyAlignment="1" applyProtection="1">
      <alignment horizontal="center" vertical="center"/>
    </xf>
    <xf numFmtId="0" fontId="6" fillId="0" borderId="38" xfId="0" applyNumberFormat="1" applyFont="1" applyFill="1" applyBorder="1" applyAlignment="1" applyProtection="1">
      <alignment horizontal="center" vertical="center"/>
    </xf>
    <xf numFmtId="49" fontId="10" fillId="0" borderId="26" xfId="0" applyNumberFormat="1" applyFont="1" applyFill="1" applyBorder="1" applyAlignment="1" applyProtection="1">
      <alignment horizontal="left" vertical="center"/>
    </xf>
    <xf numFmtId="0" fontId="10" fillId="0" borderId="27" xfId="0" applyNumberFormat="1" applyFont="1" applyFill="1" applyBorder="1" applyAlignment="1" applyProtection="1">
      <alignment horizontal="left" vertical="center"/>
    </xf>
    <xf numFmtId="0" fontId="2" fillId="0" borderId="23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left" vertical="center"/>
    </xf>
    <xf numFmtId="14" fontId="2" fillId="0" borderId="25" xfId="0" applyNumberFormat="1" applyFont="1" applyFill="1" applyBorder="1" applyAlignment="1" applyProtection="1">
      <alignment horizontal="left" vertical="center"/>
    </xf>
    <xf numFmtId="0" fontId="2" fillId="0" borderId="41" xfId="0" applyNumberFormat="1" applyFont="1" applyFill="1" applyBorder="1" applyAlignment="1" applyProtection="1">
      <alignment horizontal="left" vertical="center"/>
    </xf>
    <xf numFmtId="49" fontId="2" fillId="0" borderId="25" xfId="0" applyNumberFormat="1" applyFont="1" applyFill="1" applyBorder="1" applyAlignment="1" applyProtection="1">
      <alignment horizontal="left" vertical="center"/>
    </xf>
    <xf numFmtId="0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4" xfId="0" applyNumberFormat="1" applyFont="1" applyFill="1" applyBorder="1" applyAlignment="1" applyProtection="1">
      <alignment horizontal="center" vertical="center"/>
    </xf>
    <xf numFmtId="49" fontId="2" fillId="0" borderId="22" xfId="0" applyNumberFormat="1" applyFont="1" applyFill="1" applyBorder="1" applyAlignment="1" applyProtection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2270"/>
  <sheetViews>
    <sheetView tabSelected="1" zoomScaleNormal="100" workbookViewId="0">
      <selection activeCell="G1814" sqref="G1814"/>
    </sheetView>
  </sheetViews>
  <sheetFormatPr defaultColWidth="11.5703125" defaultRowHeight="12.75" x14ac:dyDescent="0.2"/>
  <cols>
    <col min="1" max="1" width="3.7109375" style="33" customWidth="1"/>
    <col min="2" max="2" width="6.85546875" style="33" customWidth="1"/>
    <col min="3" max="3" width="13.28515625" style="33" customWidth="1"/>
    <col min="4" max="4" width="135" style="33" customWidth="1"/>
    <col min="5" max="5" width="4.28515625" style="33" customWidth="1"/>
    <col min="6" max="6" width="12.85546875" style="33" customWidth="1"/>
    <col min="7" max="7" width="12" style="33" customWidth="1"/>
    <col min="8" max="10" width="14.28515625" style="33" customWidth="1"/>
    <col min="11" max="12" width="11.7109375" style="33" customWidth="1"/>
    <col min="13" max="13" width="0" style="33" hidden="1" customWidth="1"/>
    <col min="14" max="46" width="12.140625" style="33" hidden="1" customWidth="1"/>
    <col min="47" max="16384" width="11.5703125" style="33"/>
  </cols>
  <sheetData>
    <row r="1" spans="1:42" ht="72.95" customHeight="1" x14ac:dyDescent="0.35">
      <c r="A1" s="282" t="s">
        <v>0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42" x14ac:dyDescent="0.2">
      <c r="A2" s="284" t="s">
        <v>1</v>
      </c>
      <c r="B2" s="285"/>
      <c r="C2" s="285"/>
      <c r="D2" s="287" t="s">
        <v>1242</v>
      </c>
      <c r="E2" s="289" t="s">
        <v>1702</v>
      </c>
      <c r="F2" s="285"/>
      <c r="G2" s="289"/>
      <c r="H2" s="285"/>
      <c r="I2" s="290" t="s">
        <v>1720</v>
      </c>
      <c r="J2" s="290" t="s">
        <v>1725</v>
      </c>
      <c r="K2" s="285"/>
      <c r="L2" s="285"/>
      <c r="M2" s="34"/>
    </row>
    <row r="3" spans="1:42" x14ac:dyDescent="0.2">
      <c r="A3" s="286"/>
      <c r="B3" s="274"/>
      <c r="C3" s="274"/>
      <c r="D3" s="288"/>
      <c r="E3" s="274"/>
      <c r="F3" s="274"/>
      <c r="G3" s="274"/>
      <c r="H3" s="274"/>
      <c r="I3" s="274"/>
      <c r="J3" s="274"/>
      <c r="K3" s="274"/>
      <c r="L3" s="274"/>
      <c r="M3" s="34"/>
    </row>
    <row r="4" spans="1:42" x14ac:dyDescent="0.2">
      <c r="A4" s="291" t="s">
        <v>2</v>
      </c>
      <c r="B4" s="274"/>
      <c r="C4" s="274"/>
      <c r="D4" s="273" t="s">
        <v>1243</v>
      </c>
      <c r="E4" s="294" t="s">
        <v>1703</v>
      </c>
      <c r="F4" s="274"/>
      <c r="G4" s="276">
        <v>42970</v>
      </c>
      <c r="H4" s="274"/>
      <c r="I4" s="273" t="s">
        <v>1721</v>
      </c>
      <c r="J4" s="273" t="s">
        <v>1726</v>
      </c>
      <c r="K4" s="274"/>
      <c r="L4" s="274"/>
      <c r="M4" s="34"/>
    </row>
    <row r="5" spans="1:42" x14ac:dyDescent="0.2">
      <c r="A5" s="286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34"/>
    </row>
    <row r="6" spans="1:42" x14ac:dyDescent="0.2">
      <c r="A6" s="291" t="s">
        <v>3</v>
      </c>
      <c r="B6" s="274"/>
      <c r="C6" s="274"/>
      <c r="D6" s="273" t="s">
        <v>1244</v>
      </c>
      <c r="E6" s="294" t="s">
        <v>1704</v>
      </c>
      <c r="F6" s="274"/>
      <c r="G6" s="274"/>
      <c r="H6" s="274"/>
      <c r="I6" s="273" t="s">
        <v>1722</v>
      </c>
      <c r="J6" s="273" t="s">
        <v>1727</v>
      </c>
      <c r="K6" s="274"/>
      <c r="L6" s="274"/>
      <c r="M6" s="34"/>
    </row>
    <row r="7" spans="1:42" x14ac:dyDescent="0.2">
      <c r="A7" s="286"/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34"/>
    </row>
    <row r="8" spans="1:42" x14ac:dyDescent="0.2">
      <c r="A8" s="291" t="s">
        <v>4</v>
      </c>
      <c r="B8" s="274"/>
      <c r="C8" s="274"/>
      <c r="D8" s="273">
        <v>8011912</v>
      </c>
      <c r="E8" s="294" t="s">
        <v>1705</v>
      </c>
      <c r="F8" s="274"/>
      <c r="G8" s="276">
        <v>42970</v>
      </c>
      <c r="H8" s="274"/>
      <c r="I8" s="273" t="s">
        <v>1723</v>
      </c>
      <c r="J8" s="273" t="s">
        <v>1728</v>
      </c>
      <c r="K8" s="274"/>
      <c r="L8" s="274"/>
      <c r="M8" s="34"/>
    </row>
    <row r="9" spans="1:42" x14ac:dyDescent="0.2">
      <c r="A9" s="292"/>
      <c r="B9" s="293"/>
      <c r="C9" s="293"/>
      <c r="D9" s="293"/>
      <c r="E9" s="293"/>
      <c r="F9" s="293"/>
      <c r="G9" s="293"/>
      <c r="H9" s="293"/>
      <c r="I9" s="293"/>
      <c r="J9" s="293"/>
      <c r="K9" s="293"/>
      <c r="L9" s="293"/>
      <c r="M9" s="34"/>
    </row>
    <row r="10" spans="1:42" x14ac:dyDescent="0.2">
      <c r="A10" s="35" t="s">
        <v>5</v>
      </c>
      <c r="B10" s="36" t="s">
        <v>1137</v>
      </c>
      <c r="C10" s="36" t="s">
        <v>1154</v>
      </c>
      <c r="D10" s="36" t="s">
        <v>1245</v>
      </c>
      <c r="E10" s="36" t="s">
        <v>1706</v>
      </c>
      <c r="F10" s="37" t="s">
        <v>1714</v>
      </c>
      <c r="G10" s="38" t="s">
        <v>1715</v>
      </c>
      <c r="H10" s="277" t="s">
        <v>1717</v>
      </c>
      <c r="I10" s="278"/>
      <c r="J10" s="279"/>
      <c r="K10" s="277" t="s">
        <v>1730</v>
      </c>
      <c r="L10" s="279"/>
      <c r="M10" s="39"/>
    </row>
    <row r="11" spans="1:42" x14ac:dyDescent="0.2">
      <c r="A11" s="40" t="s">
        <v>6</v>
      </c>
      <c r="B11" s="41" t="s">
        <v>6</v>
      </c>
      <c r="C11" s="41" t="s">
        <v>6</v>
      </c>
      <c r="D11" s="42" t="s">
        <v>1246</v>
      </c>
      <c r="E11" s="41" t="s">
        <v>6</v>
      </c>
      <c r="F11" s="41" t="s">
        <v>6</v>
      </c>
      <c r="G11" s="43" t="s">
        <v>1716</v>
      </c>
      <c r="H11" s="44" t="s">
        <v>1718</v>
      </c>
      <c r="I11" s="45" t="s">
        <v>1724</v>
      </c>
      <c r="J11" s="46" t="s">
        <v>1729</v>
      </c>
      <c r="K11" s="44" t="s">
        <v>1715</v>
      </c>
      <c r="L11" s="46" t="s">
        <v>1729</v>
      </c>
      <c r="M11" s="39"/>
      <c r="O11" s="47" t="s">
        <v>1732</v>
      </c>
      <c r="P11" s="47" t="s">
        <v>1733</v>
      </c>
      <c r="Q11" s="47" t="s">
        <v>1738</v>
      </c>
      <c r="R11" s="47" t="s">
        <v>1739</v>
      </c>
      <c r="S11" s="47" t="s">
        <v>1740</v>
      </c>
      <c r="T11" s="47" t="s">
        <v>1741</v>
      </c>
      <c r="U11" s="47" t="s">
        <v>1742</v>
      </c>
      <c r="V11" s="47" t="s">
        <v>1743</v>
      </c>
      <c r="W11" s="47" t="s">
        <v>1744</v>
      </c>
    </row>
    <row r="12" spans="1:42" x14ac:dyDescent="0.2">
      <c r="A12" s="48"/>
      <c r="B12" s="49" t="s">
        <v>1138</v>
      </c>
      <c r="C12" s="49"/>
      <c r="D12" s="280" t="s">
        <v>1247</v>
      </c>
      <c r="E12" s="281"/>
      <c r="F12" s="281"/>
      <c r="G12" s="281"/>
      <c r="H12" s="50">
        <f>H13+H18+H21+H24+H35+H48+H51+H82+H91+H115+H120+H131+H139+H147+H150+H152</f>
        <v>0</v>
      </c>
      <c r="I12" s="50">
        <f>I13+I18+I21+I24+I35+I48+I51+I82+I91+I115+I120+I131+I139+I147+I150+I152</f>
        <v>0</v>
      </c>
      <c r="J12" s="50">
        <f>H12+I12</f>
        <v>0</v>
      </c>
      <c r="K12" s="51"/>
      <c r="L12" s="50">
        <f>L13+L18+L21+L24+L35+L48+L51+L82+L91+L115+L120+L131+L139+L147+L150+L152</f>
        <v>2.4280641000000003</v>
      </c>
    </row>
    <row r="13" spans="1:42" x14ac:dyDescent="0.2">
      <c r="A13" s="52"/>
      <c r="B13" s="53" t="s">
        <v>1138</v>
      </c>
      <c r="C13" s="53" t="s">
        <v>38</v>
      </c>
      <c r="D13" s="269" t="s">
        <v>1248</v>
      </c>
      <c r="E13" s="270"/>
      <c r="F13" s="270"/>
      <c r="G13" s="270"/>
      <c r="H13" s="54">
        <f>SUM(H14:H17)</f>
        <v>0</v>
      </c>
      <c r="I13" s="54">
        <f>SUM(I14:I17)</f>
        <v>0</v>
      </c>
      <c r="J13" s="54">
        <f>H13+I13</f>
        <v>0</v>
      </c>
      <c r="K13" s="47"/>
      <c r="L13" s="54">
        <f>SUM(L14:L17)</f>
        <v>6.1462200000000002E-2</v>
      </c>
      <c r="O13" s="54">
        <f>IF(P13="PR",J13,SUM(N14:N17))</f>
        <v>0</v>
      </c>
      <c r="P13" s="47" t="s">
        <v>1734</v>
      </c>
      <c r="Q13" s="54">
        <f>IF(P13="HS",H13,0)</f>
        <v>0</v>
      </c>
      <c r="R13" s="54">
        <f>IF(P13="HS",I13-O13,0)</f>
        <v>0</v>
      </c>
      <c r="S13" s="54">
        <f>IF(P13="PS",H13,0)</f>
        <v>0</v>
      </c>
      <c r="T13" s="54">
        <f>IF(P13="PS",I13-O13,0)</f>
        <v>0</v>
      </c>
      <c r="U13" s="54">
        <f>IF(P13="MP",H13,0)</f>
        <v>0</v>
      </c>
      <c r="V13" s="54">
        <f>IF(P13="MP",I13-O13,0)</f>
        <v>0</v>
      </c>
      <c r="W13" s="54">
        <f>IF(P13="OM",H13,0)</f>
        <v>0</v>
      </c>
      <c r="X13" s="47" t="s">
        <v>1138</v>
      </c>
      <c r="AH13" s="54">
        <f>SUM(Y14:Y17)</f>
        <v>0</v>
      </c>
      <c r="AI13" s="54">
        <f>SUM(Z14:Z17)</f>
        <v>0</v>
      </c>
      <c r="AJ13" s="54">
        <f>SUM(AA14:AA17)</f>
        <v>0</v>
      </c>
    </row>
    <row r="14" spans="1:42" x14ac:dyDescent="0.2">
      <c r="A14" s="55" t="s">
        <v>7</v>
      </c>
      <c r="B14" s="55" t="s">
        <v>1138</v>
      </c>
      <c r="C14" s="55" t="s">
        <v>1155</v>
      </c>
      <c r="D14" s="55" t="s">
        <v>1835</v>
      </c>
      <c r="E14" s="55" t="s">
        <v>1707</v>
      </c>
      <c r="F14" s="56">
        <v>0.02</v>
      </c>
      <c r="G14" s="56">
        <v>0</v>
      </c>
      <c r="H14" s="56">
        <f>ROUND(F14*AD14,2)</f>
        <v>0</v>
      </c>
      <c r="I14" s="56">
        <f>J14-H14</f>
        <v>0</v>
      </c>
      <c r="J14" s="56">
        <f>ROUND(F14*G14,2)</f>
        <v>0</v>
      </c>
      <c r="K14" s="56">
        <v>2.53999</v>
      </c>
      <c r="L14" s="56">
        <f>F14*K14</f>
        <v>5.0799799999999999E-2</v>
      </c>
      <c r="M14" s="57" t="s">
        <v>7</v>
      </c>
      <c r="N14" s="56">
        <f>IF(M14="5",I14,0)</f>
        <v>0</v>
      </c>
      <c r="Y14" s="56">
        <f>IF(AC14=0,J14,0)</f>
        <v>0</v>
      </c>
      <c r="Z14" s="56">
        <f>IF(AC14=15,J14,0)</f>
        <v>0</v>
      </c>
      <c r="AA14" s="56">
        <f>IF(AC14=21,J14,0)</f>
        <v>0</v>
      </c>
      <c r="AC14" s="58">
        <v>21</v>
      </c>
      <c r="AD14" s="58">
        <f>G14*0.813362397820164</f>
        <v>0</v>
      </c>
      <c r="AE14" s="58">
        <f>G14*(1-0.813362397820164)</f>
        <v>0</v>
      </c>
      <c r="AL14" s="58">
        <f>F14*AD14</f>
        <v>0</v>
      </c>
      <c r="AM14" s="58">
        <f>F14*AE14</f>
        <v>0</v>
      </c>
      <c r="AN14" s="59" t="s">
        <v>1745</v>
      </c>
      <c r="AO14" s="59" t="s">
        <v>1761</v>
      </c>
      <c r="AP14" s="47" t="s">
        <v>1768</v>
      </c>
    </row>
    <row r="15" spans="1:42" x14ac:dyDescent="0.2">
      <c r="D15" s="60" t="s">
        <v>1249</v>
      </c>
      <c r="F15" s="61">
        <v>0.02</v>
      </c>
    </row>
    <row r="16" spans="1:42" x14ac:dyDescent="0.2">
      <c r="A16" s="55" t="s">
        <v>8</v>
      </c>
      <c r="B16" s="55" t="s">
        <v>1138</v>
      </c>
      <c r="C16" s="55" t="s">
        <v>1156</v>
      </c>
      <c r="D16" s="55" t="s">
        <v>1250</v>
      </c>
      <c r="E16" s="55" t="s">
        <v>1708</v>
      </c>
      <c r="F16" s="56">
        <v>0.28000000000000003</v>
      </c>
      <c r="G16" s="56">
        <v>0</v>
      </c>
      <c r="H16" s="56">
        <f>ROUND(F16*AD16,2)</f>
        <v>0</v>
      </c>
      <c r="I16" s="56">
        <f>J16-H16</f>
        <v>0</v>
      </c>
      <c r="J16" s="56">
        <f>ROUND(F16*G16,2)</f>
        <v>0</v>
      </c>
      <c r="K16" s="56">
        <v>3.8080000000000003E-2</v>
      </c>
      <c r="L16" s="56">
        <f>F16*K16</f>
        <v>1.0662400000000002E-2</v>
      </c>
      <c r="M16" s="57" t="s">
        <v>7</v>
      </c>
      <c r="N16" s="56">
        <f>IF(M16="5",I16,0)</f>
        <v>0</v>
      </c>
      <c r="Y16" s="56">
        <f>IF(AC16=0,J16,0)</f>
        <v>0</v>
      </c>
      <c r="Z16" s="56">
        <f>IF(AC16=15,J16,0)</f>
        <v>0</v>
      </c>
      <c r="AA16" s="56">
        <f>IF(AC16=21,J16,0)</f>
        <v>0</v>
      </c>
      <c r="AC16" s="58">
        <v>21</v>
      </c>
      <c r="AD16" s="58">
        <f>G16*0.555284552845528</f>
        <v>0</v>
      </c>
      <c r="AE16" s="58">
        <f>G16*(1-0.555284552845528)</f>
        <v>0</v>
      </c>
      <c r="AL16" s="58">
        <f>F16*AD16</f>
        <v>0</v>
      </c>
      <c r="AM16" s="58">
        <f>F16*AE16</f>
        <v>0</v>
      </c>
      <c r="AN16" s="59" t="s">
        <v>1745</v>
      </c>
      <c r="AO16" s="59" t="s">
        <v>1761</v>
      </c>
      <c r="AP16" s="47" t="s">
        <v>1768</v>
      </c>
    </row>
    <row r="17" spans="1:42" x14ac:dyDescent="0.2">
      <c r="D17" s="60" t="s">
        <v>1251</v>
      </c>
      <c r="F17" s="61">
        <v>0.28000000000000003</v>
      </c>
    </row>
    <row r="18" spans="1:42" x14ac:dyDescent="0.2">
      <c r="A18" s="52"/>
      <c r="B18" s="53" t="s">
        <v>1138</v>
      </c>
      <c r="C18" s="53" t="s">
        <v>39</v>
      </c>
      <c r="D18" s="269" t="s">
        <v>1252</v>
      </c>
      <c r="E18" s="270"/>
      <c r="F18" s="270"/>
      <c r="G18" s="270"/>
      <c r="H18" s="54">
        <f>SUM(H19:H19)</f>
        <v>0</v>
      </c>
      <c r="I18" s="54">
        <f>SUM(I19:I19)</f>
        <v>0</v>
      </c>
      <c r="J18" s="54">
        <f>H18+I18</f>
        <v>0</v>
      </c>
      <c r="K18" s="47"/>
      <c r="L18" s="54">
        <f>SUM(L19:L19)</f>
        <v>0.150865</v>
      </c>
      <c r="O18" s="54">
        <f>IF(P18="PR",J18,SUM(N19:N19))</f>
        <v>0</v>
      </c>
      <c r="P18" s="47" t="s">
        <v>1734</v>
      </c>
      <c r="Q18" s="54">
        <f>IF(P18="HS",H18,0)</f>
        <v>0</v>
      </c>
      <c r="R18" s="54">
        <f>IF(P18="HS",I18-O18,0)</f>
        <v>0</v>
      </c>
      <c r="S18" s="54">
        <f>IF(P18="PS",H18,0)</f>
        <v>0</v>
      </c>
      <c r="T18" s="54">
        <f>IF(P18="PS",I18-O18,0)</f>
        <v>0</v>
      </c>
      <c r="U18" s="54">
        <f>IF(P18="MP",H18,0)</f>
        <v>0</v>
      </c>
      <c r="V18" s="54">
        <f>IF(P18="MP",I18-O18,0)</f>
        <v>0</v>
      </c>
      <c r="W18" s="54">
        <f>IF(P18="OM",H18,0)</f>
        <v>0</v>
      </c>
      <c r="X18" s="47" t="s">
        <v>1138</v>
      </c>
      <c r="AH18" s="54">
        <f>SUM(Y19:Y19)</f>
        <v>0</v>
      </c>
      <c r="AI18" s="54">
        <f>SUM(Z19:Z19)</f>
        <v>0</v>
      </c>
      <c r="AJ18" s="54">
        <f>SUM(AA19:AA19)</f>
        <v>0</v>
      </c>
    </row>
    <row r="19" spans="1:42" x14ac:dyDescent="0.2">
      <c r="A19" s="55" t="s">
        <v>9</v>
      </c>
      <c r="B19" s="55" t="s">
        <v>1138</v>
      </c>
      <c r="C19" s="55" t="s">
        <v>1157</v>
      </c>
      <c r="D19" s="55" t="s">
        <v>1844</v>
      </c>
      <c r="E19" s="55" t="s">
        <v>1708</v>
      </c>
      <c r="F19" s="56">
        <v>1.43</v>
      </c>
      <c r="G19" s="56">
        <v>0</v>
      </c>
      <c r="H19" s="56">
        <f>ROUND(F19*AD19,2)</f>
        <v>0</v>
      </c>
      <c r="I19" s="56">
        <f>J19-H19</f>
        <v>0</v>
      </c>
      <c r="J19" s="56">
        <f>ROUND(F19*G19,2)</f>
        <v>0</v>
      </c>
      <c r="K19" s="56">
        <v>0.1055</v>
      </c>
      <c r="L19" s="56">
        <f>F19*K19</f>
        <v>0.150865</v>
      </c>
      <c r="M19" s="57" t="s">
        <v>7</v>
      </c>
      <c r="N19" s="56">
        <f>IF(M19="5",I19,0)</f>
        <v>0</v>
      </c>
      <c r="Y19" s="56">
        <f>IF(AC19=0,J19,0)</f>
        <v>0</v>
      </c>
      <c r="Z19" s="56">
        <f>IF(AC19=15,J19,0)</f>
        <v>0</v>
      </c>
      <c r="AA19" s="56">
        <f>IF(AC19=21,J19,0)</f>
        <v>0</v>
      </c>
      <c r="AC19" s="58">
        <v>21</v>
      </c>
      <c r="AD19" s="58">
        <f>G19*0.853314527503526</f>
        <v>0</v>
      </c>
      <c r="AE19" s="58">
        <f>G19*(1-0.853314527503526)</f>
        <v>0</v>
      </c>
      <c r="AL19" s="58">
        <f>F19*AD19</f>
        <v>0</v>
      </c>
      <c r="AM19" s="58">
        <f>F19*AE19</f>
        <v>0</v>
      </c>
      <c r="AN19" s="59" t="s">
        <v>1746</v>
      </c>
      <c r="AO19" s="59" t="s">
        <v>1761</v>
      </c>
      <c r="AP19" s="47" t="s">
        <v>1768</v>
      </c>
    </row>
    <row r="20" spans="1:42" x14ac:dyDescent="0.2">
      <c r="D20" s="60" t="s">
        <v>1253</v>
      </c>
      <c r="F20" s="61">
        <v>1.43</v>
      </c>
    </row>
    <row r="21" spans="1:42" x14ac:dyDescent="0.2">
      <c r="A21" s="52"/>
      <c r="B21" s="53" t="s">
        <v>1138</v>
      </c>
      <c r="C21" s="53" t="s">
        <v>43</v>
      </c>
      <c r="D21" s="269" t="s">
        <v>1254</v>
      </c>
      <c r="E21" s="270"/>
      <c r="F21" s="270"/>
      <c r="G21" s="270"/>
      <c r="H21" s="54">
        <f>SUM(H22:H22)</f>
        <v>0</v>
      </c>
      <c r="I21" s="54">
        <f>SUM(I22:I22)</f>
        <v>0</v>
      </c>
      <c r="J21" s="54">
        <f>H21+I21</f>
        <v>0</v>
      </c>
      <c r="K21" s="47"/>
      <c r="L21" s="54">
        <f>SUM(L22:L22)</f>
        <v>5.2451999999999992E-2</v>
      </c>
      <c r="O21" s="54">
        <f>IF(P21="PR",J21,SUM(N22:N22))</f>
        <v>0</v>
      </c>
      <c r="P21" s="47" t="s">
        <v>1734</v>
      </c>
      <c r="Q21" s="54">
        <f>IF(P21="HS",H21,0)</f>
        <v>0</v>
      </c>
      <c r="R21" s="54">
        <f>IF(P21="HS",I21-O21,0)</f>
        <v>0</v>
      </c>
      <c r="S21" s="54">
        <f>IF(P21="PS",H21,0)</f>
        <v>0</v>
      </c>
      <c r="T21" s="54">
        <f>IF(P21="PS",I21-O21,0)</f>
        <v>0</v>
      </c>
      <c r="U21" s="54">
        <f>IF(P21="MP",H21,0)</f>
        <v>0</v>
      </c>
      <c r="V21" s="54">
        <f>IF(P21="MP",I21-O21,0)</f>
        <v>0</v>
      </c>
      <c r="W21" s="54">
        <f>IF(P21="OM",H21,0)</f>
        <v>0</v>
      </c>
      <c r="X21" s="47" t="s">
        <v>1138</v>
      </c>
      <c r="AH21" s="54">
        <f>SUM(Y22:Y22)</f>
        <v>0</v>
      </c>
      <c r="AI21" s="54">
        <f>SUM(Z22:Z22)</f>
        <v>0</v>
      </c>
      <c r="AJ21" s="54">
        <f>SUM(AA22:AA22)</f>
        <v>0</v>
      </c>
    </row>
    <row r="22" spans="1:42" x14ac:dyDescent="0.2">
      <c r="A22" s="55" t="s">
        <v>10</v>
      </c>
      <c r="B22" s="55" t="s">
        <v>1138</v>
      </c>
      <c r="C22" s="55" t="s">
        <v>1158</v>
      </c>
      <c r="D22" s="55" t="s">
        <v>1255</v>
      </c>
      <c r="E22" s="55" t="s">
        <v>1708</v>
      </c>
      <c r="F22" s="56">
        <v>2.82</v>
      </c>
      <c r="G22" s="56">
        <v>0</v>
      </c>
      <c r="H22" s="56">
        <f>ROUND(F22*AD22,2)</f>
        <v>0</v>
      </c>
      <c r="I22" s="56">
        <f>J22-H22</f>
        <v>0</v>
      </c>
      <c r="J22" s="56">
        <f>ROUND(F22*G22,2)</f>
        <v>0</v>
      </c>
      <c r="K22" s="56">
        <v>1.8599999999999998E-2</v>
      </c>
      <c r="L22" s="56">
        <f>F22*K22</f>
        <v>5.2451999999999992E-2</v>
      </c>
      <c r="M22" s="57" t="s">
        <v>7</v>
      </c>
      <c r="N22" s="56">
        <f>IF(M22="5",I22,0)</f>
        <v>0</v>
      </c>
      <c r="Y22" s="56">
        <f>IF(AC22=0,J22,0)</f>
        <v>0</v>
      </c>
      <c r="Z22" s="56">
        <f>IF(AC22=15,J22,0)</f>
        <v>0</v>
      </c>
      <c r="AA22" s="56">
        <f>IF(AC22=21,J22,0)</f>
        <v>0</v>
      </c>
      <c r="AC22" s="58">
        <v>21</v>
      </c>
      <c r="AD22" s="58">
        <f>G22*0.563277249451353</f>
        <v>0</v>
      </c>
      <c r="AE22" s="58">
        <f>G22*(1-0.563277249451353)</f>
        <v>0</v>
      </c>
      <c r="AL22" s="58">
        <f>F22*AD22</f>
        <v>0</v>
      </c>
      <c r="AM22" s="58">
        <f>F22*AE22</f>
        <v>0</v>
      </c>
      <c r="AN22" s="59" t="s">
        <v>1747</v>
      </c>
      <c r="AO22" s="59" t="s">
        <v>1761</v>
      </c>
      <c r="AP22" s="47" t="s">
        <v>1768</v>
      </c>
    </row>
    <row r="23" spans="1:42" x14ac:dyDescent="0.2">
      <c r="D23" s="60" t="s">
        <v>1256</v>
      </c>
      <c r="F23" s="61">
        <v>2.82</v>
      </c>
    </row>
    <row r="24" spans="1:42" x14ac:dyDescent="0.2">
      <c r="A24" s="52"/>
      <c r="B24" s="53" t="s">
        <v>1138</v>
      </c>
      <c r="C24" s="53" t="s">
        <v>68</v>
      </c>
      <c r="D24" s="269" t="s">
        <v>1257</v>
      </c>
      <c r="E24" s="270"/>
      <c r="F24" s="270"/>
      <c r="G24" s="270"/>
      <c r="H24" s="54">
        <f>SUM(H25:H33)</f>
        <v>0</v>
      </c>
      <c r="I24" s="54">
        <f>SUM(I25:I33)</f>
        <v>0</v>
      </c>
      <c r="J24" s="54">
        <f>H24+I24</f>
        <v>0</v>
      </c>
      <c r="K24" s="47"/>
      <c r="L24" s="54">
        <f>SUM(L25:L33)</f>
        <v>0.35387980000000002</v>
      </c>
      <c r="O24" s="54">
        <f>IF(P24="PR",J24,SUM(N25:N33))</f>
        <v>0</v>
      </c>
      <c r="P24" s="47" t="s">
        <v>1734</v>
      </c>
      <c r="Q24" s="54">
        <f>IF(P24="HS",H24,0)</f>
        <v>0</v>
      </c>
      <c r="R24" s="54">
        <f>IF(P24="HS",I24-O24,0)</f>
        <v>0</v>
      </c>
      <c r="S24" s="54">
        <f>IF(P24="PS",H24,0)</f>
        <v>0</v>
      </c>
      <c r="T24" s="54">
        <f>IF(P24="PS",I24-O24,0)</f>
        <v>0</v>
      </c>
      <c r="U24" s="54">
        <f>IF(P24="MP",H24,0)</f>
        <v>0</v>
      </c>
      <c r="V24" s="54">
        <f>IF(P24="MP",I24-O24,0)</f>
        <v>0</v>
      </c>
      <c r="W24" s="54">
        <f>IF(P24="OM",H24,0)</f>
        <v>0</v>
      </c>
      <c r="X24" s="47" t="s">
        <v>1138</v>
      </c>
      <c r="AH24" s="54">
        <f>SUM(Y25:Y33)</f>
        <v>0</v>
      </c>
      <c r="AI24" s="54">
        <f>SUM(Z25:Z33)</f>
        <v>0</v>
      </c>
      <c r="AJ24" s="54">
        <f>SUM(AA25:AA33)</f>
        <v>0</v>
      </c>
    </row>
    <row r="25" spans="1:42" x14ac:dyDescent="0.2">
      <c r="A25" s="55" t="s">
        <v>11</v>
      </c>
      <c r="B25" s="55" t="s">
        <v>1138</v>
      </c>
      <c r="C25" s="55" t="s">
        <v>1159</v>
      </c>
      <c r="D25" s="55" t="s">
        <v>1836</v>
      </c>
      <c r="E25" s="55" t="s">
        <v>1707</v>
      </c>
      <c r="F25" s="56">
        <v>0.1</v>
      </c>
      <c r="G25" s="56">
        <v>0</v>
      </c>
      <c r="H25" s="56">
        <f>ROUND(F25*AD25,2)</f>
        <v>0</v>
      </c>
      <c r="I25" s="56">
        <f>J25-H25</f>
        <v>0</v>
      </c>
      <c r="J25" s="56">
        <f>ROUND(F25*G25,2)</f>
        <v>0</v>
      </c>
      <c r="K25" s="56">
        <v>2.5249999999999999</v>
      </c>
      <c r="L25" s="56">
        <f>F25*K25</f>
        <v>0.2525</v>
      </c>
      <c r="M25" s="57" t="s">
        <v>7</v>
      </c>
      <c r="N25" s="56">
        <f>IF(M25="5",I25,0)</f>
        <v>0</v>
      </c>
      <c r="Y25" s="56">
        <f>IF(AC25=0,J25,0)</f>
        <v>0</v>
      </c>
      <c r="Z25" s="56">
        <f>IF(AC25=15,J25,0)</f>
        <v>0</v>
      </c>
      <c r="AA25" s="56">
        <f>IF(AC25=21,J25,0)</f>
        <v>0</v>
      </c>
      <c r="AC25" s="58">
        <v>21</v>
      </c>
      <c r="AD25" s="58">
        <f>G25*0.859082802547771</f>
        <v>0</v>
      </c>
      <c r="AE25" s="58">
        <f>G25*(1-0.859082802547771)</f>
        <v>0</v>
      </c>
      <c r="AL25" s="58">
        <f>F25*AD25</f>
        <v>0</v>
      </c>
      <c r="AM25" s="58">
        <f>F25*AE25</f>
        <v>0</v>
      </c>
      <c r="AN25" s="59" t="s">
        <v>1748</v>
      </c>
      <c r="AO25" s="59" t="s">
        <v>1762</v>
      </c>
      <c r="AP25" s="47" t="s">
        <v>1768</v>
      </c>
    </row>
    <row r="26" spans="1:42" x14ac:dyDescent="0.2">
      <c r="D26" s="60" t="s">
        <v>1258</v>
      </c>
      <c r="F26" s="61">
        <v>0.1</v>
      </c>
    </row>
    <row r="27" spans="1:42" x14ac:dyDescent="0.2">
      <c r="A27" s="55" t="s">
        <v>12</v>
      </c>
      <c r="B27" s="55" t="s">
        <v>1138</v>
      </c>
      <c r="C27" s="55" t="s">
        <v>1160</v>
      </c>
      <c r="D27" s="55" t="s">
        <v>1259</v>
      </c>
      <c r="E27" s="55" t="s">
        <v>1708</v>
      </c>
      <c r="F27" s="56">
        <v>7.0000000000000007E-2</v>
      </c>
      <c r="G27" s="56">
        <v>0</v>
      </c>
      <c r="H27" s="56">
        <f>ROUND(F27*AD27,2)</f>
        <v>0</v>
      </c>
      <c r="I27" s="56">
        <f>J27-H27</f>
        <v>0</v>
      </c>
      <c r="J27" s="56">
        <f>ROUND(F27*G27,2)</f>
        <v>0</v>
      </c>
      <c r="K27" s="56">
        <v>1.41E-2</v>
      </c>
      <c r="L27" s="56">
        <f>F27*K27</f>
        <v>9.8700000000000003E-4</v>
      </c>
      <c r="M27" s="57" t="s">
        <v>7</v>
      </c>
      <c r="N27" s="56">
        <f>IF(M27="5",I27,0)</f>
        <v>0</v>
      </c>
      <c r="Y27" s="56">
        <f>IF(AC27=0,J27,0)</f>
        <v>0</v>
      </c>
      <c r="Z27" s="56">
        <f>IF(AC27=15,J27,0)</f>
        <v>0</v>
      </c>
      <c r="AA27" s="56">
        <f>IF(AC27=21,J27,0)</f>
        <v>0</v>
      </c>
      <c r="AC27" s="58">
        <v>21</v>
      </c>
      <c r="AD27" s="58">
        <f>G27*0.637948717948718</f>
        <v>0</v>
      </c>
      <c r="AE27" s="58">
        <f>G27*(1-0.637948717948718)</f>
        <v>0</v>
      </c>
      <c r="AL27" s="58">
        <f>F27*AD27</f>
        <v>0</v>
      </c>
      <c r="AM27" s="58">
        <f>F27*AE27</f>
        <v>0</v>
      </c>
      <c r="AN27" s="59" t="s">
        <v>1748</v>
      </c>
      <c r="AO27" s="59" t="s">
        <v>1762</v>
      </c>
      <c r="AP27" s="47" t="s">
        <v>1768</v>
      </c>
    </row>
    <row r="28" spans="1:42" x14ac:dyDescent="0.2">
      <c r="D28" s="60" t="s">
        <v>1260</v>
      </c>
      <c r="F28" s="61">
        <v>7.0000000000000007E-2</v>
      </c>
    </row>
    <row r="29" spans="1:42" x14ac:dyDescent="0.2">
      <c r="A29" s="55" t="s">
        <v>13</v>
      </c>
      <c r="B29" s="55" t="s">
        <v>1138</v>
      </c>
      <c r="C29" s="55" t="s">
        <v>1161</v>
      </c>
      <c r="D29" s="55" t="s">
        <v>1261</v>
      </c>
      <c r="E29" s="55" t="s">
        <v>1708</v>
      </c>
      <c r="F29" s="56">
        <v>7.0000000000000007E-2</v>
      </c>
      <c r="G29" s="56">
        <v>0</v>
      </c>
      <c r="H29" s="56">
        <f>ROUND(F29*AD29,2)</f>
        <v>0</v>
      </c>
      <c r="I29" s="56">
        <f>J29-H29</f>
        <v>0</v>
      </c>
      <c r="J29" s="56">
        <f>ROUND(F29*G29,2)</f>
        <v>0</v>
      </c>
      <c r="K29" s="56">
        <v>0</v>
      </c>
      <c r="L29" s="56">
        <f>F29*K29</f>
        <v>0</v>
      </c>
      <c r="M29" s="57" t="s">
        <v>7</v>
      </c>
      <c r="N29" s="56">
        <f>IF(M29="5",I29,0)</f>
        <v>0</v>
      </c>
      <c r="Y29" s="56">
        <f>IF(AC29=0,J29,0)</f>
        <v>0</v>
      </c>
      <c r="Z29" s="56">
        <f>IF(AC29=15,J29,0)</f>
        <v>0</v>
      </c>
      <c r="AA29" s="56">
        <f>IF(AC29=21,J29,0)</f>
        <v>0</v>
      </c>
      <c r="AC29" s="58">
        <v>21</v>
      </c>
      <c r="AD29" s="58">
        <f>G29*0</f>
        <v>0</v>
      </c>
      <c r="AE29" s="58">
        <f>G29*(1-0)</f>
        <v>0</v>
      </c>
      <c r="AL29" s="58">
        <f>F29*AD29</f>
        <v>0</v>
      </c>
      <c r="AM29" s="58">
        <f>F29*AE29</f>
        <v>0</v>
      </c>
      <c r="AN29" s="59" t="s">
        <v>1748</v>
      </c>
      <c r="AO29" s="59" t="s">
        <v>1762</v>
      </c>
      <c r="AP29" s="47" t="s">
        <v>1768</v>
      </c>
    </row>
    <row r="30" spans="1:42" x14ac:dyDescent="0.2">
      <c r="D30" s="60" t="s">
        <v>1262</v>
      </c>
      <c r="F30" s="61">
        <v>7.0000000000000007E-2</v>
      </c>
    </row>
    <row r="31" spans="1:42" x14ac:dyDescent="0.2">
      <c r="A31" s="55" t="s">
        <v>14</v>
      </c>
      <c r="B31" s="55" t="s">
        <v>1138</v>
      </c>
      <c r="C31" s="55" t="s">
        <v>1162</v>
      </c>
      <c r="D31" s="55" t="s">
        <v>1263</v>
      </c>
      <c r="E31" s="55" t="s">
        <v>1708</v>
      </c>
      <c r="F31" s="56">
        <v>2.68</v>
      </c>
      <c r="G31" s="56">
        <v>0</v>
      </c>
      <c r="H31" s="56">
        <f>ROUND(F31*AD31,2)</f>
        <v>0</v>
      </c>
      <c r="I31" s="56">
        <f>J31-H31</f>
        <v>0</v>
      </c>
      <c r="J31" s="56">
        <f>ROUND(F31*G31,2)</f>
        <v>0</v>
      </c>
      <c r="K31" s="56">
        <v>3.415E-2</v>
      </c>
      <c r="L31" s="56">
        <f>F31*K31</f>
        <v>9.1522000000000006E-2</v>
      </c>
      <c r="M31" s="57" t="s">
        <v>7</v>
      </c>
      <c r="N31" s="56">
        <f>IF(M31="5",I31,0)</f>
        <v>0</v>
      </c>
      <c r="Y31" s="56">
        <f>IF(AC31=0,J31,0)</f>
        <v>0</v>
      </c>
      <c r="Z31" s="56">
        <f>IF(AC31=15,J31,0)</f>
        <v>0</v>
      </c>
      <c r="AA31" s="56">
        <f>IF(AC31=21,J31,0)</f>
        <v>0</v>
      </c>
      <c r="AC31" s="58">
        <v>21</v>
      </c>
      <c r="AD31" s="58">
        <f>G31*0.841828478964401</f>
        <v>0</v>
      </c>
      <c r="AE31" s="58">
        <f>G31*(1-0.841828478964401)</f>
        <v>0</v>
      </c>
      <c r="AL31" s="58">
        <f>F31*AD31</f>
        <v>0</v>
      </c>
      <c r="AM31" s="58">
        <f>F31*AE31</f>
        <v>0</v>
      </c>
      <c r="AN31" s="59" t="s">
        <v>1748</v>
      </c>
      <c r="AO31" s="59" t="s">
        <v>1762</v>
      </c>
      <c r="AP31" s="47" t="s">
        <v>1768</v>
      </c>
    </row>
    <row r="32" spans="1:42" x14ac:dyDescent="0.2">
      <c r="D32" s="60" t="s">
        <v>1264</v>
      </c>
      <c r="F32" s="61">
        <v>2.68</v>
      </c>
    </row>
    <row r="33" spans="1:42" x14ac:dyDescent="0.2">
      <c r="A33" s="55" t="s">
        <v>15</v>
      </c>
      <c r="B33" s="55" t="s">
        <v>1138</v>
      </c>
      <c r="C33" s="55" t="s">
        <v>1163</v>
      </c>
      <c r="D33" s="55" t="s">
        <v>1845</v>
      </c>
      <c r="E33" s="55" t="s">
        <v>1708</v>
      </c>
      <c r="F33" s="56">
        <v>2.68</v>
      </c>
      <c r="G33" s="56">
        <v>0</v>
      </c>
      <c r="H33" s="56">
        <f>ROUND(F33*AD33,2)</f>
        <v>0</v>
      </c>
      <c r="I33" s="56">
        <f>J33-H33</f>
        <v>0</v>
      </c>
      <c r="J33" s="56">
        <f>ROUND(F33*G33,2)</f>
        <v>0</v>
      </c>
      <c r="K33" s="56">
        <v>3.31E-3</v>
      </c>
      <c r="L33" s="56">
        <f>F33*K33</f>
        <v>8.8707999999999999E-3</v>
      </c>
      <c r="M33" s="57" t="s">
        <v>7</v>
      </c>
      <c r="N33" s="56">
        <f>IF(M33="5",I33,0)</f>
        <v>0</v>
      </c>
      <c r="Y33" s="56">
        <f>IF(AC33=0,J33,0)</f>
        <v>0</v>
      </c>
      <c r="Z33" s="56">
        <f>IF(AC33=15,J33,0)</f>
        <v>0</v>
      </c>
      <c r="AA33" s="56">
        <f>IF(AC33=21,J33,0)</f>
        <v>0</v>
      </c>
      <c r="AC33" s="58">
        <v>21</v>
      </c>
      <c r="AD33" s="58">
        <f>G33*0.752032520325203</f>
        <v>0</v>
      </c>
      <c r="AE33" s="58">
        <f>G33*(1-0.752032520325203)</f>
        <v>0</v>
      </c>
      <c r="AL33" s="58">
        <f>F33*AD33</f>
        <v>0</v>
      </c>
      <c r="AM33" s="58">
        <f>F33*AE33</f>
        <v>0</v>
      </c>
      <c r="AN33" s="59" t="s">
        <v>1748</v>
      </c>
      <c r="AO33" s="59" t="s">
        <v>1762</v>
      </c>
      <c r="AP33" s="47" t="s">
        <v>1768</v>
      </c>
    </row>
    <row r="34" spans="1:42" x14ac:dyDescent="0.2">
      <c r="D34" s="60" t="s">
        <v>1264</v>
      </c>
      <c r="F34" s="61">
        <v>2.68</v>
      </c>
    </row>
    <row r="35" spans="1:42" x14ac:dyDescent="0.2">
      <c r="A35" s="52"/>
      <c r="B35" s="53" t="s">
        <v>1138</v>
      </c>
      <c r="C35" s="53" t="s">
        <v>700</v>
      </c>
      <c r="D35" s="269" t="s">
        <v>1265</v>
      </c>
      <c r="E35" s="270"/>
      <c r="F35" s="270"/>
      <c r="G35" s="270"/>
      <c r="H35" s="54">
        <f>SUM(H36:H46)</f>
        <v>0</v>
      </c>
      <c r="I35" s="54">
        <f>SUM(I36:I46)</f>
        <v>0</v>
      </c>
      <c r="J35" s="54">
        <f>H35+I35</f>
        <v>0</v>
      </c>
      <c r="K35" s="47"/>
      <c r="L35" s="54">
        <f>SUM(L36:L46)</f>
        <v>9.3294999999999993E-3</v>
      </c>
      <c r="O35" s="54">
        <f>IF(P35="PR",J35,SUM(N36:N46))</f>
        <v>0</v>
      </c>
      <c r="P35" s="47" t="s">
        <v>1735</v>
      </c>
      <c r="Q35" s="54">
        <f>IF(P35="HS",H35,0)</f>
        <v>0</v>
      </c>
      <c r="R35" s="54">
        <f>IF(P35="HS",I35-O35,0)</f>
        <v>0</v>
      </c>
      <c r="S35" s="54">
        <f>IF(P35="PS",H35,0)</f>
        <v>0</v>
      </c>
      <c r="T35" s="54">
        <f>IF(P35="PS",I35-O35,0)</f>
        <v>0</v>
      </c>
      <c r="U35" s="54">
        <f>IF(P35="MP",H35,0)</f>
        <v>0</v>
      </c>
      <c r="V35" s="54">
        <f>IF(P35="MP",I35-O35,0)</f>
        <v>0</v>
      </c>
      <c r="W35" s="54">
        <f>IF(P35="OM",H35,0)</f>
        <v>0</v>
      </c>
      <c r="X35" s="47" t="s">
        <v>1138</v>
      </c>
      <c r="AH35" s="54">
        <f>SUM(Y36:Y46)</f>
        <v>0</v>
      </c>
      <c r="AI35" s="54">
        <f>SUM(Z36:Z46)</f>
        <v>0</v>
      </c>
      <c r="AJ35" s="54">
        <f>SUM(AA36:AA46)</f>
        <v>0</v>
      </c>
    </row>
    <row r="36" spans="1:42" x14ac:dyDescent="0.2">
      <c r="A36" s="55" t="s">
        <v>16</v>
      </c>
      <c r="B36" s="55" t="s">
        <v>1138</v>
      </c>
      <c r="C36" s="55" t="s">
        <v>1164</v>
      </c>
      <c r="D36" s="71" t="s">
        <v>1846</v>
      </c>
      <c r="E36" s="55" t="s">
        <v>1708</v>
      </c>
      <c r="F36" s="56">
        <v>3.65</v>
      </c>
      <c r="G36" s="56">
        <v>0</v>
      </c>
      <c r="H36" s="56">
        <f>ROUND(F36*AD36,2)</f>
        <v>0</v>
      </c>
      <c r="I36" s="56">
        <f>J36-H36</f>
        <v>0</v>
      </c>
      <c r="J36" s="56">
        <f>ROUND(F36*G36,2)</f>
        <v>0</v>
      </c>
      <c r="K36" s="56">
        <v>5.6999999999999998E-4</v>
      </c>
      <c r="L36" s="56">
        <f>F36*K36</f>
        <v>2.0804999999999999E-3</v>
      </c>
      <c r="M36" s="57" t="s">
        <v>7</v>
      </c>
      <c r="N36" s="56">
        <f>IF(M36="5",I36,0)</f>
        <v>0</v>
      </c>
      <c r="Y36" s="56">
        <f>IF(AC36=0,J36,0)</f>
        <v>0</v>
      </c>
      <c r="Z36" s="56">
        <f>IF(AC36=15,J36,0)</f>
        <v>0</v>
      </c>
      <c r="AA36" s="56">
        <f>IF(AC36=21,J36,0)</f>
        <v>0</v>
      </c>
      <c r="AC36" s="58">
        <v>21</v>
      </c>
      <c r="AD36" s="58">
        <f>G36*0.805751492132393</f>
        <v>0</v>
      </c>
      <c r="AE36" s="58">
        <f>G36*(1-0.805751492132393)</f>
        <v>0</v>
      </c>
      <c r="AL36" s="58">
        <f>F36*AD36</f>
        <v>0</v>
      </c>
      <c r="AM36" s="58">
        <f>F36*AE36</f>
        <v>0</v>
      </c>
      <c r="AN36" s="59" t="s">
        <v>1749</v>
      </c>
      <c r="AO36" s="59" t="s">
        <v>1763</v>
      </c>
      <c r="AP36" s="47" t="s">
        <v>1768</v>
      </c>
    </row>
    <row r="37" spans="1:42" x14ac:dyDescent="0.2">
      <c r="D37" s="72" t="s">
        <v>1266</v>
      </c>
      <c r="F37" s="61">
        <v>3.65</v>
      </c>
    </row>
    <row r="38" spans="1:42" x14ac:dyDescent="0.2">
      <c r="A38" s="55" t="s">
        <v>17</v>
      </c>
      <c r="B38" s="55" t="s">
        <v>1138</v>
      </c>
      <c r="C38" s="55" t="s">
        <v>1165</v>
      </c>
      <c r="D38" s="71" t="s">
        <v>1847</v>
      </c>
      <c r="E38" s="55" t="s">
        <v>1708</v>
      </c>
      <c r="F38" s="56">
        <v>3.65</v>
      </c>
      <c r="G38" s="56">
        <v>0</v>
      </c>
      <c r="H38" s="56">
        <f>ROUND(F38*AD38,2)</f>
        <v>0</v>
      </c>
      <c r="I38" s="56">
        <f>J38-H38</f>
        <v>0</v>
      </c>
      <c r="J38" s="56">
        <f>ROUND(F38*G38,2)</f>
        <v>0</v>
      </c>
      <c r="K38" s="56">
        <v>7.3999999999999999E-4</v>
      </c>
      <c r="L38" s="56">
        <f>F38*K38</f>
        <v>2.7009999999999998E-3</v>
      </c>
      <c r="M38" s="57" t="s">
        <v>7</v>
      </c>
      <c r="N38" s="56">
        <f>IF(M38="5",I38,0)</f>
        <v>0</v>
      </c>
      <c r="Y38" s="56">
        <f>IF(AC38=0,J38,0)</f>
        <v>0</v>
      </c>
      <c r="Z38" s="56">
        <f>IF(AC38=15,J38,0)</f>
        <v>0</v>
      </c>
      <c r="AA38" s="56">
        <f>IF(AC38=21,J38,0)</f>
        <v>0</v>
      </c>
      <c r="AC38" s="58">
        <v>21</v>
      </c>
      <c r="AD38" s="58">
        <f>G38*0.750758341759353</f>
        <v>0</v>
      </c>
      <c r="AE38" s="58">
        <f>G38*(1-0.750758341759353)</f>
        <v>0</v>
      </c>
      <c r="AL38" s="58">
        <f>F38*AD38</f>
        <v>0</v>
      </c>
      <c r="AM38" s="58">
        <f>F38*AE38</f>
        <v>0</v>
      </c>
      <c r="AN38" s="59" t="s">
        <v>1749</v>
      </c>
      <c r="AO38" s="59" t="s">
        <v>1763</v>
      </c>
      <c r="AP38" s="47" t="s">
        <v>1768</v>
      </c>
    </row>
    <row r="39" spans="1:42" x14ac:dyDescent="0.2">
      <c r="D39" s="72" t="s">
        <v>1267</v>
      </c>
      <c r="F39" s="61">
        <v>3.65</v>
      </c>
    </row>
    <row r="40" spans="1:42" x14ac:dyDescent="0.2">
      <c r="A40" s="55" t="s">
        <v>18</v>
      </c>
      <c r="B40" s="55" t="s">
        <v>1138</v>
      </c>
      <c r="C40" s="55" t="s">
        <v>1166</v>
      </c>
      <c r="D40" s="71" t="s">
        <v>1848</v>
      </c>
      <c r="E40" s="55" t="s">
        <v>1708</v>
      </c>
      <c r="F40" s="56">
        <v>0.97</v>
      </c>
      <c r="G40" s="56">
        <v>0</v>
      </c>
      <c r="H40" s="56">
        <f>ROUND(F40*AD40,2)</f>
        <v>0</v>
      </c>
      <c r="I40" s="56">
        <f>J40-H40</f>
        <v>0</v>
      </c>
      <c r="J40" s="56">
        <f>ROUND(F40*G40,2)</f>
        <v>0</v>
      </c>
      <c r="K40" s="56">
        <v>4.0000000000000002E-4</v>
      </c>
      <c r="L40" s="56">
        <f>F40*K40</f>
        <v>3.88E-4</v>
      </c>
      <c r="M40" s="57" t="s">
        <v>7</v>
      </c>
      <c r="N40" s="56">
        <f>IF(M40="5",I40,0)</f>
        <v>0</v>
      </c>
      <c r="Y40" s="56">
        <f>IF(AC40=0,J40,0)</f>
        <v>0</v>
      </c>
      <c r="Z40" s="56">
        <f>IF(AC40=15,J40,0)</f>
        <v>0</v>
      </c>
      <c r="AA40" s="56">
        <f>IF(AC40=21,J40,0)</f>
        <v>0</v>
      </c>
      <c r="AC40" s="58">
        <v>21</v>
      </c>
      <c r="AD40" s="58">
        <f>G40*0.966850828729282</f>
        <v>0</v>
      </c>
      <c r="AE40" s="58">
        <f>G40*(1-0.966850828729282)</f>
        <v>0</v>
      </c>
      <c r="AL40" s="58">
        <f>F40*AD40</f>
        <v>0</v>
      </c>
      <c r="AM40" s="58">
        <f>F40*AE40</f>
        <v>0</v>
      </c>
      <c r="AN40" s="59" t="s">
        <v>1749</v>
      </c>
      <c r="AO40" s="59" t="s">
        <v>1763</v>
      </c>
      <c r="AP40" s="47" t="s">
        <v>1768</v>
      </c>
    </row>
    <row r="41" spans="1:42" x14ac:dyDescent="0.2">
      <c r="D41" s="72" t="s">
        <v>1268</v>
      </c>
      <c r="F41" s="61">
        <v>0.97</v>
      </c>
    </row>
    <row r="42" spans="1:42" x14ac:dyDescent="0.2">
      <c r="A42" s="55" t="s">
        <v>19</v>
      </c>
      <c r="B42" s="55" t="s">
        <v>1138</v>
      </c>
      <c r="C42" s="55" t="s">
        <v>1167</v>
      </c>
      <c r="D42" s="71" t="s">
        <v>1849</v>
      </c>
      <c r="E42" s="55" t="s">
        <v>1708</v>
      </c>
      <c r="F42" s="56">
        <v>7.72</v>
      </c>
      <c r="G42" s="56">
        <v>0</v>
      </c>
      <c r="H42" s="56">
        <f>ROUND(F42*AD42,2)</f>
        <v>0</v>
      </c>
      <c r="I42" s="56">
        <f>J42-H42</f>
        <v>0</v>
      </c>
      <c r="J42" s="56">
        <f>ROUND(F42*G42,2)</f>
        <v>0</v>
      </c>
      <c r="K42" s="56">
        <v>4.0000000000000002E-4</v>
      </c>
      <c r="L42" s="56">
        <f>F42*K42</f>
        <v>3.088E-3</v>
      </c>
      <c r="M42" s="57" t="s">
        <v>7</v>
      </c>
      <c r="N42" s="56">
        <f>IF(M42="5",I42,0)</f>
        <v>0</v>
      </c>
      <c r="Y42" s="56">
        <f>IF(AC42=0,J42,0)</f>
        <v>0</v>
      </c>
      <c r="Z42" s="56">
        <f>IF(AC42=15,J42,0)</f>
        <v>0</v>
      </c>
      <c r="AA42" s="56">
        <f>IF(AC42=21,J42,0)</f>
        <v>0</v>
      </c>
      <c r="AC42" s="58">
        <v>21</v>
      </c>
      <c r="AD42" s="58">
        <f>G42*0.938757264193116</f>
        <v>0</v>
      </c>
      <c r="AE42" s="58">
        <f>G42*(1-0.938757264193116)</f>
        <v>0</v>
      </c>
      <c r="AL42" s="58">
        <f>F42*AD42</f>
        <v>0</v>
      </c>
      <c r="AM42" s="58">
        <f>F42*AE42</f>
        <v>0</v>
      </c>
      <c r="AN42" s="59" t="s">
        <v>1749</v>
      </c>
      <c r="AO42" s="59" t="s">
        <v>1763</v>
      </c>
      <c r="AP42" s="47" t="s">
        <v>1768</v>
      </c>
    </row>
    <row r="43" spans="1:42" x14ac:dyDescent="0.2">
      <c r="D43" s="72" t="s">
        <v>1269</v>
      </c>
      <c r="F43" s="61">
        <v>7.72</v>
      </c>
    </row>
    <row r="44" spans="1:42" x14ac:dyDescent="0.2">
      <c r="A44" s="55" t="s">
        <v>20</v>
      </c>
      <c r="B44" s="55" t="s">
        <v>1138</v>
      </c>
      <c r="C44" s="55" t="s">
        <v>1168</v>
      </c>
      <c r="D44" s="71" t="s">
        <v>1850</v>
      </c>
      <c r="E44" s="55" t="s">
        <v>1709</v>
      </c>
      <c r="F44" s="56">
        <v>3.35</v>
      </c>
      <c r="G44" s="56">
        <v>0</v>
      </c>
      <c r="H44" s="56">
        <f>ROUND(F44*AD44,2)</f>
        <v>0</v>
      </c>
      <c r="I44" s="56">
        <f>J44-H44</f>
        <v>0</v>
      </c>
      <c r="J44" s="56">
        <f>ROUND(F44*G44,2)</f>
        <v>0</v>
      </c>
      <c r="K44" s="56">
        <v>3.2000000000000003E-4</v>
      </c>
      <c r="L44" s="56">
        <f>F44*K44</f>
        <v>1.072E-3</v>
      </c>
      <c r="M44" s="57" t="s">
        <v>7</v>
      </c>
      <c r="N44" s="56">
        <f>IF(M44="5",I44,0)</f>
        <v>0</v>
      </c>
      <c r="Y44" s="56">
        <f>IF(AC44=0,J44,0)</f>
        <v>0</v>
      </c>
      <c r="Z44" s="56">
        <f>IF(AC44=15,J44,0)</f>
        <v>0</v>
      </c>
      <c r="AA44" s="56">
        <f>IF(AC44=21,J44,0)</f>
        <v>0</v>
      </c>
      <c r="AC44" s="58">
        <v>21</v>
      </c>
      <c r="AD44" s="58">
        <f>G44*0.584192439862543</f>
        <v>0</v>
      </c>
      <c r="AE44" s="58">
        <f>G44*(1-0.584192439862543)</f>
        <v>0</v>
      </c>
      <c r="AL44" s="58">
        <f>F44*AD44</f>
        <v>0</v>
      </c>
      <c r="AM44" s="58">
        <f>F44*AE44</f>
        <v>0</v>
      </c>
      <c r="AN44" s="59" t="s">
        <v>1749</v>
      </c>
      <c r="AO44" s="59" t="s">
        <v>1763</v>
      </c>
      <c r="AP44" s="47" t="s">
        <v>1768</v>
      </c>
    </row>
    <row r="45" spans="1:42" x14ac:dyDescent="0.2">
      <c r="D45" s="72" t="s">
        <v>1270</v>
      </c>
      <c r="F45" s="61">
        <v>3.35</v>
      </c>
    </row>
    <row r="46" spans="1:42" x14ac:dyDescent="0.2">
      <c r="A46" s="55" t="s">
        <v>21</v>
      </c>
      <c r="B46" s="55" t="s">
        <v>1138</v>
      </c>
      <c r="C46" s="55" t="s">
        <v>1169</v>
      </c>
      <c r="D46" s="71" t="s">
        <v>1271</v>
      </c>
      <c r="E46" s="55" t="s">
        <v>1710</v>
      </c>
      <c r="F46" s="56">
        <v>0.03</v>
      </c>
      <c r="G46" s="56">
        <v>0</v>
      </c>
      <c r="H46" s="56">
        <f>ROUND(F46*AD46,2)</f>
        <v>0</v>
      </c>
      <c r="I46" s="56">
        <f>J46-H46</f>
        <v>0</v>
      </c>
      <c r="J46" s="56">
        <f>ROUND(F46*G46,2)</f>
        <v>0</v>
      </c>
      <c r="K46" s="56">
        <v>0</v>
      </c>
      <c r="L46" s="56">
        <f>F46*K46</f>
        <v>0</v>
      </c>
      <c r="M46" s="57" t="s">
        <v>10</v>
      </c>
      <c r="N46" s="56">
        <f>IF(M46="5",I46,0)</f>
        <v>0</v>
      </c>
      <c r="Y46" s="56">
        <f>IF(AC46=0,J46,0)</f>
        <v>0</v>
      </c>
      <c r="Z46" s="56">
        <f>IF(AC46=15,J46,0)</f>
        <v>0</v>
      </c>
      <c r="AA46" s="56">
        <f>IF(AC46=21,J46,0)</f>
        <v>0</v>
      </c>
      <c r="AC46" s="58">
        <v>21</v>
      </c>
      <c r="AD46" s="58">
        <f>G46*0</f>
        <v>0</v>
      </c>
      <c r="AE46" s="58">
        <f>G46*(1-0)</f>
        <v>0</v>
      </c>
      <c r="AL46" s="58">
        <f>F46*AD46</f>
        <v>0</v>
      </c>
      <c r="AM46" s="58">
        <f>F46*AE46</f>
        <v>0</v>
      </c>
      <c r="AN46" s="59" t="s">
        <v>1749</v>
      </c>
      <c r="AO46" s="59" t="s">
        <v>1763</v>
      </c>
      <c r="AP46" s="47" t="s">
        <v>1768</v>
      </c>
    </row>
    <row r="47" spans="1:42" x14ac:dyDescent="0.2">
      <c r="D47" s="72" t="s">
        <v>1272</v>
      </c>
      <c r="F47" s="61">
        <v>0.03</v>
      </c>
    </row>
    <row r="48" spans="1:42" x14ac:dyDescent="0.2">
      <c r="A48" s="52"/>
      <c r="B48" s="53" t="s">
        <v>1138</v>
      </c>
      <c r="C48" s="53" t="s">
        <v>710</v>
      </c>
      <c r="D48" s="269" t="s">
        <v>1273</v>
      </c>
      <c r="E48" s="270"/>
      <c r="F48" s="270"/>
      <c r="G48" s="270"/>
      <c r="H48" s="54">
        <f>SUM(H49:H49)</f>
        <v>0</v>
      </c>
      <c r="I48" s="54">
        <f>SUM(I49:I49)</f>
        <v>0</v>
      </c>
      <c r="J48" s="54">
        <f>H48+I48</f>
        <v>0</v>
      </c>
      <c r="K48" s="47"/>
      <c r="L48" s="54">
        <f>SUM(L49:L49)</f>
        <v>1.4599999999999999E-3</v>
      </c>
      <c r="O48" s="54">
        <f>IF(P48="PR",J48,SUM(N49:N49))</f>
        <v>0</v>
      </c>
      <c r="P48" s="47" t="s">
        <v>1735</v>
      </c>
      <c r="Q48" s="54">
        <f>IF(P48="HS",H48,0)</f>
        <v>0</v>
      </c>
      <c r="R48" s="54">
        <f>IF(P48="HS",I48-O48,0)</f>
        <v>0</v>
      </c>
      <c r="S48" s="54">
        <f>IF(P48="PS",H48,0)</f>
        <v>0</v>
      </c>
      <c r="T48" s="54">
        <f>IF(P48="PS",I48-O48,0)</f>
        <v>0</v>
      </c>
      <c r="U48" s="54">
        <f>IF(P48="MP",H48,0)</f>
        <v>0</v>
      </c>
      <c r="V48" s="54">
        <f>IF(P48="MP",I48-O48,0)</f>
        <v>0</v>
      </c>
      <c r="W48" s="54">
        <f>IF(P48="OM",H48,0)</f>
        <v>0</v>
      </c>
      <c r="X48" s="47" t="s">
        <v>1138</v>
      </c>
      <c r="AH48" s="54">
        <f>SUM(Y49:Y49)</f>
        <v>0</v>
      </c>
      <c r="AI48" s="54">
        <f>SUM(Z49:Z49)</f>
        <v>0</v>
      </c>
      <c r="AJ48" s="54">
        <f>SUM(AA49:AA49)</f>
        <v>0</v>
      </c>
    </row>
    <row r="49" spans="1:42" x14ac:dyDescent="0.2">
      <c r="A49" s="55" t="s">
        <v>22</v>
      </c>
      <c r="B49" s="55" t="s">
        <v>1138</v>
      </c>
      <c r="C49" s="55" t="s">
        <v>1170</v>
      </c>
      <c r="D49" s="55" t="s">
        <v>1274</v>
      </c>
      <c r="E49" s="55" t="s">
        <v>1711</v>
      </c>
      <c r="F49" s="56">
        <v>1</v>
      </c>
      <c r="G49" s="56">
        <v>0</v>
      </c>
      <c r="H49" s="56">
        <f>ROUND(F49*AD49,2)</f>
        <v>0</v>
      </c>
      <c r="I49" s="56">
        <f>J49-H49</f>
        <v>0</v>
      </c>
      <c r="J49" s="56">
        <f>ROUND(F49*G49,2)</f>
        <v>0</v>
      </c>
      <c r="K49" s="56">
        <v>1.4599999999999999E-3</v>
      </c>
      <c r="L49" s="56">
        <f>F49*K49</f>
        <v>1.4599999999999999E-3</v>
      </c>
      <c r="M49" s="57" t="s">
        <v>7</v>
      </c>
      <c r="N49" s="56">
        <f>IF(M49="5",I49,0)</f>
        <v>0</v>
      </c>
      <c r="Y49" s="56">
        <f>IF(AC49=0,J49,0)</f>
        <v>0</v>
      </c>
      <c r="Z49" s="56">
        <f>IF(AC49=15,J49,0)</f>
        <v>0</v>
      </c>
      <c r="AA49" s="56">
        <f>IF(AC49=21,J49,0)</f>
        <v>0</v>
      </c>
      <c r="AC49" s="58">
        <v>21</v>
      </c>
      <c r="AD49" s="58">
        <f>G49*0</f>
        <v>0</v>
      </c>
      <c r="AE49" s="58">
        <f>G49*(1-0)</f>
        <v>0</v>
      </c>
      <c r="AL49" s="58">
        <f>F49*AD49</f>
        <v>0</v>
      </c>
      <c r="AM49" s="58">
        <f>F49*AE49</f>
        <v>0</v>
      </c>
      <c r="AN49" s="59" t="s">
        <v>1750</v>
      </c>
      <c r="AO49" s="59" t="s">
        <v>1764</v>
      </c>
      <c r="AP49" s="47" t="s">
        <v>1768</v>
      </c>
    </row>
    <row r="50" spans="1:42" x14ac:dyDescent="0.2">
      <c r="D50" s="60" t="s">
        <v>1275</v>
      </c>
      <c r="F50" s="61">
        <v>1</v>
      </c>
    </row>
    <row r="51" spans="1:42" x14ac:dyDescent="0.2">
      <c r="A51" s="52"/>
      <c r="B51" s="53" t="s">
        <v>1138</v>
      </c>
      <c r="C51" s="53" t="s">
        <v>714</v>
      </c>
      <c r="D51" s="269" t="s">
        <v>1276</v>
      </c>
      <c r="E51" s="270"/>
      <c r="F51" s="270"/>
      <c r="G51" s="270"/>
      <c r="H51" s="54">
        <f>SUM(H52:H80)</f>
        <v>0</v>
      </c>
      <c r="I51" s="54">
        <f>SUM(I52:I80)</f>
        <v>0</v>
      </c>
      <c r="J51" s="54">
        <f>H51+I51</f>
        <v>0</v>
      </c>
      <c r="K51" s="47"/>
      <c r="L51" s="54">
        <f>SUM(L52:L80)</f>
        <v>5.3130000000000004E-2</v>
      </c>
      <c r="O51" s="54">
        <f>IF(P51="PR",J51,SUM(N52:N80))</f>
        <v>0</v>
      </c>
      <c r="P51" s="47" t="s">
        <v>1735</v>
      </c>
      <c r="Q51" s="54">
        <f>IF(P51="HS",H51,0)</f>
        <v>0</v>
      </c>
      <c r="R51" s="54">
        <f>IF(P51="HS",I51-O51,0)</f>
        <v>0</v>
      </c>
      <c r="S51" s="54">
        <f>IF(P51="PS",H51,0)</f>
        <v>0</v>
      </c>
      <c r="T51" s="54">
        <f>IF(P51="PS",I51-O51,0)</f>
        <v>0</v>
      </c>
      <c r="U51" s="54">
        <f>IF(P51="MP",H51,0)</f>
        <v>0</v>
      </c>
      <c r="V51" s="54">
        <f>IF(P51="MP",I51-O51,0)</f>
        <v>0</v>
      </c>
      <c r="W51" s="54">
        <f>IF(P51="OM",H51,0)</f>
        <v>0</v>
      </c>
      <c r="X51" s="47" t="s">
        <v>1138</v>
      </c>
      <c r="AH51" s="54">
        <f>SUM(Y52:Y80)</f>
        <v>0</v>
      </c>
      <c r="AI51" s="54">
        <f>SUM(Z52:Z80)</f>
        <v>0</v>
      </c>
      <c r="AJ51" s="54">
        <f>SUM(AA52:AA80)</f>
        <v>0</v>
      </c>
    </row>
    <row r="52" spans="1:42" x14ac:dyDescent="0.2">
      <c r="A52" s="55" t="s">
        <v>23</v>
      </c>
      <c r="B52" s="55" t="s">
        <v>1138</v>
      </c>
      <c r="C52" s="55" t="s">
        <v>1171</v>
      </c>
      <c r="D52" s="55" t="s">
        <v>1837</v>
      </c>
      <c r="E52" s="55" t="s">
        <v>1712</v>
      </c>
      <c r="F52" s="56">
        <v>1</v>
      </c>
      <c r="G52" s="56">
        <v>0</v>
      </c>
      <c r="H52" s="56">
        <f>ROUND(F52*AD52,2)</f>
        <v>0</v>
      </c>
      <c r="I52" s="56">
        <f>J52-H52</f>
        <v>0</v>
      </c>
      <c r="J52" s="56">
        <f>ROUND(F52*G52,2)</f>
        <v>0</v>
      </c>
      <c r="K52" s="56">
        <v>1.41E-3</v>
      </c>
      <c r="L52" s="56">
        <f>F52*K52</f>
        <v>1.41E-3</v>
      </c>
      <c r="M52" s="57" t="s">
        <v>7</v>
      </c>
      <c r="N52" s="56">
        <f>IF(M52="5",I52,0)</f>
        <v>0</v>
      </c>
      <c r="Y52" s="56">
        <f>IF(AC52=0,J52,0)</f>
        <v>0</v>
      </c>
      <c r="Z52" s="56">
        <f>IF(AC52=15,J52,0)</f>
        <v>0</v>
      </c>
      <c r="AA52" s="56">
        <f>IF(AC52=21,J52,0)</f>
        <v>0</v>
      </c>
      <c r="AC52" s="58">
        <v>21</v>
      </c>
      <c r="AD52" s="58">
        <f>G52*0.538136882129278</f>
        <v>0</v>
      </c>
      <c r="AE52" s="58">
        <f>G52*(1-0.538136882129278)</f>
        <v>0</v>
      </c>
      <c r="AL52" s="58">
        <f>F52*AD52</f>
        <v>0</v>
      </c>
      <c r="AM52" s="58">
        <f>F52*AE52</f>
        <v>0</v>
      </c>
      <c r="AN52" s="59" t="s">
        <v>1751</v>
      </c>
      <c r="AO52" s="59" t="s">
        <v>1764</v>
      </c>
      <c r="AP52" s="47" t="s">
        <v>1768</v>
      </c>
    </row>
    <row r="53" spans="1:42" x14ac:dyDescent="0.2">
      <c r="D53" s="60" t="s">
        <v>1275</v>
      </c>
      <c r="F53" s="61">
        <v>1</v>
      </c>
    </row>
    <row r="54" spans="1:42" x14ac:dyDescent="0.2">
      <c r="A54" s="62" t="s">
        <v>24</v>
      </c>
      <c r="B54" s="62" t="s">
        <v>1138</v>
      </c>
      <c r="C54" s="62" t="s">
        <v>1172</v>
      </c>
      <c r="D54" s="73" t="s">
        <v>1851</v>
      </c>
      <c r="E54" s="62" t="s">
        <v>1712</v>
      </c>
      <c r="F54" s="63">
        <v>1</v>
      </c>
      <c r="G54" s="63">
        <v>0</v>
      </c>
      <c r="H54" s="63">
        <f>ROUND(F54*AD54,2)</f>
        <v>0</v>
      </c>
      <c r="I54" s="63">
        <f>J54-H54</f>
        <v>0</v>
      </c>
      <c r="J54" s="63">
        <f>ROUND(F54*G54,2)</f>
        <v>0</v>
      </c>
      <c r="K54" s="63">
        <v>1.4E-2</v>
      </c>
      <c r="L54" s="63">
        <f>F54*K54</f>
        <v>1.4E-2</v>
      </c>
      <c r="M54" s="64" t="s">
        <v>1731</v>
      </c>
      <c r="N54" s="63">
        <f>IF(M54="5",I54,0)</f>
        <v>0</v>
      </c>
      <c r="Y54" s="63">
        <f>IF(AC54=0,J54,0)</f>
        <v>0</v>
      </c>
      <c r="Z54" s="63">
        <f>IF(AC54=15,J54,0)</f>
        <v>0</v>
      </c>
      <c r="AA54" s="63">
        <f>IF(AC54=21,J54,0)</f>
        <v>0</v>
      </c>
      <c r="AC54" s="58">
        <v>21</v>
      </c>
      <c r="AD54" s="58">
        <f>G54*1</f>
        <v>0</v>
      </c>
      <c r="AE54" s="58">
        <f>G54*(1-1)</f>
        <v>0</v>
      </c>
      <c r="AL54" s="58">
        <f>F54*AD54</f>
        <v>0</v>
      </c>
      <c r="AM54" s="58">
        <f>F54*AE54</f>
        <v>0</v>
      </c>
      <c r="AN54" s="59" t="s">
        <v>1751</v>
      </c>
      <c r="AO54" s="59" t="s">
        <v>1764</v>
      </c>
      <c r="AP54" s="47" t="s">
        <v>1768</v>
      </c>
    </row>
    <row r="55" spans="1:42" x14ac:dyDescent="0.2">
      <c r="D55" s="60" t="s">
        <v>1275</v>
      </c>
      <c r="F55" s="61">
        <v>1</v>
      </c>
    </row>
    <row r="56" spans="1:42" x14ac:dyDescent="0.2">
      <c r="A56" s="55" t="s">
        <v>25</v>
      </c>
      <c r="B56" s="55" t="s">
        <v>1138</v>
      </c>
      <c r="C56" s="55" t="s">
        <v>1173</v>
      </c>
      <c r="D56" s="55" t="s">
        <v>1278</v>
      </c>
      <c r="E56" s="55" t="s">
        <v>1712</v>
      </c>
      <c r="F56" s="56">
        <v>1</v>
      </c>
      <c r="G56" s="56">
        <v>0</v>
      </c>
      <c r="H56" s="56">
        <f>ROUND(F56*AD56,2)</f>
        <v>0</v>
      </c>
      <c r="I56" s="56">
        <f>J56-H56</f>
        <v>0</v>
      </c>
      <c r="J56" s="56">
        <f>ROUND(F56*G56,2)</f>
        <v>0</v>
      </c>
      <c r="K56" s="56">
        <v>1.1999999999999999E-3</v>
      </c>
      <c r="L56" s="56">
        <f>F56*K56</f>
        <v>1.1999999999999999E-3</v>
      </c>
      <c r="M56" s="57" t="s">
        <v>7</v>
      </c>
      <c r="N56" s="56">
        <f>IF(M56="5",I56,0)</f>
        <v>0</v>
      </c>
      <c r="Y56" s="56">
        <f>IF(AC56=0,J56,0)</f>
        <v>0</v>
      </c>
      <c r="Z56" s="56">
        <f>IF(AC56=15,J56,0)</f>
        <v>0</v>
      </c>
      <c r="AA56" s="56">
        <f>IF(AC56=21,J56,0)</f>
        <v>0</v>
      </c>
      <c r="AC56" s="58">
        <v>21</v>
      </c>
      <c r="AD56" s="58">
        <f>G56*0.50771855010661</f>
        <v>0</v>
      </c>
      <c r="AE56" s="58">
        <f>G56*(1-0.50771855010661)</f>
        <v>0</v>
      </c>
      <c r="AL56" s="58">
        <f>F56*AD56</f>
        <v>0</v>
      </c>
      <c r="AM56" s="58">
        <f>F56*AE56</f>
        <v>0</v>
      </c>
      <c r="AN56" s="59" t="s">
        <v>1751</v>
      </c>
      <c r="AO56" s="59" t="s">
        <v>1764</v>
      </c>
      <c r="AP56" s="47" t="s">
        <v>1768</v>
      </c>
    </row>
    <row r="57" spans="1:42" x14ac:dyDescent="0.2">
      <c r="D57" s="60" t="s">
        <v>1275</v>
      </c>
      <c r="F57" s="61">
        <v>1</v>
      </c>
    </row>
    <row r="58" spans="1:42" x14ac:dyDescent="0.2">
      <c r="A58" s="62" t="s">
        <v>26</v>
      </c>
      <c r="B58" s="62" t="s">
        <v>1138</v>
      </c>
      <c r="C58" s="62" t="s">
        <v>1174</v>
      </c>
      <c r="D58" s="74" t="s">
        <v>1852</v>
      </c>
      <c r="E58" s="62" t="s">
        <v>1712</v>
      </c>
      <c r="F58" s="63">
        <v>1</v>
      </c>
      <c r="G58" s="63">
        <v>0</v>
      </c>
      <c r="H58" s="63">
        <f>ROUND(F58*AD58,2)</f>
        <v>0</v>
      </c>
      <c r="I58" s="63">
        <f>J58-H58</f>
        <v>0</v>
      </c>
      <c r="J58" s="63">
        <f>ROUND(F58*G58,2)</f>
        <v>0</v>
      </c>
      <c r="K58" s="63">
        <v>1.0499999999999999E-3</v>
      </c>
      <c r="L58" s="63">
        <f>F58*K58</f>
        <v>1.0499999999999999E-3</v>
      </c>
      <c r="M58" s="64" t="s">
        <v>1731</v>
      </c>
      <c r="N58" s="63">
        <f>IF(M58="5",I58,0)</f>
        <v>0</v>
      </c>
      <c r="Y58" s="63">
        <f>IF(AC58=0,J58,0)</f>
        <v>0</v>
      </c>
      <c r="Z58" s="63">
        <f>IF(AC58=15,J58,0)</f>
        <v>0</v>
      </c>
      <c r="AA58" s="63">
        <f>IF(AC58=21,J58,0)</f>
        <v>0</v>
      </c>
      <c r="AC58" s="58">
        <v>21</v>
      </c>
      <c r="AD58" s="58">
        <f>G58*1</f>
        <v>0</v>
      </c>
      <c r="AE58" s="58">
        <f>G58*(1-1)</f>
        <v>0</v>
      </c>
      <c r="AL58" s="58">
        <f>F58*AD58</f>
        <v>0</v>
      </c>
      <c r="AM58" s="58">
        <f>F58*AE58</f>
        <v>0</v>
      </c>
      <c r="AN58" s="59" t="s">
        <v>1751</v>
      </c>
      <c r="AO58" s="59" t="s">
        <v>1764</v>
      </c>
      <c r="AP58" s="47" t="s">
        <v>1768</v>
      </c>
    </row>
    <row r="59" spans="1:42" x14ac:dyDescent="0.2">
      <c r="D59" s="60" t="s">
        <v>1275</v>
      </c>
      <c r="F59" s="61">
        <v>1</v>
      </c>
    </row>
    <row r="60" spans="1:42" x14ac:dyDescent="0.2">
      <c r="A60" s="62" t="s">
        <v>27</v>
      </c>
      <c r="B60" s="62" t="s">
        <v>1138</v>
      </c>
      <c r="C60" s="62" t="s">
        <v>1175</v>
      </c>
      <c r="D60" s="62" t="s">
        <v>1279</v>
      </c>
      <c r="E60" s="62" t="s">
        <v>1712</v>
      </c>
      <c r="F60" s="63">
        <v>1</v>
      </c>
      <c r="G60" s="63">
        <v>0</v>
      </c>
      <c r="H60" s="63">
        <f>ROUND(F60*AD60,2)</f>
        <v>0</v>
      </c>
      <c r="I60" s="63">
        <f>J60-H60</f>
        <v>0</v>
      </c>
      <c r="J60" s="63">
        <f>ROUND(F60*G60,2)</f>
        <v>0</v>
      </c>
      <c r="K60" s="63">
        <v>7.3999999999999999E-4</v>
      </c>
      <c r="L60" s="63">
        <f>F60*K60</f>
        <v>7.3999999999999999E-4</v>
      </c>
      <c r="M60" s="64" t="s">
        <v>1731</v>
      </c>
      <c r="N60" s="63">
        <f>IF(M60="5",I60,0)</f>
        <v>0</v>
      </c>
      <c r="Y60" s="63">
        <f>IF(AC60=0,J60,0)</f>
        <v>0</v>
      </c>
      <c r="Z60" s="63">
        <f>IF(AC60=15,J60,0)</f>
        <v>0</v>
      </c>
      <c r="AA60" s="63">
        <f>IF(AC60=21,J60,0)</f>
        <v>0</v>
      </c>
      <c r="AC60" s="58">
        <v>21</v>
      </c>
      <c r="AD60" s="58">
        <f>G60*1</f>
        <v>0</v>
      </c>
      <c r="AE60" s="58">
        <f>G60*(1-1)</f>
        <v>0</v>
      </c>
      <c r="AL60" s="58">
        <f>F60*AD60</f>
        <v>0</v>
      </c>
      <c r="AM60" s="58">
        <f>F60*AE60</f>
        <v>0</v>
      </c>
      <c r="AN60" s="59" t="s">
        <v>1751</v>
      </c>
      <c r="AO60" s="59" t="s">
        <v>1764</v>
      </c>
      <c r="AP60" s="47" t="s">
        <v>1768</v>
      </c>
    </row>
    <row r="61" spans="1:42" x14ac:dyDescent="0.2">
      <c r="D61" s="60" t="s">
        <v>1275</v>
      </c>
      <c r="F61" s="61">
        <v>1</v>
      </c>
    </row>
    <row r="62" spans="1:42" x14ac:dyDescent="0.2">
      <c r="A62" s="55" t="s">
        <v>28</v>
      </c>
      <c r="B62" s="55" t="s">
        <v>1138</v>
      </c>
      <c r="C62" s="55" t="s">
        <v>1176</v>
      </c>
      <c r="D62" s="55" t="s">
        <v>1280</v>
      </c>
      <c r="E62" s="55" t="s">
        <v>1713</v>
      </c>
      <c r="F62" s="56">
        <v>1</v>
      </c>
      <c r="G62" s="56">
        <v>0</v>
      </c>
      <c r="H62" s="56">
        <f>ROUND(F62*AD62,2)</f>
        <v>0</v>
      </c>
      <c r="I62" s="56">
        <f>J62-H62</f>
        <v>0</v>
      </c>
      <c r="J62" s="56">
        <f>ROUND(F62*G62,2)</f>
        <v>0</v>
      </c>
      <c r="K62" s="56">
        <v>4.0000000000000001E-3</v>
      </c>
      <c r="L62" s="56">
        <f>F62*K62</f>
        <v>4.0000000000000001E-3</v>
      </c>
      <c r="M62" s="57" t="s">
        <v>7</v>
      </c>
      <c r="N62" s="56">
        <f>IF(M62="5",I62,0)</f>
        <v>0</v>
      </c>
      <c r="Y62" s="56">
        <f>IF(AC62=0,J62,0)</f>
        <v>0</v>
      </c>
      <c r="Z62" s="56">
        <f>IF(AC62=15,J62,0)</f>
        <v>0</v>
      </c>
      <c r="AA62" s="56">
        <f>IF(AC62=21,J62,0)</f>
        <v>0</v>
      </c>
      <c r="AC62" s="58">
        <v>21</v>
      </c>
      <c r="AD62" s="58">
        <f>G62*0.62904717853839</f>
        <v>0</v>
      </c>
      <c r="AE62" s="58">
        <f>G62*(1-0.62904717853839)</f>
        <v>0</v>
      </c>
      <c r="AL62" s="58">
        <f>F62*AD62</f>
        <v>0</v>
      </c>
      <c r="AM62" s="58">
        <f>F62*AE62</f>
        <v>0</v>
      </c>
      <c r="AN62" s="59" t="s">
        <v>1751</v>
      </c>
      <c r="AO62" s="59" t="s">
        <v>1764</v>
      </c>
      <c r="AP62" s="47" t="s">
        <v>1768</v>
      </c>
    </row>
    <row r="63" spans="1:42" x14ac:dyDescent="0.2">
      <c r="D63" s="60" t="s">
        <v>1275</v>
      </c>
      <c r="F63" s="61">
        <v>1</v>
      </c>
    </row>
    <row r="64" spans="1:42" x14ac:dyDescent="0.2">
      <c r="A64" s="62" t="s">
        <v>29</v>
      </c>
      <c r="B64" s="62" t="s">
        <v>1138</v>
      </c>
      <c r="C64" s="62" t="s">
        <v>1177</v>
      </c>
      <c r="D64" s="75" t="s">
        <v>1853</v>
      </c>
      <c r="E64" s="62" t="s">
        <v>1712</v>
      </c>
      <c r="F64" s="63">
        <v>1</v>
      </c>
      <c r="G64" s="63">
        <v>0</v>
      </c>
      <c r="H64" s="63">
        <f>ROUND(F64*AD64,2)</f>
        <v>0</v>
      </c>
      <c r="I64" s="63">
        <f>J64-H64</f>
        <v>0</v>
      </c>
      <c r="J64" s="63">
        <f>ROUND(F64*G64,2)</f>
        <v>0</v>
      </c>
      <c r="K64" s="63">
        <v>1.4500000000000001E-2</v>
      </c>
      <c r="L64" s="63">
        <f>F64*K64</f>
        <v>1.4500000000000001E-2</v>
      </c>
      <c r="M64" s="64" t="s">
        <v>1731</v>
      </c>
      <c r="N64" s="63">
        <f>IF(M64="5",I64,0)</f>
        <v>0</v>
      </c>
      <c r="Y64" s="63">
        <f>IF(AC64=0,J64,0)</f>
        <v>0</v>
      </c>
      <c r="Z64" s="63">
        <f>IF(AC64=15,J64,0)</f>
        <v>0</v>
      </c>
      <c r="AA64" s="63">
        <f>IF(AC64=21,J64,0)</f>
        <v>0</v>
      </c>
      <c r="AC64" s="58">
        <v>21</v>
      </c>
      <c r="AD64" s="58">
        <f>G64*1</f>
        <v>0</v>
      </c>
      <c r="AE64" s="58">
        <f>G64*(1-1)</f>
        <v>0</v>
      </c>
      <c r="AL64" s="58">
        <f>F64*AD64</f>
        <v>0</v>
      </c>
      <c r="AM64" s="58">
        <f>F64*AE64</f>
        <v>0</v>
      </c>
      <c r="AN64" s="59" t="s">
        <v>1751</v>
      </c>
      <c r="AO64" s="59" t="s">
        <v>1764</v>
      </c>
      <c r="AP64" s="47" t="s">
        <v>1768</v>
      </c>
    </row>
    <row r="65" spans="1:42" x14ac:dyDescent="0.2">
      <c r="D65" s="60" t="s">
        <v>1275</v>
      </c>
      <c r="F65" s="61">
        <v>1</v>
      </c>
    </row>
    <row r="66" spans="1:42" x14ac:dyDescent="0.2">
      <c r="A66" s="62" t="s">
        <v>30</v>
      </c>
      <c r="B66" s="62" t="s">
        <v>1138</v>
      </c>
      <c r="C66" s="62" t="s">
        <v>1178</v>
      </c>
      <c r="D66" s="62" t="s">
        <v>1838</v>
      </c>
      <c r="E66" s="62" t="s">
        <v>1712</v>
      </c>
      <c r="F66" s="63">
        <v>1</v>
      </c>
      <c r="G66" s="63">
        <v>0</v>
      </c>
      <c r="H66" s="63">
        <f>ROUND(F66*AD66,2)</f>
        <v>0</v>
      </c>
      <c r="I66" s="63">
        <f>J66-H66</f>
        <v>0</v>
      </c>
      <c r="J66" s="63">
        <f>ROUND(F66*G66,2)</f>
        <v>0</v>
      </c>
      <c r="K66" s="63">
        <v>1E-3</v>
      </c>
      <c r="L66" s="63">
        <f>F66*K66</f>
        <v>1E-3</v>
      </c>
      <c r="M66" s="64" t="s">
        <v>1731</v>
      </c>
      <c r="N66" s="63">
        <f>IF(M66="5",I66,0)</f>
        <v>0</v>
      </c>
      <c r="Y66" s="63">
        <f>IF(AC66=0,J66,0)</f>
        <v>0</v>
      </c>
      <c r="Z66" s="63">
        <f>IF(AC66=15,J66,0)</f>
        <v>0</v>
      </c>
      <c r="AA66" s="63">
        <f>IF(AC66=21,J66,0)</f>
        <v>0</v>
      </c>
      <c r="AC66" s="58">
        <v>21</v>
      </c>
      <c r="AD66" s="58">
        <f>G66*1</f>
        <v>0</v>
      </c>
      <c r="AE66" s="58">
        <f>G66*(1-1)</f>
        <v>0</v>
      </c>
      <c r="AL66" s="58">
        <f>F66*AD66</f>
        <v>0</v>
      </c>
      <c r="AM66" s="58">
        <f>F66*AE66</f>
        <v>0</v>
      </c>
      <c r="AN66" s="59" t="s">
        <v>1751</v>
      </c>
      <c r="AO66" s="59" t="s">
        <v>1764</v>
      </c>
      <c r="AP66" s="47" t="s">
        <v>1768</v>
      </c>
    </row>
    <row r="67" spans="1:42" x14ac:dyDescent="0.2">
      <c r="D67" s="60" t="s">
        <v>1275</v>
      </c>
      <c r="F67" s="61">
        <v>1</v>
      </c>
    </row>
    <row r="68" spans="1:42" x14ac:dyDescent="0.2">
      <c r="A68" s="55" t="s">
        <v>31</v>
      </c>
      <c r="B68" s="55" t="s">
        <v>1138</v>
      </c>
      <c r="C68" s="55" t="s">
        <v>1179</v>
      </c>
      <c r="D68" s="55" t="s">
        <v>1281</v>
      </c>
      <c r="E68" s="55" t="s">
        <v>1713</v>
      </c>
      <c r="F68" s="56">
        <v>1</v>
      </c>
      <c r="G68" s="56">
        <v>0</v>
      </c>
      <c r="H68" s="56">
        <f>ROUND(F68*AD68,2)</f>
        <v>0</v>
      </c>
      <c r="I68" s="56">
        <f>J68-H68</f>
        <v>0</v>
      </c>
      <c r="J68" s="56">
        <f>ROUND(F68*G68,2)</f>
        <v>0</v>
      </c>
      <c r="K68" s="56">
        <v>1.7000000000000001E-4</v>
      </c>
      <c r="L68" s="56">
        <f>F68*K68</f>
        <v>1.7000000000000001E-4</v>
      </c>
      <c r="M68" s="57" t="s">
        <v>7</v>
      </c>
      <c r="N68" s="56">
        <f>IF(M68="5",I68,0)</f>
        <v>0</v>
      </c>
      <c r="Y68" s="56">
        <f>IF(AC68=0,J68,0)</f>
        <v>0</v>
      </c>
      <c r="Z68" s="56">
        <f>IF(AC68=15,J68,0)</f>
        <v>0</v>
      </c>
      <c r="AA68" s="56">
        <f>IF(AC68=21,J68,0)</f>
        <v>0</v>
      </c>
      <c r="AC68" s="58">
        <v>21</v>
      </c>
      <c r="AD68" s="58">
        <f>G68*0.503959731543624</f>
        <v>0</v>
      </c>
      <c r="AE68" s="58">
        <f>G68*(1-0.503959731543624)</f>
        <v>0</v>
      </c>
      <c r="AL68" s="58">
        <f>F68*AD68</f>
        <v>0</v>
      </c>
      <c r="AM68" s="58">
        <f>F68*AE68</f>
        <v>0</v>
      </c>
      <c r="AN68" s="59" t="s">
        <v>1751</v>
      </c>
      <c r="AO68" s="59" t="s">
        <v>1764</v>
      </c>
      <c r="AP68" s="47" t="s">
        <v>1768</v>
      </c>
    </row>
    <row r="69" spans="1:42" x14ac:dyDescent="0.2">
      <c r="D69" s="60" t="s">
        <v>1275</v>
      </c>
      <c r="F69" s="61">
        <v>1</v>
      </c>
    </row>
    <row r="70" spans="1:42" x14ac:dyDescent="0.2">
      <c r="A70" s="55" t="s">
        <v>32</v>
      </c>
      <c r="B70" s="55" t="s">
        <v>1138</v>
      </c>
      <c r="C70" s="55" t="s">
        <v>1180</v>
      </c>
      <c r="D70" s="76" t="s">
        <v>1854</v>
      </c>
      <c r="E70" s="55" t="s">
        <v>1709</v>
      </c>
      <c r="F70" s="56">
        <v>0.65</v>
      </c>
      <c r="G70" s="56">
        <v>0</v>
      </c>
      <c r="H70" s="56">
        <f>ROUND(F70*AD70,2)</f>
        <v>0</v>
      </c>
      <c r="I70" s="56">
        <f>J70-H70</f>
        <v>0</v>
      </c>
      <c r="J70" s="56">
        <f>ROUND(F70*G70,2)</f>
        <v>0</v>
      </c>
      <c r="K70" s="56">
        <v>8.9999999999999993E-3</v>
      </c>
      <c r="L70" s="56">
        <f>F70*K70</f>
        <v>5.8500000000000002E-3</v>
      </c>
      <c r="M70" s="57" t="s">
        <v>7</v>
      </c>
      <c r="N70" s="56">
        <f>IF(M70="5",I70,0)</f>
        <v>0</v>
      </c>
      <c r="Y70" s="56">
        <f>IF(AC70=0,J70,0)</f>
        <v>0</v>
      </c>
      <c r="Z70" s="56">
        <f>IF(AC70=15,J70,0)</f>
        <v>0</v>
      </c>
      <c r="AA70" s="56">
        <f>IF(AC70=21,J70,0)</f>
        <v>0</v>
      </c>
      <c r="AC70" s="58">
        <v>21</v>
      </c>
      <c r="AD70" s="58">
        <f>G70*1</f>
        <v>0</v>
      </c>
      <c r="AE70" s="58">
        <f>G70*(1-1)</f>
        <v>0</v>
      </c>
      <c r="AL70" s="58">
        <f>F70*AD70</f>
        <v>0</v>
      </c>
      <c r="AM70" s="58">
        <f>F70*AE70</f>
        <v>0</v>
      </c>
      <c r="AN70" s="59" t="s">
        <v>1751</v>
      </c>
      <c r="AO70" s="59" t="s">
        <v>1764</v>
      </c>
      <c r="AP70" s="47" t="s">
        <v>1768</v>
      </c>
    </row>
    <row r="71" spans="1:42" x14ac:dyDescent="0.2">
      <c r="D71" s="60" t="s">
        <v>1282</v>
      </c>
      <c r="F71" s="61">
        <v>0.65</v>
      </c>
    </row>
    <row r="72" spans="1:42" x14ac:dyDescent="0.2">
      <c r="A72" s="55" t="s">
        <v>33</v>
      </c>
      <c r="B72" s="55" t="s">
        <v>1138</v>
      </c>
      <c r="C72" s="55" t="s">
        <v>1181</v>
      </c>
      <c r="D72" s="55" t="s">
        <v>1839</v>
      </c>
      <c r="E72" s="55" t="s">
        <v>1712</v>
      </c>
      <c r="F72" s="56">
        <v>1</v>
      </c>
      <c r="G72" s="56">
        <v>0</v>
      </c>
      <c r="H72" s="56">
        <f>ROUND(F72*AD72,2)</f>
        <v>0</v>
      </c>
      <c r="I72" s="56">
        <f>J72-H72</f>
        <v>0</v>
      </c>
      <c r="J72" s="56">
        <f>ROUND(F72*G72,2)</f>
        <v>0</v>
      </c>
      <c r="K72" s="56">
        <v>7.0000000000000001E-3</v>
      </c>
      <c r="L72" s="56">
        <f>F72*K72</f>
        <v>7.0000000000000001E-3</v>
      </c>
      <c r="M72" s="57" t="s">
        <v>7</v>
      </c>
      <c r="N72" s="56">
        <f>IF(M72="5",I72,0)</f>
        <v>0</v>
      </c>
      <c r="Y72" s="56">
        <f>IF(AC72=0,J72,0)</f>
        <v>0</v>
      </c>
      <c r="Z72" s="56">
        <f>IF(AC72=15,J72,0)</f>
        <v>0</v>
      </c>
      <c r="AA72" s="56">
        <f>IF(AC72=21,J72,0)</f>
        <v>0</v>
      </c>
      <c r="AC72" s="58">
        <v>21</v>
      </c>
      <c r="AD72" s="58">
        <f>G72*1</f>
        <v>0</v>
      </c>
      <c r="AE72" s="58">
        <f>G72*(1-1)</f>
        <v>0</v>
      </c>
      <c r="AL72" s="58">
        <f>F72*AD72</f>
        <v>0</v>
      </c>
      <c r="AM72" s="58">
        <f>F72*AE72</f>
        <v>0</v>
      </c>
      <c r="AN72" s="59" t="s">
        <v>1751</v>
      </c>
      <c r="AO72" s="59" t="s">
        <v>1764</v>
      </c>
      <c r="AP72" s="47" t="s">
        <v>1768</v>
      </c>
    </row>
    <row r="73" spans="1:42" x14ac:dyDescent="0.2">
      <c r="D73" s="60" t="s">
        <v>1275</v>
      </c>
      <c r="F73" s="61">
        <v>1</v>
      </c>
    </row>
    <row r="74" spans="1:42" x14ac:dyDescent="0.2">
      <c r="A74" s="55" t="s">
        <v>34</v>
      </c>
      <c r="B74" s="55" t="s">
        <v>1138</v>
      </c>
      <c r="C74" s="55" t="s">
        <v>1182</v>
      </c>
      <c r="D74" s="77" t="s">
        <v>1856</v>
      </c>
      <c r="E74" s="55" t="s">
        <v>1712</v>
      </c>
      <c r="F74" s="56">
        <v>1</v>
      </c>
      <c r="G74" s="56">
        <v>0</v>
      </c>
      <c r="H74" s="56">
        <f>ROUND(F74*AD74,2)</f>
        <v>0</v>
      </c>
      <c r="I74" s="56">
        <f>J74-H74</f>
        <v>0</v>
      </c>
      <c r="J74" s="56">
        <f>ROUND(F74*G74,2)</f>
        <v>0</v>
      </c>
      <c r="K74" s="56">
        <v>1.1000000000000001E-3</v>
      </c>
      <c r="L74" s="56">
        <f>F74*K74</f>
        <v>1.1000000000000001E-3</v>
      </c>
      <c r="M74" s="57" t="s">
        <v>7</v>
      </c>
      <c r="N74" s="56">
        <f>IF(M74="5",I74,0)</f>
        <v>0</v>
      </c>
      <c r="Y74" s="56">
        <f>IF(AC74=0,J74,0)</f>
        <v>0</v>
      </c>
      <c r="Z74" s="56">
        <f>IF(AC74=15,J74,0)</f>
        <v>0</v>
      </c>
      <c r="AA74" s="56">
        <f>IF(AC74=21,J74,0)</f>
        <v>0</v>
      </c>
      <c r="AC74" s="58">
        <v>21</v>
      </c>
      <c r="AD74" s="58">
        <f>G74*1</f>
        <v>0</v>
      </c>
      <c r="AE74" s="58">
        <f>G74*(1-1)</f>
        <v>0</v>
      </c>
      <c r="AL74" s="58">
        <f>F74*AD74</f>
        <v>0</v>
      </c>
      <c r="AM74" s="58">
        <f>F74*AE74</f>
        <v>0</v>
      </c>
      <c r="AN74" s="59" t="s">
        <v>1751</v>
      </c>
      <c r="AO74" s="59" t="s">
        <v>1764</v>
      </c>
      <c r="AP74" s="47" t="s">
        <v>1768</v>
      </c>
    </row>
    <row r="75" spans="1:42" x14ac:dyDescent="0.2">
      <c r="D75" s="60" t="s">
        <v>1275</v>
      </c>
      <c r="F75" s="61">
        <v>1</v>
      </c>
    </row>
    <row r="76" spans="1:42" x14ac:dyDescent="0.2">
      <c r="A76" s="55" t="s">
        <v>35</v>
      </c>
      <c r="B76" s="55" t="s">
        <v>1138</v>
      </c>
      <c r="C76" s="55" t="s">
        <v>1183</v>
      </c>
      <c r="D76" s="77" t="s">
        <v>1855</v>
      </c>
      <c r="E76" s="55" t="s">
        <v>1712</v>
      </c>
      <c r="F76" s="56">
        <v>1</v>
      </c>
      <c r="G76" s="56">
        <v>0</v>
      </c>
      <c r="H76" s="56">
        <f>ROUND(F76*AD76,2)</f>
        <v>0</v>
      </c>
      <c r="I76" s="56">
        <f>J76-H76</f>
        <v>0</v>
      </c>
      <c r="J76" s="56">
        <f>ROUND(F76*G76,2)</f>
        <v>0</v>
      </c>
      <c r="K76" s="56">
        <v>2.7999999999999998E-4</v>
      </c>
      <c r="L76" s="56">
        <f>F76*K76</f>
        <v>2.7999999999999998E-4</v>
      </c>
      <c r="M76" s="57" t="s">
        <v>7</v>
      </c>
      <c r="N76" s="56">
        <f>IF(M76="5",I76,0)</f>
        <v>0</v>
      </c>
      <c r="Y76" s="56">
        <f>IF(AC76=0,J76,0)</f>
        <v>0</v>
      </c>
      <c r="Z76" s="56">
        <f>IF(AC76=15,J76,0)</f>
        <v>0</v>
      </c>
      <c r="AA76" s="56">
        <f>IF(AC76=21,J76,0)</f>
        <v>0</v>
      </c>
      <c r="AC76" s="58">
        <v>21</v>
      </c>
      <c r="AD76" s="58">
        <f>G76*1</f>
        <v>0</v>
      </c>
      <c r="AE76" s="58">
        <f>G76*(1-1)</f>
        <v>0</v>
      </c>
      <c r="AL76" s="58">
        <f>F76*AD76</f>
        <v>0</v>
      </c>
      <c r="AM76" s="58">
        <f>F76*AE76</f>
        <v>0</v>
      </c>
      <c r="AN76" s="59" t="s">
        <v>1751</v>
      </c>
      <c r="AO76" s="59" t="s">
        <v>1764</v>
      </c>
      <c r="AP76" s="47" t="s">
        <v>1768</v>
      </c>
    </row>
    <row r="77" spans="1:42" x14ac:dyDescent="0.2">
      <c r="D77" s="60" t="s">
        <v>1275</v>
      </c>
      <c r="F77" s="61">
        <v>1</v>
      </c>
    </row>
    <row r="78" spans="1:42" x14ac:dyDescent="0.2">
      <c r="A78" s="55" t="s">
        <v>36</v>
      </c>
      <c r="B78" s="55" t="s">
        <v>1138</v>
      </c>
      <c r="C78" s="55" t="s">
        <v>1184</v>
      </c>
      <c r="D78" s="55" t="s">
        <v>1283</v>
      </c>
      <c r="E78" s="55" t="s">
        <v>1712</v>
      </c>
      <c r="F78" s="56">
        <v>1</v>
      </c>
      <c r="G78" s="56">
        <v>0</v>
      </c>
      <c r="H78" s="56">
        <f>ROUND(F78*AD78,2)</f>
        <v>0</v>
      </c>
      <c r="I78" s="56">
        <f>J78-H78</f>
        <v>0</v>
      </c>
      <c r="J78" s="56">
        <f>ROUND(F78*G78,2)</f>
        <v>0</v>
      </c>
      <c r="K78" s="56">
        <v>1.2999999999999999E-4</v>
      </c>
      <c r="L78" s="56">
        <f>F78*K78</f>
        <v>1.2999999999999999E-4</v>
      </c>
      <c r="M78" s="57" t="s">
        <v>7</v>
      </c>
      <c r="N78" s="56">
        <f>IF(M78="5",I78,0)</f>
        <v>0</v>
      </c>
      <c r="Y78" s="56">
        <f>IF(AC78=0,J78,0)</f>
        <v>0</v>
      </c>
      <c r="Z78" s="56">
        <f>IF(AC78=15,J78,0)</f>
        <v>0</v>
      </c>
      <c r="AA78" s="56">
        <f>IF(AC78=21,J78,0)</f>
        <v>0</v>
      </c>
      <c r="AC78" s="58">
        <v>21</v>
      </c>
      <c r="AD78" s="58">
        <f>G78*0.234411764705882</f>
        <v>0</v>
      </c>
      <c r="AE78" s="58">
        <f>G78*(1-0.234411764705882)</f>
        <v>0</v>
      </c>
      <c r="AL78" s="58">
        <f>F78*AD78</f>
        <v>0</v>
      </c>
      <c r="AM78" s="58">
        <f>F78*AE78</f>
        <v>0</v>
      </c>
      <c r="AN78" s="59" t="s">
        <v>1751</v>
      </c>
      <c r="AO78" s="59" t="s">
        <v>1764</v>
      </c>
      <c r="AP78" s="47" t="s">
        <v>1768</v>
      </c>
    </row>
    <row r="79" spans="1:42" x14ac:dyDescent="0.2">
      <c r="D79" s="60" t="s">
        <v>1275</v>
      </c>
      <c r="F79" s="61">
        <v>1</v>
      </c>
    </row>
    <row r="80" spans="1:42" x14ac:dyDescent="0.2">
      <c r="A80" s="55" t="s">
        <v>37</v>
      </c>
      <c r="B80" s="55" t="s">
        <v>1138</v>
      </c>
      <c r="C80" s="55" t="s">
        <v>1185</v>
      </c>
      <c r="D80" s="78" t="s">
        <v>1857</v>
      </c>
      <c r="E80" s="55" t="s">
        <v>1712</v>
      </c>
      <c r="F80" s="56">
        <v>1</v>
      </c>
      <c r="G80" s="56">
        <v>0</v>
      </c>
      <c r="H80" s="56">
        <f>ROUND(F80*AD80,2)</f>
        <v>0</v>
      </c>
      <c r="I80" s="56">
        <f>J80-H80</f>
        <v>0</v>
      </c>
      <c r="J80" s="56">
        <f>ROUND(F80*G80,2)</f>
        <v>0</v>
      </c>
      <c r="K80" s="56">
        <v>6.9999999999999999E-4</v>
      </c>
      <c r="L80" s="56">
        <f>F80*K80</f>
        <v>6.9999999999999999E-4</v>
      </c>
      <c r="M80" s="57" t="s">
        <v>7</v>
      </c>
      <c r="N80" s="56">
        <f>IF(M80="5",I80,0)</f>
        <v>0</v>
      </c>
      <c r="Y80" s="56">
        <f>IF(AC80=0,J80,0)</f>
        <v>0</v>
      </c>
      <c r="Z80" s="56">
        <f>IF(AC80=15,J80,0)</f>
        <v>0</v>
      </c>
      <c r="AA80" s="56">
        <f>IF(AC80=21,J80,0)</f>
        <v>0</v>
      </c>
      <c r="AC80" s="58">
        <v>21</v>
      </c>
      <c r="AD80" s="58">
        <f>G80*1</f>
        <v>0</v>
      </c>
      <c r="AE80" s="58">
        <f>G80*(1-1)</f>
        <v>0</v>
      </c>
      <c r="AL80" s="58">
        <f>F80*AD80</f>
        <v>0</v>
      </c>
      <c r="AM80" s="58">
        <f>F80*AE80</f>
        <v>0</v>
      </c>
      <c r="AN80" s="59" t="s">
        <v>1751</v>
      </c>
      <c r="AO80" s="59" t="s">
        <v>1764</v>
      </c>
      <c r="AP80" s="47" t="s">
        <v>1768</v>
      </c>
    </row>
    <row r="81" spans="1:42" x14ac:dyDescent="0.2">
      <c r="D81" s="60" t="s">
        <v>1275</v>
      </c>
      <c r="F81" s="61">
        <v>1</v>
      </c>
    </row>
    <row r="82" spans="1:42" x14ac:dyDescent="0.2">
      <c r="A82" s="52"/>
      <c r="B82" s="53" t="s">
        <v>1138</v>
      </c>
      <c r="C82" s="53" t="s">
        <v>758</v>
      </c>
      <c r="D82" s="269" t="s">
        <v>1284</v>
      </c>
      <c r="E82" s="270"/>
      <c r="F82" s="270"/>
      <c r="G82" s="270"/>
      <c r="H82" s="54">
        <f>SUM(H83:H89)</f>
        <v>0</v>
      </c>
      <c r="I82" s="54">
        <f>SUM(I83:I89)</f>
        <v>0</v>
      </c>
      <c r="J82" s="54">
        <f>H82+I82</f>
        <v>0</v>
      </c>
      <c r="K82" s="47"/>
      <c r="L82" s="54">
        <f>SUM(L83:L89)</f>
        <v>5.6483999999999999E-2</v>
      </c>
      <c r="O82" s="54">
        <f>IF(P82="PR",J82,SUM(N83:N89))</f>
        <v>0</v>
      </c>
      <c r="P82" s="47" t="s">
        <v>1735</v>
      </c>
      <c r="Q82" s="54">
        <f>IF(P82="HS",H82,0)</f>
        <v>0</v>
      </c>
      <c r="R82" s="54">
        <f>IF(P82="HS",I82-O82,0)</f>
        <v>0</v>
      </c>
      <c r="S82" s="54">
        <f>IF(P82="PS",H82,0)</f>
        <v>0</v>
      </c>
      <c r="T82" s="54">
        <f>IF(P82="PS",I82-O82,0)</f>
        <v>0</v>
      </c>
      <c r="U82" s="54">
        <f>IF(P82="MP",H82,0)</f>
        <v>0</v>
      </c>
      <c r="V82" s="54">
        <f>IF(P82="MP",I82-O82,0)</f>
        <v>0</v>
      </c>
      <c r="W82" s="54">
        <f>IF(P82="OM",H82,0)</f>
        <v>0</v>
      </c>
      <c r="X82" s="47" t="s">
        <v>1138</v>
      </c>
      <c r="AH82" s="54">
        <f>SUM(Y83:Y89)</f>
        <v>0</v>
      </c>
      <c r="AI82" s="54">
        <f>SUM(Z83:Z89)</f>
        <v>0</v>
      </c>
      <c r="AJ82" s="54">
        <f>SUM(AA83:AA89)</f>
        <v>0</v>
      </c>
    </row>
    <row r="83" spans="1:42" x14ac:dyDescent="0.2">
      <c r="A83" s="55" t="s">
        <v>38</v>
      </c>
      <c r="B83" s="55" t="s">
        <v>1138</v>
      </c>
      <c r="C83" s="55" t="s">
        <v>1186</v>
      </c>
      <c r="D83" s="79" t="s">
        <v>1859</v>
      </c>
      <c r="E83" s="55" t="s">
        <v>1708</v>
      </c>
      <c r="F83" s="56">
        <v>2.68</v>
      </c>
      <c r="G83" s="56">
        <v>0</v>
      </c>
      <c r="H83" s="56">
        <f>ROUND(F83*AD83,2)</f>
        <v>0</v>
      </c>
      <c r="I83" s="56">
        <f>J83-H83</f>
        <v>0</v>
      </c>
      <c r="J83" s="56">
        <f>ROUND(F83*G83,2)</f>
        <v>0</v>
      </c>
      <c r="K83" s="56">
        <v>3.5000000000000001E-3</v>
      </c>
      <c r="L83" s="56">
        <f>F83*K83</f>
        <v>9.3800000000000012E-3</v>
      </c>
      <c r="M83" s="57" t="s">
        <v>7</v>
      </c>
      <c r="N83" s="56">
        <f>IF(M83="5",I83,0)</f>
        <v>0</v>
      </c>
      <c r="Y83" s="56">
        <f>IF(AC83=0,J83,0)</f>
        <v>0</v>
      </c>
      <c r="Z83" s="56">
        <f>IF(AC83=15,J83,0)</f>
        <v>0</v>
      </c>
      <c r="AA83" s="56">
        <f>IF(AC83=21,J83,0)</f>
        <v>0</v>
      </c>
      <c r="AC83" s="58">
        <v>21</v>
      </c>
      <c r="AD83" s="58">
        <f>G83*0.372054263565891</f>
        <v>0</v>
      </c>
      <c r="AE83" s="58">
        <f>G83*(1-0.372054263565891)</f>
        <v>0</v>
      </c>
      <c r="AL83" s="58">
        <f>F83*AD83</f>
        <v>0</v>
      </c>
      <c r="AM83" s="58">
        <f>F83*AE83</f>
        <v>0</v>
      </c>
      <c r="AN83" s="59" t="s">
        <v>1752</v>
      </c>
      <c r="AO83" s="59" t="s">
        <v>1765</v>
      </c>
      <c r="AP83" s="47" t="s">
        <v>1768</v>
      </c>
    </row>
    <row r="84" spans="1:42" x14ac:dyDescent="0.2">
      <c r="D84" s="60" t="s">
        <v>1285</v>
      </c>
      <c r="F84" s="61">
        <v>2.68</v>
      </c>
    </row>
    <row r="85" spans="1:42" x14ac:dyDescent="0.2">
      <c r="A85" s="55" t="s">
        <v>39</v>
      </c>
      <c r="B85" s="55" t="s">
        <v>1138</v>
      </c>
      <c r="C85" s="55" t="s">
        <v>1187</v>
      </c>
      <c r="D85" s="55" t="s">
        <v>1286</v>
      </c>
      <c r="E85" s="55" t="s">
        <v>1708</v>
      </c>
      <c r="F85" s="56">
        <v>2.68</v>
      </c>
      <c r="G85" s="56">
        <v>0</v>
      </c>
      <c r="H85" s="56">
        <f>ROUND(F85*AD85,2)</f>
        <v>0</v>
      </c>
      <c r="I85" s="56">
        <f>J85-H85</f>
        <v>0</v>
      </c>
      <c r="J85" s="56">
        <f>ROUND(F85*G85,2)</f>
        <v>0</v>
      </c>
      <c r="K85" s="56">
        <v>8.0000000000000004E-4</v>
      </c>
      <c r="L85" s="56">
        <f>F85*K85</f>
        <v>2.1440000000000001E-3</v>
      </c>
      <c r="M85" s="57" t="s">
        <v>7</v>
      </c>
      <c r="N85" s="56">
        <f>IF(M85="5",I85,0)</f>
        <v>0</v>
      </c>
      <c r="Y85" s="56">
        <f>IF(AC85=0,J85,0)</f>
        <v>0</v>
      </c>
      <c r="Z85" s="56">
        <f>IF(AC85=15,J85,0)</f>
        <v>0</v>
      </c>
      <c r="AA85" s="56">
        <f>IF(AC85=21,J85,0)</f>
        <v>0</v>
      </c>
      <c r="AC85" s="58">
        <v>21</v>
      </c>
      <c r="AD85" s="58">
        <f>G85*1</f>
        <v>0</v>
      </c>
      <c r="AE85" s="58">
        <f>G85*(1-1)</f>
        <v>0</v>
      </c>
      <c r="AL85" s="58">
        <f>F85*AD85</f>
        <v>0</v>
      </c>
      <c r="AM85" s="58">
        <f>F85*AE85</f>
        <v>0</v>
      </c>
      <c r="AN85" s="59" t="s">
        <v>1752</v>
      </c>
      <c r="AO85" s="59" t="s">
        <v>1765</v>
      </c>
      <c r="AP85" s="47" t="s">
        <v>1768</v>
      </c>
    </row>
    <row r="86" spans="1:42" x14ac:dyDescent="0.2">
      <c r="D86" s="60" t="s">
        <v>1264</v>
      </c>
      <c r="F86" s="61">
        <v>2.68</v>
      </c>
    </row>
    <row r="87" spans="1:42" x14ac:dyDescent="0.2">
      <c r="A87" s="62" t="s">
        <v>40</v>
      </c>
      <c r="B87" s="62" t="s">
        <v>1138</v>
      </c>
      <c r="C87" s="62" t="s">
        <v>1188</v>
      </c>
      <c r="D87" s="80" t="s">
        <v>1860</v>
      </c>
      <c r="E87" s="62" t="s">
        <v>1708</v>
      </c>
      <c r="F87" s="63">
        <v>2.81</v>
      </c>
      <c r="G87" s="63">
        <v>0</v>
      </c>
      <c r="H87" s="63">
        <f>ROUND(F87*AD87,2)</f>
        <v>0</v>
      </c>
      <c r="I87" s="63">
        <f>J87-H87</f>
        <v>0</v>
      </c>
      <c r="J87" s="63">
        <f>ROUND(F87*G87,2)</f>
        <v>0</v>
      </c>
      <c r="K87" s="63">
        <v>1.6E-2</v>
      </c>
      <c r="L87" s="63">
        <f>F87*K87</f>
        <v>4.496E-2</v>
      </c>
      <c r="M87" s="64" t="s">
        <v>1731</v>
      </c>
      <c r="N87" s="63">
        <f>IF(M87="5",I87,0)</f>
        <v>0</v>
      </c>
      <c r="Y87" s="63">
        <f>IF(AC87=0,J87,0)</f>
        <v>0</v>
      </c>
      <c r="Z87" s="63">
        <f>IF(AC87=15,J87,0)</f>
        <v>0</v>
      </c>
      <c r="AA87" s="63">
        <f>IF(AC87=21,J87,0)</f>
        <v>0</v>
      </c>
      <c r="AC87" s="58">
        <v>21</v>
      </c>
      <c r="AD87" s="58">
        <f>G87*1</f>
        <v>0</v>
      </c>
      <c r="AE87" s="58">
        <f>G87*(1-1)</f>
        <v>0</v>
      </c>
      <c r="AL87" s="58">
        <f>F87*AD87</f>
        <v>0</v>
      </c>
      <c r="AM87" s="58">
        <f>F87*AE87</f>
        <v>0</v>
      </c>
      <c r="AN87" s="59" t="s">
        <v>1752</v>
      </c>
      <c r="AO87" s="59" t="s">
        <v>1765</v>
      </c>
      <c r="AP87" s="47" t="s">
        <v>1768</v>
      </c>
    </row>
    <row r="88" spans="1:42" x14ac:dyDescent="0.2">
      <c r="D88" s="60" t="s">
        <v>1287</v>
      </c>
      <c r="F88" s="61">
        <v>2.81</v>
      </c>
    </row>
    <row r="89" spans="1:42" x14ac:dyDescent="0.2">
      <c r="A89" s="55" t="s">
        <v>41</v>
      </c>
      <c r="B89" s="55" t="s">
        <v>1138</v>
      </c>
      <c r="C89" s="55" t="s">
        <v>1189</v>
      </c>
      <c r="D89" s="55" t="s">
        <v>1288</v>
      </c>
      <c r="E89" s="55" t="s">
        <v>1710</v>
      </c>
      <c r="F89" s="56">
        <v>0.06</v>
      </c>
      <c r="G89" s="56">
        <v>0</v>
      </c>
      <c r="H89" s="56">
        <f>ROUND(F89*AD89,2)</f>
        <v>0</v>
      </c>
      <c r="I89" s="56">
        <f>J89-H89</f>
        <v>0</v>
      </c>
      <c r="J89" s="56">
        <f>ROUND(F89*G89,2)</f>
        <v>0</v>
      </c>
      <c r="K89" s="56">
        <v>0</v>
      </c>
      <c r="L89" s="56">
        <f>F89*K89</f>
        <v>0</v>
      </c>
      <c r="M89" s="57" t="s">
        <v>10</v>
      </c>
      <c r="N89" s="56">
        <f>IF(M89="5",I89,0)</f>
        <v>0</v>
      </c>
      <c r="Y89" s="56">
        <f>IF(AC89=0,J89,0)</f>
        <v>0</v>
      </c>
      <c r="Z89" s="56">
        <f>IF(AC89=15,J89,0)</f>
        <v>0</v>
      </c>
      <c r="AA89" s="56">
        <f>IF(AC89=21,J89,0)</f>
        <v>0</v>
      </c>
      <c r="AC89" s="58">
        <v>21</v>
      </c>
      <c r="AD89" s="58">
        <f>G89*0</f>
        <v>0</v>
      </c>
      <c r="AE89" s="58">
        <f>G89*(1-0)</f>
        <v>0</v>
      </c>
      <c r="AL89" s="58">
        <f>F89*AD89</f>
        <v>0</v>
      </c>
      <c r="AM89" s="58">
        <f>F89*AE89</f>
        <v>0</v>
      </c>
      <c r="AN89" s="59" t="s">
        <v>1752</v>
      </c>
      <c r="AO89" s="59" t="s">
        <v>1765</v>
      </c>
      <c r="AP89" s="47" t="s">
        <v>1768</v>
      </c>
    </row>
    <row r="90" spans="1:42" x14ac:dyDescent="0.2">
      <c r="D90" s="60" t="s">
        <v>1289</v>
      </c>
      <c r="F90" s="61">
        <v>0.06</v>
      </c>
    </row>
    <row r="91" spans="1:42" x14ac:dyDescent="0.2">
      <c r="A91" s="52"/>
      <c r="B91" s="53" t="s">
        <v>1138</v>
      </c>
      <c r="C91" s="53" t="s">
        <v>767</v>
      </c>
      <c r="D91" s="269" t="s">
        <v>1290</v>
      </c>
      <c r="E91" s="270"/>
      <c r="F91" s="270"/>
      <c r="G91" s="270"/>
      <c r="H91" s="54">
        <f>SUM(H92:H113)</f>
        <v>0</v>
      </c>
      <c r="I91" s="54">
        <f>SUM(I92:I113)</f>
        <v>0</v>
      </c>
      <c r="J91" s="54">
        <f>H91+I91</f>
        <v>0</v>
      </c>
      <c r="K91" s="47"/>
      <c r="L91" s="54">
        <f>SUM(L92:L113)</f>
        <v>0.38336740000000002</v>
      </c>
      <c r="O91" s="54">
        <f>IF(P91="PR",J91,SUM(N92:N113))</f>
        <v>0</v>
      </c>
      <c r="P91" s="47" t="s">
        <v>1735</v>
      </c>
      <c r="Q91" s="54">
        <f>IF(P91="HS",H91,0)</f>
        <v>0</v>
      </c>
      <c r="R91" s="54">
        <f>IF(P91="HS",I91-O91,0)</f>
        <v>0</v>
      </c>
      <c r="S91" s="54">
        <f>IF(P91="PS",H91,0)</f>
        <v>0</v>
      </c>
      <c r="T91" s="54">
        <f>IF(P91="PS",I91-O91,0)</f>
        <v>0</v>
      </c>
      <c r="U91" s="54">
        <f>IF(P91="MP",H91,0)</f>
        <v>0</v>
      </c>
      <c r="V91" s="54">
        <f>IF(P91="MP",I91-O91,0)</f>
        <v>0</v>
      </c>
      <c r="W91" s="54">
        <f>IF(P91="OM",H91,0)</f>
        <v>0</v>
      </c>
      <c r="X91" s="47" t="s">
        <v>1138</v>
      </c>
      <c r="AH91" s="54">
        <f>SUM(Y92:Y113)</f>
        <v>0</v>
      </c>
      <c r="AI91" s="54">
        <f>SUM(Z92:Z113)</f>
        <v>0</v>
      </c>
      <c r="AJ91" s="54">
        <f>SUM(AA92:AA113)</f>
        <v>0</v>
      </c>
    </row>
    <row r="92" spans="1:42" x14ac:dyDescent="0.2">
      <c r="A92" s="55" t="s">
        <v>42</v>
      </c>
      <c r="B92" s="55" t="s">
        <v>1138</v>
      </c>
      <c r="C92" s="55" t="s">
        <v>1190</v>
      </c>
      <c r="D92" s="55" t="s">
        <v>1291</v>
      </c>
      <c r="E92" s="55" t="s">
        <v>1708</v>
      </c>
      <c r="F92" s="56">
        <v>18.12</v>
      </c>
      <c r="G92" s="56">
        <v>0</v>
      </c>
      <c r="H92" s="56">
        <f>ROUND(F92*AD92,2)</f>
        <v>0</v>
      </c>
      <c r="I92" s="56">
        <f>J92-H92</f>
        <v>0</v>
      </c>
      <c r="J92" s="56">
        <f>ROUND(F92*G92,2)</f>
        <v>0</v>
      </c>
      <c r="K92" s="56">
        <v>0</v>
      </c>
      <c r="L92" s="56">
        <f>F92*K92</f>
        <v>0</v>
      </c>
      <c r="M92" s="57" t="s">
        <v>7</v>
      </c>
      <c r="N92" s="56">
        <f>IF(M92="5",I92,0)</f>
        <v>0</v>
      </c>
      <c r="Y92" s="56">
        <f>IF(AC92=0,J92,0)</f>
        <v>0</v>
      </c>
      <c r="Z92" s="56">
        <f>IF(AC92=15,J92,0)</f>
        <v>0</v>
      </c>
      <c r="AA92" s="56">
        <f>IF(AC92=21,J92,0)</f>
        <v>0</v>
      </c>
      <c r="AC92" s="58">
        <v>21</v>
      </c>
      <c r="AD92" s="58">
        <f>G92*0.334494773519164</f>
        <v>0</v>
      </c>
      <c r="AE92" s="58">
        <f>G92*(1-0.334494773519164)</f>
        <v>0</v>
      </c>
      <c r="AL92" s="58">
        <f>F92*AD92</f>
        <v>0</v>
      </c>
      <c r="AM92" s="58">
        <f>F92*AE92</f>
        <v>0</v>
      </c>
      <c r="AN92" s="59" t="s">
        <v>1753</v>
      </c>
      <c r="AO92" s="59" t="s">
        <v>1766</v>
      </c>
      <c r="AP92" s="47" t="s">
        <v>1768</v>
      </c>
    </row>
    <row r="93" spans="1:42" x14ac:dyDescent="0.2">
      <c r="D93" s="60" t="s">
        <v>1292</v>
      </c>
      <c r="F93" s="61">
        <v>19.97</v>
      </c>
    </row>
    <row r="94" spans="1:42" x14ac:dyDescent="0.2">
      <c r="D94" s="60" t="s">
        <v>1293</v>
      </c>
      <c r="F94" s="61">
        <v>-1.85</v>
      </c>
    </row>
    <row r="95" spans="1:42" x14ac:dyDescent="0.2">
      <c r="A95" s="55" t="s">
        <v>43</v>
      </c>
      <c r="B95" s="55" t="s">
        <v>1138</v>
      </c>
      <c r="C95" s="55" t="s">
        <v>1191</v>
      </c>
      <c r="D95" s="55" t="s">
        <v>1858</v>
      </c>
      <c r="E95" s="55" t="s">
        <v>1708</v>
      </c>
      <c r="F95" s="56">
        <v>18.12</v>
      </c>
      <c r="G95" s="56">
        <v>0</v>
      </c>
      <c r="H95" s="56">
        <f>ROUND(F95*AD95,2)</f>
        <v>0</v>
      </c>
      <c r="I95" s="56">
        <f>J95-H95</f>
        <v>0</v>
      </c>
      <c r="J95" s="56">
        <f>ROUND(F95*G95,2)</f>
        <v>0</v>
      </c>
      <c r="K95" s="56">
        <v>1.1E-4</v>
      </c>
      <c r="L95" s="56">
        <f>F95*K95</f>
        <v>1.9932000000000001E-3</v>
      </c>
      <c r="M95" s="57" t="s">
        <v>7</v>
      </c>
      <c r="N95" s="56">
        <f>IF(M95="5",I95,0)</f>
        <v>0</v>
      </c>
      <c r="Y95" s="56">
        <f>IF(AC95=0,J95,0)</f>
        <v>0</v>
      </c>
      <c r="Z95" s="56">
        <f>IF(AC95=15,J95,0)</f>
        <v>0</v>
      </c>
      <c r="AA95" s="56">
        <f>IF(AC95=21,J95,0)</f>
        <v>0</v>
      </c>
      <c r="AC95" s="58">
        <v>21</v>
      </c>
      <c r="AD95" s="58">
        <f>G95*0.75</f>
        <v>0</v>
      </c>
      <c r="AE95" s="58">
        <f>G95*(1-0.75)</f>
        <v>0</v>
      </c>
      <c r="AL95" s="58">
        <f>F95*AD95</f>
        <v>0</v>
      </c>
      <c r="AM95" s="58">
        <f>F95*AE95</f>
        <v>0</v>
      </c>
      <c r="AN95" s="59" t="s">
        <v>1753</v>
      </c>
      <c r="AO95" s="59" t="s">
        <v>1766</v>
      </c>
      <c r="AP95" s="47" t="s">
        <v>1768</v>
      </c>
    </row>
    <row r="96" spans="1:42" x14ac:dyDescent="0.2">
      <c r="D96" s="60" t="s">
        <v>1294</v>
      </c>
      <c r="F96" s="61">
        <v>18.12</v>
      </c>
    </row>
    <row r="97" spans="1:42" x14ac:dyDescent="0.2">
      <c r="A97" s="55" t="s">
        <v>44</v>
      </c>
      <c r="B97" s="55" t="s">
        <v>1138</v>
      </c>
      <c r="C97" s="55" t="s">
        <v>1192</v>
      </c>
      <c r="D97" s="81" t="s">
        <v>1861</v>
      </c>
      <c r="E97" s="55" t="s">
        <v>1708</v>
      </c>
      <c r="F97" s="56">
        <v>18.12</v>
      </c>
      <c r="G97" s="56">
        <v>0</v>
      </c>
      <c r="H97" s="56">
        <f>ROUND(F97*AD97,2)</f>
        <v>0</v>
      </c>
      <c r="I97" s="56">
        <f>J97-H97</f>
        <v>0</v>
      </c>
      <c r="J97" s="56">
        <f>ROUND(F97*G97,2)</f>
        <v>0</v>
      </c>
      <c r="K97" s="56">
        <v>3.5000000000000001E-3</v>
      </c>
      <c r="L97" s="56">
        <f>F97*K97</f>
        <v>6.3420000000000004E-2</v>
      </c>
      <c r="M97" s="57" t="s">
        <v>7</v>
      </c>
      <c r="N97" s="56">
        <f>IF(M97="5",I97,0)</f>
        <v>0</v>
      </c>
      <c r="Y97" s="56">
        <f>IF(AC97=0,J97,0)</f>
        <v>0</v>
      </c>
      <c r="Z97" s="56">
        <f>IF(AC97=15,J97,0)</f>
        <v>0</v>
      </c>
      <c r="AA97" s="56">
        <f>IF(AC97=21,J97,0)</f>
        <v>0</v>
      </c>
      <c r="AC97" s="58">
        <v>21</v>
      </c>
      <c r="AD97" s="58">
        <f>G97*0.315275310834813</f>
        <v>0</v>
      </c>
      <c r="AE97" s="58">
        <f>G97*(1-0.315275310834813)</f>
        <v>0</v>
      </c>
      <c r="AL97" s="58">
        <f>F97*AD97</f>
        <v>0</v>
      </c>
      <c r="AM97" s="58">
        <f>F97*AE97</f>
        <v>0</v>
      </c>
      <c r="AN97" s="59" t="s">
        <v>1753</v>
      </c>
      <c r="AO97" s="59" t="s">
        <v>1766</v>
      </c>
      <c r="AP97" s="47" t="s">
        <v>1768</v>
      </c>
    </row>
    <row r="98" spans="1:42" x14ac:dyDescent="0.2">
      <c r="D98" s="60" t="s">
        <v>1294</v>
      </c>
      <c r="F98" s="61">
        <v>18.12</v>
      </c>
    </row>
    <row r="99" spans="1:42" x14ac:dyDescent="0.2">
      <c r="A99" s="62" t="s">
        <v>45</v>
      </c>
      <c r="B99" s="62" t="s">
        <v>1138</v>
      </c>
      <c r="C99" s="62" t="s">
        <v>1193</v>
      </c>
      <c r="D99" s="82" t="s">
        <v>1862</v>
      </c>
      <c r="E99" s="62" t="s">
        <v>1708</v>
      </c>
      <c r="F99" s="63">
        <v>19.03</v>
      </c>
      <c r="G99" s="63">
        <v>0</v>
      </c>
      <c r="H99" s="63">
        <f>ROUND(F99*AD99,2)</f>
        <v>0</v>
      </c>
      <c r="I99" s="63">
        <f>J99-H99</f>
        <v>0</v>
      </c>
      <c r="J99" s="63">
        <f>ROUND(F99*G99,2)</f>
        <v>0</v>
      </c>
      <c r="K99" s="63">
        <v>1.6E-2</v>
      </c>
      <c r="L99" s="63">
        <f>F99*K99</f>
        <v>0.30448000000000003</v>
      </c>
      <c r="M99" s="64" t="s">
        <v>1731</v>
      </c>
      <c r="N99" s="63">
        <f>IF(M99="5",I99,0)</f>
        <v>0</v>
      </c>
      <c r="Y99" s="63">
        <f>IF(AC99=0,J99,0)</f>
        <v>0</v>
      </c>
      <c r="Z99" s="63">
        <f>IF(AC99=15,J99,0)</f>
        <v>0</v>
      </c>
      <c r="AA99" s="63">
        <f>IF(AC99=21,J99,0)</f>
        <v>0</v>
      </c>
      <c r="AC99" s="58">
        <v>21</v>
      </c>
      <c r="AD99" s="58">
        <f>G99*1</f>
        <v>0</v>
      </c>
      <c r="AE99" s="58">
        <f>G99*(1-1)</f>
        <v>0</v>
      </c>
      <c r="AL99" s="58">
        <f>F99*AD99</f>
        <v>0</v>
      </c>
      <c r="AM99" s="58">
        <f>F99*AE99</f>
        <v>0</v>
      </c>
      <c r="AN99" s="59" t="s">
        <v>1753</v>
      </c>
      <c r="AO99" s="59" t="s">
        <v>1766</v>
      </c>
      <c r="AP99" s="47" t="s">
        <v>1768</v>
      </c>
    </row>
    <row r="100" spans="1:42" x14ac:dyDescent="0.2">
      <c r="D100" s="60" t="s">
        <v>1295</v>
      </c>
      <c r="F100" s="61">
        <v>19.03</v>
      </c>
    </row>
    <row r="101" spans="1:42" x14ac:dyDescent="0.2">
      <c r="A101" s="55" t="s">
        <v>46</v>
      </c>
      <c r="B101" s="55" t="s">
        <v>1138</v>
      </c>
      <c r="C101" s="55" t="s">
        <v>1194</v>
      </c>
      <c r="D101" s="55" t="s">
        <v>1296</v>
      </c>
      <c r="E101" s="55" t="s">
        <v>1708</v>
      </c>
      <c r="F101" s="56">
        <v>18.12</v>
      </c>
      <c r="G101" s="56">
        <v>0</v>
      </c>
      <c r="H101" s="56">
        <f>ROUND(F101*AD101,2)</f>
        <v>0</v>
      </c>
      <c r="I101" s="56">
        <f>J101-H101</f>
        <v>0</v>
      </c>
      <c r="J101" s="56">
        <f>ROUND(F101*G101,2)</f>
        <v>0</v>
      </c>
      <c r="K101" s="56">
        <v>1.1E-4</v>
      </c>
      <c r="L101" s="56">
        <f>F101*K101</f>
        <v>1.9932000000000001E-3</v>
      </c>
      <c r="M101" s="57" t="s">
        <v>7</v>
      </c>
      <c r="N101" s="56">
        <f>IF(M101="5",I101,0)</f>
        <v>0</v>
      </c>
      <c r="Y101" s="56">
        <f>IF(AC101=0,J101,0)</f>
        <v>0</v>
      </c>
      <c r="Z101" s="56">
        <f>IF(AC101=15,J101,0)</f>
        <v>0</v>
      </c>
      <c r="AA101" s="56">
        <f>IF(AC101=21,J101,0)</f>
        <v>0</v>
      </c>
      <c r="AC101" s="58">
        <v>21</v>
      </c>
      <c r="AD101" s="58">
        <f>G101*1</f>
        <v>0</v>
      </c>
      <c r="AE101" s="58">
        <f>G101*(1-1)</f>
        <v>0</v>
      </c>
      <c r="AL101" s="58">
        <f>F101*AD101</f>
        <v>0</v>
      </c>
      <c r="AM101" s="58">
        <f>F101*AE101</f>
        <v>0</v>
      </c>
      <c r="AN101" s="59" t="s">
        <v>1753</v>
      </c>
      <c r="AO101" s="59" t="s">
        <v>1766</v>
      </c>
      <c r="AP101" s="47" t="s">
        <v>1768</v>
      </c>
    </row>
    <row r="102" spans="1:42" x14ac:dyDescent="0.2">
      <c r="D102" s="60" t="s">
        <v>1294</v>
      </c>
      <c r="F102" s="61">
        <v>18.12</v>
      </c>
    </row>
    <row r="103" spans="1:42" x14ac:dyDescent="0.2">
      <c r="A103" s="55" t="s">
        <v>47</v>
      </c>
      <c r="B103" s="55" t="s">
        <v>1138</v>
      </c>
      <c r="C103" s="55" t="s">
        <v>1195</v>
      </c>
      <c r="D103" s="55" t="s">
        <v>1297</v>
      </c>
      <c r="E103" s="55" t="s">
        <v>1709</v>
      </c>
      <c r="F103" s="56">
        <v>36.450000000000003</v>
      </c>
      <c r="G103" s="56">
        <v>0</v>
      </c>
      <c r="H103" s="56">
        <f>ROUND(F103*AD103,2)</f>
        <v>0</v>
      </c>
      <c r="I103" s="56">
        <f>J103-H103</f>
        <v>0</v>
      </c>
      <c r="J103" s="56">
        <f>ROUND(F103*G103,2)</f>
        <v>0</v>
      </c>
      <c r="K103" s="56">
        <v>0</v>
      </c>
      <c r="L103" s="56">
        <f>F103*K103</f>
        <v>0</v>
      </c>
      <c r="M103" s="57" t="s">
        <v>7</v>
      </c>
      <c r="N103" s="56">
        <f>IF(M103="5",I103,0)</f>
        <v>0</v>
      </c>
      <c r="Y103" s="56">
        <f>IF(AC103=0,J103,0)</f>
        <v>0</v>
      </c>
      <c r="Z103" s="56">
        <f>IF(AC103=15,J103,0)</f>
        <v>0</v>
      </c>
      <c r="AA103" s="56">
        <f>IF(AC103=21,J103,0)</f>
        <v>0</v>
      </c>
      <c r="AC103" s="58">
        <v>21</v>
      </c>
      <c r="AD103" s="58">
        <f>G103*0</f>
        <v>0</v>
      </c>
      <c r="AE103" s="58">
        <f>G103*(1-0)</f>
        <v>0</v>
      </c>
      <c r="AL103" s="58">
        <f>F103*AD103</f>
        <v>0</v>
      </c>
      <c r="AM103" s="58">
        <f>F103*AE103</f>
        <v>0</v>
      </c>
      <c r="AN103" s="59" t="s">
        <v>1753</v>
      </c>
      <c r="AO103" s="59" t="s">
        <v>1766</v>
      </c>
      <c r="AP103" s="47" t="s">
        <v>1768</v>
      </c>
    </row>
    <row r="104" spans="1:42" x14ac:dyDescent="0.2">
      <c r="D104" s="60" t="s">
        <v>1298</v>
      </c>
      <c r="F104" s="61">
        <v>21.2</v>
      </c>
    </row>
    <row r="105" spans="1:42" x14ac:dyDescent="0.2">
      <c r="D105" s="60" t="s">
        <v>1299</v>
      </c>
      <c r="F105" s="61">
        <v>10.45</v>
      </c>
    </row>
    <row r="106" spans="1:42" x14ac:dyDescent="0.2">
      <c r="D106" s="60" t="s">
        <v>1300</v>
      </c>
      <c r="F106" s="61">
        <v>4.8</v>
      </c>
    </row>
    <row r="107" spans="1:42" x14ac:dyDescent="0.2">
      <c r="A107" s="55" t="s">
        <v>48</v>
      </c>
      <c r="B107" s="55" t="s">
        <v>1138</v>
      </c>
      <c r="C107" s="55" t="s">
        <v>1196</v>
      </c>
      <c r="D107" s="55" t="s">
        <v>1301</v>
      </c>
      <c r="E107" s="55" t="s">
        <v>1709</v>
      </c>
      <c r="F107" s="56">
        <v>10.97</v>
      </c>
      <c r="G107" s="56">
        <v>0</v>
      </c>
      <c r="H107" s="56">
        <f>ROUND(F107*AD107,2)</f>
        <v>0</v>
      </c>
      <c r="I107" s="56">
        <f>J107-H107</f>
        <v>0</v>
      </c>
      <c r="J107" s="56">
        <f>ROUND(F107*G107,2)</f>
        <v>0</v>
      </c>
      <c r="K107" s="56">
        <v>2.9999999999999997E-4</v>
      </c>
      <c r="L107" s="56">
        <f>F107*K107</f>
        <v>3.2910000000000001E-3</v>
      </c>
      <c r="M107" s="57" t="s">
        <v>7</v>
      </c>
      <c r="N107" s="56">
        <f>IF(M107="5",I107,0)</f>
        <v>0</v>
      </c>
      <c r="Y107" s="56">
        <f>IF(AC107=0,J107,0)</f>
        <v>0</v>
      </c>
      <c r="Z107" s="56">
        <f>IF(AC107=15,J107,0)</f>
        <v>0</v>
      </c>
      <c r="AA107" s="56">
        <f>IF(AC107=21,J107,0)</f>
        <v>0</v>
      </c>
      <c r="AC107" s="58">
        <v>21</v>
      </c>
      <c r="AD107" s="58">
        <f>G107*1</f>
        <v>0</v>
      </c>
      <c r="AE107" s="58">
        <f>G107*(1-1)</f>
        <v>0</v>
      </c>
      <c r="AL107" s="58">
        <f>F107*AD107</f>
        <v>0</v>
      </c>
      <c r="AM107" s="58">
        <f>F107*AE107</f>
        <v>0</v>
      </c>
      <c r="AN107" s="59" t="s">
        <v>1753</v>
      </c>
      <c r="AO107" s="59" t="s">
        <v>1766</v>
      </c>
      <c r="AP107" s="47" t="s">
        <v>1768</v>
      </c>
    </row>
    <row r="108" spans="1:42" x14ac:dyDescent="0.2">
      <c r="D108" s="60" t="s">
        <v>1302</v>
      </c>
      <c r="F108" s="61">
        <v>10.97</v>
      </c>
    </row>
    <row r="109" spans="1:42" x14ac:dyDescent="0.2">
      <c r="A109" s="55" t="s">
        <v>49</v>
      </c>
      <c r="B109" s="55" t="s">
        <v>1138</v>
      </c>
      <c r="C109" s="55" t="s">
        <v>1197</v>
      </c>
      <c r="D109" s="55" t="s">
        <v>1303</v>
      </c>
      <c r="E109" s="55" t="s">
        <v>1709</v>
      </c>
      <c r="F109" s="56">
        <v>22.26</v>
      </c>
      <c r="G109" s="56">
        <v>0</v>
      </c>
      <c r="H109" s="56">
        <f>ROUND(F109*AD109,2)</f>
        <v>0</v>
      </c>
      <c r="I109" s="56">
        <f>J109-H109</f>
        <v>0</v>
      </c>
      <c r="J109" s="56">
        <f>ROUND(F109*G109,2)</f>
        <v>0</v>
      </c>
      <c r="K109" s="56">
        <v>2.9999999999999997E-4</v>
      </c>
      <c r="L109" s="56">
        <f>F109*K109</f>
        <v>6.6779999999999999E-3</v>
      </c>
      <c r="M109" s="57" t="s">
        <v>7</v>
      </c>
      <c r="N109" s="56">
        <f>IF(M109="5",I109,0)</f>
        <v>0</v>
      </c>
      <c r="Y109" s="56">
        <f>IF(AC109=0,J109,0)</f>
        <v>0</v>
      </c>
      <c r="Z109" s="56">
        <f>IF(AC109=15,J109,0)</f>
        <v>0</v>
      </c>
      <c r="AA109" s="56">
        <f>IF(AC109=21,J109,0)</f>
        <v>0</v>
      </c>
      <c r="AC109" s="58">
        <v>21</v>
      </c>
      <c r="AD109" s="58">
        <f>G109*1</f>
        <v>0</v>
      </c>
      <c r="AE109" s="58">
        <f>G109*(1-1)</f>
        <v>0</v>
      </c>
      <c r="AL109" s="58">
        <f>F109*AD109</f>
        <v>0</v>
      </c>
      <c r="AM109" s="58">
        <f>F109*AE109</f>
        <v>0</v>
      </c>
      <c r="AN109" s="59" t="s">
        <v>1753</v>
      </c>
      <c r="AO109" s="59" t="s">
        <v>1766</v>
      </c>
      <c r="AP109" s="47" t="s">
        <v>1768</v>
      </c>
    </row>
    <row r="110" spans="1:42" x14ac:dyDescent="0.2">
      <c r="D110" s="60" t="s">
        <v>1304</v>
      </c>
      <c r="F110" s="61">
        <v>22.26</v>
      </c>
    </row>
    <row r="111" spans="1:42" x14ac:dyDescent="0.2">
      <c r="A111" s="55" t="s">
        <v>50</v>
      </c>
      <c r="B111" s="55" t="s">
        <v>1138</v>
      </c>
      <c r="C111" s="55" t="s">
        <v>1198</v>
      </c>
      <c r="D111" s="55" t="s">
        <v>1305</v>
      </c>
      <c r="E111" s="55" t="s">
        <v>1709</v>
      </c>
      <c r="F111" s="56">
        <v>5.04</v>
      </c>
      <c r="G111" s="56">
        <v>0</v>
      </c>
      <c r="H111" s="56">
        <f>ROUND(F111*AD111,2)</f>
        <v>0</v>
      </c>
      <c r="I111" s="56">
        <f>J111-H111</f>
        <v>0</v>
      </c>
      <c r="J111" s="56">
        <f>ROUND(F111*G111,2)</f>
        <v>0</v>
      </c>
      <c r="K111" s="56">
        <v>2.9999999999999997E-4</v>
      </c>
      <c r="L111" s="56">
        <f>F111*K111</f>
        <v>1.5119999999999999E-3</v>
      </c>
      <c r="M111" s="57" t="s">
        <v>7</v>
      </c>
      <c r="N111" s="56">
        <f>IF(M111="5",I111,0)</f>
        <v>0</v>
      </c>
      <c r="Y111" s="56">
        <f>IF(AC111=0,J111,0)</f>
        <v>0</v>
      </c>
      <c r="Z111" s="56">
        <f>IF(AC111=15,J111,0)</f>
        <v>0</v>
      </c>
      <c r="AA111" s="56">
        <f>IF(AC111=21,J111,0)</f>
        <v>0</v>
      </c>
      <c r="AC111" s="58">
        <v>21</v>
      </c>
      <c r="AD111" s="58">
        <f>G111*1</f>
        <v>0</v>
      </c>
      <c r="AE111" s="58">
        <f>G111*(1-1)</f>
        <v>0</v>
      </c>
      <c r="AL111" s="58">
        <f>F111*AD111</f>
        <v>0</v>
      </c>
      <c r="AM111" s="58">
        <f>F111*AE111</f>
        <v>0</v>
      </c>
      <c r="AN111" s="59" t="s">
        <v>1753</v>
      </c>
      <c r="AO111" s="59" t="s">
        <v>1766</v>
      </c>
      <c r="AP111" s="47" t="s">
        <v>1768</v>
      </c>
    </row>
    <row r="112" spans="1:42" x14ac:dyDescent="0.2">
      <c r="D112" s="60" t="s">
        <v>1306</v>
      </c>
      <c r="F112" s="61">
        <v>5.04</v>
      </c>
    </row>
    <row r="113" spans="1:42" x14ac:dyDescent="0.2">
      <c r="A113" s="55" t="s">
        <v>51</v>
      </c>
      <c r="B113" s="55" t="s">
        <v>1138</v>
      </c>
      <c r="C113" s="55" t="s">
        <v>1199</v>
      </c>
      <c r="D113" s="55" t="s">
        <v>1307</v>
      </c>
      <c r="E113" s="55" t="s">
        <v>1710</v>
      </c>
      <c r="F113" s="56">
        <v>0.38</v>
      </c>
      <c r="G113" s="56">
        <v>0</v>
      </c>
      <c r="H113" s="56">
        <f>ROUND(F113*AD113,2)</f>
        <v>0</v>
      </c>
      <c r="I113" s="56">
        <f>J113-H113</f>
        <v>0</v>
      </c>
      <c r="J113" s="56">
        <f>ROUND(F113*G113,2)</f>
        <v>0</v>
      </c>
      <c r="K113" s="56">
        <v>0</v>
      </c>
      <c r="L113" s="56">
        <f>F113*K113</f>
        <v>0</v>
      </c>
      <c r="M113" s="57" t="s">
        <v>10</v>
      </c>
      <c r="N113" s="56">
        <f>IF(M113="5",I113,0)</f>
        <v>0</v>
      </c>
      <c r="Y113" s="56">
        <f>IF(AC113=0,J113,0)</f>
        <v>0</v>
      </c>
      <c r="Z113" s="56">
        <f>IF(AC113=15,J113,0)</f>
        <v>0</v>
      </c>
      <c r="AA113" s="56">
        <f>IF(AC113=21,J113,0)</f>
        <v>0</v>
      </c>
      <c r="AC113" s="58">
        <v>21</v>
      </c>
      <c r="AD113" s="58">
        <f>G113*0</f>
        <v>0</v>
      </c>
      <c r="AE113" s="58">
        <f>G113*(1-0)</f>
        <v>0</v>
      </c>
      <c r="AL113" s="58">
        <f>F113*AD113</f>
        <v>0</v>
      </c>
      <c r="AM113" s="58">
        <f>F113*AE113</f>
        <v>0</v>
      </c>
      <c r="AN113" s="59" t="s">
        <v>1753</v>
      </c>
      <c r="AO113" s="59" t="s">
        <v>1766</v>
      </c>
      <c r="AP113" s="47" t="s">
        <v>1768</v>
      </c>
    </row>
    <row r="114" spans="1:42" x14ac:dyDescent="0.2">
      <c r="D114" s="60" t="s">
        <v>1308</v>
      </c>
      <c r="F114" s="61">
        <v>0.38</v>
      </c>
    </row>
    <row r="115" spans="1:42" x14ac:dyDescent="0.2">
      <c r="A115" s="52"/>
      <c r="B115" s="53" t="s">
        <v>1138</v>
      </c>
      <c r="C115" s="53" t="s">
        <v>770</v>
      </c>
      <c r="D115" s="269" t="s">
        <v>1309</v>
      </c>
      <c r="E115" s="270"/>
      <c r="F115" s="270"/>
      <c r="G115" s="270"/>
      <c r="H115" s="54">
        <f>SUM(H116:H118)</f>
        <v>0</v>
      </c>
      <c r="I115" s="54">
        <f>SUM(I116:I118)</f>
        <v>0</v>
      </c>
      <c r="J115" s="54">
        <f>H115+I115</f>
        <v>0</v>
      </c>
      <c r="K115" s="47"/>
      <c r="L115" s="54">
        <f>SUM(L116:L118)</f>
        <v>5.9219999999999997E-4</v>
      </c>
      <c r="O115" s="54">
        <f>IF(P115="PR",J115,SUM(N116:N118))</f>
        <v>0</v>
      </c>
      <c r="P115" s="47" t="s">
        <v>1735</v>
      </c>
      <c r="Q115" s="54">
        <f>IF(P115="HS",H115,0)</f>
        <v>0</v>
      </c>
      <c r="R115" s="54">
        <f>IF(P115="HS",I115-O115,0)</f>
        <v>0</v>
      </c>
      <c r="S115" s="54">
        <f>IF(P115="PS",H115,0)</f>
        <v>0</v>
      </c>
      <c r="T115" s="54">
        <f>IF(P115="PS",I115-O115,0)</f>
        <v>0</v>
      </c>
      <c r="U115" s="54">
        <f>IF(P115="MP",H115,0)</f>
        <v>0</v>
      </c>
      <c r="V115" s="54">
        <f>IF(P115="MP",I115-O115,0)</f>
        <v>0</v>
      </c>
      <c r="W115" s="54">
        <f>IF(P115="OM",H115,0)</f>
        <v>0</v>
      </c>
      <c r="X115" s="47" t="s">
        <v>1138</v>
      </c>
      <c r="AH115" s="54">
        <f>SUM(Y116:Y118)</f>
        <v>0</v>
      </c>
      <c r="AI115" s="54">
        <f>SUM(Z116:Z118)</f>
        <v>0</v>
      </c>
      <c r="AJ115" s="54">
        <f>SUM(AA116:AA118)</f>
        <v>0</v>
      </c>
    </row>
    <row r="116" spans="1:42" x14ac:dyDescent="0.2">
      <c r="A116" s="55" t="s">
        <v>52</v>
      </c>
      <c r="B116" s="55" t="s">
        <v>1138</v>
      </c>
      <c r="C116" s="55" t="s">
        <v>1200</v>
      </c>
      <c r="D116" s="55" t="s">
        <v>1310</v>
      </c>
      <c r="E116" s="55" t="s">
        <v>1708</v>
      </c>
      <c r="F116" s="56">
        <v>2.82</v>
      </c>
      <c r="G116" s="56">
        <v>0</v>
      </c>
      <c r="H116" s="56">
        <f>ROUND(F116*AD116,2)</f>
        <v>0</v>
      </c>
      <c r="I116" s="56">
        <f>J116-H116</f>
        <v>0</v>
      </c>
      <c r="J116" s="56">
        <f>ROUND(F116*G116,2)</f>
        <v>0</v>
      </c>
      <c r="K116" s="56">
        <v>6.9999999999999994E-5</v>
      </c>
      <c r="L116" s="56">
        <f>F116*K116</f>
        <v>1.9739999999999997E-4</v>
      </c>
      <c r="M116" s="57" t="s">
        <v>7</v>
      </c>
      <c r="N116" s="56">
        <f>IF(M116="5",I116,0)</f>
        <v>0</v>
      </c>
      <c r="Y116" s="56">
        <f>IF(AC116=0,J116,0)</f>
        <v>0</v>
      </c>
      <c r="Z116" s="56">
        <f>IF(AC116=15,J116,0)</f>
        <v>0</v>
      </c>
      <c r="AA116" s="56">
        <f>IF(AC116=21,J116,0)</f>
        <v>0</v>
      </c>
      <c r="AC116" s="58">
        <v>21</v>
      </c>
      <c r="AD116" s="58">
        <f>G116*0.30859375</f>
        <v>0</v>
      </c>
      <c r="AE116" s="58">
        <f>G116*(1-0.30859375)</f>
        <v>0</v>
      </c>
      <c r="AL116" s="58">
        <f>F116*AD116</f>
        <v>0</v>
      </c>
      <c r="AM116" s="58">
        <f>F116*AE116</f>
        <v>0</v>
      </c>
      <c r="AN116" s="59" t="s">
        <v>1754</v>
      </c>
      <c r="AO116" s="59" t="s">
        <v>1766</v>
      </c>
      <c r="AP116" s="47" t="s">
        <v>1768</v>
      </c>
    </row>
    <row r="117" spans="1:42" x14ac:dyDescent="0.2">
      <c r="D117" s="60" t="s">
        <v>1311</v>
      </c>
      <c r="F117" s="61">
        <v>2.82</v>
      </c>
    </row>
    <row r="118" spans="1:42" x14ac:dyDescent="0.2">
      <c r="A118" s="55" t="s">
        <v>53</v>
      </c>
      <c r="B118" s="55" t="s">
        <v>1138</v>
      </c>
      <c r="C118" s="55" t="s">
        <v>1201</v>
      </c>
      <c r="D118" s="55" t="s">
        <v>1863</v>
      </c>
      <c r="E118" s="55" t="s">
        <v>1708</v>
      </c>
      <c r="F118" s="56">
        <v>2.82</v>
      </c>
      <c r="G118" s="56">
        <v>0</v>
      </c>
      <c r="H118" s="56">
        <f>ROUND(F118*AD118,2)</f>
        <v>0</v>
      </c>
      <c r="I118" s="56">
        <f>J118-H118</f>
        <v>0</v>
      </c>
      <c r="J118" s="56">
        <f>ROUND(F118*G118,2)</f>
        <v>0</v>
      </c>
      <c r="K118" s="56">
        <v>1.3999999999999999E-4</v>
      </c>
      <c r="L118" s="56">
        <f>F118*K118</f>
        <v>3.9479999999999995E-4</v>
      </c>
      <c r="M118" s="57" t="s">
        <v>7</v>
      </c>
      <c r="N118" s="56">
        <f>IF(M118="5",I118,0)</f>
        <v>0</v>
      </c>
      <c r="Y118" s="56">
        <f>IF(AC118=0,J118,0)</f>
        <v>0</v>
      </c>
      <c r="Z118" s="56">
        <f>IF(AC118=15,J118,0)</f>
        <v>0</v>
      </c>
      <c r="AA118" s="56">
        <f>IF(AC118=21,J118,0)</f>
        <v>0</v>
      </c>
      <c r="AC118" s="58">
        <v>21</v>
      </c>
      <c r="AD118" s="58">
        <f>G118*0.45045871559633</f>
        <v>0</v>
      </c>
      <c r="AE118" s="58">
        <f>G118*(1-0.45045871559633)</f>
        <v>0</v>
      </c>
      <c r="AL118" s="58">
        <f>F118*AD118</f>
        <v>0</v>
      </c>
      <c r="AM118" s="58">
        <f>F118*AE118</f>
        <v>0</v>
      </c>
      <c r="AN118" s="59" t="s">
        <v>1754</v>
      </c>
      <c r="AO118" s="59" t="s">
        <v>1766</v>
      </c>
      <c r="AP118" s="47" t="s">
        <v>1768</v>
      </c>
    </row>
    <row r="119" spans="1:42" x14ac:dyDescent="0.2">
      <c r="D119" s="60" t="s">
        <v>1311</v>
      </c>
      <c r="F119" s="61">
        <v>2.82</v>
      </c>
    </row>
    <row r="120" spans="1:42" x14ac:dyDescent="0.2">
      <c r="A120" s="52"/>
      <c r="B120" s="53" t="s">
        <v>1138</v>
      </c>
      <c r="C120" s="53" t="s">
        <v>99</v>
      </c>
      <c r="D120" s="269" t="s">
        <v>1312</v>
      </c>
      <c r="E120" s="270"/>
      <c r="F120" s="270"/>
      <c r="G120" s="270"/>
      <c r="H120" s="54">
        <f>SUM(H121:H129)</f>
        <v>0</v>
      </c>
      <c r="I120" s="54">
        <f>SUM(I121:I129)</f>
        <v>0</v>
      </c>
      <c r="J120" s="54">
        <f>H120+I120</f>
        <v>0</v>
      </c>
      <c r="K120" s="47"/>
      <c r="L120" s="54">
        <f>SUM(L121:L129)</f>
        <v>1.8371999999999999E-2</v>
      </c>
      <c r="O120" s="54">
        <f>IF(P120="PR",J120,SUM(N121:N129))</f>
        <v>0</v>
      </c>
      <c r="P120" s="47" t="s">
        <v>1734</v>
      </c>
      <c r="Q120" s="54">
        <f>IF(P120="HS",H120,0)</f>
        <v>0</v>
      </c>
      <c r="R120" s="54">
        <f>IF(P120="HS",I120-O120,0)</f>
        <v>0</v>
      </c>
      <c r="S120" s="54">
        <f>IF(P120="PS",H120,0)</f>
        <v>0</v>
      </c>
      <c r="T120" s="54">
        <f>IF(P120="PS",I120-O120,0)</f>
        <v>0</v>
      </c>
      <c r="U120" s="54">
        <f>IF(P120="MP",H120,0)</f>
        <v>0</v>
      </c>
      <c r="V120" s="54">
        <f>IF(P120="MP",I120-O120,0)</f>
        <v>0</v>
      </c>
      <c r="W120" s="54">
        <f>IF(P120="OM",H120,0)</f>
        <v>0</v>
      </c>
      <c r="X120" s="47" t="s">
        <v>1138</v>
      </c>
      <c r="AH120" s="54">
        <f>SUM(Y121:Y129)</f>
        <v>0</v>
      </c>
      <c r="AI120" s="54">
        <f>SUM(Z121:Z129)</f>
        <v>0</v>
      </c>
      <c r="AJ120" s="54">
        <f>SUM(AA121:AA129)</f>
        <v>0</v>
      </c>
    </row>
    <row r="121" spans="1:42" x14ac:dyDescent="0.2">
      <c r="A121" s="55" t="s">
        <v>54</v>
      </c>
      <c r="B121" s="55" t="s">
        <v>1138</v>
      </c>
      <c r="C121" s="55" t="s">
        <v>1202</v>
      </c>
      <c r="D121" s="55" t="s">
        <v>1313</v>
      </c>
      <c r="E121" s="55" t="s">
        <v>1712</v>
      </c>
      <c r="F121" s="56">
        <v>1</v>
      </c>
      <c r="G121" s="56">
        <v>0</v>
      </c>
      <c r="H121" s="56">
        <f>ROUND(F121*AD121,2)</f>
        <v>0</v>
      </c>
      <c r="I121" s="56">
        <f>J121-H121</f>
        <v>0</v>
      </c>
      <c r="J121" s="56">
        <f>ROUND(F121*G121,2)</f>
        <v>0</v>
      </c>
      <c r="K121" s="56">
        <v>0</v>
      </c>
      <c r="L121" s="56">
        <f>F121*K121</f>
        <v>0</v>
      </c>
      <c r="M121" s="57" t="s">
        <v>7</v>
      </c>
      <c r="N121" s="56">
        <f>IF(M121="5",I121,0)</f>
        <v>0</v>
      </c>
      <c r="Y121" s="56">
        <f>IF(AC121=0,J121,0)</f>
        <v>0</v>
      </c>
      <c r="Z121" s="56">
        <f>IF(AC121=15,J121,0)</f>
        <v>0</v>
      </c>
      <c r="AA121" s="56">
        <f>IF(AC121=21,J121,0)</f>
        <v>0</v>
      </c>
      <c r="AC121" s="58">
        <v>21</v>
      </c>
      <c r="AD121" s="58">
        <f>G121*0.297029702970297</f>
        <v>0</v>
      </c>
      <c r="AE121" s="58">
        <f>G121*(1-0.297029702970297)</f>
        <v>0</v>
      </c>
      <c r="AL121" s="58">
        <f>F121*AD121</f>
        <v>0</v>
      </c>
      <c r="AM121" s="58">
        <f>F121*AE121</f>
        <v>0</v>
      </c>
      <c r="AN121" s="59" t="s">
        <v>1755</v>
      </c>
      <c r="AO121" s="59" t="s">
        <v>1767</v>
      </c>
      <c r="AP121" s="47" t="s">
        <v>1768</v>
      </c>
    </row>
    <row r="122" spans="1:42" x14ac:dyDescent="0.2">
      <c r="D122" s="60" t="s">
        <v>1275</v>
      </c>
      <c r="F122" s="61">
        <v>1</v>
      </c>
    </row>
    <row r="123" spans="1:42" x14ac:dyDescent="0.2">
      <c r="A123" s="55" t="s">
        <v>55</v>
      </c>
      <c r="B123" s="55" t="s">
        <v>1138</v>
      </c>
      <c r="C123" s="55" t="s">
        <v>1203</v>
      </c>
      <c r="D123" s="55" t="s">
        <v>1840</v>
      </c>
      <c r="E123" s="55" t="s">
        <v>1712</v>
      </c>
      <c r="F123" s="56">
        <v>1</v>
      </c>
      <c r="G123" s="56">
        <v>0</v>
      </c>
      <c r="H123" s="56">
        <f>ROUND(F123*AD123,2)</f>
        <v>0</v>
      </c>
      <c r="I123" s="56">
        <f>J123-H123</f>
        <v>0</v>
      </c>
      <c r="J123" s="56">
        <f>ROUND(F123*G123,2)</f>
        <v>0</v>
      </c>
      <c r="K123" s="56">
        <v>4.0000000000000002E-4</v>
      </c>
      <c r="L123" s="56">
        <f>F123*K123</f>
        <v>4.0000000000000002E-4</v>
      </c>
      <c r="M123" s="57" t="s">
        <v>7</v>
      </c>
      <c r="N123" s="56">
        <f>IF(M123="5",I123,0)</f>
        <v>0</v>
      </c>
      <c r="Y123" s="56">
        <f>IF(AC123=0,J123,0)</f>
        <v>0</v>
      </c>
      <c r="Z123" s="56">
        <f>IF(AC123=15,J123,0)</f>
        <v>0</v>
      </c>
      <c r="AA123" s="56">
        <f>IF(AC123=21,J123,0)</f>
        <v>0</v>
      </c>
      <c r="AC123" s="58">
        <v>21</v>
      </c>
      <c r="AD123" s="58">
        <f>G123*1</f>
        <v>0</v>
      </c>
      <c r="AE123" s="58">
        <f>G123*(1-1)</f>
        <v>0</v>
      </c>
      <c r="AL123" s="58">
        <f>F123*AD123</f>
        <v>0</v>
      </c>
      <c r="AM123" s="58">
        <f>F123*AE123</f>
        <v>0</v>
      </c>
      <c r="AN123" s="59" t="s">
        <v>1755</v>
      </c>
      <c r="AO123" s="59" t="s">
        <v>1767</v>
      </c>
      <c r="AP123" s="47" t="s">
        <v>1768</v>
      </c>
    </row>
    <row r="124" spans="1:42" x14ac:dyDescent="0.2">
      <c r="D124" s="60" t="s">
        <v>1275</v>
      </c>
      <c r="F124" s="61">
        <v>1</v>
      </c>
    </row>
    <row r="125" spans="1:42" x14ac:dyDescent="0.2">
      <c r="A125" s="55" t="s">
        <v>56</v>
      </c>
      <c r="B125" s="55" t="s">
        <v>1138</v>
      </c>
      <c r="C125" s="55" t="s">
        <v>1204</v>
      </c>
      <c r="D125" s="55" t="s">
        <v>1314</v>
      </c>
      <c r="E125" s="55" t="s">
        <v>1712</v>
      </c>
      <c r="F125" s="56">
        <v>1</v>
      </c>
      <c r="G125" s="56">
        <v>0</v>
      </c>
      <c r="H125" s="56">
        <f>ROUND(F125*AD125,2)</f>
        <v>0</v>
      </c>
      <c r="I125" s="56">
        <f>J125-H125</f>
        <v>0</v>
      </c>
      <c r="J125" s="56">
        <f>ROUND(F125*G125,2)</f>
        <v>0</v>
      </c>
      <c r="K125" s="56">
        <v>2.14E-3</v>
      </c>
      <c r="L125" s="56">
        <f>F125*K125</f>
        <v>2.14E-3</v>
      </c>
      <c r="M125" s="57" t="s">
        <v>7</v>
      </c>
      <c r="N125" s="56">
        <f>IF(M125="5",I125,0)</f>
        <v>0</v>
      </c>
      <c r="Y125" s="56">
        <f>IF(AC125=0,J125,0)</f>
        <v>0</v>
      </c>
      <c r="Z125" s="56">
        <f>IF(AC125=15,J125,0)</f>
        <v>0</v>
      </c>
      <c r="AA125" s="56">
        <f>IF(AC125=21,J125,0)</f>
        <v>0</v>
      </c>
      <c r="AC125" s="58">
        <v>21</v>
      </c>
      <c r="AD125" s="58">
        <f>G125*0.474254742547426</f>
        <v>0</v>
      </c>
      <c r="AE125" s="58">
        <f>G125*(1-0.474254742547426)</f>
        <v>0</v>
      </c>
      <c r="AL125" s="58">
        <f>F125*AD125</f>
        <v>0</v>
      </c>
      <c r="AM125" s="58">
        <f>F125*AE125</f>
        <v>0</v>
      </c>
      <c r="AN125" s="59" t="s">
        <v>1755</v>
      </c>
      <c r="AO125" s="59" t="s">
        <v>1767</v>
      </c>
      <c r="AP125" s="47" t="s">
        <v>1768</v>
      </c>
    </row>
    <row r="126" spans="1:42" x14ac:dyDescent="0.2">
      <c r="D126" s="60" t="s">
        <v>1275</v>
      </c>
      <c r="F126" s="61">
        <v>1</v>
      </c>
    </row>
    <row r="127" spans="1:42" x14ac:dyDescent="0.2">
      <c r="A127" s="55" t="s">
        <v>57</v>
      </c>
      <c r="B127" s="55" t="s">
        <v>1138</v>
      </c>
      <c r="C127" s="55" t="s">
        <v>1205</v>
      </c>
      <c r="D127" s="55" t="s">
        <v>1841</v>
      </c>
      <c r="E127" s="55" t="s">
        <v>1712</v>
      </c>
      <c r="F127" s="56">
        <v>1</v>
      </c>
      <c r="G127" s="56">
        <v>0</v>
      </c>
      <c r="H127" s="56">
        <f>ROUND(F127*AD127,2)</f>
        <v>0</v>
      </c>
      <c r="I127" s="56">
        <f>J127-H127</f>
        <v>0</v>
      </c>
      <c r="J127" s="56">
        <f>ROUND(F127*G127,2)</f>
        <v>0</v>
      </c>
      <c r="K127" s="56">
        <v>1.4999999999999999E-2</v>
      </c>
      <c r="L127" s="56">
        <f>F127*K127</f>
        <v>1.4999999999999999E-2</v>
      </c>
      <c r="M127" s="57" t="s">
        <v>7</v>
      </c>
      <c r="N127" s="56">
        <f>IF(M127="5",I127,0)</f>
        <v>0</v>
      </c>
      <c r="Y127" s="56">
        <f>IF(AC127=0,J127,0)</f>
        <v>0</v>
      </c>
      <c r="Z127" s="56">
        <f>IF(AC127=15,J127,0)</f>
        <v>0</v>
      </c>
      <c r="AA127" s="56">
        <f>IF(AC127=21,J127,0)</f>
        <v>0</v>
      </c>
      <c r="AC127" s="58">
        <v>21</v>
      </c>
      <c r="AD127" s="58">
        <f>G127*1</f>
        <v>0</v>
      </c>
      <c r="AE127" s="58">
        <f>G127*(1-1)</f>
        <v>0</v>
      </c>
      <c r="AL127" s="58">
        <f>F127*AD127</f>
        <v>0</v>
      </c>
      <c r="AM127" s="58">
        <f>F127*AE127</f>
        <v>0</v>
      </c>
      <c r="AN127" s="59" t="s">
        <v>1755</v>
      </c>
      <c r="AO127" s="59" t="s">
        <v>1767</v>
      </c>
      <c r="AP127" s="47" t="s">
        <v>1768</v>
      </c>
    </row>
    <row r="128" spans="1:42" x14ac:dyDescent="0.2">
      <c r="D128" s="60" t="s">
        <v>1275</v>
      </c>
      <c r="F128" s="61">
        <v>1</v>
      </c>
    </row>
    <row r="129" spans="1:42" x14ac:dyDescent="0.2">
      <c r="A129" s="55" t="s">
        <v>58</v>
      </c>
      <c r="B129" s="55" t="s">
        <v>1138</v>
      </c>
      <c r="C129" s="55" t="s">
        <v>1206</v>
      </c>
      <c r="D129" s="55" t="s">
        <v>1315</v>
      </c>
      <c r="E129" s="55" t="s">
        <v>1708</v>
      </c>
      <c r="F129" s="56">
        <v>20.8</v>
      </c>
      <c r="G129" s="56">
        <v>0</v>
      </c>
      <c r="H129" s="56">
        <f>ROUND(F129*AD129,2)</f>
        <v>0</v>
      </c>
      <c r="I129" s="56">
        <f>J129-H129</f>
        <v>0</v>
      </c>
      <c r="J129" s="56">
        <f>ROUND(F129*G129,2)</f>
        <v>0</v>
      </c>
      <c r="K129" s="56">
        <v>4.0000000000000003E-5</v>
      </c>
      <c r="L129" s="56">
        <f>F129*K129</f>
        <v>8.3200000000000006E-4</v>
      </c>
      <c r="M129" s="57" t="s">
        <v>7</v>
      </c>
      <c r="N129" s="56">
        <f>IF(M129="5",I129,0)</f>
        <v>0</v>
      </c>
      <c r="Y129" s="56">
        <f>IF(AC129=0,J129,0)</f>
        <v>0</v>
      </c>
      <c r="Z129" s="56">
        <f>IF(AC129=15,J129,0)</f>
        <v>0</v>
      </c>
      <c r="AA129" s="56">
        <f>IF(AC129=21,J129,0)</f>
        <v>0</v>
      </c>
      <c r="AC129" s="58">
        <v>21</v>
      </c>
      <c r="AD129" s="58">
        <f>G129*0.0193808882907133</f>
        <v>0</v>
      </c>
      <c r="AE129" s="58">
        <f>G129*(1-0.0193808882907133)</f>
        <v>0</v>
      </c>
      <c r="AL129" s="58">
        <f>F129*AD129</f>
        <v>0</v>
      </c>
      <c r="AM129" s="58">
        <f>F129*AE129</f>
        <v>0</v>
      </c>
      <c r="AN129" s="59" t="s">
        <v>1755</v>
      </c>
      <c r="AO129" s="59" t="s">
        <v>1767</v>
      </c>
      <c r="AP129" s="47" t="s">
        <v>1768</v>
      </c>
    </row>
    <row r="130" spans="1:42" x14ac:dyDescent="0.2">
      <c r="D130" s="60" t="s">
        <v>1316</v>
      </c>
      <c r="F130" s="61">
        <v>20.8</v>
      </c>
    </row>
    <row r="131" spans="1:42" x14ac:dyDescent="0.2">
      <c r="A131" s="52"/>
      <c r="B131" s="53" t="s">
        <v>1138</v>
      </c>
      <c r="C131" s="53" t="s">
        <v>100</v>
      </c>
      <c r="D131" s="269" t="s">
        <v>1317</v>
      </c>
      <c r="E131" s="270"/>
      <c r="F131" s="270"/>
      <c r="G131" s="270"/>
      <c r="H131" s="54">
        <f>SUM(H132:H138)</f>
        <v>0</v>
      </c>
      <c r="I131" s="54">
        <f>SUM(I132:I138)</f>
        <v>0</v>
      </c>
      <c r="J131" s="54">
        <f>H131+I131</f>
        <v>0</v>
      </c>
      <c r="K131" s="47"/>
      <c r="L131" s="54">
        <f>SUM(L132:L138)</f>
        <v>7.5410000000000005E-2</v>
      </c>
      <c r="O131" s="54">
        <f>IF(P131="PR",J131,SUM(N132:N138))</f>
        <v>0</v>
      </c>
      <c r="P131" s="47" t="s">
        <v>1734</v>
      </c>
      <c r="Q131" s="54">
        <f>IF(P131="HS",H131,0)</f>
        <v>0</v>
      </c>
      <c r="R131" s="54">
        <f>IF(P131="HS",I131-O131,0)</f>
        <v>0</v>
      </c>
      <c r="S131" s="54">
        <f>IF(P131="PS",H131,0)</f>
        <v>0</v>
      </c>
      <c r="T131" s="54">
        <f>IF(P131="PS",I131-O131,0)</f>
        <v>0</v>
      </c>
      <c r="U131" s="54">
        <f>IF(P131="MP",H131,0)</f>
        <v>0</v>
      </c>
      <c r="V131" s="54">
        <f>IF(P131="MP",I131-O131,0)</f>
        <v>0</v>
      </c>
      <c r="W131" s="54">
        <f>IF(P131="OM",H131,0)</f>
        <v>0</v>
      </c>
      <c r="X131" s="47" t="s">
        <v>1138</v>
      </c>
      <c r="AH131" s="54">
        <f>SUM(Y132:Y138)</f>
        <v>0</v>
      </c>
      <c r="AI131" s="54">
        <f>SUM(Z132:Z138)</f>
        <v>0</v>
      </c>
      <c r="AJ131" s="54">
        <f>SUM(AA132:AA138)</f>
        <v>0</v>
      </c>
    </row>
    <row r="132" spans="1:42" x14ac:dyDescent="0.2">
      <c r="A132" s="55" t="s">
        <v>59</v>
      </c>
      <c r="B132" s="55" t="s">
        <v>1138</v>
      </c>
      <c r="C132" s="55" t="s">
        <v>1207</v>
      </c>
      <c r="D132" s="55" t="s">
        <v>1318</v>
      </c>
      <c r="E132" s="55" t="s">
        <v>1712</v>
      </c>
      <c r="F132" s="56">
        <v>1</v>
      </c>
      <c r="G132" s="56">
        <v>0</v>
      </c>
      <c r="H132" s="56">
        <f t="shared" ref="H132:H138" si="0">ROUND(F132*AD132,2)</f>
        <v>0</v>
      </c>
      <c r="I132" s="56">
        <f t="shared" ref="I132:I138" si="1">J132-H132</f>
        <v>0</v>
      </c>
      <c r="J132" s="56">
        <f t="shared" ref="J132:J138" si="2">ROUND(F132*G132,2)</f>
        <v>0</v>
      </c>
      <c r="K132" s="56">
        <v>4.0000000000000002E-4</v>
      </c>
      <c r="L132" s="56">
        <f t="shared" ref="L132:L138" si="3">F132*K132</f>
        <v>4.0000000000000002E-4</v>
      </c>
      <c r="M132" s="57" t="s">
        <v>8</v>
      </c>
      <c r="N132" s="56">
        <f t="shared" ref="N132:N138" si="4">IF(M132="5",I132,0)</f>
        <v>0</v>
      </c>
      <c r="Y132" s="56">
        <f t="shared" ref="Y132:Y138" si="5">IF(AC132=0,J132,0)</f>
        <v>0</v>
      </c>
      <c r="Z132" s="56">
        <f t="shared" ref="Z132:Z138" si="6">IF(AC132=15,J132,0)</f>
        <v>0</v>
      </c>
      <c r="AA132" s="56">
        <f t="shared" ref="AA132:AA138" si="7">IF(AC132=21,J132,0)</f>
        <v>0</v>
      </c>
      <c r="AC132" s="58">
        <v>21</v>
      </c>
      <c r="AD132" s="58">
        <f t="shared" ref="AD132:AD138" si="8">G132*0</f>
        <v>0</v>
      </c>
      <c r="AE132" s="58">
        <f t="shared" ref="AE132:AE138" si="9">G132*(1-0)</f>
        <v>0</v>
      </c>
      <c r="AL132" s="58">
        <f t="shared" ref="AL132:AL138" si="10">F132*AD132</f>
        <v>0</v>
      </c>
      <c r="AM132" s="58">
        <f t="shared" ref="AM132:AM138" si="11">F132*AE132</f>
        <v>0</v>
      </c>
      <c r="AN132" s="59" t="s">
        <v>1756</v>
      </c>
      <c r="AO132" s="59" t="s">
        <v>1767</v>
      </c>
      <c r="AP132" s="47" t="s">
        <v>1768</v>
      </c>
    </row>
    <row r="133" spans="1:42" x14ac:dyDescent="0.2">
      <c r="A133" s="55" t="s">
        <v>60</v>
      </c>
      <c r="B133" s="55" t="s">
        <v>1138</v>
      </c>
      <c r="C133" s="55" t="s">
        <v>1208</v>
      </c>
      <c r="D133" s="55" t="s">
        <v>1319</v>
      </c>
      <c r="E133" s="55" t="s">
        <v>1712</v>
      </c>
      <c r="F133" s="56">
        <v>1</v>
      </c>
      <c r="G133" s="56">
        <v>0</v>
      </c>
      <c r="H133" s="56">
        <f t="shared" si="0"/>
        <v>0</v>
      </c>
      <c r="I133" s="56">
        <f t="shared" si="1"/>
        <v>0</v>
      </c>
      <c r="J133" s="56">
        <f t="shared" si="2"/>
        <v>0</v>
      </c>
      <c r="K133" s="56">
        <v>4.0000000000000002E-4</v>
      </c>
      <c r="L133" s="56">
        <f t="shared" si="3"/>
        <v>4.0000000000000002E-4</v>
      </c>
      <c r="M133" s="57" t="s">
        <v>8</v>
      </c>
      <c r="N133" s="56">
        <f t="shared" si="4"/>
        <v>0</v>
      </c>
      <c r="Y133" s="56">
        <f t="shared" si="5"/>
        <v>0</v>
      </c>
      <c r="Z133" s="56">
        <f t="shared" si="6"/>
        <v>0</v>
      </c>
      <c r="AA133" s="56">
        <f t="shared" si="7"/>
        <v>0</v>
      </c>
      <c r="AC133" s="58">
        <v>21</v>
      </c>
      <c r="AD133" s="58">
        <f t="shared" si="8"/>
        <v>0</v>
      </c>
      <c r="AE133" s="58">
        <f t="shared" si="9"/>
        <v>0</v>
      </c>
      <c r="AL133" s="58">
        <f t="shared" si="10"/>
        <v>0</v>
      </c>
      <c r="AM133" s="58">
        <f t="shared" si="11"/>
        <v>0</v>
      </c>
      <c r="AN133" s="59" t="s">
        <v>1756</v>
      </c>
      <c r="AO133" s="59" t="s">
        <v>1767</v>
      </c>
      <c r="AP133" s="47" t="s">
        <v>1768</v>
      </c>
    </row>
    <row r="134" spans="1:42" x14ac:dyDescent="0.2">
      <c r="A134" s="55" t="s">
        <v>61</v>
      </c>
      <c r="B134" s="55" t="s">
        <v>1138</v>
      </c>
      <c r="C134" s="55" t="s">
        <v>1209</v>
      </c>
      <c r="D134" s="55" t="s">
        <v>1320</v>
      </c>
      <c r="E134" s="55" t="s">
        <v>1712</v>
      </c>
      <c r="F134" s="56">
        <v>1</v>
      </c>
      <c r="G134" s="56">
        <v>0</v>
      </c>
      <c r="H134" s="56">
        <f t="shared" si="0"/>
        <v>0</v>
      </c>
      <c r="I134" s="56">
        <f t="shared" si="1"/>
        <v>0</v>
      </c>
      <c r="J134" s="56">
        <f t="shared" si="2"/>
        <v>0</v>
      </c>
      <c r="K134" s="56">
        <v>3.0000000000000001E-3</v>
      </c>
      <c r="L134" s="56">
        <f t="shared" si="3"/>
        <v>3.0000000000000001E-3</v>
      </c>
      <c r="M134" s="57" t="s">
        <v>8</v>
      </c>
      <c r="N134" s="56">
        <f t="shared" si="4"/>
        <v>0</v>
      </c>
      <c r="Y134" s="56">
        <f t="shared" si="5"/>
        <v>0</v>
      </c>
      <c r="Z134" s="56">
        <f t="shared" si="6"/>
        <v>0</v>
      </c>
      <c r="AA134" s="56">
        <f t="shared" si="7"/>
        <v>0</v>
      </c>
      <c r="AC134" s="58">
        <v>21</v>
      </c>
      <c r="AD134" s="58">
        <f t="shared" si="8"/>
        <v>0</v>
      </c>
      <c r="AE134" s="58">
        <f t="shared" si="9"/>
        <v>0</v>
      </c>
      <c r="AL134" s="58">
        <f t="shared" si="10"/>
        <v>0</v>
      </c>
      <c r="AM134" s="58">
        <f t="shared" si="11"/>
        <v>0</v>
      </c>
      <c r="AN134" s="59" t="s">
        <v>1756</v>
      </c>
      <c r="AO134" s="59" t="s">
        <v>1767</v>
      </c>
      <c r="AP134" s="47" t="s">
        <v>1768</v>
      </c>
    </row>
    <row r="135" spans="1:42" x14ac:dyDescent="0.2">
      <c r="A135" s="55" t="s">
        <v>62</v>
      </c>
      <c r="B135" s="55" t="s">
        <v>1138</v>
      </c>
      <c r="C135" s="55" t="s">
        <v>1210</v>
      </c>
      <c r="D135" s="55" t="s">
        <v>1321</v>
      </c>
      <c r="E135" s="55" t="s">
        <v>1712</v>
      </c>
      <c r="F135" s="56">
        <v>1</v>
      </c>
      <c r="G135" s="56">
        <v>0</v>
      </c>
      <c r="H135" s="56">
        <f t="shared" si="0"/>
        <v>0</v>
      </c>
      <c r="I135" s="56">
        <f t="shared" si="1"/>
        <v>0</v>
      </c>
      <c r="J135" s="56">
        <f t="shared" si="2"/>
        <v>0</v>
      </c>
      <c r="K135" s="56">
        <v>5.0000000000000001E-4</v>
      </c>
      <c r="L135" s="56">
        <f t="shared" si="3"/>
        <v>5.0000000000000001E-4</v>
      </c>
      <c r="M135" s="57" t="s">
        <v>8</v>
      </c>
      <c r="N135" s="56">
        <f t="shared" si="4"/>
        <v>0</v>
      </c>
      <c r="Y135" s="56">
        <f t="shared" si="5"/>
        <v>0</v>
      </c>
      <c r="Z135" s="56">
        <f t="shared" si="6"/>
        <v>0</v>
      </c>
      <c r="AA135" s="56">
        <f t="shared" si="7"/>
        <v>0</v>
      </c>
      <c r="AC135" s="58">
        <v>21</v>
      </c>
      <c r="AD135" s="58">
        <f t="shared" si="8"/>
        <v>0</v>
      </c>
      <c r="AE135" s="58">
        <f t="shared" si="9"/>
        <v>0</v>
      </c>
      <c r="AL135" s="58">
        <f t="shared" si="10"/>
        <v>0</v>
      </c>
      <c r="AM135" s="58">
        <f t="shared" si="11"/>
        <v>0</v>
      </c>
      <c r="AN135" s="59" t="s">
        <v>1756</v>
      </c>
      <c r="AO135" s="59" t="s">
        <v>1767</v>
      </c>
      <c r="AP135" s="47" t="s">
        <v>1768</v>
      </c>
    </row>
    <row r="136" spans="1:42" x14ac:dyDescent="0.2">
      <c r="A136" s="55" t="s">
        <v>63</v>
      </c>
      <c r="B136" s="55" t="s">
        <v>1138</v>
      </c>
      <c r="C136" s="55" t="s">
        <v>1211</v>
      </c>
      <c r="D136" s="55" t="s">
        <v>1322</v>
      </c>
      <c r="E136" s="55" t="s">
        <v>1708</v>
      </c>
      <c r="F136" s="56">
        <v>2.9</v>
      </c>
      <c r="G136" s="56">
        <v>0</v>
      </c>
      <c r="H136" s="56">
        <f t="shared" si="0"/>
        <v>0</v>
      </c>
      <c r="I136" s="56">
        <f t="shared" si="1"/>
        <v>0</v>
      </c>
      <c r="J136" s="56">
        <f t="shared" si="2"/>
        <v>0</v>
      </c>
      <c r="K136" s="56">
        <v>0.02</v>
      </c>
      <c r="L136" s="56">
        <f t="shared" si="3"/>
        <v>5.7999999999999996E-2</v>
      </c>
      <c r="M136" s="57" t="s">
        <v>7</v>
      </c>
      <c r="N136" s="56">
        <f t="shared" si="4"/>
        <v>0</v>
      </c>
      <c r="Y136" s="56">
        <f t="shared" si="5"/>
        <v>0</v>
      </c>
      <c r="Z136" s="56">
        <f t="shared" si="6"/>
        <v>0</v>
      </c>
      <c r="AA136" s="56">
        <f t="shared" si="7"/>
        <v>0</v>
      </c>
      <c r="AC136" s="58">
        <v>21</v>
      </c>
      <c r="AD136" s="58">
        <f t="shared" si="8"/>
        <v>0</v>
      </c>
      <c r="AE136" s="58">
        <f t="shared" si="9"/>
        <v>0</v>
      </c>
      <c r="AL136" s="58">
        <f t="shared" si="10"/>
        <v>0</v>
      </c>
      <c r="AM136" s="58">
        <f t="shared" si="11"/>
        <v>0</v>
      </c>
      <c r="AN136" s="59" t="s">
        <v>1756</v>
      </c>
      <c r="AO136" s="59" t="s">
        <v>1767</v>
      </c>
      <c r="AP136" s="47" t="s">
        <v>1768</v>
      </c>
    </row>
    <row r="137" spans="1:42" x14ac:dyDescent="0.2">
      <c r="A137" s="55" t="s">
        <v>64</v>
      </c>
      <c r="B137" s="55" t="s">
        <v>1138</v>
      </c>
      <c r="C137" s="55" t="s">
        <v>1212</v>
      </c>
      <c r="D137" s="55" t="s">
        <v>1323</v>
      </c>
      <c r="E137" s="55" t="s">
        <v>1709</v>
      </c>
      <c r="F137" s="56">
        <v>0.65</v>
      </c>
      <c r="G137" s="56">
        <v>0</v>
      </c>
      <c r="H137" s="56">
        <f t="shared" si="0"/>
        <v>0</v>
      </c>
      <c r="I137" s="56">
        <f t="shared" si="1"/>
        <v>0</v>
      </c>
      <c r="J137" s="56">
        <f t="shared" si="2"/>
        <v>0</v>
      </c>
      <c r="K137" s="56">
        <v>9.4000000000000004E-3</v>
      </c>
      <c r="L137" s="56">
        <f t="shared" si="3"/>
        <v>6.1100000000000008E-3</v>
      </c>
      <c r="M137" s="57" t="s">
        <v>8</v>
      </c>
      <c r="N137" s="56">
        <f t="shared" si="4"/>
        <v>0</v>
      </c>
      <c r="Y137" s="56">
        <f t="shared" si="5"/>
        <v>0</v>
      </c>
      <c r="Z137" s="56">
        <f t="shared" si="6"/>
        <v>0</v>
      </c>
      <c r="AA137" s="56">
        <f t="shared" si="7"/>
        <v>0</v>
      </c>
      <c r="AC137" s="58">
        <v>21</v>
      </c>
      <c r="AD137" s="58">
        <f t="shared" si="8"/>
        <v>0</v>
      </c>
      <c r="AE137" s="58">
        <f t="shared" si="9"/>
        <v>0</v>
      </c>
      <c r="AL137" s="58">
        <f t="shared" si="10"/>
        <v>0</v>
      </c>
      <c r="AM137" s="58">
        <f t="shared" si="11"/>
        <v>0</v>
      </c>
      <c r="AN137" s="59" t="s">
        <v>1756</v>
      </c>
      <c r="AO137" s="59" t="s">
        <v>1767</v>
      </c>
      <c r="AP137" s="47" t="s">
        <v>1768</v>
      </c>
    </row>
    <row r="138" spans="1:42" x14ac:dyDescent="0.2">
      <c r="A138" s="55" t="s">
        <v>65</v>
      </c>
      <c r="B138" s="55" t="s">
        <v>1138</v>
      </c>
      <c r="C138" s="55" t="s">
        <v>1213</v>
      </c>
      <c r="D138" s="55" t="s">
        <v>1324</v>
      </c>
      <c r="E138" s="55" t="s">
        <v>1712</v>
      </c>
      <c r="F138" s="56">
        <v>1</v>
      </c>
      <c r="G138" s="56">
        <v>0</v>
      </c>
      <c r="H138" s="56">
        <f t="shared" si="0"/>
        <v>0</v>
      </c>
      <c r="I138" s="56">
        <f t="shared" si="1"/>
        <v>0</v>
      </c>
      <c r="J138" s="56">
        <f t="shared" si="2"/>
        <v>0</v>
      </c>
      <c r="K138" s="56">
        <v>7.0000000000000001E-3</v>
      </c>
      <c r="L138" s="56">
        <f t="shared" si="3"/>
        <v>7.0000000000000001E-3</v>
      </c>
      <c r="M138" s="57" t="s">
        <v>8</v>
      </c>
      <c r="N138" s="56">
        <f t="shared" si="4"/>
        <v>0</v>
      </c>
      <c r="Y138" s="56">
        <f t="shared" si="5"/>
        <v>0</v>
      </c>
      <c r="Z138" s="56">
        <f t="shared" si="6"/>
        <v>0</v>
      </c>
      <c r="AA138" s="56">
        <f t="shared" si="7"/>
        <v>0</v>
      </c>
      <c r="AC138" s="58">
        <v>21</v>
      </c>
      <c r="AD138" s="58">
        <f t="shared" si="8"/>
        <v>0</v>
      </c>
      <c r="AE138" s="58">
        <f t="shared" si="9"/>
        <v>0</v>
      </c>
      <c r="AL138" s="58">
        <f t="shared" si="10"/>
        <v>0</v>
      </c>
      <c r="AM138" s="58">
        <f t="shared" si="11"/>
        <v>0</v>
      </c>
      <c r="AN138" s="59" t="s">
        <v>1756</v>
      </c>
      <c r="AO138" s="59" t="s">
        <v>1767</v>
      </c>
      <c r="AP138" s="47" t="s">
        <v>1768</v>
      </c>
    </row>
    <row r="139" spans="1:42" x14ac:dyDescent="0.2">
      <c r="A139" s="52"/>
      <c r="B139" s="53" t="s">
        <v>1138</v>
      </c>
      <c r="C139" s="53" t="s">
        <v>101</v>
      </c>
      <c r="D139" s="269" t="s">
        <v>1325</v>
      </c>
      <c r="E139" s="270"/>
      <c r="F139" s="270"/>
      <c r="G139" s="270"/>
      <c r="H139" s="54">
        <f>SUM(H140:H146)</f>
        <v>0</v>
      </c>
      <c r="I139" s="54">
        <f>SUM(I140:I146)</f>
        <v>0</v>
      </c>
      <c r="J139" s="54">
        <f>H139+I139</f>
        <v>0</v>
      </c>
      <c r="K139" s="47"/>
      <c r="L139" s="54">
        <f>SUM(L140:L146)</f>
        <v>1.2112600000000002</v>
      </c>
      <c r="O139" s="54">
        <f>IF(P139="PR",J139,SUM(N140:N146))</f>
        <v>0</v>
      </c>
      <c r="P139" s="47" t="s">
        <v>1734</v>
      </c>
      <c r="Q139" s="54">
        <f>IF(P139="HS",H139,0)</f>
        <v>0</v>
      </c>
      <c r="R139" s="54">
        <f>IF(P139="HS",I139-O139,0)</f>
        <v>0</v>
      </c>
      <c r="S139" s="54">
        <f>IF(P139="PS",H139,0)</f>
        <v>0</v>
      </c>
      <c r="T139" s="54">
        <f>IF(P139="PS",I139-O139,0)</f>
        <v>0</v>
      </c>
      <c r="U139" s="54">
        <f>IF(P139="MP",H139,0)</f>
        <v>0</v>
      </c>
      <c r="V139" s="54">
        <f>IF(P139="MP",I139-O139,0)</f>
        <v>0</v>
      </c>
      <c r="W139" s="54">
        <f>IF(P139="OM",H139,0)</f>
        <v>0</v>
      </c>
      <c r="X139" s="47" t="s">
        <v>1138</v>
      </c>
      <c r="AH139" s="54">
        <f>SUM(Y140:Y146)</f>
        <v>0</v>
      </c>
      <c r="AI139" s="54">
        <f>SUM(Z140:Z146)</f>
        <v>0</v>
      </c>
      <c r="AJ139" s="54">
        <f>SUM(AA140:AA146)</f>
        <v>0</v>
      </c>
    </row>
    <row r="140" spans="1:42" x14ac:dyDescent="0.2">
      <c r="A140" s="55" t="s">
        <v>66</v>
      </c>
      <c r="B140" s="55" t="s">
        <v>1138</v>
      </c>
      <c r="C140" s="55" t="s">
        <v>1214</v>
      </c>
      <c r="D140" s="55" t="s">
        <v>1326</v>
      </c>
      <c r="E140" s="55" t="s">
        <v>1709</v>
      </c>
      <c r="F140" s="56">
        <v>0.65</v>
      </c>
      <c r="G140" s="56">
        <v>0</v>
      </c>
      <c r="H140" s="56">
        <f t="shared" ref="H140:H146" si="12">ROUND(F140*AD140,2)</f>
        <v>0</v>
      </c>
      <c r="I140" s="56">
        <f t="shared" ref="I140:I146" si="13">J140-H140</f>
        <v>0</v>
      </c>
      <c r="J140" s="56">
        <f t="shared" ref="J140:J146" si="14">ROUND(F140*G140,2)</f>
        <v>0</v>
      </c>
      <c r="K140" s="56">
        <v>3.9600000000000003E-2</v>
      </c>
      <c r="L140" s="56">
        <f t="shared" ref="L140:L146" si="15">F140*K140</f>
        <v>2.5740000000000002E-2</v>
      </c>
      <c r="M140" s="57" t="s">
        <v>7</v>
      </c>
      <c r="N140" s="56">
        <f t="shared" ref="N140:N146" si="16">IF(M140="5",I140,0)</f>
        <v>0</v>
      </c>
      <c r="Y140" s="56">
        <f t="shared" ref="Y140:Y146" si="17">IF(AC140=0,J140,0)</f>
        <v>0</v>
      </c>
      <c r="Z140" s="56">
        <f t="shared" ref="Z140:Z146" si="18">IF(AC140=15,J140,0)</f>
        <v>0</v>
      </c>
      <c r="AA140" s="56">
        <f t="shared" ref="AA140:AA146" si="19">IF(AC140=21,J140,0)</f>
        <v>0</v>
      </c>
      <c r="AC140" s="58">
        <v>21</v>
      </c>
      <c r="AD140" s="58">
        <f t="shared" ref="AD140:AD146" si="20">G140*0</f>
        <v>0</v>
      </c>
      <c r="AE140" s="58">
        <f t="shared" ref="AE140:AE146" si="21">G140*(1-0)</f>
        <v>0</v>
      </c>
      <c r="AL140" s="58">
        <f t="shared" ref="AL140:AL146" si="22">F140*AD140</f>
        <v>0</v>
      </c>
      <c r="AM140" s="58">
        <f t="shared" ref="AM140:AM146" si="23">F140*AE140</f>
        <v>0</v>
      </c>
      <c r="AN140" s="59" t="s">
        <v>1757</v>
      </c>
      <c r="AO140" s="59" t="s">
        <v>1767</v>
      </c>
      <c r="AP140" s="47" t="s">
        <v>1768</v>
      </c>
    </row>
    <row r="141" spans="1:42" x14ac:dyDescent="0.2">
      <c r="A141" s="55" t="s">
        <v>67</v>
      </c>
      <c r="B141" s="55" t="s">
        <v>1138</v>
      </c>
      <c r="C141" s="55" t="s">
        <v>1215</v>
      </c>
      <c r="D141" s="55" t="s">
        <v>1327</v>
      </c>
      <c r="E141" s="55" t="s">
        <v>1712</v>
      </c>
      <c r="F141" s="56">
        <v>1</v>
      </c>
      <c r="G141" s="56">
        <v>0</v>
      </c>
      <c r="H141" s="56">
        <f t="shared" si="12"/>
        <v>0</v>
      </c>
      <c r="I141" s="56">
        <f t="shared" si="13"/>
        <v>0</v>
      </c>
      <c r="J141" s="56">
        <f t="shared" si="14"/>
        <v>0</v>
      </c>
      <c r="K141" s="56">
        <v>5.1999999999999995E-4</v>
      </c>
      <c r="L141" s="56">
        <f t="shared" si="15"/>
        <v>5.1999999999999995E-4</v>
      </c>
      <c r="M141" s="57" t="s">
        <v>7</v>
      </c>
      <c r="N141" s="56">
        <f t="shared" si="16"/>
        <v>0</v>
      </c>
      <c r="Y141" s="56">
        <f t="shared" si="17"/>
        <v>0</v>
      </c>
      <c r="Z141" s="56">
        <f t="shared" si="18"/>
        <v>0</v>
      </c>
      <c r="AA141" s="56">
        <f t="shared" si="19"/>
        <v>0</v>
      </c>
      <c r="AC141" s="58">
        <v>21</v>
      </c>
      <c r="AD141" s="58">
        <f t="shared" si="20"/>
        <v>0</v>
      </c>
      <c r="AE141" s="58">
        <f t="shared" si="21"/>
        <v>0</v>
      </c>
      <c r="AL141" s="58">
        <f t="shared" si="22"/>
        <v>0</v>
      </c>
      <c r="AM141" s="58">
        <f t="shared" si="23"/>
        <v>0</v>
      </c>
      <c r="AN141" s="59" t="s">
        <v>1757</v>
      </c>
      <c r="AO141" s="59" t="s">
        <v>1767</v>
      </c>
      <c r="AP141" s="47" t="s">
        <v>1768</v>
      </c>
    </row>
    <row r="142" spans="1:42" x14ac:dyDescent="0.2">
      <c r="A142" s="55" t="s">
        <v>68</v>
      </c>
      <c r="B142" s="55" t="s">
        <v>1138</v>
      </c>
      <c r="C142" s="55" t="s">
        <v>1216</v>
      </c>
      <c r="D142" s="55" t="s">
        <v>1328</v>
      </c>
      <c r="E142" s="55" t="s">
        <v>1712</v>
      </c>
      <c r="F142" s="56">
        <v>1</v>
      </c>
      <c r="G142" s="56">
        <v>0</v>
      </c>
      <c r="H142" s="56">
        <f t="shared" si="12"/>
        <v>0</v>
      </c>
      <c r="I142" s="56">
        <f t="shared" si="13"/>
        <v>0</v>
      </c>
      <c r="J142" s="56">
        <f t="shared" si="14"/>
        <v>0</v>
      </c>
      <c r="K142" s="56">
        <v>1.933E-2</v>
      </c>
      <c r="L142" s="56">
        <f t="shared" si="15"/>
        <v>1.933E-2</v>
      </c>
      <c r="M142" s="57" t="s">
        <v>7</v>
      </c>
      <c r="N142" s="56">
        <f t="shared" si="16"/>
        <v>0</v>
      </c>
      <c r="Y142" s="56">
        <f t="shared" si="17"/>
        <v>0</v>
      </c>
      <c r="Z142" s="56">
        <f t="shared" si="18"/>
        <v>0</v>
      </c>
      <c r="AA142" s="56">
        <f t="shared" si="19"/>
        <v>0</v>
      </c>
      <c r="AC142" s="58">
        <v>21</v>
      </c>
      <c r="AD142" s="58">
        <f t="shared" si="20"/>
        <v>0</v>
      </c>
      <c r="AE142" s="58">
        <f t="shared" si="21"/>
        <v>0</v>
      </c>
      <c r="AL142" s="58">
        <f t="shared" si="22"/>
        <v>0</v>
      </c>
      <c r="AM142" s="58">
        <f t="shared" si="23"/>
        <v>0</v>
      </c>
      <c r="AN142" s="59" t="s">
        <v>1757</v>
      </c>
      <c r="AO142" s="59" t="s">
        <v>1767</v>
      </c>
      <c r="AP142" s="47" t="s">
        <v>1768</v>
      </c>
    </row>
    <row r="143" spans="1:42" x14ac:dyDescent="0.2">
      <c r="A143" s="55" t="s">
        <v>69</v>
      </c>
      <c r="B143" s="55" t="s">
        <v>1138</v>
      </c>
      <c r="C143" s="55" t="s">
        <v>1217</v>
      </c>
      <c r="D143" s="55" t="s">
        <v>1329</v>
      </c>
      <c r="E143" s="55" t="s">
        <v>1712</v>
      </c>
      <c r="F143" s="56">
        <v>1</v>
      </c>
      <c r="G143" s="56">
        <v>0</v>
      </c>
      <c r="H143" s="56">
        <f t="shared" si="12"/>
        <v>0</v>
      </c>
      <c r="I143" s="56">
        <f t="shared" si="13"/>
        <v>0</v>
      </c>
      <c r="J143" s="56">
        <f t="shared" si="14"/>
        <v>0</v>
      </c>
      <c r="K143" s="56">
        <v>2.2499999999999998E-3</v>
      </c>
      <c r="L143" s="56">
        <f t="shared" si="15"/>
        <v>2.2499999999999998E-3</v>
      </c>
      <c r="M143" s="57" t="s">
        <v>7</v>
      </c>
      <c r="N143" s="56">
        <f t="shared" si="16"/>
        <v>0</v>
      </c>
      <c r="Y143" s="56">
        <f t="shared" si="17"/>
        <v>0</v>
      </c>
      <c r="Z143" s="56">
        <f t="shared" si="18"/>
        <v>0</v>
      </c>
      <c r="AA143" s="56">
        <f t="shared" si="19"/>
        <v>0</v>
      </c>
      <c r="AC143" s="58">
        <v>21</v>
      </c>
      <c r="AD143" s="58">
        <f t="shared" si="20"/>
        <v>0</v>
      </c>
      <c r="AE143" s="58">
        <f t="shared" si="21"/>
        <v>0</v>
      </c>
      <c r="AL143" s="58">
        <f t="shared" si="22"/>
        <v>0</v>
      </c>
      <c r="AM143" s="58">
        <f t="shared" si="23"/>
        <v>0</v>
      </c>
      <c r="AN143" s="59" t="s">
        <v>1757</v>
      </c>
      <c r="AO143" s="59" t="s">
        <v>1767</v>
      </c>
      <c r="AP143" s="47" t="s">
        <v>1768</v>
      </c>
    </row>
    <row r="144" spans="1:42" x14ac:dyDescent="0.2">
      <c r="A144" s="55" t="s">
        <v>70</v>
      </c>
      <c r="B144" s="55" t="s">
        <v>1138</v>
      </c>
      <c r="C144" s="55" t="s">
        <v>1218</v>
      </c>
      <c r="D144" s="55" t="s">
        <v>1330</v>
      </c>
      <c r="E144" s="55" t="s">
        <v>1712</v>
      </c>
      <c r="F144" s="56">
        <v>1</v>
      </c>
      <c r="G144" s="56">
        <v>0</v>
      </c>
      <c r="H144" s="56">
        <f t="shared" si="12"/>
        <v>0</v>
      </c>
      <c r="I144" s="56">
        <f t="shared" si="13"/>
        <v>0</v>
      </c>
      <c r="J144" s="56">
        <f t="shared" si="14"/>
        <v>0</v>
      </c>
      <c r="K144" s="56">
        <v>1.56E-3</v>
      </c>
      <c r="L144" s="56">
        <f t="shared" si="15"/>
        <v>1.56E-3</v>
      </c>
      <c r="M144" s="57" t="s">
        <v>7</v>
      </c>
      <c r="N144" s="56">
        <f t="shared" si="16"/>
        <v>0</v>
      </c>
      <c r="Y144" s="56">
        <f t="shared" si="17"/>
        <v>0</v>
      </c>
      <c r="Z144" s="56">
        <f t="shared" si="18"/>
        <v>0</v>
      </c>
      <c r="AA144" s="56">
        <f t="shared" si="19"/>
        <v>0</v>
      </c>
      <c r="AC144" s="58">
        <v>21</v>
      </c>
      <c r="AD144" s="58">
        <f t="shared" si="20"/>
        <v>0</v>
      </c>
      <c r="AE144" s="58">
        <f t="shared" si="21"/>
        <v>0</v>
      </c>
      <c r="AL144" s="58">
        <f t="shared" si="22"/>
        <v>0</v>
      </c>
      <c r="AM144" s="58">
        <f t="shared" si="23"/>
        <v>0</v>
      </c>
      <c r="AN144" s="59" t="s">
        <v>1757</v>
      </c>
      <c r="AO144" s="59" t="s">
        <v>1767</v>
      </c>
      <c r="AP144" s="47" t="s">
        <v>1768</v>
      </c>
    </row>
    <row r="145" spans="1:42" x14ac:dyDescent="0.2">
      <c r="A145" s="55" t="s">
        <v>71</v>
      </c>
      <c r="B145" s="55" t="s">
        <v>1138</v>
      </c>
      <c r="C145" s="55" t="s">
        <v>1219</v>
      </c>
      <c r="D145" s="55" t="s">
        <v>1331</v>
      </c>
      <c r="E145" s="55" t="s">
        <v>1708</v>
      </c>
      <c r="F145" s="56">
        <v>16.8</v>
      </c>
      <c r="G145" s="56">
        <v>0</v>
      </c>
      <c r="H145" s="56">
        <f t="shared" si="12"/>
        <v>0</v>
      </c>
      <c r="I145" s="56">
        <f t="shared" si="13"/>
        <v>0</v>
      </c>
      <c r="J145" s="56">
        <f t="shared" si="14"/>
        <v>0</v>
      </c>
      <c r="K145" s="56">
        <v>6.8000000000000005E-2</v>
      </c>
      <c r="L145" s="56">
        <f t="shared" si="15"/>
        <v>1.1424000000000001</v>
      </c>
      <c r="M145" s="57" t="s">
        <v>7</v>
      </c>
      <c r="N145" s="56">
        <f t="shared" si="16"/>
        <v>0</v>
      </c>
      <c r="Y145" s="56">
        <f t="shared" si="17"/>
        <v>0</v>
      </c>
      <c r="Z145" s="56">
        <f t="shared" si="18"/>
        <v>0</v>
      </c>
      <c r="AA145" s="56">
        <f t="shared" si="19"/>
        <v>0</v>
      </c>
      <c r="AC145" s="58">
        <v>21</v>
      </c>
      <c r="AD145" s="58">
        <f t="shared" si="20"/>
        <v>0</v>
      </c>
      <c r="AE145" s="58">
        <f t="shared" si="21"/>
        <v>0</v>
      </c>
      <c r="AL145" s="58">
        <f t="shared" si="22"/>
        <v>0</v>
      </c>
      <c r="AM145" s="58">
        <f t="shared" si="23"/>
        <v>0</v>
      </c>
      <c r="AN145" s="59" t="s">
        <v>1757</v>
      </c>
      <c r="AO145" s="59" t="s">
        <v>1767</v>
      </c>
      <c r="AP145" s="47" t="s">
        <v>1768</v>
      </c>
    </row>
    <row r="146" spans="1:42" x14ac:dyDescent="0.2">
      <c r="A146" s="55" t="s">
        <v>72</v>
      </c>
      <c r="B146" s="55" t="s">
        <v>1138</v>
      </c>
      <c r="C146" s="55" t="s">
        <v>1220</v>
      </c>
      <c r="D146" s="55" t="s">
        <v>1332</v>
      </c>
      <c r="E146" s="55" t="s">
        <v>1712</v>
      </c>
      <c r="F146" s="56">
        <v>1</v>
      </c>
      <c r="G146" s="56">
        <v>0</v>
      </c>
      <c r="H146" s="56">
        <f t="shared" si="12"/>
        <v>0</v>
      </c>
      <c r="I146" s="56">
        <f t="shared" si="13"/>
        <v>0</v>
      </c>
      <c r="J146" s="56">
        <f t="shared" si="14"/>
        <v>0</v>
      </c>
      <c r="K146" s="56">
        <v>1.9460000000000002E-2</v>
      </c>
      <c r="L146" s="56">
        <f t="shared" si="15"/>
        <v>1.9460000000000002E-2</v>
      </c>
      <c r="M146" s="57" t="s">
        <v>7</v>
      </c>
      <c r="N146" s="56">
        <f t="shared" si="16"/>
        <v>0</v>
      </c>
      <c r="Y146" s="56">
        <f t="shared" si="17"/>
        <v>0</v>
      </c>
      <c r="Z146" s="56">
        <f t="shared" si="18"/>
        <v>0</v>
      </c>
      <c r="AA146" s="56">
        <f t="shared" si="19"/>
        <v>0</v>
      </c>
      <c r="AC146" s="58">
        <v>21</v>
      </c>
      <c r="AD146" s="58">
        <f t="shared" si="20"/>
        <v>0</v>
      </c>
      <c r="AE146" s="58">
        <f t="shared" si="21"/>
        <v>0</v>
      </c>
      <c r="AL146" s="58">
        <f t="shared" si="22"/>
        <v>0</v>
      </c>
      <c r="AM146" s="58">
        <f t="shared" si="23"/>
        <v>0</v>
      </c>
      <c r="AN146" s="59" t="s">
        <v>1757</v>
      </c>
      <c r="AO146" s="59" t="s">
        <v>1767</v>
      </c>
      <c r="AP146" s="47" t="s">
        <v>1768</v>
      </c>
    </row>
    <row r="147" spans="1:42" x14ac:dyDescent="0.2">
      <c r="A147" s="52"/>
      <c r="B147" s="53" t="s">
        <v>1138</v>
      </c>
      <c r="C147" s="53" t="s">
        <v>1221</v>
      </c>
      <c r="D147" s="269" t="s">
        <v>1333</v>
      </c>
      <c r="E147" s="270"/>
      <c r="F147" s="270"/>
      <c r="G147" s="270"/>
      <c r="H147" s="54">
        <f>SUM(H148:H148)</f>
        <v>0</v>
      </c>
      <c r="I147" s="54">
        <f>SUM(I148:I148)</f>
        <v>0</v>
      </c>
      <c r="J147" s="54">
        <f>H147+I147</f>
        <v>0</v>
      </c>
      <c r="K147" s="47"/>
      <c r="L147" s="54">
        <f>SUM(L148:L148)</f>
        <v>0</v>
      </c>
      <c r="O147" s="54">
        <f>IF(P147="PR",J147,SUM(N148:N148))</f>
        <v>0</v>
      </c>
      <c r="P147" s="47" t="s">
        <v>1736</v>
      </c>
      <c r="Q147" s="54">
        <f>IF(P147="HS",H147,0)</f>
        <v>0</v>
      </c>
      <c r="R147" s="54">
        <f>IF(P147="HS",I147-O147,0)</f>
        <v>0</v>
      </c>
      <c r="S147" s="54">
        <f>IF(P147="PS",H147,0)</f>
        <v>0</v>
      </c>
      <c r="T147" s="54">
        <f>IF(P147="PS",I147-O147,0)</f>
        <v>0</v>
      </c>
      <c r="U147" s="54">
        <f>IF(P147="MP",H147,0)</f>
        <v>0</v>
      </c>
      <c r="V147" s="54">
        <f>IF(P147="MP",I147-O147,0)</f>
        <v>0</v>
      </c>
      <c r="W147" s="54">
        <f>IF(P147="OM",H147,0)</f>
        <v>0</v>
      </c>
      <c r="X147" s="47" t="s">
        <v>1138</v>
      </c>
      <c r="AH147" s="54">
        <f>SUM(Y148:Y148)</f>
        <v>0</v>
      </c>
      <c r="AI147" s="54">
        <f>SUM(Z148:Z148)</f>
        <v>0</v>
      </c>
      <c r="AJ147" s="54">
        <f>SUM(AA148:AA148)</f>
        <v>0</v>
      </c>
    </row>
    <row r="148" spans="1:42" x14ac:dyDescent="0.2">
      <c r="A148" s="55" t="s">
        <v>73</v>
      </c>
      <c r="B148" s="55" t="s">
        <v>1138</v>
      </c>
      <c r="C148" s="55" t="s">
        <v>1222</v>
      </c>
      <c r="D148" s="55" t="s">
        <v>1334</v>
      </c>
      <c r="E148" s="55" t="s">
        <v>1710</v>
      </c>
      <c r="F148" s="56">
        <v>0.52</v>
      </c>
      <c r="G148" s="56">
        <v>0</v>
      </c>
      <c r="H148" s="56">
        <f>ROUND(F148*AD148,2)</f>
        <v>0</v>
      </c>
      <c r="I148" s="56">
        <f>J148-H148</f>
        <v>0</v>
      </c>
      <c r="J148" s="56">
        <f>ROUND(F148*G148,2)</f>
        <v>0</v>
      </c>
      <c r="K148" s="56">
        <v>0</v>
      </c>
      <c r="L148" s="56">
        <f>F148*K148</f>
        <v>0</v>
      </c>
      <c r="M148" s="57" t="s">
        <v>10</v>
      </c>
      <c r="N148" s="56">
        <f>IF(M148="5",I148,0)</f>
        <v>0</v>
      </c>
      <c r="Y148" s="56">
        <f>IF(AC148=0,J148,0)</f>
        <v>0</v>
      </c>
      <c r="Z148" s="56">
        <f>IF(AC148=15,J148,0)</f>
        <v>0</v>
      </c>
      <c r="AA148" s="56">
        <f>IF(AC148=21,J148,0)</f>
        <v>0</v>
      </c>
      <c r="AC148" s="58">
        <v>21</v>
      </c>
      <c r="AD148" s="58">
        <f>G148*0</f>
        <v>0</v>
      </c>
      <c r="AE148" s="58">
        <f>G148*(1-0)</f>
        <v>0</v>
      </c>
      <c r="AL148" s="58">
        <f>F148*AD148</f>
        <v>0</v>
      </c>
      <c r="AM148" s="58">
        <f>F148*AE148</f>
        <v>0</v>
      </c>
      <c r="AN148" s="59" t="s">
        <v>1758</v>
      </c>
      <c r="AO148" s="59" t="s">
        <v>1767</v>
      </c>
      <c r="AP148" s="47" t="s">
        <v>1768</v>
      </c>
    </row>
    <row r="149" spans="1:42" x14ac:dyDescent="0.2">
      <c r="D149" s="60" t="s">
        <v>1335</v>
      </c>
      <c r="F149" s="61">
        <v>0.52</v>
      </c>
    </row>
    <row r="150" spans="1:42" x14ac:dyDescent="0.2">
      <c r="A150" s="52"/>
      <c r="B150" s="53" t="s">
        <v>1138</v>
      </c>
      <c r="C150" s="53" t="s">
        <v>1223</v>
      </c>
      <c r="D150" s="269" t="s">
        <v>1336</v>
      </c>
      <c r="E150" s="270"/>
      <c r="F150" s="270"/>
      <c r="G150" s="270"/>
      <c r="H150" s="54">
        <f>SUM(H151:H151)</f>
        <v>0</v>
      </c>
      <c r="I150" s="54">
        <f>SUM(I151:I151)</f>
        <v>0</v>
      </c>
      <c r="J150" s="54">
        <f>H150+I150</f>
        <v>0</v>
      </c>
      <c r="K150" s="47"/>
      <c r="L150" s="54">
        <f>SUM(L151:L151)</f>
        <v>0</v>
      </c>
      <c r="O150" s="54">
        <f>IF(P150="PR",J150,SUM(N151:N151))</f>
        <v>0</v>
      </c>
      <c r="P150" s="47" t="s">
        <v>1737</v>
      </c>
      <c r="Q150" s="54">
        <f>IF(P150="HS",H150,0)</f>
        <v>0</v>
      </c>
      <c r="R150" s="54">
        <f>IF(P150="HS",I150-O150,0)</f>
        <v>0</v>
      </c>
      <c r="S150" s="54">
        <f>IF(P150="PS",H150,0)</f>
        <v>0</v>
      </c>
      <c r="T150" s="54">
        <f>IF(P150="PS",I150-O150,0)</f>
        <v>0</v>
      </c>
      <c r="U150" s="54">
        <f>IF(P150="MP",H150,0)</f>
        <v>0</v>
      </c>
      <c r="V150" s="54">
        <f>IF(P150="MP",I150-O150,0)</f>
        <v>0</v>
      </c>
      <c r="W150" s="54">
        <f>IF(P150="OM",H150,0)</f>
        <v>0</v>
      </c>
      <c r="X150" s="47" t="s">
        <v>1138</v>
      </c>
      <c r="AH150" s="54">
        <f>SUM(Y151:Y151)</f>
        <v>0</v>
      </c>
      <c r="AI150" s="54">
        <f>SUM(Z151:Z151)</f>
        <v>0</v>
      </c>
      <c r="AJ150" s="54">
        <f>SUM(AA151:AA151)</f>
        <v>0</v>
      </c>
    </row>
    <row r="151" spans="1:42" x14ac:dyDescent="0.2">
      <c r="A151" s="55" t="s">
        <v>74</v>
      </c>
      <c r="B151" s="55" t="s">
        <v>1138</v>
      </c>
      <c r="C151" s="55"/>
      <c r="D151" s="55" t="s">
        <v>1336</v>
      </c>
      <c r="E151" s="55"/>
      <c r="F151" s="56">
        <v>1</v>
      </c>
      <c r="G151" s="56">
        <v>0</v>
      </c>
      <c r="H151" s="56">
        <f>ROUND(F151*AD151,2)</f>
        <v>0</v>
      </c>
      <c r="I151" s="56">
        <f>J151-H151</f>
        <v>0</v>
      </c>
      <c r="J151" s="56">
        <f>ROUND(F151*G151,2)</f>
        <v>0</v>
      </c>
      <c r="K151" s="56">
        <v>0</v>
      </c>
      <c r="L151" s="56">
        <f>F151*K151</f>
        <v>0</v>
      </c>
      <c r="M151" s="57" t="s">
        <v>8</v>
      </c>
      <c r="N151" s="56">
        <f>IF(M151="5",I151,0)</f>
        <v>0</v>
      </c>
      <c r="Y151" s="56">
        <f>IF(AC151=0,J151,0)</f>
        <v>0</v>
      </c>
      <c r="Z151" s="56">
        <f>IF(AC151=15,J151,0)</f>
        <v>0</v>
      </c>
      <c r="AA151" s="56">
        <f>IF(AC151=21,J151,0)</f>
        <v>0</v>
      </c>
      <c r="AC151" s="58">
        <v>21</v>
      </c>
      <c r="AD151" s="58">
        <f>G151*0</f>
        <v>0</v>
      </c>
      <c r="AE151" s="58">
        <f>G151*(1-0)</f>
        <v>0</v>
      </c>
      <c r="AL151" s="58">
        <f>F151*AD151</f>
        <v>0</v>
      </c>
      <c r="AM151" s="58">
        <f>F151*AE151</f>
        <v>0</v>
      </c>
      <c r="AN151" s="59" t="s">
        <v>1759</v>
      </c>
      <c r="AO151" s="59" t="s">
        <v>1767</v>
      </c>
      <c r="AP151" s="47" t="s">
        <v>1768</v>
      </c>
    </row>
    <row r="152" spans="1:42" x14ac:dyDescent="0.2">
      <c r="A152" s="52"/>
      <c r="B152" s="53" t="s">
        <v>1138</v>
      </c>
      <c r="C152" s="53" t="s">
        <v>1224</v>
      </c>
      <c r="D152" s="269" t="s">
        <v>1337</v>
      </c>
      <c r="E152" s="270"/>
      <c r="F152" s="270"/>
      <c r="G152" s="270"/>
      <c r="H152" s="54">
        <f>SUM(H153:H158)</f>
        <v>0</v>
      </c>
      <c r="I152" s="54">
        <f>SUM(I153:I158)</f>
        <v>0</v>
      </c>
      <c r="J152" s="54">
        <f>H152+I152</f>
        <v>0</v>
      </c>
      <c r="K152" s="47"/>
      <c r="L152" s="54">
        <f>SUM(L153:L158)</f>
        <v>0</v>
      </c>
      <c r="O152" s="54">
        <f>IF(P152="PR",J152,SUM(N153:N158))</f>
        <v>0</v>
      </c>
      <c r="P152" s="47" t="s">
        <v>1736</v>
      </c>
      <c r="Q152" s="54">
        <f>IF(P152="HS",H152,0)</f>
        <v>0</v>
      </c>
      <c r="R152" s="54">
        <f>IF(P152="HS",I152-O152,0)</f>
        <v>0</v>
      </c>
      <c r="S152" s="54">
        <f>IF(P152="PS",H152,0)</f>
        <v>0</v>
      </c>
      <c r="T152" s="54">
        <f>IF(P152="PS",I152-O152,0)</f>
        <v>0</v>
      </c>
      <c r="U152" s="54">
        <f>IF(P152="MP",H152,0)</f>
        <v>0</v>
      </c>
      <c r="V152" s="54">
        <f>IF(P152="MP",I152-O152,0)</f>
        <v>0</v>
      </c>
      <c r="W152" s="54">
        <f>IF(P152="OM",H152,0)</f>
        <v>0</v>
      </c>
      <c r="X152" s="47" t="s">
        <v>1138</v>
      </c>
      <c r="AH152" s="54">
        <f>SUM(Y153:Y158)</f>
        <v>0</v>
      </c>
      <c r="AI152" s="54">
        <f>SUM(Z153:Z158)</f>
        <v>0</v>
      </c>
      <c r="AJ152" s="54">
        <f>SUM(AA153:AA158)</f>
        <v>0</v>
      </c>
    </row>
    <row r="153" spans="1:42" x14ac:dyDescent="0.2">
      <c r="A153" s="55" t="s">
        <v>75</v>
      </c>
      <c r="B153" s="55" t="s">
        <v>1138</v>
      </c>
      <c r="C153" s="55" t="s">
        <v>1225</v>
      </c>
      <c r="D153" s="55" t="s">
        <v>1338</v>
      </c>
      <c r="E153" s="55" t="s">
        <v>1710</v>
      </c>
      <c r="F153" s="56">
        <v>1.29</v>
      </c>
      <c r="G153" s="56">
        <v>0</v>
      </c>
      <c r="H153" s="56">
        <f t="shared" ref="H153:H158" si="24">ROUND(F153*AD153,2)</f>
        <v>0</v>
      </c>
      <c r="I153" s="56">
        <f t="shared" ref="I153:I158" si="25">J153-H153</f>
        <v>0</v>
      </c>
      <c r="J153" s="56">
        <f t="shared" ref="J153:J158" si="26">ROUND(F153*G153,2)</f>
        <v>0</v>
      </c>
      <c r="K153" s="56">
        <v>0</v>
      </c>
      <c r="L153" s="56">
        <f t="shared" ref="L153:L158" si="27">F153*K153</f>
        <v>0</v>
      </c>
      <c r="M153" s="57" t="s">
        <v>10</v>
      </c>
      <c r="N153" s="56">
        <f t="shared" ref="N153:N158" si="28">IF(M153="5",I153,0)</f>
        <v>0</v>
      </c>
      <c r="Y153" s="56">
        <f t="shared" ref="Y153:Y158" si="29">IF(AC153=0,J153,0)</f>
        <v>0</v>
      </c>
      <c r="Z153" s="56">
        <f t="shared" ref="Z153:Z158" si="30">IF(AC153=15,J153,0)</f>
        <v>0</v>
      </c>
      <c r="AA153" s="56">
        <f t="shared" ref="AA153:AA158" si="31">IF(AC153=21,J153,0)</f>
        <v>0</v>
      </c>
      <c r="AC153" s="58">
        <v>21</v>
      </c>
      <c r="AD153" s="58">
        <f t="shared" ref="AD153:AD158" si="32">G153*0</f>
        <v>0</v>
      </c>
      <c r="AE153" s="58">
        <f t="shared" ref="AE153:AE158" si="33">G153*(1-0)</f>
        <v>0</v>
      </c>
      <c r="AL153" s="58">
        <f t="shared" ref="AL153:AL158" si="34">F153*AD153</f>
        <v>0</v>
      </c>
      <c r="AM153" s="58">
        <f t="shared" ref="AM153:AM158" si="35">F153*AE153</f>
        <v>0</v>
      </c>
      <c r="AN153" s="59" t="s">
        <v>1760</v>
      </c>
      <c r="AO153" s="59" t="s">
        <v>1767</v>
      </c>
      <c r="AP153" s="47" t="s">
        <v>1768</v>
      </c>
    </row>
    <row r="154" spans="1:42" x14ac:dyDescent="0.2">
      <c r="A154" s="55" t="s">
        <v>76</v>
      </c>
      <c r="B154" s="55" t="s">
        <v>1138</v>
      </c>
      <c r="C154" s="55" t="s">
        <v>1226</v>
      </c>
      <c r="D154" s="55" t="s">
        <v>1339</v>
      </c>
      <c r="E154" s="55" t="s">
        <v>1710</v>
      </c>
      <c r="F154" s="56">
        <v>1.29</v>
      </c>
      <c r="G154" s="56">
        <v>0</v>
      </c>
      <c r="H154" s="56">
        <f t="shared" si="24"/>
        <v>0</v>
      </c>
      <c r="I154" s="56">
        <f t="shared" si="25"/>
        <v>0</v>
      </c>
      <c r="J154" s="56">
        <f t="shared" si="26"/>
        <v>0</v>
      </c>
      <c r="K154" s="56">
        <v>0</v>
      </c>
      <c r="L154" s="56">
        <f t="shared" si="27"/>
        <v>0</v>
      </c>
      <c r="M154" s="57" t="s">
        <v>10</v>
      </c>
      <c r="N154" s="56">
        <f t="shared" si="28"/>
        <v>0</v>
      </c>
      <c r="Y154" s="56">
        <f t="shared" si="29"/>
        <v>0</v>
      </c>
      <c r="Z154" s="56">
        <f t="shared" si="30"/>
        <v>0</v>
      </c>
      <c r="AA154" s="56">
        <f t="shared" si="31"/>
        <v>0</v>
      </c>
      <c r="AC154" s="58">
        <v>21</v>
      </c>
      <c r="AD154" s="58">
        <f t="shared" si="32"/>
        <v>0</v>
      </c>
      <c r="AE154" s="58">
        <f t="shared" si="33"/>
        <v>0</v>
      </c>
      <c r="AL154" s="58">
        <f t="shared" si="34"/>
        <v>0</v>
      </c>
      <c r="AM154" s="58">
        <f t="shared" si="35"/>
        <v>0</v>
      </c>
      <c r="AN154" s="59" t="s">
        <v>1760</v>
      </c>
      <c r="AO154" s="59" t="s">
        <v>1767</v>
      </c>
      <c r="AP154" s="47" t="s">
        <v>1768</v>
      </c>
    </row>
    <row r="155" spans="1:42" x14ac:dyDescent="0.2">
      <c r="A155" s="55" t="s">
        <v>77</v>
      </c>
      <c r="B155" s="55" t="s">
        <v>1138</v>
      </c>
      <c r="C155" s="55" t="s">
        <v>1227</v>
      </c>
      <c r="D155" s="55" t="s">
        <v>1340</v>
      </c>
      <c r="E155" s="55" t="s">
        <v>1710</v>
      </c>
      <c r="F155" s="56">
        <v>1.29</v>
      </c>
      <c r="G155" s="56">
        <v>0</v>
      </c>
      <c r="H155" s="56">
        <f t="shared" si="24"/>
        <v>0</v>
      </c>
      <c r="I155" s="56">
        <f t="shared" si="25"/>
        <v>0</v>
      </c>
      <c r="J155" s="56">
        <f t="shared" si="26"/>
        <v>0</v>
      </c>
      <c r="K155" s="56">
        <v>0</v>
      </c>
      <c r="L155" s="56">
        <f t="shared" si="27"/>
        <v>0</v>
      </c>
      <c r="M155" s="57" t="s">
        <v>10</v>
      </c>
      <c r="N155" s="56">
        <f t="shared" si="28"/>
        <v>0</v>
      </c>
      <c r="Y155" s="56">
        <f t="shared" si="29"/>
        <v>0</v>
      </c>
      <c r="Z155" s="56">
        <f t="shared" si="30"/>
        <v>0</v>
      </c>
      <c r="AA155" s="56">
        <f t="shared" si="31"/>
        <v>0</v>
      </c>
      <c r="AC155" s="58">
        <v>21</v>
      </c>
      <c r="AD155" s="58">
        <f t="shared" si="32"/>
        <v>0</v>
      </c>
      <c r="AE155" s="58">
        <f t="shared" si="33"/>
        <v>0</v>
      </c>
      <c r="AL155" s="58">
        <f t="shared" si="34"/>
        <v>0</v>
      </c>
      <c r="AM155" s="58">
        <f t="shared" si="35"/>
        <v>0</v>
      </c>
      <c r="AN155" s="59" t="s">
        <v>1760</v>
      </c>
      <c r="AO155" s="59" t="s">
        <v>1767</v>
      </c>
      <c r="AP155" s="47" t="s">
        <v>1768</v>
      </c>
    </row>
    <row r="156" spans="1:42" x14ac:dyDescent="0.2">
      <c r="A156" s="55" t="s">
        <v>78</v>
      </c>
      <c r="B156" s="55" t="s">
        <v>1138</v>
      </c>
      <c r="C156" s="55" t="s">
        <v>1228</v>
      </c>
      <c r="D156" s="55" t="s">
        <v>1341</v>
      </c>
      <c r="E156" s="55" t="s">
        <v>1710</v>
      </c>
      <c r="F156" s="56">
        <v>1.29</v>
      </c>
      <c r="G156" s="56">
        <v>0</v>
      </c>
      <c r="H156" s="56">
        <f t="shared" si="24"/>
        <v>0</v>
      </c>
      <c r="I156" s="56">
        <f t="shared" si="25"/>
        <v>0</v>
      </c>
      <c r="J156" s="56">
        <f t="shared" si="26"/>
        <v>0</v>
      </c>
      <c r="K156" s="56">
        <v>0</v>
      </c>
      <c r="L156" s="56">
        <f t="shared" si="27"/>
        <v>0</v>
      </c>
      <c r="M156" s="57" t="s">
        <v>10</v>
      </c>
      <c r="N156" s="56">
        <f t="shared" si="28"/>
        <v>0</v>
      </c>
      <c r="Y156" s="56">
        <f t="shared" si="29"/>
        <v>0</v>
      </c>
      <c r="Z156" s="56">
        <f t="shared" si="30"/>
        <v>0</v>
      </c>
      <c r="AA156" s="56">
        <f t="shared" si="31"/>
        <v>0</v>
      </c>
      <c r="AC156" s="58">
        <v>21</v>
      </c>
      <c r="AD156" s="58">
        <f t="shared" si="32"/>
        <v>0</v>
      </c>
      <c r="AE156" s="58">
        <f t="shared" si="33"/>
        <v>0</v>
      </c>
      <c r="AL156" s="58">
        <f t="shared" si="34"/>
        <v>0</v>
      </c>
      <c r="AM156" s="58">
        <f t="shared" si="35"/>
        <v>0</v>
      </c>
      <c r="AN156" s="59" t="s">
        <v>1760</v>
      </c>
      <c r="AO156" s="59" t="s">
        <v>1767</v>
      </c>
      <c r="AP156" s="47" t="s">
        <v>1768</v>
      </c>
    </row>
    <row r="157" spans="1:42" x14ac:dyDescent="0.2">
      <c r="A157" s="55" t="s">
        <v>79</v>
      </c>
      <c r="B157" s="55" t="s">
        <v>1138</v>
      </c>
      <c r="C157" s="55" t="s">
        <v>1229</v>
      </c>
      <c r="D157" s="55" t="s">
        <v>1342</v>
      </c>
      <c r="E157" s="55" t="s">
        <v>1710</v>
      </c>
      <c r="F157" s="56">
        <v>1.29</v>
      </c>
      <c r="G157" s="56">
        <v>0</v>
      </c>
      <c r="H157" s="56">
        <f t="shared" si="24"/>
        <v>0</v>
      </c>
      <c r="I157" s="56">
        <f t="shared" si="25"/>
        <v>0</v>
      </c>
      <c r="J157" s="56">
        <f t="shared" si="26"/>
        <v>0</v>
      </c>
      <c r="K157" s="56">
        <v>0</v>
      </c>
      <c r="L157" s="56">
        <f t="shared" si="27"/>
        <v>0</v>
      </c>
      <c r="M157" s="57" t="s">
        <v>10</v>
      </c>
      <c r="N157" s="56">
        <f t="shared" si="28"/>
        <v>0</v>
      </c>
      <c r="Y157" s="56">
        <f t="shared" si="29"/>
        <v>0</v>
      </c>
      <c r="Z157" s="56">
        <f t="shared" si="30"/>
        <v>0</v>
      </c>
      <c r="AA157" s="56">
        <f t="shared" si="31"/>
        <v>0</v>
      </c>
      <c r="AC157" s="58">
        <v>21</v>
      </c>
      <c r="AD157" s="58">
        <f t="shared" si="32"/>
        <v>0</v>
      </c>
      <c r="AE157" s="58">
        <f t="shared" si="33"/>
        <v>0</v>
      </c>
      <c r="AL157" s="58">
        <f t="shared" si="34"/>
        <v>0</v>
      </c>
      <c r="AM157" s="58">
        <f t="shared" si="35"/>
        <v>0</v>
      </c>
      <c r="AN157" s="59" t="s">
        <v>1760</v>
      </c>
      <c r="AO157" s="59" t="s">
        <v>1767</v>
      </c>
      <c r="AP157" s="47" t="s">
        <v>1768</v>
      </c>
    </row>
    <row r="158" spans="1:42" x14ac:dyDescent="0.2">
      <c r="A158" s="55" t="s">
        <v>80</v>
      </c>
      <c r="B158" s="55" t="s">
        <v>1138</v>
      </c>
      <c r="C158" s="55" t="s">
        <v>1230</v>
      </c>
      <c r="D158" s="55" t="s">
        <v>1343</v>
      </c>
      <c r="E158" s="55" t="s">
        <v>1710</v>
      </c>
      <c r="F158" s="56">
        <v>1.29</v>
      </c>
      <c r="G158" s="56">
        <v>0</v>
      </c>
      <c r="H158" s="56">
        <f t="shared" si="24"/>
        <v>0</v>
      </c>
      <c r="I158" s="56">
        <f t="shared" si="25"/>
        <v>0</v>
      </c>
      <c r="J158" s="56">
        <f t="shared" si="26"/>
        <v>0</v>
      </c>
      <c r="K158" s="56">
        <v>0</v>
      </c>
      <c r="L158" s="56">
        <f t="shared" si="27"/>
        <v>0</v>
      </c>
      <c r="M158" s="57" t="s">
        <v>10</v>
      </c>
      <c r="N158" s="56">
        <f t="shared" si="28"/>
        <v>0</v>
      </c>
      <c r="Y158" s="56">
        <f t="shared" si="29"/>
        <v>0</v>
      </c>
      <c r="Z158" s="56">
        <f t="shared" si="30"/>
        <v>0</v>
      </c>
      <c r="AA158" s="56">
        <f t="shared" si="31"/>
        <v>0</v>
      </c>
      <c r="AC158" s="58">
        <v>21</v>
      </c>
      <c r="AD158" s="58">
        <f t="shared" si="32"/>
        <v>0</v>
      </c>
      <c r="AE158" s="58">
        <f t="shared" si="33"/>
        <v>0</v>
      </c>
      <c r="AL158" s="58">
        <f t="shared" si="34"/>
        <v>0</v>
      </c>
      <c r="AM158" s="58">
        <f t="shared" si="35"/>
        <v>0</v>
      </c>
      <c r="AN158" s="59" t="s">
        <v>1760</v>
      </c>
      <c r="AO158" s="59" t="s">
        <v>1767</v>
      </c>
      <c r="AP158" s="47" t="s">
        <v>1768</v>
      </c>
    </row>
    <row r="159" spans="1:42" x14ac:dyDescent="0.2">
      <c r="A159" s="52"/>
      <c r="B159" s="53" t="s">
        <v>1139</v>
      </c>
      <c r="C159" s="53"/>
      <c r="D159" s="269" t="s">
        <v>1344</v>
      </c>
      <c r="E159" s="270"/>
      <c r="F159" s="270"/>
      <c r="G159" s="270"/>
      <c r="H159" s="54">
        <f>H160+H165+H168+H171+H182+H195+H198+H228+H238+H261+H266+H277+H285+H293+H295</f>
        <v>0</v>
      </c>
      <c r="I159" s="54">
        <f>I160+I165+I168+I171+I182+I195+I198+I228+I238+I261+I266+I277+I285+I293+I295</f>
        <v>0</v>
      </c>
      <c r="J159" s="54">
        <f>H159+I159</f>
        <v>0</v>
      </c>
      <c r="K159" s="47"/>
      <c r="L159" s="54">
        <f>L160+L165+L168+L171+L182+L195+L198+L228+L238+L261+L266+L277+L285+L293+L295</f>
        <v>3.3995248000000005</v>
      </c>
    </row>
    <row r="160" spans="1:42" x14ac:dyDescent="0.2">
      <c r="A160" s="52"/>
      <c r="B160" s="53" t="s">
        <v>1139</v>
      </c>
      <c r="C160" s="53" t="s">
        <v>38</v>
      </c>
      <c r="D160" s="269" t="s">
        <v>1248</v>
      </c>
      <c r="E160" s="270"/>
      <c r="F160" s="270"/>
      <c r="G160" s="270"/>
      <c r="H160" s="54">
        <f>SUM(H161:H164)</f>
        <v>0</v>
      </c>
      <c r="I160" s="54">
        <f>SUM(I161:I164)</f>
        <v>0</v>
      </c>
      <c r="J160" s="54">
        <f>H160+I160</f>
        <v>0</v>
      </c>
      <c r="K160" s="47"/>
      <c r="L160" s="54">
        <f>SUM(L161:L164)</f>
        <v>6.1462200000000002E-2</v>
      </c>
      <c r="O160" s="54">
        <f>IF(P160="PR",J160,SUM(N161:N164))</f>
        <v>0</v>
      </c>
      <c r="P160" s="47" t="s">
        <v>1734</v>
      </c>
      <c r="Q160" s="54">
        <f>IF(P160="HS",H160,0)</f>
        <v>0</v>
      </c>
      <c r="R160" s="54">
        <f>IF(P160="HS",I160-O160,0)</f>
        <v>0</v>
      </c>
      <c r="S160" s="54">
        <f>IF(P160="PS",H160,0)</f>
        <v>0</v>
      </c>
      <c r="T160" s="54">
        <f>IF(P160="PS",I160-O160,0)</f>
        <v>0</v>
      </c>
      <c r="U160" s="54">
        <f>IF(P160="MP",H160,0)</f>
        <v>0</v>
      </c>
      <c r="V160" s="54">
        <f>IF(P160="MP",I160-O160,0)</f>
        <v>0</v>
      </c>
      <c r="W160" s="54">
        <f>IF(P160="OM",H160,0)</f>
        <v>0</v>
      </c>
      <c r="X160" s="47" t="s">
        <v>1139</v>
      </c>
      <c r="AH160" s="54">
        <f>SUM(Y161:Y164)</f>
        <v>0</v>
      </c>
      <c r="AI160" s="54">
        <f>SUM(Z161:Z164)</f>
        <v>0</v>
      </c>
      <c r="AJ160" s="54">
        <f>SUM(AA161:AA164)</f>
        <v>0</v>
      </c>
    </row>
    <row r="161" spans="1:42" x14ac:dyDescent="0.2">
      <c r="A161" s="55" t="s">
        <v>81</v>
      </c>
      <c r="B161" s="55" t="s">
        <v>1139</v>
      </c>
      <c r="C161" s="55" t="s">
        <v>1155</v>
      </c>
      <c r="D161" s="55" t="s">
        <v>1835</v>
      </c>
      <c r="E161" s="55" t="s">
        <v>1707</v>
      </c>
      <c r="F161" s="56">
        <v>0.02</v>
      </c>
      <c r="G161" s="56">
        <v>0</v>
      </c>
      <c r="H161" s="56">
        <f>ROUND(F161*AD161,2)</f>
        <v>0</v>
      </c>
      <c r="I161" s="56">
        <f>J161-H161</f>
        <v>0</v>
      </c>
      <c r="J161" s="56">
        <f>ROUND(F161*G161,2)</f>
        <v>0</v>
      </c>
      <c r="K161" s="56">
        <v>2.53999</v>
      </c>
      <c r="L161" s="56">
        <f>F161*K161</f>
        <v>5.0799799999999999E-2</v>
      </c>
      <c r="M161" s="57" t="s">
        <v>7</v>
      </c>
      <c r="N161" s="56">
        <f>IF(M161="5",I161,0)</f>
        <v>0</v>
      </c>
      <c r="Y161" s="56">
        <f>IF(AC161=0,J161,0)</f>
        <v>0</v>
      </c>
      <c r="Z161" s="56">
        <f>IF(AC161=15,J161,0)</f>
        <v>0</v>
      </c>
      <c r="AA161" s="56">
        <f>IF(AC161=21,J161,0)</f>
        <v>0</v>
      </c>
      <c r="AC161" s="58">
        <v>21</v>
      </c>
      <c r="AD161" s="58">
        <f>G161*0.813362397820164</f>
        <v>0</v>
      </c>
      <c r="AE161" s="58">
        <f>G161*(1-0.813362397820164)</f>
        <v>0</v>
      </c>
      <c r="AL161" s="58">
        <f>F161*AD161</f>
        <v>0</v>
      </c>
      <c r="AM161" s="58">
        <f>F161*AE161</f>
        <v>0</v>
      </c>
      <c r="AN161" s="59" t="s">
        <v>1745</v>
      </c>
      <c r="AO161" s="59" t="s">
        <v>1761</v>
      </c>
      <c r="AP161" s="47" t="s">
        <v>1769</v>
      </c>
    </row>
    <row r="162" spans="1:42" x14ac:dyDescent="0.2">
      <c r="D162" s="60" t="s">
        <v>1249</v>
      </c>
      <c r="F162" s="61">
        <v>0.02</v>
      </c>
    </row>
    <row r="163" spans="1:42" x14ac:dyDescent="0.2">
      <c r="A163" s="55" t="s">
        <v>82</v>
      </c>
      <c r="B163" s="55" t="s">
        <v>1139</v>
      </c>
      <c r="C163" s="55" t="s">
        <v>1156</v>
      </c>
      <c r="D163" s="55" t="s">
        <v>1250</v>
      </c>
      <c r="E163" s="55" t="s">
        <v>1708</v>
      </c>
      <c r="F163" s="56">
        <v>0.28000000000000003</v>
      </c>
      <c r="G163" s="56">
        <v>0</v>
      </c>
      <c r="H163" s="56">
        <f>ROUND(F163*AD163,2)</f>
        <v>0</v>
      </c>
      <c r="I163" s="56">
        <f>J163-H163</f>
        <v>0</v>
      </c>
      <c r="J163" s="56">
        <f>ROUND(F163*G163,2)</f>
        <v>0</v>
      </c>
      <c r="K163" s="56">
        <v>3.8080000000000003E-2</v>
      </c>
      <c r="L163" s="56">
        <f>F163*K163</f>
        <v>1.0662400000000002E-2</v>
      </c>
      <c r="M163" s="57" t="s">
        <v>7</v>
      </c>
      <c r="N163" s="56">
        <f>IF(M163="5",I163,0)</f>
        <v>0</v>
      </c>
      <c r="Y163" s="56">
        <f>IF(AC163=0,J163,0)</f>
        <v>0</v>
      </c>
      <c r="Z163" s="56">
        <f>IF(AC163=15,J163,0)</f>
        <v>0</v>
      </c>
      <c r="AA163" s="56">
        <f>IF(AC163=21,J163,0)</f>
        <v>0</v>
      </c>
      <c r="AC163" s="58">
        <v>21</v>
      </c>
      <c r="AD163" s="58">
        <f>G163*0.555284552845528</f>
        <v>0</v>
      </c>
      <c r="AE163" s="58">
        <f>G163*(1-0.555284552845528)</f>
        <v>0</v>
      </c>
      <c r="AL163" s="58">
        <f>F163*AD163</f>
        <v>0</v>
      </c>
      <c r="AM163" s="58">
        <f>F163*AE163</f>
        <v>0</v>
      </c>
      <c r="AN163" s="59" t="s">
        <v>1745</v>
      </c>
      <c r="AO163" s="59" t="s">
        <v>1761</v>
      </c>
      <c r="AP163" s="47" t="s">
        <v>1769</v>
      </c>
    </row>
    <row r="164" spans="1:42" x14ac:dyDescent="0.2">
      <c r="D164" s="60" t="s">
        <v>1251</v>
      </c>
      <c r="F164" s="61">
        <v>0.28000000000000003</v>
      </c>
    </row>
    <row r="165" spans="1:42" x14ac:dyDescent="0.2">
      <c r="A165" s="52"/>
      <c r="B165" s="53" t="s">
        <v>1139</v>
      </c>
      <c r="C165" s="53" t="s">
        <v>39</v>
      </c>
      <c r="D165" s="269" t="s">
        <v>1252</v>
      </c>
      <c r="E165" s="270"/>
      <c r="F165" s="270"/>
      <c r="G165" s="270"/>
      <c r="H165" s="54">
        <f>SUM(H166:H166)</f>
        <v>0</v>
      </c>
      <c r="I165" s="54">
        <f>SUM(I166:I166)</f>
        <v>0</v>
      </c>
      <c r="J165" s="54">
        <f>H165+I165</f>
        <v>0</v>
      </c>
      <c r="K165" s="47"/>
      <c r="L165" s="54">
        <f>SUM(L166:L166)</f>
        <v>0.12659999999999999</v>
      </c>
      <c r="O165" s="54">
        <f>IF(P165="PR",J165,SUM(N166:N166))</f>
        <v>0</v>
      </c>
      <c r="P165" s="47" t="s">
        <v>1734</v>
      </c>
      <c r="Q165" s="54">
        <f>IF(P165="HS",H165,0)</f>
        <v>0</v>
      </c>
      <c r="R165" s="54">
        <f>IF(P165="HS",I165-O165,0)</f>
        <v>0</v>
      </c>
      <c r="S165" s="54">
        <f>IF(P165="PS",H165,0)</f>
        <v>0</v>
      </c>
      <c r="T165" s="54">
        <f>IF(P165="PS",I165-O165,0)</f>
        <v>0</v>
      </c>
      <c r="U165" s="54">
        <f>IF(P165="MP",H165,0)</f>
        <v>0</v>
      </c>
      <c r="V165" s="54">
        <f>IF(P165="MP",I165-O165,0)</f>
        <v>0</v>
      </c>
      <c r="W165" s="54">
        <f>IF(P165="OM",H165,0)</f>
        <v>0</v>
      </c>
      <c r="X165" s="47" t="s">
        <v>1139</v>
      </c>
      <c r="AH165" s="54">
        <f>SUM(Y166:Y166)</f>
        <v>0</v>
      </c>
      <c r="AI165" s="54">
        <f>SUM(Z166:Z166)</f>
        <v>0</v>
      </c>
      <c r="AJ165" s="54">
        <f>SUM(AA166:AA166)</f>
        <v>0</v>
      </c>
    </row>
    <row r="166" spans="1:42" x14ac:dyDescent="0.2">
      <c r="A166" s="55" t="s">
        <v>83</v>
      </c>
      <c r="B166" s="55" t="s">
        <v>1139</v>
      </c>
      <c r="C166" s="55" t="s">
        <v>1157</v>
      </c>
      <c r="D166" s="55" t="s">
        <v>1844</v>
      </c>
      <c r="E166" s="55" t="s">
        <v>1708</v>
      </c>
      <c r="F166" s="56">
        <v>1.2</v>
      </c>
      <c r="G166" s="56">
        <v>0</v>
      </c>
      <c r="H166" s="56">
        <f>ROUND(F166*AD166,2)</f>
        <v>0</v>
      </c>
      <c r="I166" s="56">
        <f>J166-H166</f>
        <v>0</v>
      </c>
      <c r="J166" s="56">
        <f>ROUND(F166*G166,2)</f>
        <v>0</v>
      </c>
      <c r="K166" s="56">
        <v>0.1055</v>
      </c>
      <c r="L166" s="56">
        <f>F166*K166</f>
        <v>0.12659999999999999</v>
      </c>
      <c r="M166" s="57" t="s">
        <v>7</v>
      </c>
      <c r="N166" s="56">
        <f>IF(M166="5",I166,0)</f>
        <v>0</v>
      </c>
      <c r="Y166" s="56">
        <f>IF(AC166=0,J166,0)</f>
        <v>0</v>
      </c>
      <c r="Z166" s="56">
        <f>IF(AC166=15,J166,0)</f>
        <v>0</v>
      </c>
      <c r="AA166" s="56">
        <f>IF(AC166=21,J166,0)</f>
        <v>0</v>
      </c>
      <c r="AC166" s="58">
        <v>21</v>
      </c>
      <c r="AD166" s="58">
        <f>G166*0.853314527503526</f>
        <v>0</v>
      </c>
      <c r="AE166" s="58">
        <f>G166*(1-0.853314527503526)</f>
        <v>0</v>
      </c>
      <c r="AL166" s="58">
        <f>F166*AD166</f>
        <v>0</v>
      </c>
      <c r="AM166" s="58">
        <f>F166*AE166</f>
        <v>0</v>
      </c>
      <c r="AN166" s="59" t="s">
        <v>1746</v>
      </c>
      <c r="AO166" s="59" t="s">
        <v>1761</v>
      </c>
      <c r="AP166" s="47" t="s">
        <v>1769</v>
      </c>
    </row>
    <row r="167" spans="1:42" x14ac:dyDescent="0.2">
      <c r="D167" s="60" t="s">
        <v>1345</v>
      </c>
      <c r="F167" s="61">
        <v>1.2</v>
      </c>
    </row>
    <row r="168" spans="1:42" x14ac:dyDescent="0.2">
      <c r="A168" s="52"/>
      <c r="B168" s="53" t="s">
        <v>1139</v>
      </c>
      <c r="C168" s="53" t="s">
        <v>43</v>
      </c>
      <c r="D168" s="269" t="s">
        <v>1254</v>
      </c>
      <c r="E168" s="270"/>
      <c r="F168" s="270"/>
      <c r="G168" s="270"/>
      <c r="H168" s="54">
        <f>SUM(H169:H169)</f>
        <v>0</v>
      </c>
      <c r="I168" s="54">
        <f>SUM(I169:I169)</f>
        <v>0</v>
      </c>
      <c r="J168" s="54">
        <f>H168+I168</f>
        <v>0</v>
      </c>
      <c r="K168" s="47"/>
      <c r="L168" s="54">
        <f>SUM(L169:L169)</f>
        <v>0.10285799999999999</v>
      </c>
      <c r="O168" s="54">
        <f>IF(P168="PR",J168,SUM(N169:N169))</f>
        <v>0</v>
      </c>
      <c r="P168" s="47" t="s">
        <v>1734</v>
      </c>
      <c r="Q168" s="54">
        <f>IF(P168="HS",H168,0)</f>
        <v>0</v>
      </c>
      <c r="R168" s="54">
        <f>IF(P168="HS",I168-O168,0)</f>
        <v>0</v>
      </c>
      <c r="S168" s="54">
        <f>IF(P168="PS",H168,0)</f>
        <v>0</v>
      </c>
      <c r="T168" s="54">
        <f>IF(P168="PS",I168-O168,0)</f>
        <v>0</v>
      </c>
      <c r="U168" s="54">
        <f>IF(P168="MP",H168,0)</f>
        <v>0</v>
      </c>
      <c r="V168" s="54">
        <f>IF(P168="MP",I168-O168,0)</f>
        <v>0</v>
      </c>
      <c r="W168" s="54">
        <f>IF(P168="OM",H168,0)</f>
        <v>0</v>
      </c>
      <c r="X168" s="47" t="s">
        <v>1139</v>
      </c>
      <c r="AH168" s="54">
        <f>SUM(Y169:Y169)</f>
        <v>0</v>
      </c>
      <c r="AI168" s="54">
        <f>SUM(Z169:Z169)</f>
        <v>0</v>
      </c>
      <c r="AJ168" s="54">
        <f>SUM(AA169:AA169)</f>
        <v>0</v>
      </c>
    </row>
    <row r="169" spans="1:42" x14ac:dyDescent="0.2">
      <c r="A169" s="55" t="s">
        <v>84</v>
      </c>
      <c r="B169" s="55" t="s">
        <v>1139</v>
      </c>
      <c r="C169" s="55" t="s">
        <v>1158</v>
      </c>
      <c r="D169" s="55" t="s">
        <v>1255</v>
      </c>
      <c r="E169" s="55" t="s">
        <v>1708</v>
      </c>
      <c r="F169" s="56">
        <v>5.53</v>
      </c>
      <c r="G169" s="56">
        <v>0</v>
      </c>
      <c r="H169" s="56">
        <f>ROUND(F169*AD169,2)</f>
        <v>0</v>
      </c>
      <c r="I169" s="56">
        <f>J169-H169</f>
        <v>0</v>
      </c>
      <c r="J169" s="56">
        <f>ROUND(F169*G169,2)</f>
        <v>0</v>
      </c>
      <c r="K169" s="56">
        <v>1.8599999999999998E-2</v>
      </c>
      <c r="L169" s="56">
        <f>F169*K169</f>
        <v>0.10285799999999999</v>
      </c>
      <c r="M169" s="57" t="s">
        <v>7</v>
      </c>
      <c r="N169" s="56">
        <f>IF(M169="5",I169,0)</f>
        <v>0</v>
      </c>
      <c r="Y169" s="56">
        <f>IF(AC169=0,J169,0)</f>
        <v>0</v>
      </c>
      <c r="Z169" s="56">
        <f>IF(AC169=15,J169,0)</f>
        <v>0</v>
      </c>
      <c r="AA169" s="56">
        <f>IF(AC169=21,J169,0)</f>
        <v>0</v>
      </c>
      <c r="AC169" s="58">
        <v>21</v>
      </c>
      <c r="AD169" s="58">
        <f>G169*0.563277249451353</f>
        <v>0</v>
      </c>
      <c r="AE169" s="58">
        <f>G169*(1-0.563277249451353)</f>
        <v>0</v>
      </c>
      <c r="AL169" s="58">
        <f>F169*AD169</f>
        <v>0</v>
      </c>
      <c r="AM169" s="58">
        <f>F169*AE169</f>
        <v>0</v>
      </c>
      <c r="AN169" s="59" t="s">
        <v>1747</v>
      </c>
      <c r="AO169" s="59" t="s">
        <v>1761</v>
      </c>
      <c r="AP169" s="47" t="s">
        <v>1769</v>
      </c>
    </row>
    <row r="170" spans="1:42" x14ac:dyDescent="0.2">
      <c r="D170" s="60" t="s">
        <v>1346</v>
      </c>
      <c r="F170" s="61">
        <v>5.53</v>
      </c>
    </row>
    <row r="171" spans="1:42" x14ac:dyDescent="0.2">
      <c r="A171" s="52"/>
      <c r="B171" s="53" t="s">
        <v>1139</v>
      </c>
      <c r="C171" s="53" t="s">
        <v>68</v>
      </c>
      <c r="D171" s="269" t="s">
        <v>1257</v>
      </c>
      <c r="E171" s="270"/>
      <c r="F171" s="270"/>
      <c r="G171" s="270"/>
      <c r="H171" s="54">
        <f>SUM(H172:H180)</f>
        <v>0</v>
      </c>
      <c r="I171" s="54">
        <f>SUM(I172:I180)</f>
        <v>0</v>
      </c>
      <c r="J171" s="54">
        <f>H171+I171</f>
        <v>0</v>
      </c>
      <c r="K171" s="47"/>
      <c r="L171" s="54">
        <f>SUM(L172:L180)</f>
        <v>0.48210060000000005</v>
      </c>
      <c r="O171" s="54">
        <f>IF(P171="PR",J171,SUM(N172:N180))</f>
        <v>0</v>
      </c>
      <c r="P171" s="47" t="s">
        <v>1734</v>
      </c>
      <c r="Q171" s="54">
        <f>IF(P171="HS",H171,0)</f>
        <v>0</v>
      </c>
      <c r="R171" s="54">
        <f>IF(P171="HS",I171-O171,0)</f>
        <v>0</v>
      </c>
      <c r="S171" s="54">
        <f>IF(P171="PS",H171,0)</f>
        <v>0</v>
      </c>
      <c r="T171" s="54">
        <f>IF(P171="PS",I171-O171,0)</f>
        <v>0</v>
      </c>
      <c r="U171" s="54">
        <f>IF(P171="MP",H171,0)</f>
        <v>0</v>
      </c>
      <c r="V171" s="54">
        <f>IF(P171="MP",I171-O171,0)</f>
        <v>0</v>
      </c>
      <c r="W171" s="54">
        <f>IF(P171="OM",H171,0)</f>
        <v>0</v>
      </c>
      <c r="X171" s="47" t="s">
        <v>1139</v>
      </c>
      <c r="AH171" s="54">
        <f>SUM(Y172:Y180)</f>
        <v>0</v>
      </c>
      <c r="AI171" s="54">
        <f>SUM(Z172:Z180)</f>
        <v>0</v>
      </c>
      <c r="AJ171" s="54">
        <f>SUM(AA172:AA180)</f>
        <v>0</v>
      </c>
    </row>
    <row r="172" spans="1:42" x14ac:dyDescent="0.2">
      <c r="A172" s="55" t="s">
        <v>85</v>
      </c>
      <c r="B172" s="55" t="s">
        <v>1139</v>
      </c>
      <c r="C172" s="55" t="s">
        <v>1159</v>
      </c>
      <c r="D172" s="55" t="s">
        <v>1836</v>
      </c>
      <c r="E172" s="55" t="s">
        <v>1707</v>
      </c>
      <c r="F172" s="56">
        <v>0.11</v>
      </c>
      <c r="G172" s="56">
        <v>0</v>
      </c>
      <c r="H172" s="56">
        <f>ROUND(F172*AD172,2)</f>
        <v>0</v>
      </c>
      <c r="I172" s="56">
        <f>J172-H172</f>
        <v>0</v>
      </c>
      <c r="J172" s="56">
        <f>ROUND(F172*G172,2)</f>
        <v>0</v>
      </c>
      <c r="K172" s="56">
        <v>2.5249999999999999</v>
      </c>
      <c r="L172" s="56">
        <f>F172*K172</f>
        <v>0.27775</v>
      </c>
      <c r="M172" s="57" t="s">
        <v>7</v>
      </c>
      <c r="N172" s="56">
        <f>IF(M172="5",I172,0)</f>
        <v>0</v>
      </c>
      <c r="Y172" s="56">
        <f>IF(AC172=0,J172,0)</f>
        <v>0</v>
      </c>
      <c r="Z172" s="56">
        <f>IF(AC172=15,J172,0)</f>
        <v>0</v>
      </c>
      <c r="AA172" s="56">
        <f>IF(AC172=21,J172,0)</f>
        <v>0</v>
      </c>
      <c r="AC172" s="58">
        <v>21</v>
      </c>
      <c r="AD172" s="58">
        <f>G172*0.859082802547771</f>
        <v>0</v>
      </c>
      <c r="AE172" s="58">
        <f>G172*(1-0.859082802547771)</f>
        <v>0</v>
      </c>
      <c r="AL172" s="58">
        <f>F172*AD172</f>
        <v>0</v>
      </c>
      <c r="AM172" s="58">
        <f>F172*AE172</f>
        <v>0</v>
      </c>
      <c r="AN172" s="59" t="s">
        <v>1748</v>
      </c>
      <c r="AO172" s="59" t="s">
        <v>1762</v>
      </c>
      <c r="AP172" s="47" t="s">
        <v>1769</v>
      </c>
    </row>
    <row r="173" spans="1:42" x14ac:dyDescent="0.2">
      <c r="D173" s="60" t="s">
        <v>1347</v>
      </c>
      <c r="F173" s="61">
        <v>0.11</v>
      </c>
    </row>
    <row r="174" spans="1:42" x14ac:dyDescent="0.2">
      <c r="A174" s="55" t="s">
        <v>86</v>
      </c>
      <c r="B174" s="55" t="s">
        <v>1139</v>
      </c>
      <c r="C174" s="55" t="s">
        <v>1160</v>
      </c>
      <c r="D174" s="55" t="s">
        <v>1259</v>
      </c>
      <c r="E174" s="55" t="s">
        <v>1708</v>
      </c>
      <c r="F174" s="56">
        <v>0.12</v>
      </c>
      <c r="G174" s="56">
        <v>0</v>
      </c>
      <c r="H174" s="56">
        <f>ROUND(F174*AD174,2)</f>
        <v>0</v>
      </c>
      <c r="I174" s="56">
        <f>J174-H174</f>
        <v>0</v>
      </c>
      <c r="J174" s="56">
        <f>ROUND(F174*G174,2)</f>
        <v>0</v>
      </c>
      <c r="K174" s="56">
        <v>1.41E-2</v>
      </c>
      <c r="L174" s="56">
        <f>F174*K174</f>
        <v>1.6919999999999999E-3</v>
      </c>
      <c r="M174" s="57" t="s">
        <v>7</v>
      </c>
      <c r="N174" s="56">
        <f>IF(M174="5",I174,0)</f>
        <v>0</v>
      </c>
      <c r="Y174" s="56">
        <f>IF(AC174=0,J174,0)</f>
        <v>0</v>
      </c>
      <c r="Z174" s="56">
        <f>IF(AC174=15,J174,0)</f>
        <v>0</v>
      </c>
      <c r="AA174" s="56">
        <f>IF(AC174=21,J174,0)</f>
        <v>0</v>
      </c>
      <c r="AC174" s="58">
        <v>21</v>
      </c>
      <c r="AD174" s="58">
        <f>G174*0.637948717948718</f>
        <v>0</v>
      </c>
      <c r="AE174" s="58">
        <f>G174*(1-0.637948717948718)</f>
        <v>0</v>
      </c>
      <c r="AL174" s="58">
        <f>F174*AD174</f>
        <v>0</v>
      </c>
      <c r="AM174" s="58">
        <f>F174*AE174</f>
        <v>0</v>
      </c>
      <c r="AN174" s="59" t="s">
        <v>1748</v>
      </c>
      <c r="AO174" s="59" t="s">
        <v>1762</v>
      </c>
      <c r="AP174" s="47" t="s">
        <v>1769</v>
      </c>
    </row>
    <row r="175" spans="1:42" x14ac:dyDescent="0.2">
      <c r="D175" s="60" t="s">
        <v>1348</v>
      </c>
      <c r="F175" s="61">
        <v>0.12</v>
      </c>
    </row>
    <row r="176" spans="1:42" x14ac:dyDescent="0.2">
      <c r="A176" s="55" t="s">
        <v>87</v>
      </c>
      <c r="B176" s="55" t="s">
        <v>1139</v>
      </c>
      <c r="C176" s="55" t="s">
        <v>1161</v>
      </c>
      <c r="D176" s="55" t="s">
        <v>1261</v>
      </c>
      <c r="E176" s="55" t="s">
        <v>1708</v>
      </c>
      <c r="F176" s="56">
        <v>0.12</v>
      </c>
      <c r="G176" s="56">
        <v>0</v>
      </c>
      <c r="H176" s="56">
        <f>ROUND(F176*AD176,2)</f>
        <v>0</v>
      </c>
      <c r="I176" s="56">
        <f>J176-H176</f>
        <v>0</v>
      </c>
      <c r="J176" s="56">
        <f>ROUND(F176*G176,2)</f>
        <v>0</v>
      </c>
      <c r="K176" s="56">
        <v>0</v>
      </c>
      <c r="L176" s="56">
        <f>F176*K176</f>
        <v>0</v>
      </c>
      <c r="M176" s="57" t="s">
        <v>7</v>
      </c>
      <c r="N176" s="56">
        <f>IF(M176="5",I176,0)</f>
        <v>0</v>
      </c>
      <c r="Y176" s="56">
        <f>IF(AC176=0,J176,0)</f>
        <v>0</v>
      </c>
      <c r="Z176" s="56">
        <f>IF(AC176=15,J176,0)</f>
        <v>0</v>
      </c>
      <c r="AA176" s="56">
        <f>IF(AC176=21,J176,0)</f>
        <v>0</v>
      </c>
      <c r="AC176" s="58">
        <v>21</v>
      </c>
      <c r="AD176" s="58">
        <f>G176*0</f>
        <v>0</v>
      </c>
      <c r="AE176" s="58">
        <f>G176*(1-0)</f>
        <v>0</v>
      </c>
      <c r="AL176" s="58">
        <f>F176*AD176</f>
        <v>0</v>
      </c>
      <c r="AM176" s="58">
        <f>F176*AE176</f>
        <v>0</v>
      </c>
      <c r="AN176" s="59" t="s">
        <v>1748</v>
      </c>
      <c r="AO176" s="59" t="s">
        <v>1762</v>
      </c>
      <c r="AP176" s="47" t="s">
        <v>1769</v>
      </c>
    </row>
    <row r="177" spans="1:42" x14ac:dyDescent="0.2">
      <c r="D177" s="60" t="s">
        <v>1349</v>
      </c>
      <c r="F177" s="61">
        <v>0.12</v>
      </c>
    </row>
    <row r="178" spans="1:42" x14ac:dyDescent="0.2">
      <c r="A178" s="55" t="s">
        <v>88</v>
      </c>
      <c r="B178" s="55" t="s">
        <v>1139</v>
      </c>
      <c r="C178" s="55" t="s">
        <v>1162</v>
      </c>
      <c r="D178" s="55" t="s">
        <v>1263</v>
      </c>
      <c r="E178" s="55" t="s">
        <v>1708</v>
      </c>
      <c r="F178" s="56">
        <v>5.41</v>
      </c>
      <c r="G178" s="56">
        <v>0</v>
      </c>
      <c r="H178" s="56">
        <f>ROUND(F178*AD178,2)</f>
        <v>0</v>
      </c>
      <c r="I178" s="56">
        <f>J178-H178</f>
        <v>0</v>
      </c>
      <c r="J178" s="56">
        <f>ROUND(F178*G178,2)</f>
        <v>0</v>
      </c>
      <c r="K178" s="56">
        <v>3.415E-2</v>
      </c>
      <c r="L178" s="56">
        <f>F178*K178</f>
        <v>0.18475150000000001</v>
      </c>
      <c r="M178" s="57" t="s">
        <v>7</v>
      </c>
      <c r="N178" s="56">
        <f>IF(M178="5",I178,0)</f>
        <v>0</v>
      </c>
      <c r="Y178" s="56">
        <f>IF(AC178=0,J178,0)</f>
        <v>0</v>
      </c>
      <c r="Z178" s="56">
        <f>IF(AC178=15,J178,0)</f>
        <v>0</v>
      </c>
      <c r="AA178" s="56">
        <f>IF(AC178=21,J178,0)</f>
        <v>0</v>
      </c>
      <c r="AC178" s="58">
        <v>21</v>
      </c>
      <c r="AD178" s="58">
        <f>G178*0.841828478964401</f>
        <v>0</v>
      </c>
      <c r="AE178" s="58">
        <f>G178*(1-0.841828478964401)</f>
        <v>0</v>
      </c>
      <c r="AL178" s="58">
        <f>F178*AD178</f>
        <v>0</v>
      </c>
      <c r="AM178" s="58">
        <f>F178*AE178</f>
        <v>0</v>
      </c>
      <c r="AN178" s="59" t="s">
        <v>1748</v>
      </c>
      <c r="AO178" s="59" t="s">
        <v>1762</v>
      </c>
      <c r="AP178" s="47" t="s">
        <v>1769</v>
      </c>
    </row>
    <row r="179" spans="1:42" x14ac:dyDescent="0.2">
      <c r="D179" s="60" t="s">
        <v>1350</v>
      </c>
      <c r="F179" s="61">
        <v>5.41</v>
      </c>
    </row>
    <row r="180" spans="1:42" x14ac:dyDescent="0.2">
      <c r="A180" s="55" t="s">
        <v>89</v>
      </c>
      <c r="B180" s="55" t="s">
        <v>1139</v>
      </c>
      <c r="C180" s="55" t="s">
        <v>1163</v>
      </c>
      <c r="D180" s="55" t="s">
        <v>1845</v>
      </c>
      <c r="E180" s="55" t="s">
        <v>1708</v>
      </c>
      <c r="F180" s="56">
        <v>5.41</v>
      </c>
      <c r="G180" s="56">
        <v>0</v>
      </c>
      <c r="H180" s="56">
        <f>ROUND(F180*AD180,2)</f>
        <v>0</v>
      </c>
      <c r="I180" s="56">
        <f>J180-H180</f>
        <v>0</v>
      </c>
      <c r="J180" s="56">
        <f>ROUND(F180*G180,2)</f>
        <v>0</v>
      </c>
      <c r="K180" s="56">
        <v>3.31E-3</v>
      </c>
      <c r="L180" s="56">
        <f>F180*K180</f>
        <v>1.7907100000000002E-2</v>
      </c>
      <c r="M180" s="57" t="s">
        <v>7</v>
      </c>
      <c r="N180" s="56">
        <f>IF(M180="5",I180,0)</f>
        <v>0</v>
      </c>
      <c r="Y180" s="56">
        <f>IF(AC180=0,J180,0)</f>
        <v>0</v>
      </c>
      <c r="Z180" s="56">
        <f>IF(AC180=15,J180,0)</f>
        <v>0</v>
      </c>
      <c r="AA180" s="56">
        <f>IF(AC180=21,J180,0)</f>
        <v>0</v>
      </c>
      <c r="AC180" s="58">
        <v>21</v>
      </c>
      <c r="AD180" s="58">
        <f>G180*0.752032520325203</f>
        <v>0</v>
      </c>
      <c r="AE180" s="58">
        <f>G180*(1-0.752032520325203)</f>
        <v>0</v>
      </c>
      <c r="AL180" s="58">
        <f>F180*AD180</f>
        <v>0</v>
      </c>
      <c r="AM180" s="58">
        <f>F180*AE180</f>
        <v>0</v>
      </c>
      <c r="AN180" s="59" t="s">
        <v>1748</v>
      </c>
      <c r="AO180" s="59" t="s">
        <v>1762</v>
      </c>
      <c r="AP180" s="47" t="s">
        <v>1769</v>
      </c>
    </row>
    <row r="181" spans="1:42" x14ac:dyDescent="0.2">
      <c r="D181" s="60" t="s">
        <v>1350</v>
      </c>
      <c r="F181" s="61">
        <v>5.41</v>
      </c>
    </row>
    <row r="182" spans="1:42" x14ac:dyDescent="0.2">
      <c r="A182" s="52"/>
      <c r="B182" s="53" t="s">
        <v>1139</v>
      </c>
      <c r="C182" s="53" t="s">
        <v>700</v>
      </c>
      <c r="D182" s="269" t="s">
        <v>1265</v>
      </c>
      <c r="E182" s="270"/>
      <c r="F182" s="270"/>
      <c r="G182" s="270"/>
      <c r="H182" s="54">
        <f>SUM(H183:H193)</f>
        <v>0</v>
      </c>
      <c r="I182" s="54">
        <f>SUM(I183:I193)</f>
        <v>0</v>
      </c>
      <c r="J182" s="54">
        <f>H182+I182</f>
        <v>0</v>
      </c>
      <c r="K182" s="47"/>
      <c r="L182" s="54">
        <f>SUM(L183:L193)</f>
        <v>1.24259E-2</v>
      </c>
      <c r="O182" s="54">
        <f>IF(P182="PR",J182,SUM(N183:N193))</f>
        <v>0</v>
      </c>
      <c r="P182" s="47" t="s">
        <v>1735</v>
      </c>
      <c r="Q182" s="54">
        <f>IF(P182="HS",H182,0)</f>
        <v>0</v>
      </c>
      <c r="R182" s="54">
        <f>IF(P182="HS",I182-O182,0)</f>
        <v>0</v>
      </c>
      <c r="S182" s="54">
        <f>IF(P182="PS",H182,0)</f>
        <v>0</v>
      </c>
      <c r="T182" s="54">
        <f>IF(P182="PS",I182-O182,0)</f>
        <v>0</v>
      </c>
      <c r="U182" s="54">
        <f>IF(P182="MP",H182,0)</f>
        <v>0</v>
      </c>
      <c r="V182" s="54">
        <f>IF(P182="MP",I182-O182,0)</f>
        <v>0</v>
      </c>
      <c r="W182" s="54">
        <f>IF(P182="OM",H182,0)</f>
        <v>0</v>
      </c>
      <c r="X182" s="47" t="s">
        <v>1139</v>
      </c>
      <c r="AH182" s="54">
        <f>SUM(Y183:Y193)</f>
        <v>0</v>
      </c>
      <c r="AI182" s="54">
        <f>SUM(Z183:Z193)</f>
        <v>0</v>
      </c>
      <c r="AJ182" s="54">
        <f>SUM(AA183:AA193)</f>
        <v>0</v>
      </c>
    </row>
    <row r="183" spans="1:42" x14ac:dyDescent="0.2">
      <c r="A183" s="55" t="s">
        <v>90</v>
      </c>
      <c r="B183" s="55" t="s">
        <v>1139</v>
      </c>
      <c r="C183" s="55" t="s">
        <v>1164</v>
      </c>
      <c r="D183" s="83" t="s">
        <v>1846</v>
      </c>
      <c r="E183" s="55" t="s">
        <v>1708</v>
      </c>
      <c r="F183" s="56">
        <v>6.49</v>
      </c>
      <c r="G183" s="56">
        <v>0</v>
      </c>
      <c r="H183" s="56">
        <f>ROUND(F183*AD183,2)</f>
        <v>0</v>
      </c>
      <c r="I183" s="56">
        <f>J183-H183</f>
        <v>0</v>
      </c>
      <c r="J183" s="56">
        <f>ROUND(F183*G183,2)</f>
        <v>0</v>
      </c>
      <c r="K183" s="56">
        <v>5.6999999999999998E-4</v>
      </c>
      <c r="L183" s="56">
        <f>F183*K183</f>
        <v>3.6993E-3</v>
      </c>
      <c r="M183" s="57" t="s">
        <v>7</v>
      </c>
      <c r="N183" s="56">
        <f>IF(M183="5",I183,0)</f>
        <v>0</v>
      </c>
      <c r="Y183" s="56">
        <f>IF(AC183=0,J183,0)</f>
        <v>0</v>
      </c>
      <c r="Z183" s="56">
        <f>IF(AC183=15,J183,0)</f>
        <v>0</v>
      </c>
      <c r="AA183" s="56">
        <f>IF(AC183=21,J183,0)</f>
        <v>0</v>
      </c>
      <c r="AC183" s="58">
        <v>21</v>
      </c>
      <c r="AD183" s="58">
        <f>G183*0.805751492132393</f>
        <v>0</v>
      </c>
      <c r="AE183" s="58">
        <f>G183*(1-0.805751492132393)</f>
        <v>0</v>
      </c>
      <c r="AL183" s="58">
        <f>F183*AD183</f>
        <v>0</v>
      </c>
      <c r="AM183" s="58">
        <f>F183*AE183</f>
        <v>0</v>
      </c>
      <c r="AN183" s="59" t="s">
        <v>1749</v>
      </c>
      <c r="AO183" s="59" t="s">
        <v>1763</v>
      </c>
      <c r="AP183" s="47" t="s">
        <v>1769</v>
      </c>
    </row>
    <row r="184" spans="1:42" x14ac:dyDescent="0.2">
      <c r="D184" s="84" t="s">
        <v>1351</v>
      </c>
      <c r="F184" s="61">
        <v>6.49</v>
      </c>
    </row>
    <row r="185" spans="1:42" x14ac:dyDescent="0.2">
      <c r="A185" s="55" t="s">
        <v>91</v>
      </c>
      <c r="B185" s="55" t="s">
        <v>1139</v>
      </c>
      <c r="C185" s="55" t="s">
        <v>1165</v>
      </c>
      <c r="D185" s="83" t="s">
        <v>1847</v>
      </c>
      <c r="E185" s="55" t="s">
        <v>1708</v>
      </c>
      <c r="F185" s="56">
        <v>6.49</v>
      </c>
      <c r="G185" s="56">
        <v>0</v>
      </c>
      <c r="H185" s="56">
        <f>ROUND(F185*AD185,2)</f>
        <v>0</v>
      </c>
      <c r="I185" s="56">
        <f>J185-H185</f>
        <v>0</v>
      </c>
      <c r="J185" s="56">
        <f>ROUND(F185*G185,2)</f>
        <v>0</v>
      </c>
      <c r="K185" s="56">
        <v>7.3999999999999999E-4</v>
      </c>
      <c r="L185" s="56">
        <f>F185*K185</f>
        <v>4.8025999999999998E-3</v>
      </c>
      <c r="M185" s="57" t="s">
        <v>7</v>
      </c>
      <c r="N185" s="56">
        <f>IF(M185="5",I185,0)</f>
        <v>0</v>
      </c>
      <c r="Y185" s="56">
        <f>IF(AC185=0,J185,0)</f>
        <v>0</v>
      </c>
      <c r="Z185" s="56">
        <f>IF(AC185=15,J185,0)</f>
        <v>0</v>
      </c>
      <c r="AA185" s="56">
        <f>IF(AC185=21,J185,0)</f>
        <v>0</v>
      </c>
      <c r="AC185" s="58">
        <v>21</v>
      </c>
      <c r="AD185" s="58">
        <f>G185*0.750758341759353</f>
        <v>0</v>
      </c>
      <c r="AE185" s="58">
        <f>G185*(1-0.750758341759353)</f>
        <v>0</v>
      </c>
      <c r="AL185" s="58">
        <f>F185*AD185</f>
        <v>0</v>
      </c>
      <c r="AM185" s="58">
        <f>F185*AE185</f>
        <v>0</v>
      </c>
      <c r="AN185" s="59" t="s">
        <v>1749</v>
      </c>
      <c r="AO185" s="59" t="s">
        <v>1763</v>
      </c>
      <c r="AP185" s="47" t="s">
        <v>1769</v>
      </c>
    </row>
    <row r="186" spans="1:42" x14ac:dyDescent="0.2">
      <c r="D186" s="84" t="s">
        <v>1352</v>
      </c>
      <c r="F186" s="61">
        <v>6.49</v>
      </c>
    </row>
    <row r="187" spans="1:42" x14ac:dyDescent="0.2">
      <c r="A187" s="55" t="s">
        <v>92</v>
      </c>
      <c r="B187" s="55" t="s">
        <v>1139</v>
      </c>
      <c r="C187" s="55" t="s">
        <v>1166</v>
      </c>
      <c r="D187" s="83" t="s">
        <v>1848</v>
      </c>
      <c r="E187" s="55" t="s">
        <v>1708</v>
      </c>
      <c r="F187" s="56">
        <v>1.08</v>
      </c>
      <c r="G187" s="56">
        <v>0</v>
      </c>
      <c r="H187" s="56">
        <f>ROUND(F187*AD187,2)</f>
        <v>0</v>
      </c>
      <c r="I187" s="56">
        <f>J187-H187</f>
        <v>0</v>
      </c>
      <c r="J187" s="56">
        <f>ROUND(F187*G187,2)</f>
        <v>0</v>
      </c>
      <c r="K187" s="56">
        <v>4.0000000000000002E-4</v>
      </c>
      <c r="L187" s="56">
        <f>F187*K187</f>
        <v>4.3200000000000004E-4</v>
      </c>
      <c r="M187" s="57" t="s">
        <v>7</v>
      </c>
      <c r="N187" s="56">
        <f>IF(M187="5",I187,0)</f>
        <v>0</v>
      </c>
      <c r="Y187" s="56">
        <f>IF(AC187=0,J187,0)</f>
        <v>0</v>
      </c>
      <c r="Z187" s="56">
        <f>IF(AC187=15,J187,0)</f>
        <v>0</v>
      </c>
      <c r="AA187" s="56">
        <f>IF(AC187=21,J187,0)</f>
        <v>0</v>
      </c>
      <c r="AC187" s="58">
        <v>21</v>
      </c>
      <c r="AD187" s="58">
        <f>G187*0.966850828729282</f>
        <v>0</v>
      </c>
      <c r="AE187" s="58">
        <f>G187*(1-0.966850828729282)</f>
        <v>0</v>
      </c>
      <c r="AL187" s="58">
        <f>F187*AD187</f>
        <v>0</v>
      </c>
      <c r="AM187" s="58">
        <f>F187*AE187</f>
        <v>0</v>
      </c>
      <c r="AN187" s="59" t="s">
        <v>1749</v>
      </c>
      <c r="AO187" s="59" t="s">
        <v>1763</v>
      </c>
      <c r="AP187" s="47" t="s">
        <v>1769</v>
      </c>
    </row>
    <row r="188" spans="1:42" x14ac:dyDescent="0.2">
      <c r="D188" s="84" t="s">
        <v>1353</v>
      </c>
      <c r="F188" s="61">
        <v>1.08</v>
      </c>
    </row>
    <row r="189" spans="1:42" x14ac:dyDescent="0.2">
      <c r="A189" s="55" t="s">
        <v>93</v>
      </c>
      <c r="B189" s="55" t="s">
        <v>1139</v>
      </c>
      <c r="C189" s="55" t="s">
        <v>1167</v>
      </c>
      <c r="D189" s="83" t="s">
        <v>1849</v>
      </c>
      <c r="E189" s="55" t="s">
        <v>1708</v>
      </c>
      <c r="F189" s="56">
        <v>6.21</v>
      </c>
      <c r="G189" s="56">
        <v>0</v>
      </c>
      <c r="H189" s="56">
        <f>ROUND(F189*AD189,2)</f>
        <v>0</v>
      </c>
      <c r="I189" s="56">
        <f>J189-H189</f>
        <v>0</v>
      </c>
      <c r="J189" s="56">
        <f>ROUND(F189*G189,2)</f>
        <v>0</v>
      </c>
      <c r="K189" s="56">
        <v>4.0000000000000002E-4</v>
      </c>
      <c r="L189" s="56">
        <f>F189*K189</f>
        <v>2.4840000000000001E-3</v>
      </c>
      <c r="M189" s="57" t="s">
        <v>7</v>
      </c>
      <c r="N189" s="56">
        <f>IF(M189="5",I189,0)</f>
        <v>0</v>
      </c>
      <c r="Y189" s="56">
        <f>IF(AC189=0,J189,0)</f>
        <v>0</v>
      </c>
      <c r="Z189" s="56">
        <f>IF(AC189=15,J189,0)</f>
        <v>0</v>
      </c>
      <c r="AA189" s="56">
        <f>IF(AC189=21,J189,0)</f>
        <v>0</v>
      </c>
      <c r="AC189" s="58">
        <v>21</v>
      </c>
      <c r="AD189" s="58">
        <f>G189*0.938757264193116</f>
        <v>0</v>
      </c>
      <c r="AE189" s="58">
        <f>G189*(1-0.938757264193116)</f>
        <v>0</v>
      </c>
      <c r="AL189" s="58">
        <f>F189*AD189</f>
        <v>0</v>
      </c>
      <c r="AM189" s="58">
        <f>F189*AE189</f>
        <v>0</v>
      </c>
      <c r="AN189" s="59" t="s">
        <v>1749</v>
      </c>
      <c r="AO189" s="59" t="s">
        <v>1763</v>
      </c>
      <c r="AP189" s="47" t="s">
        <v>1769</v>
      </c>
    </row>
    <row r="190" spans="1:42" x14ac:dyDescent="0.2">
      <c r="D190" s="84" t="s">
        <v>1354</v>
      </c>
      <c r="F190" s="61">
        <v>6.21</v>
      </c>
    </row>
    <row r="191" spans="1:42" x14ac:dyDescent="0.2">
      <c r="A191" s="55" t="s">
        <v>94</v>
      </c>
      <c r="B191" s="55" t="s">
        <v>1139</v>
      </c>
      <c r="C191" s="55" t="s">
        <v>1168</v>
      </c>
      <c r="D191" s="83" t="s">
        <v>1850</v>
      </c>
      <c r="E191" s="55" t="s">
        <v>1709</v>
      </c>
      <c r="F191" s="56">
        <v>3.15</v>
      </c>
      <c r="G191" s="56">
        <v>0</v>
      </c>
      <c r="H191" s="56">
        <f>ROUND(F191*AD191,2)</f>
        <v>0</v>
      </c>
      <c r="I191" s="56">
        <f>J191-H191</f>
        <v>0</v>
      </c>
      <c r="J191" s="56">
        <f>ROUND(F191*G191,2)</f>
        <v>0</v>
      </c>
      <c r="K191" s="56">
        <v>3.2000000000000003E-4</v>
      </c>
      <c r="L191" s="56">
        <f>F191*K191</f>
        <v>1.008E-3</v>
      </c>
      <c r="M191" s="57" t="s">
        <v>7</v>
      </c>
      <c r="N191" s="56">
        <f>IF(M191="5",I191,0)</f>
        <v>0</v>
      </c>
      <c r="Y191" s="56">
        <f>IF(AC191=0,J191,0)</f>
        <v>0</v>
      </c>
      <c r="Z191" s="56">
        <f>IF(AC191=15,J191,0)</f>
        <v>0</v>
      </c>
      <c r="AA191" s="56">
        <f>IF(AC191=21,J191,0)</f>
        <v>0</v>
      </c>
      <c r="AC191" s="58">
        <v>21</v>
      </c>
      <c r="AD191" s="58">
        <f>G191*0.584192439862543</f>
        <v>0</v>
      </c>
      <c r="AE191" s="58">
        <f>G191*(1-0.584192439862543)</f>
        <v>0</v>
      </c>
      <c r="AL191" s="58">
        <f>F191*AD191</f>
        <v>0</v>
      </c>
      <c r="AM191" s="58">
        <f>F191*AE191</f>
        <v>0</v>
      </c>
      <c r="AN191" s="59" t="s">
        <v>1749</v>
      </c>
      <c r="AO191" s="59" t="s">
        <v>1763</v>
      </c>
      <c r="AP191" s="47" t="s">
        <v>1769</v>
      </c>
    </row>
    <row r="192" spans="1:42" x14ac:dyDescent="0.2">
      <c r="D192" s="84" t="s">
        <v>1355</v>
      </c>
      <c r="F192" s="61">
        <v>3.15</v>
      </c>
    </row>
    <row r="193" spans="1:42" x14ac:dyDescent="0.2">
      <c r="A193" s="55" t="s">
        <v>95</v>
      </c>
      <c r="B193" s="55" t="s">
        <v>1139</v>
      </c>
      <c r="C193" s="55" t="s">
        <v>1169</v>
      </c>
      <c r="D193" s="83" t="s">
        <v>1271</v>
      </c>
      <c r="E193" s="55" t="s">
        <v>1710</v>
      </c>
      <c r="F193" s="56">
        <v>0.04</v>
      </c>
      <c r="G193" s="56">
        <v>0</v>
      </c>
      <c r="H193" s="56">
        <f>ROUND(F193*AD193,2)</f>
        <v>0</v>
      </c>
      <c r="I193" s="56">
        <f>J193-H193</f>
        <v>0</v>
      </c>
      <c r="J193" s="56">
        <f>ROUND(F193*G193,2)</f>
        <v>0</v>
      </c>
      <c r="K193" s="56">
        <v>0</v>
      </c>
      <c r="L193" s="56">
        <f>F193*K193</f>
        <v>0</v>
      </c>
      <c r="M193" s="57" t="s">
        <v>10</v>
      </c>
      <c r="N193" s="56">
        <f>IF(M193="5",I193,0)</f>
        <v>0</v>
      </c>
      <c r="Y193" s="56">
        <f>IF(AC193=0,J193,0)</f>
        <v>0</v>
      </c>
      <c r="Z193" s="56">
        <f>IF(AC193=15,J193,0)</f>
        <v>0</v>
      </c>
      <c r="AA193" s="56">
        <f>IF(AC193=21,J193,0)</f>
        <v>0</v>
      </c>
      <c r="AC193" s="58">
        <v>21</v>
      </c>
      <c r="AD193" s="58">
        <f>G193*0</f>
        <v>0</v>
      </c>
      <c r="AE193" s="58">
        <f>G193*(1-0)</f>
        <v>0</v>
      </c>
      <c r="AL193" s="58">
        <f>F193*AD193</f>
        <v>0</v>
      </c>
      <c r="AM193" s="58">
        <f>F193*AE193</f>
        <v>0</v>
      </c>
      <c r="AN193" s="59" t="s">
        <v>1749</v>
      </c>
      <c r="AO193" s="59" t="s">
        <v>1763</v>
      </c>
      <c r="AP193" s="47" t="s">
        <v>1769</v>
      </c>
    </row>
    <row r="194" spans="1:42" x14ac:dyDescent="0.2">
      <c r="D194" s="84" t="s">
        <v>1356</v>
      </c>
      <c r="F194" s="61">
        <v>0.04</v>
      </c>
    </row>
    <row r="195" spans="1:42" x14ac:dyDescent="0.2">
      <c r="A195" s="52"/>
      <c r="B195" s="53" t="s">
        <v>1139</v>
      </c>
      <c r="C195" s="53" t="s">
        <v>710</v>
      </c>
      <c r="D195" s="269" t="s">
        <v>1273</v>
      </c>
      <c r="E195" s="270"/>
      <c r="F195" s="270"/>
      <c r="G195" s="270"/>
      <c r="H195" s="54">
        <f>SUM(H196:H196)</f>
        <v>0</v>
      </c>
      <c r="I195" s="54">
        <f>SUM(I196:I196)</f>
        <v>0</v>
      </c>
      <c r="J195" s="54">
        <f>H195+I195</f>
        <v>0</v>
      </c>
      <c r="K195" s="47"/>
      <c r="L195" s="54">
        <f>SUM(L196:L196)</f>
        <v>1.4599999999999999E-3</v>
      </c>
      <c r="O195" s="54">
        <f>IF(P195="PR",J195,SUM(N196:N196))</f>
        <v>0</v>
      </c>
      <c r="P195" s="47" t="s">
        <v>1735</v>
      </c>
      <c r="Q195" s="54">
        <f>IF(P195="HS",H195,0)</f>
        <v>0</v>
      </c>
      <c r="R195" s="54">
        <f>IF(P195="HS",I195-O195,0)</f>
        <v>0</v>
      </c>
      <c r="S195" s="54">
        <f>IF(P195="PS",H195,0)</f>
        <v>0</v>
      </c>
      <c r="T195" s="54">
        <f>IF(P195="PS",I195-O195,0)</f>
        <v>0</v>
      </c>
      <c r="U195" s="54">
        <f>IF(P195="MP",H195,0)</f>
        <v>0</v>
      </c>
      <c r="V195" s="54">
        <f>IF(P195="MP",I195-O195,0)</f>
        <v>0</v>
      </c>
      <c r="W195" s="54">
        <f>IF(P195="OM",H195,0)</f>
        <v>0</v>
      </c>
      <c r="X195" s="47" t="s">
        <v>1139</v>
      </c>
      <c r="AH195" s="54">
        <f>SUM(Y196:Y196)</f>
        <v>0</v>
      </c>
      <c r="AI195" s="54">
        <f>SUM(Z196:Z196)</f>
        <v>0</v>
      </c>
      <c r="AJ195" s="54">
        <f>SUM(AA196:AA196)</f>
        <v>0</v>
      </c>
    </row>
    <row r="196" spans="1:42" x14ac:dyDescent="0.2">
      <c r="A196" s="55" t="s">
        <v>96</v>
      </c>
      <c r="B196" s="55" t="s">
        <v>1139</v>
      </c>
      <c r="C196" s="55" t="s">
        <v>1170</v>
      </c>
      <c r="D196" s="55" t="s">
        <v>1274</v>
      </c>
      <c r="E196" s="55" t="s">
        <v>1711</v>
      </c>
      <c r="F196" s="56">
        <v>1</v>
      </c>
      <c r="G196" s="56">
        <v>0</v>
      </c>
      <c r="H196" s="56">
        <f>ROUND(F196*AD196,2)</f>
        <v>0</v>
      </c>
      <c r="I196" s="56">
        <f>J196-H196</f>
        <v>0</v>
      </c>
      <c r="J196" s="56">
        <f>ROUND(F196*G196,2)</f>
        <v>0</v>
      </c>
      <c r="K196" s="56">
        <v>1.4599999999999999E-3</v>
      </c>
      <c r="L196" s="56">
        <f>F196*K196</f>
        <v>1.4599999999999999E-3</v>
      </c>
      <c r="M196" s="57" t="s">
        <v>7</v>
      </c>
      <c r="N196" s="56">
        <f>IF(M196="5",I196,0)</f>
        <v>0</v>
      </c>
      <c r="Y196" s="56">
        <f>IF(AC196=0,J196,0)</f>
        <v>0</v>
      </c>
      <c r="Z196" s="56">
        <f>IF(AC196=15,J196,0)</f>
        <v>0</v>
      </c>
      <c r="AA196" s="56">
        <f>IF(AC196=21,J196,0)</f>
        <v>0</v>
      </c>
      <c r="AC196" s="58">
        <v>21</v>
      </c>
      <c r="AD196" s="58">
        <f>G196*0</f>
        <v>0</v>
      </c>
      <c r="AE196" s="58">
        <f>G196*(1-0)</f>
        <v>0</v>
      </c>
      <c r="AL196" s="58">
        <f>F196*AD196</f>
        <v>0</v>
      </c>
      <c r="AM196" s="58">
        <f>F196*AE196</f>
        <v>0</v>
      </c>
      <c r="AN196" s="59" t="s">
        <v>1750</v>
      </c>
      <c r="AO196" s="59" t="s">
        <v>1764</v>
      </c>
      <c r="AP196" s="47" t="s">
        <v>1769</v>
      </c>
    </row>
    <row r="197" spans="1:42" x14ac:dyDescent="0.2">
      <c r="D197" s="60" t="s">
        <v>1275</v>
      </c>
      <c r="F197" s="61">
        <v>1</v>
      </c>
    </row>
    <row r="198" spans="1:42" x14ac:dyDescent="0.2">
      <c r="A198" s="52"/>
      <c r="B198" s="53" t="s">
        <v>1139</v>
      </c>
      <c r="C198" s="53" t="s">
        <v>714</v>
      </c>
      <c r="D198" s="269" t="s">
        <v>1276</v>
      </c>
      <c r="E198" s="270"/>
      <c r="F198" s="270"/>
      <c r="G198" s="270"/>
      <c r="H198" s="54">
        <f>SUM(H199:H227)</f>
        <v>0</v>
      </c>
      <c r="I198" s="54">
        <f>SUM(I199:I227)</f>
        <v>0</v>
      </c>
      <c r="J198" s="54">
        <f>H198+I198</f>
        <v>0</v>
      </c>
      <c r="K198" s="47"/>
      <c r="L198" s="54">
        <f>SUM(L199:L227)</f>
        <v>7.6480000000000034E-2</v>
      </c>
      <c r="O198" s="54">
        <f>IF(P198="PR",J198,SUM(N199:N227))</f>
        <v>0</v>
      </c>
      <c r="P198" s="47" t="s">
        <v>1735</v>
      </c>
      <c r="Q198" s="54">
        <f>IF(P198="HS",H198,0)</f>
        <v>0</v>
      </c>
      <c r="R198" s="54">
        <f>IF(P198="HS",I198-O198,0)</f>
        <v>0</v>
      </c>
      <c r="S198" s="54">
        <f>IF(P198="PS",H198,0)</f>
        <v>0</v>
      </c>
      <c r="T198" s="54">
        <f>IF(P198="PS",I198-O198,0)</f>
        <v>0</v>
      </c>
      <c r="U198" s="54">
        <f>IF(P198="MP",H198,0)</f>
        <v>0</v>
      </c>
      <c r="V198" s="54">
        <f>IF(P198="MP",I198-O198,0)</f>
        <v>0</v>
      </c>
      <c r="W198" s="54">
        <f>IF(P198="OM",H198,0)</f>
        <v>0</v>
      </c>
      <c r="X198" s="47" t="s">
        <v>1139</v>
      </c>
      <c r="AH198" s="54">
        <f>SUM(Y199:Y227)</f>
        <v>0</v>
      </c>
      <c r="AI198" s="54">
        <f>SUM(Z199:Z227)</f>
        <v>0</v>
      </c>
      <c r="AJ198" s="54">
        <f>SUM(AA199:AA227)</f>
        <v>0</v>
      </c>
    </row>
    <row r="199" spans="1:42" x14ac:dyDescent="0.2">
      <c r="A199" s="55" t="s">
        <v>97</v>
      </c>
      <c r="B199" s="55" t="s">
        <v>1139</v>
      </c>
      <c r="C199" s="55" t="s">
        <v>1171</v>
      </c>
      <c r="D199" s="55" t="s">
        <v>1837</v>
      </c>
      <c r="E199" s="55" t="s">
        <v>1712</v>
      </c>
      <c r="F199" s="56">
        <v>2</v>
      </c>
      <c r="G199" s="56">
        <v>0</v>
      </c>
      <c r="H199" s="56">
        <f>ROUND(F199*AD199,2)</f>
        <v>0</v>
      </c>
      <c r="I199" s="56">
        <f>J199-H199</f>
        <v>0</v>
      </c>
      <c r="J199" s="56">
        <f>ROUND(F199*G199,2)</f>
        <v>0</v>
      </c>
      <c r="K199" s="56">
        <v>1.41E-3</v>
      </c>
      <c r="L199" s="56">
        <f>F199*K199</f>
        <v>2.82E-3</v>
      </c>
      <c r="M199" s="57" t="s">
        <v>7</v>
      </c>
      <c r="N199" s="56">
        <f>IF(M199="5",I199,0)</f>
        <v>0</v>
      </c>
      <c r="Y199" s="56">
        <f>IF(AC199=0,J199,0)</f>
        <v>0</v>
      </c>
      <c r="Z199" s="56">
        <f>IF(AC199=15,J199,0)</f>
        <v>0</v>
      </c>
      <c r="AA199" s="56">
        <f>IF(AC199=21,J199,0)</f>
        <v>0</v>
      </c>
      <c r="AC199" s="58">
        <v>21</v>
      </c>
      <c r="AD199" s="58">
        <f>G199*0.538136882129278</f>
        <v>0</v>
      </c>
      <c r="AE199" s="58">
        <f>G199*(1-0.538136882129278)</f>
        <v>0</v>
      </c>
      <c r="AL199" s="58">
        <f>F199*AD199</f>
        <v>0</v>
      </c>
      <c r="AM199" s="58">
        <f>F199*AE199</f>
        <v>0</v>
      </c>
      <c r="AN199" s="59" t="s">
        <v>1751</v>
      </c>
      <c r="AO199" s="59" t="s">
        <v>1764</v>
      </c>
      <c r="AP199" s="47" t="s">
        <v>1769</v>
      </c>
    </row>
    <row r="200" spans="1:42" x14ac:dyDescent="0.2">
      <c r="D200" s="60" t="s">
        <v>1357</v>
      </c>
      <c r="F200" s="61">
        <v>2</v>
      </c>
    </row>
    <row r="201" spans="1:42" x14ac:dyDescent="0.2">
      <c r="A201" s="62" t="s">
        <v>98</v>
      </c>
      <c r="B201" s="62" t="s">
        <v>1139</v>
      </c>
      <c r="C201" s="62" t="s">
        <v>1172</v>
      </c>
      <c r="D201" s="85" t="s">
        <v>1851</v>
      </c>
      <c r="E201" s="62" t="s">
        <v>1712</v>
      </c>
      <c r="F201" s="63">
        <v>2</v>
      </c>
      <c r="G201" s="63">
        <v>0</v>
      </c>
      <c r="H201" s="63">
        <f>ROUND(F201*AD201,2)</f>
        <v>0</v>
      </c>
      <c r="I201" s="63">
        <f>J201-H201</f>
        <v>0</v>
      </c>
      <c r="J201" s="63">
        <f>ROUND(F201*G201,2)</f>
        <v>0</v>
      </c>
      <c r="K201" s="63">
        <v>1.4E-2</v>
      </c>
      <c r="L201" s="63">
        <f>F201*K201</f>
        <v>2.8000000000000001E-2</v>
      </c>
      <c r="M201" s="64" t="s">
        <v>1731</v>
      </c>
      <c r="N201" s="63">
        <f>IF(M201="5",I201,0)</f>
        <v>0</v>
      </c>
      <c r="Y201" s="63">
        <f>IF(AC201=0,J201,0)</f>
        <v>0</v>
      </c>
      <c r="Z201" s="63">
        <f>IF(AC201=15,J201,0)</f>
        <v>0</v>
      </c>
      <c r="AA201" s="63">
        <f>IF(AC201=21,J201,0)</f>
        <v>0</v>
      </c>
      <c r="AC201" s="58">
        <v>21</v>
      </c>
      <c r="AD201" s="58">
        <f>G201*1</f>
        <v>0</v>
      </c>
      <c r="AE201" s="58">
        <f>G201*(1-1)</f>
        <v>0</v>
      </c>
      <c r="AL201" s="58">
        <f>F201*AD201</f>
        <v>0</v>
      </c>
      <c r="AM201" s="58">
        <f>F201*AE201</f>
        <v>0</v>
      </c>
      <c r="AN201" s="59" t="s">
        <v>1751</v>
      </c>
      <c r="AO201" s="59" t="s">
        <v>1764</v>
      </c>
      <c r="AP201" s="47" t="s">
        <v>1769</v>
      </c>
    </row>
    <row r="202" spans="1:42" x14ac:dyDescent="0.2">
      <c r="D202" s="60" t="s">
        <v>1275</v>
      </c>
      <c r="F202" s="61">
        <v>1</v>
      </c>
    </row>
    <row r="203" spans="1:42" x14ac:dyDescent="0.2">
      <c r="A203" s="55" t="s">
        <v>100</v>
      </c>
      <c r="B203" s="55" t="s">
        <v>1139</v>
      </c>
      <c r="C203" s="55" t="s">
        <v>1173</v>
      </c>
      <c r="D203" s="55" t="s">
        <v>1278</v>
      </c>
      <c r="E203" s="55" t="s">
        <v>1712</v>
      </c>
      <c r="F203" s="56">
        <v>2</v>
      </c>
      <c r="G203" s="56">
        <v>0</v>
      </c>
      <c r="H203" s="56">
        <f>ROUND(F203*AD203,2)</f>
        <v>0</v>
      </c>
      <c r="I203" s="56">
        <f>J203-H203</f>
        <v>0</v>
      </c>
      <c r="J203" s="56">
        <f>ROUND(F203*G203,2)</f>
        <v>0</v>
      </c>
      <c r="K203" s="56">
        <v>1.1999999999999999E-3</v>
      </c>
      <c r="L203" s="56">
        <f>F203*K203</f>
        <v>2.3999999999999998E-3</v>
      </c>
      <c r="M203" s="57" t="s">
        <v>7</v>
      </c>
      <c r="N203" s="56">
        <f>IF(M203="5",I203,0)</f>
        <v>0</v>
      </c>
      <c r="Y203" s="56">
        <f>IF(AC203=0,J203,0)</f>
        <v>0</v>
      </c>
      <c r="Z203" s="56">
        <f>IF(AC203=15,J203,0)</f>
        <v>0</v>
      </c>
      <c r="AA203" s="56">
        <f>IF(AC203=21,J203,0)</f>
        <v>0</v>
      </c>
      <c r="AC203" s="58">
        <v>21</v>
      </c>
      <c r="AD203" s="58">
        <f>G203*0.50771855010661</f>
        <v>0</v>
      </c>
      <c r="AE203" s="58">
        <f>G203*(1-0.50771855010661)</f>
        <v>0</v>
      </c>
      <c r="AL203" s="58">
        <f>F203*AD203</f>
        <v>0</v>
      </c>
      <c r="AM203" s="58">
        <f>F203*AE203</f>
        <v>0</v>
      </c>
      <c r="AN203" s="59" t="s">
        <v>1751</v>
      </c>
      <c r="AO203" s="59" t="s">
        <v>1764</v>
      </c>
      <c r="AP203" s="47" t="s">
        <v>1769</v>
      </c>
    </row>
    <row r="204" spans="1:42" x14ac:dyDescent="0.2">
      <c r="D204" s="60" t="s">
        <v>1357</v>
      </c>
      <c r="F204" s="61">
        <v>2</v>
      </c>
    </row>
    <row r="205" spans="1:42" x14ac:dyDescent="0.2">
      <c r="A205" s="62" t="s">
        <v>101</v>
      </c>
      <c r="B205" s="62" t="s">
        <v>1139</v>
      </c>
      <c r="C205" s="62" t="s">
        <v>1174</v>
      </c>
      <c r="D205" s="86" t="s">
        <v>1852</v>
      </c>
      <c r="E205" s="62" t="s">
        <v>1712</v>
      </c>
      <c r="F205" s="63">
        <v>2</v>
      </c>
      <c r="G205" s="63">
        <v>0</v>
      </c>
      <c r="H205" s="63">
        <f>ROUND(F205*AD205,2)</f>
        <v>0</v>
      </c>
      <c r="I205" s="63">
        <f>J205-H205</f>
        <v>0</v>
      </c>
      <c r="J205" s="63">
        <f>ROUND(F205*G205,2)</f>
        <v>0</v>
      </c>
      <c r="K205" s="63">
        <v>1.0499999999999999E-3</v>
      </c>
      <c r="L205" s="63">
        <f>F205*K205</f>
        <v>2.0999999999999999E-3</v>
      </c>
      <c r="M205" s="64" t="s">
        <v>1731</v>
      </c>
      <c r="N205" s="63">
        <f>IF(M205="5",I205,0)</f>
        <v>0</v>
      </c>
      <c r="Y205" s="63">
        <f>IF(AC205=0,J205,0)</f>
        <v>0</v>
      </c>
      <c r="Z205" s="63">
        <f>IF(AC205=15,J205,0)</f>
        <v>0</v>
      </c>
      <c r="AA205" s="63">
        <f>IF(AC205=21,J205,0)</f>
        <v>0</v>
      </c>
      <c r="AC205" s="58">
        <v>21</v>
      </c>
      <c r="AD205" s="58">
        <f>G205*1</f>
        <v>0</v>
      </c>
      <c r="AE205" s="58">
        <f>G205*(1-1)</f>
        <v>0</v>
      </c>
      <c r="AL205" s="58">
        <f>F205*AD205</f>
        <v>0</v>
      </c>
      <c r="AM205" s="58">
        <f>F205*AE205</f>
        <v>0</v>
      </c>
      <c r="AN205" s="59" t="s">
        <v>1751</v>
      </c>
      <c r="AO205" s="59" t="s">
        <v>1764</v>
      </c>
      <c r="AP205" s="47" t="s">
        <v>1769</v>
      </c>
    </row>
    <row r="206" spans="1:42" x14ac:dyDescent="0.2">
      <c r="A206" s="62" t="s">
        <v>102</v>
      </c>
      <c r="B206" s="62" t="s">
        <v>1139</v>
      </c>
      <c r="C206" s="62" t="s">
        <v>1175</v>
      </c>
      <c r="D206" s="62" t="s">
        <v>1279</v>
      </c>
      <c r="E206" s="62" t="s">
        <v>1712</v>
      </c>
      <c r="F206" s="63">
        <v>2</v>
      </c>
      <c r="G206" s="63">
        <v>0</v>
      </c>
      <c r="H206" s="63">
        <f>ROUND(F206*AD206,2)</f>
        <v>0</v>
      </c>
      <c r="I206" s="63">
        <f>J206-H206</f>
        <v>0</v>
      </c>
      <c r="J206" s="63">
        <f>ROUND(F206*G206,2)</f>
        <v>0</v>
      </c>
      <c r="K206" s="63">
        <v>7.3999999999999999E-4</v>
      </c>
      <c r="L206" s="63">
        <f>F206*K206</f>
        <v>1.48E-3</v>
      </c>
      <c r="M206" s="64" t="s">
        <v>1731</v>
      </c>
      <c r="N206" s="63">
        <f>IF(M206="5",I206,0)</f>
        <v>0</v>
      </c>
      <c r="Y206" s="63">
        <f>IF(AC206=0,J206,0)</f>
        <v>0</v>
      </c>
      <c r="Z206" s="63">
        <f>IF(AC206=15,J206,0)</f>
        <v>0</v>
      </c>
      <c r="AA206" s="63">
        <f>IF(AC206=21,J206,0)</f>
        <v>0</v>
      </c>
      <c r="AC206" s="58">
        <v>21</v>
      </c>
      <c r="AD206" s="58">
        <f>G206*1</f>
        <v>0</v>
      </c>
      <c r="AE206" s="58">
        <f>G206*(1-1)</f>
        <v>0</v>
      </c>
      <c r="AL206" s="58">
        <f>F206*AD206</f>
        <v>0</v>
      </c>
      <c r="AM206" s="58">
        <f>F206*AE206</f>
        <v>0</v>
      </c>
      <c r="AN206" s="59" t="s">
        <v>1751</v>
      </c>
      <c r="AO206" s="59" t="s">
        <v>1764</v>
      </c>
      <c r="AP206" s="47" t="s">
        <v>1769</v>
      </c>
    </row>
    <row r="207" spans="1:42" x14ac:dyDescent="0.2">
      <c r="A207" s="55" t="s">
        <v>103</v>
      </c>
      <c r="B207" s="55" t="s">
        <v>1139</v>
      </c>
      <c r="C207" s="55" t="s">
        <v>1176</v>
      </c>
      <c r="D207" s="55" t="s">
        <v>1280</v>
      </c>
      <c r="E207" s="55" t="s">
        <v>1713</v>
      </c>
      <c r="F207" s="56">
        <v>1</v>
      </c>
      <c r="G207" s="56">
        <v>0</v>
      </c>
      <c r="H207" s="56">
        <f>ROUND(F207*AD207,2)</f>
        <v>0</v>
      </c>
      <c r="I207" s="56">
        <f>J207-H207</f>
        <v>0</v>
      </c>
      <c r="J207" s="56">
        <f>ROUND(F207*G207,2)</f>
        <v>0</v>
      </c>
      <c r="K207" s="56">
        <v>4.0000000000000001E-3</v>
      </c>
      <c r="L207" s="56">
        <f>F207*K207</f>
        <v>4.0000000000000001E-3</v>
      </c>
      <c r="M207" s="57" t="s">
        <v>7</v>
      </c>
      <c r="N207" s="56">
        <f>IF(M207="5",I207,0)</f>
        <v>0</v>
      </c>
      <c r="Y207" s="56">
        <f>IF(AC207=0,J207,0)</f>
        <v>0</v>
      </c>
      <c r="Z207" s="56">
        <f>IF(AC207=15,J207,0)</f>
        <v>0</v>
      </c>
      <c r="AA207" s="56">
        <f>IF(AC207=21,J207,0)</f>
        <v>0</v>
      </c>
      <c r="AC207" s="58">
        <v>21</v>
      </c>
      <c r="AD207" s="58">
        <f>G207*0.62904717853839</f>
        <v>0</v>
      </c>
      <c r="AE207" s="58">
        <f>G207*(1-0.62904717853839)</f>
        <v>0</v>
      </c>
      <c r="AL207" s="58">
        <f>F207*AD207</f>
        <v>0</v>
      </c>
      <c r="AM207" s="58">
        <f>F207*AE207</f>
        <v>0</v>
      </c>
      <c r="AN207" s="59" t="s">
        <v>1751</v>
      </c>
      <c r="AO207" s="59" t="s">
        <v>1764</v>
      </c>
      <c r="AP207" s="47" t="s">
        <v>1769</v>
      </c>
    </row>
    <row r="208" spans="1:42" x14ac:dyDescent="0.2">
      <c r="D208" s="60" t="s">
        <v>1275</v>
      </c>
      <c r="F208" s="61">
        <v>1</v>
      </c>
    </row>
    <row r="209" spans="1:42" x14ac:dyDescent="0.2">
      <c r="A209" s="62" t="s">
        <v>104</v>
      </c>
      <c r="B209" s="62" t="s">
        <v>1139</v>
      </c>
      <c r="C209" s="62" t="s">
        <v>1178</v>
      </c>
      <c r="D209" s="62" t="s">
        <v>1842</v>
      </c>
      <c r="E209" s="62" t="s">
        <v>1712</v>
      </c>
      <c r="F209" s="63">
        <v>1</v>
      </c>
      <c r="G209" s="63">
        <v>0</v>
      </c>
      <c r="H209" s="63">
        <f>ROUND(F209*AD209,2)</f>
        <v>0</v>
      </c>
      <c r="I209" s="63">
        <f>J209-H209</f>
        <v>0</v>
      </c>
      <c r="J209" s="63">
        <f>ROUND(F209*G209,2)</f>
        <v>0</v>
      </c>
      <c r="K209" s="63">
        <v>1E-3</v>
      </c>
      <c r="L209" s="63">
        <f>F209*K209</f>
        <v>1E-3</v>
      </c>
      <c r="M209" s="64" t="s">
        <v>1731</v>
      </c>
      <c r="N209" s="63">
        <f>IF(M209="5",I209,0)</f>
        <v>0</v>
      </c>
      <c r="Y209" s="63">
        <f>IF(AC209=0,J209,0)</f>
        <v>0</v>
      </c>
      <c r="Z209" s="63">
        <f>IF(AC209=15,J209,0)</f>
        <v>0</v>
      </c>
      <c r="AA209" s="63">
        <f>IF(AC209=21,J209,0)</f>
        <v>0</v>
      </c>
      <c r="AC209" s="58">
        <v>21</v>
      </c>
      <c r="AD209" s="58">
        <f>G209*1</f>
        <v>0</v>
      </c>
      <c r="AE209" s="58">
        <f>G209*(1-1)</f>
        <v>0</v>
      </c>
      <c r="AL209" s="58">
        <f>F209*AD209</f>
        <v>0</v>
      </c>
      <c r="AM209" s="58">
        <f>F209*AE209</f>
        <v>0</v>
      </c>
      <c r="AN209" s="59" t="s">
        <v>1751</v>
      </c>
      <c r="AO209" s="59" t="s">
        <v>1764</v>
      </c>
      <c r="AP209" s="47" t="s">
        <v>1769</v>
      </c>
    </row>
    <row r="210" spans="1:42" x14ac:dyDescent="0.2">
      <c r="D210" s="60" t="s">
        <v>1275</v>
      </c>
      <c r="F210" s="61">
        <v>1</v>
      </c>
    </row>
    <row r="211" spans="1:42" x14ac:dyDescent="0.2">
      <c r="A211" s="62" t="s">
        <v>105</v>
      </c>
      <c r="B211" s="62" t="s">
        <v>1139</v>
      </c>
      <c r="C211" s="62" t="s">
        <v>1177</v>
      </c>
      <c r="D211" s="87" t="s">
        <v>1853</v>
      </c>
      <c r="E211" s="62" t="s">
        <v>1712</v>
      </c>
      <c r="F211" s="63">
        <v>1</v>
      </c>
      <c r="G211" s="63">
        <v>0</v>
      </c>
      <c r="H211" s="63">
        <f>ROUND(F211*AD211,2)</f>
        <v>0</v>
      </c>
      <c r="I211" s="63">
        <f>J211-H211</f>
        <v>0</v>
      </c>
      <c r="J211" s="63">
        <f>ROUND(F211*G211,2)</f>
        <v>0</v>
      </c>
      <c r="K211" s="63">
        <v>1.4500000000000001E-2</v>
      </c>
      <c r="L211" s="63">
        <f>F211*K211</f>
        <v>1.4500000000000001E-2</v>
      </c>
      <c r="M211" s="64" t="s">
        <v>1731</v>
      </c>
      <c r="N211" s="63">
        <f>IF(M211="5",I211,0)</f>
        <v>0</v>
      </c>
      <c r="Y211" s="63">
        <f>IF(AC211=0,J211,0)</f>
        <v>0</v>
      </c>
      <c r="Z211" s="63">
        <f>IF(AC211=15,J211,0)</f>
        <v>0</v>
      </c>
      <c r="AA211" s="63">
        <f>IF(AC211=21,J211,0)</f>
        <v>0</v>
      </c>
      <c r="AC211" s="58">
        <v>21</v>
      </c>
      <c r="AD211" s="58">
        <f>G211*1</f>
        <v>0</v>
      </c>
      <c r="AE211" s="58">
        <f>G211*(1-1)</f>
        <v>0</v>
      </c>
      <c r="AL211" s="58">
        <f>F211*AD211</f>
        <v>0</v>
      </c>
      <c r="AM211" s="58">
        <f>F211*AE211</f>
        <v>0</v>
      </c>
      <c r="AN211" s="59" t="s">
        <v>1751</v>
      </c>
      <c r="AO211" s="59" t="s">
        <v>1764</v>
      </c>
      <c r="AP211" s="47" t="s">
        <v>1769</v>
      </c>
    </row>
    <row r="212" spans="1:42" x14ac:dyDescent="0.2">
      <c r="D212" s="60" t="s">
        <v>1275</v>
      </c>
      <c r="F212" s="61">
        <v>1</v>
      </c>
    </row>
    <row r="213" spans="1:42" x14ac:dyDescent="0.2">
      <c r="A213" s="55" t="s">
        <v>106</v>
      </c>
      <c r="B213" s="55" t="s">
        <v>1139</v>
      </c>
      <c r="C213" s="55" t="s">
        <v>1179</v>
      </c>
      <c r="D213" s="55" t="s">
        <v>1281</v>
      </c>
      <c r="E213" s="55" t="s">
        <v>1713</v>
      </c>
      <c r="F213" s="56">
        <v>1</v>
      </c>
      <c r="G213" s="56">
        <v>0</v>
      </c>
      <c r="H213" s="56">
        <f>ROUND(F213*AD213,2)</f>
        <v>0</v>
      </c>
      <c r="I213" s="56">
        <f>J213-H213</f>
        <v>0</v>
      </c>
      <c r="J213" s="56">
        <f>ROUND(F213*G213,2)</f>
        <v>0</v>
      </c>
      <c r="K213" s="56">
        <v>1.7000000000000001E-4</v>
      </c>
      <c r="L213" s="56">
        <f>F213*K213</f>
        <v>1.7000000000000001E-4</v>
      </c>
      <c r="M213" s="57" t="s">
        <v>7</v>
      </c>
      <c r="N213" s="56">
        <f>IF(M213="5",I213,0)</f>
        <v>0</v>
      </c>
      <c r="Y213" s="56">
        <f>IF(AC213=0,J213,0)</f>
        <v>0</v>
      </c>
      <c r="Z213" s="56">
        <f>IF(AC213=15,J213,0)</f>
        <v>0</v>
      </c>
      <c r="AA213" s="56">
        <f>IF(AC213=21,J213,0)</f>
        <v>0</v>
      </c>
      <c r="AC213" s="58">
        <v>21</v>
      </c>
      <c r="AD213" s="58">
        <f>G213*0.503959731543624</f>
        <v>0</v>
      </c>
      <c r="AE213" s="58">
        <f>G213*(1-0.503959731543624)</f>
        <v>0</v>
      </c>
      <c r="AL213" s="58">
        <f>F213*AD213</f>
        <v>0</v>
      </c>
      <c r="AM213" s="58">
        <f>F213*AE213</f>
        <v>0</v>
      </c>
      <c r="AN213" s="59" t="s">
        <v>1751</v>
      </c>
      <c r="AO213" s="59" t="s">
        <v>1764</v>
      </c>
      <c r="AP213" s="47" t="s">
        <v>1769</v>
      </c>
    </row>
    <row r="214" spans="1:42" x14ac:dyDescent="0.2">
      <c r="D214" s="60" t="s">
        <v>1275</v>
      </c>
      <c r="F214" s="61">
        <v>1</v>
      </c>
    </row>
    <row r="215" spans="1:42" x14ac:dyDescent="0.2">
      <c r="A215" s="55" t="s">
        <v>107</v>
      </c>
      <c r="B215" s="55" t="s">
        <v>1139</v>
      </c>
      <c r="C215" s="55" t="s">
        <v>1180</v>
      </c>
      <c r="D215" s="88" t="s">
        <v>1854</v>
      </c>
      <c r="E215" s="55" t="s">
        <v>1709</v>
      </c>
      <c r="F215" s="56">
        <v>1.2</v>
      </c>
      <c r="G215" s="56">
        <v>0</v>
      </c>
      <c r="H215" s="56">
        <f>ROUND(F215*AD215,2)</f>
        <v>0</v>
      </c>
      <c r="I215" s="56">
        <f>J215-H215</f>
        <v>0</v>
      </c>
      <c r="J215" s="56">
        <f>ROUND(F215*G215,2)</f>
        <v>0</v>
      </c>
      <c r="K215" s="56">
        <v>8.9999999999999993E-3</v>
      </c>
      <c r="L215" s="56">
        <f>F215*K215</f>
        <v>1.0799999999999999E-2</v>
      </c>
      <c r="M215" s="57" t="s">
        <v>7</v>
      </c>
      <c r="N215" s="56">
        <f>IF(M215="5",I215,0)</f>
        <v>0</v>
      </c>
      <c r="Y215" s="56">
        <f>IF(AC215=0,J215,0)</f>
        <v>0</v>
      </c>
      <c r="Z215" s="56">
        <f>IF(AC215=15,J215,0)</f>
        <v>0</v>
      </c>
      <c r="AA215" s="56">
        <f>IF(AC215=21,J215,0)</f>
        <v>0</v>
      </c>
      <c r="AC215" s="58">
        <v>21</v>
      </c>
      <c r="AD215" s="58">
        <f>G215*1</f>
        <v>0</v>
      </c>
      <c r="AE215" s="58">
        <f>G215*(1-1)</f>
        <v>0</v>
      </c>
      <c r="AL215" s="58">
        <f>F215*AD215</f>
        <v>0</v>
      </c>
      <c r="AM215" s="58">
        <f>F215*AE215</f>
        <v>0</v>
      </c>
      <c r="AN215" s="59" t="s">
        <v>1751</v>
      </c>
      <c r="AO215" s="59" t="s">
        <v>1764</v>
      </c>
      <c r="AP215" s="47" t="s">
        <v>1769</v>
      </c>
    </row>
    <row r="216" spans="1:42" x14ac:dyDescent="0.2">
      <c r="D216" s="60" t="s">
        <v>1358</v>
      </c>
      <c r="F216" s="61">
        <v>1.2</v>
      </c>
    </row>
    <row r="217" spans="1:42" x14ac:dyDescent="0.2">
      <c r="A217" s="55" t="s">
        <v>108</v>
      </c>
      <c r="B217" s="55" t="s">
        <v>1139</v>
      </c>
      <c r="C217" s="55" t="s">
        <v>1181</v>
      </c>
      <c r="D217" s="55" t="s">
        <v>1839</v>
      </c>
      <c r="E217" s="55" t="s">
        <v>1712</v>
      </c>
      <c r="F217" s="56">
        <v>1</v>
      </c>
      <c r="G217" s="56">
        <v>0</v>
      </c>
      <c r="H217" s="56">
        <f>ROUND(F217*AD217,2)</f>
        <v>0</v>
      </c>
      <c r="I217" s="56">
        <f>J217-H217</f>
        <v>0</v>
      </c>
      <c r="J217" s="56">
        <f>ROUND(F217*G217,2)</f>
        <v>0</v>
      </c>
      <c r="K217" s="56">
        <v>7.0000000000000001E-3</v>
      </c>
      <c r="L217" s="56">
        <f>F217*K217</f>
        <v>7.0000000000000001E-3</v>
      </c>
      <c r="M217" s="57" t="s">
        <v>7</v>
      </c>
      <c r="N217" s="56">
        <f>IF(M217="5",I217,0)</f>
        <v>0</v>
      </c>
      <c r="Y217" s="56">
        <f>IF(AC217=0,J217,0)</f>
        <v>0</v>
      </c>
      <c r="Z217" s="56">
        <f>IF(AC217=15,J217,0)</f>
        <v>0</v>
      </c>
      <c r="AA217" s="56">
        <f>IF(AC217=21,J217,0)</f>
        <v>0</v>
      </c>
      <c r="AC217" s="58">
        <v>21</v>
      </c>
      <c r="AD217" s="58">
        <f>G217*1</f>
        <v>0</v>
      </c>
      <c r="AE217" s="58">
        <f>G217*(1-1)</f>
        <v>0</v>
      </c>
      <c r="AL217" s="58">
        <f>F217*AD217</f>
        <v>0</v>
      </c>
      <c r="AM217" s="58">
        <f>F217*AE217</f>
        <v>0</v>
      </c>
      <c r="AN217" s="59" t="s">
        <v>1751</v>
      </c>
      <c r="AO217" s="59" t="s">
        <v>1764</v>
      </c>
      <c r="AP217" s="47" t="s">
        <v>1769</v>
      </c>
    </row>
    <row r="218" spans="1:42" x14ac:dyDescent="0.2">
      <c r="D218" s="60" t="s">
        <v>1275</v>
      </c>
      <c r="F218" s="61">
        <v>1</v>
      </c>
    </row>
    <row r="219" spans="1:42" x14ac:dyDescent="0.2">
      <c r="A219" s="55" t="s">
        <v>109</v>
      </c>
      <c r="B219" s="55" t="s">
        <v>1139</v>
      </c>
      <c r="C219" s="55" t="s">
        <v>1182</v>
      </c>
      <c r="D219" s="90" t="s">
        <v>1856</v>
      </c>
      <c r="E219" s="55" t="s">
        <v>1712</v>
      </c>
      <c r="F219" s="56">
        <v>1</v>
      </c>
      <c r="G219" s="56">
        <v>0</v>
      </c>
      <c r="H219" s="56">
        <f>ROUND(F219*AD219,2)</f>
        <v>0</v>
      </c>
      <c r="I219" s="56">
        <f>J219-H219</f>
        <v>0</v>
      </c>
      <c r="J219" s="56">
        <f>ROUND(F219*G219,2)</f>
        <v>0</v>
      </c>
      <c r="K219" s="56">
        <v>1.1000000000000001E-3</v>
      </c>
      <c r="L219" s="56">
        <f>F219*K219</f>
        <v>1.1000000000000001E-3</v>
      </c>
      <c r="M219" s="57" t="s">
        <v>7</v>
      </c>
      <c r="N219" s="56">
        <f>IF(M219="5",I219,0)</f>
        <v>0</v>
      </c>
      <c r="Y219" s="56">
        <f>IF(AC219=0,J219,0)</f>
        <v>0</v>
      </c>
      <c r="Z219" s="56">
        <f>IF(AC219=15,J219,0)</f>
        <v>0</v>
      </c>
      <c r="AA219" s="56">
        <f>IF(AC219=21,J219,0)</f>
        <v>0</v>
      </c>
      <c r="AC219" s="58">
        <v>21</v>
      </c>
      <c r="AD219" s="58">
        <f>G219*1</f>
        <v>0</v>
      </c>
      <c r="AE219" s="58">
        <f>G219*(1-1)</f>
        <v>0</v>
      </c>
      <c r="AL219" s="58">
        <f>F219*AD219</f>
        <v>0</v>
      </c>
      <c r="AM219" s="58">
        <f>F219*AE219</f>
        <v>0</v>
      </c>
      <c r="AN219" s="59" t="s">
        <v>1751</v>
      </c>
      <c r="AO219" s="59" t="s">
        <v>1764</v>
      </c>
      <c r="AP219" s="47" t="s">
        <v>1769</v>
      </c>
    </row>
    <row r="220" spans="1:42" x14ac:dyDescent="0.2">
      <c r="D220" s="60" t="s">
        <v>1275</v>
      </c>
      <c r="F220" s="61">
        <v>1</v>
      </c>
    </row>
    <row r="221" spans="1:42" x14ac:dyDescent="0.2">
      <c r="A221" s="55" t="s">
        <v>110</v>
      </c>
      <c r="B221" s="55" t="s">
        <v>1139</v>
      </c>
      <c r="C221" s="55" t="s">
        <v>1183</v>
      </c>
      <c r="D221" s="89" t="s">
        <v>1855</v>
      </c>
      <c r="E221" s="55" t="s">
        <v>1712</v>
      </c>
      <c r="F221" s="56">
        <v>1</v>
      </c>
      <c r="G221" s="56">
        <v>0</v>
      </c>
      <c r="H221" s="56">
        <f>ROUND(F221*AD221,2)</f>
        <v>0</v>
      </c>
      <c r="I221" s="56">
        <f>J221-H221</f>
        <v>0</v>
      </c>
      <c r="J221" s="56">
        <f>ROUND(F221*G221,2)</f>
        <v>0</v>
      </c>
      <c r="K221" s="56">
        <v>2.7999999999999998E-4</v>
      </c>
      <c r="L221" s="56">
        <f>F221*K221</f>
        <v>2.7999999999999998E-4</v>
      </c>
      <c r="M221" s="57" t="s">
        <v>7</v>
      </c>
      <c r="N221" s="56">
        <f>IF(M221="5",I221,0)</f>
        <v>0</v>
      </c>
      <c r="Y221" s="56">
        <f>IF(AC221=0,J221,0)</f>
        <v>0</v>
      </c>
      <c r="Z221" s="56">
        <f>IF(AC221=15,J221,0)</f>
        <v>0</v>
      </c>
      <c r="AA221" s="56">
        <f>IF(AC221=21,J221,0)</f>
        <v>0</v>
      </c>
      <c r="AC221" s="58">
        <v>21</v>
      </c>
      <c r="AD221" s="58">
        <f>G221*1</f>
        <v>0</v>
      </c>
      <c r="AE221" s="58">
        <f>G221*(1-1)</f>
        <v>0</v>
      </c>
      <c r="AL221" s="58">
        <f>F221*AD221</f>
        <v>0</v>
      </c>
      <c r="AM221" s="58">
        <f>F221*AE221</f>
        <v>0</v>
      </c>
      <c r="AN221" s="59" t="s">
        <v>1751</v>
      </c>
      <c r="AO221" s="59" t="s">
        <v>1764</v>
      </c>
      <c r="AP221" s="47" t="s">
        <v>1769</v>
      </c>
    </row>
    <row r="222" spans="1:42" x14ac:dyDescent="0.2">
      <c r="D222" s="60" t="s">
        <v>1275</v>
      </c>
      <c r="F222" s="61">
        <v>1</v>
      </c>
    </row>
    <row r="223" spans="1:42" x14ac:dyDescent="0.2">
      <c r="A223" s="55" t="s">
        <v>111</v>
      </c>
      <c r="B223" s="55" t="s">
        <v>1139</v>
      </c>
      <c r="C223" s="55" t="s">
        <v>1184</v>
      </c>
      <c r="D223" s="55" t="s">
        <v>1283</v>
      </c>
      <c r="E223" s="55" t="s">
        <v>1712</v>
      </c>
      <c r="F223" s="56">
        <v>1</v>
      </c>
      <c r="G223" s="56">
        <v>0</v>
      </c>
      <c r="H223" s="56">
        <f>ROUND(F223*AD223,2)</f>
        <v>0</v>
      </c>
      <c r="I223" s="56">
        <f>J223-H223</f>
        <v>0</v>
      </c>
      <c r="J223" s="56">
        <f>ROUND(F223*G223,2)</f>
        <v>0</v>
      </c>
      <c r="K223" s="56">
        <v>1.2999999999999999E-4</v>
      </c>
      <c r="L223" s="56">
        <f>F223*K223</f>
        <v>1.2999999999999999E-4</v>
      </c>
      <c r="M223" s="57" t="s">
        <v>7</v>
      </c>
      <c r="N223" s="56">
        <f>IF(M223="5",I223,0)</f>
        <v>0</v>
      </c>
      <c r="Y223" s="56">
        <f>IF(AC223=0,J223,0)</f>
        <v>0</v>
      </c>
      <c r="Z223" s="56">
        <f>IF(AC223=15,J223,0)</f>
        <v>0</v>
      </c>
      <c r="AA223" s="56">
        <f>IF(AC223=21,J223,0)</f>
        <v>0</v>
      </c>
      <c r="AC223" s="58">
        <v>21</v>
      </c>
      <c r="AD223" s="58">
        <f>G223*0.234411764705882</f>
        <v>0</v>
      </c>
      <c r="AE223" s="58">
        <f>G223*(1-0.234411764705882)</f>
        <v>0</v>
      </c>
      <c r="AL223" s="58">
        <f>F223*AD223</f>
        <v>0</v>
      </c>
      <c r="AM223" s="58">
        <f>F223*AE223</f>
        <v>0</v>
      </c>
      <c r="AN223" s="59" t="s">
        <v>1751</v>
      </c>
      <c r="AO223" s="59" t="s">
        <v>1764</v>
      </c>
      <c r="AP223" s="47" t="s">
        <v>1769</v>
      </c>
    </row>
    <row r="224" spans="1:42" x14ac:dyDescent="0.2">
      <c r="D224" s="60" t="s">
        <v>1275</v>
      </c>
      <c r="F224" s="61">
        <v>1</v>
      </c>
    </row>
    <row r="225" spans="1:42" x14ac:dyDescent="0.2">
      <c r="A225" s="55" t="s">
        <v>112</v>
      </c>
      <c r="B225" s="55" t="s">
        <v>1139</v>
      </c>
      <c r="C225" s="55" t="s">
        <v>1185</v>
      </c>
      <c r="D225" s="91" t="s">
        <v>1857</v>
      </c>
      <c r="E225" s="55" t="s">
        <v>1712</v>
      </c>
      <c r="F225" s="56">
        <v>1</v>
      </c>
      <c r="G225" s="56">
        <v>0</v>
      </c>
      <c r="H225" s="56">
        <f>ROUND(F225*AD225,2)</f>
        <v>0</v>
      </c>
      <c r="I225" s="56">
        <f>J225-H225</f>
        <v>0</v>
      </c>
      <c r="J225" s="56">
        <f>ROUND(F225*G225,2)</f>
        <v>0</v>
      </c>
      <c r="K225" s="56">
        <v>6.9999999999999999E-4</v>
      </c>
      <c r="L225" s="56">
        <f>F225*K225</f>
        <v>6.9999999999999999E-4</v>
      </c>
      <c r="M225" s="57" t="s">
        <v>7</v>
      </c>
      <c r="N225" s="56">
        <f>IF(M225="5",I225,0)</f>
        <v>0</v>
      </c>
      <c r="Y225" s="56">
        <f>IF(AC225=0,J225,0)</f>
        <v>0</v>
      </c>
      <c r="Z225" s="56">
        <f>IF(AC225=15,J225,0)</f>
        <v>0</v>
      </c>
      <c r="AA225" s="56">
        <f>IF(AC225=21,J225,0)</f>
        <v>0</v>
      </c>
      <c r="AC225" s="58">
        <v>21</v>
      </c>
      <c r="AD225" s="58">
        <f>G225*1</f>
        <v>0</v>
      </c>
      <c r="AE225" s="58">
        <f>G225*(1-1)</f>
        <v>0</v>
      </c>
      <c r="AL225" s="58">
        <f>F225*AD225</f>
        <v>0</v>
      </c>
      <c r="AM225" s="58">
        <f>F225*AE225</f>
        <v>0</v>
      </c>
      <c r="AN225" s="59" t="s">
        <v>1751</v>
      </c>
      <c r="AO225" s="59" t="s">
        <v>1764</v>
      </c>
      <c r="AP225" s="47" t="s">
        <v>1769</v>
      </c>
    </row>
    <row r="226" spans="1:42" x14ac:dyDescent="0.2">
      <c r="D226" s="60" t="s">
        <v>1275</v>
      </c>
      <c r="F226" s="61">
        <v>1</v>
      </c>
    </row>
    <row r="227" spans="1:42" x14ac:dyDescent="0.2">
      <c r="A227" s="55" t="s">
        <v>113</v>
      </c>
      <c r="B227" s="55" t="s">
        <v>1139</v>
      </c>
      <c r="C227" s="55" t="s">
        <v>1232</v>
      </c>
      <c r="D227" s="55" t="s">
        <v>1359</v>
      </c>
      <c r="E227" s="55" t="s">
        <v>1710</v>
      </c>
      <c r="F227" s="56">
        <v>1E-3</v>
      </c>
      <c r="G227" s="56">
        <v>0</v>
      </c>
      <c r="H227" s="56">
        <f>ROUND(F227*AD227,2)</f>
        <v>0</v>
      </c>
      <c r="I227" s="56">
        <f>J227-H227</f>
        <v>0</v>
      </c>
      <c r="J227" s="56">
        <f>ROUND(F227*G227,2)</f>
        <v>0</v>
      </c>
      <c r="K227" s="56">
        <v>0</v>
      </c>
      <c r="L227" s="56">
        <f>F227*K227</f>
        <v>0</v>
      </c>
      <c r="M227" s="57" t="s">
        <v>10</v>
      </c>
      <c r="N227" s="56">
        <f>IF(M227="5",I227,0)</f>
        <v>0</v>
      </c>
      <c r="Y227" s="56">
        <f>IF(AC227=0,J227,0)</f>
        <v>0</v>
      </c>
      <c r="Z227" s="56">
        <f>IF(AC227=15,J227,0)</f>
        <v>0</v>
      </c>
      <c r="AA227" s="56">
        <f>IF(AC227=21,J227,0)</f>
        <v>0</v>
      </c>
      <c r="AC227" s="58">
        <v>21</v>
      </c>
      <c r="AD227" s="58">
        <f>G227*0</f>
        <v>0</v>
      </c>
      <c r="AE227" s="58">
        <f>G227*(1-0)</f>
        <v>0</v>
      </c>
      <c r="AL227" s="58">
        <f>F227*AD227</f>
        <v>0</v>
      </c>
      <c r="AM227" s="58">
        <f>F227*AE227</f>
        <v>0</v>
      </c>
      <c r="AN227" s="59" t="s">
        <v>1751</v>
      </c>
      <c r="AO227" s="59" t="s">
        <v>1764</v>
      </c>
      <c r="AP227" s="47" t="s">
        <v>1769</v>
      </c>
    </row>
    <row r="228" spans="1:42" x14ac:dyDescent="0.2">
      <c r="A228" s="52"/>
      <c r="B228" s="53" t="s">
        <v>1139</v>
      </c>
      <c r="C228" s="53" t="s">
        <v>758</v>
      </c>
      <c r="D228" s="269" t="s">
        <v>1284</v>
      </c>
      <c r="E228" s="270"/>
      <c r="F228" s="270"/>
      <c r="G228" s="270"/>
      <c r="H228" s="54">
        <f>SUM(H229:H236)</f>
        <v>0</v>
      </c>
      <c r="I228" s="54">
        <f>SUM(I229:I236)</f>
        <v>0</v>
      </c>
      <c r="J228" s="54">
        <f>H228+I228</f>
        <v>0</v>
      </c>
      <c r="K228" s="47"/>
      <c r="L228" s="54">
        <f>SUM(L229:L236)</f>
        <v>0.11414299999999999</v>
      </c>
      <c r="O228" s="54">
        <f>IF(P228="PR",J228,SUM(N229:N236))</f>
        <v>0</v>
      </c>
      <c r="P228" s="47" t="s">
        <v>1735</v>
      </c>
      <c r="Q228" s="54">
        <f>IF(P228="HS",H228,0)</f>
        <v>0</v>
      </c>
      <c r="R228" s="54">
        <f>IF(P228="HS",I228-O228,0)</f>
        <v>0</v>
      </c>
      <c r="S228" s="54">
        <f>IF(P228="PS",H228,0)</f>
        <v>0</v>
      </c>
      <c r="T228" s="54">
        <f>IF(P228="PS",I228-O228,0)</f>
        <v>0</v>
      </c>
      <c r="U228" s="54">
        <f>IF(P228="MP",H228,0)</f>
        <v>0</v>
      </c>
      <c r="V228" s="54">
        <f>IF(P228="MP",I228-O228,0)</f>
        <v>0</v>
      </c>
      <c r="W228" s="54">
        <f>IF(P228="OM",H228,0)</f>
        <v>0</v>
      </c>
      <c r="X228" s="47" t="s">
        <v>1139</v>
      </c>
      <c r="AH228" s="54">
        <f>SUM(Y229:Y236)</f>
        <v>0</v>
      </c>
      <c r="AI228" s="54">
        <f>SUM(Z229:Z236)</f>
        <v>0</v>
      </c>
      <c r="AJ228" s="54">
        <f>SUM(AA229:AA236)</f>
        <v>0</v>
      </c>
    </row>
    <row r="229" spans="1:42" x14ac:dyDescent="0.2">
      <c r="A229" s="55" t="s">
        <v>114</v>
      </c>
      <c r="B229" s="55" t="s">
        <v>1139</v>
      </c>
      <c r="C229" s="55" t="s">
        <v>1186</v>
      </c>
      <c r="D229" s="92" t="s">
        <v>1859</v>
      </c>
      <c r="E229" s="55" t="s">
        <v>1708</v>
      </c>
      <c r="F229" s="56">
        <v>5.41</v>
      </c>
      <c r="G229" s="56">
        <v>0</v>
      </c>
      <c r="H229" s="56">
        <f>ROUND(F229*AD229,2)</f>
        <v>0</v>
      </c>
      <c r="I229" s="56">
        <f>J229-H229</f>
        <v>0</v>
      </c>
      <c r="J229" s="56">
        <f>ROUND(F229*G229,2)</f>
        <v>0</v>
      </c>
      <c r="K229" s="56">
        <v>3.5000000000000001E-3</v>
      </c>
      <c r="L229" s="56">
        <f>F229*K229</f>
        <v>1.8935E-2</v>
      </c>
      <c r="M229" s="57" t="s">
        <v>7</v>
      </c>
      <c r="N229" s="56">
        <f>IF(M229="5",I229,0)</f>
        <v>0</v>
      </c>
      <c r="Y229" s="56">
        <f>IF(AC229=0,J229,0)</f>
        <v>0</v>
      </c>
      <c r="Z229" s="56">
        <f>IF(AC229=15,J229,0)</f>
        <v>0</v>
      </c>
      <c r="AA229" s="56">
        <f>IF(AC229=21,J229,0)</f>
        <v>0</v>
      </c>
      <c r="AC229" s="58">
        <v>21</v>
      </c>
      <c r="AD229" s="58">
        <f>G229*0.372054263565891</f>
        <v>0</v>
      </c>
      <c r="AE229" s="58">
        <f>G229*(1-0.372054263565891)</f>
        <v>0</v>
      </c>
      <c r="AL229" s="58">
        <f>F229*AD229</f>
        <v>0</v>
      </c>
      <c r="AM229" s="58">
        <f>F229*AE229</f>
        <v>0</v>
      </c>
      <c r="AN229" s="59" t="s">
        <v>1752</v>
      </c>
      <c r="AO229" s="59" t="s">
        <v>1765</v>
      </c>
      <c r="AP229" s="47" t="s">
        <v>1769</v>
      </c>
    </row>
    <row r="230" spans="1:42" x14ac:dyDescent="0.2">
      <c r="D230" s="60" t="s">
        <v>1360</v>
      </c>
      <c r="F230" s="61">
        <v>1.33</v>
      </c>
    </row>
    <row r="231" spans="1:42" x14ac:dyDescent="0.2">
      <c r="D231" s="60" t="s">
        <v>1361</v>
      </c>
      <c r="F231" s="61">
        <v>4.08</v>
      </c>
    </row>
    <row r="232" spans="1:42" x14ac:dyDescent="0.2">
      <c r="A232" s="55" t="s">
        <v>115</v>
      </c>
      <c r="B232" s="55" t="s">
        <v>1139</v>
      </c>
      <c r="C232" s="55" t="s">
        <v>1187</v>
      </c>
      <c r="D232" s="55" t="s">
        <v>1286</v>
      </c>
      <c r="E232" s="55" t="s">
        <v>1708</v>
      </c>
      <c r="F232" s="56">
        <v>5.41</v>
      </c>
      <c r="G232" s="56">
        <v>0</v>
      </c>
      <c r="H232" s="56">
        <f>ROUND(F232*AD232,2)</f>
        <v>0</v>
      </c>
      <c r="I232" s="56">
        <f>J232-H232</f>
        <v>0</v>
      </c>
      <c r="J232" s="56">
        <f>ROUND(F232*G232,2)</f>
        <v>0</v>
      </c>
      <c r="K232" s="56">
        <v>8.0000000000000004E-4</v>
      </c>
      <c r="L232" s="56">
        <f>F232*K232</f>
        <v>4.3280000000000002E-3</v>
      </c>
      <c r="M232" s="57" t="s">
        <v>7</v>
      </c>
      <c r="N232" s="56">
        <f>IF(M232="5",I232,0)</f>
        <v>0</v>
      </c>
      <c r="Y232" s="56">
        <f>IF(AC232=0,J232,0)</f>
        <v>0</v>
      </c>
      <c r="Z232" s="56">
        <f>IF(AC232=15,J232,0)</f>
        <v>0</v>
      </c>
      <c r="AA232" s="56">
        <f>IF(AC232=21,J232,0)</f>
        <v>0</v>
      </c>
      <c r="AC232" s="58">
        <v>21</v>
      </c>
      <c r="AD232" s="58">
        <f>G232*1</f>
        <v>0</v>
      </c>
      <c r="AE232" s="58">
        <f>G232*(1-1)</f>
        <v>0</v>
      </c>
      <c r="AL232" s="58">
        <f>F232*AD232</f>
        <v>0</v>
      </c>
      <c r="AM232" s="58">
        <f>F232*AE232</f>
        <v>0</v>
      </c>
      <c r="AN232" s="59" t="s">
        <v>1752</v>
      </c>
      <c r="AO232" s="59" t="s">
        <v>1765</v>
      </c>
      <c r="AP232" s="47" t="s">
        <v>1769</v>
      </c>
    </row>
    <row r="233" spans="1:42" x14ac:dyDescent="0.2">
      <c r="D233" s="60" t="s">
        <v>1350</v>
      </c>
      <c r="F233" s="61">
        <v>5.41</v>
      </c>
    </row>
    <row r="234" spans="1:42" x14ac:dyDescent="0.2">
      <c r="A234" s="62" t="s">
        <v>116</v>
      </c>
      <c r="B234" s="62" t="s">
        <v>1139</v>
      </c>
      <c r="C234" s="62" t="s">
        <v>1188</v>
      </c>
      <c r="D234" s="93" t="s">
        <v>1860</v>
      </c>
      <c r="E234" s="62" t="s">
        <v>1708</v>
      </c>
      <c r="F234" s="63">
        <v>5.68</v>
      </c>
      <c r="G234" s="63">
        <v>0</v>
      </c>
      <c r="H234" s="63">
        <f>ROUND(F234*AD234,2)</f>
        <v>0</v>
      </c>
      <c r="I234" s="63">
        <f>J234-H234</f>
        <v>0</v>
      </c>
      <c r="J234" s="63">
        <f>ROUND(F234*G234,2)</f>
        <v>0</v>
      </c>
      <c r="K234" s="63">
        <v>1.6E-2</v>
      </c>
      <c r="L234" s="63">
        <f>F234*K234</f>
        <v>9.0880000000000002E-2</v>
      </c>
      <c r="M234" s="64" t="s">
        <v>1731</v>
      </c>
      <c r="N234" s="63">
        <f>IF(M234="5",I234,0)</f>
        <v>0</v>
      </c>
      <c r="Y234" s="63">
        <f>IF(AC234=0,J234,0)</f>
        <v>0</v>
      </c>
      <c r="Z234" s="63">
        <f>IF(AC234=15,J234,0)</f>
        <v>0</v>
      </c>
      <c r="AA234" s="63">
        <f>IF(AC234=21,J234,0)</f>
        <v>0</v>
      </c>
      <c r="AC234" s="58">
        <v>21</v>
      </c>
      <c r="AD234" s="58">
        <f>G234*1</f>
        <v>0</v>
      </c>
      <c r="AE234" s="58">
        <f>G234*(1-1)</f>
        <v>0</v>
      </c>
      <c r="AL234" s="58">
        <f>F234*AD234</f>
        <v>0</v>
      </c>
      <c r="AM234" s="58">
        <f>F234*AE234</f>
        <v>0</v>
      </c>
      <c r="AN234" s="59" t="s">
        <v>1752</v>
      </c>
      <c r="AO234" s="59" t="s">
        <v>1765</v>
      </c>
      <c r="AP234" s="47" t="s">
        <v>1769</v>
      </c>
    </row>
    <row r="235" spans="1:42" x14ac:dyDescent="0.2">
      <c r="D235" s="60" t="s">
        <v>1362</v>
      </c>
      <c r="F235" s="61">
        <v>5.68</v>
      </c>
    </row>
    <row r="236" spans="1:42" x14ac:dyDescent="0.2">
      <c r="A236" s="55" t="s">
        <v>117</v>
      </c>
      <c r="B236" s="55" t="s">
        <v>1139</v>
      </c>
      <c r="C236" s="55" t="s">
        <v>1189</v>
      </c>
      <c r="D236" s="55" t="s">
        <v>1288</v>
      </c>
      <c r="E236" s="55" t="s">
        <v>1710</v>
      </c>
      <c r="F236" s="56">
        <v>0.11</v>
      </c>
      <c r="G236" s="56">
        <v>0</v>
      </c>
      <c r="H236" s="56">
        <f>ROUND(F236*AD236,2)</f>
        <v>0</v>
      </c>
      <c r="I236" s="56">
        <f>J236-H236</f>
        <v>0</v>
      </c>
      <c r="J236" s="56">
        <f>ROUND(F236*G236,2)</f>
        <v>0</v>
      </c>
      <c r="K236" s="56">
        <v>0</v>
      </c>
      <c r="L236" s="56">
        <f>F236*K236</f>
        <v>0</v>
      </c>
      <c r="M236" s="57" t="s">
        <v>10</v>
      </c>
      <c r="N236" s="56">
        <f>IF(M236="5",I236,0)</f>
        <v>0</v>
      </c>
      <c r="Y236" s="56">
        <f>IF(AC236=0,J236,0)</f>
        <v>0</v>
      </c>
      <c r="Z236" s="56">
        <f>IF(AC236=15,J236,0)</f>
        <v>0</v>
      </c>
      <c r="AA236" s="56">
        <f>IF(AC236=21,J236,0)</f>
        <v>0</v>
      </c>
      <c r="AC236" s="58">
        <v>21</v>
      </c>
      <c r="AD236" s="58">
        <f>G236*0</f>
        <v>0</v>
      </c>
      <c r="AE236" s="58">
        <f>G236*(1-0)</f>
        <v>0</v>
      </c>
      <c r="AL236" s="58">
        <f>F236*AD236</f>
        <v>0</v>
      </c>
      <c r="AM236" s="58">
        <f>F236*AE236</f>
        <v>0</v>
      </c>
      <c r="AN236" s="59" t="s">
        <v>1752</v>
      </c>
      <c r="AO236" s="59" t="s">
        <v>1765</v>
      </c>
      <c r="AP236" s="47" t="s">
        <v>1769</v>
      </c>
    </row>
    <row r="237" spans="1:42" x14ac:dyDescent="0.2">
      <c r="D237" s="60" t="s">
        <v>1363</v>
      </c>
      <c r="F237" s="61">
        <v>0.11</v>
      </c>
    </row>
    <row r="238" spans="1:42" x14ac:dyDescent="0.2">
      <c r="A238" s="52"/>
      <c r="B238" s="53" t="s">
        <v>1139</v>
      </c>
      <c r="C238" s="53" t="s">
        <v>767</v>
      </c>
      <c r="D238" s="269" t="s">
        <v>1290</v>
      </c>
      <c r="E238" s="270"/>
      <c r="F238" s="270"/>
      <c r="G238" s="270"/>
      <c r="H238" s="54">
        <f>SUM(H239:H259)</f>
        <v>0</v>
      </c>
      <c r="I238" s="54">
        <f>SUM(I239:I259)</f>
        <v>0</v>
      </c>
      <c r="J238" s="54">
        <f>H238+I238</f>
        <v>0</v>
      </c>
      <c r="K238" s="47"/>
      <c r="L238" s="54">
        <f>SUM(L239:L259)</f>
        <v>0.66472980000000004</v>
      </c>
      <c r="O238" s="54">
        <f>IF(P238="PR",J238,SUM(N239:N259))</f>
        <v>0</v>
      </c>
      <c r="P238" s="47" t="s">
        <v>1735</v>
      </c>
      <c r="Q238" s="54">
        <f>IF(P238="HS",H238,0)</f>
        <v>0</v>
      </c>
      <c r="R238" s="54">
        <f>IF(P238="HS",I238-O238,0)</f>
        <v>0</v>
      </c>
      <c r="S238" s="54">
        <f>IF(P238="PS",H238,0)</f>
        <v>0</v>
      </c>
      <c r="T238" s="54">
        <f>IF(P238="PS",I238-O238,0)</f>
        <v>0</v>
      </c>
      <c r="U238" s="54">
        <f>IF(P238="MP",H238,0)</f>
        <v>0</v>
      </c>
      <c r="V238" s="54">
        <f>IF(P238="MP",I238-O238,0)</f>
        <v>0</v>
      </c>
      <c r="W238" s="54">
        <f>IF(P238="OM",H238,0)</f>
        <v>0</v>
      </c>
      <c r="X238" s="47" t="s">
        <v>1139</v>
      </c>
      <c r="AH238" s="54">
        <f>SUM(Y239:Y259)</f>
        <v>0</v>
      </c>
      <c r="AI238" s="54">
        <f>SUM(Z239:Z259)</f>
        <v>0</v>
      </c>
      <c r="AJ238" s="54">
        <f>SUM(AA239:AA259)</f>
        <v>0</v>
      </c>
    </row>
    <row r="239" spans="1:42" x14ac:dyDescent="0.2">
      <c r="A239" s="55" t="s">
        <v>118</v>
      </c>
      <c r="B239" s="55" t="s">
        <v>1139</v>
      </c>
      <c r="C239" s="55" t="s">
        <v>1190</v>
      </c>
      <c r="D239" s="55" t="s">
        <v>1291</v>
      </c>
      <c r="E239" s="55" t="s">
        <v>1708</v>
      </c>
      <c r="F239" s="56">
        <v>31.69</v>
      </c>
      <c r="G239" s="56">
        <v>0</v>
      </c>
      <c r="H239" s="56">
        <f>ROUND(F239*AD239,2)</f>
        <v>0</v>
      </c>
      <c r="I239" s="56">
        <f>J239-H239</f>
        <v>0</v>
      </c>
      <c r="J239" s="56">
        <f>ROUND(F239*G239,2)</f>
        <v>0</v>
      </c>
      <c r="K239" s="56">
        <v>0</v>
      </c>
      <c r="L239" s="56">
        <f>F239*K239</f>
        <v>0</v>
      </c>
      <c r="M239" s="57" t="s">
        <v>7</v>
      </c>
      <c r="N239" s="56">
        <f>IF(M239="5",I239,0)</f>
        <v>0</v>
      </c>
      <c r="Y239" s="56">
        <f>IF(AC239=0,J239,0)</f>
        <v>0</v>
      </c>
      <c r="Z239" s="56">
        <f>IF(AC239=15,J239,0)</f>
        <v>0</v>
      </c>
      <c r="AA239" s="56">
        <f>IF(AC239=21,J239,0)</f>
        <v>0</v>
      </c>
      <c r="AC239" s="58">
        <v>21</v>
      </c>
      <c r="AD239" s="58">
        <f>G239*0.334494773519164</f>
        <v>0</v>
      </c>
      <c r="AE239" s="58">
        <f>G239*(1-0.334494773519164)</f>
        <v>0</v>
      </c>
      <c r="AL239" s="58">
        <f>F239*AD239</f>
        <v>0</v>
      </c>
      <c r="AM239" s="58">
        <f>F239*AE239</f>
        <v>0</v>
      </c>
      <c r="AN239" s="59" t="s">
        <v>1753</v>
      </c>
      <c r="AO239" s="59" t="s">
        <v>1766</v>
      </c>
      <c r="AP239" s="47" t="s">
        <v>1769</v>
      </c>
    </row>
    <row r="240" spans="1:42" x14ac:dyDescent="0.2">
      <c r="D240" s="60" t="s">
        <v>1364</v>
      </c>
      <c r="F240" s="61">
        <v>10.51</v>
      </c>
    </row>
    <row r="241" spans="1:42" x14ac:dyDescent="0.2">
      <c r="D241" s="60" t="s">
        <v>1365</v>
      </c>
      <c r="F241" s="61">
        <v>21.18</v>
      </c>
    </row>
    <row r="242" spans="1:42" x14ac:dyDescent="0.2">
      <c r="A242" s="55" t="s">
        <v>119</v>
      </c>
      <c r="B242" s="55" t="s">
        <v>1139</v>
      </c>
      <c r="C242" s="55" t="s">
        <v>1191</v>
      </c>
      <c r="D242" s="55" t="s">
        <v>1864</v>
      </c>
      <c r="E242" s="55" t="s">
        <v>1708</v>
      </c>
      <c r="F242" s="56">
        <v>31.69</v>
      </c>
      <c r="G242" s="56">
        <v>0</v>
      </c>
      <c r="H242" s="56">
        <f>ROUND(F242*AD242,2)</f>
        <v>0</v>
      </c>
      <c r="I242" s="56">
        <f>J242-H242</f>
        <v>0</v>
      </c>
      <c r="J242" s="56">
        <f>ROUND(F242*G242,2)</f>
        <v>0</v>
      </c>
      <c r="K242" s="56">
        <v>1.1E-4</v>
      </c>
      <c r="L242" s="56">
        <f>F242*K242</f>
        <v>3.4859000000000001E-3</v>
      </c>
      <c r="M242" s="57" t="s">
        <v>7</v>
      </c>
      <c r="N242" s="56">
        <f>IF(M242="5",I242,0)</f>
        <v>0</v>
      </c>
      <c r="Y242" s="56">
        <f>IF(AC242=0,J242,0)</f>
        <v>0</v>
      </c>
      <c r="Z242" s="56">
        <f>IF(AC242=15,J242,0)</f>
        <v>0</v>
      </c>
      <c r="AA242" s="56">
        <f>IF(AC242=21,J242,0)</f>
        <v>0</v>
      </c>
      <c r="AC242" s="58">
        <v>21</v>
      </c>
      <c r="AD242" s="58">
        <f>G242*0.75</f>
        <v>0</v>
      </c>
      <c r="AE242" s="58">
        <f>G242*(1-0.75)</f>
        <v>0</v>
      </c>
      <c r="AL242" s="58">
        <f>F242*AD242</f>
        <v>0</v>
      </c>
      <c r="AM242" s="58">
        <f>F242*AE242</f>
        <v>0</v>
      </c>
      <c r="AN242" s="59" t="s">
        <v>1753</v>
      </c>
      <c r="AO242" s="59" t="s">
        <v>1766</v>
      </c>
      <c r="AP242" s="47" t="s">
        <v>1769</v>
      </c>
    </row>
    <row r="243" spans="1:42" x14ac:dyDescent="0.2">
      <c r="D243" s="60" t="s">
        <v>1366</v>
      </c>
      <c r="F243" s="61">
        <v>31.69</v>
      </c>
    </row>
    <row r="244" spans="1:42" x14ac:dyDescent="0.2">
      <c r="A244" s="55" t="s">
        <v>120</v>
      </c>
      <c r="B244" s="55" t="s">
        <v>1139</v>
      </c>
      <c r="C244" s="55" t="s">
        <v>1192</v>
      </c>
      <c r="D244" s="94" t="s">
        <v>1861</v>
      </c>
      <c r="E244" s="55" t="s">
        <v>1708</v>
      </c>
      <c r="F244" s="56">
        <v>31.69</v>
      </c>
      <c r="G244" s="56">
        <v>0</v>
      </c>
      <c r="H244" s="56">
        <f>ROUND(F244*AD244,2)</f>
        <v>0</v>
      </c>
      <c r="I244" s="56">
        <f>J244-H244</f>
        <v>0</v>
      </c>
      <c r="J244" s="56">
        <f>ROUND(F244*G244,2)</f>
        <v>0</v>
      </c>
      <c r="K244" s="56">
        <v>3.5000000000000001E-3</v>
      </c>
      <c r="L244" s="56">
        <f>F244*K244</f>
        <v>0.11091500000000001</v>
      </c>
      <c r="M244" s="57" t="s">
        <v>7</v>
      </c>
      <c r="N244" s="56">
        <f>IF(M244="5",I244,0)</f>
        <v>0</v>
      </c>
      <c r="Y244" s="56">
        <f>IF(AC244=0,J244,0)</f>
        <v>0</v>
      </c>
      <c r="Z244" s="56">
        <f>IF(AC244=15,J244,0)</f>
        <v>0</v>
      </c>
      <c r="AA244" s="56">
        <f>IF(AC244=21,J244,0)</f>
        <v>0</v>
      </c>
      <c r="AC244" s="58">
        <v>21</v>
      </c>
      <c r="AD244" s="58">
        <f>G244*0.315275310834813</f>
        <v>0</v>
      </c>
      <c r="AE244" s="58">
        <f>G244*(1-0.315275310834813)</f>
        <v>0</v>
      </c>
      <c r="AL244" s="58">
        <f>F244*AD244</f>
        <v>0</v>
      </c>
      <c r="AM244" s="58">
        <f>F244*AE244</f>
        <v>0</v>
      </c>
      <c r="AN244" s="59" t="s">
        <v>1753</v>
      </c>
      <c r="AO244" s="59" t="s">
        <v>1766</v>
      </c>
      <c r="AP244" s="47" t="s">
        <v>1769</v>
      </c>
    </row>
    <row r="245" spans="1:42" x14ac:dyDescent="0.2">
      <c r="D245" s="60" t="s">
        <v>1366</v>
      </c>
      <c r="F245" s="61">
        <v>31.69</v>
      </c>
    </row>
    <row r="246" spans="1:42" x14ac:dyDescent="0.2">
      <c r="A246" s="62" t="s">
        <v>121</v>
      </c>
      <c r="B246" s="62" t="s">
        <v>1139</v>
      </c>
      <c r="C246" s="62" t="s">
        <v>1193</v>
      </c>
      <c r="D246" s="95" t="s">
        <v>1862</v>
      </c>
      <c r="E246" s="62" t="s">
        <v>1708</v>
      </c>
      <c r="F246" s="63">
        <v>33.270000000000003</v>
      </c>
      <c r="G246" s="63">
        <v>0</v>
      </c>
      <c r="H246" s="63">
        <f>ROUND(F246*AD246,2)</f>
        <v>0</v>
      </c>
      <c r="I246" s="63">
        <f>J246-H246</f>
        <v>0</v>
      </c>
      <c r="J246" s="63">
        <f>ROUND(F246*G246,2)</f>
        <v>0</v>
      </c>
      <c r="K246" s="63">
        <v>1.6E-2</v>
      </c>
      <c r="L246" s="63">
        <f>F246*K246</f>
        <v>0.53232000000000002</v>
      </c>
      <c r="M246" s="64" t="s">
        <v>1731</v>
      </c>
      <c r="N246" s="63">
        <f>IF(M246="5",I246,0)</f>
        <v>0</v>
      </c>
      <c r="Y246" s="63">
        <f>IF(AC246=0,J246,0)</f>
        <v>0</v>
      </c>
      <c r="Z246" s="63">
        <f>IF(AC246=15,J246,0)</f>
        <v>0</v>
      </c>
      <c r="AA246" s="63">
        <f>IF(AC246=21,J246,0)</f>
        <v>0</v>
      </c>
      <c r="AC246" s="58">
        <v>21</v>
      </c>
      <c r="AD246" s="58">
        <f>G246*1</f>
        <v>0</v>
      </c>
      <c r="AE246" s="58">
        <f>G246*(1-1)</f>
        <v>0</v>
      </c>
      <c r="AL246" s="58">
        <f>F246*AD246</f>
        <v>0</v>
      </c>
      <c r="AM246" s="58">
        <f>F246*AE246</f>
        <v>0</v>
      </c>
      <c r="AN246" s="59" t="s">
        <v>1753</v>
      </c>
      <c r="AO246" s="59" t="s">
        <v>1766</v>
      </c>
      <c r="AP246" s="47" t="s">
        <v>1769</v>
      </c>
    </row>
    <row r="247" spans="1:42" x14ac:dyDescent="0.2">
      <c r="D247" s="60" t="s">
        <v>1367</v>
      </c>
      <c r="F247" s="61">
        <v>33.270000000000003</v>
      </c>
    </row>
    <row r="248" spans="1:42" x14ac:dyDescent="0.2">
      <c r="A248" s="55" t="s">
        <v>122</v>
      </c>
      <c r="B248" s="55" t="s">
        <v>1139</v>
      </c>
      <c r="C248" s="55" t="s">
        <v>1194</v>
      </c>
      <c r="D248" s="55" t="s">
        <v>1296</v>
      </c>
      <c r="E248" s="55" t="s">
        <v>1708</v>
      </c>
      <c r="F248" s="56">
        <v>31.69</v>
      </c>
      <c r="G248" s="56">
        <v>0</v>
      </c>
      <c r="H248" s="56">
        <f>ROUND(F248*AD248,2)</f>
        <v>0</v>
      </c>
      <c r="I248" s="56">
        <f>J248-H248</f>
        <v>0</v>
      </c>
      <c r="J248" s="56">
        <f>ROUND(F248*G248,2)</f>
        <v>0</v>
      </c>
      <c r="K248" s="56">
        <v>1.1E-4</v>
      </c>
      <c r="L248" s="56">
        <f>F248*K248</f>
        <v>3.4859000000000001E-3</v>
      </c>
      <c r="M248" s="57" t="s">
        <v>7</v>
      </c>
      <c r="N248" s="56">
        <f>IF(M248="5",I248,0)</f>
        <v>0</v>
      </c>
      <c r="Y248" s="56">
        <f>IF(AC248=0,J248,0)</f>
        <v>0</v>
      </c>
      <c r="Z248" s="56">
        <f>IF(AC248=15,J248,0)</f>
        <v>0</v>
      </c>
      <c r="AA248" s="56">
        <f>IF(AC248=21,J248,0)</f>
        <v>0</v>
      </c>
      <c r="AC248" s="58">
        <v>21</v>
      </c>
      <c r="AD248" s="58">
        <f>G248*1</f>
        <v>0</v>
      </c>
      <c r="AE248" s="58">
        <f>G248*(1-1)</f>
        <v>0</v>
      </c>
      <c r="AL248" s="58">
        <f>F248*AD248</f>
        <v>0</v>
      </c>
      <c r="AM248" s="58">
        <f>F248*AE248</f>
        <v>0</v>
      </c>
      <c r="AN248" s="59" t="s">
        <v>1753</v>
      </c>
      <c r="AO248" s="59" t="s">
        <v>1766</v>
      </c>
      <c r="AP248" s="47" t="s">
        <v>1769</v>
      </c>
    </row>
    <row r="249" spans="1:42" x14ac:dyDescent="0.2">
      <c r="D249" s="60" t="s">
        <v>1366</v>
      </c>
      <c r="F249" s="61">
        <v>31.69</v>
      </c>
    </row>
    <row r="250" spans="1:42" x14ac:dyDescent="0.2">
      <c r="A250" s="55" t="s">
        <v>123</v>
      </c>
      <c r="B250" s="55" t="s">
        <v>1139</v>
      </c>
      <c r="C250" s="55" t="s">
        <v>1195</v>
      </c>
      <c r="D250" s="55" t="s">
        <v>1297</v>
      </c>
      <c r="E250" s="55" t="s">
        <v>1709</v>
      </c>
      <c r="F250" s="56">
        <v>46.1</v>
      </c>
      <c r="G250" s="56">
        <v>0</v>
      </c>
      <c r="H250" s="56">
        <f>ROUND(F250*AD250,2)</f>
        <v>0</v>
      </c>
      <c r="I250" s="56">
        <f>J250-H250</f>
        <v>0</v>
      </c>
      <c r="J250" s="56">
        <f>ROUND(F250*G250,2)</f>
        <v>0</v>
      </c>
      <c r="K250" s="56">
        <v>0</v>
      </c>
      <c r="L250" s="56">
        <f>F250*K250</f>
        <v>0</v>
      </c>
      <c r="M250" s="57" t="s">
        <v>7</v>
      </c>
      <c r="N250" s="56">
        <f>IF(M250="5",I250,0)</f>
        <v>0</v>
      </c>
      <c r="Y250" s="56">
        <f>IF(AC250=0,J250,0)</f>
        <v>0</v>
      </c>
      <c r="Z250" s="56">
        <f>IF(AC250=15,J250,0)</f>
        <v>0</v>
      </c>
      <c r="AA250" s="56">
        <f>IF(AC250=21,J250,0)</f>
        <v>0</v>
      </c>
      <c r="AC250" s="58">
        <v>21</v>
      </c>
      <c r="AD250" s="58">
        <f>G250*0</f>
        <v>0</v>
      </c>
      <c r="AE250" s="58">
        <f>G250*(1-0)</f>
        <v>0</v>
      </c>
      <c r="AL250" s="58">
        <f>F250*AD250</f>
        <v>0</v>
      </c>
      <c r="AM250" s="58">
        <f>F250*AE250</f>
        <v>0</v>
      </c>
      <c r="AN250" s="59" t="s">
        <v>1753</v>
      </c>
      <c r="AO250" s="59" t="s">
        <v>1766</v>
      </c>
      <c r="AP250" s="47" t="s">
        <v>1769</v>
      </c>
    </row>
    <row r="251" spans="1:42" x14ac:dyDescent="0.2">
      <c r="D251" s="60" t="s">
        <v>1368</v>
      </c>
      <c r="F251" s="61">
        <v>28.5</v>
      </c>
    </row>
    <row r="252" spans="1:42" x14ac:dyDescent="0.2">
      <c r="D252" s="60" t="s">
        <v>1369</v>
      </c>
      <c r="F252" s="61">
        <v>8</v>
      </c>
    </row>
    <row r="253" spans="1:42" x14ac:dyDescent="0.2">
      <c r="D253" s="60" t="s">
        <v>1370</v>
      </c>
      <c r="F253" s="61">
        <v>9.6</v>
      </c>
    </row>
    <row r="254" spans="1:42" x14ac:dyDescent="0.2">
      <c r="A254" s="55" t="s">
        <v>124</v>
      </c>
      <c r="B254" s="55" t="s">
        <v>1139</v>
      </c>
      <c r="C254" s="55" t="s">
        <v>1196</v>
      </c>
      <c r="D254" s="55" t="s">
        <v>1301</v>
      </c>
      <c r="E254" s="55" t="s">
        <v>1709</v>
      </c>
      <c r="F254" s="56">
        <v>8.4</v>
      </c>
      <c r="G254" s="56">
        <v>0</v>
      </c>
      <c r="H254" s="56">
        <f>ROUND(F254*AD254,2)</f>
        <v>0</v>
      </c>
      <c r="I254" s="56">
        <f>J254-H254</f>
        <v>0</v>
      </c>
      <c r="J254" s="56">
        <f>ROUND(F254*G254,2)</f>
        <v>0</v>
      </c>
      <c r="K254" s="56">
        <v>2.9999999999999997E-4</v>
      </c>
      <c r="L254" s="56">
        <f>F254*K254</f>
        <v>2.5199999999999997E-3</v>
      </c>
      <c r="M254" s="57" t="s">
        <v>7</v>
      </c>
      <c r="N254" s="56">
        <f>IF(M254="5",I254,0)</f>
        <v>0</v>
      </c>
      <c r="Y254" s="56">
        <f>IF(AC254=0,J254,0)</f>
        <v>0</v>
      </c>
      <c r="Z254" s="56">
        <f>IF(AC254=15,J254,0)</f>
        <v>0</v>
      </c>
      <c r="AA254" s="56">
        <f>IF(AC254=21,J254,0)</f>
        <v>0</v>
      </c>
      <c r="AC254" s="58">
        <v>21</v>
      </c>
      <c r="AD254" s="58">
        <f>G254*1</f>
        <v>0</v>
      </c>
      <c r="AE254" s="58">
        <f>G254*(1-1)</f>
        <v>0</v>
      </c>
      <c r="AL254" s="58">
        <f>F254*AD254</f>
        <v>0</v>
      </c>
      <c r="AM254" s="58">
        <f>F254*AE254</f>
        <v>0</v>
      </c>
      <c r="AN254" s="59" t="s">
        <v>1753</v>
      </c>
      <c r="AO254" s="59" t="s">
        <v>1766</v>
      </c>
      <c r="AP254" s="47" t="s">
        <v>1769</v>
      </c>
    </row>
    <row r="255" spans="1:42" x14ac:dyDescent="0.2">
      <c r="D255" s="60" t="s">
        <v>1371</v>
      </c>
      <c r="F255" s="61">
        <v>8.4</v>
      </c>
    </row>
    <row r="256" spans="1:42" x14ac:dyDescent="0.2">
      <c r="A256" s="55" t="s">
        <v>125</v>
      </c>
      <c r="B256" s="55" t="s">
        <v>1139</v>
      </c>
      <c r="C256" s="55" t="s">
        <v>1197</v>
      </c>
      <c r="D256" s="55" t="s">
        <v>1303</v>
      </c>
      <c r="E256" s="55" t="s">
        <v>1709</v>
      </c>
      <c r="F256" s="56">
        <v>29.93</v>
      </c>
      <c r="G256" s="56">
        <v>0</v>
      </c>
      <c r="H256" s="56">
        <f>ROUND(F256*AD256,2)</f>
        <v>0</v>
      </c>
      <c r="I256" s="56">
        <f>J256-H256</f>
        <v>0</v>
      </c>
      <c r="J256" s="56">
        <f>ROUND(F256*G256,2)</f>
        <v>0</v>
      </c>
      <c r="K256" s="56">
        <v>2.9999999999999997E-4</v>
      </c>
      <c r="L256" s="56">
        <f>F256*K256</f>
        <v>8.9789999999999991E-3</v>
      </c>
      <c r="M256" s="57" t="s">
        <v>7</v>
      </c>
      <c r="N256" s="56">
        <f>IF(M256="5",I256,0)</f>
        <v>0</v>
      </c>
      <c r="Y256" s="56">
        <f>IF(AC256=0,J256,0)</f>
        <v>0</v>
      </c>
      <c r="Z256" s="56">
        <f>IF(AC256=15,J256,0)</f>
        <v>0</v>
      </c>
      <c r="AA256" s="56">
        <f>IF(AC256=21,J256,0)</f>
        <v>0</v>
      </c>
      <c r="AC256" s="58">
        <v>21</v>
      </c>
      <c r="AD256" s="58">
        <f>G256*1</f>
        <v>0</v>
      </c>
      <c r="AE256" s="58">
        <f>G256*(1-1)</f>
        <v>0</v>
      </c>
      <c r="AL256" s="58">
        <f>F256*AD256</f>
        <v>0</v>
      </c>
      <c r="AM256" s="58">
        <f>F256*AE256</f>
        <v>0</v>
      </c>
      <c r="AN256" s="59" t="s">
        <v>1753</v>
      </c>
      <c r="AO256" s="59" t="s">
        <v>1766</v>
      </c>
      <c r="AP256" s="47" t="s">
        <v>1769</v>
      </c>
    </row>
    <row r="257" spans="1:42" x14ac:dyDescent="0.2">
      <c r="D257" s="60" t="s">
        <v>1372</v>
      </c>
      <c r="F257" s="61">
        <v>29.93</v>
      </c>
    </row>
    <row r="258" spans="1:42" x14ac:dyDescent="0.2">
      <c r="A258" s="55" t="s">
        <v>126</v>
      </c>
      <c r="B258" s="55" t="s">
        <v>1139</v>
      </c>
      <c r="C258" s="55" t="s">
        <v>1199</v>
      </c>
      <c r="D258" s="55" t="s">
        <v>1307</v>
      </c>
      <c r="E258" s="55" t="s">
        <v>1710</v>
      </c>
      <c r="F258" s="56">
        <v>1E-3</v>
      </c>
      <c r="G258" s="56">
        <v>0</v>
      </c>
      <c r="H258" s="56">
        <f>ROUND(F258*AD258,2)</f>
        <v>0</v>
      </c>
      <c r="I258" s="56">
        <f>J258-H258</f>
        <v>0</v>
      </c>
      <c r="J258" s="56">
        <f>ROUND(F258*G258,2)</f>
        <v>0</v>
      </c>
      <c r="K258" s="56">
        <v>0</v>
      </c>
      <c r="L258" s="56">
        <f>F258*K258</f>
        <v>0</v>
      </c>
      <c r="M258" s="57" t="s">
        <v>10</v>
      </c>
      <c r="N258" s="56">
        <f>IF(M258="5",I258,0)</f>
        <v>0</v>
      </c>
      <c r="Y258" s="56">
        <f>IF(AC258=0,J258,0)</f>
        <v>0</v>
      </c>
      <c r="Z258" s="56">
        <f>IF(AC258=15,J258,0)</f>
        <v>0</v>
      </c>
      <c r="AA258" s="56">
        <f>IF(AC258=21,J258,0)</f>
        <v>0</v>
      </c>
      <c r="AC258" s="58">
        <v>21</v>
      </c>
      <c r="AD258" s="58">
        <f>G258*0</f>
        <v>0</v>
      </c>
      <c r="AE258" s="58">
        <f>G258*(1-0)</f>
        <v>0</v>
      </c>
      <c r="AL258" s="58">
        <f>F258*AD258</f>
        <v>0</v>
      </c>
      <c r="AM258" s="58">
        <f>F258*AE258</f>
        <v>0</v>
      </c>
      <c r="AN258" s="59" t="s">
        <v>1753</v>
      </c>
      <c r="AO258" s="59" t="s">
        <v>1766</v>
      </c>
      <c r="AP258" s="47" t="s">
        <v>1769</v>
      </c>
    </row>
    <row r="259" spans="1:42" x14ac:dyDescent="0.2">
      <c r="A259" s="55" t="s">
        <v>127</v>
      </c>
      <c r="B259" s="55" t="s">
        <v>1139</v>
      </c>
      <c r="C259" s="55" t="s">
        <v>1198</v>
      </c>
      <c r="D259" s="55" t="s">
        <v>1305</v>
      </c>
      <c r="E259" s="55" t="s">
        <v>1709</v>
      </c>
      <c r="F259" s="56">
        <v>10.08</v>
      </c>
      <c r="G259" s="56">
        <v>0</v>
      </c>
      <c r="H259" s="56">
        <f>ROUND(F259*AD259,2)</f>
        <v>0</v>
      </c>
      <c r="I259" s="56">
        <f>J259-H259</f>
        <v>0</v>
      </c>
      <c r="J259" s="56">
        <f>ROUND(F259*G259,2)</f>
        <v>0</v>
      </c>
      <c r="K259" s="56">
        <v>2.9999999999999997E-4</v>
      </c>
      <c r="L259" s="56">
        <f>F259*K259</f>
        <v>3.0239999999999998E-3</v>
      </c>
      <c r="M259" s="57" t="s">
        <v>7</v>
      </c>
      <c r="N259" s="56">
        <f>IF(M259="5",I259,0)</f>
        <v>0</v>
      </c>
      <c r="Y259" s="56">
        <f>IF(AC259=0,J259,0)</f>
        <v>0</v>
      </c>
      <c r="Z259" s="56">
        <f>IF(AC259=15,J259,0)</f>
        <v>0</v>
      </c>
      <c r="AA259" s="56">
        <f>IF(AC259=21,J259,0)</f>
        <v>0</v>
      </c>
      <c r="AC259" s="58">
        <v>21</v>
      </c>
      <c r="AD259" s="58">
        <f>G259*1</f>
        <v>0</v>
      </c>
      <c r="AE259" s="58">
        <f>G259*(1-1)</f>
        <v>0</v>
      </c>
      <c r="AL259" s="58">
        <f>F259*AD259</f>
        <v>0</v>
      </c>
      <c r="AM259" s="58">
        <f>F259*AE259</f>
        <v>0</v>
      </c>
      <c r="AN259" s="59" t="s">
        <v>1753</v>
      </c>
      <c r="AO259" s="59" t="s">
        <v>1766</v>
      </c>
      <c r="AP259" s="47" t="s">
        <v>1769</v>
      </c>
    </row>
    <row r="260" spans="1:42" x14ac:dyDescent="0.2">
      <c r="D260" s="60" t="s">
        <v>1373</v>
      </c>
      <c r="F260" s="61">
        <v>10.08</v>
      </c>
    </row>
    <row r="261" spans="1:42" x14ac:dyDescent="0.2">
      <c r="A261" s="52"/>
      <c r="B261" s="53" t="s">
        <v>1139</v>
      </c>
      <c r="C261" s="53" t="s">
        <v>770</v>
      </c>
      <c r="D261" s="269" t="s">
        <v>1309</v>
      </c>
      <c r="E261" s="270"/>
      <c r="F261" s="270"/>
      <c r="G261" s="270"/>
      <c r="H261" s="54">
        <f>SUM(H262:H264)</f>
        <v>0</v>
      </c>
      <c r="I261" s="54">
        <f>SUM(I262:I264)</f>
        <v>0</v>
      </c>
      <c r="J261" s="54">
        <f>H261+I261</f>
        <v>0</v>
      </c>
      <c r="K261" s="47"/>
      <c r="L261" s="54">
        <f>SUM(L262:L264)</f>
        <v>1.1612999999999999E-3</v>
      </c>
      <c r="O261" s="54">
        <f>IF(P261="PR",J261,SUM(N262:N264))</f>
        <v>0</v>
      </c>
      <c r="P261" s="47" t="s">
        <v>1735</v>
      </c>
      <c r="Q261" s="54">
        <f>IF(P261="HS",H261,0)</f>
        <v>0</v>
      </c>
      <c r="R261" s="54">
        <f>IF(P261="HS",I261-O261,0)</f>
        <v>0</v>
      </c>
      <c r="S261" s="54">
        <f>IF(P261="PS",H261,0)</f>
        <v>0</v>
      </c>
      <c r="T261" s="54">
        <f>IF(P261="PS",I261-O261,0)</f>
        <v>0</v>
      </c>
      <c r="U261" s="54">
        <f>IF(P261="MP",H261,0)</f>
        <v>0</v>
      </c>
      <c r="V261" s="54">
        <f>IF(P261="MP",I261-O261,0)</f>
        <v>0</v>
      </c>
      <c r="W261" s="54">
        <f>IF(P261="OM",H261,0)</f>
        <v>0</v>
      </c>
      <c r="X261" s="47" t="s">
        <v>1139</v>
      </c>
      <c r="AH261" s="54">
        <f>SUM(Y262:Y264)</f>
        <v>0</v>
      </c>
      <c r="AI261" s="54">
        <f>SUM(Z262:Z264)</f>
        <v>0</v>
      </c>
      <c r="AJ261" s="54">
        <f>SUM(AA262:AA264)</f>
        <v>0</v>
      </c>
    </row>
    <row r="262" spans="1:42" x14ac:dyDescent="0.2">
      <c r="A262" s="55" t="s">
        <v>128</v>
      </c>
      <c r="B262" s="55" t="s">
        <v>1139</v>
      </c>
      <c r="C262" s="55" t="s">
        <v>1200</v>
      </c>
      <c r="D262" s="55" t="s">
        <v>1310</v>
      </c>
      <c r="E262" s="55" t="s">
        <v>1708</v>
      </c>
      <c r="F262" s="56">
        <v>5.53</v>
      </c>
      <c r="G262" s="56">
        <v>0</v>
      </c>
      <c r="H262" s="56">
        <f>ROUND(F262*AD262,2)</f>
        <v>0</v>
      </c>
      <c r="I262" s="56">
        <f>J262-H262</f>
        <v>0</v>
      </c>
      <c r="J262" s="56">
        <f>ROUND(F262*G262,2)</f>
        <v>0</v>
      </c>
      <c r="K262" s="56">
        <v>6.9999999999999994E-5</v>
      </c>
      <c r="L262" s="56">
        <f>F262*K262</f>
        <v>3.8709999999999998E-4</v>
      </c>
      <c r="M262" s="57" t="s">
        <v>7</v>
      </c>
      <c r="N262" s="56">
        <f>IF(M262="5",I262,0)</f>
        <v>0</v>
      </c>
      <c r="Y262" s="56">
        <f>IF(AC262=0,J262,0)</f>
        <v>0</v>
      </c>
      <c r="Z262" s="56">
        <f>IF(AC262=15,J262,0)</f>
        <v>0</v>
      </c>
      <c r="AA262" s="56">
        <f>IF(AC262=21,J262,0)</f>
        <v>0</v>
      </c>
      <c r="AC262" s="58">
        <v>21</v>
      </c>
      <c r="AD262" s="58">
        <f>G262*0.30859375</f>
        <v>0</v>
      </c>
      <c r="AE262" s="58">
        <f>G262*(1-0.30859375)</f>
        <v>0</v>
      </c>
      <c r="AL262" s="58">
        <f>F262*AD262</f>
        <v>0</v>
      </c>
      <c r="AM262" s="58">
        <f>F262*AE262</f>
        <v>0</v>
      </c>
      <c r="AN262" s="59" t="s">
        <v>1754</v>
      </c>
      <c r="AO262" s="59" t="s">
        <v>1766</v>
      </c>
      <c r="AP262" s="47" t="s">
        <v>1769</v>
      </c>
    </row>
    <row r="263" spans="1:42" x14ac:dyDescent="0.2">
      <c r="D263" s="60" t="s">
        <v>1374</v>
      </c>
      <c r="F263" s="61">
        <v>5.53</v>
      </c>
    </row>
    <row r="264" spans="1:42" x14ac:dyDescent="0.2">
      <c r="A264" s="55" t="s">
        <v>129</v>
      </c>
      <c r="B264" s="55" t="s">
        <v>1139</v>
      </c>
      <c r="C264" s="55" t="s">
        <v>1201</v>
      </c>
      <c r="D264" s="55" t="s">
        <v>1863</v>
      </c>
      <c r="E264" s="55" t="s">
        <v>1708</v>
      </c>
      <c r="F264" s="56">
        <v>5.53</v>
      </c>
      <c r="G264" s="56">
        <v>0</v>
      </c>
      <c r="H264" s="56">
        <f>ROUND(F264*AD264,2)</f>
        <v>0</v>
      </c>
      <c r="I264" s="56">
        <f>J264-H264</f>
        <v>0</v>
      </c>
      <c r="J264" s="56">
        <f>ROUND(F264*G264,2)</f>
        <v>0</v>
      </c>
      <c r="K264" s="56">
        <v>1.3999999999999999E-4</v>
      </c>
      <c r="L264" s="56">
        <f>F264*K264</f>
        <v>7.7419999999999995E-4</v>
      </c>
      <c r="M264" s="57" t="s">
        <v>7</v>
      </c>
      <c r="N264" s="56">
        <f>IF(M264="5",I264,0)</f>
        <v>0</v>
      </c>
      <c r="Y264" s="56">
        <f>IF(AC264=0,J264,0)</f>
        <v>0</v>
      </c>
      <c r="Z264" s="56">
        <f>IF(AC264=15,J264,0)</f>
        <v>0</v>
      </c>
      <c r="AA264" s="56">
        <f>IF(AC264=21,J264,0)</f>
        <v>0</v>
      </c>
      <c r="AC264" s="58">
        <v>21</v>
      </c>
      <c r="AD264" s="58">
        <f>G264*0.45045871559633</f>
        <v>0</v>
      </c>
      <c r="AE264" s="58">
        <f>G264*(1-0.45045871559633)</f>
        <v>0</v>
      </c>
      <c r="AL264" s="58">
        <f>F264*AD264</f>
        <v>0</v>
      </c>
      <c r="AM264" s="58">
        <f>F264*AE264</f>
        <v>0</v>
      </c>
      <c r="AN264" s="59" t="s">
        <v>1754</v>
      </c>
      <c r="AO264" s="59" t="s">
        <v>1766</v>
      </c>
      <c r="AP264" s="47" t="s">
        <v>1769</v>
      </c>
    </row>
    <row r="265" spans="1:42" x14ac:dyDescent="0.2">
      <c r="D265" s="60" t="s">
        <v>1374</v>
      </c>
      <c r="F265" s="61">
        <v>5.53</v>
      </c>
    </row>
    <row r="266" spans="1:42" x14ac:dyDescent="0.2">
      <c r="A266" s="52"/>
      <c r="B266" s="53" t="s">
        <v>1139</v>
      </c>
      <c r="C266" s="53" t="s">
        <v>99</v>
      </c>
      <c r="D266" s="269" t="s">
        <v>1312</v>
      </c>
      <c r="E266" s="270"/>
      <c r="F266" s="270"/>
      <c r="G266" s="270"/>
      <c r="H266" s="54">
        <f>SUM(H267:H275)</f>
        <v>0</v>
      </c>
      <c r="I266" s="54">
        <f>SUM(I267:I275)</f>
        <v>0</v>
      </c>
      <c r="J266" s="54">
        <f>H266+I266</f>
        <v>0</v>
      </c>
      <c r="K266" s="47"/>
      <c r="L266" s="54">
        <f>SUM(L267:L275)</f>
        <v>3.6563999999999999E-2</v>
      </c>
      <c r="O266" s="54">
        <f>IF(P266="PR",J266,SUM(N267:N275))</f>
        <v>0</v>
      </c>
      <c r="P266" s="47" t="s">
        <v>1734</v>
      </c>
      <c r="Q266" s="54">
        <f>IF(P266="HS",H266,0)</f>
        <v>0</v>
      </c>
      <c r="R266" s="54">
        <f>IF(P266="HS",I266-O266,0)</f>
        <v>0</v>
      </c>
      <c r="S266" s="54">
        <f>IF(P266="PS",H266,0)</f>
        <v>0</v>
      </c>
      <c r="T266" s="54">
        <f>IF(P266="PS",I266-O266,0)</f>
        <v>0</v>
      </c>
      <c r="U266" s="54">
        <f>IF(P266="MP",H266,0)</f>
        <v>0</v>
      </c>
      <c r="V266" s="54">
        <f>IF(P266="MP",I266-O266,0)</f>
        <v>0</v>
      </c>
      <c r="W266" s="54">
        <f>IF(P266="OM",H266,0)</f>
        <v>0</v>
      </c>
      <c r="X266" s="47" t="s">
        <v>1139</v>
      </c>
      <c r="AH266" s="54">
        <f>SUM(Y267:Y275)</f>
        <v>0</v>
      </c>
      <c r="AI266" s="54">
        <f>SUM(Z267:Z275)</f>
        <v>0</v>
      </c>
      <c r="AJ266" s="54">
        <f>SUM(AA267:AA275)</f>
        <v>0</v>
      </c>
    </row>
    <row r="267" spans="1:42" x14ac:dyDescent="0.2">
      <c r="A267" s="55" t="s">
        <v>130</v>
      </c>
      <c r="B267" s="55" t="s">
        <v>1139</v>
      </c>
      <c r="C267" s="55" t="s">
        <v>1202</v>
      </c>
      <c r="D267" s="55" t="s">
        <v>1313</v>
      </c>
      <c r="E267" s="55" t="s">
        <v>1712</v>
      </c>
      <c r="F267" s="56">
        <v>2</v>
      </c>
      <c r="G267" s="56">
        <v>0</v>
      </c>
      <c r="H267" s="56">
        <f>ROUND(F267*AD267,2)</f>
        <v>0</v>
      </c>
      <c r="I267" s="56">
        <f>J267-H267</f>
        <v>0</v>
      </c>
      <c r="J267" s="56">
        <f>ROUND(F267*G267,2)</f>
        <v>0</v>
      </c>
      <c r="K267" s="56">
        <v>0</v>
      </c>
      <c r="L267" s="56">
        <f>F267*K267</f>
        <v>0</v>
      </c>
      <c r="M267" s="57" t="s">
        <v>7</v>
      </c>
      <c r="N267" s="56">
        <f>IF(M267="5",I267,0)</f>
        <v>0</v>
      </c>
      <c r="Y267" s="56">
        <f>IF(AC267=0,J267,0)</f>
        <v>0</v>
      </c>
      <c r="Z267" s="56">
        <f>IF(AC267=15,J267,0)</f>
        <v>0</v>
      </c>
      <c r="AA267" s="56">
        <f>IF(AC267=21,J267,0)</f>
        <v>0</v>
      </c>
      <c r="AC267" s="58">
        <v>21</v>
      </c>
      <c r="AD267" s="58">
        <f>G267*0.297029702970297</f>
        <v>0</v>
      </c>
      <c r="AE267" s="58">
        <f>G267*(1-0.297029702970297)</f>
        <v>0</v>
      </c>
      <c r="AL267" s="58">
        <f>F267*AD267</f>
        <v>0</v>
      </c>
      <c r="AM267" s="58">
        <f>F267*AE267</f>
        <v>0</v>
      </c>
      <c r="AN267" s="59" t="s">
        <v>1755</v>
      </c>
      <c r="AO267" s="59" t="s">
        <v>1767</v>
      </c>
      <c r="AP267" s="47" t="s">
        <v>1769</v>
      </c>
    </row>
    <row r="268" spans="1:42" x14ac:dyDescent="0.2">
      <c r="D268" s="60" t="s">
        <v>1357</v>
      </c>
      <c r="F268" s="61">
        <v>2</v>
      </c>
    </row>
    <row r="269" spans="1:42" x14ac:dyDescent="0.2">
      <c r="A269" s="55" t="s">
        <v>131</v>
      </c>
      <c r="B269" s="55" t="s">
        <v>1139</v>
      </c>
      <c r="C269" s="55" t="s">
        <v>1203</v>
      </c>
      <c r="D269" s="55" t="s">
        <v>1840</v>
      </c>
      <c r="E269" s="55" t="s">
        <v>1712</v>
      </c>
      <c r="F269" s="56">
        <v>2</v>
      </c>
      <c r="G269" s="56">
        <v>0</v>
      </c>
      <c r="H269" s="56">
        <f>ROUND(F269*AD269,2)</f>
        <v>0</v>
      </c>
      <c r="I269" s="56">
        <f>J269-H269</f>
        <v>0</v>
      </c>
      <c r="J269" s="56">
        <f>ROUND(F269*G269,2)</f>
        <v>0</v>
      </c>
      <c r="K269" s="56">
        <v>4.0000000000000002E-4</v>
      </c>
      <c r="L269" s="56">
        <f>F269*K269</f>
        <v>8.0000000000000004E-4</v>
      </c>
      <c r="M269" s="57" t="s">
        <v>7</v>
      </c>
      <c r="N269" s="56">
        <f>IF(M269="5",I269,0)</f>
        <v>0</v>
      </c>
      <c r="Y269" s="56">
        <f>IF(AC269=0,J269,0)</f>
        <v>0</v>
      </c>
      <c r="Z269" s="56">
        <f>IF(AC269=15,J269,0)</f>
        <v>0</v>
      </c>
      <c r="AA269" s="56">
        <f>IF(AC269=21,J269,0)</f>
        <v>0</v>
      </c>
      <c r="AC269" s="58">
        <v>21</v>
      </c>
      <c r="AD269" s="58">
        <f>G269*1</f>
        <v>0</v>
      </c>
      <c r="AE269" s="58">
        <f>G269*(1-1)</f>
        <v>0</v>
      </c>
      <c r="AL269" s="58">
        <f>F269*AD269</f>
        <v>0</v>
      </c>
      <c r="AM269" s="58">
        <f>F269*AE269</f>
        <v>0</v>
      </c>
      <c r="AN269" s="59" t="s">
        <v>1755</v>
      </c>
      <c r="AO269" s="59" t="s">
        <v>1767</v>
      </c>
      <c r="AP269" s="47" t="s">
        <v>1769</v>
      </c>
    </row>
    <row r="270" spans="1:42" x14ac:dyDescent="0.2">
      <c r="D270" s="60" t="s">
        <v>1357</v>
      </c>
      <c r="F270" s="61">
        <v>2</v>
      </c>
    </row>
    <row r="271" spans="1:42" x14ac:dyDescent="0.2">
      <c r="A271" s="55" t="s">
        <v>132</v>
      </c>
      <c r="B271" s="55" t="s">
        <v>1139</v>
      </c>
      <c r="C271" s="55" t="s">
        <v>1204</v>
      </c>
      <c r="D271" s="55" t="s">
        <v>1314</v>
      </c>
      <c r="E271" s="55" t="s">
        <v>1712</v>
      </c>
      <c r="F271" s="56">
        <v>2</v>
      </c>
      <c r="G271" s="56">
        <v>0</v>
      </c>
      <c r="H271" s="56">
        <f>ROUND(F271*AD271,2)</f>
        <v>0</v>
      </c>
      <c r="I271" s="56">
        <f>J271-H271</f>
        <v>0</v>
      </c>
      <c r="J271" s="56">
        <f>ROUND(F271*G271,2)</f>
        <v>0</v>
      </c>
      <c r="K271" s="56">
        <v>2.14E-3</v>
      </c>
      <c r="L271" s="56">
        <f>F271*K271</f>
        <v>4.28E-3</v>
      </c>
      <c r="M271" s="57" t="s">
        <v>7</v>
      </c>
      <c r="N271" s="56">
        <f>IF(M271="5",I271,0)</f>
        <v>0</v>
      </c>
      <c r="Y271" s="56">
        <f>IF(AC271=0,J271,0)</f>
        <v>0</v>
      </c>
      <c r="Z271" s="56">
        <f>IF(AC271=15,J271,0)</f>
        <v>0</v>
      </c>
      <c r="AA271" s="56">
        <f>IF(AC271=21,J271,0)</f>
        <v>0</v>
      </c>
      <c r="AC271" s="58">
        <v>21</v>
      </c>
      <c r="AD271" s="58">
        <f>G271*0.474254742547426</f>
        <v>0</v>
      </c>
      <c r="AE271" s="58">
        <f>G271*(1-0.474254742547426)</f>
        <v>0</v>
      </c>
      <c r="AL271" s="58">
        <f>F271*AD271</f>
        <v>0</v>
      </c>
      <c r="AM271" s="58">
        <f>F271*AE271</f>
        <v>0</v>
      </c>
      <c r="AN271" s="59" t="s">
        <v>1755</v>
      </c>
      <c r="AO271" s="59" t="s">
        <v>1767</v>
      </c>
      <c r="AP271" s="47" t="s">
        <v>1769</v>
      </c>
    </row>
    <row r="272" spans="1:42" x14ac:dyDescent="0.2">
      <c r="D272" s="60" t="s">
        <v>1357</v>
      </c>
      <c r="F272" s="61">
        <v>2</v>
      </c>
    </row>
    <row r="273" spans="1:42" x14ac:dyDescent="0.2">
      <c r="A273" s="55" t="s">
        <v>133</v>
      </c>
      <c r="B273" s="55" t="s">
        <v>1139</v>
      </c>
      <c r="C273" s="55" t="s">
        <v>1205</v>
      </c>
      <c r="D273" s="55" t="s">
        <v>1841</v>
      </c>
      <c r="E273" s="55" t="s">
        <v>1712</v>
      </c>
      <c r="F273" s="56">
        <v>2</v>
      </c>
      <c r="G273" s="56">
        <v>0</v>
      </c>
      <c r="H273" s="56">
        <f>ROUND(F273*AD273,2)</f>
        <v>0</v>
      </c>
      <c r="I273" s="56">
        <f>J273-H273</f>
        <v>0</v>
      </c>
      <c r="J273" s="56">
        <f>ROUND(F273*G273,2)</f>
        <v>0</v>
      </c>
      <c r="K273" s="56">
        <v>1.4999999999999999E-2</v>
      </c>
      <c r="L273" s="56">
        <f>F273*K273</f>
        <v>0.03</v>
      </c>
      <c r="M273" s="57" t="s">
        <v>7</v>
      </c>
      <c r="N273" s="56">
        <f>IF(M273="5",I273,0)</f>
        <v>0</v>
      </c>
      <c r="Y273" s="56">
        <f>IF(AC273=0,J273,0)</f>
        <v>0</v>
      </c>
      <c r="Z273" s="56">
        <f>IF(AC273=15,J273,0)</f>
        <v>0</v>
      </c>
      <c r="AA273" s="56">
        <f>IF(AC273=21,J273,0)</f>
        <v>0</v>
      </c>
      <c r="AC273" s="58">
        <v>21</v>
      </c>
      <c r="AD273" s="58">
        <f>G273*1</f>
        <v>0</v>
      </c>
      <c r="AE273" s="58">
        <f>G273*(1-1)</f>
        <v>0</v>
      </c>
      <c r="AL273" s="58">
        <f>F273*AD273</f>
        <v>0</v>
      </c>
      <c r="AM273" s="58">
        <f>F273*AE273</f>
        <v>0</v>
      </c>
      <c r="AN273" s="59" t="s">
        <v>1755</v>
      </c>
      <c r="AO273" s="59" t="s">
        <v>1767</v>
      </c>
      <c r="AP273" s="47" t="s">
        <v>1769</v>
      </c>
    </row>
    <row r="274" spans="1:42" x14ac:dyDescent="0.2">
      <c r="D274" s="60" t="s">
        <v>1357</v>
      </c>
      <c r="F274" s="61">
        <v>2</v>
      </c>
    </row>
    <row r="275" spans="1:42" x14ac:dyDescent="0.2">
      <c r="A275" s="55" t="s">
        <v>134</v>
      </c>
      <c r="B275" s="55" t="s">
        <v>1139</v>
      </c>
      <c r="C275" s="55" t="s">
        <v>1206</v>
      </c>
      <c r="D275" s="55" t="s">
        <v>1315</v>
      </c>
      <c r="E275" s="55" t="s">
        <v>1708</v>
      </c>
      <c r="F275" s="56">
        <v>37.1</v>
      </c>
      <c r="G275" s="56">
        <v>0</v>
      </c>
      <c r="H275" s="56">
        <f>ROUND(F275*AD275,2)</f>
        <v>0</v>
      </c>
      <c r="I275" s="56">
        <f>J275-H275</f>
        <v>0</v>
      </c>
      <c r="J275" s="56">
        <f>ROUND(F275*G275,2)</f>
        <v>0</v>
      </c>
      <c r="K275" s="56">
        <v>4.0000000000000003E-5</v>
      </c>
      <c r="L275" s="56">
        <f>F275*K275</f>
        <v>1.4840000000000001E-3</v>
      </c>
      <c r="M275" s="57" t="s">
        <v>7</v>
      </c>
      <c r="N275" s="56">
        <f>IF(M275="5",I275,0)</f>
        <v>0</v>
      </c>
      <c r="Y275" s="56">
        <f>IF(AC275=0,J275,0)</f>
        <v>0</v>
      </c>
      <c r="Z275" s="56">
        <f>IF(AC275=15,J275,0)</f>
        <v>0</v>
      </c>
      <c r="AA275" s="56">
        <f>IF(AC275=21,J275,0)</f>
        <v>0</v>
      </c>
      <c r="AC275" s="58">
        <v>21</v>
      </c>
      <c r="AD275" s="58">
        <f>G275*0.0193808882907133</f>
        <v>0</v>
      </c>
      <c r="AE275" s="58">
        <f>G275*(1-0.0193808882907133)</f>
        <v>0</v>
      </c>
      <c r="AL275" s="58">
        <f>F275*AD275</f>
        <v>0</v>
      </c>
      <c r="AM275" s="58">
        <f>F275*AE275</f>
        <v>0</v>
      </c>
      <c r="AN275" s="59" t="s">
        <v>1755</v>
      </c>
      <c r="AO275" s="59" t="s">
        <v>1767</v>
      </c>
      <c r="AP275" s="47" t="s">
        <v>1769</v>
      </c>
    </row>
    <row r="276" spans="1:42" x14ac:dyDescent="0.2">
      <c r="D276" s="60" t="s">
        <v>1375</v>
      </c>
      <c r="F276" s="61">
        <v>37.1</v>
      </c>
    </row>
    <row r="277" spans="1:42" x14ac:dyDescent="0.2">
      <c r="A277" s="52"/>
      <c r="B277" s="53" t="s">
        <v>1139</v>
      </c>
      <c r="C277" s="53" t="s">
        <v>100</v>
      </c>
      <c r="D277" s="269" t="s">
        <v>1317</v>
      </c>
      <c r="E277" s="270"/>
      <c r="F277" s="270"/>
      <c r="G277" s="270"/>
      <c r="H277" s="54">
        <f>SUM(H278:H284)</f>
        <v>0</v>
      </c>
      <c r="I277" s="54">
        <f>SUM(I278:I284)</f>
        <v>0</v>
      </c>
      <c r="J277" s="54">
        <f>H277+I277</f>
        <v>0</v>
      </c>
      <c r="K277" s="47"/>
      <c r="L277" s="54">
        <f>SUM(L278:L284)</f>
        <v>0.14588000000000001</v>
      </c>
      <c r="O277" s="54">
        <f>IF(P277="PR",J277,SUM(N278:N284))</f>
        <v>0</v>
      </c>
      <c r="P277" s="47" t="s">
        <v>1734</v>
      </c>
      <c r="Q277" s="54">
        <f>IF(P277="HS",H277,0)</f>
        <v>0</v>
      </c>
      <c r="R277" s="54">
        <f>IF(P277="HS",I277-O277,0)</f>
        <v>0</v>
      </c>
      <c r="S277" s="54">
        <f>IF(P277="PS",H277,0)</f>
        <v>0</v>
      </c>
      <c r="T277" s="54">
        <f>IF(P277="PS",I277-O277,0)</f>
        <v>0</v>
      </c>
      <c r="U277" s="54">
        <f>IF(P277="MP",H277,0)</f>
        <v>0</v>
      </c>
      <c r="V277" s="54">
        <f>IF(P277="MP",I277-O277,0)</f>
        <v>0</v>
      </c>
      <c r="W277" s="54">
        <f>IF(P277="OM",H277,0)</f>
        <v>0</v>
      </c>
      <c r="X277" s="47" t="s">
        <v>1139</v>
      </c>
      <c r="AH277" s="54">
        <f>SUM(Y278:Y284)</f>
        <v>0</v>
      </c>
      <c r="AI277" s="54">
        <f>SUM(Z278:Z284)</f>
        <v>0</v>
      </c>
      <c r="AJ277" s="54">
        <f>SUM(AA278:AA284)</f>
        <v>0</v>
      </c>
    </row>
    <row r="278" spans="1:42" x14ac:dyDescent="0.2">
      <c r="A278" s="55" t="s">
        <v>135</v>
      </c>
      <c r="B278" s="55" t="s">
        <v>1139</v>
      </c>
      <c r="C278" s="55" t="s">
        <v>1207</v>
      </c>
      <c r="D278" s="55" t="s">
        <v>1318</v>
      </c>
      <c r="E278" s="55" t="s">
        <v>1712</v>
      </c>
      <c r="F278" s="56">
        <v>2</v>
      </c>
      <c r="G278" s="56">
        <v>0</v>
      </c>
      <c r="H278" s="56">
        <f t="shared" ref="H278:H284" si="36">ROUND(F278*AD278,2)</f>
        <v>0</v>
      </c>
      <c r="I278" s="56">
        <f t="shared" ref="I278:I284" si="37">J278-H278</f>
        <v>0</v>
      </c>
      <c r="J278" s="56">
        <f t="shared" ref="J278:J284" si="38">ROUND(F278*G278,2)</f>
        <v>0</v>
      </c>
      <c r="K278" s="56">
        <v>4.0000000000000002E-4</v>
      </c>
      <c r="L278" s="56">
        <f t="shared" ref="L278:L284" si="39">F278*K278</f>
        <v>8.0000000000000004E-4</v>
      </c>
      <c r="M278" s="57" t="s">
        <v>8</v>
      </c>
      <c r="N278" s="56">
        <f t="shared" ref="N278:N284" si="40">IF(M278="5",I278,0)</f>
        <v>0</v>
      </c>
      <c r="Y278" s="56">
        <f t="shared" ref="Y278:Y284" si="41">IF(AC278=0,J278,0)</f>
        <v>0</v>
      </c>
      <c r="Z278" s="56">
        <f t="shared" ref="Z278:Z284" si="42">IF(AC278=15,J278,0)</f>
        <v>0</v>
      </c>
      <c r="AA278" s="56">
        <f t="shared" ref="AA278:AA284" si="43">IF(AC278=21,J278,0)</f>
        <v>0</v>
      </c>
      <c r="AC278" s="58">
        <v>21</v>
      </c>
      <c r="AD278" s="58">
        <f t="shared" ref="AD278:AD284" si="44">G278*0</f>
        <v>0</v>
      </c>
      <c r="AE278" s="58">
        <f t="shared" ref="AE278:AE284" si="45">G278*(1-0)</f>
        <v>0</v>
      </c>
      <c r="AL278" s="58">
        <f t="shared" ref="AL278:AL284" si="46">F278*AD278</f>
        <v>0</v>
      </c>
      <c r="AM278" s="58">
        <f t="shared" ref="AM278:AM284" si="47">F278*AE278</f>
        <v>0</v>
      </c>
      <c r="AN278" s="59" t="s">
        <v>1756</v>
      </c>
      <c r="AO278" s="59" t="s">
        <v>1767</v>
      </c>
      <c r="AP278" s="47" t="s">
        <v>1769</v>
      </c>
    </row>
    <row r="279" spans="1:42" x14ac:dyDescent="0.2">
      <c r="A279" s="55" t="s">
        <v>136</v>
      </c>
      <c r="B279" s="55" t="s">
        <v>1139</v>
      </c>
      <c r="C279" s="55" t="s">
        <v>1208</v>
      </c>
      <c r="D279" s="55" t="s">
        <v>1319</v>
      </c>
      <c r="E279" s="55" t="s">
        <v>1712</v>
      </c>
      <c r="F279" s="56">
        <v>2</v>
      </c>
      <c r="G279" s="56">
        <v>0</v>
      </c>
      <c r="H279" s="56">
        <f t="shared" si="36"/>
        <v>0</v>
      </c>
      <c r="I279" s="56">
        <f t="shared" si="37"/>
        <v>0</v>
      </c>
      <c r="J279" s="56">
        <f t="shared" si="38"/>
        <v>0</v>
      </c>
      <c r="K279" s="56">
        <v>4.0000000000000002E-4</v>
      </c>
      <c r="L279" s="56">
        <f t="shared" si="39"/>
        <v>8.0000000000000004E-4</v>
      </c>
      <c r="M279" s="57" t="s">
        <v>8</v>
      </c>
      <c r="N279" s="56">
        <f t="shared" si="40"/>
        <v>0</v>
      </c>
      <c r="Y279" s="56">
        <f t="shared" si="41"/>
        <v>0</v>
      </c>
      <c r="Z279" s="56">
        <f t="shared" si="42"/>
        <v>0</v>
      </c>
      <c r="AA279" s="56">
        <f t="shared" si="43"/>
        <v>0</v>
      </c>
      <c r="AC279" s="58">
        <v>21</v>
      </c>
      <c r="AD279" s="58">
        <f t="shared" si="44"/>
        <v>0</v>
      </c>
      <c r="AE279" s="58">
        <f t="shared" si="45"/>
        <v>0</v>
      </c>
      <c r="AL279" s="58">
        <f t="shared" si="46"/>
        <v>0</v>
      </c>
      <c r="AM279" s="58">
        <f t="shared" si="47"/>
        <v>0</v>
      </c>
      <c r="AN279" s="59" t="s">
        <v>1756</v>
      </c>
      <c r="AO279" s="59" t="s">
        <v>1767</v>
      </c>
      <c r="AP279" s="47" t="s">
        <v>1769</v>
      </c>
    </row>
    <row r="280" spans="1:42" x14ac:dyDescent="0.2">
      <c r="A280" s="55" t="s">
        <v>137</v>
      </c>
      <c r="B280" s="55" t="s">
        <v>1139</v>
      </c>
      <c r="C280" s="55" t="s">
        <v>1209</v>
      </c>
      <c r="D280" s="55" t="s">
        <v>1320</v>
      </c>
      <c r="E280" s="55" t="s">
        <v>1712</v>
      </c>
      <c r="F280" s="56">
        <v>2</v>
      </c>
      <c r="G280" s="56">
        <v>0</v>
      </c>
      <c r="H280" s="56">
        <f t="shared" si="36"/>
        <v>0</v>
      </c>
      <c r="I280" s="56">
        <f t="shared" si="37"/>
        <v>0</v>
      </c>
      <c r="J280" s="56">
        <f t="shared" si="38"/>
        <v>0</v>
      </c>
      <c r="K280" s="56">
        <v>3.0000000000000001E-3</v>
      </c>
      <c r="L280" s="56">
        <f t="shared" si="39"/>
        <v>6.0000000000000001E-3</v>
      </c>
      <c r="M280" s="57" t="s">
        <v>8</v>
      </c>
      <c r="N280" s="56">
        <f t="shared" si="40"/>
        <v>0</v>
      </c>
      <c r="Y280" s="56">
        <f t="shared" si="41"/>
        <v>0</v>
      </c>
      <c r="Z280" s="56">
        <f t="shared" si="42"/>
        <v>0</v>
      </c>
      <c r="AA280" s="56">
        <f t="shared" si="43"/>
        <v>0</v>
      </c>
      <c r="AC280" s="58">
        <v>21</v>
      </c>
      <c r="AD280" s="58">
        <f t="shared" si="44"/>
        <v>0</v>
      </c>
      <c r="AE280" s="58">
        <f t="shared" si="45"/>
        <v>0</v>
      </c>
      <c r="AL280" s="58">
        <f t="shared" si="46"/>
        <v>0</v>
      </c>
      <c r="AM280" s="58">
        <f t="shared" si="47"/>
        <v>0</v>
      </c>
      <c r="AN280" s="59" t="s">
        <v>1756</v>
      </c>
      <c r="AO280" s="59" t="s">
        <v>1767</v>
      </c>
      <c r="AP280" s="47" t="s">
        <v>1769</v>
      </c>
    </row>
    <row r="281" spans="1:42" x14ac:dyDescent="0.2">
      <c r="A281" s="55" t="s">
        <v>138</v>
      </c>
      <c r="B281" s="55" t="s">
        <v>1139</v>
      </c>
      <c r="C281" s="55" t="s">
        <v>1210</v>
      </c>
      <c r="D281" s="55" t="s">
        <v>1321</v>
      </c>
      <c r="E281" s="55" t="s">
        <v>1712</v>
      </c>
      <c r="F281" s="56">
        <v>2</v>
      </c>
      <c r="G281" s="56">
        <v>0</v>
      </c>
      <c r="H281" s="56">
        <f t="shared" si="36"/>
        <v>0</v>
      </c>
      <c r="I281" s="56">
        <f t="shared" si="37"/>
        <v>0</v>
      </c>
      <c r="J281" s="56">
        <f t="shared" si="38"/>
        <v>0</v>
      </c>
      <c r="K281" s="56">
        <v>5.0000000000000001E-4</v>
      </c>
      <c r="L281" s="56">
        <f t="shared" si="39"/>
        <v>1E-3</v>
      </c>
      <c r="M281" s="57" t="s">
        <v>8</v>
      </c>
      <c r="N281" s="56">
        <f t="shared" si="40"/>
        <v>0</v>
      </c>
      <c r="Y281" s="56">
        <f t="shared" si="41"/>
        <v>0</v>
      </c>
      <c r="Z281" s="56">
        <f t="shared" si="42"/>
        <v>0</v>
      </c>
      <c r="AA281" s="56">
        <f t="shared" si="43"/>
        <v>0</v>
      </c>
      <c r="AC281" s="58">
        <v>21</v>
      </c>
      <c r="AD281" s="58">
        <f t="shared" si="44"/>
        <v>0</v>
      </c>
      <c r="AE281" s="58">
        <f t="shared" si="45"/>
        <v>0</v>
      </c>
      <c r="AL281" s="58">
        <f t="shared" si="46"/>
        <v>0</v>
      </c>
      <c r="AM281" s="58">
        <f t="shared" si="47"/>
        <v>0</v>
      </c>
      <c r="AN281" s="59" t="s">
        <v>1756</v>
      </c>
      <c r="AO281" s="59" t="s">
        <v>1767</v>
      </c>
      <c r="AP281" s="47" t="s">
        <v>1769</v>
      </c>
    </row>
    <row r="282" spans="1:42" x14ac:dyDescent="0.2">
      <c r="A282" s="55" t="s">
        <v>139</v>
      </c>
      <c r="B282" s="55" t="s">
        <v>1139</v>
      </c>
      <c r="C282" s="55" t="s">
        <v>1211</v>
      </c>
      <c r="D282" s="55" t="s">
        <v>1322</v>
      </c>
      <c r="E282" s="55" t="s">
        <v>1708</v>
      </c>
      <c r="F282" s="56">
        <v>5.6</v>
      </c>
      <c r="G282" s="56">
        <v>0</v>
      </c>
      <c r="H282" s="56">
        <f t="shared" si="36"/>
        <v>0</v>
      </c>
      <c r="I282" s="56">
        <f t="shared" si="37"/>
        <v>0</v>
      </c>
      <c r="J282" s="56">
        <f t="shared" si="38"/>
        <v>0</v>
      </c>
      <c r="K282" s="56">
        <v>0.02</v>
      </c>
      <c r="L282" s="56">
        <f t="shared" si="39"/>
        <v>0.11199999999999999</v>
      </c>
      <c r="M282" s="57" t="s">
        <v>7</v>
      </c>
      <c r="N282" s="56">
        <f t="shared" si="40"/>
        <v>0</v>
      </c>
      <c r="Y282" s="56">
        <f t="shared" si="41"/>
        <v>0</v>
      </c>
      <c r="Z282" s="56">
        <f t="shared" si="42"/>
        <v>0</v>
      </c>
      <c r="AA282" s="56">
        <f t="shared" si="43"/>
        <v>0</v>
      </c>
      <c r="AC282" s="58">
        <v>21</v>
      </c>
      <c r="AD282" s="58">
        <f t="shared" si="44"/>
        <v>0</v>
      </c>
      <c r="AE282" s="58">
        <f t="shared" si="45"/>
        <v>0</v>
      </c>
      <c r="AL282" s="58">
        <f t="shared" si="46"/>
        <v>0</v>
      </c>
      <c r="AM282" s="58">
        <f t="shared" si="47"/>
        <v>0</v>
      </c>
      <c r="AN282" s="59" t="s">
        <v>1756</v>
      </c>
      <c r="AO282" s="59" t="s">
        <v>1767</v>
      </c>
      <c r="AP282" s="47" t="s">
        <v>1769</v>
      </c>
    </row>
    <row r="283" spans="1:42" x14ac:dyDescent="0.2">
      <c r="A283" s="55" t="s">
        <v>140</v>
      </c>
      <c r="B283" s="55" t="s">
        <v>1139</v>
      </c>
      <c r="C283" s="55" t="s">
        <v>1212</v>
      </c>
      <c r="D283" s="55" t="s">
        <v>1323</v>
      </c>
      <c r="E283" s="55" t="s">
        <v>1709</v>
      </c>
      <c r="F283" s="56">
        <v>1.2</v>
      </c>
      <c r="G283" s="56">
        <v>0</v>
      </c>
      <c r="H283" s="56">
        <f t="shared" si="36"/>
        <v>0</v>
      </c>
      <c r="I283" s="56">
        <f t="shared" si="37"/>
        <v>0</v>
      </c>
      <c r="J283" s="56">
        <f t="shared" si="38"/>
        <v>0</v>
      </c>
      <c r="K283" s="56">
        <v>9.4000000000000004E-3</v>
      </c>
      <c r="L283" s="56">
        <f t="shared" si="39"/>
        <v>1.128E-2</v>
      </c>
      <c r="M283" s="57" t="s">
        <v>8</v>
      </c>
      <c r="N283" s="56">
        <f t="shared" si="40"/>
        <v>0</v>
      </c>
      <c r="Y283" s="56">
        <f t="shared" si="41"/>
        <v>0</v>
      </c>
      <c r="Z283" s="56">
        <f t="shared" si="42"/>
        <v>0</v>
      </c>
      <c r="AA283" s="56">
        <f t="shared" si="43"/>
        <v>0</v>
      </c>
      <c r="AC283" s="58">
        <v>21</v>
      </c>
      <c r="AD283" s="58">
        <f t="shared" si="44"/>
        <v>0</v>
      </c>
      <c r="AE283" s="58">
        <f t="shared" si="45"/>
        <v>0</v>
      </c>
      <c r="AL283" s="58">
        <f t="shared" si="46"/>
        <v>0</v>
      </c>
      <c r="AM283" s="58">
        <f t="shared" si="47"/>
        <v>0</v>
      </c>
      <c r="AN283" s="59" t="s">
        <v>1756</v>
      </c>
      <c r="AO283" s="59" t="s">
        <v>1767</v>
      </c>
      <c r="AP283" s="47" t="s">
        <v>1769</v>
      </c>
    </row>
    <row r="284" spans="1:42" x14ac:dyDescent="0.2">
      <c r="A284" s="55" t="s">
        <v>141</v>
      </c>
      <c r="B284" s="55" t="s">
        <v>1139</v>
      </c>
      <c r="C284" s="55" t="s">
        <v>1213</v>
      </c>
      <c r="D284" s="55" t="s">
        <v>1324</v>
      </c>
      <c r="E284" s="55" t="s">
        <v>1712</v>
      </c>
      <c r="F284" s="56">
        <v>2</v>
      </c>
      <c r="G284" s="56">
        <v>0</v>
      </c>
      <c r="H284" s="56">
        <f t="shared" si="36"/>
        <v>0</v>
      </c>
      <c r="I284" s="56">
        <f t="shared" si="37"/>
        <v>0</v>
      </c>
      <c r="J284" s="56">
        <f t="shared" si="38"/>
        <v>0</v>
      </c>
      <c r="K284" s="56">
        <v>7.0000000000000001E-3</v>
      </c>
      <c r="L284" s="56">
        <f t="shared" si="39"/>
        <v>1.4E-2</v>
      </c>
      <c r="M284" s="57" t="s">
        <v>8</v>
      </c>
      <c r="N284" s="56">
        <f t="shared" si="40"/>
        <v>0</v>
      </c>
      <c r="Y284" s="56">
        <f t="shared" si="41"/>
        <v>0</v>
      </c>
      <c r="Z284" s="56">
        <f t="shared" si="42"/>
        <v>0</v>
      </c>
      <c r="AA284" s="56">
        <f t="shared" si="43"/>
        <v>0</v>
      </c>
      <c r="AC284" s="58">
        <v>21</v>
      </c>
      <c r="AD284" s="58">
        <f t="shared" si="44"/>
        <v>0</v>
      </c>
      <c r="AE284" s="58">
        <f t="shared" si="45"/>
        <v>0</v>
      </c>
      <c r="AL284" s="58">
        <f t="shared" si="46"/>
        <v>0</v>
      </c>
      <c r="AM284" s="58">
        <f t="shared" si="47"/>
        <v>0</v>
      </c>
      <c r="AN284" s="59" t="s">
        <v>1756</v>
      </c>
      <c r="AO284" s="59" t="s">
        <v>1767</v>
      </c>
      <c r="AP284" s="47" t="s">
        <v>1769</v>
      </c>
    </row>
    <row r="285" spans="1:42" x14ac:dyDescent="0.2">
      <c r="A285" s="52"/>
      <c r="B285" s="53" t="s">
        <v>1139</v>
      </c>
      <c r="C285" s="53" t="s">
        <v>101</v>
      </c>
      <c r="D285" s="269" t="s">
        <v>1325</v>
      </c>
      <c r="E285" s="270"/>
      <c r="F285" s="270"/>
      <c r="G285" s="270"/>
      <c r="H285" s="54">
        <f>SUM(H286:H292)</f>
        <v>0</v>
      </c>
      <c r="I285" s="54">
        <f>SUM(I286:I292)</f>
        <v>0</v>
      </c>
      <c r="J285" s="54">
        <f>H285+I285</f>
        <v>0</v>
      </c>
      <c r="K285" s="47"/>
      <c r="L285" s="54">
        <f>SUM(L286:L292)</f>
        <v>1.5736600000000003</v>
      </c>
      <c r="O285" s="54">
        <f>IF(P285="PR",J285,SUM(N286:N292))</f>
        <v>0</v>
      </c>
      <c r="P285" s="47" t="s">
        <v>1734</v>
      </c>
      <c r="Q285" s="54">
        <f>IF(P285="HS",H285,0)</f>
        <v>0</v>
      </c>
      <c r="R285" s="54">
        <f>IF(P285="HS",I285-O285,0)</f>
        <v>0</v>
      </c>
      <c r="S285" s="54">
        <f>IF(P285="PS",H285,0)</f>
        <v>0</v>
      </c>
      <c r="T285" s="54">
        <f>IF(P285="PS",I285-O285,0)</f>
        <v>0</v>
      </c>
      <c r="U285" s="54">
        <f>IF(P285="MP",H285,0)</f>
        <v>0</v>
      </c>
      <c r="V285" s="54">
        <f>IF(P285="MP",I285-O285,0)</f>
        <v>0</v>
      </c>
      <c r="W285" s="54">
        <f>IF(P285="OM",H285,0)</f>
        <v>0</v>
      </c>
      <c r="X285" s="47" t="s">
        <v>1139</v>
      </c>
      <c r="AH285" s="54">
        <f>SUM(Y286:Y292)</f>
        <v>0</v>
      </c>
      <c r="AI285" s="54">
        <f>SUM(Z286:Z292)</f>
        <v>0</v>
      </c>
      <c r="AJ285" s="54">
        <f>SUM(AA286:AA292)</f>
        <v>0</v>
      </c>
    </row>
    <row r="286" spans="1:42" x14ac:dyDescent="0.2">
      <c r="A286" s="55" t="s">
        <v>142</v>
      </c>
      <c r="B286" s="55" t="s">
        <v>1139</v>
      </c>
      <c r="C286" s="55" t="s">
        <v>1214</v>
      </c>
      <c r="D286" s="55" t="s">
        <v>1326</v>
      </c>
      <c r="E286" s="55" t="s">
        <v>1709</v>
      </c>
      <c r="F286" s="56">
        <v>1.2</v>
      </c>
      <c r="G286" s="56">
        <v>0</v>
      </c>
      <c r="H286" s="56">
        <f t="shared" ref="H286:H292" si="48">ROUND(F286*AD286,2)</f>
        <v>0</v>
      </c>
      <c r="I286" s="56">
        <f t="shared" ref="I286:I292" si="49">J286-H286</f>
        <v>0</v>
      </c>
      <c r="J286" s="56">
        <f t="shared" ref="J286:J292" si="50">ROUND(F286*G286,2)</f>
        <v>0</v>
      </c>
      <c r="K286" s="56">
        <v>3.9600000000000003E-2</v>
      </c>
      <c r="L286" s="56">
        <f t="shared" ref="L286:L292" si="51">F286*K286</f>
        <v>4.752E-2</v>
      </c>
      <c r="M286" s="57" t="s">
        <v>7</v>
      </c>
      <c r="N286" s="56">
        <f t="shared" ref="N286:N292" si="52">IF(M286="5",I286,0)</f>
        <v>0</v>
      </c>
      <c r="Y286" s="56">
        <f t="shared" ref="Y286:Y292" si="53">IF(AC286=0,J286,0)</f>
        <v>0</v>
      </c>
      <c r="Z286" s="56">
        <f t="shared" ref="Z286:Z292" si="54">IF(AC286=15,J286,0)</f>
        <v>0</v>
      </c>
      <c r="AA286" s="56">
        <f t="shared" ref="AA286:AA292" si="55">IF(AC286=21,J286,0)</f>
        <v>0</v>
      </c>
      <c r="AC286" s="58">
        <v>21</v>
      </c>
      <c r="AD286" s="58">
        <f t="shared" ref="AD286:AD292" si="56">G286*0</f>
        <v>0</v>
      </c>
      <c r="AE286" s="58">
        <f t="shared" ref="AE286:AE292" si="57">G286*(1-0)</f>
        <v>0</v>
      </c>
      <c r="AL286" s="58">
        <f t="shared" ref="AL286:AL292" si="58">F286*AD286</f>
        <v>0</v>
      </c>
      <c r="AM286" s="58">
        <f t="shared" ref="AM286:AM292" si="59">F286*AE286</f>
        <v>0</v>
      </c>
      <c r="AN286" s="59" t="s">
        <v>1757</v>
      </c>
      <c r="AO286" s="59" t="s">
        <v>1767</v>
      </c>
      <c r="AP286" s="47" t="s">
        <v>1769</v>
      </c>
    </row>
    <row r="287" spans="1:42" x14ac:dyDescent="0.2">
      <c r="A287" s="55" t="s">
        <v>143</v>
      </c>
      <c r="B287" s="55" t="s">
        <v>1139</v>
      </c>
      <c r="C287" s="55" t="s">
        <v>1215</v>
      </c>
      <c r="D287" s="55" t="s">
        <v>1327</v>
      </c>
      <c r="E287" s="55" t="s">
        <v>1712</v>
      </c>
      <c r="F287" s="56">
        <v>1</v>
      </c>
      <c r="G287" s="56">
        <v>0</v>
      </c>
      <c r="H287" s="56">
        <f t="shared" si="48"/>
        <v>0</v>
      </c>
      <c r="I287" s="56">
        <f t="shared" si="49"/>
        <v>0</v>
      </c>
      <c r="J287" s="56">
        <f t="shared" si="50"/>
        <v>0</v>
      </c>
      <c r="K287" s="56">
        <v>5.1999999999999995E-4</v>
      </c>
      <c r="L287" s="56">
        <f t="shared" si="51"/>
        <v>5.1999999999999995E-4</v>
      </c>
      <c r="M287" s="57" t="s">
        <v>7</v>
      </c>
      <c r="N287" s="56">
        <f t="shared" si="52"/>
        <v>0</v>
      </c>
      <c r="Y287" s="56">
        <f t="shared" si="53"/>
        <v>0</v>
      </c>
      <c r="Z287" s="56">
        <f t="shared" si="54"/>
        <v>0</v>
      </c>
      <c r="AA287" s="56">
        <f t="shared" si="55"/>
        <v>0</v>
      </c>
      <c r="AC287" s="58">
        <v>21</v>
      </c>
      <c r="AD287" s="58">
        <f t="shared" si="56"/>
        <v>0</v>
      </c>
      <c r="AE287" s="58">
        <f t="shared" si="57"/>
        <v>0</v>
      </c>
      <c r="AL287" s="58">
        <f t="shared" si="58"/>
        <v>0</v>
      </c>
      <c r="AM287" s="58">
        <f t="shared" si="59"/>
        <v>0</v>
      </c>
      <c r="AN287" s="59" t="s">
        <v>1757</v>
      </c>
      <c r="AO287" s="59" t="s">
        <v>1767</v>
      </c>
      <c r="AP287" s="47" t="s">
        <v>1769</v>
      </c>
    </row>
    <row r="288" spans="1:42" x14ac:dyDescent="0.2">
      <c r="A288" s="55" t="s">
        <v>144</v>
      </c>
      <c r="B288" s="55" t="s">
        <v>1139</v>
      </c>
      <c r="C288" s="55" t="s">
        <v>1216</v>
      </c>
      <c r="D288" s="55" t="s">
        <v>1328</v>
      </c>
      <c r="E288" s="55" t="s">
        <v>1712</v>
      </c>
      <c r="F288" s="56">
        <v>1</v>
      </c>
      <c r="G288" s="56">
        <v>0</v>
      </c>
      <c r="H288" s="56">
        <f t="shared" si="48"/>
        <v>0</v>
      </c>
      <c r="I288" s="56">
        <f t="shared" si="49"/>
        <v>0</v>
      </c>
      <c r="J288" s="56">
        <f t="shared" si="50"/>
        <v>0</v>
      </c>
      <c r="K288" s="56">
        <v>1.933E-2</v>
      </c>
      <c r="L288" s="56">
        <f t="shared" si="51"/>
        <v>1.933E-2</v>
      </c>
      <c r="M288" s="57" t="s">
        <v>7</v>
      </c>
      <c r="N288" s="56">
        <f t="shared" si="52"/>
        <v>0</v>
      </c>
      <c r="Y288" s="56">
        <f t="shared" si="53"/>
        <v>0</v>
      </c>
      <c r="Z288" s="56">
        <f t="shared" si="54"/>
        <v>0</v>
      </c>
      <c r="AA288" s="56">
        <f t="shared" si="55"/>
        <v>0</v>
      </c>
      <c r="AC288" s="58">
        <v>21</v>
      </c>
      <c r="AD288" s="58">
        <f t="shared" si="56"/>
        <v>0</v>
      </c>
      <c r="AE288" s="58">
        <f t="shared" si="57"/>
        <v>0</v>
      </c>
      <c r="AL288" s="58">
        <f t="shared" si="58"/>
        <v>0</v>
      </c>
      <c r="AM288" s="58">
        <f t="shared" si="59"/>
        <v>0</v>
      </c>
      <c r="AN288" s="59" t="s">
        <v>1757</v>
      </c>
      <c r="AO288" s="59" t="s">
        <v>1767</v>
      </c>
      <c r="AP288" s="47" t="s">
        <v>1769</v>
      </c>
    </row>
    <row r="289" spans="1:42" x14ac:dyDescent="0.2">
      <c r="A289" s="55" t="s">
        <v>145</v>
      </c>
      <c r="B289" s="55" t="s">
        <v>1139</v>
      </c>
      <c r="C289" s="55" t="s">
        <v>1217</v>
      </c>
      <c r="D289" s="55" t="s">
        <v>1329</v>
      </c>
      <c r="E289" s="55" t="s">
        <v>1712</v>
      </c>
      <c r="F289" s="56">
        <v>1</v>
      </c>
      <c r="G289" s="56">
        <v>0</v>
      </c>
      <c r="H289" s="56">
        <f t="shared" si="48"/>
        <v>0</v>
      </c>
      <c r="I289" s="56">
        <f t="shared" si="49"/>
        <v>0</v>
      </c>
      <c r="J289" s="56">
        <f t="shared" si="50"/>
        <v>0</v>
      </c>
      <c r="K289" s="56">
        <v>2.2499999999999998E-3</v>
      </c>
      <c r="L289" s="56">
        <f t="shared" si="51"/>
        <v>2.2499999999999998E-3</v>
      </c>
      <c r="M289" s="57" t="s">
        <v>7</v>
      </c>
      <c r="N289" s="56">
        <f t="shared" si="52"/>
        <v>0</v>
      </c>
      <c r="Y289" s="56">
        <f t="shared" si="53"/>
        <v>0</v>
      </c>
      <c r="Z289" s="56">
        <f t="shared" si="54"/>
        <v>0</v>
      </c>
      <c r="AA289" s="56">
        <f t="shared" si="55"/>
        <v>0</v>
      </c>
      <c r="AC289" s="58">
        <v>21</v>
      </c>
      <c r="AD289" s="58">
        <f t="shared" si="56"/>
        <v>0</v>
      </c>
      <c r="AE289" s="58">
        <f t="shared" si="57"/>
        <v>0</v>
      </c>
      <c r="AL289" s="58">
        <f t="shared" si="58"/>
        <v>0</v>
      </c>
      <c r="AM289" s="58">
        <f t="shared" si="59"/>
        <v>0</v>
      </c>
      <c r="AN289" s="59" t="s">
        <v>1757</v>
      </c>
      <c r="AO289" s="59" t="s">
        <v>1767</v>
      </c>
      <c r="AP289" s="47" t="s">
        <v>1769</v>
      </c>
    </row>
    <row r="290" spans="1:42" x14ac:dyDescent="0.2">
      <c r="A290" s="55" t="s">
        <v>146</v>
      </c>
      <c r="B290" s="55" t="s">
        <v>1139</v>
      </c>
      <c r="C290" s="55" t="s">
        <v>1218</v>
      </c>
      <c r="D290" s="55" t="s">
        <v>1330</v>
      </c>
      <c r="E290" s="55" t="s">
        <v>1712</v>
      </c>
      <c r="F290" s="56">
        <v>2</v>
      </c>
      <c r="G290" s="56">
        <v>0</v>
      </c>
      <c r="H290" s="56">
        <f t="shared" si="48"/>
        <v>0</v>
      </c>
      <c r="I290" s="56">
        <f t="shared" si="49"/>
        <v>0</v>
      </c>
      <c r="J290" s="56">
        <f t="shared" si="50"/>
        <v>0</v>
      </c>
      <c r="K290" s="56">
        <v>1.56E-3</v>
      </c>
      <c r="L290" s="56">
        <f t="shared" si="51"/>
        <v>3.1199999999999999E-3</v>
      </c>
      <c r="M290" s="57" t="s">
        <v>7</v>
      </c>
      <c r="N290" s="56">
        <f t="shared" si="52"/>
        <v>0</v>
      </c>
      <c r="Y290" s="56">
        <f t="shared" si="53"/>
        <v>0</v>
      </c>
      <c r="Z290" s="56">
        <f t="shared" si="54"/>
        <v>0</v>
      </c>
      <c r="AA290" s="56">
        <f t="shared" si="55"/>
        <v>0</v>
      </c>
      <c r="AC290" s="58">
        <v>21</v>
      </c>
      <c r="AD290" s="58">
        <f t="shared" si="56"/>
        <v>0</v>
      </c>
      <c r="AE290" s="58">
        <f t="shared" si="57"/>
        <v>0</v>
      </c>
      <c r="AL290" s="58">
        <f t="shared" si="58"/>
        <v>0</v>
      </c>
      <c r="AM290" s="58">
        <f t="shared" si="59"/>
        <v>0</v>
      </c>
      <c r="AN290" s="59" t="s">
        <v>1757</v>
      </c>
      <c r="AO290" s="59" t="s">
        <v>1767</v>
      </c>
      <c r="AP290" s="47" t="s">
        <v>1769</v>
      </c>
    </row>
    <row r="291" spans="1:42" x14ac:dyDescent="0.2">
      <c r="A291" s="55" t="s">
        <v>147</v>
      </c>
      <c r="B291" s="55" t="s">
        <v>1139</v>
      </c>
      <c r="C291" s="55" t="s">
        <v>1220</v>
      </c>
      <c r="D291" s="55" t="s">
        <v>1332</v>
      </c>
      <c r="E291" s="55" t="s">
        <v>1712</v>
      </c>
      <c r="F291" s="56">
        <v>2</v>
      </c>
      <c r="G291" s="56">
        <v>0</v>
      </c>
      <c r="H291" s="56">
        <f t="shared" si="48"/>
        <v>0</v>
      </c>
      <c r="I291" s="56">
        <f t="shared" si="49"/>
        <v>0</v>
      </c>
      <c r="J291" s="56">
        <f t="shared" si="50"/>
        <v>0</v>
      </c>
      <c r="K291" s="56">
        <v>1.9460000000000002E-2</v>
      </c>
      <c r="L291" s="56">
        <f t="shared" si="51"/>
        <v>3.8920000000000003E-2</v>
      </c>
      <c r="M291" s="57" t="s">
        <v>7</v>
      </c>
      <c r="N291" s="56">
        <f t="shared" si="52"/>
        <v>0</v>
      </c>
      <c r="Y291" s="56">
        <f t="shared" si="53"/>
        <v>0</v>
      </c>
      <c r="Z291" s="56">
        <f t="shared" si="54"/>
        <v>0</v>
      </c>
      <c r="AA291" s="56">
        <f t="shared" si="55"/>
        <v>0</v>
      </c>
      <c r="AC291" s="58">
        <v>21</v>
      </c>
      <c r="AD291" s="58">
        <f t="shared" si="56"/>
        <v>0</v>
      </c>
      <c r="AE291" s="58">
        <f t="shared" si="57"/>
        <v>0</v>
      </c>
      <c r="AL291" s="58">
        <f t="shared" si="58"/>
        <v>0</v>
      </c>
      <c r="AM291" s="58">
        <f t="shared" si="59"/>
        <v>0</v>
      </c>
      <c r="AN291" s="59" t="s">
        <v>1757</v>
      </c>
      <c r="AO291" s="59" t="s">
        <v>1767</v>
      </c>
      <c r="AP291" s="47" t="s">
        <v>1769</v>
      </c>
    </row>
    <row r="292" spans="1:42" x14ac:dyDescent="0.2">
      <c r="A292" s="55" t="s">
        <v>148</v>
      </c>
      <c r="B292" s="55" t="s">
        <v>1139</v>
      </c>
      <c r="C292" s="55" t="s">
        <v>1219</v>
      </c>
      <c r="D292" s="55" t="s">
        <v>1331</v>
      </c>
      <c r="E292" s="55" t="s">
        <v>1708</v>
      </c>
      <c r="F292" s="56">
        <v>21.5</v>
      </c>
      <c r="G292" s="56">
        <v>0</v>
      </c>
      <c r="H292" s="56">
        <f t="shared" si="48"/>
        <v>0</v>
      </c>
      <c r="I292" s="56">
        <f t="shared" si="49"/>
        <v>0</v>
      </c>
      <c r="J292" s="56">
        <f t="shared" si="50"/>
        <v>0</v>
      </c>
      <c r="K292" s="56">
        <v>6.8000000000000005E-2</v>
      </c>
      <c r="L292" s="56">
        <f t="shared" si="51"/>
        <v>1.4620000000000002</v>
      </c>
      <c r="M292" s="57" t="s">
        <v>7</v>
      </c>
      <c r="N292" s="56">
        <f t="shared" si="52"/>
        <v>0</v>
      </c>
      <c r="Y292" s="56">
        <f t="shared" si="53"/>
        <v>0</v>
      </c>
      <c r="Z292" s="56">
        <f t="shared" si="54"/>
        <v>0</v>
      </c>
      <c r="AA292" s="56">
        <f t="shared" si="55"/>
        <v>0</v>
      </c>
      <c r="AC292" s="58">
        <v>21</v>
      </c>
      <c r="AD292" s="58">
        <f t="shared" si="56"/>
        <v>0</v>
      </c>
      <c r="AE292" s="58">
        <f t="shared" si="57"/>
        <v>0</v>
      </c>
      <c r="AL292" s="58">
        <f t="shared" si="58"/>
        <v>0</v>
      </c>
      <c r="AM292" s="58">
        <f t="shared" si="59"/>
        <v>0</v>
      </c>
      <c r="AN292" s="59" t="s">
        <v>1757</v>
      </c>
      <c r="AO292" s="59" t="s">
        <v>1767</v>
      </c>
      <c r="AP292" s="47" t="s">
        <v>1769</v>
      </c>
    </row>
    <row r="293" spans="1:42" x14ac:dyDescent="0.2">
      <c r="A293" s="52"/>
      <c r="B293" s="53" t="s">
        <v>1139</v>
      </c>
      <c r="C293" s="53" t="s">
        <v>1223</v>
      </c>
      <c r="D293" s="269" t="s">
        <v>1336</v>
      </c>
      <c r="E293" s="270"/>
      <c r="F293" s="270"/>
      <c r="G293" s="270"/>
      <c r="H293" s="54">
        <f>SUM(H294:H294)</f>
        <v>0</v>
      </c>
      <c r="I293" s="54">
        <f>SUM(I294:I294)</f>
        <v>0</v>
      </c>
      <c r="J293" s="54">
        <f>H293+I293</f>
        <v>0</v>
      </c>
      <c r="K293" s="47"/>
      <c r="L293" s="54">
        <f>SUM(L294:L294)</f>
        <v>0</v>
      </c>
      <c r="O293" s="54">
        <f>IF(P293="PR",J293,SUM(N294:N294))</f>
        <v>0</v>
      </c>
      <c r="P293" s="47" t="s">
        <v>1737</v>
      </c>
      <c r="Q293" s="54">
        <f>IF(P293="HS",H293,0)</f>
        <v>0</v>
      </c>
      <c r="R293" s="54">
        <f>IF(P293="HS",I293-O293,0)</f>
        <v>0</v>
      </c>
      <c r="S293" s="54">
        <f>IF(P293="PS",H293,0)</f>
        <v>0</v>
      </c>
      <c r="T293" s="54">
        <f>IF(P293="PS",I293-O293,0)</f>
        <v>0</v>
      </c>
      <c r="U293" s="54">
        <f>IF(P293="MP",H293,0)</f>
        <v>0</v>
      </c>
      <c r="V293" s="54">
        <f>IF(P293="MP",I293-O293,0)</f>
        <v>0</v>
      </c>
      <c r="W293" s="54">
        <f>IF(P293="OM",H293,0)</f>
        <v>0</v>
      </c>
      <c r="X293" s="47" t="s">
        <v>1139</v>
      </c>
      <c r="AH293" s="54">
        <f>SUM(Y294:Y294)</f>
        <v>0</v>
      </c>
      <c r="AI293" s="54">
        <f>SUM(Z294:Z294)</f>
        <v>0</v>
      </c>
      <c r="AJ293" s="54">
        <f>SUM(AA294:AA294)</f>
        <v>0</v>
      </c>
    </row>
    <row r="294" spans="1:42" x14ac:dyDescent="0.2">
      <c r="A294" s="55" t="s">
        <v>149</v>
      </c>
      <c r="B294" s="55" t="s">
        <v>1139</v>
      </c>
      <c r="C294" s="55"/>
      <c r="D294" s="55" t="s">
        <v>1336</v>
      </c>
      <c r="E294" s="55"/>
      <c r="F294" s="56">
        <v>1</v>
      </c>
      <c r="G294" s="56">
        <v>0</v>
      </c>
      <c r="H294" s="56">
        <f>ROUND(F294*AD294,2)</f>
        <v>0</v>
      </c>
      <c r="I294" s="56">
        <f>J294-H294</f>
        <v>0</v>
      </c>
      <c r="J294" s="56">
        <f>ROUND(F294*G294,2)</f>
        <v>0</v>
      </c>
      <c r="K294" s="56">
        <v>0</v>
      </c>
      <c r="L294" s="56">
        <f>F294*K294</f>
        <v>0</v>
      </c>
      <c r="M294" s="57" t="s">
        <v>8</v>
      </c>
      <c r="N294" s="56">
        <f>IF(M294="5",I294,0)</f>
        <v>0</v>
      </c>
      <c r="Y294" s="56">
        <f>IF(AC294=0,J294,0)</f>
        <v>0</v>
      </c>
      <c r="Z294" s="56">
        <f>IF(AC294=15,J294,0)</f>
        <v>0</v>
      </c>
      <c r="AA294" s="56">
        <f>IF(AC294=21,J294,0)</f>
        <v>0</v>
      </c>
      <c r="AC294" s="58">
        <v>21</v>
      </c>
      <c r="AD294" s="58">
        <f>G294*0</f>
        <v>0</v>
      </c>
      <c r="AE294" s="58">
        <f>G294*(1-0)</f>
        <v>0</v>
      </c>
      <c r="AL294" s="58">
        <f>F294*AD294</f>
        <v>0</v>
      </c>
      <c r="AM294" s="58">
        <f>F294*AE294</f>
        <v>0</v>
      </c>
      <c r="AN294" s="59" t="s">
        <v>1759</v>
      </c>
      <c r="AO294" s="59" t="s">
        <v>1767</v>
      </c>
      <c r="AP294" s="47" t="s">
        <v>1769</v>
      </c>
    </row>
    <row r="295" spans="1:42" x14ac:dyDescent="0.2">
      <c r="A295" s="52"/>
      <c r="B295" s="53" t="s">
        <v>1139</v>
      </c>
      <c r="C295" s="53" t="s">
        <v>1224</v>
      </c>
      <c r="D295" s="269" t="s">
        <v>1337</v>
      </c>
      <c r="E295" s="270"/>
      <c r="F295" s="270"/>
      <c r="G295" s="270"/>
      <c r="H295" s="54">
        <f>SUM(H296:H301)</f>
        <v>0</v>
      </c>
      <c r="I295" s="54">
        <f>SUM(I296:I301)</f>
        <v>0</v>
      </c>
      <c r="J295" s="54">
        <f>H295+I295</f>
        <v>0</v>
      </c>
      <c r="K295" s="47"/>
      <c r="L295" s="54">
        <f>SUM(L296:L301)</f>
        <v>0</v>
      </c>
      <c r="O295" s="54">
        <f>IF(P295="PR",J295,SUM(N296:N301))</f>
        <v>0</v>
      </c>
      <c r="P295" s="47" t="s">
        <v>1736</v>
      </c>
      <c r="Q295" s="54">
        <f>IF(P295="HS",H295,0)</f>
        <v>0</v>
      </c>
      <c r="R295" s="54">
        <f>IF(P295="HS",I295-O295,0)</f>
        <v>0</v>
      </c>
      <c r="S295" s="54">
        <f>IF(P295="PS",H295,0)</f>
        <v>0</v>
      </c>
      <c r="T295" s="54">
        <f>IF(P295="PS",I295-O295,0)</f>
        <v>0</v>
      </c>
      <c r="U295" s="54">
        <f>IF(P295="MP",H295,0)</f>
        <v>0</v>
      </c>
      <c r="V295" s="54">
        <f>IF(P295="MP",I295-O295,0)</f>
        <v>0</v>
      </c>
      <c r="W295" s="54">
        <f>IF(P295="OM",H295,0)</f>
        <v>0</v>
      </c>
      <c r="X295" s="47" t="s">
        <v>1139</v>
      </c>
      <c r="AH295" s="54">
        <f>SUM(Y296:Y301)</f>
        <v>0</v>
      </c>
      <c r="AI295" s="54">
        <f>SUM(Z296:Z301)</f>
        <v>0</v>
      </c>
      <c r="AJ295" s="54">
        <f>SUM(AA296:AA301)</f>
        <v>0</v>
      </c>
    </row>
    <row r="296" spans="1:42" x14ac:dyDescent="0.2">
      <c r="A296" s="55" t="s">
        <v>150</v>
      </c>
      <c r="B296" s="55" t="s">
        <v>1139</v>
      </c>
      <c r="C296" s="55" t="s">
        <v>1225</v>
      </c>
      <c r="D296" s="55" t="s">
        <v>1338</v>
      </c>
      <c r="E296" s="55" t="s">
        <v>1710</v>
      </c>
      <c r="F296" s="56">
        <v>1.72</v>
      </c>
      <c r="G296" s="56">
        <v>0</v>
      </c>
      <c r="H296" s="56">
        <f t="shared" ref="H296:H301" si="60">ROUND(F296*AD296,2)</f>
        <v>0</v>
      </c>
      <c r="I296" s="56">
        <f t="shared" ref="I296:I301" si="61">J296-H296</f>
        <v>0</v>
      </c>
      <c r="J296" s="56">
        <f t="shared" ref="J296:J301" si="62">ROUND(F296*G296,2)</f>
        <v>0</v>
      </c>
      <c r="K296" s="56">
        <v>0</v>
      </c>
      <c r="L296" s="56">
        <f t="shared" ref="L296:L301" si="63">F296*K296</f>
        <v>0</v>
      </c>
      <c r="M296" s="57" t="s">
        <v>10</v>
      </c>
      <c r="N296" s="56">
        <f t="shared" ref="N296:N301" si="64">IF(M296="5",I296,0)</f>
        <v>0</v>
      </c>
      <c r="Y296" s="56">
        <f t="shared" ref="Y296:Y301" si="65">IF(AC296=0,J296,0)</f>
        <v>0</v>
      </c>
      <c r="Z296" s="56">
        <f t="shared" ref="Z296:Z301" si="66">IF(AC296=15,J296,0)</f>
        <v>0</v>
      </c>
      <c r="AA296" s="56">
        <f t="shared" ref="AA296:AA301" si="67">IF(AC296=21,J296,0)</f>
        <v>0</v>
      </c>
      <c r="AC296" s="58">
        <v>21</v>
      </c>
      <c r="AD296" s="58">
        <f t="shared" ref="AD296:AD301" si="68">G296*0</f>
        <v>0</v>
      </c>
      <c r="AE296" s="58">
        <f t="shared" ref="AE296:AE301" si="69">G296*(1-0)</f>
        <v>0</v>
      </c>
      <c r="AL296" s="58">
        <f t="shared" ref="AL296:AL301" si="70">F296*AD296</f>
        <v>0</v>
      </c>
      <c r="AM296" s="58">
        <f t="shared" ref="AM296:AM301" si="71">F296*AE296</f>
        <v>0</v>
      </c>
      <c r="AN296" s="59" t="s">
        <v>1760</v>
      </c>
      <c r="AO296" s="59" t="s">
        <v>1767</v>
      </c>
      <c r="AP296" s="47" t="s">
        <v>1769</v>
      </c>
    </row>
    <row r="297" spans="1:42" x14ac:dyDescent="0.2">
      <c r="A297" s="55" t="s">
        <v>151</v>
      </c>
      <c r="B297" s="55" t="s">
        <v>1139</v>
      </c>
      <c r="C297" s="55" t="s">
        <v>1226</v>
      </c>
      <c r="D297" s="55" t="s">
        <v>1339</v>
      </c>
      <c r="E297" s="55" t="s">
        <v>1710</v>
      </c>
      <c r="F297" s="56">
        <v>1.72</v>
      </c>
      <c r="G297" s="56">
        <v>0</v>
      </c>
      <c r="H297" s="56">
        <f t="shared" si="60"/>
        <v>0</v>
      </c>
      <c r="I297" s="56">
        <f t="shared" si="61"/>
        <v>0</v>
      </c>
      <c r="J297" s="56">
        <f t="shared" si="62"/>
        <v>0</v>
      </c>
      <c r="K297" s="56">
        <v>0</v>
      </c>
      <c r="L297" s="56">
        <f t="shared" si="63"/>
        <v>0</v>
      </c>
      <c r="M297" s="57" t="s">
        <v>10</v>
      </c>
      <c r="N297" s="56">
        <f t="shared" si="64"/>
        <v>0</v>
      </c>
      <c r="Y297" s="56">
        <f t="shared" si="65"/>
        <v>0</v>
      </c>
      <c r="Z297" s="56">
        <f t="shared" si="66"/>
        <v>0</v>
      </c>
      <c r="AA297" s="56">
        <f t="shared" si="67"/>
        <v>0</v>
      </c>
      <c r="AC297" s="58">
        <v>21</v>
      </c>
      <c r="AD297" s="58">
        <f t="shared" si="68"/>
        <v>0</v>
      </c>
      <c r="AE297" s="58">
        <f t="shared" si="69"/>
        <v>0</v>
      </c>
      <c r="AL297" s="58">
        <f t="shared" si="70"/>
        <v>0</v>
      </c>
      <c r="AM297" s="58">
        <f t="shared" si="71"/>
        <v>0</v>
      </c>
      <c r="AN297" s="59" t="s">
        <v>1760</v>
      </c>
      <c r="AO297" s="59" t="s">
        <v>1767</v>
      </c>
      <c r="AP297" s="47" t="s">
        <v>1769</v>
      </c>
    </row>
    <row r="298" spans="1:42" x14ac:dyDescent="0.2">
      <c r="A298" s="55" t="s">
        <v>152</v>
      </c>
      <c r="B298" s="55" t="s">
        <v>1139</v>
      </c>
      <c r="C298" s="55" t="s">
        <v>1227</v>
      </c>
      <c r="D298" s="55" t="s">
        <v>1340</v>
      </c>
      <c r="E298" s="55" t="s">
        <v>1710</v>
      </c>
      <c r="F298" s="56">
        <v>1.72</v>
      </c>
      <c r="G298" s="56">
        <v>0</v>
      </c>
      <c r="H298" s="56">
        <f t="shared" si="60"/>
        <v>0</v>
      </c>
      <c r="I298" s="56">
        <f t="shared" si="61"/>
        <v>0</v>
      </c>
      <c r="J298" s="56">
        <f t="shared" si="62"/>
        <v>0</v>
      </c>
      <c r="K298" s="56">
        <v>0</v>
      </c>
      <c r="L298" s="56">
        <f t="shared" si="63"/>
        <v>0</v>
      </c>
      <c r="M298" s="57" t="s">
        <v>10</v>
      </c>
      <c r="N298" s="56">
        <f t="shared" si="64"/>
        <v>0</v>
      </c>
      <c r="Y298" s="56">
        <f t="shared" si="65"/>
        <v>0</v>
      </c>
      <c r="Z298" s="56">
        <f t="shared" si="66"/>
        <v>0</v>
      </c>
      <c r="AA298" s="56">
        <f t="shared" si="67"/>
        <v>0</v>
      </c>
      <c r="AC298" s="58">
        <v>21</v>
      </c>
      <c r="AD298" s="58">
        <f t="shared" si="68"/>
        <v>0</v>
      </c>
      <c r="AE298" s="58">
        <f t="shared" si="69"/>
        <v>0</v>
      </c>
      <c r="AL298" s="58">
        <f t="shared" si="70"/>
        <v>0</v>
      </c>
      <c r="AM298" s="58">
        <f t="shared" si="71"/>
        <v>0</v>
      </c>
      <c r="AN298" s="59" t="s">
        <v>1760</v>
      </c>
      <c r="AO298" s="59" t="s">
        <v>1767</v>
      </c>
      <c r="AP298" s="47" t="s">
        <v>1769</v>
      </c>
    </row>
    <row r="299" spans="1:42" x14ac:dyDescent="0.2">
      <c r="A299" s="55" t="s">
        <v>153</v>
      </c>
      <c r="B299" s="55" t="s">
        <v>1139</v>
      </c>
      <c r="C299" s="55" t="s">
        <v>1228</v>
      </c>
      <c r="D299" s="55" t="s">
        <v>1341</v>
      </c>
      <c r="E299" s="55" t="s">
        <v>1710</v>
      </c>
      <c r="F299" s="56">
        <v>1.72</v>
      </c>
      <c r="G299" s="56">
        <v>0</v>
      </c>
      <c r="H299" s="56">
        <f t="shared" si="60"/>
        <v>0</v>
      </c>
      <c r="I299" s="56">
        <f t="shared" si="61"/>
        <v>0</v>
      </c>
      <c r="J299" s="56">
        <f t="shared" si="62"/>
        <v>0</v>
      </c>
      <c r="K299" s="56">
        <v>0</v>
      </c>
      <c r="L299" s="56">
        <f t="shared" si="63"/>
        <v>0</v>
      </c>
      <c r="M299" s="57" t="s">
        <v>10</v>
      </c>
      <c r="N299" s="56">
        <f t="shared" si="64"/>
        <v>0</v>
      </c>
      <c r="Y299" s="56">
        <f t="shared" si="65"/>
        <v>0</v>
      </c>
      <c r="Z299" s="56">
        <f t="shared" si="66"/>
        <v>0</v>
      </c>
      <c r="AA299" s="56">
        <f t="shared" si="67"/>
        <v>0</v>
      </c>
      <c r="AC299" s="58">
        <v>21</v>
      </c>
      <c r="AD299" s="58">
        <f t="shared" si="68"/>
        <v>0</v>
      </c>
      <c r="AE299" s="58">
        <f t="shared" si="69"/>
        <v>0</v>
      </c>
      <c r="AL299" s="58">
        <f t="shared" si="70"/>
        <v>0</v>
      </c>
      <c r="AM299" s="58">
        <f t="shared" si="71"/>
        <v>0</v>
      </c>
      <c r="AN299" s="59" t="s">
        <v>1760</v>
      </c>
      <c r="AO299" s="59" t="s">
        <v>1767</v>
      </c>
      <c r="AP299" s="47" t="s">
        <v>1769</v>
      </c>
    </row>
    <row r="300" spans="1:42" x14ac:dyDescent="0.2">
      <c r="A300" s="55" t="s">
        <v>154</v>
      </c>
      <c r="B300" s="55" t="s">
        <v>1139</v>
      </c>
      <c r="C300" s="55" t="s">
        <v>1229</v>
      </c>
      <c r="D300" s="55" t="s">
        <v>1342</v>
      </c>
      <c r="E300" s="55" t="s">
        <v>1710</v>
      </c>
      <c r="F300" s="56">
        <v>1.72</v>
      </c>
      <c r="G300" s="56">
        <v>0</v>
      </c>
      <c r="H300" s="56">
        <f t="shared" si="60"/>
        <v>0</v>
      </c>
      <c r="I300" s="56">
        <f t="shared" si="61"/>
        <v>0</v>
      </c>
      <c r="J300" s="56">
        <f t="shared" si="62"/>
        <v>0</v>
      </c>
      <c r="K300" s="56">
        <v>0</v>
      </c>
      <c r="L300" s="56">
        <f t="shared" si="63"/>
        <v>0</v>
      </c>
      <c r="M300" s="57" t="s">
        <v>10</v>
      </c>
      <c r="N300" s="56">
        <f t="shared" si="64"/>
        <v>0</v>
      </c>
      <c r="Y300" s="56">
        <f t="shared" si="65"/>
        <v>0</v>
      </c>
      <c r="Z300" s="56">
        <f t="shared" si="66"/>
        <v>0</v>
      </c>
      <c r="AA300" s="56">
        <f t="shared" si="67"/>
        <v>0</v>
      </c>
      <c r="AC300" s="58">
        <v>21</v>
      </c>
      <c r="AD300" s="58">
        <f t="shared" si="68"/>
        <v>0</v>
      </c>
      <c r="AE300" s="58">
        <f t="shared" si="69"/>
        <v>0</v>
      </c>
      <c r="AL300" s="58">
        <f t="shared" si="70"/>
        <v>0</v>
      </c>
      <c r="AM300" s="58">
        <f t="shared" si="71"/>
        <v>0</v>
      </c>
      <c r="AN300" s="59" t="s">
        <v>1760</v>
      </c>
      <c r="AO300" s="59" t="s">
        <v>1767</v>
      </c>
      <c r="AP300" s="47" t="s">
        <v>1769</v>
      </c>
    </row>
    <row r="301" spans="1:42" x14ac:dyDescent="0.2">
      <c r="A301" s="55" t="s">
        <v>155</v>
      </c>
      <c r="B301" s="55" t="s">
        <v>1139</v>
      </c>
      <c r="C301" s="55" t="s">
        <v>1230</v>
      </c>
      <c r="D301" s="55" t="s">
        <v>1343</v>
      </c>
      <c r="E301" s="55" t="s">
        <v>1710</v>
      </c>
      <c r="F301" s="56">
        <v>1.72</v>
      </c>
      <c r="G301" s="56">
        <v>0</v>
      </c>
      <c r="H301" s="56">
        <f t="shared" si="60"/>
        <v>0</v>
      </c>
      <c r="I301" s="56">
        <f t="shared" si="61"/>
        <v>0</v>
      </c>
      <c r="J301" s="56">
        <f t="shared" si="62"/>
        <v>0</v>
      </c>
      <c r="K301" s="56">
        <v>0</v>
      </c>
      <c r="L301" s="56">
        <f t="shared" si="63"/>
        <v>0</v>
      </c>
      <c r="M301" s="57" t="s">
        <v>10</v>
      </c>
      <c r="N301" s="56">
        <f t="shared" si="64"/>
        <v>0</v>
      </c>
      <c r="Y301" s="56">
        <f t="shared" si="65"/>
        <v>0</v>
      </c>
      <c r="Z301" s="56">
        <f t="shared" si="66"/>
        <v>0</v>
      </c>
      <c r="AA301" s="56">
        <f t="shared" si="67"/>
        <v>0</v>
      </c>
      <c r="AC301" s="58">
        <v>21</v>
      </c>
      <c r="AD301" s="58">
        <f t="shared" si="68"/>
        <v>0</v>
      </c>
      <c r="AE301" s="58">
        <f t="shared" si="69"/>
        <v>0</v>
      </c>
      <c r="AL301" s="58">
        <f t="shared" si="70"/>
        <v>0</v>
      </c>
      <c r="AM301" s="58">
        <f t="shared" si="71"/>
        <v>0</v>
      </c>
      <c r="AN301" s="59" t="s">
        <v>1760</v>
      </c>
      <c r="AO301" s="59" t="s">
        <v>1767</v>
      </c>
      <c r="AP301" s="47" t="s">
        <v>1769</v>
      </c>
    </row>
    <row r="302" spans="1:42" x14ac:dyDescent="0.2">
      <c r="A302" s="52"/>
      <c r="B302" s="53" t="s">
        <v>1140</v>
      </c>
      <c r="C302" s="53"/>
      <c r="D302" s="269" t="s">
        <v>1376</v>
      </c>
      <c r="E302" s="270"/>
      <c r="F302" s="270"/>
      <c r="G302" s="270"/>
      <c r="H302" s="54">
        <f>H303+H308+H311+H314+H325+H338+H341+H372+H382+H406+H411+H422+H430+H438+H441+H443</f>
        <v>0</v>
      </c>
      <c r="I302" s="54">
        <f>I303+I308+I311+I314+I325+I338+I341+I372+I382+I406+I411+I422+I430+I438+I441+I443</f>
        <v>0</v>
      </c>
      <c r="J302" s="54">
        <f>H302+I302</f>
        <v>0</v>
      </c>
      <c r="K302" s="47"/>
      <c r="L302" s="54">
        <f>L303+L308+L311+L314+L325+L338+L341+L372+L382+L406+L411+L422+L430+L438+L441+L443</f>
        <v>3.3995248000000005</v>
      </c>
    </row>
    <row r="303" spans="1:42" x14ac:dyDescent="0.2">
      <c r="A303" s="52"/>
      <c r="B303" s="53" t="s">
        <v>1140</v>
      </c>
      <c r="C303" s="53" t="s">
        <v>38</v>
      </c>
      <c r="D303" s="275" t="s">
        <v>1248</v>
      </c>
      <c r="E303" s="270"/>
      <c r="F303" s="270"/>
      <c r="G303" s="270"/>
      <c r="H303" s="54">
        <f>SUM(H304:H307)</f>
        <v>0</v>
      </c>
      <c r="I303" s="54">
        <f>SUM(I304:I307)</f>
        <v>0</v>
      </c>
      <c r="J303" s="54">
        <f>H303+I303</f>
        <v>0</v>
      </c>
      <c r="K303" s="47"/>
      <c r="L303" s="54">
        <f>SUM(L304:L307)</f>
        <v>6.1462200000000002E-2</v>
      </c>
      <c r="O303" s="54">
        <f>IF(P303="PR",J303,SUM(N304:N307))</f>
        <v>0</v>
      </c>
      <c r="P303" s="47" t="s">
        <v>1734</v>
      </c>
      <c r="Q303" s="54">
        <f>IF(P303="HS",H303,0)</f>
        <v>0</v>
      </c>
      <c r="R303" s="54">
        <f>IF(P303="HS",I303-O303,0)</f>
        <v>0</v>
      </c>
      <c r="S303" s="54">
        <f>IF(P303="PS",H303,0)</f>
        <v>0</v>
      </c>
      <c r="T303" s="54">
        <f>IF(P303="PS",I303-O303,0)</f>
        <v>0</v>
      </c>
      <c r="U303" s="54">
        <f>IF(P303="MP",H303,0)</f>
        <v>0</v>
      </c>
      <c r="V303" s="54">
        <f>IF(P303="MP",I303-O303,0)</f>
        <v>0</v>
      </c>
      <c r="W303" s="54">
        <f>IF(P303="OM",H303,0)</f>
        <v>0</v>
      </c>
      <c r="X303" s="47" t="s">
        <v>1140</v>
      </c>
      <c r="AH303" s="54">
        <f>SUM(Y304:Y307)</f>
        <v>0</v>
      </c>
      <c r="AI303" s="54">
        <f>SUM(Z304:Z307)</f>
        <v>0</v>
      </c>
      <c r="AJ303" s="54">
        <f>SUM(AA304:AA307)</f>
        <v>0</v>
      </c>
    </row>
    <row r="304" spans="1:42" x14ac:dyDescent="0.2">
      <c r="A304" s="55" t="s">
        <v>156</v>
      </c>
      <c r="B304" s="55" t="s">
        <v>1140</v>
      </c>
      <c r="C304" s="55" t="s">
        <v>1155</v>
      </c>
      <c r="D304" s="55" t="s">
        <v>1835</v>
      </c>
      <c r="E304" s="55" t="s">
        <v>1707</v>
      </c>
      <c r="F304" s="56">
        <v>0.02</v>
      </c>
      <c r="G304" s="56">
        <v>0</v>
      </c>
      <c r="H304" s="56">
        <f>ROUND(F304*AD304,2)</f>
        <v>0</v>
      </c>
      <c r="I304" s="56">
        <f>J304-H304</f>
        <v>0</v>
      </c>
      <c r="J304" s="56">
        <f>ROUND(F304*G304,2)</f>
        <v>0</v>
      </c>
      <c r="K304" s="56">
        <v>2.53999</v>
      </c>
      <c r="L304" s="56">
        <f>F304*K304</f>
        <v>5.0799799999999999E-2</v>
      </c>
      <c r="M304" s="57" t="s">
        <v>7</v>
      </c>
      <c r="N304" s="56">
        <f>IF(M304="5",I304,0)</f>
        <v>0</v>
      </c>
      <c r="Y304" s="56">
        <f>IF(AC304=0,J304,0)</f>
        <v>0</v>
      </c>
      <c r="Z304" s="56">
        <f>IF(AC304=15,J304,0)</f>
        <v>0</v>
      </c>
      <c r="AA304" s="56">
        <f>IF(AC304=21,J304,0)</f>
        <v>0</v>
      </c>
      <c r="AC304" s="58">
        <v>21</v>
      </c>
      <c r="AD304" s="58">
        <f>G304*0.813362397820164</f>
        <v>0</v>
      </c>
      <c r="AE304" s="58">
        <f>G304*(1-0.813362397820164)</f>
        <v>0</v>
      </c>
      <c r="AL304" s="58">
        <f>F304*AD304</f>
        <v>0</v>
      </c>
      <c r="AM304" s="58">
        <f>F304*AE304</f>
        <v>0</v>
      </c>
      <c r="AN304" s="59" t="s">
        <v>1745</v>
      </c>
      <c r="AO304" s="59" t="s">
        <v>1761</v>
      </c>
      <c r="AP304" s="47" t="s">
        <v>1770</v>
      </c>
    </row>
    <row r="305" spans="1:42" x14ac:dyDescent="0.2">
      <c r="D305" s="60" t="s">
        <v>1249</v>
      </c>
      <c r="F305" s="61">
        <v>0.02</v>
      </c>
    </row>
    <row r="306" spans="1:42" x14ac:dyDescent="0.2">
      <c r="A306" s="55" t="s">
        <v>157</v>
      </c>
      <c r="B306" s="55" t="s">
        <v>1140</v>
      </c>
      <c r="C306" s="55" t="s">
        <v>1156</v>
      </c>
      <c r="D306" s="55" t="s">
        <v>1250</v>
      </c>
      <c r="E306" s="55" t="s">
        <v>1708</v>
      </c>
      <c r="F306" s="56">
        <v>0.28000000000000003</v>
      </c>
      <c r="G306" s="56">
        <v>0</v>
      </c>
      <c r="H306" s="56">
        <f>ROUND(F306*AD306,2)</f>
        <v>0</v>
      </c>
      <c r="I306" s="56">
        <f>J306-H306</f>
        <v>0</v>
      </c>
      <c r="J306" s="56">
        <f>ROUND(F306*G306,2)</f>
        <v>0</v>
      </c>
      <c r="K306" s="56">
        <v>3.8080000000000003E-2</v>
      </c>
      <c r="L306" s="56">
        <f>F306*K306</f>
        <v>1.0662400000000002E-2</v>
      </c>
      <c r="M306" s="57" t="s">
        <v>7</v>
      </c>
      <c r="N306" s="56">
        <f>IF(M306="5",I306,0)</f>
        <v>0</v>
      </c>
      <c r="Y306" s="56">
        <f>IF(AC306=0,J306,0)</f>
        <v>0</v>
      </c>
      <c r="Z306" s="56">
        <f>IF(AC306=15,J306,0)</f>
        <v>0</v>
      </c>
      <c r="AA306" s="56">
        <f>IF(AC306=21,J306,0)</f>
        <v>0</v>
      </c>
      <c r="AC306" s="58">
        <v>21</v>
      </c>
      <c r="AD306" s="58">
        <f>G306*0.555284552845528</f>
        <v>0</v>
      </c>
      <c r="AE306" s="58">
        <f>G306*(1-0.555284552845528)</f>
        <v>0</v>
      </c>
      <c r="AL306" s="58">
        <f>F306*AD306</f>
        <v>0</v>
      </c>
      <c r="AM306" s="58">
        <f>F306*AE306</f>
        <v>0</v>
      </c>
      <c r="AN306" s="59" t="s">
        <v>1745</v>
      </c>
      <c r="AO306" s="59" t="s">
        <v>1761</v>
      </c>
      <c r="AP306" s="47" t="s">
        <v>1770</v>
      </c>
    </row>
    <row r="307" spans="1:42" x14ac:dyDescent="0.2">
      <c r="D307" s="60" t="s">
        <v>1251</v>
      </c>
      <c r="F307" s="61">
        <v>0.28000000000000003</v>
      </c>
    </row>
    <row r="308" spans="1:42" x14ac:dyDescent="0.2">
      <c r="A308" s="52"/>
      <c r="B308" s="53" t="s">
        <v>1140</v>
      </c>
      <c r="C308" s="53" t="s">
        <v>39</v>
      </c>
      <c r="D308" s="269" t="s">
        <v>1252</v>
      </c>
      <c r="E308" s="270"/>
      <c r="F308" s="270"/>
      <c r="G308" s="270"/>
      <c r="H308" s="54">
        <f>SUM(H309:H309)</f>
        <v>0</v>
      </c>
      <c r="I308" s="54">
        <f>SUM(I309:I309)</f>
        <v>0</v>
      </c>
      <c r="J308" s="54">
        <f>H308+I308</f>
        <v>0</v>
      </c>
      <c r="K308" s="47"/>
      <c r="L308" s="54">
        <f>SUM(L309:L309)</f>
        <v>0.12659999999999999</v>
      </c>
      <c r="O308" s="54">
        <f>IF(P308="PR",J308,SUM(N309:N309))</f>
        <v>0</v>
      </c>
      <c r="P308" s="47" t="s">
        <v>1734</v>
      </c>
      <c r="Q308" s="54">
        <f>IF(P308="HS",H308,0)</f>
        <v>0</v>
      </c>
      <c r="R308" s="54">
        <f>IF(P308="HS",I308-O308,0)</f>
        <v>0</v>
      </c>
      <c r="S308" s="54">
        <f>IF(P308="PS",H308,0)</f>
        <v>0</v>
      </c>
      <c r="T308" s="54">
        <f>IF(P308="PS",I308-O308,0)</f>
        <v>0</v>
      </c>
      <c r="U308" s="54">
        <f>IF(P308="MP",H308,0)</f>
        <v>0</v>
      </c>
      <c r="V308" s="54">
        <f>IF(P308="MP",I308-O308,0)</f>
        <v>0</v>
      </c>
      <c r="W308" s="54">
        <f>IF(P308="OM",H308,0)</f>
        <v>0</v>
      </c>
      <c r="X308" s="47" t="s">
        <v>1140</v>
      </c>
      <c r="AH308" s="54">
        <f>SUM(Y309:Y309)</f>
        <v>0</v>
      </c>
      <c r="AI308" s="54">
        <f>SUM(Z309:Z309)</f>
        <v>0</v>
      </c>
      <c r="AJ308" s="54">
        <f>SUM(AA309:AA309)</f>
        <v>0</v>
      </c>
    </row>
    <row r="309" spans="1:42" x14ac:dyDescent="0.2">
      <c r="A309" s="55" t="s">
        <v>158</v>
      </c>
      <c r="B309" s="55" t="s">
        <v>1140</v>
      </c>
      <c r="C309" s="55" t="s">
        <v>1157</v>
      </c>
      <c r="D309" s="55" t="s">
        <v>1844</v>
      </c>
      <c r="E309" s="55" t="s">
        <v>1708</v>
      </c>
      <c r="F309" s="56">
        <v>1.2</v>
      </c>
      <c r="G309" s="56">
        <v>0</v>
      </c>
      <c r="H309" s="56">
        <f>ROUND(F309*AD309,2)</f>
        <v>0</v>
      </c>
      <c r="I309" s="56">
        <f>J309-H309</f>
        <v>0</v>
      </c>
      <c r="J309" s="56">
        <f>ROUND(F309*G309,2)</f>
        <v>0</v>
      </c>
      <c r="K309" s="56">
        <v>0.1055</v>
      </c>
      <c r="L309" s="56">
        <f>F309*K309</f>
        <v>0.12659999999999999</v>
      </c>
      <c r="M309" s="57" t="s">
        <v>7</v>
      </c>
      <c r="N309" s="56">
        <f>IF(M309="5",I309,0)</f>
        <v>0</v>
      </c>
      <c r="Y309" s="56">
        <f>IF(AC309=0,J309,0)</f>
        <v>0</v>
      </c>
      <c r="Z309" s="56">
        <f>IF(AC309=15,J309,0)</f>
        <v>0</v>
      </c>
      <c r="AA309" s="56">
        <f>IF(AC309=21,J309,0)</f>
        <v>0</v>
      </c>
      <c r="AC309" s="58">
        <v>21</v>
      </c>
      <c r="AD309" s="58">
        <f>G309*0.853314527503526</f>
        <v>0</v>
      </c>
      <c r="AE309" s="58">
        <f>G309*(1-0.853314527503526)</f>
        <v>0</v>
      </c>
      <c r="AL309" s="58">
        <f>F309*AD309</f>
        <v>0</v>
      </c>
      <c r="AM309" s="58">
        <f>F309*AE309</f>
        <v>0</v>
      </c>
      <c r="AN309" s="59" t="s">
        <v>1746</v>
      </c>
      <c r="AO309" s="59" t="s">
        <v>1761</v>
      </c>
      <c r="AP309" s="47" t="s">
        <v>1770</v>
      </c>
    </row>
    <row r="310" spans="1:42" x14ac:dyDescent="0.2">
      <c r="D310" s="60" t="s">
        <v>1345</v>
      </c>
      <c r="F310" s="61">
        <v>1.2</v>
      </c>
    </row>
    <row r="311" spans="1:42" x14ac:dyDescent="0.2">
      <c r="A311" s="52"/>
      <c r="B311" s="53" t="s">
        <v>1140</v>
      </c>
      <c r="C311" s="53" t="s">
        <v>43</v>
      </c>
      <c r="D311" s="275" t="s">
        <v>1254</v>
      </c>
      <c r="E311" s="270"/>
      <c r="F311" s="270"/>
      <c r="G311" s="270"/>
      <c r="H311" s="54">
        <f>SUM(H312:H312)</f>
        <v>0</v>
      </c>
      <c r="I311" s="54">
        <f>SUM(I312:I312)</f>
        <v>0</v>
      </c>
      <c r="J311" s="54">
        <f>H311+I311</f>
        <v>0</v>
      </c>
      <c r="K311" s="47"/>
      <c r="L311" s="54">
        <f>SUM(L312:L312)</f>
        <v>0.10285799999999999</v>
      </c>
      <c r="O311" s="54">
        <f>IF(P311="PR",J311,SUM(N312:N312))</f>
        <v>0</v>
      </c>
      <c r="P311" s="47" t="s">
        <v>1734</v>
      </c>
      <c r="Q311" s="54">
        <f>IF(P311="HS",H311,0)</f>
        <v>0</v>
      </c>
      <c r="R311" s="54">
        <f>IF(P311="HS",I311-O311,0)</f>
        <v>0</v>
      </c>
      <c r="S311" s="54">
        <f>IF(P311="PS",H311,0)</f>
        <v>0</v>
      </c>
      <c r="T311" s="54">
        <f>IF(P311="PS",I311-O311,0)</f>
        <v>0</v>
      </c>
      <c r="U311" s="54">
        <f>IF(P311="MP",H311,0)</f>
        <v>0</v>
      </c>
      <c r="V311" s="54">
        <f>IF(P311="MP",I311-O311,0)</f>
        <v>0</v>
      </c>
      <c r="W311" s="54">
        <f>IF(P311="OM",H311,0)</f>
        <v>0</v>
      </c>
      <c r="X311" s="47" t="s">
        <v>1140</v>
      </c>
      <c r="AH311" s="54">
        <f>SUM(Y312:Y312)</f>
        <v>0</v>
      </c>
      <c r="AI311" s="54">
        <f>SUM(Z312:Z312)</f>
        <v>0</v>
      </c>
      <c r="AJ311" s="54">
        <f>SUM(AA312:AA312)</f>
        <v>0</v>
      </c>
    </row>
    <row r="312" spans="1:42" x14ac:dyDescent="0.2">
      <c r="A312" s="55" t="s">
        <v>159</v>
      </c>
      <c r="B312" s="55" t="s">
        <v>1140</v>
      </c>
      <c r="C312" s="55" t="s">
        <v>1158</v>
      </c>
      <c r="D312" s="55" t="s">
        <v>1255</v>
      </c>
      <c r="E312" s="55" t="s">
        <v>1708</v>
      </c>
      <c r="F312" s="56">
        <v>5.53</v>
      </c>
      <c r="G312" s="56">
        <v>0</v>
      </c>
      <c r="H312" s="56">
        <f>ROUND(F312*AD312,2)</f>
        <v>0</v>
      </c>
      <c r="I312" s="56">
        <f>J312-H312</f>
        <v>0</v>
      </c>
      <c r="J312" s="56">
        <f>ROUND(F312*G312,2)</f>
        <v>0</v>
      </c>
      <c r="K312" s="56">
        <v>1.8599999999999998E-2</v>
      </c>
      <c r="L312" s="56">
        <f>F312*K312</f>
        <v>0.10285799999999999</v>
      </c>
      <c r="M312" s="57" t="s">
        <v>7</v>
      </c>
      <c r="N312" s="56">
        <f>IF(M312="5",I312,0)</f>
        <v>0</v>
      </c>
      <c r="Y312" s="56">
        <f>IF(AC312=0,J312,0)</f>
        <v>0</v>
      </c>
      <c r="Z312" s="56">
        <f>IF(AC312=15,J312,0)</f>
        <v>0</v>
      </c>
      <c r="AA312" s="56">
        <f>IF(AC312=21,J312,0)</f>
        <v>0</v>
      </c>
      <c r="AC312" s="58">
        <v>21</v>
      </c>
      <c r="AD312" s="58">
        <f>G312*0.563277249451353</f>
        <v>0</v>
      </c>
      <c r="AE312" s="58">
        <f>G312*(1-0.563277249451353)</f>
        <v>0</v>
      </c>
      <c r="AL312" s="58">
        <f>F312*AD312</f>
        <v>0</v>
      </c>
      <c r="AM312" s="58">
        <f>F312*AE312</f>
        <v>0</v>
      </c>
      <c r="AN312" s="59" t="s">
        <v>1747</v>
      </c>
      <c r="AO312" s="59" t="s">
        <v>1761</v>
      </c>
      <c r="AP312" s="47" t="s">
        <v>1770</v>
      </c>
    </row>
    <row r="313" spans="1:42" x14ac:dyDescent="0.2">
      <c r="D313" s="60" t="s">
        <v>1346</v>
      </c>
      <c r="F313" s="61">
        <v>5.53</v>
      </c>
    </row>
    <row r="314" spans="1:42" x14ac:dyDescent="0.2">
      <c r="A314" s="52"/>
      <c r="B314" s="53" t="s">
        <v>1140</v>
      </c>
      <c r="C314" s="53" t="s">
        <v>68</v>
      </c>
      <c r="D314" s="269" t="s">
        <v>1257</v>
      </c>
      <c r="E314" s="270"/>
      <c r="F314" s="270"/>
      <c r="G314" s="270"/>
      <c r="H314" s="54">
        <f>SUM(H315:H323)</f>
        <v>0</v>
      </c>
      <c r="I314" s="54">
        <f>SUM(I315:I323)</f>
        <v>0</v>
      </c>
      <c r="J314" s="54">
        <f>H314+I314</f>
        <v>0</v>
      </c>
      <c r="K314" s="47"/>
      <c r="L314" s="54">
        <f>SUM(L315:L323)</f>
        <v>0.48210060000000005</v>
      </c>
      <c r="O314" s="54">
        <f>IF(P314="PR",J314,SUM(N315:N323))</f>
        <v>0</v>
      </c>
      <c r="P314" s="47" t="s">
        <v>1734</v>
      </c>
      <c r="Q314" s="54">
        <f>IF(P314="HS",H314,0)</f>
        <v>0</v>
      </c>
      <c r="R314" s="54">
        <f>IF(P314="HS",I314-O314,0)</f>
        <v>0</v>
      </c>
      <c r="S314" s="54">
        <f>IF(P314="PS",H314,0)</f>
        <v>0</v>
      </c>
      <c r="T314" s="54">
        <f>IF(P314="PS",I314-O314,0)</f>
        <v>0</v>
      </c>
      <c r="U314" s="54">
        <f>IF(P314="MP",H314,0)</f>
        <v>0</v>
      </c>
      <c r="V314" s="54">
        <f>IF(P314="MP",I314-O314,0)</f>
        <v>0</v>
      </c>
      <c r="W314" s="54">
        <f>IF(P314="OM",H314,0)</f>
        <v>0</v>
      </c>
      <c r="X314" s="47" t="s">
        <v>1140</v>
      </c>
      <c r="AH314" s="54">
        <f>SUM(Y315:Y323)</f>
        <v>0</v>
      </c>
      <c r="AI314" s="54">
        <f>SUM(Z315:Z323)</f>
        <v>0</v>
      </c>
      <c r="AJ314" s="54">
        <f>SUM(AA315:AA323)</f>
        <v>0</v>
      </c>
    </row>
    <row r="315" spans="1:42" x14ac:dyDescent="0.2">
      <c r="A315" s="55" t="s">
        <v>160</v>
      </c>
      <c r="B315" s="55" t="s">
        <v>1140</v>
      </c>
      <c r="C315" s="55" t="s">
        <v>1159</v>
      </c>
      <c r="D315" s="55" t="s">
        <v>1836</v>
      </c>
      <c r="E315" s="55" t="s">
        <v>1707</v>
      </c>
      <c r="F315" s="56">
        <v>0.11</v>
      </c>
      <c r="G315" s="56">
        <v>0</v>
      </c>
      <c r="H315" s="56">
        <f>ROUND(F315*AD315,2)</f>
        <v>0</v>
      </c>
      <c r="I315" s="56">
        <f>J315-H315</f>
        <v>0</v>
      </c>
      <c r="J315" s="56">
        <f>ROUND(F315*G315,2)</f>
        <v>0</v>
      </c>
      <c r="K315" s="56">
        <v>2.5249999999999999</v>
      </c>
      <c r="L315" s="56">
        <f>F315*K315</f>
        <v>0.27775</v>
      </c>
      <c r="M315" s="57" t="s">
        <v>7</v>
      </c>
      <c r="N315" s="56">
        <f>IF(M315="5",I315,0)</f>
        <v>0</v>
      </c>
      <c r="Y315" s="56">
        <f>IF(AC315=0,J315,0)</f>
        <v>0</v>
      </c>
      <c r="Z315" s="56">
        <f>IF(AC315=15,J315,0)</f>
        <v>0</v>
      </c>
      <c r="AA315" s="56">
        <f>IF(AC315=21,J315,0)</f>
        <v>0</v>
      </c>
      <c r="AC315" s="58">
        <v>21</v>
      </c>
      <c r="AD315" s="58">
        <f>G315*0.859082802547771</f>
        <v>0</v>
      </c>
      <c r="AE315" s="58">
        <f>G315*(1-0.859082802547771)</f>
        <v>0</v>
      </c>
      <c r="AL315" s="58">
        <f>F315*AD315</f>
        <v>0</v>
      </c>
      <c r="AM315" s="58">
        <f>F315*AE315</f>
        <v>0</v>
      </c>
      <c r="AN315" s="59" t="s">
        <v>1748</v>
      </c>
      <c r="AO315" s="59" t="s">
        <v>1762</v>
      </c>
      <c r="AP315" s="47" t="s">
        <v>1770</v>
      </c>
    </row>
    <row r="316" spans="1:42" x14ac:dyDescent="0.2">
      <c r="D316" s="60" t="s">
        <v>1347</v>
      </c>
      <c r="F316" s="61">
        <v>0.11</v>
      </c>
    </row>
    <row r="317" spans="1:42" x14ac:dyDescent="0.2">
      <c r="A317" s="55" t="s">
        <v>161</v>
      </c>
      <c r="B317" s="55" t="s">
        <v>1140</v>
      </c>
      <c r="C317" s="55" t="s">
        <v>1160</v>
      </c>
      <c r="D317" s="55" t="s">
        <v>1259</v>
      </c>
      <c r="E317" s="55" t="s">
        <v>1708</v>
      </c>
      <c r="F317" s="56">
        <v>0.12</v>
      </c>
      <c r="G317" s="56">
        <v>0</v>
      </c>
      <c r="H317" s="56">
        <f>ROUND(F317*AD317,2)</f>
        <v>0</v>
      </c>
      <c r="I317" s="56">
        <f>J317-H317</f>
        <v>0</v>
      </c>
      <c r="J317" s="56">
        <f>ROUND(F317*G317,2)</f>
        <v>0</v>
      </c>
      <c r="K317" s="56">
        <v>1.41E-2</v>
      </c>
      <c r="L317" s="56">
        <f>F317*K317</f>
        <v>1.6919999999999999E-3</v>
      </c>
      <c r="M317" s="57" t="s">
        <v>7</v>
      </c>
      <c r="N317" s="56">
        <f>IF(M317="5",I317,0)</f>
        <v>0</v>
      </c>
      <c r="Y317" s="56">
        <f>IF(AC317=0,J317,0)</f>
        <v>0</v>
      </c>
      <c r="Z317" s="56">
        <f>IF(AC317=15,J317,0)</f>
        <v>0</v>
      </c>
      <c r="AA317" s="56">
        <f>IF(AC317=21,J317,0)</f>
        <v>0</v>
      </c>
      <c r="AC317" s="58">
        <v>21</v>
      </c>
      <c r="AD317" s="58">
        <f>G317*0.637948717948718</f>
        <v>0</v>
      </c>
      <c r="AE317" s="58">
        <f>G317*(1-0.637948717948718)</f>
        <v>0</v>
      </c>
      <c r="AL317" s="58">
        <f>F317*AD317</f>
        <v>0</v>
      </c>
      <c r="AM317" s="58">
        <f>F317*AE317</f>
        <v>0</v>
      </c>
      <c r="AN317" s="59" t="s">
        <v>1748</v>
      </c>
      <c r="AO317" s="59" t="s">
        <v>1762</v>
      </c>
      <c r="AP317" s="47" t="s">
        <v>1770</v>
      </c>
    </row>
    <row r="318" spans="1:42" x14ac:dyDescent="0.2">
      <c r="D318" s="60" t="s">
        <v>1348</v>
      </c>
      <c r="F318" s="61">
        <v>0.12</v>
      </c>
    </row>
    <row r="319" spans="1:42" x14ac:dyDescent="0.2">
      <c r="A319" s="55" t="s">
        <v>162</v>
      </c>
      <c r="B319" s="55" t="s">
        <v>1140</v>
      </c>
      <c r="C319" s="55" t="s">
        <v>1161</v>
      </c>
      <c r="D319" s="55" t="s">
        <v>1261</v>
      </c>
      <c r="E319" s="55" t="s">
        <v>1708</v>
      </c>
      <c r="F319" s="56">
        <v>0.12</v>
      </c>
      <c r="G319" s="56">
        <v>0</v>
      </c>
      <c r="H319" s="56">
        <f>ROUND(F319*AD319,2)</f>
        <v>0</v>
      </c>
      <c r="I319" s="56">
        <f>J319-H319</f>
        <v>0</v>
      </c>
      <c r="J319" s="56">
        <f>ROUND(F319*G319,2)</f>
        <v>0</v>
      </c>
      <c r="K319" s="56">
        <v>0</v>
      </c>
      <c r="L319" s="56">
        <f>F319*K319</f>
        <v>0</v>
      </c>
      <c r="M319" s="57" t="s">
        <v>7</v>
      </c>
      <c r="N319" s="56">
        <f>IF(M319="5",I319,0)</f>
        <v>0</v>
      </c>
      <c r="Y319" s="56">
        <f>IF(AC319=0,J319,0)</f>
        <v>0</v>
      </c>
      <c r="Z319" s="56">
        <f>IF(AC319=15,J319,0)</f>
        <v>0</v>
      </c>
      <c r="AA319" s="56">
        <f>IF(AC319=21,J319,0)</f>
        <v>0</v>
      </c>
      <c r="AC319" s="58">
        <v>21</v>
      </c>
      <c r="AD319" s="58">
        <f>G319*0</f>
        <v>0</v>
      </c>
      <c r="AE319" s="58">
        <f>G319*(1-0)</f>
        <v>0</v>
      </c>
      <c r="AL319" s="58">
        <f>F319*AD319</f>
        <v>0</v>
      </c>
      <c r="AM319" s="58">
        <f>F319*AE319</f>
        <v>0</v>
      </c>
      <c r="AN319" s="59" t="s">
        <v>1748</v>
      </c>
      <c r="AO319" s="59" t="s">
        <v>1762</v>
      </c>
      <c r="AP319" s="47" t="s">
        <v>1770</v>
      </c>
    </row>
    <row r="320" spans="1:42" x14ac:dyDescent="0.2">
      <c r="D320" s="60" t="s">
        <v>1349</v>
      </c>
      <c r="F320" s="61">
        <v>0.12</v>
      </c>
    </row>
    <row r="321" spans="1:42" x14ac:dyDescent="0.2">
      <c r="A321" s="55" t="s">
        <v>163</v>
      </c>
      <c r="B321" s="55" t="s">
        <v>1140</v>
      </c>
      <c r="C321" s="55" t="s">
        <v>1162</v>
      </c>
      <c r="D321" s="55" t="s">
        <v>1263</v>
      </c>
      <c r="E321" s="55" t="s">
        <v>1708</v>
      </c>
      <c r="F321" s="56">
        <v>5.41</v>
      </c>
      <c r="G321" s="56">
        <v>0</v>
      </c>
      <c r="H321" s="56">
        <f>ROUND(F321*AD321,2)</f>
        <v>0</v>
      </c>
      <c r="I321" s="56">
        <f>J321-H321</f>
        <v>0</v>
      </c>
      <c r="J321" s="56">
        <f>ROUND(F321*G321,2)</f>
        <v>0</v>
      </c>
      <c r="K321" s="56">
        <v>3.415E-2</v>
      </c>
      <c r="L321" s="56">
        <f>F321*K321</f>
        <v>0.18475150000000001</v>
      </c>
      <c r="M321" s="57" t="s">
        <v>7</v>
      </c>
      <c r="N321" s="56">
        <f>IF(M321="5",I321,0)</f>
        <v>0</v>
      </c>
      <c r="Y321" s="56">
        <f>IF(AC321=0,J321,0)</f>
        <v>0</v>
      </c>
      <c r="Z321" s="56">
        <f>IF(AC321=15,J321,0)</f>
        <v>0</v>
      </c>
      <c r="AA321" s="56">
        <f>IF(AC321=21,J321,0)</f>
        <v>0</v>
      </c>
      <c r="AC321" s="58">
        <v>21</v>
      </c>
      <c r="AD321" s="58">
        <f>G321*0.841828478964401</f>
        <v>0</v>
      </c>
      <c r="AE321" s="58">
        <f>G321*(1-0.841828478964401)</f>
        <v>0</v>
      </c>
      <c r="AL321" s="58">
        <f>F321*AD321</f>
        <v>0</v>
      </c>
      <c r="AM321" s="58">
        <f>F321*AE321</f>
        <v>0</v>
      </c>
      <c r="AN321" s="59" t="s">
        <v>1748</v>
      </c>
      <c r="AO321" s="59" t="s">
        <v>1762</v>
      </c>
      <c r="AP321" s="47" t="s">
        <v>1770</v>
      </c>
    </row>
    <row r="322" spans="1:42" x14ac:dyDescent="0.2">
      <c r="D322" s="60" t="s">
        <v>1350</v>
      </c>
      <c r="F322" s="61">
        <v>5.41</v>
      </c>
    </row>
    <row r="323" spans="1:42" x14ac:dyDescent="0.2">
      <c r="A323" s="55" t="s">
        <v>164</v>
      </c>
      <c r="B323" s="55" t="s">
        <v>1140</v>
      </c>
      <c r="C323" s="55" t="s">
        <v>1163</v>
      </c>
      <c r="D323" s="55" t="s">
        <v>1845</v>
      </c>
      <c r="E323" s="55" t="s">
        <v>1708</v>
      </c>
      <c r="F323" s="56">
        <v>5.41</v>
      </c>
      <c r="G323" s="56">
        <v>0</v>
      </c>
      <c r="H323" s="56">
        <f>ROUND(F323*AD323,2)</f>
        <v>0</v>
      </c>
      <c r="I323" s="56">
        <f>J323-H323</f>
        <v>0</v>
      </c>
      <c r="J323" s="56">
        <f>ROUND(F323*G323,2)</f>
        <v>0</v>
      </c>
      <c r="K323" s="56">
        <v>3.31E-3</v>
      </c>
      <c r="L323" s="56">
        <f>F323*K323</f>
        <v>1.7907100000000002E-2</v>
      </c>
      <c r="M323" s="57" t="s">
        <v>7</v>
      </c>
      <c r="N323" s="56">
        <f>IF(M323="5",I323,0)</f>
        <v>0</v>
      </c>
      <c r="Y323" s="56">
        <f>IF(AC323=0,J323,0)</f>
        <v>0</v>
      </c>
      <c r="Z323" s="56">
        <f>IF(AC323=15,J323,0)</f>
        <v>0</v>
      </c>
      <c r="AA323" s="56">
        <f>IF(AC323=21,J323,0)</f>
        <v>0</v>
      </c>
      <c r="AC323" s="58">
        <v>21</v>
      </c>
      <c r="AD323" s="58">
        <f>G323*0.752032520325203</f>
        <v>0</v>
      </c>
      <c r="AE323" s="58">
        <f>G323*(1-0.752032520325203)</f>
        <v>0</v>
      </c>
      <c r="AL323" s="58">
        <f>F323*AD323</f>
        <v>0</v>
      </c>
      <c r="AM323" s="58">
        <f>F323*AE323</f>
        <v>0</v>
      </c>
      <c r="AN323" s="59" t="s">
        <v>1748</v>
      </c>
      <c r="AO323" s="59" t="s">
        <v>1762</v>
      </c>
      <c r="AP323" s="47" t="s">
        <v>1770</v>
      </c>
    </row>
    <row r="324" spans="1:42" x14ac:dyDescent="0.2">
      <c r="D324" s="60" t="s">
        <v>1350</v>
      </c>
      <c r="F324" s="61">
        <v>5.41</v>
      </c>
    </row>
    <row r="325" spans="1:42" x14ac:dyDescent="0.2">
      <c r="A325" s="52"/>
      <c r="B325" s="53" t="s">
        <v>1140</v>
      </c>
      <c r="C325" s="53" t="s">
        <v>700</v>
      </c>
      <c r="D325" s="269" t="s">
        <v>1265</v>
      </c>
      <c r="E325" s="270"/>
      <c r="F325" s="270"/>
      <c r="G325" s="270"/>
      <c r="H325" s="54">
        <f>SUM(H326:H336)</f>
        <v>0</v>
      </c>
      <c r="I325" s="54">
        <f>SUM(I326:I336)</f>
        <v>0</v>
      </c>
      <c r="J325" s="54">
        <f>H325+I325</f>
        <v>0</v>
      </c>
      <c r="K325" s="47"/>
      <c r="L325" s="54">
        <f>SUM(L326:L336)</f>
        <v>1.24259E-2</v>
      </c>
      <c r="O325" s="54">
        <f>IF(P325="PR",J325,SUM(N326:N336))</f>
        <v>0</v>
      </c>
      <c r="P325" s="47" t="s">
        <v>1735</v>
      </c>
      <c r="Q325" s="54">
        <f>IF(P325="HS",H325,0)</f>
        <v>0</v>
      </c>
      <c r="R325" s="54">
        <f>IF(P325="HS",I325-O325,0)</f>
        <v>0</v>
      </c>
      <c r="S325" s="54">
        <f>IF(P325="PS",H325,0)</f>
        <v>0</v>
      </c>
      <c r="T325" s="54">
        <f>IF(P325="PS",I325-O325,0)</f>
        <v>0</v>
      </c>
      <c r="U325" s="54">
        <f>IF(P325="MP",H325,0)</f>
        <v>0</v>
      </c>
      <c r="V325" s="54">
        <f>IF(P325="MP",I325-O325,0)</f>
        <v>0</v>
      </c>
      <c r="W325" s="54">
        <f>IF(P325="OM",H325,0)</f>
        <v>0</v>
      </c>
      <c r="X325" s="47" t="s">
        <v>1140</v>
      </c>
      <c r="AH325" s="54">
        <f>SUM(Y326:Y336)</f>
        <v>0</v>
      </c>
      <c r="AI325" s="54">
        <f>SUM(Z326:Z336)</f>
        <v>0</v>
      </c>
      <c r="AJ325" s="54">
        <f>SUM(AA326:AA336)</f>
        <v>0</v>
      </c>
    </row>
    <row r="326" spans="1:42" x14ac:dyDescent="0.2">
      <c r="A326" s="55" t="s">
        <v>165</v>
      </c>
      <c r="B326" s="55" t="s">
        <v>1140</v>
      </c>
      <c r="C326" s="55" t="s">
        <v>1164</v>
      </c>
      <c r="D326" s="96" t="s">
        <v>1846</v>
      </c>
      <c r="E326" s="55" t="s">
        <v>1708</v>
      </c>
      <c r="F326" s="56">
        <v>6.49</v>
      </c>
      <c r="G326" s="56">
        <v>0</v>
      </c>
      <c r="H326" s="56">
        <f>ROUND(F326*AD326,2)</f>
        <v>0</v>
      </c>
      <c r="I326" s="56">
        <f>J326-H326</f>
        <v>0</v>
      </c>
      <c r="J326" s="56">
        <f>ROUND(F326*G326,2)</f>
        <v>0</v>
      </c>
      <c r="K326" s="56">
        <v>5.6999999999999998E-4</v>
      </c>
      <c r="L326" s="56">
        <f>F326*K326</f>
        <v>3.6993E-3</v>
      </c>
      <c r="M326" s="57" t="s">
        <v>7</v>
      </c>
      <c r="N326" s="56">
        <f>IF(M326="5",I326,0)</f>
        <v>0</v>
      </c>
      <c r="Y326" s="56">
        <f>IF(AC326=0,J326,0)</f>
        <v>0</v>
      </c>
      <c r="Z326" s="56">
        <f>IF(AC326=15,J326,0)</f>
        <v>0</v>
      </c>
      <c r="AA326" s="56">
        <f>IF(AC326=21,J326,0)</f>
        <v>0</v>
      </c>
      <c r="AC326" s="58">
        <v>21</v>
      </c>
      <c r="AD326" s="58">
        <f>G326*0.805751492132393</f>
        <v>0</v>
      </c>
      <c r="AE326" s="58">
        <f>G326*(1-0.805751492132393)</f>
        <v>0</v>
      </c>
      <c r="AL326" s="58">
        <f>F326*AD326</f>
        <v>0</v>
      </c>
      <c r="AM326" s="58">
        <f>F326*AE326</f>
        <v>0</v>
      </c>
      <c r="AN326" s="59" t="s">
        <v>1749</v>
      </c>
      <c r="AO326" s="59" t="s">
        <v>1763</v>
      </c>
      <c r="AP326" s="47" t="s">
        <v>1770</v>
      </c>
    </row>
    <row r="327" spans="1:42" x14ac:dyDescent="0.2">
      <c r="D327" s="97" t="s">
        <v>1351</v>
      </c>
      <c r="F327" s="61">
        <v>6.49</v>
      </c>
    </row>
    <row r="328" spans="1:42" x14ac:dyDescent="0.2">
      <c r="A328" s="55" t="s">
        <v>166</v>
      </c>
      <c r="B328" s="55" t="s">
        <v>1140</v>
      </c>
      <c r="C328" s="55" t="s">
        <v>1165</v>
      </c>
      <c r="D328" s="96" t="s">
        <v>1847</v>
      </c>
      <c r="E328" s="55" t="s">
        <v>1708</v>
      </c>
      <c r="F328" s="56">
        <v>6.49</v>
      </c>
      <c r="G328" s="56">
        <v>0</v>
      </c>
      <c r="H328" s="56">
        <f>ROUND(F328*AD328,2)</f>
        <v>0</v>
      </c>
      <c r="I328" s="56">
        <f>J328-H328</f>
        <v>0</v>
      </c>
      <c r="J328" s="56">
        <f>ROUND(F328*G328,2)</f>
        <v>0</v>
      </c>
      <c r="K328" s="56">
        <v>7.3999999999999999E-4</v>
      </c>
      <c r="L328" s="56">
        <f>F328*K328</f>
        <v>4.8025999999999998E-3</v>
      </c>
      <c r="M328" s="57" t="s">
        <v>7</v>
      </c>
      <c r="N328" s="56">
        <f>IF(M328="5",I328,0)</f>
        <v>0</v>
      </c>
      <c r="Y328" s="56">
        <f>IF(AC328=0,J328,0)</f>
        <v>0</v>
      </c>
      <c r="Z328" s="56">
        <f>IF(AC328=15,J328,0)</f>
        <v>0</v>
      </c>
      <c r="AA328" s="56">
        <f>IF(AC328=21,J328,0)</f>
        <v>0</v>
      </c>
      <c r="AC328" s="58">
        <v>21</v>
      </c>
      <c r="AD328" s="58">
        <f>G328*0.750758341759353</f>
        <v>0</v>
      </c>
      <c r="AE328" s="58">
        <f>G328*(1-0.750758341759353)</f>
        <v>0</v>
      </c>
      <c r="AL328" s="58">
        <f>F328*AD328</f>
        <v>0</v>
      </c>
      <c r="AM328" s="58">
        <f>F328*AE328</f>
        <v>0</v>
      </c>
      <c r="AN328" s="59" t="s">
        <v>1749</v>
      </c>
      <c r="AO328" s="59" t="s">
        <v>1763</v>
      </c>
      <c r="AP328" s="47" t="s">
        <v>1770</v>
      </c>
    </row>
    <row r="329" spans="1:42" x14ac:dyDescent="0.2">
      <c r="D329" s="97" t="s">
        <v>1352</v>
      </c>
      <c r="F329" s="61">
        <v>6.49</v>
      </c>
    </row>
    <row r="330" spans="1:42" x14ac:dyDescent="0.2">
      <c r="A330" s="55" t="s">
        <v>167</v>
      </c>
      <c r="B330" s="55" t="s">
        <v>1140</v>
      </c>
      <c r="C330" s="55" t="s">
        <v>1166</v>
      </c>
      <c r="D330" s="96" t="s">
        <v>1848</v>
      </c>
      <c r="E330" s="55" t="s">
        <v>1708</v>
      </c>
      <c r="F330" s="56">
        <v>1.08</v>
      </c>
      <c r="G330" s="56">
        <v>0</v>
      </c>
      <c r="H330" s="56">
        <f>ROUND(F330*AD330,2)</f>
        <v>0</v>
      </c>
      <c r="I330" s="56">
        <f>J330-H330</f>
        <v>0</v>
      </c>
      <c r="J330" s="56">
        <f>ROUND(F330*G330,2)</f>
        <v>0</v>
      </c>
      <c r="K330" s="56">
        <v>4.0000000000000002E-4</v>
      </c>
      <c r="L330" s="56">
        <f>F330*K330</f>
        <v>4.3200000000000004E-4</v>
      </c>
      <c r="M330" s="57" t="s">
        <v>7</v>
      </c>
      <c r="N330" s="56">
        <f>IF(M330="5",I330,0)</f>
        <v>0</v>
      </c>
      <c r="Y330" s="56">
        <f>IF(AC330=0,J330,0)</f>
        <v>0</v>
      </c>
      <c r="Z330" s="56">
        <f>IF(AC330=15,J330,0)</f>
        <v>0</v>
      </c>
      <c r="AA330" s="56">
        <f>IF(AC330=21,J330,0)</f>
        <v>0</v>
      </c>
      <c r="AC330" s="58">
        <v>21</v>
      </c>
      <c r="AD330" s="58">
        <f>G330*0.966850828729282</f>
        <v>0</v>
      </c>
      <c r="AE330" s="58">
        <f>G330*(1-0.966850828729282)</f>
        <v>0</v>
      </c>
      <c r="AL330" s="58">
        <f>F330*AD330</f>
        <v>0</v>
      </c>
      <c r="AM330" s="58">
        <f>F330*AE330</f>
        <v>0</v>
      </c>
      <c r="AN330" s="59" t="s">
        <v>1749</v>
      </c>
      <c r="AO330" s="59" t="s">
        <v>1763</v>
      </c>
      <c r="AP330" s="47" t="s">
        <v>1770</v>
      </c>
    </row>
    <row r="331" spans="1:42" x14ac:dyDescent="0.2">
      <c r="D331" s="97" t="s">
        <v>1353</v>
      </c>
      <c r="F331" s="61">
        <v>1.08</v>
      </c>
    </row>
    <row r="332" spans="1:42" x14ac:dyDescent="0.2">
      <c r="A332" s="55" t="s">
        <v>168</v>
      </c>
      <c r="B332" s="55" t="s">
        <v>1140</v>
      </c>
      <c r="C332" s="55" t="s">
        <v>1167</v>
      </c>
      <c r="D332" s="96" t="s">
        <v>1849</v>
      </c>
      <c r="E332" s="55" t="s">
        <v>1708</v>
      </c>
      <c r="F332" s="56">
        <v>6.21</v>
      </c>
      <c r="G332" s="56">
        <v>0</v>
      </c>
      <c r="H332" s="56">
        <f>ROUND(F332*AD332,2)</f>
        <v>0</v>
      </c>
      <c r="I332" s="56">
        <f>J332-H332</f>
        <v>0</v>
      </c>
      <c r="J332" s="56">
        <f>ROUND(F332*G332,2)</f>
        <v>0</v>
      </c>
      <c r="K332" s="56">
        <v>4.0000000000000002E-4</v>
      </c>
      <c r="L332" s="56">
        <f>F332*K332</f>
        <v>2.4840000000000001E-3</v>
      </c>
      <c r="M332" s="57" t="s">
        <v>7</v>
      </c>
      <c r="N332" s="56">
        <f>IF(M332="5",I332,0)</f>
        <v>0</v>
      </c>
      <c r="Y332" s="56">
        <f>IF(AC332=0,J332,0)</f>
        <v>0</v>
      </c>
      <c r="Z332" s="56">
        <f>IF(AC332=15,J332,0)</f>
        <v>0</v>
      </c>
      <c r="AA332" s="56">
        <f>IF(AC332=21,J332,0)</f>
        <v>0</v>
      </c>
      <c r="AC332" s="58">
        <v>21</v>
      </c>
      <c r="AD332" s="58">
        <f>G332*0.938757264193116</f>
        <v>0</v>
      </c>
      <c r="AE332" s="58">
        <f>G332*(1-0.938757264193116)</f>
        <v>0</v>
      </c>
      <c r="AL332" s="58">
        <f>F332*AD332</f>
        <v>0</v>
      </c>
      <c r="AM332" s="58">
        <f>F332*AE332</f>
        <v>0</v>
      </c>
      <c r="AN332" s="59" t="s">
        <v>1749</v>
      </c>
      <c r="AO332" s="59" t="s">
        <v>1763</v>
      </c>
      <c r="AP332" s="47" t="s">
        <v>1770</v>
      </c>
    </row>
    <row r="333" spans="1:42" x14ac:dyDescent="0.2">
      <c r="D333" s="97" t="s">
        <v>1354</v>
      </c>
      <c r="F333" s="61">
        <v>6.21</v>
      </c>
    </row>
    <row r="334" spans="1:42" x14ac:dyDescent="0.2">
      <c r="A334" s="55" t="s">
        <v>169</v>
      </c>
      <c r="B334" s="55" t="s">
        <v>1140</v>
      </c>
      <c r="C334" s="55" t="s">
        <v>1168</v>
      </c>
      <c r="D334" s="96" t="s">
        <v>1850</v>
      </c>
      <c r="E334" s="55" t="s">
        <v>1709</v>
      </c>
      <c r="F334" s="56">
        <v>3.15</v>
      </c>
      <c r="G334" s="56">
        <v>0</v>
      </c>
      <c r="H334" s="56">
        <f>ROUND(F334*AD334,2)</f>
        <v>0</v>
      </c>
      <c r="I334" s="56">
        <f>J334-H334</f>
        <v>0</v>
      </c>
      <c r="J334" s="56">
        <f>ROUND(F334*G334,2)</f>
        <v>0</v>
      </c>
      <c r="K334" s="56">
        <v>3.2000000000000003E-4</v>
      </c>
      <c r="L334" s="56">
        <f>F334*K334</f>
        <v>1.008E-3</v>
      </c>
      <c r="M334" s="57" t="s">
        <v>7</v>
      </c>
      <c r="N334" s="56">
        <f>IF(M334="5",I334,0)</f>
        <v>0</v>
      </c>
      <c r="Y334" s="56">
        <f>IF(AC334=0,J334,0)</f>
        <v>0</v>
      </c>
      <c r="Z334" s="56">
        <f>IF(AC334=15,J334,0)</f>
        <v>0</v>
      </c>
      <c r="AA334" s="56">
        <f>IF(AC334=21,J334,0)</f>
        <v>0</v>
      </c>
      <c r="AC334" s="58">
        <v>21</v>
      </c>
      <c r="AD334" s="58">
        <f>G334*0.584192439862543</f>
        <v>0</v>
      </c>
      <c r="AE334" s="58">
        <f>G334*(1-0.584192439862543)</f>
        <v>0</v>
      </c>
      <c r="AL334" s="58">
        <f>F334*AD334</f>
        <v>0</v>
      </c>
      <c r="AM334" s="58">
        <f>F334*AE334</f>
        <v>0</v>
      </c>
      <c r="AN334" s="59" t="s">
        <v>1749</v>
      </c>
      <c r="AO334" s="59" t="s">
        <v>1763</v>
      </c>
      <c r="AP334" s="47" t="s">
        <v>1770</v>
      </c>
    </row>
    <row r="335" spans="1:42" x14ac:dyDescent="0.2">
      <c r="D335" s="97" t="s">
        <v>1355</v>
      </c>
      <c r="F335" s="61">
        <v>3.15</v>
      </c>
    </row>
    <row r="336" spans="1:42" x14ac:dyDescent="0.2">
      <c r="A336" s="55" t="s">
        <v>170</v>
      </c>
      <c r="B336" s="55" t="s">
        <v>1140</v>
      </c>
      <c r="C336" s="55" t="s">
        <v>1169</v>
      </c>
      <c r="D336" s="96" t="s">
        <v>1271</v>
      </c>
      <c r="E336" s="55" t="s">
        <v>1710</v>
      </c>
      <c r="F336" s="56">
        <v>0.04</v>
      </c>
      <c r="G336" s="56">
        <v>0</v>
      </c>
      <c r="H336" s="56">
        <f>ROUND(F336*AD336,2)</f>
        <v>0</v>
      </c>
      <c r="I336" s="56">
        <f>J336-H336</f>
        <v>0</v>
      </c>
      <c r="J336" s="56">
        <f>ROUND(F336*G336,2)</f>
        <v>0</v>
      </c>
      <c r="K336" s="56">
        <v>0</v>
      </c>
      <c r="L336" s="56">
        <f>F336*K336</f>
        <v>0</v>
      </c>
      <c r="M336" s="57" t="s">
        <v>10</v>
      </c>
      <c r="N336" s="56">
        <f>IF(M336="5",I336,0)</f>
        <v>0</v>
      </c>
      <c r="Y336" s="56">
        <f>IF(AC336=0,J336,0)</f>
        <v>0</v>
      </c>
      <c r="Z336" s="56">
        <f>IF(AC336=15,J336,0)</f>
        <v>0</v>
      </c>
      <c r="AA336" s="56">
        <f>IF(AC336=21,J336,0)</f>
        <v>0</v>
      </c>
      <c r="AC336" s="58">
        <v>21</v>
      </c>
      <c r="AD336" s="58">
        <f>G336*0</f>
        <v>0</v>
      </c>
      <c r="AE336" s="58">
        <f>G336*(1-0)</f>
        <v>0</v>
      </c>
      <c r="AL336" s="58">
        <f>F336*AD336</f>
        <v>0</v>
      </c>
      <c r="AM336" s="58">
        <f>F336*AE336</f>
        <v>0</v>
      </c>
      <c r="AN336" s="59" t="s">
        <v>1749</v>
      </c>
      <c r="AO336" s="59" t="s">
        <v>1763</v>
      </c>
      <c r="AP336" s="47" t="s">
        <v>1770</v>
      </c>
    </row>
    <row r="337" spans="1:42" x14ac:dyDescent="0.2">
      <c r="D337" s="97" t="s">
        <v>1356</v>
      </c>
      <c r="F337" s="61">
        <v>0.04</v>
      </c>
    </row>
    <row r="338" spans="1:42" x14ac:dyDescent="0.2">
      <c r="A338" s="52"/>
      <c r="B338" s="53" t="s">
        <v>1140</v>
      </c>
      <c r="C338" s="53" t="s">
        <v>710</v>
      </c>
      <c r="D338" s="269" t="s">
        <v>1273</v>
      </c>
      <c r="E338" s="270"/>
      <c r="F338" s="270"/>
      <c r="G338" s="270"/>
      <c r="H338" s="54">
        <f>SUM(H339:H339)</f>
        <v>0</v>
      </c>
      <c r="I338" s="54">
        <f>SUM(I339:I339)</f>
        <v>0</v>
      </c>
      <c r="J338" s="54">
        <f>H338+I338</f>
        <v>0</v>
      </c>
      <c r="K338" s="47"/>
      <c r="L338" s="54">
        <f>SUM(L339:L339)</f>
        <v>1.4599999999999999E-3</v>
      </c>
      <c r="O338" s="54">
        <f>IF(P338="PR",J338,SUM(N339:N339))</f>
        <v>0</v>
      </c>
      <c r="P338" s="47" t="s">
        <v>1735</v>
      </c>
      <c r="Q338" s="54">
        <f>IF(P338="HS",H338,0)</f>
        <v>0</v>
      </c>
      <c r="R338" s="54">
        <f>IF(P338="HS",I338-O338,0)</f>
        <v>0</v>
      </c>
      <c r="S338" s="54">
        <f>IF(P338="PS",H338,0)</f>
        <v>0</v>
      </c>
      <c r="T338" s="54">
        <f>IF(P338="PS",I338-O338,0)</f>
        <v>0</v>
      </c>
      <c r="U338" s="54">
        <f>IF(P338="MP",H338,0)</f>
        <v>0</v>
      </c>
      <c r="V338" s="54">
        <f>IF(P338="MP",I338-O338,0)</f>
        <v>0</v>
      </c>
      <c r="W338" s="54">
        <f>IF(P338="OM",H338,0)</f>
        <v>0</v>
      </c>
      <c r="X338" s="47" t="s">
        <v>1140</v>
      </c>
      <c r="AH338" s="54">
        <f>SUM(Y339:Y339)</f>
        <v>0</v>
      </c>
      <c r="AI338" s="54">
        <f>SUM(Z339:Z339)</f>
        <v>0</v>
      </c>
      <c r="AJ338" s="54">
        <f>SUM(AA339:AA339)</f>
        <v>0</v>
      </c>
    </row>
    <row r="339" spans="1:42" x14ac:dyDescent="0.2">
      <c r="A339" s="55" t="s">
        <v>171</v>
      </c>
      <c r="B339" s="55" t="s">
        <v>1140</v>
      </c>
      <c r="C339" s="55" t="s">
        <v>1170</v>
      </c>
      <c r="D339" s="55" t="s">
        <v>1274</v>
      </c>
      <c r="E339" s="55" t="s">
        <v>1711</v>
      </c>
      <c r="F339" s="56">
        <v>1</v>
      </c>
      <c r="G339" s="56">
        <v>0</v>
      </c>
      <c r="H339" s="56">
        <f>ROUND(F339*AD339,2)</f>
        <v>0</v>
      </c>
      <c r="I339" s="56">
        <f>J339-H339</f>
        <v>0</v>
      </c>
      <c r="J339" s="56">
        <f>ROUND(F339*G339,2)</f>
        <v>0</v>
      </c>
      <c r="K339" s="56">
        <v>1.4599999999999999E-3</v>
      </c>
      <c r="L339" s="56">
        <f>F339*K339</f>
        <v>1.4599999999999999E-3</v>
      </c>
      <c r="M339" s="57" t="s">
        <v>7</v>
      </c>
      <c r="N339" s="56">
        <f>IF(M339="5",I339,0)</f>
        <v>0</v>
      </c>
      <c r="Y339" s="56">
        <f>IF(AC339=0,J339,0)</f>
        <v>0</v>
      </c>
      <c r="Z339" s="56">
        <f>IF(AC339=15,J339,0)</f>
        <v>0</v>
      </c>
      <c r="AA339" s="56">
        <f>IF(AC339=21,J339,0)</f>
        <v>0</v>
      </c>
      <c r="AC339" s="58">
        <v>21</v>
      </c>
      <c r="AD339" s="58">
        <f>G339*0</f>
        <v>0</v>
      </c>
      <c r="AE339" s="58">
        <f>G339*(1-0)</f>
        <v>0</v>
      </c>
      <c r="AL339" s="58">
        <f>F339*AD339</f>
        <v>0</v>
      </c>
      <c r="AM339" s="58">
        <f>F339*AE339</f>
        <v>0</v>
      </c>
      <c r="AN339" s="59" t="s">
        <v>1750</v>
      </c>
      <c r="AO339" s="59" t="s">
        <v>1764</v>
      </c>
      <c r="AP339" s="47" t="s">
        <v>1770</v>
      </c>
    </row>
    <row r="340" spans="1:42" x14ac:dyDescent="0.2">
      <c r="D340" s="60" t="s">
        <v>1275</v>
      </c>
      <c r="F340" s="61">
        <v>1</v>
      </c>
    </row>
    <row r="341" spans="1:42" x14ac:dyDescent="0.2">
      <c r="A341" s="52"/>
      <c r="B341" s="53" t="s">
        <v>1140</v>
      </c>
      <c r="C341" s="53" t="s">
        <v>714</v>
      </c>
      <c r="D341" s="269" t="s">
        <v>1276</v>
      </c>
      <c r="E341" s="270"/>
      <c r="F341" s="270"/>
      <c r="G341" s="270"/>
      <c r="H341" s="54">
        <f>SUM(H342:H370)</f>
        <v>0</v>
      </c>
      <c r="I341" s="54">
        <f>SUM(I342:I370)</f>
        <v>0</v>
      </c>
      <c r="J341" s="54">
        <f>H341+I341</f>
        <v>0</v>
      </c>
      <c r="K341" s="47"/>
      <c r="L341" s="54">
        <f>SUM(L342:L370)</f>
        <v>7.6480000000000034E-2</v>
      </c>
      <c r="O341" s="54">
        <f>IF(P341="PR",J341,SUM(N342:N370))</f>
        <v>0</v>
      </c>
      <c r="P341" s="47" t="s">
        <v>1735</v>
      </c>
      <c r="Q341" s="54">
        <f>IF(P341="HS",H341,0)</f>
        <v>0</v>
      </c>
      <c r="R341" s="54">
        <f>IF(P341="HS",I341-O341,0)</f>
        <v>0</v>
      </c>
      <c r="S341" s="54">
        <f>IF(P341="PS",H341,0)</f>
        <v>0</v>
      </c>
      <c r="T341" s="54">
        <f>IF(P341="PS",I341-O341,0)</f>
        <v>0</v>
      </c>
      <c r="U341" s="54">
        <f>IF(P341="MP",H341,0)</f>
        <v>0</v>
      </c>
      <c r="V341" s="54">
        <f>IF(P341="MP",I341-O341,0)</f>
        <v>0</v>
      </c>
      <c r="W341" s="54">
        <f>IF(P341="OM",H341,0)</f>
        <v>0</v>
      </c>
      <c r="X341" s="47" t="s">
        <v>1140</v>
      </c>
      <c r="AH341" s="54">
        <f>SUM(Y342:Y370)</f>
        <v>0</v>
      </c>
      <c r="AI341" s="54">
        <f>SUM(Z342:Z370)</f>
        <v>0</v>
      </c>
      <c r="AJ341" s="54">
        <f>SUM(AA342:AA370)</f>
        <v>0</v>
      </c>
    </row>
    <row r="342" spans="1:42" x14ac:dyDescent="0.2">
      <c r="A342" s="55" t="s">
        <v>172</v>
      </c>
      <c r="B342" s="55" t="s">
        <v>1140</v>
      </c>
      <c r="C342" s="55" t="s">
        <v>1171</v>
      </c>
      <c r="D342" s="55" t="s">
        <v>1277</v>
      </c>
      <c r="E342" s="55" t="s">
        <v>1712</v>
      </c>
      <c r="F342" s="56">
        <v>2</v>
      </c>
      <c r="G342" s="56">
        <v>0</v>
      </c>
      <c r="H342" s="56">
        <f>ROUND(F342*AD342,2)</f>
        <v>0</v>
      </c>
      <c r="I342" s="56">
        <f>J342-H342</f>
        <v>0</v>
      </c>
      <c r="J342" s="56">
        <f>ROUND(F342*G342,2)</f>
        <v>0</v>
      </c>
      <c r="K342" s="56">
        <v>1.41E-3</v>
      </c>
      <c r="L342" s="56">
        <f>F342*K342</f>
        <v>2.82E-3</v>
      </c>
      <c r="M342" s="57" t="s">
        <v>7</v>
      </c>
      <c r="N342" s="56">
        <f>IF(M342="5",I342,0)</f>
        <v>0</v>
      </c>
      <c r="Y342" s="56">
        <f>IF(AC342=0,J342,0)</f>
        <v>0</v>
      </c>
      <c r="Z342" s="56">
        <f>IF(AC342=15,J342,0)</f>
        <v>0</v>
      </c>
      <c r="AA342" s="56">
        <f>IF(AC342=21,J342,0)</f>
        <v>0</v>
      </c>
      <c r="AC342" s="58">
        <v>21</v>
      </c>
      <c r="AD342" s="58">
        <f>G342*0.538136882129278</f>
        <v>0</v>
      </c>
      <c r="AE342" s="58">
        <f>G342*(1-0.538136882129278)</f>
        <v>0</v>
      </c>
      <c r="AL342" s="58">
        <f>F342*AD342</f>
        <v>0</v>
      </c>
      <c r="AM342" s="58">
        <f>F342*AE342</f>
        <v>0</v>
      </c>
      <c r="AN342" s="59" t="s">
        <v>1751</v>
      </c>
      <c r="AO342" s="59" t="s">
        <v>1764</v>
      </c>
      <c r="AP342" s="47" t="s">
        <v>1770</v>
      </c>
    </row>
    <row r="343" spans="1:42" x14ac:dyDescent="0.2">
      <c r="D343" s="60" t="s">
        <v>1357</v>
      </c>
      <c r="F343" s="61">
        <v>2</v>
      </c>
    </row>
    <row r="344" spans="1:42" x14ac:dyDescent="0.2">
      <c r="A344" s="62" t="s">
        <v>173</v>
      </c>
      <c r="B344" s="62" t="s">
        <v>1140</v>
      </c>
      <c r="C344" s="62" t="s">
        <v>1172</v>
      </c>
      <c r="D344" s="98" t="s">
        <v>1851</v>
      </c>
      <c r="E344" s="62" t="s">
        <v>1712</v>
      </c>
      <c r="F344" s="63">
        <v>2</v>
      </c>
      <c r="G344" s="63">
        <v>0</v>
      </c>
      <c r="H344" s="63">
        <f>ROUND(F344*AD344,2)</f>
        <v>0</v>
      </c>
      <c r="I344" s="63">
        <f>J344-H344</f>
        <v>0</v>
      </c>
      <c r="J344" s="63">
        <f>ROUND(F344*G344,2)</f>
        <v>0</v>
      </c>
      <c r="K344" s="63">
        <v>1.4E-2</v>
      </c>
      <c r="L344" s="63">
        <f>F344*K344</f>
        <v>2.8000000000000001E-2</v>
      </c>
      <c r="M344" s="64" t="s">
        <v>1731</v>
      </c>
      <c r="N344" s="63">
        <f>IF(M344="5",I344,0)</f>
        <v>0</v>
      </c>
      <c r="Y344" s="63">
        <f>IF(AC344=0,J344,0)</f>
        <v>0</v>
      </c>
      <c r="Z344" s="63">
        <f>IF(AC344=15,J344,0)</f>
        <v>0</v>
      </c>
      <c r="AA344" s="63">
        <f>IF(AC344=21,J344,0)</f>
        <v>0</v>
      </c>
      <c r="AC344" s="58">
        <v>21</v>
      </c>
      <c r="AD344" s="58">
        <f>G344*1</f>
        <v>0</v>
      </c>
      <c r="AE344" s="58">
        <f>G344*(1-1)</f>
        <v>0</v>
      </c>
      <c r="AL344" s="58">
        <f>F344*AD344</f>
        <v>0</v>
      </c>
      <c r="AM344" s="58">
        <f>F344*AE344</f>
        <v>0</v>
      </c>
      <c r="AN344" s="59" t="s">
        <v>1751</v>
      </c>
      <c r="AO344" s="59" t="s">
        <v>1764</v>
      </c>
      <c r="AP344" s="47" t="s">
        <v>1770</v>
      </c>
    </row>
    <row r="345" spans="1:42" x14ac:dyDescent="0.2">
      <c r="D345" s="60" t="s">
        <v>1275</v>
      </c>
      <c r="F345" s="61">
        <v>1</v>
      </c>
    </row>
    <row r="346" spans="1:42" x14ac:dyDescent="0.2">
      <c r="A346" s="55" t="s">
        <v>174</v>
      </c>
      <c r="B346" s="55" t="s">
        <v>1140</v>
      </c>
      <c r="C346" s="55" t="s">
        <v>1173</v>
      </c>
      <c r="D346" s="55" t="s">
        <v>1278</v>
      </c>
      <c r="E346" s="55" t="s">
        <v>1712</v>
      </c>
      <c r="F346" s="56">
        <v>2</v>
      </c>
      <c r="G346" s="56">
        <v>0</v>
      </c>
      <c r="H346" s="56">
        <f>ROUND(F346*AD346,2)</f>
        <v>0</v>
      </c>
      <c r="I346" s="56">
        <f>J346-H346</f>
        <v>0</v>
      </c>
      <c r="J346" s="56">
        <f>ROUND(F346*G346,2)</f>
        <v>0</v>
      </c>
      <c r="K346" s="56">
        <v>1.1999999999999999E-3</v>
      </c>
      <c r="L346" s="56">
        <f>F346*K346</f>
        <v>2.3999999999999998E-3</v>
      </c>
      <c r="M346" s="57" t="s">
        <v>7</v>
      </c>
      <c r="N346" s="56">
        <f>IF(M346="5",I346,0)</f>
        <v>0</v>
      </c>
      <c r="Y346" s="56">
        <f>IF(AC346=0,J346,0)</f>
        <v>0</v>
      </c>
      <c r="Z346" s="56">
        <f>IF(AC346=15,J346,0)</f>
        <v>0</v>
      </c>
      <c r="AA346" s="56">
        <f>IF(AC346=21,J346,0)</f>
        <v>0</v>
      </c>
      <c r="AC346" s="58">
        <v>21</v>
      </c>
      <c r="AD346" s="58">
        <f>G346*0.50771855010661</f>
        <v>0</v>
      </c>
      <c r="AE346" s="58">
        <f>G346*(1-0.50771855010661)</f>
        <v>0</v>
      </c>
      <c r="AL346" s="58">
        <f>F346*AD346</f>
        <v>0</v>
      </c>
      <c r="AM346" s="58">
        <f>F346*AE346</f>
        <v>0</v>
      </c>
      <c r="AN346" s="59" t="s">
        <v>1751</v>
      </c>
      <c r="AO346" s="59" t="s">
        <v>1764</v>
      </c>
      <c r="AP346" s="47" t="s">
        <v>1770</v>
      </c>
    </row>
    <row r="347" spans="1:42" x14ac:dyDescent="0.2">
      <c r="D347" s="60" t="s">
        <v>1357</v>
      </c>
      <c r="F347" s="61">
        <v>2</v>
      </c>
    </row>
    <row r="348" spans="1:42" x14ac:dyDescent="0.2">
      <c r="A348" s="62" t="s">
        <v>175</v>
      </c>
      <c r="B348" s="62" t="s">
        <v>1140</v>
      </c>
      <c r="C348" s="62" t="s">
        <v>1174</v>
      </c>
      <c r="D348" s="99" t="s">
        <v>1852</v>
      </c>
      <c r="E348" s="62" t="s">
        <v>1712</v>
      </c>
      <c r="F348" s="63">
        <v>2</v>
      </c>
      <c r="G348" s="63">
        <v>0</v>
      </c>
      <c r="H348" s="63">
        <f>ROUND(F348*AD348,2)</f>
        <v>0</v>
      </c>
      <c r="I348" s="63">
        <f>J348-H348</f>
        <v>0</v>
      </c>
      <c r="J348" s="63">
        <f>ROUND(F348*G348,2)</f>
        <v>0</v>
      </c>
      <c r="K348" s="63">
        <v>1.0499999999999999E-3</v>
      </c>
      <c r="L348" s="63">
        <f>F348*K348</f>
        <v>2.0999999999999999E-3</v>
      </c>
      <c r="M348" s="64" t="s">
        <v>1731</v>
      </c>
      <c r="N348" s="63">
        <f>IF(M348="5",I348,0)</f>
        <v>0</v>
      </c>
      <c r="Y348" s="63">
        <f>IF(AC348=0,J348,0)</f>
        <v>0</v>
      </c>
      <c r="Z348" s="63">
        <f>IF(AC348=15,J348,0)</f>
        <v>0</v>
      </c>
      <c r="AA348" s="63">
        <f>IF(AC348=21,J348,0)</f>
        <v>0</v>
      </c>
      <c r="AC348" s="58">
        <v>21</v>
      </c>
      <c r="AD348" s="58">
        <f>G348*1</f>
        <v>0</v>
      </c>
      <c r="AE348" s="58">
        <f>G348*(1-1)</f>
        <v>0</v>
      </c>
      <c r="AL348" s="58">
        <f>F348*AD348</f>
        <v>0</v>
      </c>
      <c r="AM348" s="58">
        <f>F348*AE348</f>
        <v>0</v>
      </c>
      <c r="AN348" s="59" t="s">
        <v>1751</v>
      </c>
      <c r="AO348" s="59" t="s">
        <v>1764</v>
      </c>
      <c r="AP348" s="47" t="s">
        <v>1770</v>
      </c>
    </row>
    <row r="349" spans="1:42" x14ac:dyDescent="0.2">
      <c r="D349" s="60" t="s">
        <v>1357</v>
      </c>
      <c r="F349" s="61">
        <v>2</v>
      </c>
    </row>
    <row r="350" spans="1:42" x14ac:dyDescent="0.2">
      <c r="A350" s="62" t="s">
        <v>176</v>
      </c>
      <c r="B350" s="62" t="s">
        <v>1140</v>
      </c>
      <c r="C350" s="62" t="s">
        <v>1175</v>
      </c>
      <c r="D350" s="62" t="s">
        <v>1279</v>
      </c>
      <c r="E350" s="62" t="s">
        <v>1712</v>
      </c>
      <c r="F350" s="63">
        <v>2</v>
      </c>
      <c r="G350" s="63">
        <v>0</v>
      </c>
      <c r="H350" s="63">
        <f>ROUND(F350*AD350,2)</f>
        <v>0</v>
      </c>
      <c r="I350" s="63">
        <f>J350-H350</f>
        <v>0</v>
      </c>
      <c r="J350" s="63">
        <f>ROUND(F350*G350,2)</f>
        <v>0</v>
      </c>
      <c r="K350" s="63">
        <v>7.3999999999999999E-4</v>
      </c>
      <c r="L350" s="63">
        <f>F350*K350</f>
        <v>1.48E-3</v>
      </c>
      <c r="M350" s="64" t="s">
        <v>1731</v>
      </c>
      <c r="N350" s="63">
        <f>IF(M350="5",I350,0)</f>
        <v>0</v>
      </c>
      <c r="Y350" s="63">
        <f>IF(AC350=0,J350,0)</f>
        <v>0</v>
      </c>
      <c r="Z350" s="63">
        <f>IF(AC350=15,J350,0)</f>
        <v>0</v>
      </c>
      <c r="AA350" s="63">
        <f>IF(AC350=21,J350,0)</f>
        <v>0</v>
      </c>
      <c r="AC350" s="58">
        <v>21</v>
      </c>
      <c r="AD350" s="58">
        <f>G350*1</f>
        <v>0</v>
      </c>
      <c r="AE350" s="58">
        <f>G350*(1-1)</f>
        <v>0</v>
      </c>
      <c r="AL350" s="58">
        <f>F350*AD350</f>
        <v>0</v>
      </c>
      <c r="AM350" s="58">
        <f>F350*AE350</f>
        <v>0</v>
      </c>
      <c r="AN350" s="59" t="s">
        <v>1751</v>
      </c>
      <c r="AO350" s="59" t="s">
        <v>1764</v>
      </c>
      <c r="AP350" s="47" t="s">
        <v>1770</v>
      </c>
    </row>
    <row r="351" spans="1:42" x14ac:dyDescent="0.2">
      <c r="D351" s="60" t="s">
        <v>1357</v>
      </c>
      <c r="F351" s="61">
        <v>2</v>
      </c>
    </row>
    <row r="352" spans="1:42" x14ac:dyDescent="0.2">
      <c r="A352" s="55" t="s">
        <v>177</v>
      </c>
      <c r="B352" s="55" t="s">
        <v>1140</v>
      </c>
      <c r="C352" s="55" t="s">
        <v>1176</v>
      </c>
      <c r="D352" s="55" t="s">
        <v>1280</v>
      </c>
      <c r="E352" s="55" t="s">
        <v>1713</v>
      </c>
      <c r="F352" s="56">
        <v>1</v>
      </c>
      <c r="G352" s="56">
        <v>0</v>
      </c>
      <c r="H352" s="56">
        <f>ROUND(F352*AD352,2)</f>
        <v>0</v>
      </c>
      <c r="I352" s="56">
        <f>J352-H352</f>
        <v>0</v>
      </c>
      <c r="J352" s="56">
        <f>ROUND(F352*G352,2)</f>
        <v>0</v>
      </c>
      <c r="K352" s="56">
        <v>4.0000000000000001E-3</v>
      </c>
      <c r="L352" s="56">
        <f>F352*K352</f>
        <v>4.0000000000000001E-3</v>
      </c>
      <c r="M352" s="57" t="s">
        <v>7</v>
      </c>
      <c r="N352" s="56">
        <f>IF(M352="5",I352,0)</f>
        <v>0</v>
      </c>
      <c r="Y352" s="56">
        <f>IF(AC352=0,J352,0)</f>
        <v>0</v>
      </c>
      <c r="Z352" s="56">
        <f>IF(AC352=15,J352,0)</f>
        <v>0</v>
      </c>
      <c r="AA352" s="56">
        <f>IF(AC352=21,J352,0)</f>
        <v>0</v>
      </c>
      <c r="AC352" s="58">
        <v>21</v>
      </c>
      <c r="AD352" s="58">
        <f>G352*0.62904717853839</f>
        <v>0</v>
      </c>
      <c r="AE352" s="58">
        <f>G352*(1-0.62904717853839)</f>
        <v>0</v>
      </c>
      <c r="AL352" s="58">
        <f>F352*AD352</f>
        <v>0</v>
      </c>
      <c r="AM352" s="58">
        <f>F352*AE352</f>
        <v>0</v>
      </c>
      <c r="AN352" s="59" t="s">
        <v>1751</v>
      </c>
      <c r="AO352" s="59" t="s">
        <v>1764</v>
      </c>
      <c r="AP352" s="47" t="s">
        <v>1770</v>
      </c>
    </row>
    <row r="353" spans="1:42" x14ac:dyDescent="0.2">
      <c r="D353" s="60" t="s">
        <v>1275</v>
      </c>
      <c r="F353" s="61">
        <v>1</v>
      </c>
    </row>
    <row r="354" spans="1:42" x14ac:dyDescent="0.2">
      <c r="A354" s="62" t="s">
        <v>178</v>
      </c>
      <c r="B354" s="62" t="s">
        <v>1140</v>
      </c>
      <c r="C354" s="62" t="s">
        <v>1177</v>
      </c>
      <c r="D354" s="100" t="s">
        <v>1853</v>
      </c>
      <c r="E354" s="62" t="s">
        <v>1712</v>
      </c>
      <c r="F354" s="63">
        <v>1</v>
      </c>
      <c r="G354" s="63">
        <v>0</v>
      </c>
      <c r="H354" s="63">
        <f>ROUND(F354*AD354,2)</f>
        <v>0</v>
      </c>
      <c r="I354" s="63">
        <f>J354-H354</f>
        <v>0</v>
      </c>
      <c r="J354" s="63">
        <f>ROUND(F354*G354,2)</f>
        <v>0</v>
      </c>
      <c r="K354" s="63">
        <v>1.4500000000000001E-2</v>
      </c>
      <c r="L354" s="63">
        <f>F354*K354</f>
        <v>1.4500000000000001E-2</v>
      </c>
      <c r="M354" s="64" t="s">
        <v>1731</v>
      </c>
      <c r="N354" s="63">
        <f>IF(M354="5",I354,0)</f>
        <v>0</v>
      </c>
      <c r="Y354" s="63">
        <f>IF(AC354=0,J354,0)</f>
        <v>0</v>
      </c>
      <c r="Z354" s="63">
        <f>IF(AC354=15,J354,0)</f>
        <v>0</v>
      </c>
      <c r="AA354" s="63">
        <f>IF(AC354=21,J354,0)</f>
        <v>0</v>
      </c>
      <c r="AC354" s="58">
        <v>21</v>
      </c>
      <c r="AD354" s="58">
        <f>G354*1</f>
        <v>0</v>
      </c>
      <c r="AE354" s="58">
        <f>G354*(1-1)</f>
        <v>0</v>
      </c>
      <c r="AL354" s="58">
        <f>F354*AD354</f>
        <v>0</v>
      </c>
      <c r="AM354" s="58">
        <f>F354*AE354</f>
        <v>0</v>
      </c>
      <c r="AN354" s="59" t="s">
        <v>1751</v>
      </c>
      <c r="AO354" s="59" t="s">
        <v>1764</v>
      </c>
      <c r="AP354" s="47" t="s">
        <v>1770</v>
      </c>
    </row>
    <row r="355" spans="1:42" x14ac:dyDescent="0.2">
      <c r="D355" s="60" t="s">
        <v>1275</v>
      </c>
      <c r="F355" s="61">
        <v>1</v>
      </c>
    </row>
    <row r="356" spans="1:42" x14ac:dyDescent="0.2">
      <c r="A356" s="62" t="s">
        <v>179</v>
      </c>
      <c r="B356" s="62" t="s">
        <v>1140</v>
      </c>
      <c r="C356" s="62" t="s">
        <v>1178</v>
      </c>
      <c r="D356" s="62" t="s">
        <v>1843</v>
      </c>
      <c r="E356" s="62" t="s">
        <v>1712</v>
      </c>
      <c r="F356" s="63">
        <v>1</v>
      </c>
      <c r="G356" s="63">
        <v>0</v>
      </c>
      <c r="H356" s="63">
        <f>ROUND(F356*AD356,2)</f>
        <v>0</v>
      </c>
      <c r="I356" s="63">
        <f>J356-H356</f>
        <v>0</v>
      </c>
      <c r="J356" s="63">
        <f>ROUND(F356*G356,2)</f>
        <v>0</v>
      </c>
      <c r="K356" s="63">
        <v>1E-3</v>
      </c>
      <c r="L356" s="63">
        <f>F356*K356</f>
        <v>1E-3</v>
      </c>
      <c r="M356" s="64" t="s">
        <v>1731</v>
      </c>
      <c r="N356" s="63">
        <f>IF(M356="5",I356,0)</f>
        <v>0</v>
      </c>
      <c r="Y356" s="63">
        <f>IF(AC356=0,J356,0)</f>
        <v>0</v>
      </c>
      <c r="Z356" s="63">
        <f>IF(AC356=15,J356,0)</f>
        <v>0</v>
      </c>
      <c r="AA356" s="63">
        <f>IF(AC356=21,J356,0)</f>
        <v>0</v>
      </c>
      <c r="AC356" s="58">
        <v>21</v>
      </c>
      <c r="AD356" s="58">
        <f>G356*1</f>
        <v>0</v>
      </c>
      <c r="AE356" s="58">
        <f>G356*(1-1)</f>
        <v>0</v>
      </c>
      <c r="AL356" s="58">
        <f>F356*AD356</f>
        <v>0</v>
      </c>
      <c r="AM356" s="58">
        <f>F356*AE356</f>
        <v>0</v>
      </c>
      <c r="AN356" s="59" t="s">
        <v>1751</v>
      </c>
      <c r="AO356" s="59" t="s">
        <v>1764</v>
      </c>
      <c r="AP356" s="47" t="s">
        <v>1770</v>
      </c>
    </row>
    <row r="357" spans="1:42" x14ac:dyDescent="0.2">
      <c r="D357" s="60" t="s">
        <v>1275</v>
      </c>
      <c r="F357" s="61">
        <v>1</v>
      </c>
    </row>
    <row r="358" spans="1:42" x14ac:dyDescent="0.2">
      <c r="A358" s="55" t="s">
        <v>180</v>
      </c>
      <c r="B358" s="55" t="s">
        <v>1140</v>
      </c>
      <c r="C358" s="55" t="s">
        <v>1179</v>
      </c>
      <c r="D358" s="55" t="s">
        <v>1281</v>
      </c>
      <c r="E358" s="55" t="s">
        <v>1713</v>
      </c>
      <c r="F358" s="56">
        <v>1</v>
      </c>
      <c r="G358" s="56">
        <v>0</v>
      </c>
      <c r="H358" s="56">
        <f>ROUND(F358*AD358,2)</f>
        <v>0</v>
      </c>
      <c r="I358" s="56">
        <f>J358-H358</f>
        <v>0</v>
      </c>
      <c r="J358" s="56">
        <f>ROUND(F358*G358,2)</f>
        <v>0</v>
      </c>
      <c r="K358" s="56">
        <v>1.7000000000000001E-4</v>
      </c>
      <c r="L358" s="56">
        <f>F358*K358</f>
        <v>1.7000000000000001E-4</v>
      </c>
      <c r="M358" s="57" t="s">
        <v>7</v>
      </c>
      <c r="N358" s="56">
        <f>IF(M358="5",I358,0)</f>
        <v>0</v>
      </c>
      <c r="Y358" s="56">
        <f>IF(AC358=0,J358,0)</f>
        <v>0</v>
      </c>
      <c r="Z358" s="56">
        <f>IF(AC358=15,J358,0)</f>
        <v>0</v>
      </c>
      <c r="AA358" s="56">
        <f>IF(AC358=21,J358,0)</f>
        <v>0</v>
      </c>
      <c r="AC358" s="58">
        <v>21</v>
      </c>
      <c r="AD358" s="58">
        <f>G358*0.503959731543624</f>
        <v>0</v>
      </c>
      <c r="AE358" s="58">
        <f>G358*(1-0.503959731543624)</f>
        <v>0</v>
      </c>
      <c r="AL358" s="58">
        <f>F358*AD358</f>
        <v>0</v>
      </c>
      <c r="AM358" s="58">
        <f>F358*AE358</f>
        <v>0</v>
      </c>
      <c r="AN358" s="59" t="s">
        <v>1751</v>
      </c>
      <c r="AO358" s="59" t="s">
        <v>1764</v>
      </c>
      <c r="AP358" s="47" t="s">
        <v>1770</v>
      </c>
    </row>
    <row r="359" spans="1:42" x14ac:dyDescent="0.2">
      <c r="D359" s="60" t="s">
        <v>1275</v>
      </c>
      <c r="F359" s="61">
        <v>1</v>
      </c>
    </row>
    <row r="360" spans="1:42" x14ac:dyDescent="0.2">
      <c r="A360" s="55" t="s">
        <v>181</v>
      </c>
      <c r="B360" s="55" t="s">
        <v>1140</v>
      </c>
      <c r="C360" s="55" t="s">
        <v>1180</v>
      </c>
      <c r="D360" s="101" t="s">
        <v>1854</v>
      </c>
      <c r="E360" s="55" t="s">
        <v>1709</v>
      </c>
      <c r="F360" s="56">
        <v>1.2</v>
      </c>
      <c r="G360" s="56">
        <v>0</v>
      </c>
      <c r="H360" s="56">
        <f>ROUND(F360*AD360,2)</f>
        <v>0</v>
      </c>
      <c r="I360" s="56">
        <f>J360-H360</f>
        <v>0</v>
      </c>
      <c r="J360" s="56">
        <f>ROUND(F360*G360,2)</f>
        <v>0</v>
      </c>
      <c r="K360" s="56">
        <v>8.9999999999999993E-3</v>
      </c>
      <c r="L360" s="56">
        <f>F360*K360</f>
        <v>1.0799999999999999E-2</v>
      </c>
      <c r="M360" s="57" t="s">
        <v>7</v>
      </c>
      <c r="N360" s="56">
        <f>IF(M360="5",I360,0)</f>
        <v>0</v>
      </c>
      <c r="Y360" s="56">
        <f>IF(AC360=0,J360,0)</f>
        <v>0</v>
      </c>
      <c r="Z360" s="56">
        <f>IF(AC360=15,J360,0)</f>
        <v>0</v>
      </c>
      <c r="AA360" s="56">
        <f>IF(AC360=21,J360,0)</f>
        <v>0</v>
      </c>
      <c r="AC360" s="58">
        <v>21</v>
      </c>
      <c r="AD360" s="58">
        <f>G360*1</f>
        <v>0</v>
      </c>
      <c r="AE360" s="58">
        <f>G360*(1-1)</f>
        <v>0</v>
      </c>
      <c r="AL360" s="58">
        <f>F360*AD360</f>
        <v>0</v>
      </c>
      <c r="AM360" s="58">
        <f>F360*AE360</f>
        <v>0</v>
      </c>
      <c r="AN360" s="59" t="s">
        <v>1751</v>
      </c>
      <c r="AO360" s="59" t="s">
        <v>1764</v>
      </c>
      <c r="AP360" s="47" t="s">
        <v>1770</v>
      </c>
    </row>
    <row r="361" spans="1:42" x14ac:dyDescent="0.2">
      <c r="D361" s="60" t="s">
        <v>1358</v>
      </c>
      <c r="F361" s="61">
        <v>1.2</v>
      </c>
    </row>
    <row r="362" spans="1:42" x14ac:dyDescent="0.2">
      <c r="A362" s="55" t="s">
        <v>182</v>
      </c>
      <c r="B362" s="55" t="s">
        <v>1140</v>
      </c>
      <c r="C362" s="55" t="s">
        <v>1181</v>
      </c>
      <c r="D362" s="55" t="s">
        <v>1839</v>
      </c>
      <c r="E362" s="55" t="s">
        <v>1712</v>
      </c>
      <c r="F362" s="56">
        <v>1</v>
      </c>
      <c r="G362" s="56">
        <v>0</v>
      </c>
      <c r="H362" s="56">
        <f>ROUND(F362*AD362,2)</f>
        <v>0</v>
      </c>
      <c r="I362" s="56">
        <f>J362-H362</f>
        <v>0</v>
      </c>
      <c r="J362" s="56">
        <f>ROUND(F362*G362,2)</f>
        <v>0</v>
      </c>
      <c r="K362" s="56">
        <v>7.0000000000000001E-3</v>
      </c>
      <c r="L362" s="56">
        <f>F362*K362</f>
        <v>7.0000000000000001E-3</v>
      </c>
      <c r="M362" s="57" t="s">
        <v>7</v>
      </c>
      <c r="N362" s="56">
        <f>IF(M362="5",I362,0)</f>
        <v>0</v>
      </c>
      <c r="Y362" s="56">
        <f>IF(AC362=0,J362,0)</f>
        <v>0</v>
      </c>
      <c r="Z362" s="56">
        <f>IF(AC362=15,J362,0)</f>
        <v>0</v>
      </c>
      <c r="AA362" s="56">
        <f>IF(AC362=21,J362,0)</f>
        <v>0</v>
      </c>
      <c r="AC362" s="58">
        <v>21</v>
      </c>
      <c r="AD362" s="58">
        <f>G362*1</f>
        <v>0</v>
      </c>
      <c r="AE362" s="58">
        <f>G362*(1-1)</f>
        <v>0</v>
      </c>
      <c r="AL362" s="58">
        <f>F362*AD362</f>
        <v>0</v>
      </c>
      <c r="AM362" s="58">
        <f>F362*AE362</f>
        <v>0</v>
      </c>
      <c r="AN362" s="59" t="s">
        <v>1751</v>
      </c>
      <c r="AO362" s="59" t="s">
        <v>1764</v>
      </c>
      <c r="AP362" s="47" t="s">
        <v>1770</v>
      </c>
    </row>
    <row r="363" spans="1:42" x14ac:dyDescent="0.2">
      <c r="D363" s="60" t="s">
        <v>1275</v>
      </c>
      <c r="F363" s="61">
        <v>1</v>
      </c>
    </row>
    <row r="364" spans="1:42" x14ac:dyDescent="0.2">
      <c r="A364" s="55" t="s">
        <v>183</v>
      </c>
      <c r="B364" s="55" t="s">
        <v>1140</v>
      </c>
      <c r="C364" s="55" t="s">
        <v>1182</v>
      </c>
      <c r="D364" s="103" t="s">
        <v>1856</v>
      </c>
      <c r="E364" s="55" t="s">
        <v>1712</v>
      </c>
      <c r="F364" s="56">
        <v>1</v>
      </c>
      <c r="G364" s="56">
        <v>0</v>
      </c>
      <c r="H364" s="56">
        <f>ROUND(F364*AD364,2)</f>
        <v>0</v>
      </c>
      <c r="I364" s="56">
        <f>J364-H364</f>
        <v>0</v>
      </c>
      <c r="J364" s="56">
        <f>ROUND(F364*G364,2)</f>
        <v>0</v>
      </c>
      <c r="K364" s="56">
        <v>1.1000000000000001E-3</v>
      </c>
      <c r="L364" s="56">
        <f>F364*K364</f>
        <v>1.1000000000000001E-3</v>
      </c>
      <c r="M364" s="57" t="s">
        <v>7</v>
      </c>
      <c r="N364" s="56">
        <f>IF(M364="5",I364,0)</f>
        <v>0</v>
      </c>
      <c r="Y364" s="56">
        <f>IF(AC364=0,J364,0)</f>
        <v>0</v>
      </c>
      <c r="Z364" s="56">
        <f>IF(AC364=15,J364,0)</f>
        <v>0</v>
      </c>
      <c r="AA364" s="56">
        <f>IF(AC364=21,J364,0)</f>
        <v>0</v>
      </c>
      <c r="AC364" s="58">
        <v>21</v>
      </c>
      <c r="AD364" s="58">
        <f>G364*1</f>
        <v>0</v>
      </c>
      <c r="AE364" s="58">
        <f>G364*(1-1)</f>
        <v>0</v>
      </c>
      <c r="AL364" s="58">
        <f>F364*AD364</f>
        <v>0</v>
      </c>
      <c r="AM364" s="58">
        <f>F364*AE364</f>
        <v>0</v>
      </c>
      <c r="AN364" s="59" t="s">
        <v>1751</v>
      </c>
      <c r="AO364" s="59" t="s">
        <v>1764</v>
      </c>
      <c r="AP364" s="47" t="s">
        <v>1770</v>
      </c>
    </row>
    <row r="365" spans="1:42" x14ac:dyDescent="0.2">
      <c r="D365" s="60" t="s">
        <v>1275</v>
      </c>
      <c r="F365" s="61">
        <v>1</v>
      </c>
    </row>
    <row r="366" spans="1:42" x14ac:dyDescent="0.2">
      <c r="A366" s="55" t="s">
        <v>184</v>
      </c>
      <c r="B366" s="55" t="s">
        <v>1140</v>
      </c>
      <c r="C366" s="55" t="s">
        <v>1183</v>
      </c>
      <c r="D366" s="102" t="s">
        <v>1855</v>
      </c>
      <c r="E366" s="55" t="s">
        <v>1712</v>
      </c>
      <c r="F366" s="56">
        <v>1</v>
      </c>
      <c r="G366" s="56">
        <v>0</v>
      </c>
      <c r="H366" s="56">
        <f>ROUND(F366*AD366,2)</f>
        <v>0</v>
      </c>
      <c r="I366" s="56">
        <f>J366-H366</f>
        <v>0</v>
      </c>
      <c r="J366" s="56">
        <f>ROUND(F366*G366,2)</f>
        <v>0</v>
      </c>
      <c r="K366" s="56">
        <v>2.7999999999999998E-4</v>
      </c>
      <c r="L366" s="56">
        <f>F366*K366</f>
        <v>2.7999999999999998E-4</v>
      </c>
      <c r="M366" s="57" t="s">
        <v>7</v>
      </c>
      <c r="N366" s="56">
        <f>IF(M366="5",I366,0)</f>
        <v>0</v>
      </c>
      <c r="Y366" s="56">
        <f>IF(AC366=0,J366,0)</f>
        <v>0</v>
      </c>
      <c r="Z366" s="56">
        <f>IF(AC366=15,J366,0)</f>
        <v>0</v>
      </c>
      <c r="AA366" s="56">
        <f>IF(AC366=21,J366,0)</f>
        <v>0</v>
      </c>
      <c r="AC366" s="58">
        <v>21</v>
      </c>
      <c r="AD366" s="58">
        <f>G366*1</f>
        <v>0</v>
      </c>
      <c r="AE366" s="58">
        <f>G366*(1-1)</f>
        <v>0</v>
      </c>
      <c r="AL366" s="58">
        <f>F366*AD366</f>
        <v>0</v>
      </c>
      <c r="AM366" s="58">
        <f>F366*AE366</f>
        <v>0</v>
      </c>
      <c r="AN366" s="59" t="s">
        <v>1751</v>
      </c>
      <c r="AO366" s="59" t="s">
        <v>1764</v>
      </c>
      <c r="AP366" s="47" t="s">
        <v>1770</v>
      </c>
    </row>
    <row r="367" spans="1:42" x14ac:dyDescent="0.2">
      <c r="D367" s="60" t="s">
        <v>1275</v>
      </c>
      <c r="F367" s="61">
        <v>1</v>
      </c>
    </row>
    <row r="368" spans="1:42" x14ac:dyDescent="0.2">
      <c r="A368" s="55" t="s">
        <v>185</v>
      </c>
      <c r="B368" s="55" t="s">
        <v>1140</v>
      </c>
      <c r="C368" s="55" t="s">
        <v>1184</v>
      </c>
      <c r="D368" s="55" t="s">
        <v>1283</v>
      </c>
      <c r="E368" s="55" t="s">
        <v>1712</v>
      </c>
      <c r="F368" s="56">
        <v>1</v>
      </c>
      <c r="G368" s="56">
        <v>0</v>
      </c>
      <c r="H368" s="56">
        <f>ROUND(F368*AD368,2)</f>
        <v>0</v>
      </c>
      <c r="I368" s="56">
        <f>J368-H368</f>
        <v>0</v>
      </c>
      <c r="J368" s="56">
        <f>ROUND(F368*G368,2)</f>
        <v>0</v>
      </c>
      <c r="K368" s="56">
        <v>1.2999999999999999E-4</v>
      </c>
      <c r="L368" s="56">
        <f>F368*K368</f>
        <v>1.2999999999999999E-4</v>
      </c>
      <c r="M368" s="57" t="s">
        <v>7</v>
      </c>
      <c r="N368" s="56">
        <f>IF(M368="5",I368,0)</f>
        <v>0</v>
      </c>
      <c r="Y368" s="56">
        <f>IF(AC368=0,J368,0)</f>
        <v>0</v>
      </c>
      <c r="Z368" s="56">
        <f>IF(AC368=15,J368,0)</f>
        <v>0</v>
      </c>
      <c r="AA368" s="56">
        <f>IF(AC368=21,J368,0)</f>
        <v>0</v>
      </c>
      <c r="AC368" s="58">
        <v>21</v>
      </c>
      <c r="AD368" s="58">
        <f>G368*0.234411764705882</f>
        <v>0</v>
      </c>
      <c r="AE368" s="58">
        <f>G368*(1-0.234411764705882)</f>
        <v>0</v>
      </c>
      <c r="AL368" s="58">
        <f>F368*AD368</f>
        <v>0</v>
      </c>
      <c r="AM368" s="58">
        <f>F368*AE368</f>
        <v>0</v>
      </c>
      <c r="AN368" s="59" t="s">
        <v>1751</v>
      </c>
      <c r="AO368" s="59" t="s">
        <v>1764</v>
      </c>
      <c r="AP368" s="47" t="s">
        <v>1770</v>
      </c>
    </row>
    <row r="369" spans="1:42" x14ac:dyDescent="0.2">
      <c r="D369" s="60" t="s">
        <v>1275</v>
      </c>
      <c r="F369" s="61">
        <v>1</v>
      </c>
    </row>
    <row r="370" spans="1:42" x14ac:dyDescent="0.2">
      <c r="A370" s="55" t="s">
        <v>186</v>
      </c>
      <c r="B370" s="55" t="s">
        <v>1140</v>
      </c>
      <c r="C370" s="55" t="s">
        <v>1185</v>
      </c>
      <c r="D370" s="104" t="s">
        <v>1857</v>
      </c>
      <c r="E370" s="55" t="s">
        <v>1712</v>
      </c>
      <c r="F370" s="56">
        <v>1</v>
      </c>
      <c r="G370" s="56">
        <v>0</v>
      </c>
      <c r="H370" s="56">
        <f>ROUND(F370*AD370,2)</f>
        <v>0</v>
      </c>
      <c r="I370" s="56">
        <f>J370-H370</f>
        <v>0</v>
      </c>
      <c r="J370" s="56">
        <f>ROUND(F370*G370,2)</f>
        <v>0</v>
      </c>
      <c r="K370" s="56">
        <v>6.9999999999999999E-4</v>
      </c>
      <c r="L370" s="56">
        <f>F370*K370</f>
        <v>6.9999999999999999E-4</v>
      </c>
      <c r="M370" s="57" t="s">
        <v>7</v>
      </c>
      <c r="N370" s="56">
        <f>IF(M370="5",I370,0)</f>
        <v>0</v>
      </c>
      <c r="Y370" s="56">
        <f>IF(AC370=0,J370,0)</f>
        <v>0</v>
      </c>
      <c r="Z370" s="56">
        <f>IF(AC370=15,J370,0)</f>
        <v>0</v>
      </c>
      <c r="AA370" s="56">
        <f>IF(AC370=21,J370,0)</f>
        <v>0</v>
      </c>
      <c r="AC370" s="58">
        <v>21</v>
      </c>
      <c r="AD370" s="58">
        <f>G370*1</f>
        <v>0</v>
      </c>
      <c r="AE370" s="58">
        <f>G370*(1-1)</f>
        <v>0</v>
      </c>
      <c r="AL370" s="58">
        <f>F370*AD370</f>
        <v>0</v>
      </c>
      <c r="AM370" s="58">
        <f>F370*AE370</f>
        <v>0</v>
      </c>
      <c r="AN370" s="59" t="s">
        <v>1751</v>
      </c>
      <c r="AO370" s="59" t="s">
        <v>1764</v>
      </c>
      <c r="AP370" s="47" t="s">
        <v>1770</v>
      </c>
    </row>
    <row r="371" spans="1:42" x14ac:dyDescent="0.2">
      <c r="D371" s="60" t="s">
        <v>1275</v>
      </c>
      <c r="F371" s="61">
        <v>1</v>
      </c>
    </row>
    <row r="372" spans="1:42" x14ac:dyDescent="0.2">
      <c r="A372" s="52"/>
      <c r="B372" s="53" t="s">
        <v>1140</v>
      </c>
      <c r="C372" s="53" t="s">
        <v>758</v>
      </c>
      <c r="D372" s="269" t="s">
        <v>1284</v>
      </c>
      <c r="E372" s="270"/>
      <c r="F372" s="270"/>
      <c r="G372" s="270"/>
      <c r="H372" s="54">
        <f>SUM(H373:H380)</f>
        <v>0</v>
      </c>
      <c r="I372" s="54">
        <f>SUM(I373:I380)</f>
        <v>0</v>
      </c>
      <c r="J372" s="54">
        <f>H372+I372</f>
        <v>0</v>
      </c>
      <c r="K372" s="47"/>
      <c r="L372" s="54">
        <f>SUM(L373:L380)</f>
        <v>0.11414299999999999</v>
      </c>
      <c r="O372" s="54">
        <f>IF(P372="PR",J372,SUM(N373:N380))</f>
        <v>0</v>
      </c>
      <c r="P372" s="47" t="s">
        <v>1735</v>
      </c>
      <c r="Q372" s="54">
        <f>IF(P372="HS",H372,0)</f>
        <v>0</v>
      </c>
      <c r="R372" s="54">
        <f>IF(P372="HS",I372-O372,0)</f>
        <v>0</v>
      </c>
      <c r="S372" s="54">
        <f>IF(P372="PS",H372,0)</f>
        <v>0</v>
      </c>
      <c r="T372" s="54">
        <f>IF(P372="PS",I372-O372,0)</f>
        <v>0</v>
      </c>
      <c r="U372" s="54">
        <f>IF(P372="MP",H372,0)</f>
        <v>0</v>
      </c>
      <c r="V372" s="54">
        <f>IF(P372="MP",I372-O372,0)</f>
        <v>0</v>
      </c>
      <c r="W372" s="54">
        <f>IF(P372="OM",H372,0)</f>
        <v>0</v>
      </c>
      <c r="X372" s="47" t="s">
        <v>1140</v>
      </c>
      <c r="AH372" s="54">
        <f>SUM(Y373:Y380)</f>
        <v>0</v>
      </c>
      <c r="AI372" s="54">
        <f>SUM(Z373:Z380)</f>
        <v>0</v>
      </c>
      <c r="AJ372" s="54">
        <f>SUM(AA373:AA380)</f>
        <v>0</v>
      </c>
    </row>
    <row r="373" spans="1:42" x14ac:dyDescent="0.2">
      <c r="A373" s="55" t="s">
        <v>187</v>
      </c>
      <c r="B373" s="55" t="s">
        <v>1140</v>
      </c>
      <c r="C373" s="55" t="s">
        <v>1186</v>
      </c>
      <c r="D373" s="105" t="s">
        <v>1859</v>
      </c>
      <c r="E373" s="55" t="s">
        <v>1708</v>
      </c>
      <c r="F373" s="56">
        <v>5.41</v>
      </c>
      <c r="G373" s="56">
        <v>0</v>
      </c>
      <c r="H373" s="56">
        <f>ROUND(F373*AD373,2)</f>
        <v>0</v>
      </c>
      <c r="I373" s="56">
        <f>J373-H373</f>
        <v>0</v>
      </c>
      <c r="J373" s="56">
        <f>ROUND(F373*G373,2)</f>
        <v>0</v>
      </c>
      <c r="K373" s="56">
        <v>3.5000000000000001E-3</v>
      </c>
      <c r="L373" s="56">
        <f>F373*K373</f>
        <v>1.8935E-2</v>
      </c>
      <c r="M373" s="57" t="s">
        <v>7</v>
      </c>
      <c r="N373" s="56">
        <f>IF(M373="5",I373,0)</f>
        <v>0</v>
      </c>
      <c r="Y373" s="56">
        <f>IF(AC373=0,J373,0)</f>
        <v>0</v>
      </c>
      <c r="Z373" s="56">
        <f>IF(AC373=15,J373,0)</f>
        <v>0</v>
      </c>
      <c r="AA373" s="56">
        <f>IF(AC373=21,J373,0)</f>
        <v>0</v>
      </c>
      <c r="AC373" s="58">
        <v>21</v>
      </c>
      <c r="AD373" s="58">
        <f>G373*0.372054263565891</f>
        <v>0</v>
      </c>
      <c r="AE373" s="58">
        <f>G373*(1-0.372054263565891)</f>
        <v>0</v>
      </c>
      <c r="AL373" s="58">
        <f>F373*AD373</f>
        <v>0</v>
      </c>
      <c r="AM373" s="58">
        <f>F373*AE373</f>
        <v>0</v>
      </c>
      <c r="AN373" s="59" t="s">
        <v>1752</v>
      </c>
      <c r="AO373" s="59" t="s">
        <v>1765</v>
      </c>
      <c r="AP373" s="47" t="s">
        <v>1770</v>
      </c>
    </row>
    <row r="374" spans="1:42" x14ac:dyDescent="0.2">
      <c r="D374" s="60" t="s">
        <v>1360</v>
      </c>
      <c r="F374" s="61">
        <v>1.33</v>
      </c>
    </row>
    <row r="375" spans="1:42" x14ac:dyDescent="0.2">
      <c r="D375" s="60" t="s">
        <v>1361</v>
      </c>
      <c r="F375" s="61">
        <v>4.08</v>
      </c>
    </row>
    <row r="376" spans="1:42" x14ac:dyDescent="0.2">
      <c r="A376" s="55" t="s">
        <v>188</v>
      </c>
      <c r="B376" s="55" t="s">
        <v>1140</v>
      </c>
      <c r="C376" s="55" t="s">
        <v>1187</v>
      </c>
      <c r="D376" s="55" t="s">
        <v>1286</v>
      </c>
      <c r="E376" s="55" t="s">
        <v>1708</v>
      </c>
      <c r="F376" s="56">
        <v>5.41</v>
      </c>
      <c r="G376" s="56">
        <v>0</v>
      </c>
      <c r="H376" s="56">
        <f>ROUND(F376*AD376,2)</f>
        <v>0</v>
      </c>
      <c r="I376" s="56">
        <f>J376-H376</f>
        <v>0</v>
      </c>
      <c r="J376" s="56">
        <f>ROUND(F376*G376,2)</f>
        <v>0</v>
      </c>
      <c r="K376" s="56">
        <v>8.0000000000000004E-4</v>
      </c>
      <c r="L376" s="56">
        <f>F376*K376</f>
        <v>4.3280000000000002E-3</v>
      </c>
      <c r="M376" s="57" t="s">
        <v>7</v>
      </c>
      <c r="N376" s="56">
        <f>IF(M376="5",I376,0)</f>
        <v>0</v>
      </c>
      <c r="Y376" s="56">
        <f>IF(AC376=0,J376,0)</f>
        <v>0</v>
      </c>
      <c r="Z376" s="56">
        <f>IF(AC376=15,J376,0)</f>
        <v>0</v>
      </c>
      <c r="AA376" s="56">
        <f>IF(AC376=21,J376,0)</f>
        <v>0</v>
      </c>
      <c r="AC376" s="58">
        <v>21</v>
      </c>
      <c r="AD376" s="58">
        <f>G376*1</f>
        <v>0</v>
      </c>
      <c r="AE376" s="58">
        <f>G376*(1-1)</f>
        <v>0</v>
      </c>
      <c r="AL376" s="58">
        <f>F376*AD376</f>
        <v>0</v>
      </c>
      <c r="AM376" s="58">
        <f>F376*AE376</f>
        <v>0</v>
      </c>
      <c r="AN376" s="59" t="s">
        <v>1752</v>
      </c>
      <c r="AO376" s="59" t="s">
        <v>1765</v>
      </c>
      <c r="AP376" s="47" t="s">
        <v>1770</v>
      </c>
    </row>
    <row r="377" spans="1:42" x14ac:dyDescent="0.2">
      <c r="D377" s="60" t="s">
        <v>1350</v>
      </c>
      <c r="F377" s="61">
        <v>5.41</v>
      </c>
    </row>
    <row r="378" spans="1:42" x14ac:dyDescent="0.2">
      <c r="A378" s="62" t="s">
        <v>189</v>
      </c>
      <c r="B378" s="62" t="s">
        <v>1140</v>
      </c>
      <c r="C378" s="62" t="s">
        <v>1188</v>
      </c>
      <c r="D378" s="106" t="s">
        <v>1860</v>
      </c>
      <c r="E378" s="62" t="s">
        <v>1708</v>
      </c>
      <c r="F378" s="63">
        <v>5.68</v>
      </c>
      <c r="G378" s="63">
        <v>0</v>
      </c>
      <c r="H378" s="63">
        <f>ROUND(F378*AD378,2)</f>
        <v>0</v>
      </c>
      <c r="I378" s="63">
        <f>J378-H378</f>
        <v>0</v>
      </c>
      <c r="J378" s="63">
        <f>ROUND(F378*G378,2)</f>
        <v>0</v>
      </c>
      <c r="K378" s="63">
        <v>1.6E-2</v>
      </c>
      <c r="L378" s="63">
        <f>F378*K378</f>
        <v>9.0880000000000002E-2</v>
      </c>
      <c r="M378" s="64" t="s">
        <v>1731</v>
      </c>
      <c r="N378" s="63">
        <f>IF(M378="5",I378,0)</f>
        <v>0</v>
      </c>
      <c r="Y378" s="63">
        <f>IF(AC378=0,J378,0)</f>
        <v>0</v>
      </c>
      <c r="Z378" s="63">
        <f>IF(AC378=15,J378,0)</f>
        <v>0</v>
      </c>
      <c r="AA378" s="63">
        <f>IF(AC378=21,J378,0)</f>
        <v>0</v>
      </c>
      <c r="AC378" s="58">
        <v>21</v>
      </c>
      <c r="AD378" s="58">
        <f>G378*1</f>
        <v>0</v>
      </c>
      <c r="AE378" s="58">
        <f>G378*(1-1)</f>
        <v>0</v>
      </c>
      <c r="AL378" s="58">
        <f>F378*AD378</f>
        <v>0</v>
      </c>
      <c r="AM378" s="58">
        <f>F378*AE378</f>
        <v>0</v>
      </c>
      <c r="AN378" s="59" t="s">
        <v>1752</v>
      </c>
      <c r="AO378" s="59" t="s">
        <v>1765</v>
      </c>
      <c r="AP378" s="47" t="s">
        <v>1770</v>
      </c>
    </row>
    <row r="379" spans="1:42" x14ac:dyDescent="0.2">
      <c r="D379" s="60" t="s">
        <v>1377</v>
      </c>
      <c r="F379" s="61">
        <v>5.68</v>
      </c>
    </row>
    <row r="380" spans="1:42" x14ac:dyDescent="0.2">
      <c r="A380" s="55" t="s">
        <v>190</v>
      </c>
      <c r="B380" s="55" t="s">
        <v>1140</v>
      </c>
      <c r="C380" s="55" t="s">
        <v>1189</v>
      </c>
      <c r="D380" s="55" t="s">
        <v>1288</v>
      </c>
      <c r="E380" s="55" t="s">
        <v>1710</v>
      </c>
      <c r="F380" s="56">
        <v>0.11</v>
      </c>
      <c r="G380" s="56">
        <v>0</v>
      </c>
      <c r="H380" s="56">
        <f>ROUND(F380*AD380,2)</f>
        <v>0</v>
      </c>
      <c r="I380" s="56">
        <f>J380-H380</f>
        <v>0</v>
      </c>
      <c r="J380" s="56">
        <f>ROUND(F380*G380,2)</f>
        <v>0</v>
      </c>
      <c r="K380" s="56">
        <v>0</v>
      </c>
      <c r="L380" s="56">
        <f>F380*K380</f>
        <v>0</v>
      </c>
      <c r="M380" s="57" t="s">
        <v>10</v>
      </c>
      <c r="N380" s="56">
        <f>IF(M380="5",I380,0)</f>
        <v>0</v>
      </c>
      <c r="Y380" s="56">
        <f>IF(AC380=0,J380,0)</f>
        <v>0</v>
      </c>
      <c r="Z380" s="56">
        <f>IF(AC380=15,J380,0)</f>
        <v>0</v>
      </c>
      <c r="AA380" s="56">
        <f>IF(AC380=21,J380,0)</f>
        <v>0</v>
      </c>
      <c r="AC380" s="58">
        <v>21</v>
      </c>
      <c r="AD380" s="58">
        <f>G380*0</f>
        <v>0</v>
      </c>
      <c r="AE380" s="58">
        <f>G380*(1-0)</f>
        <v>0</v>
      </c>
      <c r="AL380" s="58">
        <f>F380*AD380</f>
        <v>0</v>
      </c>
      <c r="AM380" s="58">
        <f>F380*AE380</f>
        <v>0</v>
      </c>
      <c r="AN380" s="59" t="s">
        <v>1752</v>
      </c>
      <c r="AO380" s="59" t="s">
        <v>1765</v>
      </c>
      <c r="AP380" s="47" t="s">
        <v>1770</v>
      </c>
    </row>
    <row r="381" spans="1:42" x14ac:dyDescent="0.2">
      <c r="D381" s="60" t="s">
        <v>1363</v>
      </c>
      <c r="F381" s="61">
        <v>0.11</v>
      </c>
    </row>
    <row r="382" spans="1:42" x14ac:dyDescent="0.2">
      <c r="A382" s="52"/>
      <c r="B382" s="53" t="s">
        <v>1140</v>
      </c>
      <c r="C382" s="53" t="s">
        <v>767</v>
      </c>
      <c r="D382" s="269" t="s">
        <v>1290</v>
      </c>
      <c r="E382" s="270"/>
      <c r="F382" s="270"/>
      <c r="G382" s="270"/>
      <c r="H382" s="54">
        <f>SUM(H383:H404)</f>
        <v>0</v>
      </c>
      <c r="I382" s="54">
        <f>SUM(I383:I404)</f>
        <v>0</v>
      </c>
      <c r="J382" s="54">
        <f>H382+I382</f>
        <v>0</v>
      </c>
      <c r="K382" s="47"/>
      <c r="L382" s="54">
        <f>SUM(L383:L404)</f>
        <v>0.66472980000000004</v>
      </c>
      <c r="O382" s="54">
        <f>IF(P382="PR",J382,SUM(N383:N404))</f>
        <v>0</v>
      </c>
      <c r="P382" s="47" t="s">
        <v>1735</v>
      </c>
      <c r="Q382" s="54">
        <f>IF(P382="HS",H382,0)</f>
        <v>0</v>
      </c>
      <c r="R382" s="54">
        <f>IF(P382="HS",I382-O382,0)</f>
        <v>0</v>
      </c>
      <c r="S382" s="54">
        <f>IF(P382="PS",H382,0)</f>
        <v>0</v>
      </c>
      <c r="T382" s="54">
        <f>IF(P382="PS",I382-O382,0)</f>
        <v>0</v>
      </c>
      <c r="U382" s="54">
        <f>IF(P382="MP",H382,0)</f>
        <v>0</v>
      </c>
      <c r="V382" s="54">
        <f>IF(P382="MP",I382-O382,0)</f>
        <v>0</v>
      </c>
      <c r="W382" s="54">
        <f>IF(P382="OM",H382,0)</f>
        <v>0</v>
      </c>
      <c r="X382" s="47" t="s">
        <v>1140</v>
      </c>
      <c r="AH382" s="54">
        <f>SUM(Y383:Y404)</f>
        <v>0</v>
      </c>
      <c r="AI382" s="54">
        <f>SUM(Z383:Z404)</f>
        <v>0</v>
      </c>
      <c r="AJ382" s="54">
        <f>SUM(AA383:AA404)</f>
        <v>0</v>
      </c>
    </row>
    <row r="383" spans="1:42" x14ac:dyDescent="0.2">
      <c r="A383" s="55" t="s">
        <v>191</v>
      </c>
      <c r="B383" s="55" t="s">
        <v>1140</v>
      </c>
      <c r="C383" s="55" t="s">
        <v>1190</v>
      </c>
      <c r="D383" s="55" t="s">
        <v>1291</v>
      </c>
      <c r="E383" s="55" t="s">
        <v>1708</v>
      </c>
      <c r="F383" s="56">
        <v>31.69</v>
      </c>
      <c r="G383" s="56">
        <v>0</v>
      </c>
      <c r="H383" s="56">
        <f>ROUND(F383*AD383,2)</f>
        <v>0</v>
      </c>
      <c r="I383" s="56">
        <f>J383-H383</f>
        <v>0</v>
      </c>
      <c r="J383" s="56">
        <f>ROUND(F383*G383,2)</f>
        <v>0</v>
      </c>
      <c r="K383" s="56">
        <v>0</v>
      </c>
      <c r="L383" s="56">
        <f>F383*K383</f>
        <v>0</v>
      </c>
      <c r="M383" s="57" t="s">
        <v>7</v>
      </c>
      <c r="N383" s="56">
        <f>IF(M383="5",I383,0)</f>
        <v>0</v>
      </c>
      <c r="Y383" s="56">
        <f>IF(AC383=0,J383,0)</f>
        <v>0</v>
      </c>
      <c r="Z383" s="56">
        <f>IF(AC383=15,J383,0)</f>
        <v>0</v>
      </c>
      <c r="AA383" s="56">
        <f>IF(AC383=21,J383,0)</f>
        <v>0</v>
      </c>
      <c r="AC383" s="58">
        <v>21</v>
      </c>
      <c r="AD383" s="58">
        <f>G383*0.334494773519164</f>
        <v>0</v>
      </c>
      <c r="AE383" s="58">
        <f>G383*(1-0.334494773519164)</f>
        <v>0</v>
      </c>
      <c r="AL383" s="58">
        <f>F383*AD383</f>
        <v>0</v>
      </c>
      <c r="AM383" s="58">
        <f>F383*AE383</f>
        <v>0</v>
      </c>
      <c r="AN383" s="59" t="s">
        <v>1753</v>
      </c>
      <c r="AO383" s="59" t="s">
        <v>1766</v>
      </c>
      <c r="AP383" s="47" t="s">
        <v>1770</v>
      </c>
    </row>
    <row r="384" spans="1:42" x14ac:dyDescent="0.2">
      <c r="D384" s="60" t="s">
        <v>1364</v>
      </c>
      <c r="F384" s="61">
        <v>10.51</v>
      </c>
    </row>
    <row r="385" spans="1:42" x14ac:dyDescent="0.2">
      <c r="D385" s="60" t="s">
        <v>1365</v>
      </c>
      <c r="F385" s="61">
        <v>21.18</v>
      </c>
    </row>
    <row r="386" spans="1:42" x14ac:dyDescent="0.2">
      <c r="A386" s="55" t="s">
        <v>192</v>
      </c>
      <c r="B386" s="55" t="s">
        <v>1140</v>
      </c>
      <c r="C386" s="55" t="s">
        <v>1191</v>
      </c>
      <c r="D386" s="55" t="s">
        <v>1864</v>
      </c>
      <c r="E386" s="55" t="s">
        <v>1708</v>
      </c>
      <c r="F386" s="56">
        <v>31.69</v>
      </c>
      <c r="G386" s="56">
        <v>0</v>
      </c>
      <c r="H386" s="56">
        <f>ROUND(F386*AD386,2)</f>
        <v>0</v>
      </c>
      <c r="I386" s="56">
        <f>J386-H386</f>
        <v>0</v>
      </c>
      <c r="J386" s="56">
        <f>ROUND(F386*G386,2)</f>
        <v>0</v>
      </c>
      <c r="K386" s="56">
        <v>1.1E-4</v>
      </c>
      <c r="L386" s="56">
        <f>F386*K386</f>
        <v>3.4859000000000001E-3</v>
      </c>
      <c r="M386" s="57" t="s">
        <v>7</v>
      </c>
      <c r="N386" s="56">
        <f>IF(M386="5",I386,0)</f>
        <v>0</v>
      </c>
      <c r="Y386" s="56">
        <f>IF(AC386=0,J386,0)</f>
        <v>0</v>
      </c>
      <c r="Z386" s="56">
        <f>IF(AC386=15,J386,0)</f>
        <v>0</v>
      </c>
      <c r="AA386" s="56">
        <f>IF(AC386=21,J386,0)</f>
        <v>0</v>
      </c>
      <c r="AC386" s="58">
        <v>21</v>
      </c>
      <c r="AD386" s="58">
        <f>G386*0.75</f>
        <v>0</v>
      </c>
      <c r="AE386" s="58">
        <f>G386*(1-0.75)</f>
        <v>0</v>
      </c>
      <c r="AL386" s="58">
        <f>F386*AD386</f>
        <v>0</v>
      </c>
      <c r="AM386" s="58">
        <f>F386*AE386</f>
        <v>0</v>
      </c>
      <c r="AN386" s="59" t="s">
        <v>1753</v>
      </c>
      <c r="AO386" s="59" t="s">
        <v>1766</v>
      </c>
      <c r="AP386" s="47" t="s">
        <v>1770</v>
      </c>
    </row>
    <row r="387" spans="1:42" x14ac:dyDescent="0.2">
      <c r="D387" s="60" t="s">
        <v>1366</v>
      </c>
      <c r="F387" s="61">
        <v>31.69</v>
      </c>
    </row>
    <row r="388" spans="1:42" x14ac:dyDescent="0.2">
      <c r="A388" s="55" t="s">
        <v>193</v>
      </c>
      <c r="B388" s="55" t="s">
        <v>1140</v>
      </c>
      <c r="C388" s="55" t="s">
        <v>1192</v>
      </c>
      <c r="D388" s="107" t="s">
        <v>1861</v>
      </c>
      <c r="E388" s="55" t="s">
        <v>1708</v>
      </c>
      <c r="F388" s="56">
        <v>31.69</v>
      </c>
      <c r="G388" s="56">
        <v>0</v>
      </c>
      <c r="H388" s="56">
        <f>ROUND(F388*AD388,2)</f>
        <v>0</v>
      </c>
      <c r="I388" s="56">
        <f>J388-H388</f>
        <v>0</v>
      </c>
      <c r="J388" s="56">
        <f>ROUND(F388*G388,2)</f>
        <v>0</v>
      </c>
      <c r="K388" s="56">
        <v>3.5000000000000001E-3</v>
      </c>
      <c r="L388" s="56">
        <f>F388*K388</f>
        <v>0.11091500000000001</v>
      </c>
      <c r="M388" s="57" t="s">
        <v>7</v>
      </c>
      <c r="N388" s="56">
        <f>IF(M388="5",I388,0)</f>
        <v>0</v>
      </c>
      <c r="Y388" s="56">
        <f>IF(AC388=0,J388,0)</f>
        <v>0</v>
      </c>
      <c r="Z388" s="56">
        <f>IF(AC388=15,J388,0)</f>
        <v>0</v>
      </c>
      <c r="AA388" s="56">
        <f>IF(AC388=21,J388,0)</f>
        <v>0</v>
      </c>
      <c r="AC388" s="58">
        <v>21</v>
      </c>
      <c r="AD388" s="58">
        <f>G388*0.315275310834813</f>
        <v>0</v>
      </c>
      <c r="AE388" s="58">
        <f>G388*(1-0.315275310834813)</f>
        <v>0</v>
      </c>
      <c r="AL388" s="58">
        <f>F388*AD388</f>
        <v>0</v>
      </c>
      <c r="AM388" s="58">
        <f>F388*AE388</f>
        <v>0</v>
      </c>
      <c r="AN388" s="59" t="s">
        <v>1753</v>
      </c>
      <c r="AO388" s="59" t="s">
        <v>1766</v>
      </c>
      <c r="AP388" s="47" t="s">
        <v>1770</v>
      </c>
    </row>
    <row r="389" spans="1:42" x14ac:dyDescent="0.2">
      <c r="D389" s="60" t="s">
        <v>1366</v>
      </c>
      <c r="F389" s="61">
        <v>31.69</v>
      </c>
    </row>
    <row r="390" spans="1:42" x14ac:dyDescent="0.2">
      <c r="A390" s="62" t="s">
        <v>194</v>
      </c>
      <c r="B390" s="62" t="s">
        <v>1140</v>
      </c>
      <c r="C390" s="62" t="s">
        <v>1193</v>
      </c>
      <c r="D390" s="108" t="s">
        <v>1862</v>
      </c>
      <c r="E390" s="62" t="s">
        <v>1708</v>
      </c>
      <c r="F390" s="63">
        <v>33.270000000000003</v>
      </c>
      <c r="G390" s="63">
        <v>0</v>
      </c>
      <c r="H390" s="63">
        <f>ROUND(F390*AD390,2)</f>
        <v>0</v>
      </c>
      <c r="I390" s="63">
        <f>J390-H390</f>
        <v>0</v>
      </c>
      <c r="J390" s="63">
        <f>ROUND(F390*G390,2)</f>
        <v>0</v>
      </c>
      <c r="K390" s="63">
        <v>1.6E-2</v>
      </c>
      <c r="L390" s="63">
        <f>F390*K390</f>
        <v>0.53232000000000002</v>
      </c>
      <c r="M390" s="64" t="s">
        <v>1731</v>
      </c>
      <c r="N390" s="63">
        <f>IF(M390="5",I390,0)</f>
        <v>0</v>
      </c>
      <c r="Y390" s="63">
        <f>IF(AC390=0,J390,0)</f>
        <v>0</v>
      </c>
      <c r="Z390" s="63">
        <f>IF(AC390=15,J390,0)</f>
        <v>0</v>
      </c>
      <c r="AA390" s="63">
        <f>IF(AC390=21,J390,0)</f>
        <v>0</v>
      </c>
      <c r="AC390" s="58">
        <v>21</v>
      </c>
      <c r="AD390" s="58">
        <f>G390*1</f>
        <v>0</v>
      </c>
      <c r="AE390" s="58">
        <f>G390*(1-1)</f>
        <v>0</v>
      </c>
      <c r="AL390" s="58">
        <f>F390*AD390</f>
        <v>0</v>
      </c>
      <c r="AM390" s="58">
        <f>F390*AE390</f>
        <v>0</v>
      </c>
      <c r="AN390" s="59" t="s">
        <v>1753</v>
      </c>
      <c r="AO390" s="59" t="s">
        <v>1766</v>
      </c>
      <c r="AP390" s="47" t="s">
        <v>1770</v>
      </c>
    </row>
    <row r="391" spans="1:42" x14ac:dyDescent="0.2">
      <c r="D391" s="60" t="s">
        <v>1367</v>
      </c>
      <c r="F391" s="61">
        <v>33.270000000000003</v>
      </c>
    </row>
    <row r="392" spans="1:42" x14ac:dyDescent="0.2">
      <c r="A392" s="55" t="s">
        <v>195</v>
      </c>
      <c r="B392" s="55" t="s">
        <v>1140</v>
      </c>
      <c r="C392" s="55" t="s">
        <v>1194</v>
      </c>
      <c r="D392" s="55" t="s">
        <v>1296</v>
      </c>
      <c r="E392" s="55" t="s">
        <v>1708</v>
      </c>
      <c r="F392" s="56">
        <v>31.69</v>
      </c>
      <c r="G392" s="56">
        <v>0</v>
      </c>
      <c r="H392" s="56">
        <f>ROUND(F392*AD392,2)</f>
        <v>0</v>
      </c>
      <c r="I392" s="56">
        <f>J392-H392</f>
        <v>0</v>
      </c>
      <c r="J392" s="56">
        <f>ROUND(F392*G392,2)</f>
        <v>0</v>
      </c>
      <c r="K392" s="56">
        <v>1.1E-4</v>
      </c>
      <c r="L392" s="56">
        <f>F392*K392</f>
        <v>3.4859000000000001E-3</v>
      </c>
      <c r="M392" s="57" t="s">
        <v>7</v>
      </c>
      <c r="N392" s="56">
        <f>IF(M392="5",I392,0)</f>
        <v>0</v>
      </c>
      <c r="Y392" s="56">
        <f>IF(AC392=0,J392,0)</f>
        <v>0</v>
      </c>
      <c r="Z392" s="56">
        <f>IF(AC392=15,J392,0)</f>
        <v>0</v>
      </c>
      <c r="AA392" s="56">
        <f>IF(AC392=21,J392,0)</f>
        <v>0</v>
      </c>
      <c r="AC392" s="58">
        <v>21</v>
      </c>
      <c r="AD392" s="58">
        <f>G392*1</f>
        <v>0</v>
      </c>
      <c r="AE392" s="58">
        <f>G392*(1-1)</f>
        <v>0</v>
      </c>
      <c r="AL392" s="58">
        <f>F392*AD392</f>
        <v>0</v>
      </c>
      <c r="AM392" s="58">
        <f>F392*AE392</f>
        <v>0</v>
      </c>
      <c r="AN392" s="59" t="s">
        <v>1753</v>
      </c>
      <c r="AO392" s="59" t="s">
        <v>1766</v>
      </c>
      <c r="AP392" s="47" t="s">
        <v>1770</v>
      </c>
    </row>
    <row r="393" spans="1:42" x14ac:dyDescent="0.2">
      <c r="D393" s="60" t="s">
        <v>1366</v>
      </c>
      <c r="F393" s="61">
        <v>31.69</v>
      </c>
    </row>
    <row r="394" spans="1:42" x14ac:dyDescent="0.2">
      <c r="A394" s="55" t="s">
        <v>196</v>
      </c>
      <c r="B394" s="55" t="s">
        <v>1140</v>
      </c>
      <c r="C394" s="55" t="s">
        <v>1195</v>
      </c>
      <c r="D394" s="55" t="s">
        <v>1297</v>
      </c>
      <c r="E394" s="55" t="s">
        <v>1709</v>
      </c>
      <c r="F394" s="56">
        <v>46.1</v>
      </c>
      <c r="G394" s="56">
        <v>0</v>
      </c>
      <c r="H394" s="56">
        <f>ROUND(F394*AD394,2)</f>
        <v>0</v>
      </c>
      <c r="I394" s="56">
        <f>J394-H394</f>
        <v>0</v>
      </c>
      <c r="J394" s="56">
        <f>ROUND(F394*G394,2)</f>
        <v>0</v>
      </c>
      <c r="K394" s="56">
        <v>0</v>
      </c>
      <c r="L394" s="56">
        <f>F394*K394</f>
        <v>0</v>
      </c>
      <c r="M394" s="57" t="s">
        <v>7</v>
      </c>
      <c r="N394" s="56">
        <f>IF(M394="5",I394,0)</f>
        <v>0</v>
      </c>
      <c r="Y394" s="56">
        <f>IF(AC394=0,J394,0)</f>
        <v>0</v>
      </c>
      <c r="Z394" s="56">
        <f>IF(AC394=15,J394,0)</f>
        <v>0</v>
      </c>
      <c r="AA394" s="56">
        <f>IF(AC394=21,J394,0)</f>
        <v>0</v>
      </c>
      <c r="AC394" s="58">
        <v>21</v>
      </c>
      <c r="AD394" s="58">
        <f>G394*0</f>
        <v>0</v>
      </c>
      <c r="AE394" s="58">
        <f>G394*(1-0)</f>
        <v>0</v>
      </c>
      <c r="AL394" s="58">
        <f>F394*AD394</f>
        <v>0</v>
      </c>
      <c r="AM394" s="58">
        <f>F394*AE394</f>
        <v>0</v>
      </c>
      <c r="AN394" s="59" t="s">
        <v>1753</v>
      </c>
      <c r="AO394" s="59" t="s">
        <v>1766</v>
      </c>
      <c r="AP394" s="47" t="s">
        <v>1770</v>
      </c>
    </row>
    <row r="395" spans="1:42" x14ac:dyDescent="0.2">
      <c r="D395" s="60" t="s">
        <v>1378</v>
      </c>
      <c r="F395" s="61">
        <v>28.5</v>
      </c>
    </row>
    <row r="396" spans="1:42" x14ac:dyDescent="0.2">
      <c r="D396" s="60" t="s">
        <v>1379</v>
      </c>
      <c r="F396" s="61">
        <v>8</v>
      </c>
    </row>
    <row r="397" spans="1:42" x14ac:dyDescent="0.2">
      <c r="D397" s="60" t="s">
        <v>1380</v>
      </c>
      <c r="F397" s="61">
        <v>9.6</v>
      </c>
    </row>
    <row r="398" spans="1:42" x14ac:dyDescent="0.2">
      <c r="A398" s="55" t="s">
        <v>197</v>
      </c>
      <c r="B398" s="55" t="s">
        <v>1140</v>
      </c>
      <c r="C398" s="55" t="s">
        <v>1196</v>
      </c>
      <c r="D398" s="55" t="s">
        <v>1301</v>
      </c>
      <c r="E398" s="55" t="s">
        <v>1709</v>
      </c>
      <c r="F398" s="56">
        <v>8.4</v>
      </c>
      <c r="G398" s="56">
        <v>0</v>
      </c>
      <c r="H398" s="56">
        <f>ROUND(F398*AD398,2)</f>
        <v>0</v>
      </c>
      <c r="I398" s="56">
        <f>J398-H398</f>
        <v>0</v>
      </c>
      <c r="J398" s="56">
        <f>ROUND(F398*G398,2)</f>
        <v>0</v>
      </c>
      <c r="K398" s="56">
        <v>2.9999999999999997E-4</v>
      </c>
      <c r="L398" s="56">
        <f>F398*K398</f>
        <v>2.5199999999999997E-3</v>
      </c>
      <c r="M398" s="57" t="s">
        <v>7</v>
      </c>
      <c r="N398" s="56">
        <f>IF(M398="5",I398,0)</f>
        <v>0</v>
      </c>
      <c r="Y398" s="56">
        <f>IF(AC398=0,J398,0)</f>
        <v>0</v>
      </c>
      <c r="Z398" s="56">
        <f>IF(AC398=15,J398,0)</f>
        <v>0</v>
      </c>
      <c r="AA398" s="56">
        <f>IF(AC398=21,J398,0)</f>
        <v>0</v>
      </c>
      <c r="AC398" s="58">
        <v>21</v>
      </c>
      <c r="AD398" s="58">
        <f>G398*1</f>
        <v>0</v>
      </c>
      <c r="AE398" s="58">
        <f>G398*(1-1)</f>
        <v>0</v>
      </c>
      <c r="AL398" s="58">
        <f>F398*AD398</f>
        <v>0</v>
      </c>
      <c r="AM398" s="58">
        <f>F398*AE398</f>
        <v>0</v>
      </c>
      <c r="AN398" s="59" t="s">
        <v>1753</v>
      </c>
      <c r="AO398" s="59" t="s">
        <v>1766</v>
      </c>
      <c r="AP398" s="47" t="s">
        <v>1770</v>
      </c>
    </row>
    <row r="399" spans="1:42" x14ac:dyDescent="0.2">
      <c r="D399" s="60" t="s">
        <v>1371</v>
      </c>
      <c r="F399" s="61">
        <v>8.4</v>
      </c>
    </row>
    <row r="400" spans="1:42" x14ac:dyDescent="0.2">
      <c r="A400" s="55" t="s">
        <v>198</v>
      </c>
      <c r="B400" s="55" t="s">
        <v>1140</v>
      </c>
      <c r="C400" s="55" t="s">
        <v>1197</v>
      </c>
      <c r="D400" s="55" t="s">
        <v>1303</v>
      </c>
      <c r="E400" s="55" t="s">
        <v>1709</v>
      </c>
      <c r="F400" s="56">
        <v>29.93</v>
      </c>
      <c r="G400" s="56">
        <v>0</v>
      </c>
      <c r="H400" s="56">
        <f>ROUND(F400*AD400,2)</f>
        <v>0</v>
      </c>
      <c r="I400" s="56">
        <f>J400-H400</f>
        <v>0</v>
      </c>
      <c r="J400" s="56">
        <f>ROUND(F400*G400,2)</f>
        <v>0</v>
      </c>
      <c r="K400" s="56">
        <v>2.9999999999999997E-4</v>
      </c>
      <c r="L400" s="56">
        <f>F400*K400</f>
        <v>8.9789999999999991E-3</v>
      </c>
      <c r="M400" s="57" t="s">
        <v>7</v>
      </c>
      <c r="N400" s="56">
        <f>IF(M400="5",I400,0)</f>
        <v>0</v>
      </c>
      <c r="Y400" s="56">
        <f>IF(AC400=0,J400,0)</f>
        <v>0</v>
      </c>
      <c r="Z400" s="56">
        <f>IF(AC400=15,J400,0)</f>
        <v>0</v>
      </c>
      <c r="AA400" s="56">
        <f>IF(AC400=21,J400,0)</f>
        <v>0</v>
      </c>
      <c r="AC400" s="58">
        <v>21</v>
      </c>
      <c r="AD400" s="58">
        <f>G400*1</f>
        <v>0</v>
      </c>
      <c r="AE400" s="58">
        <f>G400*(1-1)</f>
        <v>0</v>
      </c>
      <c r="AL400" s="58">
        <f>F400*AD400</f>
        <v>0</v>
      </c>
      <c r="AM400" s="58">
        <f>F400*AE400</f>
        <v>0</v>
      </c>
      <c r="AN400" s="59" t="s">
        <v>1753</v>
      </c>
      <c r="AO400" s="59" t="s">
        <v>1766</v>
      </c>
      <c r="AP400" s="47" t="s">
        <v>1770</v>
      </c>
    </row>
    <row r="401" spans="1:42" x14ac:dyDescent="0.2">
      <c r="D401" s="60" t="s">
        <v>1372</v>
      </c>
      <c r="F401" s="61">
        <v>29.93</v>
      </c>
    </row>
    <row r="402" spans="1:42" x14ac:dyDescent="0.2">
      <c r="A402" s="55" t="s">
        <v>199</v>
      </c>
      <c r="B402" s="55" t="s">
        <v>1140</v>
      </c>
      <c r="C402" s="55" t="s">
        <v>1198</v>
      </c>
      <c r="D402" s="55" t="s">
        <v>1305</v>
      </c>
      <c r="E402" s="55" t="s">
        <v>1709</v>
      </c>
      <c r="F402" s="56">
        <v>10.08</v>
      </c>
      <c r="G402" s="56">
        <v>0</v>
      </c>
      <c r="H402" s="56">
        <f>ROUND(F402*AD402,2)</f>
        <v>0</v>
      </c>
      <c r="I402" s="56">
        <f>J402-H402</f>
        <v>0</v>
      </c>
      <c r="J402" s="56">
        <f>ROUND(F402*G402,2)</f>
        <v>0</v>
      </c>
      <c r="K402" s="56">
        <v>2.9999999999999997E-4</v>
      </c>
      <c r="L402" s="56">
        <f>F402*K402</f>
        <v>3.0239999999999998E-3</v>
      </c>
      <c r="M402" s="57" t="s">
        <v>7</v>
      </c>
      <c r="N402" s="56">
        <f>IF(M402="5",I402,0)</f>
        <v>0</v>
      </c>
      <c r="Y402" s="56">
        <f>IF(AC402=0,J402,0)</f>
        <v>0</v>
      </c>
      <c r="Z402" s="56">
        <f>IF(AC402=15,J402,0)</f>
        <v>0</v>
      </c>
      <c r="AA402" s="56">
        <f>IF(AC402=21,J402,0)</f>
        <v>0</v>
      </c>
      <c r="AC402" s="58">
        <v>21</v>
      </c>
      <c r="AD402" s="58">
        <f>G402*1</f>
        <v>0</v>
      </c>
      <c r="AE402" s="58">
        <f>G402*(1-1)</f>
        <v>0</v>
      </c>
      <c r="AL402" s="58">
        <f>F402*AD402</f>
        <v>0</v>
      </c>
      <c r="AM402" s="58">
        <f>F402*AE402</f>
        <v>0</v>
      </c>
      <c r="AN402" s="59" t="s">
        <v>1753</v>
      </c>
      <c r="AO402" s="59" t="s">
        <v>1766</v>
      </c>
      <c r="AP402" s="47" t="s">
        <v>1770</v>
      </c>
    </row>
    <row r="403" spans="1:42" x14ac:dyDescent="0.2">
      <c r="D403" s="60" t="s">
        <v>1373</v>
      </c>
      <c r="F403" s="61">
        <v>10.08</v>
      </c>
    </row>
    <row r="404" spans="1:42" x14ac:dyDescent="0.2">
      <c r="A404" s="55" t="s">
        <v>200</v>
      </c>
      <c r="B404" s="55" t="s">
        <v>1140</v>
      </c>
      <c r="C404" s="55" t="s">
        <v>1199</v>
      </c>
      <c r="D404" s="55" t="s">
        <v>1307</v>
      </c>
      <c r="E404" s="55" t="s">
        <v>1710</v>
      </c>
      <c r="F404" s="56">
        <v>0.66</v>
      </c>
      <c r="G404" s="56">
        <v>0</v>
      </c>
      <c r="H404" s="56">
        <f>ROUND(F404*AD404,2)</f>
        <v>0</v>
      </c>
      <c r="I404" s="56">
        <f>J404-H404</f>
        <v>0</v>
      </c>
      <c r="J404" s="56">
        <f>ROUND(F404*G404,2)</f>
        <v>0</v>
      </c>
      <c r="K404" s="56">
        <v>0</v>
      </c>
      <c r="L404" s="56">
        <f>F404*K404</f>
        <v>0</v>
      </c>
      <c r="M404" s="57" t="s">
        <v>10</v>
      </c>
      <c r="N404" s="56">
        <f>IF(M404="5",I404,0)</f>
        <v>0</v>
      </c>
      <c r="Y404" s="56">
        <f>IF(AC404=0,J404,0)</f>
        <v>0</v>
      </c>
      <c r="Z404" s="56">
        <f>IF(AC404=15,J404,0)</f>
        <v>0</v>
      </c>
      <c r="AA404" s="56">
        <f>IF(AC404=21,J404,0)</f>
        <v>0</v>
      </c>
      <c r="AC404" s="58">
        <v>21</v>
      </c>
      <c r="AD404" s="58">
        <f>G404*0</f>
        <v>0</v>
      </c>
      <c r="AE404" s="58">
        <f>G404*(1-0)</f>
        <v>0</v>
      </c>
      <c r="AL404" s="58">
        <f>F404*AD404</f>
        <v>0</v>
      </c>
      <c r="AM404" s="58">
        <f>F404*AE404</f>
        <v>0</v>
      </c>
      <c r="AN404" s="59" t="s">
        <v>1753</v>
      </c>
      <c r="AO404" s="59" t="s">
        <v>1766</v>
      </c>
      <c r="AP404" s="47" t="s">
        <v>1770</v>
      </c>
    </row>
    <row r="405" spans="1:42" x14ac:dyDescent="0.2">
      <c r="D405" s="60" t="s">
        <v>1381</v>
      </c>
      <c r="F405" s="61">
        <v>0.66</v>
      </c>
    </row>
    <row r="406" spans="1:42" x14ac:dyDescent="0.2">
      <c r="A406" s="52"/>
      <c r="B406" s="53" t="s">
        <v>1140</v>
      </c>
      <c r="C406" s="53" t="s">
        <v>770</v>
      </c>
      <c r="D406" s="269" t="s">
        <v>1309</v>
      </c>
      <c r="E406" s="270"/>
      <c r="F406" s="270"/>
      <c r="G406" s="270"/>
      <c r="H406" s="54">
        <f>SUM(H407:H409)</f>
        <v>0</v>
      </c>
      <c r="I406" s="54">
        <f>SUM(I407:I409)</f>
        <v>0</v>
      </c>
      <c r="J406" s="54">
        <f>H406+I406</f>
        <v>0</v>
      </c>
      <c r="K406" s="47"/>
      <c r="L406" s="54">
        <f>SUM(L407:L409)</f>
        <v>1.1612999999999999E-3</v>
      </c>
      <c r="O406" s="54">
        <f>IF(P406="PR",J406,SUM(N407:N409))</f>
        <v>0</v>
      </c>
      <c r="P406" s="47" t="s">
        <v>1735</v>
      </c>
      <c r="Q406" s="54">
        <f>IF(P406="HS",H406,0)</f>
        <v>0</v>
      </c>
      <c r="R406" s="54">
        <f>IF(P406="HS",I406-O406,0)</f>
        <v>0</v>
      </c>
      <c r="S406" s="54">
        <f>IF(P406="PS",H406,0)</f>
        <v>0</v>
      </c>
      <c r="T406" s="54">
        <f>IF(P406="PS",I406-O406,0)</f>
        <v>0</v>
      </c>
      <c r="U406" s="54">
        <f>IF(P406="MP",H406,0)</f>
        <v>0</v>
      </c>
      <c r="V406" s="54">
        <f>IF(P406="MP",I406-O406,0)</f>
        <v>0</v>
      </c>
      <c r="W406" s="54">
        <f>IF(P406="OM",H406,0)</f>
        <v>0</v>
      </c>
      <c r="X406" s="47" t="s">
        <v>1140</v>
      </c>
      <c r="AH406" s="54">
        <f>SUM(Y407:Y409)</f>
        <v>0</v>
      </c>
      <c r="AI406" s="54">
        <f>SUM(Z407:Z409)</f>
        <v>0</v>
      </c>
      <c r="AJ406" s="54">
        <f>SUM(AA407:AA409)</f>
        <v>0</v>
      </c>
    </row>
    <row r="407" spans="1:42" x14ac:dyDescent="0.2">
      <c r="A407" s="55" t="s">
        <v>201</v>
      </c>
      <c r="B407" s="55" t="s">
        <v>1140</v>
      </c>
      <c r="C407" s="55" t="s">
        <v>1200</v>
      </c>
      <c r="D407" s="55" t="s">
        <v>1310</v>
      </c>
      <c r="E407" s="55" t="s">
        <v>1708</v>
      </c>
      <c r="F407" s="56">
        <v>5.53</v>
      </c>
      <c r="G407" s="56">
        <v>0</v>
      </c>
      <c r="H407" s="56">
        <f>ROUND(F407*AD407,2)</f>
        <v>0</v>
      </c>
      <c r="I407" s="56">
        <f>J407-H407</f>
        <v>0</v>
      </c>
      <c r="J407" s="56">
        <f>ROUND(F407*G407,2)</f>
        <v>0</v>
      </c>
      <c r="K407" s="56">
        <v>6.9999999999999994E-5</v>
      </c>
      <c r="L407" s="56">
        <f>F407*K407</f>
        <v>3.8709999999999998E-4</v>
      </c>
      <c r="M407" s="57" t="s">
        <v>7</v>
      </c>
      <c r="N407" s="56">
        <f>IF(M407="5",I407,0)</f>
        <v>0</v>
      </c>
      <c r="Y407" s="56">
        <f>IF(AC407=0,J407,0)</f>
        <v>0</v>
      </c>
      <c r="Z407" s="56">
        <f>IF(AC407=15,J407,0)</f>
        <v>0</v>
      </c>
      <c r="AA407" s="56">
        <f>IF(AC407=21,J407,0)</f>
        <v>0</v>
      </c>
      <c r="AC407" s="58">
        <v>21</v>
      </c>
      <c r="AD407" s="58">
        <f>G407*0.30859375</f>
        <v>0</v>
      </c>
      <c r="AE407" s="58">
        <f>G407*(1-0.30859375)</f>
        <v>0</v>
      </c>
      <c r="AL407" s="58">
        <f>F407*AD407</f>
        <v>0</v>
      </c>
      <c r="AM407" s="58">
        <f>F407*AE407</f>
        <v>0</v>
      </c>
      <c r="AN407" s="59" t="s">
        <v>1754</v>
      </c>
      <c r="AO407" s="59" t="s">
        <v>1766</v>
      </c>
      <c r="AP407" s="47" t="s">
        <v>1770</v>
      </c>
    </row>
    <row r="408" spans="1:42" x14ac:dyDescent="0.2">
      <c r="D408" s="60" t="s">
        <v>1374</v>
      </c>
      <c r="F408" s="61">
        <v>5.53</v>
      </c>
    </row>
    <row r="409" spans="1:42" x14ac:dyDescent="0.2">
      <c r="A409" s="55" t="s">
        <v>202</v>
      </c>
      <c r="B409" s="55" t="s">
        <v>1140</v>
      </c>
      <c r="C409" s="55" t="s">
        <v>1201</v>
      </c>
      <c r="D409" s="55" t="s">
        <v>1863</v>
      </c>
      <c r="E409" s="55" t="s">
        <v>1708</v>
      </c>
      <c r="F409" s="56">
        <v>5.53</v>
      </c>
      <c r="G409" s="56">
        <v>0</v>
      </c>
      <c r="H409" s="56">
        <f>ROUND(F409*AD409,2)</f>
        <v>0</v>
      </c>
      <c r="I409" s="56">
        <f>J409-H409</f>
        <v>0</v>
      </c>
      <c r="J409" s="56">
        <f>ROUND(F409*G409,2)</f>
        <v>0</v>
      </c>
      <c r="K409" s="56">
        <v>1.3999999999999999E-4</v>
      </c>
      <c r="L409" s="56">
        <f>F409*K409</f>
        <v>7.7419999999999995E-4</v>
      </c>
      <c r="M409" s="57" t="s">
        <v>7</v>
      </c>
      <c r="N409" s="56">
        <f>IF(M409="5",I409,0)</f>
        <v>0</v>
      </c>
      <c r="Y409" s="56">
        <f>IF(AC409=0,J409,0)</f>
        <v>0</v>
      </c>
      <c r="Z409" s="56">
        <f>IF(AC409=15,J409,0)</f>
        <v>0</v>
      </c>
      <c r="AA409" s="56">
        <f>IF(AC409=21,J409,0)</f>
        <v>0</v>
      </c>
      <c r="AC409" s="58">
        <v>21</v>
      </c>
      <c r="AD409" s="58">
        <f>G409*0.45045871559633</f>
        <v>0</v>
      </c>
      <c r="AE409" s="58">
        <f>G409*(1-0.45045871559633)</f>
        <v>0</v>
      </c>
      <c r="AL409" s="58">
        <f>F409*AD409</f>
        <v>0</v>
      </c>
      <c r="AM409" s="58">
        <f>F409*AE409</f>
        <v>0</v>
      </c>
      <c r="AN409" s="59" t="s">
        <v>1754</v>
      </c>
      <c r="AO409" s="59" t="s">
        <v>1766</v>
      </c>
      <c r="AP409" s="47" t="s">
        <v>1770</v>
      </c>
    </row>
    <row r="410" spans="1:42" x14ac:dyDescent="0.2">
      <c r="D410" s="60" t="s">
        <v>1374</v>
      </c>
      <c r="F410" s="61">
        <v>5.53</v>
      </c>
    </row>
    <row r="411" spans="1:42" x14ac:dyDescent="0.2">
      <c r="A411" s="52"/>
      <c r="B411" s="53" t="s">
        <v>1140</v>
      </c>
      <c r="C411" s="53" t="s">
        <v>99</v>
      </c>
      <c r="D411" s="269" t="s">
        <v>1312</v>
      </c>
      <c r="E411" s="270"/>
      <c r="F411" s="270"/>
      <c r="G411" s="270"/>
      <c r="H411" s="54">
        <f>SUM(H412:H420)</f>
        <v>0</v>
      </c>
      <c r="I411" s="54">
        <f>SUM(I412:I420)</f>
        <v>0</v>
      </c>
      <c r="J411" s="54">
        <f>H411+I411</f>
        <v>0</v>
      </c>
      <c r="K411" s="47"/>
      <c r="L411" s="54">
        <f>SUM(L412:L420)</f>
        <v>3.6563999999999999E-2</v>
      </c>
      <c r="O411" s="54">
        <f>IF(P411="PR",J411,SUM(N412:N420))</f>
        <v>0</v>
      </c>
      <c r="P411" s="47" t="s">
        <v>1734</v>
      </c>
      <c r="Q411" s="54">
        <f>IF(P411="HS",H411,0)</f>
        <v>0</v>
      </c>
      <c r="R411" s="54">
        <f>IF(P411="HS",I411-O411,0)</f>
        <v>0</v>
      </c>
      <c r="S411" s="54">
        <f>IF(P411="PS",H411,0)</f>
        <v>0</v>
      </c>
      <c r="T411" s="54">
        <f>IF(P411="PS",I411-O411,0)</f>
        <v>0</v>
      </c>
      <c r="U411" s="54">
        <f>IF(P411="MP",H411,0)</f>
        <v>0</v>
      </c>
      <c r="V411" s="54">
        <f>IF(P411="MP",I411-O411,0)</f>
        <v>0</v>
      </c>
      <c r="W411" s="54">
        <f>IF(P411="OM",H411,0)</f>
        <v>0</v>
      </c>
      <c r="X411" s="47" t="s">
        <v>1140</v>
      </c>
      <c r="AH411" s="54">
        <f>SUM(Y412:Y420)</f>
        <v>0</v>
      </c>
      <c r="AI411" s="54">
        <f>SUM(Z412:Z420)</f>
        <v>0</v>
      </c>
      <c r="AJ411" s="54">
        <f>SUM(AA412:AA420)</f>
        <v>0</v>
      </c>
    </row>
    <row r="412" spans="1:42" x14ac:dyDescent="0.2">
      <c r="A412" s="55" t="s">
        <v>203</v>
      </c>
      <c r="B412" s="55" t="s">
        <v>1140</v>
      </c>
      <c r="C412" s="55" t="s">
        <v>1202</v>
      </c>
      <c r="D412" s="55" t="s">
        <v>1313</v>
      </c>
      <c r="E412" s="55" t="s">
        <v>1712</v>
      </c>
      <c r="F412" s="56">
        <v>2</v>
      </c>
      <c r="G412" s="56">
        <v>0</v>
      </c>
      <c r="H412" s="56">
        <f>ROUND(F412*AD412,2)</f>
        <v>0</v>
      </c>
      <c r="I412" s="56">
        <f>J412-H412</f>
        <v>0</v>
      </c>
      <c r="J412" s="56">
        <f>ROUND(F412*G412,2)</f>
        <v>0</v>
      </c>
      <c r="K412" s="56">
        <v>0</v>
      </c>
      <c r="L412" s="56">
        <f>F412*K412</f>
        <v>0</v>
      </c>
      <c r="M412" s="57" t="s">
        <v>7</v>
      </c>
      <c r="N412" s="56">
        <f>IF(M412="5",I412,0)</f>
        <v>0</v>
      </c>
      <c r="Y412" s="56">
        <f>IF(AC412=0,J412,0)</f>
        <v>0</v>
      </c>
      <c r="Z412" s="56">
        <f>IF(AC412=15,J412,0)</f>
        <v>0</v>
      </c>
      <c r="AA412" s="56">
        <f>IF(AC412=21,J412,0)</f>
        <v>0</v>
      </c>
      <c r="AC412" s="58">
        <v>21</v>
      </c>
      <c r="AD412" s="58">
        <f>G412*0.297029702970297</f>
        <v>0</v>
      </c>
      <c r="AE412" s="58">
        <f>G412*(1-0.297029702970297)</f>
        <v>0</v>
      </c>
      <c r="AL412" s="58">
        <f>F412*AD412</f>
        <v>0</v>
      </c>
      <c r="AM412" s="58">
        <f>F412*AE412</f>
        <v>0</v>
      </c>
      <c r="AN412" s="59" t="s">
        <v>1755</v>
      </c>
      <c r="AO412" s="59" t="s">
        <v>1767</v>
      </c>
      <c r="AP412" s="47" t="s">
        <v>1770</v>
      </c>
    </row>
    <row r="413" spans="1:42" x14ac:dyDescent="0.2">
      <c r="D413" s="60" t="s">
        <v>1357</v>
      </c>
      <c r="F413" s="61">
        <v>2</v>
      </c>
    </row>
    <row r="414" spans="1:42" x14ac:dyDescent="0.2">
      <c r="A414" s="55" t="s">
        <v>204</v>
      </c>
      <c r="B414" s="55" t="s">
        <v>1140</v>
      </c>
      <c r="C414" s="55" t="s">
        <v>1203</v>
      </c>
      <c r="D414" s="55" t="s">
        <v>1840</v>
      </c>
      <c r="E414" s="55" t="s">
        <v>1712</v>
      </c>
      <c r="F414" s="56">
        <v>2</v>
      </c>
      <c r="G414" s="56">
        <v>0</v>
      </c>
      <c r="H414" s="56">
        <f>ROUND(F414*AD414,2)</f>
        <v>0</v>
      </c>
      <c r="I414" s="56">
        <f>J414-H414</f>
        <v>0</v>
      </c>
      <c r="J414" s="56">
        <f>ROUND(F414*G414,2)</f>
        <v>0</v>
      </c>
      <c r="K414" s="56">
        <v>4.0000000000000002E-4</v>
      </c>
      <c r="L414" s="56">
        <f>F414*K414</f>
        <v>8.0000000000000004E-4</v>
      </c>
      <c r="M414" s="57" t="s">
        <v>7</v>
      </c>
      <c r="N414" s="56">
        <f>IF(M414="5",I414,0)</f>
        <v>0</v>
      </c>
      <c r="Y414" s="56">
        <f>IF(AC414=0,J414,0)</f>
        <v>0</v>
      </c>
      <c r="Z414" s="56">
        <f>IF(AC414=15,J414,0)</f>
        <v>0</v>
      </c>
      <c r="AA414" s="56">
        <f>IF(AC414=21,J414,0)</f>
        <v>0</v>
      </c>
      <c r="AC414" s="58">
        <v>21</v>
      </c>
      <c r="AD414" s="58">
        <f>G414*1</f>
        <v>0</v>
      </c>
      <c r="AE414" s="58">
        <f>G414*(1-1)</f>
        <v>0</v>
      </c>
      <c r="AL414" s="58">
        <f>F414*AD414</f>
        <v>0</v>
      </c>
      <c r="AM414" s="58">
        <f>F414*AE414</f>
        <v>0</v>
      </c>
      <c r="AN414" s="59" t="s">
        <v>1755</v>
      </c>
      <c r="AO414" s="59" t="s">
        <v>1767</v>
      </c>
      <c r="AP414" s="47" t="s">
        <v>1770</v>
      </c>
    </row>
    <row r="415" spans="1:42" x14ac:dyDescent="0.2">
      <c r="D415" s="60" t="s">
        <v>1357</v>
      </c>
      <c r="F415" s="61">
        <v>2</v>
      </c>
    </row>
    <row r="416" spans="1:42" x14ac:dyDescent="0.2">
      <c r="A416" s="55" t="s">
        <v>205</v>
      </c>
      <c r="B416" s="55" t="s">
        <v>1140</v>
      </c>
      <c r="C416" s="55" t="s">
        <v>1204</v>
      </c>
      <c r="D416" s="55" t="s">
        <v>1314</v>
      </c>
      <c r="E416" s="55" t="s">
        <v>1712</v>
      </c>
      <c r="F416" s="56">
        <v>2</v>
      </c>
      <c r="G416" s="56">
        <v>0</v>
      </c>
      <c r="H416" s="56">
        <f>ROUND(F416*AD416,2)</f>
        <v>0</v>
      </c>
      <c r="I416" s="56">
        <f>J416-H416</f>
        <v>0</v>
      </c>
      <c r="J416" s="56">
        <f>ROUND(F416*G416,2)</f>
        <v>0</v>
      </c>
      <c r="K416" s="56">
        <v>2.14E-3</v>
      </c>
      <c r="L416" s="56">
        <f>F416*K416</f>
        <v>4.28E-3</v>
      </c>
      <c r="M416" s="57" t="s">
        <v>7</v>
      </c>
      <c r="N416" s="56">
        <f>IF(M416="5",I416,0)</f>
        <v>0</v>
      </c>
      <c r="Y416" s="56">
        <f>IF(AC416=0,J416,0)</f>
        <v>0</v>
      </c>
      <c r="Z416" s="56">
        <f>IF(AC416=15,J416,0)</f>
        <v>0</v>
      </c>
      <c r="AA416" s="56">
        <f>IF(AC416=21,J416,0)</f>
        <v>0</v>
      </c>
      <c r="AC416" s="58">
        <v>21</v>
      </c>
      <c r="AD416" s="58">
        <f>G416*0.474254742547426</f>
        <v>0</v>
      </c>
      <c r="AE416" s="58">
        <f>G416*(1-0.474254742547426)</f>
        <v>0</v>
      </c>
      <c r="AL416" s="58">
        <f>F416*AD416</f>
        <v>0</v>
      </c>
      <c r="AM416" s="58">
        <f>F416*AE416</f>
        <v>0</v>
      </c>
      <c r="AN416" s="59" t="s">
        <v>1755</v>
      </c>
      <c r="AO416" s="59" t="s">
        <v>1767</v>
      </c>
      <c r="AP416" s="47" t="s">
        <v>1770</v>
      </c>
    </row>
    <row r="417" spans="1:42" x14ac:dyDescent="0.2">
      <c r="D417" s="60" t="s">
        <v>1357</v>
      </c>
      <c r="F417" s="61">
        <v>2</v>
      </c>
    </row>
    <row r="418" spans="1:42" x14ac:dyDescent="0.2">
      <c r="A418" s="55" t="s">
        <v>206</v>
      </c>
      <c r="B418" s="55" t="s">
        <v>1140</v>
      </c>
      <c r="C418" s="55" t="s">
        <v>1205</v>
      </c>
      <c r="D418" s="55" t="s">
        <v>1841</v>
      </c>
      <c r="E418" s="55" t="s">
        <v>1712</v>
      </c>
      <c r="F418" s="56">
        <v>2</v>
      </c>
      <c r="G418" s="56">
        <v>0</v>
      </c>
      <c r="H418" s="56">
        <f>ROUND(F418*AD418,2)</f>
        <v>0</v>
      </c>
      <c r="I418" s="56">
        <f>J418-H418</f>
        <v>0</v>
      </c>
      <c r="J418" s="56">
        <f>ROUND(F418*G418,2)</f>
        <v>0</v>
      </c>
      <c r="K418" s="56">
        <v>1.4999999999999999E-2</v>
      </c>
      <c r="L418" s="56">
        <f>F418*K418</f>
        <v>0.03</v>
      </c>
      <c r="M418" s="57" t="s">
        <v>7</v>
      </c>
      <c r="N418" s="56">
        <f>IF(M418="5",I418,0)</f>
        <v>0</v>
      </c>
      <c r="Y418" s="56">
        <f>IF(AC418=0,J418,0)</f>
        <v>0</v>
      </c>
      <c r="Z418" s="56">
        <f>IF(AC418=15,J418,0)</f>
        <v>0</v>
      </c>
      <c r="AA418" s="56">
        <f>IF(AC418=21,J418,0)</f>
        <v>0</v>
      </c>
      <c r="AC418" s="58">
        <v>21</v>
      </c>
      <c r="AD418" s="58">
        <f>G418*1</f>
        <v>0</v>
      </c>
      <c r="AE418" s="58">
        <f>G418*(1-1)</f>
        <v>0</v>
      </c>
      <c r="AL418" s="58">
        <f>F418*AD418</f>
        <v>0</v>
      </c>
      <c r="AM418" s="58">
        <f>F418*AE418</f>
        <v>0</v>
      </c>
      <c r="AN418" s="59" t="s">
        <v>1755</v>
      </c>
      <c r="AO418" s="59" t="s">
        <v>1767</v>
      </c>
      <c r="AP418" s="47" t="s">
        <v>1770</v>
      </c>
    </row>
    <row r="419" spans="1:42" x14ac:dyDescent="0.2">
      <c r="D419" s="60" t="s">
        <v>1357</v>
      </c>
      <c r="F419" s="61">
        <v>2</v>
      </c>
    </row>
    <row r="420" spans="1:42" x14ac:dyDescent="0.2">
      <c r="A420" s="55" t="s">
        <v>207</v>
      </c>
      <c r="B420" s="55" t="s">
        <v>1140</v>
      </c>
      <c r="C420" s="55" t="s">
        <v>1206</v>
      </c>
      <c r="D420" s="55" t="s">
        <v>1315</v>
      </c>
      <c r="E420" s="55" t="s">
        <v>1708</v>
      </c>
      <c r="F420" s="56">
        <v>37.1</v>
      </c>
      <c r="G420" s="56">
        <v>0</v>
      </c>
      <c r="H420" s="56">
        <f>ROUND(F420*AD420,2)</f>
        <v>0</v>
      </c>
      <c r="I420" s="56">
        <f>J420-H420</f>
        <v>0</v>
      </c>
      <c r="J420" s="56">
        <f>ROUND(F420*G420,2)</f>
        <v>0</v>
      </c>
      <c r="K420" s="56">
        <v>4.0000000000000003E-5</v>
      </c>
      <c r="L420" s="56">
        <f>F420*K420</f>
        <v>1.4840000000000001E-3</v>
      </c>
      <c r="M420" s="57" t="s">
        <v>7</v>
      </c>
      <c r="N420" s="56">
        <f>IF(M420="5",I420,0)</f>
        <v>0</v>
      </c>
      <c r="Y420" s="56">
        <f>IF(AC420=0,J420,0)</f>
        <v>0</v>
      </c>
      <c r="Z420" s="56">
        <f>IF(AC420=15,J420,0)</f>
        <v>0</v>
      </c>
      <c r="AA420" s="56">
        <f>IF(AC420=21,J420,0)</f>
        <v>0</v>
      </c>
      <c r="AC420" s="58">
        <v>21</v>
      </c>
      <c r="AD420" s="58">
        <f>G420*0.0193808882907133</f>
        <v>0</v>
      </c>
      <c r="AE420" s="58">
        <f>G420*(1-0.0193808882907133)</f>
        <v>0</v>
      </c>
      <c r="AL420" s="58">
        <f>F420*AD420</f>
        <v>0</v>
      </c>
      <c r="AM420" s="58">
        <f>F420*AE420</f>
        <v>0</v>
      </c>
      <c r="AN420" s="59" t="s">
        <v>1755</v>
      </c>
      <c r="AO420" s="59" t="s">
        <v>1767</v>
      </c>
      <c r="AP420" s="47" t="s">
        <v>1770</v>
      </c>
    </row>
    <row r="421" spans="1:42" x14ac:dyDescent="0.2">
      <c r="D421" s="60" t="s">
        <v>1375</v>
      </c>
      <c r="F421" s="61">
        <v>37.1</v>
      </c>
    </row>
    <row r="422" spans="1:42" x14ac:dyDescent="0.2">
      <c r="A422" s="52"/>
      <c r="B422" s="53" t="s">
        <v>1140</v>
      </c>
      <c r="C422" s="53" t="s">
        <v>100</v>
      </c>
      <c r="D422" s="269" t="s">
        <v>1317</v>
      </c>
      <c r="E422" s="270"/>
      <c r="F422" s="270"/>
      <c r="G422" s="270"/>
      <c r="H422" s="54">
        <f>SUM(H423:H429)</f>
        <v>0</v>
      </c>
      <c r="I422" s="54">
        <f>SUM(I423:I429)</f>
        <v>0</v>
      </c>
      <c r="J422" s="54">
        <f>H422+I422</f>
        <v>0</v>
      </c>
      <c r="K422" s="47"/>
      <c r="L422" s="54">
        <f>SUM(L423:L429)</f>
        <v>0.14588000000000001</v>
      </c>
      <c r="O422" s="54">
        <f>IF(P422="PR",J422,SUM(N423:N429))</f>
        <v>0</v>
      </c>
      <c r="P422" s="47" t="s">
        <v>1734</v>
      </c>
      <c r="Q422" s="54">
        <f>IF(P422="HS",H422,0)</f>
        <v>0</v>
      </c>
      <c r="R422" s="54">
        <f>IF(P422="HS",I422-O422,0)</f>
        <v>0</v>
      </c>
      <c r="S422" s="54">
        <f>IF(P422="PS",H422,0)</f>
        <v>0</v>
      </c>
      <c r="T422" s="54">
        <f>IF(P422="PS",I422-O422,0)</f>
        <v>0</v>
      </c>
      <c r="U422" s="54">
        <f>IF(P422="MP",H422,0)</f>
        <v>0</v>
      </c>
      <c r="V422" s="54">
        <f>IF(P422="MP",I422-O422,0)</f>
        <v>0</v>
      </c>
      <c r="W422" s="54">
        <f>IF(P422="OM",H422,0)</f>
        <v>0</v>
      </c>
      <c r="X422" s="47" t="s">
        <v>1140</v>
      </c>
      <c r="AH422" s="54">
        <f>SUM(Y423:Y429)</f>
        <v>0</v>
      </c>
      <c r="AI422" s="54">
        <f>SUM(Z423:Z429)</f>
        <v>0</v>
      </c>
      <c r="AJ422" s="54">
        <f>SUM(AA423:AA429)</f>
        <v>0</v>
      </c>
    </row>
    <row r="423" spans="1:42" x14ac:dyDescent="0.2">
      <c r="A423" s="55" t="s">
        <v>208</v>
      </c>
      <c r="B423" s="55" t="s">
        <v>1140</v>
      </c>
      <c r="C423" s="55" t="s">
        <v>1207</v>
      </c>
      <c r="D423" s="55" t="s">
        <v>1318</v>
      </c>
      <c r="E423" s="55" t="s">
        <v>1712</v>
      </c>
      <c r="F423" s="56">
        <v>2</v>
      </c>
      <c r="G423" s="56">
        <v>0</v>
      </c>
      <c r="H423" s="56">
        <f t="shared" ref="H423:H429" si="72">ROUND(F423*AD423,2)</f>
        <v>0</v>
      </c>
      <c r="I423" s="56">
        <f t="shared" ref="I423:I429" si="73">J423-H423</f>
        <v>0</v>
      </c>
      <c r="J423" s="56">
        <f t="shared" ref="J423:J429" si="74">ROUND(F423*G423,2)</f>
        <v>0</v>
      </c>
      <c r="K423" s="56">
        <v>4.0000000000000002E-4</v>
      </c>
      <c r="L423" s="56">
        <f t="shared" ref="L423:L429" si="75">F423*K423</f>
        <v>8.0000000000000004E-4</v>
      </c>
      <c r="M423" s="57" t="s">
        <v>8</v>
      </c>
      <c r="N423" s="56">
        <f t="shared" ref="N423:N429" si="76">IF(M423="5",I423,0)</f>
        <v>0</v>
      </c>
      <c r="Y423" s="56">
        <f t="shared" ref="Y423:Y429" si="77">IF(AC423=0,J423,0)</f>
        <v>0</v>
      </c>
      <c r="Z423" s="56">
        <f t="shared" ref="Z423:Z429" si="78">IF(AC423=15,J423,0)</f>
        <v>0</v>
      </c>
      <c r="AA423" s="56">
        <f t="shared" ref="AA423:AA429" si="79">IF(AC423=21,J423,0)</f>
        <v>0</v>
      </c>
      <c r="AC423" s="58">
        <v>21</v>
      </c>
      <c r="AD423" s="58">
        <f t="shared" ref="AD423:AD429" si="80">G423*0</f>
        <v>0</v>
      </c>
      <c r="AE423" s="58">
        <f t="shared" ref="AE423:AE429" si="81">G423*(1-0)</f>
        <v>0</v>
      </c>
      <c r="AL423" s="58">
        <f t="shared" ref="AL423:AL429" si="82">F423*AD423</f>
        <v>0</v>
      </c>
      <c r="AM423" s="58">
        <f t="shared" ref="AM423:AM429" si="83">F423*AE423</f>
        <v>0</v>
      </c>
      <c r="AN423" s="59" t="s">
        <v>1756</v>
      </c>
      <c r="AO423" s="59" t="s">
        <v>1767</v>
      </c>
      <c r="AP423" s="47" t="s">
        <v>1770</v>
      </c>
    </row>
    <row r="424" spans="1:42" x14ac:dyDescent="0.2">
      <c r="A424" s="55" t="s">
        <v>209</v>
      </c>
      <c r="B424" s="55" t="s">
        <v>1140</v>
      </c>
      <c r="C424" s="55" t="s">
        <v>1208</v>
      </c>
      <c r="D424" s="55" t="s">
        <v>1319</v>
      </c>
      <c r="E424" s="55" t="s">
        <v>1712</v>
      </c>
      <c r="F424" s="56">
        <v>2</v>
      </c>
      <c r="G424" s="56">
        <v>0</v>
      </c>
      <c r="H424" s="56">
        <f t="shared" si="72"/>
        <v>0</v>
      </c>
      <c r="I424" s="56">
        <f t="shared" si="73"/>
        <v>0</v>
      </c>
      <c r="J424" s="56">
        <f t="shared" si="74"/>
        <v>0</v>
      </c>
      <c r="K424" s="56">
        <v>4.0000000000000002E-4</v>
      </c>
      <c r="L424" s="56">
        <f t="shared" si="75"/>
        <v>8.0000000000000004E-4</v>
      </c>
      <c r="M424" s="57" t="s">
        <v>8</v>
      </c>
      <c r="N424" s="56">
        <f t="shared" si="76"/>
        <v>0</v>
      </c>
      <c r="Y424" s="56">
        <f t="shared" si="77"/>
        <v>0</v>
      </c>
      <c r="Z424" s="56">
        <f t="shared" si="78"/>
        <v>0</v>
      </c>
      <c r="AA424" s="56">
        <f t="shared" si="79"/>
        <v>0</v>
      </c>
      <c r="AC424" s="58">
        <v>21</v>
      </c>
      <c r="AD424" s="58">
        <f t="shared" si="80"/>
        <v>0</v>
      </c>
      <c r="AE424" s="58">
        <f t="shared" si="81"/>
        <v>0</v>
      </c>
      <c r="AL424" s="58">
        <f t="shared" si="82"/>
        <v>0</v>
      </c>
      <c r="AM424" s="58">
        <f t="shared" si="83"/>
        <v>0</v>
      </c>
      <c r="AN424" s="59" t="s">
        <v>1756</v>
      </c>
      <c r="AO424" s="59" t="s">
        <v>1767</v>
      </c>
      <c r="AP424" s="47" t="s">
        <v>1770</v>
      </c>
    </row>
    <row r="425" spans="1:42" x14ac:dyDescent="0.2">
      <c r="A425" s="55" t="s">
        <v>210</v>
      </c>
      <c r="B425" s="55" t="s">
        <v>1140</v>
      </c>
      <c r="C425" s="55" t="s">
        <v>1209</v>
      </c>
      <c r="D425" s="55" t="s">
        <v>1320</v>
      </c>
      <c r="E425" s="55" t="s">
        <v>1712</v>
      </c>
      <c r="F425" s="56">
        <v>2</v>
      </c>
      <c r="G425" s="56">
        <v>0</v>
      </c>
      <c r="H425" s="56">
        <f t="shared" si="72"/>
        <v>0</v>
      </c>
      <c r="I425" s="56">
        <f t="shared" si="73"/>
        <v>0</v>
      </c>
      <c r="J425" s="56">
        <f t="shared" si="74"/>
        <v>0</v>
      </c>
      <c r="K425" s="56">
        <v>3.0000000000000001E-3</v>
      </c>
      <c r="L425" s="56">
        <f t="shared" si="75"/>
        <v>6.0000000000000001E-3</v>
      </c>
      <c r="M425" s="57" t="s">
        <v>8</v>
      </c>
      <c r="N425" s="56">
        <f t="shared" si="76"/>
        <v>0</v>
      </c>
      <c r="Y425" s="56">
        <f t="shared" si="77"/>
        <v>0</v>
      </c>
      <c r="Z425" s="56">
        <f t="shared" si="78"/>
        <v>0</v>
      </c>
      <c r="AA425" s="56">
        <f t="shared" si="79"/>
        <v>0</v>
      </c>
      <c r="AC425" s="58">
        <v>21</v>
      </c>
      <c r="AD425" s="58">
        <f t="shared" si="80"/>
        <v>0</v>
      </c>
      <c r="AE425" s="58">
        <f t="shared" si="81"/>
        <v>0</v>
      </c>
      <c r="AL425" s="58">
        <f t="shared" si="82"/>
        <v>0</v>
      </c>
      <c r="AM425" s="58">
        <f t="shared" si="83"/>
        <v>0</v>
      </c>
      <c r="AN425" s="59" t="s">
        <v>1756</v>
      </c>
      <c r="AO425" s="59" t="s">
        <v>1767</v>
      </c>
      <c r="AP425" s="47" t="s">
        <v>1770</v>
      </c>
    </row>
    <row r="426" spans="1:42" x14ac:dyDescent="0.2">
      <c r="A426" s="55" t="s">
        <v>211</v>
      </c>
      <c r="B426" s="55" t="s">
        <v>1140</v>
      </c>
      <c r="C426" s="55" t="s">
        <v>1210</v>
      </c>
      <c r="D426" s="55" t="s">
        <v>1321</v>
      </c>
      <c r="E426" s="55" t="s">
        <v>1712</v>
      </c>
      <c r="F426" s="56">
        <v>2</v>
      </c>
      <c r="G426" s="56">
        <v>0</v>
      </c>
      <c r="H426" s="56">
        <f t="shared" si="72"/>
        <v>0</v>
      </c>
      <c r="I426" s="56">
        <f t="shared" si="73"/>
        <v>0</v>
      </c>
      <c r="J426" s="56">
        <f t="shared" si="74"/>
        <v>0</v>
      </c>
      <c r="K426" s="56">
        <v>5.0000000000000001E-4</v>
      </c>
      <c r="L426" s="56">
        <f t="shared" si="75"/>
        <v>1E-3</v>
      </c>
      <c r="M426" s="57" t="s">
        <v>8</v>
      </c>
      <c r="N426" s="56">
        <f t="shared" si="76"/>
        <v>0</v>
      </c>
      <c r="Y426" s="56">
        <f t="shared" si="77"/>
        <v>0</v>
      </c>
      <c r="Z426" s="56">
        <f t="shared" si="78"/>
        <v>0</v>
      </c>
      <c r="AA426" s="56">
        <f t="shared" si="79"/>
        <v>0</v>
      </c>
      <c r="AC426" s="58">
        <v>21</v>
      </c>
      <c r="AD426" s="58">
        <f t="shared" si="80"/>
        <v>0</v>
      </c>
      <c r="AE426" s="58">
        <f t="shared" si="81"/>
        <v>0</v>
      </c>
      <c r="AL426" s="58">
        <f t="shared" si="82"/>
        <v>0</v>
      </c>
      <c r="AM426" s="58">
        <f t="shared" si="83"/>
        <v>0</v>
      </c>
      <c r="AN426" s="59" t="s">
        <v>1756</v>
      </c>
      <c r="AO426" s="59" t="s">
        <v>1767</v>
      </c>
      <c r="AP426" s="47" t="s">
        <v>1770</v>
      </c>
    </row>
    <row r="427" spans="1:42" x14ac:dyDescent="0.2">
      <c r="A427" s="55" t="s">
        <v>212</v>
      </c>
      <c r="B427" s="55" t="s">
        <v>1140</v>
      </c>
      <c r="C427" s="55" t="s">
        <v>1211</v>
      </c>
      <c r="D427" s="55" t="s">
        <v>1322</v>
      </c>
      <c r="E427" s="55" t="s">
        <v>1708</v>
      </c>
      <c r="F427" s="56">
        <v>5.6</v>
      </c>
      <c r="G427" s="56">
        <v>0</v>
      </c>
      <c r="H427" s="56">
        <f t="shared" si="72"/>
        <v>0</v>
      </c>
      <c r="I427" s="56">
        <f t="shared" si="73"/>
        <v>0</v>
      </c>
      <c r="J427" s="56">
        <f t="shared" si="74"/>
        <v>0</v>
      </c>
      <c r="K427" s="56">
        <v>0.02</v>
      </c>
      <c r="L427" s="56">
        <f t="shared" si="75"/>
        <v>0.11199999999999999</v>
      </c>
      <c r="M427" s="57" t="s">
        <v>7</v>
      </c>
      <c r="N427" s="56">
        <f t="shared" si="76"/>
        <v>0</v>
      </c>
      <c r="Y427" s="56">
        <f t="shared" si="77"/>
        <v>0</v>
      </c>
      <c r="Z427" s="56">
        <f t="shared" si="78"/>
        <v>0</v>
      </c>
      <c r="AA427" s="56">
        <f t="shared" si="79"/>
        <v>0</v>
      </c>
      <c r="AC427" s="58">
        <v>21</v>
      </c>
      <c r="AD427" s="58">
        <f t="shared" si="80"/>
        <v>0</v>
      </c>
      <c r="AE427" s="58">
        <f t="shared" si="81"/>
        <v>0</v>
      </c>
      <c r="AL427" s="58">
        <f t="shared" si="82"/>
        <v>0</v>
      </c>
      <c r="AM427" s="58">
        <f t="shared" si="83"/>
        <v>0</v>
      </c>
      <c r="AN427" s="59" t="s">
        <v>1756</v>
      </c>
      <c r="AO427" s="59" t="s">
        <v>1767</v>
      </c>
      <c r="AP427" s="47" t="s">
        <v>1770</v>
      </c>
    </row>
    <row r="428" spans="1:42" x14ac:dyDescent="0.2">
      <c r="A428" s="55" t="s">
        <v>213</v>
      </c>
      <c r="B428" s="55" t="s">
        <v>1140</v>
      </c>
      <c r="C428" s="55" t="s">
        <v>1212</v>
      </c>
      <c r="D428" s="55" t="s">
        <v>1323</v>
      </c>
      <c r="E428" s="55" t="s">
        <v>1709</v>
      </c>
      <c r="F428" s="56">
        <v>1.2</v>
      </c>
      <c r="G428" s="56">
        <v>0</v>
      </c>
      <c r="H428" s="56">
        <f t="shared" si="72"/>
        <v>0</v>
      </c>
      <c r="I428" s="56">
        <f t="shared" si="73"/>
        <v>0</v>
      </c>
      <c r="J428" s="56">
        <f t="shared" si="74"/>
        <v>0</v>
      </c>
      <c r="K428" s="56">
        <v>9.4000000000000004E-3</v>
      </c>
      <c r="L428" s="56">
        <f t="shared" si="75"/>
        <v>1.128E-2</v>
      </c>
      <c r="M428" s="57" t="s">
        <v>8</v>
      </c>
      <c r="N428" s="56">
        <f t="shared" si="76"/>
        <v>0</v>
      </c>
      <c r="Y428" s="56">
        <f t="shared" si="77"/>
        <v>0</v>
      </c>
      <c r="Z428" s="56">
        <f t="shared" si="78"/>
        <v>0</v>
      </c>
      <c r="AA428" s="56">
        <f t="shared" si="79"/>
        <v>0</v>
      </c>
      <c r="AC428" s="58">
        <v>21</v>
      </c>
      <c r="AD428" s="58">
        <f t="shared" si="80"/>
        <v>0</v>
      </c>
      <c r="AE428" s="58">
        <f t="shared" si="81"/>
        <v>0</v>
      </c>
      <c r="AL428" s="58">
        <f t="shared" si="82"/>
        <v>0</v>
      </c>
      <c r="AM428" s="58">
        <f t="shared" si="83"/>
        <v>0</v>
      </c>
      <c r="AN428" s="59" t="s">
        <v>1756</v>
      </c>
      <c r="AO428" s="59" t="s">
        <v>1767</v>
      </c>
      <c r="AP428" s="47" t="s">
        <v>1770</v>
      </c>
    </row>
    <row r="429" spans="1:42" x14ac:dyDescent="0.2">
      <c r="A429" s="55" t="s">
        <v>214</v>
      </c>
      <c r="B429" s="55" t="s">
        <v>1140</v>
      </c>
      <c r="C429" s="55" t="s">
        <v>1213</v>
      </c>
      <c r="D429" s="55" t="s">
        <v>1324</v>
      </c>
      <c r="E429" s="55" t="s">
        <v>1712</v>
      </c>
      <c r="F429" s="56">
        <v>2</v>
      </c>
      <c r="G429" s="56">
        <v>0</v>
      </c>
      <c r="H429" s="56">
        <f t="shared" si="72"/>
        <v>0</v>
      </c>
      <c r="I429" s="56">
        <f t="shared" si="73"/>
        <v>0</v>
      </c>
      <c r="J429" s="56">
        <f t="shared" si="74"/>
        <v>0</v>
      </c>
      <c r="K429" s="56">
        <v>7.0000000000000001E-3</v>
      </c>
      <c r="L429" s="56">
        <f t="shared" si="75"/>
        <v>1.4E-2</v>
      </c>
      <c r="M429" s="57" t="s">
        <v>8</v>
      </c>
      <c r="N429" s="56">
        <f t="shared" si="76"/>
        <v>0</v>
      </c>
      <c r="Y429" s="56">
        <f t="shared" si="77"/>
        <v>0</v>
      </c>
      <c r="Z429" s="56">
        <f t="shared" si="78"/>
        <v>0</v>
      </c>
      <c r="AA429" s="56">
        <f t="shared" si="79"/>
        <v>0</v>
      </c>
      <c r="AC429" s="58">
        <v>21</v>
      </c>
      <c r="AD429" s="58">
        <f t="shared" si="80"/>
        <v>0</v>
      </c>
      <c r="AE429" s="58">
        <f t="shared" si="81"/>
        <v>0</v>
      </c>
      <c r="AL429" s="58">
        <f t="shared" si="82"/>
        <v>0</v>
      </c>
      <c r="AM429" s="58">
        <f t="shared" si="83"/>
        <v>0</v>
      </c>
      <c r="AN429" s="59" t="s">
        <v>1756</v>
      </c>
      <c r="AO429" s="59" t="s">
        <v>1767</v>
      </c>
      <c r="AP429" s="47" t="s">
        <v>1770</v>
      </c>
    </row>
    <row r="430" spans="1:42" x14ac:dyDescent="0.2">
      <c r="A430" s="52"/>
      <c r="B430" s="53" t="s">
        <v>1140</v>
      </c>
      <c r="C430" s="53" t="s">
        <v>101</v>
      </c>
      <c r="D430" s="269" t="s">
        <v>1325</v>
      </c>
      <c r="E430" s="270"/>
      <c r="F430" s="270"/>
      <c r="G430" s="270"/>
      <c r="H430" s="54">
        <f>SUM(H431:H437)</f>
        <v>0</v>
      </c>
      <c r="I430" s="54">
        <f>SUM(I431:I437)</f>
        <v>0</v>
      </c>
      <c r="J430" s="54">
        <f>H430+I430</f>
        <v>0</v>
      </c>
      <c r="K430" s="47"/>
      <c r="L430" s="54">
        <f>SUM(L431:L437)</f>
        <v>1.5736600000000003</v>
      </c>
      <c r="O430" s="54">
        <f>IF(P430="PR",J430,SUM(N431:N437))</f>
        <v>0</v>
      </c>
      <c r="P430" s="47" t="s">
        <v>1734</v>
      </c>
      <c r="Q430" s="54">
        <f>IF(P430="HS",H430,0)</f>
        <v>0</v>
      </c>
      <c r="R430" s="54">
        <f>IF(P430="HS",I430-O430,0)</f>
        <v>0</v>
      </c>
      <c r="S430" s="54">
        <f>IF(P430="PS",H430,0)</f>
        <v>0</v>
      </c>
      <c r="T430" s="54">
        <f>IF(P430="PS",I430-O430,0)</f>
        <v>0</v>
      </c>
      <c r="U430" s="54">
        <f>IF(P430="MP",H430,0)</f>
        <v>0</v>
      </c>
      <c r="V430" s="54">
        <f>IF(P430="MP",I430-O430,0)</f>
        <v>0</v>
      </c>
      <c r="W430" s="54">
        <f>IF(P430="OM",H430,0)</f>
        <v>0</v>
      </c>
      <c r="X430" s="47" t="s">
        <v>1140</v>
      </c>
      <c r="AH430" s="54">
        <f>SUM(Y431:Y437)</f>
        <v>0</v>
      </c>
      <c r="AI430" s="54">
        <f>SUM(Z431:Z437)</f>
        <v>0</v>
      </c>
      <c r="AJ430" s="54">
        <f>SUM(AA431:AA437)</f>
        <v>0</v>
      </c>
    </row>
    <row r="431" spans="1:42" x14ac:dyDescent="0.2">
      <c r="A431" s="55" t="s">
        <v>215</v>
      </c>
      <c r="B431" s="55" t="s">
        <v>1140</v>
      </c>
      <c r="C431" s="55" t="s">
        <v>1214</v>
      </c>
      <c r="D431" s="55" t="s">
        <v>1326</v>
      </c>
      <c r="E431" s="55" t="s">
        <v>1709</v>
      </c>
      <c r="F431" s="56">
        <v>1.2</v>
      </c>
      <c r="G431" s="56">
        <v>0</v>
      </c>
      <c r="H431" s="56">
        <f t="shared" ref="H431:H437" si="84">ROUND(F431*AD431,2)</f>
        <v>0</v>
      </c>
      <c r="I431" s="56">
        <f t="shared" ref="I431:I437" si="85">J431-H431</f>
        <v>0</v>
      </c>
      <c r="J431" s="56">
        <f t="shared" ref="J431:J437" si="86">ROUND(F431*G431,2)</f>
        <v>0</v>
      </c>
      <c r="K431" s="56">
        <v>3.9600000000000003E-2</v>
      </c>
      <c r="L431" s="56">
        <f t="shared" ref="L431:L437" si="87">F431*K431</f>
        <v>4.752E-2</v>
      </c>
      <c r="M431" s="57" t="s">
        <v>7</v>
      </c>
      <c r="N431" s="56">
        <f t="shared" ref="N431:N437" si="88">IF(M431="5",I431,0)</f>
        <v>0</v>
      </c>
      <c r="Y431" s="56">
        <f t="shared" ref="Y431:Y437" si="89">IF(AC431=0,J431,0)</f>
        <v>0</v>
      </c>
      <c r="Z431" s="56">
        <f t="shared" ref="Z431:Z437" si="90">IF(AC431=15,J431,0)</f>
        <v>0</v>
      </c>
      <c r="AA431" s="56">
        <f t="shared" ref="AA431:AA437" si="91">IF(AC431=21,J431,0)</f>
        <v>0</v>
      </c>
      <c r="AC431" s="58">
        <v>21</v>
      </c>
      <c r="AD431" s="58">
        <f t="shared" ref="AD431:AD437" si="92">G431*0</f>
        <v>0</v>
      </c>
      <c r="AE431" s="58">
        <f t="shared" ref="AE431:AE437" si="93">G431*(1-0)</f>
        <v>0</v>
      </c>
      <c r="AL431" s="58">
        <f t="shared" ref="AL431:AL437" si="94">F431*AD431</f>
        <v>0</v>
      </c>
      <c r="AM431" s="58">
        <f t="shared" ref="AM431:AM437" si="95">F431*AE431</f>
        <v>0</v>
      </c>
      <c r="AN431" s="59" t="s">
        <v>1757</v>
      </c>
      <c r="AO431" s="59" t="s">
        <v>1767</v>
      </c>
      <c r="AP431" s="47" t="s">
        <v>1770</v>
      </c>
    </row>
    <row r="432" spans="1:42" x14ac:dyDescent="0.2">
      <c r="A432" s="55" t="s">
        <v>216</v>
      </c>
      <c r="B432" s="55" t="s">
        <v>1140</v>
      </c>
      <c r="C432" s="55" t="s">
        <v>1215</v>
      </c>
      <c r="D432" s="55" t="s">
        <v>1327</v>
      </c>
      <c r="E432" s="55" t="s">
        <v>1712</v>
      </c>
      <c r="F432" s="56">
        <v>1</v>
      </c>
      <c r="G432" s="56">
        <v>0</v>
      </c>
      <c r="H432" s="56">
        <f t="shared" si="84"/>
        <v>0</v>
      </c>
      <c r="I432" s="56">
        <f t="shared" si="85"/>
        <v>0</v>
      </c>
      <c r="J432" s="56">
        <f t="shared" si="86"/>
        <v>0</v>
      </c>
      <c r="K432" s="56">
        <v>5.1999999999999995E-4</v>
      </c>
      <c r="L432" s="56">
        <f t="shared" si="87"/>
        <v>5.1999999999999995E-4</v>
      </c>
      <c r="M432" s="57" t="s">
        <v>7</v>
      </c>
      <c r="N432" s="56">
        <f t="shared" si="88"/>
        <v>0</v>
      </c>
      <c r="Y432" s="56">
        <f t="shared" si="89"/>
        <v>0</v>
      </c>
      <c r="Z432" s="56">
        <f t="shared" si="90"/>
        <v>0</v>
      </c>
      <c r="AA432" s="56">
        <f t="shared" si="91"/>
        <v>0</v>
      </c>
      <c r="AC432" s="58">
        <v>21</v>
      </c>
      <c r="AD432" s="58">
        <f t="shared" si="92"/>
        <v>0</v>
      </c>
      <c r="AE432" s="58">
        <f t="shared" si="93"/>
        <v>0</v>
      </c>
      <c r="AL432" s="58">
        <f t="shared" si="94"/>
        <v>0</v>
      </c>
      <c r="AM432" s="58">
        <f t="shared" si="95"/>
        <v>0</v>
      </c>
      <c r="AN432" s="59" t="s">
        <v>1757</v>
      </c>
      <c r="AO432" s="59" t="s">
        <v>1767</v>
      </c>
      <c r="AP432" s="47" t="s">
        <v>1770</v>
      </c>
    </row>
    <row r="433" spans="1:42" x14ac:dyDescent="0.2">
      <c r="A433" s="55" t="s">
        <v>217</v>
      </c>
      <c r="B433" s="55" t="s">
        <v>1140</v>
      </c>
      <c r="C433" s="55" t="s">
        <v>1216</v>
      </c>
      <c r="D433" s="55" t="s">
        <v>1328</v>
      </c>
      <c r="E433" s="55" t="s">
        <v>1712</v>
      </c>
      <c r="F433" s="56">
        <v>1</v>
      </c>
      <c r="G433" s="56">
        <v>0</v>
      </c>
      <c r="H433" s="56">
        <f t="shared" si="84"/>
        <v>0</v>
      </c>
      <c r="I433" s="56">
        <f t="shared" si="85"/>
        <v>0</v>
      </c>
      <c r="J433" s="56">
        <f t="shared" si="86"/>
        <v>0</v>
      </c>
      <c r="K433" s="56">
        <v>1.933E-2</v>
      </c>
      <c r="L433" s="56">
        <f t="shared" si="87"/>
        <v>1.933E-2</v>
      </c>
      <c r="M433" s="57" t="s">
        <v>7</v>
      </c>
      <c r="N433" s="56">
        <f t="shared" si="88"/>
        <v>0</v>
      </c>
      <c r="Y433" s="56">
        <f t="shared" si="89"/>
        <v>0</v>
      </c>
      <c r="Z433" s="56">
        <f t="shared" si="90"/>
        <v>0</v>
      </c>
      <c r="AA433" s="56">
        <f t="shared" si="91"/>
        <v>0</v>
      </c>
      <c r="AC433" s="58">
        <v>21</v>
      </c>
      <c r="AD433" s="58">
        <f t="shared" si="92"/>
        <v>0</v>
      </c>
      <c r="AE433" s="58">
        <f t="shared" si="93"/>
        <v>0</v>
      </c>
      <c r="AL433" s="58">
        <f t="shared" si="94"/>
        <v>0</v>
      </c>
      <c r="AM433" s="58">
        <f t="shared" si="95"/>
        <v>0</v>
      </c>
      <c r="AN433" s="59" t="s">
        <v>1757</v>
      </c>
      <c r="AO433" s="59" t="s">
        <v>1767</v>
      </c>
      <c r="AP433" s="47" t="s">
        <v>1770</v>
      </c>
    </row>
    <row r="434" spans="1:42" x14ac:dyDescent="0.2">
      <c r="A434" s="55" t="s">
        <v>218</v>
      </c>
      <c r="B434" s="55" t="s">
        <v>1140</v>
      </c>
      <c r="C434" s="55" t="s">
        <v>1217</v>
      </c>
      <c r="D434" s="55" t="s">
        <v>1329</v>
      </c>
      <c r="E434" s="55" t="s">
        <v>1712</v>
      </c>
      <c r="F434" s="56">
        <v>1</v>
      </c>
      <c r="G434" s="56">
        <v>0</v>
      </c>
      <c r="H434" s="56">
        <f t="shared" si="84"/>
        <v>0</v>
      </c>
      <c r="I434" s="56">
        <f t="shared" si="85"/>
        <v>0</v>
      </c>
      <c r="J434" s="56">
        <f t="shared" si="86"/>
        <v>0</v>
      </c>
      <c r="K434" s="56">
        <v>2.2499999999999998E-3</v>
      </c>
      <c r="L434" s="56">
        <f t="shared" si="87"/>
        <v>2.2499999999999998E-3</v>
      </c>
      <c r="M434" s="57" t="s">
        <v>7</v>
      </c>
      <c r="N434" s="56">
        <f t="shared" si="88"/>
        <v>0</v>
      </c>
      <c r="Y434" s="56">
        <f t="shared" si="89"/>
        <v>0</v>
      </c>
      <c r="Z434" s="56">
        <f t="shared" si="90"/>
        <v>0</v>
      </c>
      <c r="AA434" s="56">
        <f t="shared" si="91"/>
        <v>0</v>
      </c>
      <c r="AC434" s="58">
        <v>21</v>
      </c>
      <c r="AD434" s="58">
        <f t="shared" si="92"/>
        <v>0</v>
      </c>
      <c r="AE434" s="58">
        <f t="shared" si="93"/>
        <v>0</v>
      </c>
      <c r="AL434" s="58">
        <f t="shared" si="94"/>
        <v>0</v>
      </c>
      <c r="AM434" s="58">
        <f t="shared" si="95"/>
        <v>0</v>
      </c>
      <c r="AN434" s="59" t="s">
        <v>1757</v>
      </c>
      <c r="AO434" s="59" t="s">
        <v>1767</v>
      </c>
      <c r="AP434" s="47" t="s">
        <v>1770</v>
      </c>
    </row>
    <row r="435" spans="1:42" x14ac:dyDescent="0.2">
      <c r="A435" s="55" t="s">
        <v>219</v>
      </c>
      <c r="B435" s="55" t="s">
        <v>1140</v>
      </c>
      <c r="C435" s="55" t="s">
        <v>1218</v>
      </c>
      <c r="D435" s="55" t="s">
        <v>1330</v>
      </c>
      <c r="E435" s="55" t="s">
        <v>1712</v>
      </c>
      <c r="F435" s="56">
        <v>2</v>
      </c>
      <c r="G435" s="56">
        <v>0</v>
      </c>
      <c r="H435" s="56">
        <f t="shared" si="84"/>
        <v>0</v>
      </c>
      <c r="I435" s="56">
        <f t="shared" si="85"/>
        <v>0</v>
      </c>
      <c r="J435" s="56">
        <f t="shared" si="86"/>
        <v>0</v>
      </c>
      <c r="K435" s="56">
        <v>1.56E-3</v>
      </c>
      <c r="L435" s="56">
        <f t="shared" si="87"/>
        <v>3.1199999999999999E-3</v>
      </c>
      <c r="M435" s="57" t="s">
        <v>7</v>
      </c>
      <c r="N435" s="56">
        <f t="shared" si="88"/>
        <v>0</v>
      </c>
      <c r="Y435" s="56">
        <f t="shared" si="89"/>
        <v>0</v>
      </c>
      <c r="Z435" s="56">
        <f t="shared" si="90"/>
        <v>0</v>
      </c>
      <c r="AA435" s="56">
        <f t="shared" si="91"/>
        <v>0</v>
      </c>
      <c r="AC435" s="58">
        <v>21</v>
      </c>
      <c r="AD435" s="58">
        <f t="shared" si="92"/>
        <v>0</v>
      </c>
      <c r="AE435" s="58">
        <f t="shared" si="93"/>
        <v>0</v>
      </c>
      <c r="AL435" s="58">
        <f t="shared" si="94"/>
        <v>0</v>
      </c>
      <c r="AM435" s="58">
        <f t="shared" si="95"/>
        <v>0</v>
      </c>
      <c r="AN435" s="59" t="s">
        <v>1757</v>
      </c>
      <c r="AO435" s="59" t="s">
        <v>1767</v>
      </c>
      <c r="AP435" s="47" t="s">
        <v>1770</v>
      </c>
    </row>
    <row r="436" spans="1:42" x14ac:dyDescent="0.2">
      <c r="A436" s="55" t="s">
        <v>220</v>
      </c>
      <c r="B436" s="55" t="s">
        <v>1140</v>
      </c>
      <c r="C436" s="55" t="s">
        <v>1220</v>
      </c>
      <c r="D436" s="55" t="s">
        <v>1332</v>
      </c>
      <c r="E436" s="55" t="s">
        <v>1712</v>
      </c>
      <c r="F436" s="56">
        <v>2</v>
      </c>
      <c r="G436" s="56">
        <v>0</v>
      </c>
      <c r="H436" s="56">
        <f t="shared" si="84"/>
        <v>0</v>
      </c>
      <c r="I436" s="56">
        <f t="shared" si="85"/>
        <v>0</v>
      </c>
      <c r="J436" s="56">
        <f t="shared" si="86"/>
        <v>0</v>
      </c>
      <c r="K436" s="56">
        <v>1.9460000000000002E-2</v>
      </c>
      <c r="L436" s="56">
        <f t="shared" si="87"/>
        <v>3.8920000000000003E-2</v>
      </c>
      <c r="M436" s="57" t="s">
        <v>7</v>
      </c>
      <c r="N436" s="56">
        <f t="shared" si="88"/>
        <v>0</v>
      </c>
      <c r="Y436" s="56">
        <f t="shared" si="89"/>
        <v>0</v>
      </c>
      <c r="Z436" s="56">
        <f t="shared" si="90"/>
        <v>0</v>
      </c>
      <c r="AA436" s="56">
        <f t="shared" si="91"/>
        <v>0</v>
      </c>
      <c r="AC436" s="58">
        <v>21</v>
      </c>
      <c r="AD436" s="58">
        <f t="shared" si="92"/>
        <v>0</v>
      </c>
      <c r="AE436" s="58">
        <f t="shared" si="93"/>
        <v>0</v>
      </c>
      <c r="AL436" s="58">
        <f t="shared" si="94"/>
        <v>0</v>
      </c>
      <c r="AM436" s="58">
        <f t="shared" si="95"/>
        <v>0</v>
      </c>
      <c r="AN436" s="59" t="s">
        <v>1757</v>
      </c>
      <c r="AO436" s="59" t="s">
        <v>1767</v>
      </c>
      <c r="AP436" s="47" t="s">
        <v>1770</v>
      </c>
    </row>
    <row r="437" spans="1:42" x14ac:dyDescent="0.2">
      <c r="A437" s="55" t="s">
        <v>221</v>
      </c>
      <c r="B437" s="55" t="s">
        <v>1140</v>
      </c>
      <c r="C437" s="55" t="s">
        <v>1219</v>
      </c>
      <c r="D437" s="55" t="s">
        <v>1331</v>
      </c>
      <c r="E437" s="55" t="s">
        <v>1708</v>
      </c>
      <c r="F437" s="56">
        <v>21.5</v>
      </c>
      <c r="G437" s="56">
        <v>0</v>
      </c>
      <c r="H437" s="56">
        <f t="shared" si="84"/>
        <v>0</v>
      </c>
      <c r="I437" s="56">
        <f t="shared" si="85"/>
        <v>0</v>
      </c>
      <c r="J437" s="56">
        <f t="shared" si="86"/>
        <v>0</v>
      </c>
      <c r="K437" s="56">
        <v>6.8000000000000005E-2</v>
      </c>
      <c r="L437" s="56">
        <f t="shared" si="87"/>
        <v>1.4620000000000002</v>
      </c>
      <c r="M437" s="57" t="s">
        <v>7</v>
      </c>
      <c r="N437" s="56">
        <f t="shared" si="88"/>
        <v>0</v>
      </c>
      <c r="Y437" s="56">
        <f t="shared" si="89"/>
        <v>0</v>
      </c>
      <c r="Z437" s="56">
        <f t="shared" si="90"/>
        <v>0</v>
      </c>
      <c r="AA437" s="56">
        <f t="shared" si="91"/>
        <v>0</v>
      </c>
      <c r="AC437" s="58">
        <v>21</v>
      </c>
      <c r="AD437" s="58">
        <f t="shared" si="92"/>
        <v>0</v>
      </c>
      <c r="AE437" s="58">
        <f t="shared" si="93"/>
        <v>0</v>
      </c>
      <c r="AL437" s="58">
        <f t="shared" si="94"/>
        <v>0</v>
      </c>
      <c r="AM437" s="58">
        <f t="shared" si="95"/>
        <v>0</v>
      </c>
      <c r="AN437" s="59" t="s">
        <v>1757</v>
      </c>
      <c r="AO437" s="59" t="s">
        <v>1767</v>
      </c>
      <c r="AP437" s="47" t="s">
        <v>1770</v>
      </c>
    </row>
    <row r="438" spans="1:42" x14ac:dyDescent="0.2">
      <c r="A438" s="52"/>
      <c r="B438" s="53" t="s">
        <v>1140</v>
      </c>
      <c r="C438" s="53" t="s">
        <v>1221</v>
      </c>
      <c r="D438" s="269" t="s">
        <v>1333</v>
      </c>
      <c r="E438" s="270"/>
      <c r="F438" s="270"/>
      <c r="G438" s="270"/>
      <c r="H438" s="54">
        <f>SUM(H439:H439)</f>
        <v>0</v>
      </c>
      <c r="I438" s="54">
        <f>SUM(I439:I439)</f>
        <v>0</v>
      </c>
      <c r="J438" s="54">
        <f>H438+I438</f>
        <v>0</v>
      </c>
      <c r="K438" s="47"/>
      <c r="L438" s="54">
        <f>SUM(L439:L439)</f>
        <v>0</v>
      </c>
      <c r="O438" s="54">
        <f>IF(P438="PR",J438,SUM(N439:N439))</f>
        <v>0</v>
      </c>
      <c r="P438" s="47" t="s">
        <v>1736</v>
      </c>
      <c r="Q438" s="54">
        <f>IF(P438="HS",H438,0)</f>
        <v>0</v>
      </c>
      <c r="R438" s="54">
        <f>IF(P438="HS",I438-O438,0)</f>
        <v>0</v>
      </c>
      <c r="S438" s="54">
        <f>IF(P438="PS",H438,0)</f>
        <v>0</v>
      </c>
      <c r="T438" s="54">
        <f>IF(P438="PS",I438-O438,0)</f>
        <v>0</v>
      </c>
      <c r="U438" s="54">
        <f>IF(P438="MP",H438,0)</f>
        <v>0</v>
      </c>
      <c r="V438" s="54">
        <f>IF(P438="MP",I438-O438,0)</f>
        <v>0</v>
      </c>
      <c r="W438" s="54">
        <f>IF(P438="OM",H438,0)</f>
        <v>0</v>
      </c>
      <c r="X438" s="47" t="s">
        <v>1140</v>
      </c>
      <c r="AH438" s="54">
        <f>SUM(Y439:Y439)</f>
        <v>0</v>
      </c>
      <c r="AI438" s="54">
        <f>SUM(Z439:Z439)</f>
        <v>0</v>
      </c>
      <c r="AJ438" s="54">
        <f>SUM(AA439:AA439)</f>
        <v>0</v>
      </c>
    </row>
    <row r="439" spans="1:42" x14ac:dyDescent="0.2">
      <c r="A439" s="55" t="s">
        <v>222</v>
      </c>
      <c r="B439" s="55" t="s">
        <v>1140</v>
      </c>
      <c r="C439" s="55" t="s">
        <v>1222</v>
      </c>
      <c r="D439" s="55" t="s">
        <v>1334</v>
      </c>
      <c r="E439" s="55" t="s">
        <v>1710</v>
      </c>
      <c r="F439" s="56">
        <v>0.52</v>
      </c>
      <c r="G439" s="56">
        <v>0</v>
      </c>
      <c r="H439" s="56">
        <f>ROUND(F439*AD439,2)</f>
        <v>0</v>
      </c>
      <c r="I439" s="56">
        <f>J439-H439</f>
        <v>0</v>
      </c>
      <c r="J439" s="56">
        <f>ROUND(F439*G439,2)</f>
        <v>0</v>
      </c>
      <c r="K439" s="56">
        <v>0</v>
      </c>
      <c r="L439" s="56">
        <f>F439*K439</f>
        <v>0</v>
      </c>
      <c r="M439" s="57" t="s">
        <v>10</v>
      </c>
      <c r="N439" s="56">
        <f>IF(M439="5",I439,0)</f>
        <v>0</v>
      </c>
      <c r="Y439" s="56">
        <f>IF(AC439=0,J439,0)</f>
        <v>0</v>
      </c>
      <c r="Z439" s="56">
        <f>IF(AC439=15,J439,0)</f>
        <v>0</v>
      </c>
      <c r="AA439" s="56">
        <f>IF(AC439=21,J439,0)</f>
        <v>0</v>
      </c>
      <c r="AC439" s="58">
        <v>21</v>
      </c>
      <c r="AD439" s="58">
        <f>G439*0</f>
        <v>0</v>
      </c>
      <c r="AE439" s="58">
        <f>G439*(1-0)</f>
        <v>0</v>
      </c>
      <c r="AL439" s="58">
        <f>F439*AD439</f>
        <v>0</v>
      </c>
      <c r="AM439" s="58">
        <f>F439*AE439</f>
        <v>0</v>
      </c>
      <c r="AN439" s="59" t="s">
        <v>1758</v>
      </c>
      <c r="AO439" s="59" t="s">
        <v>1767</v>
      </c>
      <c r="AP439" s="47" t="s">
        <v>1770</v>
      </c>
    </row>
    <row r="440" spans="1:42" x14ac:dyDescent="0.2">
      <c r="D440" s="60" t="s">
        <v>1335</v>
      </c>
      <c r="F440" s="61">
        <v>0.52</v>
      </c>
    </row>
    <row r="441" spans="1:42" x14ac:dyDescent="0.2">
      <c r="A441" s="52"/>
      <c r="B441" s="53" t="s">
        <v>1140</v>
      </c>
      <c r="C441" s="53" t="s">
        <v>1223</v>
      </c>
      <c r="D441" s="269" t="s">
        <v>1336</v>
      </c>
      <c r="E441" s="270"/>
      <c r="F441" s="270"/>
      <c r="G441" s="270"/>
      <c r="H441" s="54">
        <f>SUM(H442:H442)</f>
        <v>0</v>
      </c>
      <c r="I441" s="54">
        <f>SUM(I442:I442)</f>
        <v>0</v>
      </c>
      <c r="J441" s="54">
        <f>H441+I441</f>
        <v>0</v>
      </c>
      <c r="K441" s="47"/>
      <c r="L441" s="54">
        <f>SUM(L442:L442)</f>
        <v>0</v>
      </c>
      <c r="O441" s="54">
        <f>IF(P441="PR",J441,SUM(N442:N442))</f>
        <v>0</v>
      </c>
      <c r="P441" s="47" t="s">
        <v>1737</v>
      </c>
      <c r="Q441" s="54">
        <f>IF(P441="HS",H441,0)</f>
        <v>0</v>
      </c>
      <c r="R441" s="54">
        <f>IF(P441="HS",I441-O441,0)</f>
        <v>0</v>
      </c>
      <c r="S441" s="54">
        <f>IF(P441="PS",H441,0)</f>
        <v>0</v>
      </c>
      <c r="T441" s="54">
        <f>IF(P441="PS",I441-O441,0)</f>
        <v>0</v>
      </c>
      <c r="U441" s="54">
        <f>IF(P441="MP",H441,0)</f>
        <v>0</v>
      </c>
      <c r="V441" s="54">
        <f>IF(P441="MP",I441-O441,0)</f>
        <v>0</v>
      </c>
      <c r="W441" s="54">
        <f>IF(P441="OM",H441,0)</f>
        <v>0</v>
      </c>
      <c r="X441" s="47" t="s">
        <v>1140</v>
      </c>
      <c r="AH441" s="54">
        <f>SUM(Y442:Y442)</f>
        <v>0</v>
      </c>
      <c r="AI441" s="54">
        <f>SUM(Z442:Z442)</f>
        <v>0</v>
      </c>
      <c r="AJ441" s="54">
        <f>SUM(AA442:AA442)</f>
        <v>0</v>
      </c>
    </row>
    <row r="442" spans="1:42" x14ac:dyDescent="0.2">
      <c r="A442" s="55" t="s">
        <v>223</v>
      </c>
      <c r="B442" s="55" t="s">
        <v>1140</v>
      </c>
      <c r="C442" s="55"/>
      <c r="D442" s="55" t="s">
        <v>1336</v>
      </c>
      <c r="E442" s="55"/>
      <c r="F442" s="56">
        <v>1</v>
      </c>
      <c r="G442" s="56">
        <v>0</v>
      </c>
      <c r="H442" s="56">
        <f>ROUND(F442*AD442,2)</f>
        <v>0</v>
      </c>
      <c r="I442" s="56">
        <f>J442-H442</f>
        <v>0</v>
      </c>
      <c r="J442" s="56">
        <f>ROUND(F442*G442,2)</f>
        <v>0</v>
      </c>
      <c r="K442" s="56">
        <v>0</v>
      </c>
      <c r="L442" s="56">
        <f>F442*K442</f>
        <v>0</v>
      </c>
      <c r="M442" s="57" t="s">
        <v>8</v>
      </c>
      <c r="N442" s="56">
        <f>IF(M442="5",I442,0)</f>
        <v>0</v>
      </c>
      <c r="Y442" s="56">
        <f>IF(AC442=0,J442,0)</f>
        <v>0</v>
      </c>
      <c r="Z442" s="56">
        <f>IF(AC442=15,J442,0)</f>
        <v>0</v>
      </c>
      <c r="AA442" s="56">
        <f>IF(AC442=21,J442,0)</f>
        <v>0</v>
      </c>
      <c r="AC442" s="58">
        <v>21</v>
      </c>
      <c r="AD442" s="58">
        <f>G442*0</f>
        <v>0</v>
      </c>
      <c r="AE442" s="58">
        <f>G442*(1-0)</f>
        <v>0</v>
      </c>
      <c r="AL442" s="58">
        <f>F442*AD442</f>
        <v>0</v>
      </c>
      <c r="AM442" s="58">
        <f>F442*AE442</f>
        <v>0</v>
      </c>
      <c r="AN442" s="59" t="s">
        <v>1759</v>
      </c>
      <c r="AO442" s="59" t="s">
        <v>1767</v>
      </c>
      <c r="AP442" s="47" t="s">
        <v>1770</v>
      </c>
    </row>
    <row r="443" spans="1:42" x14ac:dyDescent="0.2">
      <c r="A443" s="52"/>
      <c r="B443" s="53" t="s">
        <v>1140</v>
      </c>
      <c r="C443" s="53" t="s">
        <v>1224</v>
      </c>
      <c r="D443" s="269" t="s">
        <v>1337</v>
      </c>
      <c r="E443" s="270"/>
      <c r="F443" s="270"/>
      <c r="G443" s="270"/>
      <c r="H443" s="54">
        <f>SUM(H444:H449)</f>
        <v>0</v>
      </c>
      <c r="I443" s="54">
        <f>SUM(I444:I449)</f>
        <v>0</v>
      </c>
      <c r="J443" s="54">
        <f>H443+I443</f>
        <v>0</v>
      </c>
      <c r="K443" s="47"/>
      <c r="L443" s="54">
        <f>SUM(L444:L449)</f>
        <v>0</v>
      </c>
      <c r="O443" s="54">
        <f>IF(P443="PR",J443,SUM(N444:N449))</f>
        <v>0</v>
      </c>
      <c r="P443" s="47" t="s">
        <v>1736</v>
      </c>
      <c r="Q443" s="54">
        <f>IF(P443="HS",H443,0)</f>
        <v>0</v>
      </c>
      <c r="R443" s="54">
        <f>IF(P443="HS",I443-O443,0)</f>
        <v>0</v>
      </c>
      <c r="S443" s="54">
        <f>IF(P443="PS",H443,0)</f>
        <v>0</v>
      </c>
      <c r="T443" s="54">
        <f>IF(P443="PS",I443-O443,0)</f>
        <v>0</v>
      </c>
      <c r="U443" s="54">
        <f>IF(P443="MP",H443,0)</f>
        <v>0</v>
      </c>
      <c r="V443" s="54">
        <f>IF(P443="MP",I443-O443,0)</f>
        <v>0</v>
      </c>
      <c r="W443" s="54">
        <f>IF(P443="OM",H443,0)</f>
        <v>0</v>
      </c>
      <c r="X443" s="47" t="s">
        <v>1140</v>
      </c>
      <c r="AH443" s="54">
        <f>SUM(Y444:Y449)</f>
        <v>0</v>
      </c>
      <c r="AI443" s="54">
        <f>SUM(Z444:Z449)</f>
        <v>0</v>
      </c>
      <c r="AJ443" s="54">
        <f>SUM(AA444:AA449)</f>
        <v>0</v>
      </c>
    </row>
    <row r="444" spans="1:42" x14ac:dyDescent="0.2">
      <c r="A444" s="55" t="s">
        <v>224</v>
      </c>
      <c r="B444" s="55" t="s">
        <v>1140</v>
      </c>
      <c r="C444" s="55" t="s">
        <v>1225</v>
      </c>
      <c r="D444" s="55" t="s">
        <v>1338</v>
      </c>
      <c r="E444" s="55" t="s">
        <v>1710</v>
      </c>
      <c r="F444" s="56">
        <v>1.72</v>
      </c>
      <c r="G444" s="56">
        <v>0</v>
      </c>
      <c r="H444" s="56">
        <f t="shared" ref="H444:H449" si="96">ROUND(F444*AD444,2)</f>
        <v>0</v>
      </c>
      <c r="I444" s="56">
        <f t="shared" ref="I444:I449" si="97">J444-H444</f>
        <v>0</v>
      </c>
      <c r="J444" s="56">
        <f t="shared" ref="J444:J449" si="98">ROUND(F444*G444,2)</f>
        <v>0</v>
      </c>
      <c r="K444" s="56">
        <v>0</v>
      </c>
      <c r="L444" s="56">
        <f t="shared" ref="L444:L449" si="99">F444*K444</f>
        <v>0</v>
      </c>
      <c r="M444" s="57" t="s">
        <v>10</v>
      </c>
      <c r="N444" s="56">
        <f t="shared" ref="N444:N449" si="100">IF(M444="5",I444,0)</f>
        <v>0</v>
      </c>
      <c r="Y444" s="56">
        <f t="shared" ref="Y444:Y449" si="101">IF(AC444=0,J444,0)</f>
        <v>0</v>
      </c>
      <c r="Z444" s="56">
        <f t="shared" ref="Z444:Z449" si="102">IF(AC444=15,J444,0)</f>
        <v>0</v>
      </c>
      <c r="AA444" s="56">
        <f t="shared" ref="AA444:AA449" si="103">IF(AC444=21,J444,0)</f>
        <v>0</v>
      </c>
      <c r="AC444" s="58">
        <v>21</v>
      </c>
      <c r="AD444" s="58">
        <f t="shared" ref="AD444:AD449" si="104">G444*0</f>
        <v>0</v>
      </c>
      <c r="AE444" s="58">
        <f t="shared" ref="AE444:AE449" si="105">G444*(1-0)</f>
        <v>0</v>
      </c>
      <c r="AL444" s="58">
        <f t="shared" ref="AL444:AL449" si="106">F444*AD444</f>
        <v>0</v>
      </c>
      <c r="AM444" s="58">
        <f t="shared" ref="AM444:AM449" si="107">F444*AE444</f>
        <v>0</v>
      </c>
      <c r="AN444" s="59" t="s">
        <v>1760</v>
      </c>
      <c r="AO444" s="59" t="s">
        <v>1767</v>
      </c>
      <c r="AP444" s="47" t="s">
        <v>1770</v>
      </c>
    </row>
    <row r="445" spans="1:42" x14ac:dyDescent="0.2">
      <c r="A445" s="55" t="s">
        <v>225</v>
      </c>
      <c r="B445" s="55" t="s">
        <v>1140</v>
      </c>
      <c r="C445" s="55" t="s">
        <v>1226</v>
      </c>
      <c r="D445" s="55" t="s">
        <v>1339</v>
      </c>
      <c r="E445" s="55" t="s">
        <v>1710</v>
      </c>
      <c r="F445" s="56">
        <v>1.72</v>
      </c>
      <c r="G445" s="56">
        <v>0</v>
      </c>
      <c r="H445" s="56">
        <f t="shared" si="96"/>
        <v>0</v>
      </c>
      <c r="I445" s="56">
        <f t="shared" si="97"/>
        <v>0</v>
      </c>
      <c r="J445" s="56">
        <f t="shared" si="98"/>
        <v>0</v>
      </c>
      <c r="K445" s="56">
        <v>0</v>
      </c>
      <c r="L445" s="56">
        <f t="shared" si="99"/>
        <v>0</v>
      </c>
      <c r="M445" s="57" t="s">
        <v>10</v>
      </c>
      <c r="N445" s="56">
        <f t="shared" si="100"/>
        <v>0</v>
      </c>
      <c r="Y445" s="56">
        <f t="shared" si="101"/>
        <v>0</v>
      </c>
      <c r="Z445" s="56">
        <f t="shared" si="102"/>
        <v>0</v>
      </c>
      <c r="AA445" s="56">
        <f t="shared" si="103"/>
        <v>0</v>
      </c>
      <c r="AC445" s="58">
        <v>21</v>
      </c>
      <c r="AD445" s="58">
        <f t="shared" si="104"/>
        <v>0</v>
      </c>
      <c r="AE445" s="58">
        <f t="shared" si="105"/>
        <v>0</v>
      </c>
      <c r="AL445" s="58">
        <f t="shared" si="106"/>
        <v>0</v>
      </c>
      <c r="AM445" s="58">
        <f t="shared" si="107"/>
        <v>0</v>
      </c>
      <c r="AN445" s="59" t="s">
        <v>1760</v>
      </c>
      <c r="AO445" s="59" t="s">
        <v>1767</v>
      </c>
      <c r="AP445" s="47" t="s">
        <v>1770</v>
      </c>
    </row>
    <row r="446" spans="1:42" x14ac:dyDescent="0.2">
      <c r="A446" s="55" t="s">
        <v>226</v>
      </c>
      <c r="B446" s="55" t="s">
        <v>1140</v>
      </c>
      <c r="C446" s="55" t="s">
        <v>1227</v>
      </c>
      <c r="D446" s="55" t="s">
        <v>1340</v>
      </c>
      <c r="E446" s="55" t="s">
        <v>1710</v>
      </c>
      <c r="F446" s="56">
        <v>1.72</v>
      </c>
      <c r="G446" s="56">
        <v>0</v>
      </c>
      <c r="H446" s="56">
        <f t="shared" si="96"/>
        <v>0</v>
      </c>
      <c r="I446" s="56">
        <f t="shared" si="97"/>
        <v>0</v>
      </c>
      <c r="J446" s="56">
        <f t="shared" si="98"/>
        <v>0</v>
      </c>
      <c r="K446" s="56">
        <v>0</v>
      </c>
      <c r="L446" s="56">
        <f t="shared" si="99"/>
        <v>0</v>
      </c>
      <c r="M446" s="57" t="s">
        <v>10</v>
      </c>
      <c r="N446" s="56">
        <f t="shared" si="100"/>
        <v>0</v>
      </c>
      <c r="Y446" s="56">
        <f t="shared" si="101"/>
        <v>0</v>
      </c>
      <c r="Z446" s="56">
        <f t="shared" si="102"/>
        <v>0</v>
      </c>
      <c r="AA446" s="56">
        <f t="shared" si="103"/>
        <v>0</v>
      </c>
      <c r="AC446" s="58">
        <v>21</v>
      </c>
      <c r="AD446" s="58">
        <f t="shared" si="104"/>
        <v>0</v>
      </c>
      <c r="AE446" s="58">
        <f t="shared" si="105"/>
        <v>0</v>
      </c>
      <c r="AL446" s="58">
        <f t="shared" si="106"/>
        <v>0</v>
      </c>
      <c r="AM446" s="58">
        <f t="shared" si="107"/>
        <v>0</v>
      </c>
      <c r="AN446" s="59" t="s">
        <v>1760</v>
      </c>
      <c r="AO446" s="59" t="s">
        <v>1767</v>
      </c>
      <c r="AP446" s="47" t="s">
        <v>1770</v>
      </c>
    </row>
    <row r="447" spans="1:42" x14ac:dyDescent="0.2">
      <c r="A447" s="55" t="s">
        <v>227</v>
      </c>
      <c r="B447" s="55" t="s">
        <v>1140</v>
      </c>
      <c r="C447" s="55" t="s">
        <v>1228</v>
      </c>
      <c r="D447" s="55" t="s">
        <v>1341</v>
      </c>
      <c r="E447" s="55" t="s">
        <v>1710</v>
      </c>
      <c r="F447" s="56">
        <v>1.72</v>
      </c>
      <c r="G447" s="56">
        <v>0</v>
      </c>
      <c r="H447" s="56">
        <f t="shared" si="96"/>
        <v>0</v>
      </c>
      <c r="I447" s="56">
        <f t="shared" si="97"/>
        <v>0</v>
      </c>
      <c r="J447" s="56">
        <f t="shared" si="98"/>
        <v>0</v>
      </c>
      <c r="K447" s="56">
        <v>0</v>
      </c>
      <c r="L447" s="56">
        <f t="shared" si="99"/>
        <v>0</v>
      </c>
      <c r="M447" s="57" t="s">
        <v>10</v>
      </c>
      <c r="N447" s="56">
        <f t="shared" si="100"/>
        <v>0</v>
      </c>
      <c r="Y447" s="56">
        <f t="shared" si="101"/>
        <v>0</v>
      </c>
      <c r="Z447" s="56">
        <f t="shared" si="102"/>
        <v>0</v>
      </c>
      <c r="AA447" s="56">
        <f t="shared" si="103"/>
        <v>0</v>
      </c>
      <c r="AC447" s="58">
        <v>21</v>
      </c>
      <c r="AD447" s="58">
        <f t="shared" si="104"/>
        <v>0</v>
      </c>
      <c r="AE447" s="58">
        <f t="shared" si="105"/>
        <v>0</v>
      </c>
      <c r="AL447" s="58">
        <f t="shared" si="106"/>
        <v>0</v>
      </c>
      <c r="AM447" s="58">
        <f t="shared" si="107"/>
        <v>0</v>
      </c>
      <c r="AN447" s="59" t="s">
        <v>1760</v>
      </c>
      <c r="AO447" s="59" t="s">
        <v>1767</v>
      </c>
      <c r="AP447" s="47" t="s">
        <v>1770</v>
      </c>
    </row>
    <row r="448" spans="1:42" x14ac:dyDescent="0.2">
      <c r="A448" s="55" t="s">
        <v>228</v>
      </c>
      <c r="B448" s="55" t="s">
        <v>1140</v>
      </c>
      <c r="C448" s="55" t="s">
        <v>1229</v>
      </c>
      <c r="D448" s="55" t="s">
        <v>1342</v>
      </c>
      <c r="E448" s="55" t="s">
        <v>1710</v>
      </c>
      <c r="F448" s="56">
        <v>1.72</v>
      </c>
      <c r="G448" s="56">
        <v>0</v>
      </c>
      <c r="H448" s="56">
        <f t="shared" si="96"/>
        <v>0</v>
      </c>
      <c r="I448" s="56">
        <f t="shared" si="97"/>
        <v>0</v>
      </c>
      <c r="J448" s="56">
        <f t="shared" si="98"/>
        <v>0</v>
      </c>
      <c r="K448" s="56">
        <v>0</v>
      </c>
      <c r="L448" s="56">
        <f t="shared" si="99"/>
        <v>0</v>
      </c>
      <c r="M448" s="57" t="s">
        <v>10</v>
      </c>
      <c r="N448" s="56">
        <f t="shared" si="100"/>
        <v>0</v>
      </c>
      <c r="Y448" s="56">
        <f t="shared" si="101"/>
        <v>0</v>
      </c>
      <c r="Z448" s="56">
        <f t="shared" si="102"/>
        <v>0</v>
      </c>
      <c r="AA448" s="56">
        <f t="shared" si="103"/>
        <v>0</v>
      </c>
      <c r="AC448" s="58">
        <v>21</v>
      </c>
      <c r="AD448" s="58">
        <f t="shared" si="104"/>
        <v>0</v>
      </c>
      <c r="AE448" s="58">
        <f t="shared" si="105"/>
        <v>0</v>
      </c>
      <c r="AL448" s="58">
        <f t="shared" si="106"/>
        <v>0</v>
      </c>
      <c r="AM448" s="58">
        <f t="shared" si="107"/>
        <v>0</v>
      </c>
      <c r="AN448" s="59" t="s">
        <v>1760</v>
      </c>
      <c r="AO448" s="59" t="s">
        <v>1767</v>
      </c>
      <c r="AP448" s="47" t="s">
        <v>1770</v>
      </c>
    </row>
    <row r="449" spans="1:42" x14ac:dyDescent="0.2">
      <c r="A449" s="55" t="s">
        <v>229</v>
      </c>
      <c r="B449" s="55" t="s">
        <v>1140</v>
      </c>
      <c r="C449" s="55" t="s">
        <v>1230</v>
      </c>
      <c r="D449" s="55" t="s">
        <v>1343</v>
      </c>
      <c r="E449" s="55" t="s">
        <v>1710</v>
      </c>
      <c r="F449" s="56">
        <v>1.72</v>
      </c>
      <c r="G449" s="56">
        <v>0</v>
      </c>
      <c r="H449" s="56">
        <f t="shared" si="96"/>
        <v>0</v>
      </c>
      <c r="I449" s="56">
        <f t="shared" si="97"/>
        <v>0</v>
      </c>
      <c r="J449" s="56">
        <f t="shared" si="98"/>
        <v>0</v>
      </c>
      <c r="K449" s="56">
        <v>0</v>
      </c>
      <c r="L449" s="56">
        <f t="shared" si="99"/>
        <v>0</v>
      </c>
      <c r="M449" s="57" t="s">
        <v>10</v>
      </c>
      <c r="N449" s="56">
        <f t="shared" si="100"/>
        <v>0</v>
      </c>
      <c r="Y449" s="56">
        <f t="shared" si="101"/>
        <v>0</v>
      </c>
      <c r="Z449" s="56">
        <f t="shared" si="102"/>
        <v>0</v>
      </c>
      <c r="AA449" s="56">
        <f t="shared" si="103"/>
        <v>0</v>
      </c>
      <c r="AC449" s="58">
        <v>21</v>
      </c>
      <c r="AD449" s="58">
        <f t="shared" si="104"/>
        <v>0</v>
      </c>
      <c r="AE449" s="58">
        <f t="shared" si="105"/>
        <v>0</v>
      </c>
      <c r="AL449" s="58">
        <f t="shared" si="106"/>
        <v>0</v>
      </c>
      <c r="AM449" s="58">
        <f t="shared" si="107"/>
        <v>0</v>
      </c>
      <c r="AN449" s="59" t="s">
        <v>1760</v>
      </c>
      <c r="AO449" s="59" t="s">
        <v>1767</v>
      </c>
      <c r="AP449" s="47" t="s">
        <v>1770</v>
      </c>
    </row>
    <row r="450" spans="1:42" x14ac:dyDescent="0.2">
      <c r="A450" s="52"/>
      <c r="B450" s="53" t="s">
        <v>1141</v>
      </c>
      <c r="C450" s="53"/>
      <c r="D450" s="269" t="s">
        <v>1382</v>
      </c>
      <c r="E450" s="270"/>
      <c r="F450" s="270"/>
      <c r="G450" s="270"/>
      <c r="H450" s="54">
        <f>H451+H456+H459+H462+H473+H486+H489+H520+H530+H554+H559+H570+H578+H586+H589+H591</f>
        <v>0</v>
      </c>
      <c r="I450" s="54">
        <f>I451+I456+I459+I462+I473+I486+I489+I520+I530+I554+I559+I570+I578+I586+I589+I591</f>
        <v>0</v>
      </c>
      <c r="J450" s="54">
        <f>H450+I450</f>
        <v>0</v>
      </c>
      <c r="K450" s="47"/>
      <c r="L450" s="54">
        <f>L451+L456+L459+L462+L473+L486+L489+L520+L530+L554+L559+L570+L578+L586+L589+L591</f>
        <v>3.3881278000000004</v>
      </c>
    </row>
    <row r="451" spans="1:42" x14ac:dyDescent="0.2">
      <c r="A451" s="52"/>
      <c r="B451" s="53" t="s">
        <v>1141</v>
      </c>
      <c r="C451" s="53" t="s">
        <v>38</v>
      </c>
      <c r="D451" s="269" t="s">
        <v>1248</v>
      </c>
      <c r="E451" s="270"/>
      <c r="F451" s="270"/>
      <c r="G451" s="270"/>
      <c r="H451" s="54">
        <f>SUM(H452:H455)</f>
        <v>0</v>
      </c>
      <c r="I451" s="54">
        <f>SUM(I452:I455)</f>
        <v>0</v>
      </c>
      <c r="J451" s="54">
        <f>H451+I451</f>
        <v>0</v>
      </c>
      <c r="K451" s="47"/>
      <c r="L451" s="54">
        <f>SUM(L452:L455)</f>
        <v>6.1462200000000002E-2</v>
      </c>
      <c r="O451" s="54">
        <f>IF(P451="PR",J451,SUM(N452:N455))</f>
        <v>0</v>
      </c>
      <c r="P451" s="47" t="s">
        <v>1734</v>
      </c>
      <c r="Q451" s="54">
        <f>IF(P451="HS",H451,0)</f>
        <v>0</v>
      </c>
      <c r="R451" s="54">
        <f>IF(P451="HS",I451-O451,0)</f>
        <v>0</v>
      </c>
      <c r="S451" s="54">
        <f>IF(P451="PS",H451,0)</f>
        <v>0</v>
      </c>
      <c r="T451" s="54">
        <f>IF(P451="PS",I451-O451,0)</f>
        <v>0</v>
      </c>
      <c r="U451" s="54">
        <f>IF(P451="MP",H451,0)</f>
        <v>0</v>
      </c>
      <c r="V451" s="54">
        <f>IF(P451="MP",I451-O451,0)</f>
        <v>0</v>
      </c>
      <c r="W451" s="54">
        <f>IF(P451="OM",H451,0)</f>
        <v>0</v>
      </c>
      <c r="X451" s="47" t="s">
        <v>1141</v>
      </c>
      <c r="AH451" s="54">
        <f>SUM(Y452:Y455)</f>
        <v>0</v>
      </c>
      <c r="AI451" s="54">
        <f>SUM(Z452:Z455)</f>
        <v>0</v>
      </c>
      <c r="AJ451" s="54">
        <f>SUM(AA452:AA455)</f>
        <v>0</v>
      </c>
    </row>
    <row r="452" spans="1:42" x14ac:dyDescent="0.2">
      <c r="A452" s="55" t="s">
        <v>230</v>
      </c>
      <c r="B452" s="55" t="s">
        <v>1141</v>
      </c>
      <c r="C452" s="55" t="s">
        <v>1155</v>
      </c>
      <c r="D452" s="55" t="s">
        <v>1835</v>
      </c>
      <c r="E452" s="55" t="s">
        <v>1707</v>
      </c>
      <c r="F452" s="56">
        <v>0.02</v>
      </c>
      <c r="G452" s="56">
        <v>0</v>
      </c>
      <c r="H452" s="56">
        <f>ROUND(F452*AD452,2)</f>
        <v>0</v>
      </c>
      <c r="I452" s="56">
        <f>J452-H452</f>
        <v>0</v>
      </c>
      <c r="J452" s="56">
        <f>ROUND(F452*G452,2)</f>
        <v>0</v>
      </c>
      <c r="K452" s="56">
        <v>2.53999</v>
      </c>
      <c r="L452" s="56">
        <f>F452*K452</f>
        <v>5.0799799999999999E-2</v>
      </c>
      <c r="M452" s="57" t="s">
        <v>7</v>
      </c>
      <c r="N452" s="56">
        <f>IF(M452="5",I452,0)</f>
        <v>0</v>
      </c>
      <c r="Y452" s="56">
        <f>IF(AC452=0,J452,0)</f>
        <v>0</v>
      </c>
      <c r="Z452" s="56">
        <f>IF(AC452=15,J452,0)</f>
        <v>0</v>
      </c>
      <c r="AA452" s="56">
        <f>IF(AC452=21,J452,0)</f>
        <v>0</v>
      </c>
      <c r="AC452" s="58">
        <v>21</v>
      </c>
      <c r="AD452" s="58">
        <f>G452*0.813362397820164</f>
        <v>0</v>
      </c>
      <c r="AE452" s="58">
        <f>G452*(1-0.813362397820164)</f>
        <v>0</v>
      </c>
      <c r="AL452" s="58">
        <f>F452*AD452</f>
        <v>0</v>
      </c>
      <c r="AM452" s="58">
        <f>F452*AE452</f>
        <v>0</v>
      </c>
      <c r="AN452" s="59" t="s">
        <v>1745</v>
      </c>
      <c r="AO452" s="59" t="s">
        <v>1761</v>
      </c>
      <c r="AP452" s="47" t="s">
        <v>1771</v>
      </c>
    </row>
    <row r="453" spans="1:42" x14ac:dyDescent="0.2">
      <c r="D453" s="60" t="s">
        <v>1249</v>
      </c>
      <c r="F453" s="61">
        <v>0.02</v>
      </c>
    </row>
    <row r="454" spans="1:42" x14ac:dyDescent="0.2">
      <c r="A454" s="55" t="s">
        <v>231</v>
      </c>
      <c r="B454" s="55" t="s">
        <v>1141</v>
      </c>
      <c r="C454" s="55" t="s">
        <v>1156</v>
      </c>
      <c r="D454" s="55" t="s">
        <v>1250</v>
      </c>
      <c r="E454" s="55" t="s">
        <v>1708</v>
      </c>
      <c r="F454" s="56">
        <v>0.28000000000000003</v>
      </c>
      <c r="G454" s="56">
        <v>0</v>
      </c>
      <c r="H454" s="56">
        <f>ROUND(F454*AD454,2)</f>
        <v>0</v>
      </c>
      <c r="I454" s="56">
        <f>J454-H454</f>
        <v>0</v>
      </c>
      <c r="J454" s="56">
        <f>ROUND(F454*G454,2)</f>
        <v>0</v>
      </c>
      <c r="K454" s="56">
        <v>3.8080000000000003E-2</v>
      </c>
      <c r="L454" s="56">
        <f>F454*K454</f>
        <v>1.0662400000000002E-2</v>
      </c>
      <c r="M454" s="57" t="s">
        <v>7</v>
      </c>
      <c r="N454" s="56">
        <f>IF(M454="5",I454,0)</f>
        <v>0</v>
      </c>
      <c r="Y454" s="56">
        <f>IF(AC454=0,J454,0)</f>
        <v>0</v>
      </c>
      <c r="Z454" s="56">
        <f>IF(AC454=15,J454,0)</f>
        <v>0</v>
      </c>
      <c r="AA454" s="56">
        <f>IF(AC454=21,J454,0)</f>
        <v>0</v>
      </c>
      <c r="AC454" s="58">
        <v>21</v>
      </c>
      <c r="AD454" s="58">
        <f>G454*0.555284552845528</f>
        <v>0</v>
      </c>
      <c r="AE454" s="58">
        <f>G454*(1-0.555284552845528)</f>
        <v>0</v>
      </c>
      <c r="AL454" s="58">
        <f>F454*AD454</f>
        <v>0</v>
      </c>
      <c r="AM454" s="58">
        <f>F454*AE454</f>
        <v>0</v>
      </c>
      <c r="AN454" s="59" t="s">
        <v>1745</v>
      </c>
      <c r="AO454" s="59" t="s">
        <v>1761</v>
      </c>
      <c r="AP454" s="47" t="s">
        <v>1771</v>
      </c>
    </row>
    <row r="455" spans="1:42" x14ac:dyDescent="0.2">
      <c r="D455" s="60" t="s">
        <v>1251</v>
      </c>
      <c r="F455" s="61">
        <v>0.28000000000000003</v>
      </c>
    </row>
    <row r="456" spans="1:42" x14ac:dyDescent="0.2">
      <c r="A456" s="52"/>
      <c r="B456" s="53" t="s">
        <v>1141</v>
      </c>
      <c r="C456" s="53" t="s">
        <v>39</v>
      </c>
      <c r="D456" s="269" t="s">
        <v>1252</v>
      </c>
      <c r="E456" s="270"/>
      <c r="F456" s="270"/>
      <c r="G456" s="270"/>
      <c r="H456" s="54">
        <f>SUM(H457:H457)</f>
        <v>0</v>
      </c>
      <c r="I456" s="54">
        <f>SUM(I457:I457)</f>
        <v>0</v>
      </c>
      <c r="J456" s="54">
        <f>H456+I456</f>
        <v>0</v>
      </c>
      <c r="K456" s="47"/>
      <c r="L456" s="54">
        <f>SUM(L457:L457)</f>
        <v>0.142425</v>
      </c>
      <c r="O456" s="54">
        <f>IF(P456="PR",J456,SUM(N457:N457))</f>
        <v>0</v>
      </c>
      <c r="P456" s="47" t="s">
        <v>1734</v>
      </c>
      <c r="Q456" s="54">
        <f>IF(P456="HS",H456,0)</f>
        <v>0</v>
      </c>
      <c r="R456" s="54">
        <f>IF(P456="HS",I456-O456,0)</f>
        <v>0</v>
      </c>
      <c r="S456" s="54">
        <f>IF(P456="PS",H456,0)</f>
        <v>0</v>
      </c>
      <c r="T456" s="54">
        <f>IF(P456="PS",I456-O456,0)</f>
        <v>0</v>
      </c>
      <c r="U456" s="54">
        <f>IF(P456="MP",H456,0)</f>
        <v>0</v>
      </c>
      <c r="V456" s="54">
        <f>IF(P456="MP",I456-O456,0)</f>
        <v>0</v>
      </c>
      <c r="W456" s="54">
        <f>IF(P456="OM",H456,0)</f>
        <v>0</v>
      </c>
      <c r="X456" s="47" t="s">
        <v>1141</v>
      </c>
      <c r="AH456" s="54">
        <f>SUM(Y457:Y457)</f>
        <v>0</v>
      </c>
      <c r="AI456" s="54">
        <f>SUM(Z457:Z457)</f>
        <v>0</v>
      </c>
      <c r="AJ456" s="54">
        <f>SUM(AA457:AA457)</f>
        <v>0</v>
      </c>
    </row>
    <row r="457" spans="1:42" x14ac:dyDescent="0.2">
      <c r="A457" s="55" t="s">
        <v>232</v>
      </c>
      <c r="B457" s="55" t="s">
        <v>1141</v>
      </c>
      <c r="C457" s="55" t="s">
        <v>1157</v>
      </c>
      <c r="D457" s="55" t="s">
        <v>1844</v>
      </c>
      <c r="E457" s="55" t="s">
        <v>1708</v>
      </c>
      <c r="F457" s="56">
        <v>1.35</v>
      </c>
      <c r="G457" s="56">
        <v>0</v>
      </c>
      <c r="H457" s="56">
        <f>ROUND(F457*AD457,2)</f>
        <v>0</v>
      </c>
      <c r="I457" s="56">
        <f>J457-H457</f>
        <v>0</v>
      </c>
      <c r="J457" s="56">
        <f>ROUND(F457*G457,2)</f>
        <v>0</v>
      </c>
      <c r="K457" s="56">
        <v>0.1055</v>
      </c>
      <c r="L457" s="56">
        <f>F457*K457</f>
        <v>0.142425</v>
      </c>
      <c r="M457" s="57" t="s">
        <v>7</v>
      </c>
      <c r="N457" s="56">
        <f>IF(M457="5",I457,0)</f>
        <v>0</v>
      </c>
      <c r="Y457" s="56">
        <f>IF(AC457=0,J457,0)</f>
        <v>0</v>
      </c>
      <c r="Z457" s="56">
        <f>IF(AC457=15,J457,0)</f>
        <v>0</v>
      </c>
      <c r="AA457" s="56">
        <f>IF(AC457=21,J457,0)</f>
        <v>0</v>
      </c>
      <c r="AC457" s="58">
        <v>21</v>
      </c>
      <c r="AD457" s="58">
        <f>G457*0.853314527503526</f>
        <v>0</v>
      </c>
      <c r="AE457" s="58">
        <f>G457*(1-0.853314527503526)</f>
        <v>0</v>
      </c>
      <c r="AL457" s="58">
        <f>F457*AD457</f>
        <v>0</v>
      </c>
      <c r="AM457" s="58">
        <f>F457*AE457</f>
        <v>0</v>
      </c>
      <c r="AN457" s="59" t="s">
        <v>1746</v>
      </c>
      <c r="AO457" s="59" t="s">
        <v>1761</v>
      </c>
      <c r="AP457" s="47" t="s">
        <v>1771</v>
      </c>
    </row>
    <row r="458" spans="1:42" x14ac:dyDescent="0.2">
      <c r="D458" s="60" t="s">
        <v>1383</v>
      </c>
      <c r="F458" s="61">
        <v>1.35</v>
      </c>
    </row>
    <row r="459" spans="1:42" x14ac:dyDescent="0.2">
      <c r="A459" s="52"/>
      <c r="B459" s="53" t="s">
        <v>1141</v>
      </c>
      <c r="C459" s="53" t="s">
        <v>43</v>
      </c>
      <c r="D459" s="269" t="s">
        <v>1254</v>
      </c>
      <c r="E459" s="270"/>
      <c r="F459" s="270"/>
      <c r="G459" s="270"/>
      <c r="H459" s="54">
        <f>SUM(H460:H460)</f>
        <v>0</v>
      </c>
      <c r="I459" s="54">
        <f>SUM(I460:I460)</f>
        <v>0</v>
      </c>
      <c r="J459" s="54">
        <f>H459+I459</f>
        <v>0</v>
      </c>
      <c r="K459" s="47"/>
      <c r="L459" s="54">
        <f>SUM(L460:L460)</f>
        <v>7.6259999999999981E-2</v>
      </c>
      <c r="O459" s="54">
        <f>IF(P459="PR",J459,SUM(N460:N460))</f>
        <v>0</v>
      </c>
      <c r="P459" s="47" t="s">
        <v>1734</v>
      </c>
      <c r="Q459" s="54">
        <f>IF(P459="HS",H459,0)</f>
        <v>0</v>
      </c>
      <c r="R459" s="54">
        <f>IF(P459="HS",I459-O459,0)</f>
        <v>0</v>
      </c>
      <c r="S459" s="54">
        <f>IF(P459="PS",H459,0)</f>
        <v>0</v>
      </c>
      <c r="T459" s="54">
        <f>IF(P459="PS",I459-O459,0)</f>
        <v>0</v>
      </c>
      <c r="U459" s="54">
        <f>IF(P459="MP",H459,0)</f>
        <v>0</v>
      </c>
      <c r="V459" s="54">
        <f>IF(P459="MP",I459-O459,0)</f>
        <v>0</v>
      </c>
      <c r="W459" s="54">
        <f>IF(P459="OM",H459,0)</f>
        <v>0</v>
      </c>
      <c r="X459" s="47" t="s">
        <v>1141</v>
      </c>
      <c r="AH459" s="54">
        <f>SUM(Y460:Y460)</f>
        <v>0</v>
      </c>
      <c r="AI459" s="54">
        <f>SUM(Z460:Z460)</f>
        <v>0</v>
      </c>
      <c r="AJ459" s="54">
        <f>SUM(AA460:AA460)</f>
        <v>0</v>
      </c>
    </row>
    <row r="460" spans="1:42" x14ac:dyDescent="0.2">
      <c r="A460" s="55" t="s">
        <v>233</v>
      </c>
      <c r="B460" s="55" t="s">
        <v>1141</v>
      </c>
      <c r="C460" s="55" t="s">
        <v>1158</v>
      </c>
      <c r="D460" s="55" t="s">
        <v>1255</v>
      </c>
      <c r="E460" s="55" t="s">
        <v>1708</v>
      </c>
      <c r="F460" s="56">
        <v>4.0999999999999996</v>
      </c>
      <c r="G460" s="56">
        <v>0</v>
      </c>
      <c r="H460" s="56">
        <f>ROUND(F460*AD460,2)</f>
        <v>0</v>
      </c>
      <c r="I460" s="56">
        <f>J460-H460</f>
        <v>0</v>
      </c>
      <c r="J460" s="56">
        <f>ROUND(F460*G460,2)</f>
        <v>0</v>
      </c>
      <c r="K460" s="56">
        <v>1.8599999999999998E-2</v>
      </c>
      <c r="L460" s="56">
        <f>F460*K460</f>
        <v>7.6259999999999981E-2</v>
      </c>
      <c r="M460" s="57" t="s">
        <v>7</v>
      </c>
      <c r="N460" s="56">
        <f>IF(M460="5",I460,0)</f>
        <v>0</v>
      </c>
      <c r="Y460" s="56">
        <f>IF(AC460=0,J460,0)</f>
        <v>0</v>
      </c>
      <c r="Z460" s="56">
        <f>IF(AC460=15,J460,0)</f>
        <v>0</v>
      </c>
      <c r="AA460" s="56">
        <f>IF(AC460=21,J460,0)</f>
        <v>0</v>
      </c>
      <c r="AC460" s="58">
        <v>21</v>
      </c>
      <c r="AD460" s="58">
        <f>G460*0.563277249451353</f>
        <v>0</v>
      </c>
      <c r="AE460" s="58">
        <f>G460*(1-0.563277249451353)</f>
        <v>0</v>
      </c>
      <c r="AL460" s="58">
        <f>F460*AD460</f>
        <v>0</v>
      </c>
      <c r="AM460" s="58">
        <f>F460*AE460</f>
        <v>0</v>
      </c>
      <c r="AN460" s="59" t="s">
        <v>1747</v>
      </c>
      <c r="AO460" s="59" t="s">
        <v>1761</v>
      </c>
      <c r="AP460" s="47" t="s">
        <v>1771</v>
      </c>
    </row>
    <row r="461" spans="1:42" x14ac:dyDescent="0.2">
      <c r="D461" s="60" t="s">
        <v>1384</v>
      </c>
      <c r="F461" s="61">
        <v>4.0999999999999996</v>
      </c>
    </row>
    <row r="462" spans="1:42" x14ac:dyDescent="0.2">
      <c r="A462" s="52"/>
      <c r="B462" s="53" t="s">
        <v>1141</v>
      </c>
      <c r="C462" s="53" t="s">
        <v>68</v>
      </c>
      <c r="D462" s="269" t="s">
        <v>1257</v>
      </c>
      <c r="E462" s="270"/>
      <c r="F462" s="270"/>
      <c r="G462" s="270"/>
      <c r="H462" s="54">
        <f>SUM(H463:H471)</f>
        <v>0</v>
      </c>
      <c r="I462" s="54">
        <f>SUM(I463:I471)</f>
        <v>0</v>
      </c>
      <c r="J462" s="54">
        <f>H462+I462</f>
        <v>0</v>
      </c>
      <c r="K462" s="47"/>
      <c r="L462" s="54">
        <f>SUM(L463:L471)</f>
        <v>0.40281140000000004</v>
      </c>
      <c r="O462" s="54">
        <f>IF(P462="PR",J462,SUM(N463:N471))</f>
        <v>0</v>
      </c>
      <c r="P462" s="47" t="s">
        <v>1734</v>
      </c>
      <c r="Q462" s="54">
        <f>IF(P462="HS",H462,0)</f>
        <v>0</v>
      </c>
      <c r="R462" s="54">
        <f>IF(P462="HS",I462-O462,0)</f>
        <v>0</v>
      </c>
      <c r="S462" s="54">
        <f>IF(P462="PS",H462,0)</f>
        <v>0</v>
      </c>
      <c r="T462" s="54">
        <f>IF(P462="PS",I462-O462,0)</f>
        <v>0</v>
      </c>
      <c r="U462" s="54">
        <f>IF(P462="MP",H462,0)</f>
        <v>0</v>
      </c>
      <c r="V462" s="54">
        <f>IF(P462="MP",I462-O462,0)</f>
        <v>0</v>
      </c>
      <c r="W462" s="54">
        <f>IF(P462="OM",H462,0)</f>
        <v>0</v>
      </c>
      <c r="X462" s="47" t="s">
        <v>1141</v>
      </c>
      <c r="AH462" s="54">
        <f>SUM(Y463:Y471)</f>
        <v>0</v>
      </c>
      <c r="AI462" s="54">
        <f>SUM(Z463:Z471)</f>
        <v>0</v>
      </c>
      <c r="AJ462" s="54">
        <f>SUM(AA463:AA471)</f>
        <v>0</v>
      </c>
    </row>
    <row r="463" spans="1:42" x14ac:dyDescent="0.2">
      <c r="A463" s="55" t="s">
        <v>234</v>
      </c>
      <c r="B463" s="55" t="s">
        <v>1141</v>
      </c>
      <c r="C463" s="55" t="s">
        <v>1159</v>
      </c>
      <c r="D463" s="55" t="s">
        <v>1836</v>
      </c>
      <c r="E463" s="55" t="s">
        <v>1707</v>
      </c>
      <c r="F463" s="56">
        <v>0.1</v>
      </c>
      <c r="G463" s="56">
        <v>0</v>
      </c>
      <c r="H463" s="56">
        <f>ROUND(F463*AD463,2)</f>
        <v>0</v>
      </c>
      <c r="I463" s="56">
        <f>J463-H463</f>
        <v>0</v>
      </c>
      <c r="J463" s="56">
        <f>ROUND(F463*G463,2)</f>
        <v>0</v>
      </c>
      <c r="K463" s="56">
        <v>2.5249999999999999</v>
      </c>
      <c r="L463" s="56">
        <f>F463*K463</f>
        <v>0.2525</v>
      </c>
      <c r="M463" s="57" t="s">
        <v>7</v>
      </c>
      <c r="N463" s="56">
        <f>IF(M463="5",I463,0)</f>
        <v>0</v>
      </c>
      <c r="Y463" s="56">
        <f>IF(AC463=0,J463,0)</f>
        <v>0</v>
      </c>
      <c r="Z463" s="56">
        <f>IF(AC463=15,J463,0)</f>
        <v>0</v>
      </c>
      <c r="AA463" s="56">
        <f>IF(AC463=21,J463,0)</f>
        <v>0</v>
      </c>
      <c r="AC463" s="58">
        <v>21</v>
      </c>
      <c r="AD463" s="58">
        <f>G463*0.859082802547771</f>
        <v>0</v>
      </c>
      <c r="AE463" s="58">
        <f>G463*(1-0.859082802547771)</f>
        <v>0</v>
      </c>
      <c r="AL463" s="58">
        <f>F463*AD463</f>
        <v>0</v>
      </c>
      <c r="AM463" s="58">
        <f>F463*AE463</f>
        <v>0</v>
      </c>
      <c r="AN463" s="59" t="s">
        <v>1748</v>
      </c>
      <c r="AO463" s="59" t="s">
        <v>1762</v>
      </c>
      <c r="AP463" s="47" t="s">
        <v>1771</v>
      </c>
    </row>
    <row r="464" spans="1:42" x14ac:dyDescent="0.2">
      <c r="D464" s="60" t="s">
        <v>1385</v>
      </c>
      <c r="F464" s="61">
        <v>0.1</v>
      </c>
    </row>
    <row r="465" spans="1:42" x14ac:dyDescent="0.2">
      <c r="A465" s="55" t="s">
        <v>235</v>
      </c>
      <c r="B465" s="55" t="s">
        <v>1141</v>
      </c>
      <c r="C465" s="55" t="s">
        <v>1160</v>
      </c>
      <c r="D465" s="55" t="s">
        <v>1259</v>
      </c>
      <c r="E465" s="55" t="s">
        <v>1708</v>
      </c>
      <c r="F465" s="56">
        <v>0.06</v>
      </c>
      <c r="G465" s="56">
        <v>0</v>
      </c>
      <c r="H465" s="56">
        <f>ROUND(F465*AD465,2)</f>
        <v>0</v>
      </c>
      <c r="I465" s="56">
        <f>J465-H465</f>
        <v>0</v>
      </c>
      <c r="J465" s="56">
        <f>ROUND(F465*G465,2)</f>
        <v>0</v>
      </c>
      <c r="K465" s="56">
        <v>1.41E-2</v>
      </c>
      <c r="L465" s="56">
        <f>F465*K465</f>
        <v>8.4599999999999996E-4</v>
      </c>
      <c r="M465" s="57" t="s">
        <v>7</v>
      </c>
      <c r="N465" s="56">
        <f>IF(M465="5",I465,0)</f>
        <v>0</v>
      </c>
      <c r="Y465" s="56">
        <f>IF(AC465=0,J465,0)</f>
        <v>0</v>
      </c>
      <c r="Z465" s="56">
        <f>IF(AC465=15,J465,0)</f>
        <v>0</v>
      </c>
      <c r="AA465" s="56">
        <f>IF(AC465=21,J465,0)</f>
        <v>0</v>
      </c>
      <c r="AC465" s="58">
        <v>21</v>
      </c>
      <c r="AD465" s="58">
        <f>G465*0.637948717948718</f>
        <v>0</v>
      </c>
      <c r="AE465" s="58">
        <f>G465*(1-0.637948717948718)</f>
        <v>0</v>
      </c>
      <c r="AL465" s="58">
        <f>F465*AD465</f>
        <v>0</v>
      </c>
      <c r="AM465" s="58">
        <f>F465*AE465</f>
        <v>0</v>
      </c>
      <c r="AN465" s="59" t="s">
        <v>1748</v>
      </c>
      <c r="AO465" s="59" t="s">
        <v>1762</v>
      </c>
      <c r="AP465" s="47" t="s">
        <v>1771</v>
      </c>
    </row>
    <row r="466" spans="1:42" x14ac:dyDescent="0.2">
      <c r="D466" s="60" t="s">
        <v>1386</v>
      </c>
      <c r="F466" s="61">
        <v>0.06</v>
      </c>
    </row>
    <row r="467" spans="1:42" x14ac:dyDescent="0.2">
      <c r="A467" s="55" t="s">
        <v>236</v>
      </c>
      <c r="B467" s="55" t="s">
        <v>1141</v>
      </c>
      <c r="C467" s="55" t="s">
        <v>1161</v>
      </c>
      <c r="D467" s="55" t="s">
        <v>1261</v>
      </c>
      <c r="E467" s="55" t="s">
        <v>1708</v>
      </c>
      <c r="F467" s="56">
        <v>0.06</v>
      </c>
      <c r="G467" s="56">
        <v>0</v>
      </c>
      <c r="H467" s="56">
        <f>ROUND(F467*AD467,2)</f>
        <v>0</v>
      </c>
      <c r="I467" s="56">
        <f>J467-H467</f>
        <v>0</v>
      </c>
      <c r="J467" s="56">
        <f>ROUND(F467*G467,2)</f>
        <v>0</v>
      </c>
      <c r="K467" s="56">
        <v>0</v>
      </c>
      <c r="L467" s="56">
        <f>F467*K467</f>
        <v>0</v>
      </c>
      <c r="M467" s="57" t="s">
        <v>7</v>
      </c>
      <c r="N467" s="56">
        <f>IF(M467="5",I467,0)</f>
        <v>0</v>
      </c>
      <c r="Y467" s="56">
        <f>IF(AC467=0,J467,0)</f>
        <v>0</v>
      </c>
      <c r="Z467" s="56">
        <f>IF(AC467=15,J467,0)</f>
        <v>0</v>
      </c>
      <c r="AA467" s="56">
        <f>IF(AC467=21,J467,0)</f>
        <v>0</v>
      </c>
      <c r="AC467" s="58">
        <v>21</v>
      </c>
      <c r="AD467" s="58">
        <f>G467*0</f>
        <v>0</v>
      </c>
      <c r="AE467" s="58">
        <f>G467*(1-0)</f>
        <v>0</v>
      </c>
      <c r="AL467" s="58">
        <f>F467*AD467</f>
        <v>0</v>
      </c>
      <c r="AM467" s="58">
        <f>F467*AE467</f>
        <v>0</v>
      </c>
      <c r="AN467" s="59" t="s">
        <v>1748</v>
      </c>
      <c r="AO467" s="59" t="s">
        <v>1762</v>
      </c>
      <c r="AP467" s="47" t="s">
        <v>1771</v>
      </c>
    </row>
    <row r="468" spans="1:42" x14ac:dyDescent="0.2">
      <c r="D468" s="60" t="s">
        <v>1387</v>
      </c>
      <c r="F468" s="61">
        <v>0.06</v>
      </c>
    </row>
    <row r="469" spans="1:42" x14ac:dyDescent="0.2">
      <c r="A469" s="55" t="s">
        <v>237</v>
      </c>
      <c r="B469" s="55" t="s">
        <v>1141</v>
      </c>
      <c r="C469" s="55" t="s">
        <v>1162</v>
      </c>
      <c r="D469" s="55" t="s">
        <v>1263</v>
      </c>
      <c r="E469" s="55" t="s">
        <v>1708</v>
      </c>
      <c r="F469" s="56">
        <v>3.99</v>
      </c>
      <c r="G469" s="56">
        <v>0</v>
      </c>
      <c r="H469" s="56">
        <f>ROUND(F469*AD469,2)</f>
        <v>0</v>
      </c>
      <c r="I469" s="56">
        <f>J469-H469</f>
        <v>0</v>
      </c>
      <c r="J469" s="56">
        <f>ROUND(F469*G469,2)</f>
        <v>0</v>
      </c>
      <c r="K469" s="56">
        <v>3.415E-2</v>
      </c>
      <c r="L469" s="56">
        <f>F469*K469</f>
        <v>0.1362585</v>
      </c>
      <c r="M469" s="57" t="s">
        <v>7</v>
      </c>
      <c r="N469" s="56">
        <f>IF(M469="5",I469,0)</f>
        <v>0</v>
      </c>
      <c r="Y469" s="56">
        <f>IF(AC469=0,J469,0)</f>
        <v>0</v>
      </c>
      <c r="Z469" s="56">
        <f>IF(AC469=15,J469,0)</f>
        <v>0</v>
      </c>
      <c r="AA469" s="56">
        <f>IF(AC469=21,J469,0)</f>
        <v>0</v>
      </c>
      <c r="AC469" s="58">
        <v>21</v>
      </c>
      <c r="AD469" s="58">
        <f>G469*0.841828478964401</f>
        <v>0</v>
      </c>
      <c r="AE469" s="58">
        <f>G469*(1-0.841828478964401)</f>
        <v>0</v>
      </c>
      <c r="AL469" s="58">
        <f>F469*AD469</f>
        <v>0</v>
      </c>
      <c r="AM469" s="58">
        <f>F469*AE469</f>
        <v>0</v>
      </c>
      <c r="AN469" s="59" t="s">
        <v>1748</v>
      </c>
      <c r="AO469" s="59" t="s">
        <v>1762</v>
      </c>
      <c r="AP469" s="47" t="s">
        <v>1771</v>
      </c>
    </row>
    <row r="470" spans="1:42" x14ac:dyDescent="0.2">
      <c r="D470" s="60" t="s">
        <v>1388</v>
      </c>
      <c r="F470" s="61">
        <v>3.99</v>
      </c>
    </row>
    <row r="471" spans="1:42" x14ac:dyDescent="0.2">
      <c r="A471" s="55" t="s">
        <v>238</v>
      </c>
      <c r="B471" s="55" t="s">
        <v>1141</v>
      </c>
      <c r="C471" s="55" t="s">
        <v>1163</v>
      </c>
      <c r="D471" s="55" t="s">
        <v>1845</v>
      </c>
      <c r="E471" s="55" t="s">
        <v>1708</v>
      </c>
      <c r="F471" s="56">
        <v>3.99</v>
      </c>
      <c r="G471" s="56">
        <v>0</v>
      </c>
      <c r="H471" s="56">
        <f>ROUND(F471*AD471,2)</f>
        <v>0</v>
      </c>
      <c r="I471" s="56">
        <f>J471-H471</f>
        <v>0</v>
      </c>
      <c r="J471" s="56">
        <f>ROUND(F471*G471,2)</f>
        <v>0</v>
      </c>
      <c r="K471" s="56">
        <v>3.31E-3</v>
      </c>
      <c r="L471" s="56">
        <f>F471*K471</f>
        <v>1.3206900000000001E-2</v>
      </c>
      <c r="M471" s="57" t="s">
        <v>7</v>
      </c>
      <c r="N471" s="56">
        <f>IF(M471="5",I471,0)</f>
        <v>0</v>
      </c>
      <c r="Y471" s="56">
        <f>IF(AC471=0,J471,0)</f>
        <v>0</v>
      </c>
      <c r="Z471" s="56">
        <f>IF(AC471=15,J471,0)</f>
        <v>0</v>
      </c>
      <c r="AA471" s="56">
        <f>IF(AC471=21,J471,0)</f>
        <v>0</v>
      </c>
      <c r="AC471" s="58">
        <v>21</v>
      </c>
      <c r="AD471" s="58">
        <f>G471*0.752032520325203</f>
        <v>0</v>
      </c>
      <c r="AE471" s="58">
        <f>G471*(1-0.752032520325203)</f>
        <v>0</v>
      </c>
      <c r="AL471" s="58">
        <f>F471*AD471</f>
        <v>0</v>
      </c>
      <c r="AM471" s="58">
        <f>F471*AE471</f>
        <v>0</v>
      </c>
      <c r="AN471" s="59" t="s">
        <v>1748</v>
      </c>
      <c r="AO471" s="59" t="s">
        <v>1762</v>
      </c>
      <c r="AP471" s="47" t="s">
        <v>1771</v>
      </c>
    </row>
    <row r="472" spans="1:42" x14ac:dyDescent="0.2">
      <c r="D472" s="60" t="s">
        <v>1388</v>
      </c>
      <c r="F472" s="61">
        <v>3.99</v>
      </c>
    </row>
    <row r="473" spans="1:42" x14ac:dyDescent="0.2">
      <c r="A473" s="52"/>
      <c r="B473" s="53" t="s">
        <v>1141</v>
      </c>
      <c r="C473" s="53" t="s">
        <v>700</v>
      </c>
      <c r="D473" s="269" t="s">
        <v>1265</v>
      </c>
      <c r="E473" s="270"/>
      <c r="F473" s="270"/>
      <c r="G473" s="270"/>
      <c r="H473" s="54">
        <f>SUM(H474:H484)</f>
        <v>0</v>
      </c>
      <c r="I473" s="54">
        <f>SUM(I474:I484)</f>
        <v>0</v>
      </c>
      <c r="J473" s="54">
        <f>H473+I473</f>
        <v>0</v>
      </c>
      <c r="K473" s="47"/>
      <c r="L473" s="54">
        <f>SUM(L474:L484)</f>
        <v>1.1550400000000001E-2</v>
      </c>
      <c r="O473" s="54">
        <f>IF(P473="PR",J473,SUM(N474:N484))</f>
        <v>0</v>
      </c>
      <c r="P473" s="47" t="s">
        <v>1735</v>
      </c>
      <c r="Q473" s="54">
        <f>IF(P473="HS",H473,0)</f>
        <v>0</v>
      </c>
      <c r="R473" s="54">
        <f>IF(P473="HS",I473-O473,0)</f>
        <v>0</v>
      </c>
      <c r="S473" s="54">
        <f>IF(P473="PS",H473,0)</f>
        <v>0</v>
      </c>
      <c r="T473" s="54">
        <f>IF(P473="PS",I473-O473,0)</f>
        <v>0</v>
      </c>
      <c r="U473" s="54">
        <f>IF(P473="MP",H473,0)</f>
        <v>0</v>
      </c>
      <c r="V473" s="54">
        <f>IF(P473="MP",I473-O473,0)</f>
        <v>0</v>
      </c>
      <c r="W473" s="54">
        <f>IF(P473="OM",H473,0)</f>
        <v>0</v>
      </c>
      <c r="X473" s="47" t="s">
        <v>1141</v>
      </c>
      <c r="AH473" s="54">
        <f>SUM(Y474:Y484)</f>
        <v>0</v>
      </c>
      <c r="AI473" s="54">
        <f>SUM(Z474:Z484)</f>
        <v>0</v>
      </c>
      <c r="AJ473" s="54">
        <f>SUM(AA474:AA484)</f>
        <v>0</v>
      </c>
    </row>
    <row r="474" spans="1:42" x14ac:dyDescent="0.2">
      <c r="A474" s="55" t="s">
        <v>239</v>
      </c>
      <c r="B474" s="55" t="s">
        <v>1141</v>
      </c>
      <c r="C474" s="55" t="s">
        <v>1164</v>
      </c>
      <c r="D474" s="109" t="s">
        <v>1846</v>
      </c>
      <c r="E474" s="55" t="s">
        <v>1708</v>
      </c>
      <c r="F474" s="56">
        <v>5.04</v>
      </c>
      <c r="G474" s="56">
        <v>0</v>
      </c>
      <c r="H474" s="56">
        <f>ROUND(F474*AD474,2)</f>
        <v>0</v>
      </c>
      <c r="I474" s="56">
        <f>J474-H474</f>
        <v>0</v>
      </c>
      <c r="J474" s="56">
        <f>ROUND(F474*G474,2)</f>
        <v>0</v>
      </c>
      <c r="K474" s="56">
        <v>5.6999999999999998E-4</v>
      </c>
      <c r="L474" s="56">
        <f>F474*K474</f>
        <v>2.8728E-3</v>
      </c>
      <c r="M474" s="57" t="s">
        <v>7</v>
      </c>
      <c r="N474" s="56">
        <f>IF(M474="5",I474,0)</f>
        <v>0</v>
      </c>
      <c r="Y474" s="56">
        <f>IF(AC474=0,J474,0)</f>
        <v>0</v>
      </c>
      <c r="Z474" s="56">
        <f>IF(AC474=15,J474,0)</f>
        <v>0</v>
      </c>
      <c r="AA474" s="56">
        <f>IF(AC474=21,J474,0)</f>
        <v>0</v>
      </c>
      <c r="AC474" s="58">
        <v>21</v>
      </c>
      <c r="AD474" s="58">
        <f>G474*0.805751492132393</f>
        <v>0</v>
      </c>
      <c r="AE474" s="58">
        <f>G474*(1-0.805751492132393)</f>
        <v>0</v>
      </c>
      <c r="AL474" s="58">
        <f>F474*AD474</f>
        <v>0</v>
      </c>
      <c r="AM474" s="58">
        <f>F474*AE474</f>
        <v>0</v>
      </c>
      <c r="AN474" s="59" t="s">
        <v>1749</v>
      </c>
      <c r="AO474" s="59" t="s">
        <v>1763</v>
      </c>
      <c r="AP474" s="47" t="s">
        <v>1771</v>
      </c>
    </row>
    <row r="475" spans="1:42" x14ac:dyDescent="0.2">
      <c r="D475" s="110" t="s">
        <v>1389</v>
      </c>
      <c r="F475" s="61">
        <v>5.04</v>
      </c>
    </row>
    <row r="476" spans="1:42" x14ac:dyDescent="0.2">
      <c r="A476" s="55" t="s">
        <v>240</v>
      </c>
      <c r="B476" s="55" t="s">
        <v>1141</v>
      </c>
      <c r="C476" s="55" t="s">
        <v>1165</v>
      </c>
      <c r="D476" s="109" t="s">
        <v>1847</v>
      </c>
      <c r="E476" s="55" t="s">
        <v>1708</v>
      </c>
      <c r="F476" s="56">
        <v>5.04</v>
      </c>
      <c r="G476" s="56">
        <v>0</v>
      </c>
      <c r="H476" s="56">
        <f>ROUND(F476*AD476,2)</f>
        <v>0</v>
      </c>
      <c r="I476" s="56">
        <f>J476-H476</f>
        <v>0</v>
      </c>
      <c r="J476" s="56">
        <f>ROUND(F476*G476,2)</f>
        <v>0</v>
      </c>
      <c r="K476" s="56">
        <v>7.3999999999999999E-4</v>
      </c>
      <c r="L476" s="56">
        <f>F476*K476</f>
        <v>3.7296E-3</v>
      </c>
      <c r="M476" s="57" t="s">
        <v>7</v>
      </c>
      <c r="N476" s="56">
        <f>IF(M476="5",I476,0)</f>
        <v>0</v>
      </c>
      <c r="Y476" s="56">
        <f>IF(AC476=0,J476,0)</f>
        <v>0</v>
      </c>
      <c r="Z476" s="56">
        <f>IF(AC476=15,J476,0)</f>
        <v>0</v>
      </c>
      <c r="AA476" s="56">
        <f>IF(AC476=21,J476,0)</f>
        <v>0</v>
      </c>
      <c r="AC476" s="58">
        <v>21</v>
      </c>
      <c r="AD476" s="58">
        <f>G476*0.750758341759353</f>
        <v>0</v>
      </c>
      <c r="AE476" s="58">
        <f>G476*(1-0.750758341759353)</f>
        <v>0</v>
      </c>
      <c r="AL476" s="58">
        <f>F476*AD476</f>
        <v>0</v>
      </c>
      <c r="AM476" s="58">
        <f>F476*AE476</f>
        <v>0</v>
      </c>
      <c r="AN476" s="59" t="s">
        <v>1749</v>
      </c>
      <c r="AO476" s="59" t="s">
        <v>1763</v>
      </c>
      <c r="AP476" s="47" t="s">
        <v>1771</v>
      </c>
    </row>
    <row r="477" spans="1:42" x14ac:dyDescent="0.2">
      <c r="D477" s="110" t="s">
        <v>1390</v>
      </c>
      <c r="F477" s="61">
        <v>5.04</v>
      </c>
    </row>
    <row r="478" spans="1:42" x14ac:dyDescent="0.2">
      <c r="A478" s="55" t="s">
        <v>241</v>
      </c>
      <c r="B478" s="55" t="s">
        <v>1141</v>
      </c>
      <c r="C478" s="55" t="s">
        <v>1166</v>
      </c>
      <c r="D478" s="109" t="s">
        <v>1848</v>
      </c>
      <c r="E478" s="55" t="s">
        <v>1708</v>
      </c>
      <c r="F478" s="56">
        <v>1.05</v>
      </c>
      <c r="G478" s="56">
        <v>0</v>
      </c>
      <c r="H478" s="56">
        <f>ROUND(F478*AD478,2)</f>
        <v>0</v>
      </c>
      <c r="I478" s="56">
        <f>J478-H478</f>
        <v>0</v>
      </c>
      <c r="J478" s="56">
        <f>ROUND(F478*G478,2)</f>
        <v>0</v>
      </c>
      <c r="K478" s="56">
        <v>4.0000000000000002E-4</v>
      </c>
      <c r="L478" s="56">
        <f>F478*K478</f>
        <v>4.2000000000000002E-4</v>
      </c>
      <c r="M478" s="57" t="s">
        <v>7</v>
      </c>
      <c r="N478" s="56">
        <f>IF(M478="5",I478,0)</f>
        <v>0</v>
      </c>
      <c r="Y478" s="56">
        <f>IF(AC478=0,J478,0)</f>
        <v>0</v>
      </c>
      <c r="Z478" s="56">
        <f>IF(AC478=15,J478,0)</f>
        <v>0</v>
      </c>
      <c r="AA478" s="56">
        <f>IF(AC478=21,J478,0)</f>
        <v>0</v>
      </c>
      <c r="AC478" s="58">
        <v>21</v>
      </c>
      <c r="AD478" s="58">
        <f>G478*0.966850828729282</f>
        <v>0</v>
      </c>
      <c r="AE478" s="58">
        <f>G478*(1-0.966850828729282)</f>
        <v>0</v>
      </c>
      <c r="AL478" s="58">
        <f>F478*AD478</f>
        <v>0</v>
      </c>
      <c r="AM478" s="58">
        <f>F478*AE478</f>
        <v>0</v>
      </c>
      <c r="AN478" s="59" t="s">
        <v>1749</v>
      </c>
      <c r="AO478" s="59" t="s">
        <v>1763</v>
      </c>
      <c r="AP478" s="47" t="s">
        <v>1771</v>
      </c>
    </row>
    <row r="479" spans="1:42" x14ac:dyDescent="0.2">
      <c r="D479" s="110" t="s">
        <v>1391</v>
      </c>
      <c r="F479" s="61">
        <v>1.05</v>
      </c>
    </row>
    <row r="480" spans="1:42" x14ac:dyDescent="0.2">
      <c r="A480" s="55" t="s">
        <v>242</v>
      </c>
      <c r="B480" s="55" t="s">
        <v>1141</v>
      </c>
      <c r="C480" s="55" t="s">
        <v>1167</v>
      </c>
      <c r="D480" s="109" t="s">
        <v>1849</v>
      </c>
      <c r="E480" s="55" t="s">
        <v>1708</v>
      </c>
      <c r="F480" s="56">
        <v>8.4</v>
      </c>
      <c r="G480" s="56">
        <v>0</v>
      </c>
      <c r="H480" s="56">
        <f>ROUND(F480*AD480,2)</f>
        <v>0</v>
      </c>
      <c r="I480" s="56">
        <f>J480-H480</f>
        <v>0</v>
      </c>
      <c r="J480" s="56">
        <f>ROUND(F480*G480,2)</f>
        <v>0</v>
      </c>
      <c r="K480" s="56">
        <v>4.0000000000000002E-4</v>
      </c>
      <c r="L480" s="56">
        <f>F480*K480</f>
        <v>3.3600000000000001E-3</v>
      </c>
      <c r="M480" s="57" t="s">
        <v>7</v>
      </c>
      <c r="N480" s="56">
        <f>IF(M480="5",I480,0)</f>
        <v>0</v>
      </c>
      <c r="Y480" s="56">
        <f>IF(AC480=0,J480,0)</f>
        <v>0</v>
      </c>
      <c r="Z480" s="56">
        <f>IF(AC480=15,J480,0)</f>
        <v>0</v>
      </c>
      <c r="AA480" s="56">
        <f>IF(AC480=21,J480,0)</f>
        <v>0</v>
      </c>
      <c r="AC480" s="58">
        <v>21</v>
      </c>
      <c r="AD480" s="58">
        <f>G480*0.938757264193116</f>
        <v>0</v>
      </c>
      <c r="AE480" s="58">
        <f>G480*(1-0.938757264193116)</f>
        <v>0</v>
      </c>
      <c r="AL480" s="58">
        <f>F480*AD480</f>
        <v>0</v>
      </c>
      <c r="AM480" s="58">
        <f>F480*AE480</f>
        <v>0</v>
      </c>
      <c r="AN480" s="59" t="s">
        <v>1749</v>
      </c>
      <c r="AO480" s="59" t="s">
        <v>1763</v>
      </c>
      <c r="AP480" s="47" t="s">
        <v>1771</v>
      </c>
    </row>
    <row r="481" spans="1:42" x14ac:dyDescent="0.2">
      <c r="D481" s="110" t="s">
        <v>1392</v>
      </c>
      <c r="F481" s="61">
        <v>8.4</v>
      </c>
    </row>
    <row r="482" spans="1:42" x14ac:dyDescent="0.2">
      <c r="A482" s="55" t="s">
        <v>243</v>
      </c>
      <c r="B482" s="55" t="s">
        <v>1141</v>
      </c>
      <c r="C482" s="55" t="s">
        <v>1168</v>
      </c>
      <c r="D482" s="109" t="s">
        <v>1850</v>
      </c>
      <c r="E482" s="55" t="s">
        <v>1709</v>
      </c>
      <c r="F482" s="56">
        <v>3.65</v>
      </c>
      <c r="G482" s="56">
        <v>0</v>
      </c>
      <c r="H482" s="56">
        <f>ROUND(F482*AD482,2)</f>
        <v>0</v>
      </c>
      <c r="I482" s="56">
        <f>J482-H482</f>
        <v>0</v>
      </c>
      <c r="J482" s="56">
        <f>ROUND(F482*G482,2)</f>
        <v>0</v>
      </c>
      <c r="K482" s="56">
        <v>3.2000000000000003E-4</v>
      </c>
      <c r="L482" s="56">
        <f>F482*K482</f>
        <v>1.168E-3</v>
      </c>
      <c r="M482" s="57" t="s">
        <v>7</v>
      </c>
      <c r="N482" s="56">
        <f>IF(M482="5",I482,0)</f>
        <v>0</v>
      </c>
      <c r="Y482" s="56">
        <f>IF(AC482=0,J482,0)</f>
        <v>0</v>
      </c>
      <c r="Z482" s="56">
        <f>IF(AC482=15,J482,0)</f>
        <v>0</v>
      </c>
      <c r="AA482" s="56">
        <f>IF(AC482=21,J482,0)</f>
        <v>0</v>
      </c>
      <c r="AC482" s="58">
        <v>21</v>
      </c>
      <c r="AD482" s="58">
        <f>G482*0.584192439862543</f>
        <v>0</v>
      </c>
      <c r="AE482" s="58">
        <f>G482*(1-0.584192439862543)</f>
        <v>0</v>
      </c>
      <c r="AL482" s="58">
        <f>F482*AD482</f>
        <v>0</v>
      </c>
      <c r="AM482" s="58">
        <f>F482*AE482</f>
        <v>0</v>
      </c>
      <c r="AN482" s="59" t="s">
        <v>1749</v>
      </c>
      <c r="AO482" s="59" t="s">
        <v>1763</v>
      </c>
      <c r="AP482" s="47" t="s">
        <v>1771</v>
      </c>
    </row>
    <row r="483" spans="1:42" x14ac:dyDescent="0.2">
      <c r="D483" s="110" t="s">
        <v>1393</v>
      </c>
      <c r="F483" s="61">
        <v>3.65</v>
      </c>
    </row>
    <row r="484" spans="1:42" x14ac:dyDescent="0.2">
      <c r="A484" s="55" t="s">
        <v>244</v>
      </c>
      <c r="B484" s="55" t="s">
        <v>1141</v>
      </c>
      <c r="C484" s="55" t="s">
        <v>1169</v>
      </c>
      <c r="D484" s="109" t="s">
        <v>1271</v>
      </c>
      <c r="E484" s="55" t="s">
        <v>1710</v>
      </c>
      <c r="F484" s="56">
        <v>0.04</v>
      </c>
      <c r="G484" s="56">
        <v>0</v>
      </c>
      <c r="H484" s="56">
        <f>ROUND(F484*AD484,2)</f>
        <v>0</v>
      </c>
      <c r="I484" s="56">
        <f>J484-H484</f>
        <v>0</v>
      </c>
      <c r="J484" s="56">
        <f>ROUND(F484*G484,2)</f>
        <v>0</v>
      </c>
      <c r="K484" s="56">
        <v>0</v>
      </c>
      <c r="L484" s="56">
        <f>F484*K484</f>
        <v>0</v>
      </c>
      <c r="M484" s="57" t="s">
        <v>10</v>
      </c>
      <c r="N484" s="56">
        <f>IF(M484="5",I484,0)</f>
        <v>0</v>
      </c>
      <c r="Y484" s="56">
        <f>IF(AC484=0,J484,0)</f>
        <v>0</v>
      </c>
      <c r="Z484" s="56">
        <f>IF(AC484=15,J484,0)</f>
        <v>0</v>
      </c>
      <c r="AA484" s="56">
        <f>IF(AC484=21,J484,0)</f>
        <v>0</v>
      </c>
      <c r="AC484" s="58">
        <v>21</v>
      </c>
      <c r="AD484" s="58">
        <f>G484*0</f>
        <v>0</v>
      </c>
      <c r="AE484" s="58">
        <f>G484*(1-0)</f>
        <v>0</v>
      </c>
      <c r="AL484" s="58">
        <f>F484*AD484</f>
        <v>0</v>
      </c>
      <c r="AM484" s="58">
        <f>F484*AE484</f>
        <v>0</v>
      </c>
      <c r="AN484" s="59" t="s">
        <v>1749</v>
      </c>
      <c r="AO484" s="59" t="s">
        <v>1763</v>
      </c>
      <c r="AP484" s="47" t="s">
        <v>1771</v>
      </c>
    </row>
    <row r="485" spans="1:42" x14ac:dyDescent="0.2">
      <c r="D485" s="110" t="s">
        <v>1394</v>
      </c>
      <c r="F485" s="61">
        <v>0.04</v>
      </c>
    </row>
    <row r="486" spans="1:42" x14ac:dyDescent="0.2">
      <c r="A486" s="52"/>
      <c r="B486" s="53" t="s">
        <v>1141</v>
      </c>
      <c r="C486" s="53" t="s">
        <v>710</v>
      </c>
      <c r="D486" s="269" t="s">
        <v>1273</v>
      </c>
      <c r="E486" s="270"/>
      <c r="F486" s="270"/>
      <c r="G486" s="270"/>
      <c r="H486" s="54">
        <f>SUM(H487:H487)</f>
        <v>0</v>
      </c>
      <c r="I486" s="54">
        <f>SUM(I487:I487)</f>
        <v>0</v>
      </c>
      <c r="J486" s="54">
        <f>H486+I486</f>
        <v>0</v>
      </c>
      <c r="K486" s="47"/>
      <c r="L486" s="54">
        <f>SUM(L487:L487)</f>
        <v>1.4599999999999999E-3</v>
      </c>
      <c r="O486" s="54">
        <f>IF(P486="PR",J486,SUM(N487:N487))</f>
        <v>0</v>
      </c>
      <c r="P486" s="47" t="s">
        <v>1735</v>
      </c>
      <c r="Q486" s="54">
        <f>IF(P486="HS",H486,0)</f>
        <v>0</v>
      </c>
      <c r="R486" s="54">
        <f>IF(P486="HS",I486-O486,0)</f>
        <v>0</v>
      </c>
      <c r="S486" s="54">
        <f>IF(P486="PS",H486,0)</f>
        <v>0</v>
      </c>
      <c r="T486" s="54">
        <f>IF(P486="PS",I486-O486,0)</f>
        <v>0</v>
      </c>
      <c r="U486" s="54">
        <f>IF(P486="MP",H486,0)</f>
        <v>0</v>
      </c>
      <c r="V486" s="54">
        <f>IF(P486="MP",I486-O486,0)</f>
        <v>0</v>
      </c>
      <c r="W486" s="54">
        <f>IF(P486="OM",H486,0)</f>
        <v>0</v>
      </c>
      <c r="X486" s="47" t="s">
        <v>1141</v>
      </c>
      <c r="AH486" s="54">
        <f>SUM(Y487:Y487)</f>
        <v>0</v>
      </c>
      <c r="AI486" s="54">
        <f>SUM(Z487:Z487)</f>
        <v>0</v>
      </c>
      <c r="AJ486" s="54">
        <f>SUM(AA487:AA487)</f>
        <v>0</v>
      </c>
    </row>
    <row r="487" spans="1:42" x14ac:dyDescent="0.2">
      <c r="A487" s="55" t="s">
        <v>245</v>
      </c>
      <c r="B487" s="55" t="s">
        <v>1141</v>
      </c>
      <c r="C487" s="55" t="s">
        <v>1170</v>
      </c>
      <c r="D487" s="55" t="s">
        <v>1274</v>
      </c>
      <c r="E487" s="55" t="s">
        <v>1711</v>
      </c>
      <c r="F487" s="56">
        <v>1</v>
      </c>
      <c r="G487" s="56">
        <v>0</v>
      </c>
      <c r="H487" s="56">
        <f>ROUND(F487*AD487,2)</f>
        <v>0</v>
      </c>
      <c r="I487" s="56">
        <f>J487-H487</f>
        <v>0</v>
      </c>
      <c r="J487" s="56">
        <f>ROUND(F487*G487,2)</f>
        <v>0</v>
      </c>
      <c r="K487" s="56">
        <v>1.4599999999999999E-3</v>
      </c>
      <c r="L487" s="56">
        <f>F487*K487</f>
        <v>1.4599999999999999E-3</v>
      </c>
      <c r="M487" s="57" t="s">
        <v>7</v>
      </c>
      <c r="N487" s="56">
        <f>IF(M487="5",I487,0)</f>
        <v>0</v>
      </c>
      <c r="Y487" s="56">
        <f>IF(AC487=0,J487,0)</f>
        <v>0</v>
      </c>
      <c r="Z487" s="56">
        <f>IF(AC487=15,J487,0)</f>
        <v>0</v>
      </c>
      <c r="AA487" s="56">
        <f>IF(AC487=21,J487,0)</f>
        <v>0</v>
      </c>
      <c r="AC487" s="58">
        <v>21</v>
      </c>
      <c r="AD487" s="58">
        <f>G487*0</f>
        <v>0</v>
      </c>
      <c r="AE487" s="58">
        <f>G487*(1-0)</f>
        <v>0</v>
      </c>
      <c r="AL487" s="58">
        <f>F487*AD487</f>
        <v>0</v>
      </c>
      <c r="AM487" s="58">
        <f>F487*AE487</f>
        <v>0</v>
      </c>
      <c r="AN487" s="59" t="s">
        <v>1750</v>
      </c>
      <c r="AO487" s="59" t="s">
        <v>1764</v>
      </c>
      <c r="AP487" s="47" t="s">
        <v>1771</v>
      </c>
    </row>
    <row r="488" spans="1:42" x14ac:dyDescent="0.2">
      <c r="D488" s="60" t="s">
        <v>1275</v>
      </c>
      <c r="F488" s="61">
        <v>1</v>
      </c>
    </row>
    <row r="489" spans="1:42" x14ac:dyDescent="0.2">
      <c r="A489" s="52"/>
      <c r="B489" s="53" t="s">
        <v>1141</v>
      </c>
      <c r="C489" s="53" t="s">
        <v>714</v>
      </c>
      <c r="D489" s="269" t="s">
        <v>1276</v>
      </c>
      <c r="E489" s="270"/>
      <c r="F489" s="270"/>
      <c r="G489" s="270"/>
      <c r="H489" s="54">
        <f>SUM(H490:H518)</f>
        <v>0</v>
      </c>
      <c r="I489" s="54">
        <f>SUM(I490:I518)</f>
        <v>0</v>
      </c>
      <c r="J489" s="54">
        <f>H489+I489</f>
        <v>0</v>
      </c>
      <c r="K489" s="47"/>
      <c r="L489" s="54">
        <f>SUM(L490:L518)</f>
        <v>7.0630000000000026E-2</v>
      </c>
      <c r="O489" s="54">
        <f>IF(P489="PR",J489,SUM(N490:N518))</f>
        <v>0</v>
      </c>
      <c r="P489" s="47" t="s">
        <v>1735</v>
      </c>
      <c r="Q489" s="54">
        <f>IF(P489="HS",H489,0)</f>
        <v>0</v>
      </c>
      <c r="R489" s="54">
        <f>IF(P489="HS",I489-O489,0)</f>
        <v>0</v>
      </c>
      <c r="S489" s="54">
        <f>IF(P489="PS",H489,0)</f>
        <v>0</v>
      </c>
      <c r="T489" s="54">
        <f>IF(P489="PS",I489-O489,0)</f>
        <v>0</v>
      </c>
      <c r="U489" s="54">
        <f>IF(P489="MP",H489,0)</f>
        <v>0</v>
      </c>
      <c r="V489" s="54">
        <f>IF(P489="MP",I489-O489,0)</f>
        <v>0</v>
      </c>
      <c r="W489" s="54">
        <f>IF(P489="OM",H489,0)</f>
        <v>0</v>
      </c>
      <c r="X489" s="47" t="s">
        <v>1141</v>
      </c>
      <c r="AH489" s="54">
        <f>SUM(Y490:Y518)</f>
        <v>0</v>
      </c>
      <c r="AI489" s="54">
        <f>SUM(Z490:Z518)</f>
        <v>0</v>
      </c>
      <c r="AJ489" s="54">
        <f>SUM(AA490:AA518)</f>
        <v>0</v>
      </c>
    </row>
    <row r="490" spans="1:42" x14ac:dyDescent="0.2">
      <c r="A490" s="55" t="s">
        <v>246</v>
      </c>
      <c r="B490" s="55" t="s">
        <v>1141</v>
      </c>
      <c r="C490" s="55" t="s">
        <v>1171</v>
      </c>
      <c r="D490" s="55" t="s">
        <v>1837</v>
      </c>
      <c r="E490" s="55" t="s">
        <v>1712</v>
      </c>
      <c r="F490" s="56">
        <v>2</v>
      </c>
      <c r="G490" s="56">
        <v>0</v>
      </c>
      <c r="H490" s="56">
        <f>ROUND(F490*AD490,2)</f>
        <v>0</v>
      </c>
      <c r="I490" s="56">
        <f>J490-H490</f>
        <v>0</v>
      </c>
      <c r="J490" s="56">
        <f>ROUND(F490*G490,2)</f>
        <v>0</v>
      </c>
      <c r="K490" s="56">
        <v>1.41E-3</v>
      </c>
      <c r="L490" s="56">
        <f>F490*K490</f>
        <v>2.82E-3</v>
      </c>
      <c r="M490" s="57" t="s">
        <v>7</v>
      </c>
      <c r="N490" s="56">
        <f>IF(M490="5",I490,0)</f>
        <v>0</v>
      </c>
      <c r="Y490" s="56">
        <f>IF(AC490=0,J490,0)</f>
        <v>0</v>
      </c>
      <c r="Z490" s="56">
        <f>IF(AC490=15,J490,0)</f>
        <v>0</v>
      </c>
      <c r="AA490" s="56">
        <f>IF(AC490=21,J490,0)</f>
        <v>0</v>
      </c>
      <c r="AC490" s="58">
        <v>21</v>
      </c>
      <c r="AD490" s="58">
        <f>G490*0.538136882129278</f>
        <v>0</v>
      </c>
      <c r="AE490" s="58">
        <f>G490*(1-0.538136882129278)</f>
        <v>0</v>
      </c>
      <c r="AL490" s="58">
        <f>F490*AD490</f>
        <v>0</v>
      </c>
      <c r="AM490" s="58">
        <f>F490*AE490</f>
        <v>0</v>
      </c>
      <c r="AN490" s="59" t="s">
        <v>1751</v>
      </c>
      <c r="AO490" s="59" t="s">
        <v>1764</v>
      </c>
      <c r="AP490" s="47" t="s">
        <v>1771</v>
      </c>
    </row>
    <row r="491" spans="1:42" x14ac:dyDescent="0.2">
      <c r="D491" s="60" t="s">
        <v>1357</v>
      </c>
      <c r="F491" s="61">
        <v>2</v>
      </c>
    </row>
    <row r="492" spans="1:42" x14ac:dyDescent="0.2">
      <c r="A492" s="62" t="s">
        <v>247</v>
      </c>
      <c r="B492" s="62" t="s">
        <v>1141</v>
      </c>
      <c r="C492" s="62" t="s">
        <v>1172</v>
      </c>
      <c r="D492" s="111" t="s">
        <v>1851</v>
      </c>
      <c r="E492" s="62" t="s">
        <v>1712</v>
      </c>
      <c r="F492" s="63">
        <v>2</v>
      </c>
      <c r="G492" s="63">
        <v>0</v>
      </c>
      <c r="H492" s="63">
        <f>ROUND(F492*AD492,2)</f>
        <v>0</v>
      </c>
      <c r="I492" s="63">
        <f>J492-H492</f>
        <v>0</v>
      </c>
      <c r="J492" s="63">
        <f>ROUND(F492*G492,2)</f>
        <v>0</v>
      </c>
      <c r="K492" s="63">
        <v>1.4E-2</v>
      </c>
      <c r="L492" s="63">
        <f>F492*K492</f>
        <v>2.8000000000000001E-2</v>
      </c>
      <c r="M492" s="64" t="s">
        <v>1731</v>
      </c>
      <c r="N492" s="63">
        <f>IF(M492="5",I492,0)</f>
        <v>0</v>
      </c>
      <c r="Y492" s="63">
        <f>IF(AC492=0,J492,0)</f>
        <v>0</v>
      </c>
      <c r="Z492" s="63">
        <f>IF(AC492=15,J492,0)</f>
        <v>0</v>
      </c>
      <c r="AA492" s="63">
        <f>IF(AC492=21,J492,0)</f>
        <v>0</v>
      </c>
      <c r="AC492" s="58">
        <v>21</v>
      </c>
      <c r="AD492" s="58">
        <f>G492*1</f>
        <v>0</v>
      </c>
      <c r="AE492" s="58">
        <f>G492*(1-1)</f>
        <v>0</v>
      </c>
      <c r="AL492" s="58">
        <f>F492*AD492</f>
        <v>0</v>
      </c>
      <c r="AM492" s="58">
        <f>F492*AE492</f>
        <v>0</v>
      </c>
      <c r="AN492" s="59" t="s">
        <v>1751</v>
      </c>
      <c r="AO492" s="59" t="s">
        <v>1764</v>
      </c>
      <c r="AP492" s="47" t="s">
        <v>1771</v>
      </c>
    </row>
    <row r="493" spans="1:42" x14ac:dyDescent="0.2">
      <c r="D493" s="60" t="s">
        <v>1275</v>
      </c>
      <c r="F493" s="61">
        <v>1</v>
      </c>
    </row>
    <row r="494" spans="1:42" x14ac:dyDescent="0.2">
      <c r="A494" s="55" t="s">
        <v>248</v>
      </c>
      <c r="B494" s="55" t="s">
        <v>1141</v>
      </c>
      <c r="C494" s="55" t="s">
        <v>1173</v>
      </c>
      <c r="D494" s="55" t="s">
        <v>1278</v>
      </c>
      <c r="E494" s="55" t="s">
        <v>1712</v>
      </c>
      <c r="F494" s="56">
        <v>2</v>
      </c>
      <c r="G494" s="56">
        <v>0</v>
      </c>
      <c r="H494" s="56">
        <f>ROUND(F494*AD494,2)</f>
        <v>0</v>
      </c>
      <c r="I494" s="56">
        <f>J494-H494</f>
        <v>0</v>
      </c>
      <c r="J494" s="56">
        <f>ROUND(F494*G494,2)</f>
        <v>0</v>
      </c>
      <c r="K494" s="56">
        <v>1.1999999999999999E-3</v>
      </c>
      <c r="L494" s="56">
        <f>F494*K494</f>
        <v>2.3999999999999998E-3</v>
      </c>
      <c r="M494" s="57" t="s">
        <v>7</v>
      </c>
      <c r="N494" s="56">
        <f>IF(M494="5",I494,0)</f>
        <v>0</v>
      </c>
      <c r="Y494" s="56">
        <f>IF(AC494=0,J494,0)</f>
        <v>0</v>
      </c>
      <c r="Z494" s="56">
        <f>IF(AC494=15,J494,0)</f>
        <v>0</v>
      </c>
      <c r="AA494" s="56">
        <f>IF(AC494=21,J494,0)</f>
        <v>0</v>
      </c>
      <c r="AC494" s="58">
        <v>21</v>
      </c>
      <c r="AD494" s="58">
        <f>G494*0.50771855010661</f>
        <v>0</v>
      </c>
      <c r="AE494" s="58">
        <f>G494*(1-0.50771855010661)</f>
        <v>0</v>
      </c>
      <c r="AL494" s="58">
        <f>F494*AD494</f>
        <v>0</v>
      </c>
      <c r="AM494" s="58">
        <f>F494*AE494</f>
        <v>0</v>
      </c>
      <c r="AN494" s="59" t="s">
        <v>1751</v>
      </c>
      <c r="AO494" s="59" t="s">
        <v>1764</v>
      </c>
      <c r="AP494" s="47" t="s">
        <v>1771</v>
      </c>
    </row>
    <row r="495" spans="1:42" x14ac:dyDescent="0.2">
      <c r="D495" s="60" t="s">
        <v>1357</v>
      </c>
      <c r="F495" s="61">
        <v>2</v>
      </c>
    </row>
    <row r="496" spans="1:42" x14ac:dyDescent="0.2">
      <c r="A496" s="62" t="s">
        <v>249</v>
      </c>
      <c r="B496" s="62" t="s">
        <v>1141</v>
      </c>
      <c r="C496" s="62" t="s">
        <v>1174</v>
      </c>
      <c r="D496" s="112" t="s">
        <v>1852</v>
      </c>
      <c r="E496" s="62" t="s">
        <v>1712</v>
      </c>
      <c r="F496" s="63">
        <v>2</v>
      </c>
      <c r="G496" s="63">
        <v>0</v>
      </c>
      <c r="H496" s="63">
        <f>ROUND(F496*AD496,2)</f>
        <v>0</v>
      </c>
      <c r="I496" s="63">
        <f>J496-H496</f>
        <v>0</v>
      </c>
      <c r="J496" s="63">
        <f>ROUND(F496*G496,2)</f>
        <v>0</v>
      </c>
      <c r="K496" s="63">
        <v>1.0499999999999999E-3</v>
      </c>
      <c r="L496" s="63">
        <f>F496*K496</f>
        <v>2.0999999999999999E-3</v>
      </c>
      <c r="M496" s="64" t="s">
        <v>1731</v>
      </c>
      <c r="N496" s="63">
        <f>IF(M496="5",I496,0)</f>
        <v>0</v>
      </c>
      <c r="Y496" s="63">
        <f>IF(AC496=0,J496,0)</f>
        <v>0</v>
      </c>
      <c r="Z496" s="63">
        <f>IF(AC496=15,J496,0)</f>
        <v>0</v>
      </c>
      <c r="AA496" s="63">
        <f>IF(AC496=21,J496,0)</f>
        <v>0</v>
      </c>
      <c r="AC496" s="58">
        <v>21</v>
      </c>
      <c r="AD496" s="58">
        <f>G496*1</f>
        <v>0</v>
      </c>
      <c r="AE496" s="58">
        <f>G496*(1-1)</f>
        <v>0</v>
      </c>
      <c r="AL496" s="58">
        <f>F496*AD496</f>
        <v>0</v>
      </c>
      <c r="AM496" s="58">
        <f>F496*AE496</f>
        <v>0</v>
      </c>
      <c r="AN496" s="59" t="s">
        <v>1751</v>
      </c>
      <c r="AO496" s="59" t="s">
        <v>1764</v>
      </c>
      <c r="AP496" s="47" t="s">
        <v>1771</v>
      </c>
    </row>
    <row r="497" spans="1:42" x14ac:dyDescent="0.2">
      <c r="D497" s="60" t="s">
        <v>1357</v>
      </c>
      <c r="F497" s="61">
        <v>2</v>
      </c>
    </row>
    <row r="498" spans="1:42" x14ac:dyDescent="0.2">
      <c r="A498" s="62" t="s">
        <v>250</v>
      </c>
      <c r="B498" s="62" t="s">
        <v>1141</v>
      </c>
      <c r="C498" s="62" t="s">
        <v>1175</v>
      </c>
      <c r="D498" s="62" t="s">
        <v>1279</v>
      </c>
      <c r="E498" s="62" t="s">
        <v>1712</v>
      </c>
      <c r="F498" s="63">
        <v>2</v>
      </c>
      <c r="G498" s="63">
        <v>0</v>
      </c>
      <c r="H498" s="63">
        <f>ROUND(F498*AD498,2)</f>
        <v>0</v>
      </c>
      <c r="I498" s="63">
        <f>J498-H498</f>
        <v>0</v>
      </c>
      <c r="J498" s="63">
        <f>ROUND(F498*G498,2)</f>
        <v>0</v>
      </c>
      <c r="K498" s="63">
        <v>7.3999999999999999E-4</v>
      </c>
      <c r="L498" s="63">
        <f>F498*K498</f>
        <v>1.48E-3</v>
      </c>
      <c r="M498" s="64" t="s">
        <v>1731</v>
      </c>
      <c r="N498" s="63">
        <f>IF(M498="5",I498,0)</f>
        <v>0</v>
      </c>
      <c r="Y498" s="63">
        <f>IF(AC498=0,J498,0)</f>
        <v>0</v>
      </c>
      <c r="Z498" s="63">
        <f>IF(AC498=15,J498,0)</f>
        <v>0</v>
      </c>
      <c r="AA498" s="63">
        <f>IF(AC498=21,J498,0)</f>
        <v>0</v>
      </c>
      <c r="AC498" s="58">
        <v>21</v>
      </c>
      <c r="AD498" s="58">
        <f>G498*1</f>
        <v>0</v>
      </c>
      <c r="AE498" s="58">
        <f>G498*(1-1)</f>
        <v>0</v>
      </c>
      <c r="AL498" s="58">
        <f>F498*AD498</f>
        <v>0</v>
      </c>
      <c r="AM498" s="58">
        <f>F498*AE498</f>
        <v>0</v>
      </c>
      <c r="AN498" s="59" t="s">
        <v>1751</v>
      </c>
      <c r="AO498" s="59" t="s">
        <v>1764</v>
      </c>
      <c r="AP498" s="47" t="s">
        <v>1771</v>
      </c>
    </row>
    <row r="499" spans="1:42" x14ac:dyDescent="0.2">
      <c r="D499" s="60" t="s">
        <v>1357</v>
      </c>
      <c r="F499" s="61">
        <v>2</v>
      </c>
    </row>
    <row r="500" spans="1:42" x14ac:dyDescent="0.2">
      <c r="A500" s="55" t="s">
        <v>251</v>
      </c>
      <c r="B500" s="55" t="s">
        <v>1141</v>
      </c>
      <c r="C500" s="55" t="s">
        <v>1176</v>
      </c>
      <c r="D500" s="55" t="s">
        <v>1280</v>
      </c>
      <c r="E500" s="55" t="s">
        <v>1713</v>
      </c>
      <c r="F500" s="56">
        <v>1</v>
      </c>
      <c r="G500" s="56">
        <v>0</v>
      </c>
      <c r="H500" s="56">
        <f>ROUND(F500*AD500,2)</f>
        <v>0</v>
      </c>
      <c r="I500" s="56">
        <f>J500-H500</f>
        <v>0</v>
      </c>
      <c r="J500" s="56">
        <f>ROUND(F500*G500,2)</f>
        <v>0</v>
      </c>
      <c r="K500" s="56">
        <v>4.0000000000000001E-3</v>
      </c>
      <c r="L500" s="56">
        <f>F500*K500</f>
        <v>4.0000000000000001E-3</v>
      </c>
      <c r="M500" s="57" t="s">
        <v>7</v>
      </c>
      <c r="N500" s="56">
        <f>IF(M500="5",I500,0)</f>
        <v>0</v>
      </c>
      <c r="Y500" s="56">
        <f>IF(AC500=0,J500,0)</f>
        <v>0</v>
      </c>
      <c r="Z500" s="56">
        <f>IF(AC500=15,J500,0)</f>
        <v>0</v>
      </c>
      <c r="AA500" s="56">
        <f>IF(AC500=21,J500,0)</f>
        <v>0</v>
      </c>
      <c r="AC500" s="58">
        <v>21</v>
      </c>
      <c r="AD500" s="58">
        <f>G500*0.62904717853839</f>
        <v>0</v>
      </c>
      <c r="AE500" s="58">
        <f>G500*(1-0.62904717853839)</f>
        <v>0</v>
      </c>
      <c r="AL500" s="58">
        <f>F500*AD500</f>
        <v>0</v>
      </c>
      <c r="AM500" s="58">
        <f>F500*AE500</f>
        <v>0</v>
      </c>
      <c r="AN500" s="59" t="s">
        <v>1751</v>
      </c>
      <c r="AO500" s="59" t="s">
        <v>1764</v>
      </c>
      <c r="AP500" s="47" t="s">
        <v>1771</v>
      </c>
    </row>
    <row r="501" spans="1:42" x14ac:dyDescent="0.2">
      <c r="D501" s="60" t="s">
        <v>1275</v>
      </c>
      <c r="F501" s="61">
        <v>1</v>
      </c>
    </row>
    <row r="502" spans="1:42" x14ac:dyDescent="0.2">
      <c r="A502" s="62" t="s">
        <v>252</v>
      </c>
      <c r="B502" s="62" t="s">
        <v>1141</v>
      </c>
      <c r="C502" s="62" t="s">
        <v>1178</v>
      </c>
      <c r="D502" s="62" t="s">
        <v>1842</v>
      </c>
      <c r="E502" s="62" t="s">
        <v>1712</v>
      </c>
      <c r="F502" s="63">
        <v>1</v>
      </c>
      <c r="G502" s="63">
        <v>0</v>
      </c>
      <c r="H502" s="63">
        <f>ROUND(F502*AD502,2)</f>
        <v>0</v>
      </c>
      <c r="I502" s="63">
        <f>J502-H502</f>
        <v>0</v>
      </c>
      <c r="J502" s="63">
        <f>ROUND(F502*G502,2)</f>
        <v>0</v>
      </c>
      <c r="K502" s="63">
        <v>1E-3</v>
      </c>
      <c r="L502" s="63">
        <f>F502*K502</f>
        <v>1E-3</v>
      </c>
      <c r="M502" s="64" t="s">
        <v>1731</v>
      </c>
      <c r="N502" s="63">
        <f>IF(M502="5",I502,0)</f>
        <v>0</v>
      </c>
      <c r="Y502" s="63">
        <f>IF(AC502=0,J502,0)</f>
        <v>0</v>
      </c>
      <c r="Z502" s="63">
        <f>IF(AC502=15,J502,0)</f>
        <v>0</v>
      </c>
      <c r="AA502" s="63">
        <f>IF(AC502=21,J502,0)</f>
        <v>0</v>
      </c>
      <c r="AC502" s="58">
        <v>21</v>
      </c>
      <c r="AD502" s="58">
        <f>G502*1</f>
        <v>0</v>
      </c>
      <c r="AE502" s="58">
        <f>G502*(1-1)</f>
        <v>0</v>
      </c>
      <c r="AL502" s="58">
        <f>F502*AD502</f>
        <v>0</v>
      </c>
      <c r="AM502" s="58">
        <f>F502*AE502</f>
        <v>0</v>
      </c>
      <c r="AN502" s="59" t="s">
        <v>1751</v>
      </c>
      <c r="AO502" s="59" t="s">
        <v>1764</v>
      </c>
      <c r="AP502" s="47" t="s">
        <v>1771</v>
      </c>
    </row>
    <row r="503" spans="1:42" x14ac:dyDescent="0.2">
      <c r="D503" s="60" t="s">
        <v>1275</v>
      </c>
      <c r="F503" s="61">
        <v>1</v>
      </c>
    </row>
    <row r="504" spans="1:42" x14ac:dyDescent="0.2">
      <c r="A504" s="62" t="s">
        <v>253</v>
      </c>
      <c r="B504" s="62" t="s">
        <v>1141</v>
      </c>
      <c r="C504" s="62" t="s">
        <v>1177</v>
      </c>
      <c r="D504" s="113" t="s">
        <v>1853</v>
      </c>
      <c r="E504" s="62" t="s">
        <v>1712</v>
      </c>
      <c r="F504" s="63">
        <v>1</v>
      </c>
      <c r="G504" s="63">
        <v>0</v>
      </c>
      <c r="H504" s="63">
        <f>ROUND(F504*AD504,2)</f>
        <v>0</v>
      </c>
      <c r="I504" s="63">
        <f>J504-H504</f>
        <v>0</v>
      </c>
      <c r="J504" s="63">
        <f>ROUND(F504*G504,2)</f>
        <v>0</v>
      </c>
      <c r="K504" s="63">
        <v>1.4500000000000001E-2</v>
      </c>
      <c r="L504" s="63">
        <f>F504*K504</f>
        <v>1.4500000000000001E-2</v>
      </c>
      <c r="M504" s="64" t="s">
        <v>1731</v>
      </c>
      <c r="N504" s="63">
        <f>IF(M504="5",I504,0)</f>
        <v>0</v>
      </c>
      <c r="Y504" s="63">
        <f>IF(AC504=0,J504,0)</f>
        <v>0</v>
      </c>
      <c r="Z504" s="63">
        <f>IF(AC504=15,J504,0)</f>
        <v>0</v>
      </c>
      <c r="AA504" s="63">
        <f>IF(AC504=21,J504,0)</f>
        <v>0</v>
      </c>
      <c r="AC504" s="58">
        <v>21</v>
      </c>
      <c r="AD504" s="58">
        <f>G504*1</f>
        <v>0</v>
      </c>
      <c r="AE504" s="58">
        <f>G504*(1-1)</f>
        <v>0</v>
      </c>
      <c r="AL504" s="58">
        <f>F504*AD504</f>
        <v>0</v>
      </c>
      <c r="AM504" s="58">
        <f>F504*AE504</f>
        <v>0</v>
      </c>
      <c r="AN504" s="59" t="s">
        <v>1751</v>
      </c>
      <c r="AO504" s="59" t="s">
        <v>1764</v>
      </c>
      <c r="AP504" s="47" t="s">
        <v>1771</v>
      </c>
    </row>
    <row r="505" spans="1:42" x14ac:dyDescent="0.2">
      <c r="D505" s="60" t="s">
        <v>1275</v>
      </c>
      <c r="F505" s="61">
        <v>1</v>
      </c>
    </row>
    <row r="506" spans="1:42" x14ac:dyDescent="0.2">
      <c r="A506" s="55" t="s">
        <v>254</v>
      </c>
      <c r="B506" s="55" t="s">
        <v>1141</v>
      </c>
      <c r="C506" s="55" t="s">
        <v>1179</v>
      </c>
      <c r="D506" s="55" t="s">
        <v>1281</v>
      </c>
      <c r="E506" s="55" t="s">
        <v>1713</v>
      </c>
      <c r="F506" s="56">
        <v>1</v>
      </c>
      <c r="G506" s="56">
        <v>0</v>
      </c>
      <c r="H506" s="56">
        <f>ROUND(F506*AD506,2)</f>
        <v>0</v>
      </c>
      <c r="I506" s="56">
        <f>J506-H506</f>
        <v>0</v>
      </c>
      <c r="J506" s="56">
        <f>ROUND(F506*G506,2)</f>
        <v>0</v>
      </c>
      <c r="K506" s="56">
        <v>1.7000000000000001E-4</v>
      </c>
      <c r="L506" s="56">
        <f>F506*K506</f>
        <v>1.7000000000000001E-4</v>
      </c>
      <c r="M506" s="57" t="s">
        <v>7</v>
      </c>
      <c r="N506" s="56">
        <f>IF(M506="5",I506,0)</f>
        <v>0</v>
      </c>
      <c r="Y506" s="56">
        <f>IF(AC506=0,J506,0)</f>
        <v>0</v>
      </c>
      <c r="Z506" s="56">
        <f>IF(AC506=15,J506,0)</f>
        <v>0</v>
      </c>
      <c r="AA506" s="56">
        <f>IF(AC506=21,J506,0)</f>
        <v>0</v>
      </c>
      <c r="AC506" s="58">
        <v>21</v>
      </c>
      <c r="AD506" s="58">
        <f>G506*0.503959731543624</f>
        <v>0</v>
      </c>
      <c r="AE506" s="58">
        <f>G506*(1-0.503959731543624)</f>
        <v>0</v>
      </c>
      <c r="AL506" s="58">
        <f>F506*AD506</f>
        <v>0</v>
      </c>
      <c r="AM506" s="58">
        <f>F506*AE506</f>
        <v>0</v>
      </c>
      <c r="AN506" s="59" t="s">
        <v>1751</v>
      </c>
      <c r="AO506" s="59" t="s">
        <v>1764</v>
      </c>
      <c r="AP506" s="47" t="s">
        <v>1771</v>
      </c>
    </row>
    <row r="507" spans="1:42" x14ac:dyDescent="0.2">
      <c r="D507" s="60" t="s">
        <v>1275</v>
      </c>
      <c r="F507" s="61">
        <v>1</v>
      </c>
    </row>
    <row r="508" spans="1:42" x14ac:dyDescent="0.2">
      <c r="A508" s="55" t="s">
        <v>255</v>
      </c>
      <c r="B508" s="55" t="s">
        <v>1141</v>
      </c>
      <c r="C508" s="55" t="s">
        <v>1180</v>
      </c>
      <c r="D508" s="114" t="s">
        <v>1854</v>
      </c>
      <c r="E508" s="55" t="s">
        <v>1709</v>
      </c>
      <c r="F508" s="56">
        <v>0.55000000000000004</v>
      </c>
      <c r="G508" s="56">
        <v>0</v>
      </c>
      <c r="H508" s="56">
        <f>ROUND(F508*AD508,2)</f>
        <v>0</v>
      </c>
      <c r="I508" s="56">
        <f>J508-H508</f>
        <v>0</v>
      </c>
      <c r="J508" s="56">
        <f>ROUND(F508*G508,2)</f>
        <v>0</v>
      </c>
      <c r="K508" s="56">
        <v>8.9999999999999993E-3</v>
      </c>
      <c r="L508" s="56">
        <f>F508*K508</f>
        <v>4.9500000000000004E-3</v>
      </c>
      <c r="M508" s="57" t="s">
        <v>7</v>
      </c>
      <c r="N508" s="56">
        <f>IF(M508="5",I508,0)</f>
        <v>0</v>
      </c>
      <c r="Y508" s="56">
        <f>IF(AC508=0,J508,0)</f>
        <v>0</v>
      </c>
      <c r="Z508" s="56">
        <f>IF(AC508=15,J508,0)</f>
        <v>0</v>
      </c>
      <c r="AA508" s="56">
        <f>IF(AC508=21,J508,0)</f>
        <v>0</v>
      </c>
      <c r="AC508" s="58">
        <v>21</v>
      </c>
      <c r="AD508" s="58">
        <f>G508*1</f>
        <v>0</v>
      </c>
      <c r="AE508" s="58">
        <f>G508*(1-1)</f>
        <v>0</v>
      </c>
      <c r="AL508" s="58">
        <f>F508*AD508</f>
        <v>0</v>
      </c>
      <c r="AM508" s="58">
        <f>F508*AE508</f>
        <v>0</v>
      </c>
      <c r="AN508" s="59" t="s">
        <v>1751</v>
      </c>
      <c r="AO508" s="59" t="s">
        <v>1764</v>
      </c>
      <c r="AP508" s="47" t="s">
        <v>1771</v>
      </c>
    </row>
    <row r="509" spans="1:42" x14ac:dyDescent="0.2">
      <c r="D509" s="60" t="s">
        <v>1395</v>
      </c>
      <c r="F509" s="61">
        <v>0.55000000000000004</v>
      </c>
    </row>
    <row r="510" spans="1:42" x14ac:dyDescent="0.2">
      <c r="A510" s="55" t="s">
        <v>256</v>
      </c>
      <c r="B510" s="55" t="s">
        <v>1141</v>
      </c>
      <c r="C510" s="55" t="s">
        <v>1181</v>
      </c>
      <c r="D510" s="55" t="s">
        <v>1839</v>
      </c>
      <c r="E510" s="55" t="s">
        <v>1712</v>
      </c>
      <c r="F510" s="56">
        <v>1</v>
      </c>
      <c r="G510" s="56">
        <v>0</v>
      </c>
      <c r="H510" s="56">
        <f>ROUND(F510*AD510,2)</f>
        <v>0</v>
      </c>
      <c r="I510" s="56">
        <f>J510-H510</f>
        <v>0</v>
      </c>
      <c r="J510" s="56">
        <f>ROUND(F510*G510,2)</f>
        <v>0</v>
      </c>
      <c r="K510" s="56">
        <v>7.0000000000000001E-3</v>
      </c>
      <c r="L510" s="56">
        <f>F510*K510</f>
        <v>7.0000000000000001E-3</v>
      </c>
      <c r="M510" s="57" t="s">
        <v>7</v>
      </c>
      <c r="N510" s="56">
        <f>IF(M510="5",I510,0)</f>
        <v>0</v>
      </c>
      <c r="Y510" s="56">
        <f>IF(AC510=0,J510,0)</f>
        <v>0</v>
      </c>
      <c r="Z510" s="56">
        <f>IF(AC510=15,J510,0)</f>
        <v>0</v>
      </c>
      <c r="AA510" s="56">
        <f>IF(AC510=21,J510,0)</f>
        <v>0</v>
      </c>
      <c r="AC510" s="58">
        <v>21</v>
      </c>
      <c r="AD510" s="58">
        <f>G510*1</f>
        <v>0</v>
      </c>
      <c r="AE510" s="58">
        <f>G510*(1-1)</f>
        <v>0</v>
      </c>
      <c r="AL510" s="58">
        <f>F510*AD510</f>
        <v>0</v>
      </c>
      <c r="AM510" s="58">
        <f>F510*AE510</f>
        <v>0</v>
      </c>
      <c r="AN510" s="59" t="s">
        <v>1751</v>
      </c>
      <c r="AO510" s="59" t="s">
        <v>1764</v>
      </c>
      <c r="AP510" s="47" t="s">
        <v>1771</v>
      </c>
    </row>
    <row r="511" spans="1:42" x14ac:dyDescent="0.2">
      <c r="D511" s="60" t="s">
        <v>1275</v>
      </c>
      <c r="F511" s="61">
        <v>1</v>
      </c>
    </row>
    <row r="512" spans="1:42" x14ac:dyDescent="0.2">
      <c r="A512" s="55" t="s">
        <v>257</v>
      </c>
      <c r="B512" s="55" t="s">
        <v>1141</v>
      </c>
      <c r="C512" s="55" t="s">
        <v>1182</v>
      </c>
      <c r="D512" s="116" t="s">
        <v>1856</v>
      </c>
      <c r="E512" s="55" t="s">
        <v>1712</v>
      </c>
      <c r="F512" s="56">
        <v>1</v>
      </c>
      <c r="G512" s="56">
        <v>0</v>
      </c>
      <c r="H512" s="56">
        <f>ROUND(F512*AD512,2)</f>
        <v>0</v>
      </c>
      <c r="I512" s="56">
        <f>J512-H512</f>
        <v>0</v>
      </c>
      <c r="J512" s="56">
        <f>ROUND(F512*G512,2)</f>
        <v>0</v>
      </c>
      <c r="K512" s="56">
        <v>1.1000000000000001E-3</v>
      </c>
      <c r="L512" s="56">
        <f>F512*K512</f>
        <v>1.1000000000000001E-3</v>
      </c>
      <c r="M512" s="57" t="s">
        <v>7</v>
      </c>
      <c r="N512" s="56">
        <f>IF(M512="5",I512,0)</f>
        <v>0</v>
      </c>
      <c r="Y512" s="56">
        <f>IF(AC512=0,J512,0)</f>
        <v>0</v>
      </c>
      <c r="Z512" s="56">
        <f>IF(AC512=15,J512,0)</f>
        <v>0</v>
      </c>
      <c r="AA512" s="56">
        <f>IF(AC512=21,J512,0)</f>
        <v>0</v>
      </c>
      <c r="AC512" s="58">
        <v>21</v>
      </c>
      <c r="AD512" s="58">
        <f>G512*1</f>
        <v>0</v>
      </c>
      <c r="AE512" s="58">
        <f>G512*(1-1)</f>
        <v>0</v>
      </c>
      <c r="AL512" s="58">
        <f>F512*AD512</f>
        <v>0</v>
      </c>
      <c r="AM512" s="58">
        <f>F512*AE512</f>
        <v>0</v>
      </c>
      <c r="AN512" s="59" t="s">
        <v>1751</v>
      </c>
      <c r="AO512" s="59" t="s">
        <v>1764</v>
      </c>
      <c r="AP512" s="47" t="s">
        <v>1771</v>
      </c>
    </row>
    <row r="513" spans="1:42" x14ac:dyDescent="0.2">
      <c r="D513" s="60" t="s">
        <v>1275</v>
      </c>
      <c r="F513" s="61">
        <v>1</v>
      </c>
    </row>
    <row r="514" spans="1:42" x14ac:dyDescent="0.2">
      <c r="A514" s="55" t="s">
        <v>258</v>
      </c>
      <c r="B514" s="55" t="s">
        <v>1141</v>
      </c>
      <c r="C514" s="55" t="s">
        <v>1183</v>
      </c>
      <c r="D514" s="115" t="s">
        <v>1855</v>
      </c>
      <c r="E514" s="55" t="s">
        <v>1712</v>
      </c>
      <c r="F514" s="56">
        <v>1</v>
      </c>
      <c r="G514" s="56">
        <v>0</v>
      </c>
      <c r="H514" s="56">
        <f>ROUND(F514*AD514,2)</f>
        <v>0</v>
      </c>
      <c r="I514" s="56">
        <f>J514-H514</f>
        <v>0</v>
      </c>
      <c r="J514" s="56">
        <f>ROUND(F514*G514,2)</f>
        <v>0</v>
      </c>
      <c r="K514" s="56">
        <v>2.7999999999999998E-4</v>
      </c>
      <c r="L514" s="56">
        <f>F514*K514</f>
        <v>2.7999999999999998E-4</v>
      </c>
      <c r="M514" s="57" t="s">
        <v>7</v>
      </c>
      <c r="N514" s="56">
        <f>IF(M514="5",I514,0)</f>
        <v>0</v>
      </c>
      <c r="Y514" s="56">
        <f>IF(AC514=0,J514,0)</f>
        <v>0</v>
      </c>
      <c r="Z514" s="56">
        <f>IF(AC514=15,J514,0)</f>
        <v>0</v>
      </c>
      <c r="AA514" s="56">
        <f>IF(AC514=21,J514,0)</f>
        <v>0</v>
      </c>
      <c r="AC514" s="58">
        <v>21</v>
      </c>
      <c r="AD514" s="58">
        <f>G514*1</f>
        <v>0</v>
      </c>
      <c r="AE514" s="58">
        <f>G514*(1-1)</f>
        <v>0</v>
      </c>
      <c r="AL514" s="58">
        <f>F514*AD514</f>
        <v>0</v>
      </c>
      <c r="AM514" s="58">
        <f>F514*AE514</f>
        <v>0</v>
      </c>
      <c r="AN514" s="59" t="s">
        <v>1751</v>
      </c>
      <c r="AO514" s="59" t="s">
        <v>1764</v>
      </c>
      <c r="AP514" s="47" t="s">
        <v>1771</v>
      </c>
    </row>
    <row r="515" spans="1:42" x14ac:dyDescent="0.2">
      <c r="D515" s="60" t="s">
        <v>1275</v>
      </c>
      <c r="F515" s="61">
        <v>1</v>
      </c>
    </row>
    <row r="516" spans="1:42" x14ac:dyDescent="0.2">
      <c r="A516" s="55" t="s">
        <v>259</v>
      </c>
      <c r="B516" s="55" t="s">
        <v>1141</v>
      </c>
      <c r="C516" s="55" t="s">
        <v>1184</v>
      </c>
      <c r="D516" s="55" t="s">
        <v>1283</v>
      </c>
      <c r="E516" s="55" t="s">
        <v>1712</v>
      </c>
      <c r="F516" s="56">
        <v>1</v>
      </c>
      <c r="G516" s="56">
        <v>0</v>
      </c>
      <c r="H516" s="56">
        <f>ROUND(F516*AD516,2)</f>
        <v>0</v>
      </c>
      <c r="I516" s="56">
        <f>J516-H516</f>
        <v>0</v>
      </c>
      <c r="J516" s="56">
        <f>ROUND(F516*G516,2)</f>
        <v>0</v>
      </c>
      <c r="K516" s="56">
        <v>1.2999999999999999E-4</v>
      </c>
      <c r="L516" s="56">
        <f>F516*K516</f>
        <v>1.2999999999999999E-4</v>
      </c>
      <c r="M516" s="57" t="s">
        <v>7</v>
      </c>
      <c r="N516" s="56">
        <f>IF(M516="5",I516,0)</f>
        <v>0</v>
      </c>
      <c r="Y516" s="56">
        <f>IF(AC516=0,J516,0)</f>
        <v>0</v>
      </c>
      <c r="Z516" s="56">
        <f>IF(AC516=15,J516,0)</f>
        <v>0</v>
      </c>
      <c r="AA516" s="56">
        <f>IF(AC516=21,J516,0)</f>
        <v>0</v>
      </c>
      <c r="AC516" s="58">
        <v>21</v>
      </c>
      <c r="AD516" s="58">
        <f>G516*0.234411764705882</f>
        <v>0</v>
      </c>
      <c r="AE516" s="58">
        <f>G516*(1-0.234411764705882)</f>
        <v>0</v>
      </c>
      <c r="AL516" s="58">
        <f>F516*AD516</f>
        <v>0</v>
      </c>
      <c r="AM516" s="58">
        <f>F516*AE516</f>
        <v>0</v>
      </c>
      <c r="AN516" s="59" t="s">
        <v>1751</v>
      </c>
      <c r="AO516" s="59" t="s">
        <v>1764</v>
      </c>
      <c r="AP516" s="47" t="s">
        <v>1771</v>
      </c>
    </row>
    <row r="517" spans="1:42" x14ac:dyDescent="0.2">
      <c r="D517" s="60" t="s">
        <v>1275</v>
      </c>
      <c r="F517" s="61">
        <v>1</v>
      </c>
    </row>
    <row r="518" spans="1:42" x14ac:dyDescent="0.2">
      <c r="A518" s="55" t="s">
        <v>260</v>
      </c>
      <c r="B518" s="55" t="s">
        <v>1141</v>
      </c>
      <c r="C518" s="55" t="s">
        <v>1185</v>
      </c>
      <c r="D518" s="117" t="s">
        <v>1857</v>
      </c>
      <c r="E518" s="55" t="s">
        <v>1712</v>
      </c>
      <c r="F518" s="56">
        <v>1</v>
      </c>
      <c r="G518" s="56">
        <v>0</v>
      </c>
      <c r="H518" s="56">
        <f>ROUND(F518*AD518,2)</f>
        <v>0</v>
      </c>
      <c r="I518" s="56">
        <f>J518-H518</f>
        <v>0</v>
      </c>
      <c r="J518" s="56">
        <f>ROUND(F518*G518,2)</f>
        <v>0</v>
      </c>
      <c r="K518" s="56">
        <v>6.9999999999999999E-4</v>
      </c>
      <c r="L518" s="56">
        <f>F518*K518</f>
        <v>6.9999999999999999E-4</v>
      </c>
      <c r="M518" s="57" t="s">
        <v>7</v>
      </c>
      <c r="N518" s="56">
        <f>IF(M518="5",I518,0)</f>
        <v>0</v>
      </c>
      <c r="Y518" s="56">
        <f>IF(AC518=0,J518,0)</f>
        <v>0</v>
      </c>
      <c r="Z518" s="56">
        <f>IF(AC518=15,J518,0)</f>
        <v>0</v>
      </c>
      <c r="AA518" s="56">
        <f>IF(AC518=21,J518,0)</f>
        <v>0</v>
      </c>
      <c r="AC518" s="58">
        <v>21</v>
      </c>
      <c r="AD518" s="58">
        <f>G518*1</f>
        <v>0</v>
      </c>
      <c r="AE518" s="58">
        <f>G518*(1-1)</f>
        <v>0</v>
      </c>
      <c r="AL518" s="58">
        <f>F518*AD518</f>
        <v>0</v>
      </c>
      <c r="AM518" s="58">
        <f>F518*AE518</f>
        <v>0</v>
      </c>
      <c r="AN518" s="59" t="s">
        <v>1751</v>
      </c>
      <c r="AO518" s="59" t="s">
        <v>1764</v>
      </c>
      <c r="AP518" s="47" t="s">
        <v>1771</v>
      </c>
    </row>
    <row r="519" spans="1:42" x14ac:dyDescent="0.2">
      <c r="D519" s="60" t="s">
        <v>1275</v>
      </c>
      <c r="F519" s="61">
        <v>1</v>
      </c>
    </row>
    <row r="520" spans="1:42" x14ac:dyDescent="0.2">
      <c r="A520" s="52"/>
      <c r="B520" s="53" t="s">
        <v>1141</v>
      </c>
      <c r="C520" s="53" t="s">
        <v>758</v>
      </c>
      <c r="D520" s="269" t="s">
        <v>1284</v>
      </c>
      <c r="E520" s="270"/>
      <c r="F520" s="270"/>
      <c r="G520" s="270"/>
      <c r="H520" s="54">
        <f>SUM(H521:H528)</f>
        <v>0</v>
      </c>
      <c r="I520" s="54">
        <f>SUM(I521:I528)</f>
        <v>0</v>
      </c>
      <c r="J520" s="54">
        <f>H520+I520</f>
        <v>0</v>
      </c>
      <c r="K520" s="47"/>
      <c r="L520" s="54">
        <f>SUM(L521:L528)</f>
        <v>8.4197000000000008E-2</v>
      </c>
      <c r="O520" s="54">
        <f>IF(P520="PR",J520,SUM(N521:N528))</f>
        <v>0</v>
      </c>
      <c r="P520" s="47" t="s">
        <v>1735</v>
      </c>
      <c r="Q520" s="54">
        <f>IF(P520="HS",H520,0)</f>
        <v>0</v>
      </c>
      <c r="R520" s="54">
        <f>IF(P520="HS",I520-O520,0)</f>
        <v>0</v>
      </c>
      <c r="S520" s="54">
        <f>IF(P520="PS",H520,0)</f>
        <v>0</v>
      </c>
      <c r="T520" s="54">
        <f>IF(P520="PS",I520-O520,0)</f>
        <v>0</v>
      </c>
      <c r="U520" s="54">
        <f>IF(P520="MP",H520,0)</f>
        <v>0</v>
      </c>
      <c r="V520" s="54">
        <f>IF(P520="MP",I520-O520,0)</f>
        <v>0</v>
      </c>
      <c r="W520" s="54">
        <f>IF(P520="OM",H520,0)</f>
        <v>0</v>
      </c>
      <c r="X520" s="47" t="s">
        <v>1141</v>
      </c>
      <c r="AH520" s="54">
        <f>SUM(Y521:Y528)</f>
        <v>0</v>
      </c>
      <c r="AI520" s="54">
        <f>SUM(Z521:Z528)</f>
        <v>0</v>
      </c>
      <c r="AJ520" s="54">
        <f>SUM(AA521:AA528)</f>
        <v>0</v>
      </c>
    </row>
    <row r="521" spans="1:42" x14ac:dyDescent="0.2">
      <c r="A521" s="55" t="s">
        <v>261</v>
      </c>
      <c r="B521" s="55" t="s">
        <v>1141</v>
      </c>
      <c r="C521" s="55" t="s">
        <v>1186</v>
      </c>
      <c r="D521" s="118" t="s">
        <v>1859</v>
      </c>
      <c r="E521" s="55" t="s">
        <v>1708</v>
      </c>
      <c r="F521" s="56">
        <v>3.99</v>
      </c>
      <c r="G521" s="56">
        <v>0</v>
      </c>
      <c r="H521" s="56">
        <f>ROUND(F521*AD521,2)</f>
        <v>0</v>
      </c>
      <c r="I521" s="56">
        <f>J521-H521</f>
        <v>0</v>
      </c>
      <c r="J521" s="56">
        <f>ROUND(F521*G521,2)</f>
        <v>0</v>
      </c>
      <c r="K521" s="56">
        <v>3.5000000000000001E-3</v>
      </c>
      <c r="L521" s="56">
        <f>F521*K521</f>
        <v>1.3965000000000002E-2</v>
      </c>
      <c r="M521" s="57" t="s">
        <v>7</v>
      </c>
      <c r="N521" s="56">
        <f>IF(M521="5",I521,0)</f>
        <v>0</v>
      </c>
      <c r="Y521" s="56">
        <f>IF(AC521=0,J521,0)</f>
        <v>0</v>
      </c>
      <c r="Z521" s="56">
        <f>IF(AC521=15,J521,0)</f>
        <v>0</v>
      </c>
      <c r="AA521" s="56">
        <f>IF(AC521=21,J521,0)</f>
        <v>0</v>
      </c>
      <c r="AC521" s="58">
        <v>21</v>
      </c>
      <c r="AD521" s="58">
        <f>G521*0.372054263565891</f>
        <v>0</v>
      </c>
      <c r="AE521" s="58">
        <f>G521*(1-0.372054263565891)</f>
        <v>0</v>
      </c>
      <c r="AL521" s="58">
        <f>F521*AD521</f>
        <v>0</v>
      </c>
      <c r="AM521" s="58">
        <f>F521*AE521</f>
        <v>0</v>
      </c>
      <c r="AN521" s="59" t="s">
        <v>1752</v>
      </c>
      <c r="AO521" s="59" t="s">
        <v>1765</v>
      </c>
      <c r="AP521" s="47" t="s">
        <v>1771</v>
      </c>
    </row>
    <row r="522" spans="1:42" x14ac:dyDescent="0.2">
      <c r="D522" s="60" t="s">
        <v>1396</v>
      </c>
      <c r="F522" s="61">
        <v>1.29</v>
      </c>
    </row>
    <row r="523" spans="1:42" x14ac:dyDescent="0.2">
      <c r="D523" s="60" t="s">
        <v>1397</v>
      </c>
      <c r="F523" s="61">
        <v>2.7</v>
      </c>
    </row>
    <row r="524" spans="1:42" x14ac:dyDescent="0.2">
      <c r="A524" s="55" t="s">
        <v>262</v>
      </c>
      <c r="B524" s="55" t="s">
        <v>1141</v>
      </c>
      <c r="C524" s="55" t="s">
        <v>1187</v>
      </c>
      <c r="D524" s="55" t="s">
        <v>1286</v>
      </c>
      <c r="E524" s="55" t="s">
        <v>1708</v>
      </c>
      <c r="F524" s="56">
        <v>3.99</v>
      </c>
      <c r="G524" s="56">
        <v>0</v>
      </c>
      <c r="H524" s="56">
        <f>ROUND(F524*AD524,2)</f>
        <v>0</v>
      </c>
      <c r="I524" s="56">
        <f>J524-H524</f>
        <v>0</v>
      </c>
      <c r="J524" s="56">
        <f>ROUND(F524*G524,2)</f>
        <v>0</v>
      </c>
      <c r="K524" s="56">
        <v>8.0000000000000004E-4</v>
      </c>
      <c r="L524" s="56">
        <f>F524*K524</f>
        <v>3.1920000000000004E-3</v>
      </c>
      <c r="M524" s="57" t="s">
        <v>7</v>
      </c>
      <c r="N524" s="56">
        <f>IF(M524="5",I524,0)</f>
        <v>0</v>
      </c>
      <c r="Y524" s="56">
        <f>IF(AC524=0,J524,0)</f>
        <v>0</v>
      </c>
      <c r="Z524" s="56">
        <f>IF(AC524=15,J524,0)</f>
        <v>0</v>
      </c>
      <c r="AA524" s="56">
        <f>IF(AC524=21,J524,0)</f>
        <v>0</v>
      </c>
      <c r="AC524" s="58">
        <v>21</v>
      </c>
      <c r="AD524" s="58">
        <f>G524*1</f>
        <v>0</v>
      </c>
      <c r="AE524" s="58">
        <f>G524*(1-1)</f>
        <v>0</v>
      </c>
      <c r="AL524" s="58">
        <f>F524*AD524</f>
        <v>0</v>
      </c>
      <c r="AM524" s="58">
        <f>F524*AE524</f>
        <v>0</v>
      </c>
      <c r="AN524" s="59" t="s">
        <v>1752</v>
      </c>
      <c r="AO524" s="59" t="s">
        <v>1765</v>
      </c>
      <c r="AP524" s="47" t="s">
        <v>1771</v>
      </c>
    </row>
    <row r="525" spans="1:42" x14ac:dyDescent="0.2">
      <c r="D525" s="60" t="s">
        <v>1388</v>
      </c>
      <c r="F525" s="61">
        <v>3.99</v>
      </c>
    </row>
    <row r="526" spans="1:42" x14ac:dyDescent="0.2">
      <c r="A526" s="62" t="s">
        <v>263</v>
      </c>
      <c r="B526" s="62" t="s">
        <v>1141</v>
      </c>
      <c r="C526" s="62" t="s">
        <v>1233</v>
      </c>
      <c r="D526" s="119" t="s">
        <v>1860</v>
      </c>
      <c r="E526" s="62" t="s">
        <v>1708</v>
      </c>
      <c r="F526" s="63">
        <v>4.1900000000000004</v>
      </c>
      <c r="G526" s="63">
        <v>0</v>
      </c>
      <c r="H526" s="63">
        <f>ROUND(F526*AD526,2)</f>
        <v>0</v>
      </c>
      <c r="I526" s="63">
        <f>J526-H526</f>
        <v>0</v>
      </c>
      <c r="J526" s="63">
        <f>ROUND(F526*G526,2)</f>
        <v>0</v>
      </c>
      <c r="K526" s="63">
        <v>1.6E-2</v>
      </c>
      <c r="L526" s="63">
        <f>F526*K526</f>
        <v>6.7040000000000002E-2</v>
      </c>
      <c r="M526" s="64" t="s">
        <v>1731</v>
      </c>
      <c r="N526" s="63">
        <f>IF(M526="5",I526,0)</f>
        <v>0</v>
      </c>
      <c r="Y526" s="63">
        <f>IF(AC526=0,J526,0)</f>
        <v>0</v>
      </c>
      <c r="Z526" s="63">
        <f>IF(AC526=15,J526,0)</f>
        <v>0</v>
      </c>
      <c r="AA526" s="63">
        <f>IF(AC526=21,J526,0)</f>
        <v>0</v>
      </c>
      <c r="AC526" s="58">
        <v>21</v>
      </c>
      <c r="AD526" s="58">
        <f>G526*1</f>
        <v>0</v>
      </c>
      <c r="AE526" s="58">
        <f>G526*(1-1)</f>
        <v>0</v>
      </c>
      <c r="AL526" s="58">
        <f>F526*AD526</f>
        <v>0</v>
      </c>
      <c r="AM526" s="58">
        <f>F526*AE526</f>
        <v>0</v>
      </c>
      <c r="AN526" s="59" t="s">
        <v>1752</v>
      </c>
      <c r="AO526" s="59" t="s">
        <v>1765</v>
      </c>
      <c r="AP526" s="47" t="s">
        <v>1771</v>
      </c>
    </row>
    <row r="527" spans="1:42" x14ac:dyDescent="0.2">
      <c r="D527" s="60" t="s">
        <v>1398</v>
      </c>
      <c r="F527" s="61">
        <v>4.1900000000000004</v>
      </c>
    </row>
    <row r="528" spans="1:42" x14ac:dyDescent="0.2">
      <c r="A528" s="55" t="s">
        <v>264</v>
      </c>
      <c r="B528" s="55" t="s">
        <v>1141</v>
      </c>
      <c r="C528" s="55" t="s">
        <v>1189</v>
      </c>
      <c r="D528" s="55" t="s">
        <v>1288</v>
      </c>
      <c r="E528" s="55" t="s">
        <v>1710</v>
      </c>
      <c r="F528" s="56">
        <v>0.08</v>
      </c>
      <c r="G528" s="56">
        <v>0</v>
      </c>
      <c r="H528" s="56">
        <f>ROUND(F528*AD528,2)</f>
        <v>0</v>
      </c>
      <c r="I528" s="56">
        <f>J528-H528</f>
        <v>0</v>
      </c>
      <c r="J528" s="56">
        <f>ROUND(F528*G528,2)</f>
        <v>0</v>
      </c>
      <c r="K528" s="56">
        <v>0</v>
      </c>
      <c r="L528" s="56">
        <f>F528*K528</f>
        <v>0</v>
      </c>
      <c r="M528" s="57" t="s">
        <v>10</v>
      </c>
      <c r="N528" s="56">
        <f>IF(M528="5",I528,0)</f>
        <v>0</v>
      </c>
      <c r="Y528" s="56">
        <f>IF(AC528=0,J528,0)</f>
        <v>0</v>
      </c>
      <c r="Z528" s="56">
        <f>IF(AC528=15,J528,0)</f>
        <v>0</v>
      </c>
      <c r="AA528" s="56">
        <f>IF(AC528=21,J528,0)</f>
        <v>0</v>
      </c>
      <c r="AC528" s="58">
        <v>21</v>
      </c>
      <c r="AD528" s="58">
        <f>G528*0</f>
        <v>0</v>
      </c>
      <c r="AE528" s="58">
        <f>G528*(1-0)</f>
        <v>0</v>
      </c>
      <c r="AL528" s="58">
        <f>F528*AD528</f>
        <v>0</v>
      </c>
      <c r="AM528" s="58">
        <f>F528*AE528</f>
        <v>0</v>
      </c>
      <c r="AN528" s="59" t="s">
        <v>1752</v>
      </c>
      <c r="AO528" s="59" t="s">
        <v>1765</v>
      </c>
      <c r="AP528" s="47" t="s">
        <v>1771</v>
      </c>
    </row>
    <row r="529" spans="1:42" x14ac:dyDescent="0.2">
      <c r="D529" s="60" t="s">
        <v>1399</v>
      </c>
      <c r="F529" s="61">
        <v>0.08</v>
      </c>
    </row>
    <row r="530" spans="1:42" x14ac:dyDescent="0.2">
      <c r="A530" s="52"/>
      <c r="B530" s="53" t="s">
        <v>1141</v>
      </c>
      <c r="C530" s="53" t="s">
        <v>767</v>
      </c>
      <c r="D530" s="269" t="s">
        <v>1290</v>
      </c>
      <c r="E530" s="270"/>
      <c r="F530" s="270"/>
      <c r="G530" s="270"/>
      <c r="H530" s="54">
        <f>SUM(H531:H552)</f>
        <v>0</v>
      </c>
      <c r="I530" s="54">
        <f>SUM(I531:I552)</f>
        <v>0</v>
      </c>
      <c r="J530" s="54">
        <f>H530+I530</f>
        <v>0</v>
      </c>
      <c r="K530" s="47"/>
      <c r="L530" s="54">
        <f>SUM(L531:L552)</f>
        <v>0.59760440000000004</v>
      </c>
      <c r="O530" s="54">
        <f>IF(P530="PR",J530,SUM(N531:N552))</f>
        <v>0</v>
      </c>
      <c r="P530" s="47" t="s">
        <v>1735</v>
      </c>
      <c r="Q530" s="54">
        <f>IF(P530="HS",H530,0)</f>
        <v>0</v>
      </c>
      <c r="R530" s="54">
        <f>IF(P530="HS",I530-O530,0)</f>
        <v>0</v>
      </c>
      <c r="S530" s="54">
        <f>IF(P530="PS",H530,0)</f>
        <v>0</v>
      </c>
      <c r="T530" s="54">
        <f>IF(P530="PS",I530-O530,0)</f>
        <v>0</v>
      </c>
      <c r="U530" s="54">
        <f>IF(P530="MP",H530,0)</f>
        <v>0</v>
      </c>
      <c r="V530" s="54">
        <f>IF(P530="MP",I530-O530,0)</f>
        <v>0</v>
      </c>
      <c r="W530" s="54">
        <f>IF(P530="OM",H530,0)</f>
        <v>0</v>
      </c>
      <c r="X530" s="47" t="s">
        <v>1141</v>
      </c>
      <c r="AH530" s="54">
        <f>SUM(Y531:Y552)</f>
        <v>0</v>
      </c>
      <c r="AI530" s="54">
        <f>SUM(Z531:Z552)</f>
        <v>0</v>
      </c>
      <c r="AJ530" s="54">
        <f>SUM(AA531:AA552)</f>
        <v>0</v>
      </c>
    </row>
    <row r="531" spans="1:42" x14ac:dyDescent="0.2">
      <c r="A531" s="55" t="s">
        <v>265</v>
      </c>
      <c r="B531" s="55" t="s">
        <v>1141</v>
      </c>
      <c r="C531" s="55" t="s">
        <v>1190</v>
      </c>
      <c r="D531" s="55" t="s">
        <v>1291</v>
      </c>
      <c r="E531" s="55" t="s">
        <v>1708</v>
      </c>
      <c r="F531" s="56">
        <v>28.42</v>
      </c>
      <c r="G531" s="56">
        <v>0</v>
      </c>
      <c r="H531" s="56">
        <f>ROUND(F531*AD531,2)</f>
        <v>0</v>
      </c>
      <c r="I531" s="56">
        <f>J531-H531</f>
        <v>0</v>
      </c>
      <c r="J531" s="56">
        <f>ROUND(F531*G531,2)</f>
        <v>0</v>
      </c>
      <c r="K531" s="56">
        <v>0</v>
      </c>
      <c r="L531" s="56">
        <f>F531*K531</f>
        <v>0</v>
      </c>
      <c r="M531" s="57" t="s">
        <v>7</v>
      </c>
      <c r="N531" s="56">
        <f>IF(M531="5",I531,0)</f>
        <v>0</v>
      </c>
      <c r="Y531" s="56">
        <f>IF(AC531=0,J531,0)</f>
        <v>0</v>
      </c>
      <c r="Z531" s="56">
        <f>IF(AC531=15,J531,0)</f>
        <v>0</v>
      </c>
      <c r="AA531" s="56">
        <f>IF(AC531=21,J531,0)</f>
        <v>0</v>
      </c>
      <c r="AC531" s="58">
        <v>21</v>
      </c>
      <c r="AD531" s="58">
        <f>G531*0.334494773519164</f>
        <v>0</v>
      </c>
      <c r="AE531" s="58">
        <f>G531*(1-0.334494773519164)</f>
        <v>0</v>
      </c>
      <c r="AL531" s="58">
        <f>F531*AD531</f>
        <v>0</v>
      </c>
      <c r="AM531" s="58">
        <f>F531*AE531</f>
        <v>0</v>
      </c>
      <c r="AN531" s="59" t="s">
        <v>1753</v>
      </c>
      <c r="AO531" s="59" t="s">
        <v>1766</v>
      </c>
      <c r="AP531" s="47" t="s">
        <v>1771</v>
      </c>
    </row>
    <row r="532" spans="1:42" x14ac:dyDescent="0.2">
      <c r="D532" s="60" t="s">
        <v>1400</v>
      </c>
      <c r="F532" s="61">
        <v>10.26</v>
      </c>
    </row>
    <row r="533" spans="1:42" x14ac:dyDescent="0.2">
      <c r="D533" s="60" t="s">
        <v>1401</v>
      </c>
      <c r="F533" s="61">
        <v>18.16</v>
      </c>
    </row>
    <row r="534" spans="1:42" x14ac:dyDescent="0.2">
      <c r="A534" s="55" t="s">
        <v>266</v>
      </c>
      <c r="B534" s="55" t="s">
        <v>1141</v>
      </c>
      <c r="C534" s="55" t="s">
        <v>1191</v>
      </c>
      <c r="D534" s="55" t="s">
        <v>1864</v>
      </c>
      <c r="E534" s="55" t="s">
        <v>1708</v>
      </c>
      <c r="F534" s="56">
        <v>28.42</v>
      </c>
      <c r="G534" s="56">
        <v>0</v>
      </c>
      <c r="H534" s="56">
        <f>ROUND(F534*AD534,2)</f>
        <v>0</v>
      </c>
      <c r="I534" s="56">
        <f>J534-H534</f>
        <v>0</v>
      </c>
      <c r="J534" s="56">
        <f>ROUND(F534*G534,2)</f>
        <v>0</v>
      </c>
      <c r="K534" s="56">
        <v>1.1E-4</v>
      </c>
      <c r="L534" s="56">
        <f>F534*K534</f>
        <v>3.1262000000000004E-3</v>
      </c>
      <c r="M534" s="57" t="s">
        <v>7</v>
      </c>
      <c r="N534" s="56">
        <f>IF(M534="5",I534,0)</f>
        <v>0</v>
      </c>
      <c r="Y534" s="56">
        <f>IF(AC534=0,J534,0)</f>
        <v>0</v>
      </c>
      <c r="Z534" s="56">
        <f>IF(AC534=15,J534,0)</f>
        <v>0</v>
      </c>
      <c r="AA534" s="56">
        <f>IF(AC534=21,J534,0)</f>
        <v>0</v>
      </c>
      <c r="AC534" s="58">
        <v>21</v>
      </c>
      <c r="AD534" s="58">
        <f>G534*0.75</f>
        <v>0</v>
      </c>
      <c r="AE534" s="58">
        <f>G534*(1-0.75)</f>
        <v>0</v>
      </c>
      <c r="AL534" s="58">
        <f>F534*AD534</f>
        <v>0</v>
      </c>
      <c r="AM534" s="58">
        <f>F534*AE534</f>
        <v>0</v>
      </c>
      <c r="AN534" s="59" t="s">
        <v>1753</v>
      </c>
      <c r="AO534" s="59" t="s">
        <v>1766</v>
      </c>
      <c r="AP534" s="47" t="s">
        <v>1771</v>
      </c>
    </row>
    <row r="535" spans="1:42" x14ac:dyDescent="0.2">
      <c r="D535" s="60" t="s">
        <v>1402</v>
      </c>
      <c r="F535" s="61">
        <v>28.42</v>
      </c>
    </row>
    <row r="536" spans="1:42" x14ac:dyDescent="0.2">
      <c r="A536" s="55" t="s">
        <v>267</v>
      </c>
      <c r="B536" s="55" t="s">
        <v>1141</v>
      </c>
      <c r="C536" s="55" t="s">
        <v>1192</v>
      </c>
      <c r="D536" s="120" t="s">
        <v>1861</v>
      </c>
      <c r="E536" s="55" t="s">
        <v>1708</v>
      </c>
      <c r="F536" s="56">
        <v>28.42</v>
      </c>
      <c r="G536" s="56">
        <v>0</v>
      </c>
      <c r="H536" s="56">
        <f>ROUND(F536*AD536,2)</f>
        <v>0</v>
      </c>
      <c r="I536" s="56">
        <f>J536-H536</f>
        <v>0</v>
      </c>
      <c r="J536" s="56">
        <f>ROUND(F536*G536,2)</f>
        <v>0</v>
      </c>
      <c r="K536" s="56">
        <v>3.5000000000000001E-3</v>
      </c>
      <c r="L536" s="56">
        <f>F536*K536</f>
        <v>9.9470000000000003E-2</v>
      </c>
      <c r="M536" s="57" t="s">
        <v>7</v>
      </c>
      <c r="N536" s="56">
        <f>IF(M536="5",I536,0)</f>
        <v>0</v>
      </c>
      <c r="Y536" s="56">
        <f>IF(AC536=0,J536,0)</f>
        <v>0</v>
      </c>
      <c r="Z536" s="56">
        <f>IF(AC536=15,J536,0)</f>
        <v>0</v>
      </c>
      <c r="AA536" s="56">
        <f>IF(AC536=21,J536,0)</f>
        <v>0</v>
      </c>
      <c r="AC536" s="58">
        <v>21</v>
      </c>
      <c r="AD536" s="58">
        <f>G536*0.315275310834813</f>
        <v>0</v>
      </c>
      <c r="AE536" s="58">
        <f>G536*(1-0.315275310834813)</f>
        <v>0</v>
      </c>
      <c r="AL536" s="58">
        <f>F536*AD536</f>
        <v>0</v>
      </c>
      <c r="AM536" s="58">
        <f>F536*AE536</f>
        <v>0</v>
      </c>
      <c r="AN536" s="59" t="s">
        <v>1753</v>
      </c>
      <c r="AO536" s="59" t="s">
        <v>1766</v>
      </c>
      <c r="AP536" s="47" t="s">
        <v>1771</v>
      </c>
    </row>
    <row r="537" spans="1:42" x14ac:dyDescent="0.2">
      <c r="D537" s="60" t="s">
        <v>1402</v>
      </c>
      <c r="F537" s="61">
        <v>28.42</v>
      </c>
    </row>
    <row r="538" spans="1:42" x14ac:dyDescent="0.2">
      <c r="A538" s="62" t="s">
        <v>268</v>
      </c>
      <c r="B538" s="62" t="s">
        <v>1141</v>
      </c>
      <c r="C538" s="62" t="s">
        <v>1193</v>
      </c>
      <c r="D538" s="121" t="s">
        <v>1862</v>
      </c>
      <c r="E538" s="62" t="s">
        <v>1708</v>
      </c>
      <c r="F538" s="63">
        <v>29.84</v>
      </c>
      <c r="G538" s="63">
        <v>0</v>
      </c>
      <c r="H538" s="63">
        <f>ROUND(F538*AD538,2)</f>
        <v>0</v>
      </c>
      <c r="I538" s="63">
        <f>J538-H538</f>
        <v>0</v>
      </c>
      <c r="J538" s="63">
        <f>ROUND(F538*G538,2)</f>
        <v>0</v>
      </c>
      <c r="K538" s="63">
        <v>1.6E-2</v>
      </c>
      <c r="L538" s="63">
        <f>F538*K538</f>
        <v>0.47744000000000003</v>
      </c>
      <c r="M538" s="64" t="s">
        <v>1731</v>
      </c>
      <c r="N538" s="63">
        <f>IF(M538="5",I538,0)</f>
        <v>0</v>
      </c>
      <c r="Y538" s="63">
        <f>IF(AC538=0,J538,0)</f>
        <v>0</v>
      </c>
      <c r="Z538" s="63">
        <f>IF(AC538=15,J538,0)</f>
        <v>0</v>
      </c>
      <c r="AA538" s="63">
        <f>IF(AC538=21,J538,0)</f>
        <v>0</v>
      </c>
      <c r="AC538" s="58">
        <v>21</v>
      </c>
      <c r="AD538" s="58">
        <f>G538*1</f>
        <v>0</v>
      </c>
      <c r="AE538" s="58">
        <f>G538*(1-1)</f>
        <v>0</v>
      </c>
      <c r="AL538" s="58">
        <f>F538*AD538</f>
        <v>0</v>
      </c>
      <c r="AM538" s="58">
        <f>F538*AE538</f>
        <v>0</v>
      </c>
      <c r="AN538" s="59" t="s">
        <v>1753</v>
      </c>
      <c r="AO538" s="59" t="s">
        <v>1766</v>
      </c>
      <c r="AP538" s="47" t="s">
        <v>1771</v>
      </c>
    </row>
    <row r="539" spans="1:42" x14ac:dyDescent="0.2">
      <c r="D539" s="60" t="s">
        <v>1403</v>
      </c>
      <c r="F539" s="61">
        <v>29.84</v>
      </c>
    </row>
    <row r="540" spans="1:42" x14ac:dyDescent="0.2">
      <c r="A540" s="55" t="s">
        <v>269</v>
      </c>
      <c r="B540" s="55" t="s">
        <v>1141</v>
      </c>
      <c r="C540" s="55" t="s">
        <v>1194</v>
      </c>
      <c r="D540" s="55" t="s">
        <v>1296</v>
      </c>
      <c r="E540" s="55" t="s">
        <v>1708</v>
      </c>
      <c r="F540" s="56">
        <v>28.42</v>
      </c>
      <c r="G540" s="56">
        <v>0</v>
      </c>
      <c r="H540" s="56">
        <f>ROUND(F540*AD540,2)</f>
        <v>0</v>
      </c>
      <c r="I540" s="56">
        <f>J540-H540</f>
        <v>0</v>
      </c>
      <c r="J540" s="56">
        <f>ROUND(F540*G540,2)</f>
        <v>0</v>
      </c>
      <c r="K540" s="56">
        <v>1.1E-4</v>
      </c>
      <c r="L540" s="56">
        <f>F540*K540</f>
        <v>3.1262000000000004E-3</v>
      </c>
      <c r="M540" s="57" t="s">
        <v>7</v>
      </c>
      <c r="N540" s="56">
        <f>IF(M540="5",I540,0)</f>
        <v>0</v>
      </c>
      <c r="Y540" s="56">
        <f>IF(AC540=0,J540,0)</f>
        <v>0</v>
      </c>
      <c r="Z540" s="56">
        <f>IF(AC540=15,J540,0)</f>
        <v>0</v>
      </c>
      <c r="AA540" s="56">
        <f>IF(AC540=21,J540,0)</f>
        <v>0</v>
      </c>
      <c r="AC540" s="58">
        <v>21</v>
      </c>
      <c r="AD540" s="58">
        <f>G540*1</f>
        <v>0</v>
      </c>
      <c r="AE540" s="58">
        <f>G540*(1-1)</f>
        <v>0</v>
      </c>
      <c r="AL540" s="58">
        <f>F540*AD540</f>
        <v>0</v>
      </c>
      <c r="AM540" s="58">
        <f>F540*AE540</f>
        <v>0</v>
      </c>
      <c r="AN540" s="59" t="s">
        <v>1753</v>
      </c>
      <c r="AO540" s="59" t="s">
        <v>1766</v>
      </c>
      <c r="AP540" s="47" t="s">
        <v>1771</v>
      </c>
    </row>
    <row r="541" spans="1:42" x14ac:dyDescent="0.2">
      <c r="D541" s="60" t="s">
        <v>1402</v>
      </c>
      <c r="F541" s="61">
        <v>28.42</v>
      </c>
    </row>
    <row r="542" spans="1:42" x14ac:dyDescent="0.2">
      <c r="A542" s="55" t="s">
        <v>270</v>
      </c>
      <c r="B542" s="55" t="s">
        <v>1141</v>
      </c>
      <c r="C542" s="55" t="s">
        <v>1195</v>
      </c>
      <c r="D542" s="55" t="s">
        <v>1297</v>
      </c>
      <c r="E542" s="55" t="s">
        <v>1709</v>
      </c>
      <c r="F542" s="56">
        <v>45.85</v>
      </c>
      <c r="G542" s="56">
        <v>0</v>
      </c>
      <c r="H542" s="56">
        <f>ROUND(F542*AD542,2)</f>
        <v>0</v>
      </c>
      <c r="I542" s="56">
        <f>J542-H542</f>
        <v>0</v>
      </c>
      <c r="J542" s="56">
        <f>ROUND(F542*G542,2)</f>
        <v>0</v>
      </c>
      <c r="K542" s="56">
        <v>0</v>
      </c>
      <c r="L542" s="56">
        <f>F542*K542</f>
        <v>0</v>
      </c>
      <c r="M542" s="57" t="s">
        <v>7</v>
      </c>
      <c r="N542" s="56">
        <f>IF(M542="5",I542,0)</f>
        <v>0</v>
      </c>
      <c r="Y542" s="56">
        <f>IF(AC542=0,J542,0)</f>
        <v>0</v>
      </c>
      <c r="Z542" s="56">
        <f>IF(AC542=15,J542,0)</f>
        <v>0</v>
      </c>
      <c r="AA542" s="56">
        <f>IF(AC542=21,J542,0)</f>
        <v>0</v>
      </c>
      <c r="AC542" s="58">
        <v>21</v>
      </c>
      <c r="AD542" s="58">
        <f>G542*0</f>
        <v>0</v>
      </c>
      <c r="AE542" s="58">
        <f>G542*(1-0)</f>
        <v>0</v>
      </c>
      <c r="AL542" s="58">
        <f>F542*AD542</f>
        <v>0</v>
      </c>
      <c r="AM542" s="58">
        <f>F542*AE542</f>
        <v>0</v>
      </c>
      <c r="AN542" s="59" t="s">
        <v>1753</v>
      </c>
      <c r="AO542" s="59" t="s">
        <v>1766</v>
      </c>
      <c r="AP542" s="47" t="s">
        <v>1771</v>
      </c>
    </row>
    <row r="543" spans="1:42" x14ac:dyDescent="0.2">
      <c r="D543" s="60" t="s">
        <v>1404</v>
      </c>
      <c r="F543" s="61">
        <v>28.4</v>
      </c>
    </row>
    <row r="544" spans="1:42" x14ac:dyDescent="0.2">
      <c r="D544" s="60" t="s">
        <v>1405</v>
      </c>
      <c r="F544" s="61">
        <v>7.85</v>
      </c>
    </row>
    <row r="545" spans="1:42" x14ac:dyDescent="0.2">
      <c r="D545" s="60" t="s">
        <v>1406</v>
      </c>
      <c r="F545" s="61">
        <v>9.6</v>
      </c>
    </row>
    <row r="546" spans="1:42" x14ac:dyDescent="0.2">
      <c r="A546" s="55" t="s">
        <v>271</v>
      </c>
      <c r="B546" s="55" t="s">
        <v>1141</v>
      </c>
      <c r="C546" s="55" t="s">
        <v>1196</v>
      </c>
      <c r="D546" s="55" t="s">
        <v>1301</v>
      </c>
      <c r="E546" s="55" t="s">
        <v>1709</v>
      </c>
      <c r="F546" s="56">
        <v>8.24</v>
      </c>
      <c r="G546" s="56">
        <v>0</v>
      </c>
      <c r="H546" s="56">
        <f>ROUND(F546*AD546,2)</f>
        <v>0</v>
      </c>
      <c r="I546" s="56">
        <f>J546-H546</f>
        <v>0</v>
      </c>
      <c r="J546" s="56">
        <f>ROUND(F546*G546,2)</f>
        <v>0</v>
      </c>
      <c r="K546" s="56">
        <v>2.9999999999999997E-4</v>
      </c>
      <c r="L546" s="56">
        <f>F546*K546</f>
        <v>2.4719999999999998E-3</v>
      </c>
      <c r="M546" s="57" t="s">
        <v>7</v>
      </c>
      <c r="N546" s="56">
        <f>IF(M546="5",I546,0)</f>
        <v>0</v>
      </c>
      <c r="Y546" s="56">
        <f>IF(AC546=0,J546,0)</f>
        <v>0</v>
      </c>
      <c r="Z546" s="56">
        <f>IF(AC546=15,J546,0)</f>
        <v>0</v>
      </c>
      <c r="AA546" s="56">
        <f>IF(AC546=21,J546,0)</f>
        <v>0</v>
      </c>
      <c r="AC546" s="58">
        <v>21</v>
      </c>
      <c r="AD546" s="58">
        <f>G546*1</f>
        <v>0</v>
      </c>
      <c r="AE546" s="58">
        <f>G546*(1-1)</f>
        <v>0</v>
      </c>
      <c r="AL546" s="58">
        <f>F546*AD546</f>
        <v>0</v>
      </c>
      <c r="AM546" s="58">
        <f>F546*AE546</f>
        <v>0</v>
      </c>
      <c r="AN546" s="59" t="s">
        <v>1753</v>
      </c>
      <c r="AO546" s="59" t="s">
        <v>1766</v>
      </c>
      <c r="AP546" s="47" t="s">
        <v>1771</v>
      </c>
    </row>
    <row r="547" spans="1:42" x14ac:dyDescent="0.2">
      <c r="D547" s="60" t="s">
        <v>1407</v>
      </c>
      <c r="F547" s="61">
        <v>8.24</v>
      </c>
    </row>
    <row r="548" spans="1:42" x14ac:dyDescent="0.2">
      <c r="A548" s="55" t="s">
        <v>272</v>
      </c>
      <c r="B548" s="55" t="s">
        <v>1141</v>
      </c>
      <c r="C548" s="55" t="s">
        <v>1197</v>
      </c>
      <c r="D548" s="55" t="s">
        <v>1303</v>
      </c>
      <c r="E548" s="55" t="s">
        <v>1709</v>
      </c>
      <c r="F548" s="56">
        <v>29.82</v>
      </c>
      <c r="G548" s="56">
        <v>0</v>
      </c>
      <c r="H548" s="56">
        <f>ROUND(F548*AD548,2)</f>
        <v>0</v>
      </c>
      <c r="I548" s="56">
        <f>J548-H548</f>
        <v>0</v>
      </c>
      <c r="J548" s="56">
        <f>ROUND(F548*G548,2)</f>
        <v>0</v>
      </c>
      <c r="K548" s="56">
        <v>2.9999999999999997E-4</v>
      </c>
      <c r="L548" s="56">
        <f>F548*K548</f>
        <v>8.9459999999999991E-3</v>
      </c>
      <c r="M548" s="57" t="s">
        <v>7</v>
      </c>
      <c r="N548" s="56">
        <f>IF(M548="5",I548,0)</f>
        <v>0</v>
      </c>
      <c r="Y548" s="56">
        <f>IF(AC548=0,J548,0)</f>
        <v>0</v>
      </c>
      <c r="Z548" s="56">
        <f>IF(AC548=15,J548,0)</f>
        <v>0</v>
      </c>
      <c r="AA548" s="56">
        <f>IF(AC548=21,J548,0)</f>
        <v>0</v>
      </c>
      <c r="AC548" s="58">
        <v>21</v>
      </c>
      <c r="AD548" s="58">
        <f>G548*1</f>
        <v>0</v>
      </c>
      <c r="AE548" s="58">
        <f>G548*(1-1)</f>
        <v>0</v>
      </c>
      <c r="AL548" s="58">
        <f>F548*AD548</f>
        <v>0</v>
      </c>
      <c r="AM548" s="58">
        <f>F548*AE548</f>
        <v>0</v>
      </c>
      <c r="AN548" s="59" t="s">
        <v>1753</v>
      </c>
      <c r="AO548" s="59" t="s">
        <v>1766</v>
      </c>
      <c r="AP548" s="47" t="s">
        <v>1771</v>
      </c>
    </row>
    <row r="549" spans="1:42" x14ac:dyDescent="0.2">
      <c r="D549" s="60" t="s">
        <v>1408</v>
      </c>
      <c r="F549" s="61">
        <v>29.82</v>
      </c>
    </row>
    <row r="550" spans="1:42" x14ac:dyDescent="0.2">
      <c r="A550" s="55" t="s">
        <v>273</v>
      </c>
      <c r="B550" s="55" t="s">
        <v>1141</v>
      </c>
      <c r="C550" s="55" t="s">
        <v>1198</v>
      </c>
      <c r="D550" s="55" t="s">
        <v>1305</v>
      </c>
      <c r="E550" s="55" t="s">
        <v>1709</v>
      </c>
      <c r="F550" s="56">
        <v>10.08</v>
      </c>
      <c r="G550" s="56">
        <v>0</v>
      </c>
      <c r="H550" s="56">
        <f>ROUND(F550*AD550,2)</f>
        <v>0</v>
      </c>
      <c r="I550" s="56">
        <f>J550-H550</f>
        <v>0</v>
      </c>
      <c r="J550" s="56">
        <f>ROUND(F550*G550,2)</f>
        <v>0</v>
      </c>
      <c r="K550" s="56">
        <v>2.9999999999999997E-4</v>
      </c>
      <c r="L550" s="56">
        <f>F550*K550</f>
        <v>3.0239999999999998E-3</v>
      </c>
      <c r="M550" s="57" t="s">
        <v>7</v>
      </c>
      <c r="N550" s="56">
        <f>IF(M550="5",I550,0)</f>
        <v>0</v>
      </c>
      <c r="Y550" s="56">
        <f>IF(AC550=0,J550,0)</f>
        <v>0</v>
      </c>
      <c r="Z550" s="56">
        <f>IF(AC550=15,J550,0)</f>
        <v>0</v>
      </c>
      <c r="AA550" s="56">
        <f>IF(AC550=21,J550,0)</f>
        <v>0</v>
      </c>
      <c r="AC550" s="58">
        <v>21</v>
      </c>
      <c r="AD550" s="58">
        <f>G550*1</f>
        <v>0</v>
      </c>
      <c r="AE550" s="58">
        <f>G550*(1-1)</f>
        <v>0</v>
      </c>
      <c r="AL550" s="58">
        <f>F550*AD550</f>
        <v>0</v>
      </c>
      <c r="AM550" s="58">
        <f>F550*AE550</f>
        <v>0</v>
      </c>
      <c r="AN550" s="59" t="s">
        <v>1753</v>
      </c>
      <c r="AO550" s="59" t="s">
        <v>1766</v>
      </c>
      <c r="AP550" s="47" t="s">
        <v>1771</v>
      </c>
    </row>
    <row r="551" spans="1:42" x14ac:dyDescent="0.2">
      <c r="D551" s="60" t="s">
        <v>1409</v>
      </c>
      <c r="F551" s="61">
        <v>10.08</v>
      </c>
    </row>
    <row r="552" spans="1:42" x14ac:dyDescent="0.2">
      <c r="A552" s="55" t="s">
        <v>274</v>
      </c>
      <c r="B552" s="55" t="s">
        <v>1141</v>
      </c>
      <c r="C552" s="55" t="s">
        <v>1199</v>
      </c>
      <c r="D552" s="55" t="s">
        <v>1307</v>
      </c>
      <c r="E552" s="55" t="s">
        <v>1710</v>
      </c>
      <c r="F552" s="56">
        <v>0.6</v>
      </c>
      <c r="G552" s="56">
        <v>0</v>
      </c>
      <c r="H552" s="56">
        <f>ROUND(F552*AD552,2)</f>
        <v>0</v>
      </c>
      <c r="I552" s="56">
        <f>J552-H552</f>
        <v>0</v>
      </c>
      <c r="J552" s="56">
        <f>ROUND(F552*G552,2)</f>
        <v>0</v>
      </c>
      <c r="K552" s="56">
        <v>0</v>
      </c>
      <c r="L552" s="56">
        <f>F552*K552</f>
        <v>0</v>
      </c>
      <c r="M552" s="57" t="s">
        <v>10</v>
      </c>
      <c r="N552" s="56">
        <f>IF(M552="5",I552,0)</f>
        <v>0</v>
      </c>
      <c r="Y552" s="56">
        <f>IF(AC552=0,J552,0)</f>
        <v>0</v>
      </c>
      <c r="Z552" s="56">
        <f>IF(AC552=15,J552,0)</f>
        <v>0</v>
      </c>
      <c r="AA552" s="56">
        <f>IF(AC552=21,J552,0)</f>
        <v>0</v>
      </c>
      <c r="AC552" s="58">
        <v>21</v>
      </c>
      <c r="AD552" s="58">
        <f>G552*0</f>
        <v>0</v>
      </c>
      <c r="AE552" s="58">
        <f>G552*(1-0)</f>
        <v>0</v>
      </c>
      <c r="AL552" s="58">
        <f>F552*AD552</f>
        <v>0</v>
      </c>
      <c r="AM552" s="58">
        <f>F552*AE552</f>
        <v>0</v>
      </c>
      <c r="AN552" s="59" t="s">
        <v>1753</v>
      </c>
      <c r="AO552" s="59" t="s">
        <v>1766</v>
      </c>
      <c r="AP552" s="47" t="s">
        <v>1771</v>
      </c>
    </row>
    <row r="553" spans="1:42" x14ac:dyDescent="0.2">
      <c r="D553" s="60" t="s">
        <v>1410</v>
      </c>
      <c r="F553" s="61">
        <v>0.6</v>
      </c>
    </row>
    <row r="554" spans="1:42" x14ac:dyDescent="0.2">
      <c r="A554" s="52"/>
      <c r="B554" s="53" t="s">
        <v>1141</v>
      </c>
      <c r="C554" s="53" t="s">
        <v>770</v>
      </c>
      <c r="D554" s="269" t="s">
        <v>1309</v>
      </c>
      <c r="E554" s="270"/>
      <c r="F554" s="270"/>
      <c r="G554" s="270"/>
      <c r="H554" s="54">
        <f>SUM(H555:H557)</f>
        <v>0</v>
      </c>
      <c r="I554" s="54">
        <f>SUM(I555:I557)</f>
        <v>0</v>
      </c>
      <c r="J554" s="54">
        <f>H554+I554</f>
        <v>0</v>
      </c>
      <c r="K554" s="47"/>
      <c r="L554" s="54">
        <f>SUM(L555:L557)</f>
        <v>8.6099999999999979E-4</v>
      </c>
      <c r="O554" s="54">
        <f>IF(P554="PR",J554,SUM(N555:N557))</f>
        <v>0</v>
      </c>
      <c r="P554" s="47" t="s">
        <v>1735</v>
      </c>
      <c r="Q554" s="54">
        <f>IF(P554="HS",H554,0)</f>
        <v>0</v>
      </c>
      <c r="R554" s="54">
        <f>IF(P554="HS",I554-O554,0)</f>
        <v>0</v>
      </c>
      <c r="S554" s="54">
        <f>IF(P554="PS",H554,0)</f>
        <v>0</v>
      </c>
      <c r="T554" s="54">
        <f>IF(P554="PS",I554-O554,0)</f>
        <v>0</v>
      </c>
      <c r="U554" s="54">
        <f>IF(P554="MP",H554,0)</f>
        <v>0</v>
      </c>
      <c r="V554" s="54">
        <f>IF(P554="MP",I554-O554,0)</f>
        <v>0</v>
      </c>
      <c r="W554" s="54">
        <f>IF(P554="OM",H554,0)</f>
        <v>0</v>
      </c>
      <c r="X554" s="47" t="s">
        <v>1141</v>
      </c>
      <c r="AH554" s="54">
        <f>SUM(Y555:Y557)</f>
        <v>0</v>
      </c>
      <c r="AI554" s="54">
        <f>SUM(Z555:Z557)</f>
        <v>0</v>
      </c>
      <c r="AJ554" s="54">
        <f>SUM(AA555:AA557)</f>
        <v>0</v>
      </c>
    </row>
    <row r="555" spans="1:42" x14ac:dyDescent="0.2">
      <c r="A555" s="55" t="s">
        <v>275</v>
      </c>
      <c r="B555" s="55" t="s">
        <v>1141</v>
      </c>
      <c r="C555" s="55" t="s">
        <v>1200</v>
      </c>
      <c r="D555" s="55" t="s">
        <v>1310</v>
      </c>
      <c r="E555" s="55" t="s">
        <v>1708</v>
      </c>
      <c r="F555" s="56">
        <v>4.0999999999999996</v>
      </c>
      <c r="G555" s="56">
        <v>0</v>
      </c>
      <c r="H555" s="56">
        <f>ROUND(F555*AD555,2)</f>
        <v>0</v>
      </c>
      <c r="I555" s="56">
        <f>J555-H555</f>
        <v>0</v>
      </c>
      <c r="J555" s="56">
        <f>ROUND(F555*G555,2)</f>
        <v>0</v>
      </c>
      <c r="K555" s="56">
        <v>6.9999999999999994E-5</v>
      </c>
      <c r="L555" s="56">
        <f>F555*K555</f>
        <v>2.8699999999999993E-4</v>
      </c>
      <c r="M555" s="57" t="s">
        <v>7</v>
      </c>
      <c r="N555" s="56">
        <f>IF(M555="5",I555,0)</f>
        <v>0</v>
      </c>
      <c r="Y555" s="56">
        <f>IF(AC555=0,J555,0)</f>
        <v>0</v>
      </c>
      <c r="Z555" s="56">
        <f>IF(AC555=15,J555,0)</f>
        <v>0</v>
      </c>
      <c r="AA555" s="56">
        <f>IF(AC555=21,J555,0)</f>
        <v>0</v>
      </c>
      <c r="AC555" s="58">
        <v>21</v>
      </c>
      <c r="AD555" s="58">
        <f>G555*0.30859375</f>
        <v>0</v>
      </c>
      <c r="AE555" s="58">
        <f>G555*(1-0.30859375)</f>
        <v>0</v>
      </c>
      <c r="AL555" s="58">
        <f>F555*AD555</f>
        <v>0</v>
      </c>
      <c r="AM555" s="58">
        <f>F555*AE555</f>
        <v>0</v>
      </c>
      <c r="AN555" s="59" t="s">
        <v>1754</v>
      </c>
      <c r="AO555" s="59" t="s">
        <v>1766</v>
      </c>
      <c r="AP555" s="47" t="s">
        <v>1771</v>
      </c>
    </row>
    <row r="556" spans="1:42" x14ac:dyDescent="0.2">
      <c r="D556" s="60" t="s">
        <v>1411</v>
      </c>
      <c r="F556" s="61">
        <v>4.0999999999999996</v>
      </c>
    </row>
    <row r="557" spans="1:42" x14ac:dyDescent="0.2">
      <c r="A557" s="55" t="s">
        <v>276</v>
      </c>
      <c r="B557" s="55" t="s">
        <v>1141</v>
      </c>
      <c r="C557" s="55" t="s">
        <v>1201</v>
      </c>
      <c r="D557" s="55" t="s">
        <v>1863</v>
      </c>
      <c r="E557" s="55" t="s">
        <v>1708</v>
      </c>
      <c r="F557" s="56">
        <v>4.0999999999999996</v>
      </c>
      <c r="G557" s="56">
        <v>0</v>
      </c>
      <c r="H557" s="56">
        <f>ROUND(F557*AD557,2)</f>
        <v>0</v>
      </c>
      <c r="I557" s="56">
        <f>J557-H557</f>
        <v>0</v>
      </c>
      <c r="J557" s="56">
        <f>ROUND(F557*G557,2)</f>
        <v>0</v>
      </c>
      <c r="K557" s="56">
        <v>1.3999999999999999E-4</v>
      </c>
      <c r="L557" s="56">
        <f>F557*K557</f>
        <v>5.7399999999999986E-4</v>
      </c>
      <c r="M557" s="57" t="s">
        <v>7</v>
      </c>
      <c r="N557" s="56">
        <f>IF(M557="5",I557,0)</f>
        <v>0</v>
      </c>
      <c r="Y557" s="56">
        <f>IF(AC557=0,J557,0)</f>
        <v>0</v>
      </c>
      <c r="Z557" s="56">
        <f>IF(AC557=15,J557,0)</f>
        <v>0</v>
      </c>
      <c r="AA557" s="56">
        <f>IF(AC557=21,J557,0)</f>
        <v>0</v>
      </c>
      <c r="AC557" s="58">
        <v>21</v>
      </c>
      <c r="AD557" s="58">
        <f>G557*0.45045871559633</f>
        <v>0</v>
      </c>
      <c r="AE557" s="58">
        <f>G557*(1-0.45045871559633)</f>
        <v>0</v>
      </c>
      <c r="AL557" s="58">
        <f>F557*AD557</f>
        <v>0</v>
      </c>
      <c r="AM557" s="58">
        <f>F557*AE557</f>
        <v>0</v>
      </c>
      <c r="AN557" s="59" t="s">
        <v>1754</v>
      </c>
      <c r="AO557" s="59" t="s">
        <v>1766</v>
      </c>
      <c r="AP557" s="47" t="s">
        <v>1771</v>
      </c>
    </row>
    <row r="558" spans="1:42" x14ac:dyDescent="0.2">
      <c r="D558" s="60" t="s">
        <v>1411</v>
      </c>
      <c r="F558" s="61">
        <v>4.0999999999999996</v>
      </c>
    </row>
    <row r="559" spans="1:42" x14ac:dyDescent="0.2">
      <c r="A559" s="52"/>
      <c r="B559" s="53" t="s">
        <v>1141</v>
      </c>
      <c r="C559" s="53" t="s">
        <v>99</v>
      </c>
      <c r="D559" s="269" t="s">
        <v>1312</v>
      </c>
      <c r="E559" s="270"/>
      <c r="F559" s="270"/>
      <c r="G559" s="270"/>
      <c r="H559" s="54">
        <f>SUM(H560:H568)</f>
        <v>0</v>
      </c>
      <c r="I559" s="54">
        <f>SUM(I560:I568)</f>
        <v>0</v>
      </c>
      <c r="J559" s="54">
        <f>H559+I559</f>
        <v>0</v>
      </c>
      <c r="K559" s="47"/>
      <c r="L559" s="54">
        <f>SUM(L560:L568)</f>
        <v>3.6376400000000003E-2</v>
      </c>
      <c r="O559" s="54">
        <f>IF(P559="PR",J559,SUM(N560:N568))</f>
        <v>0</v>
      </c>
      <c r="P559" s="47" t="s">
        <v>1734</v>
      </c>
      <c r="Q559" s="54">
        <f>IF(P559="HS",H559,0)</f>
        <v>0</v>
      </c>
      <c r="R559" s="54">
        <f>IF(P559="HS",I559-O559,0)</f>
        <v>0</v>
      </c>
      <c r="S559" s="54">
        <f>IF(P559="PS",H559,0)</f>
        <v>0</v>
      </c>
      <c r="T559" s="54">
        <f>IF(P559="PS",I559-O559,0)</f>
        <v>0</v>
      </c>
      <c r="U559" s="54">
        <f>IF(P559="MP",H559,0)</f>
        <v>0</v>
      </c>
      <c r="V559" s="54">
        <f>IF(P559="MP",I559-O559,0)</f>
        <v>0</v>
      </c>
      <c r="W559" s="54">
        <f>IF(P559="OM",H559,0)</f>
        <v>0</v>
      </c>
      <c r="X559" s="47" t="s">
        <v>1141</v>
      </c>
      <c r="AH559" s="54">
        <f>SUM(Y560:Y568)</f>
        <v>0</v>
      </c>
      <c r="AI559" s="54">
        <f>SUM(Z560:Z568)</f>
        <v>0</v>
      </c>
      <c r="AJ559" s="54">
        <f>SUM(AA560:AA568)</f>
        <v>0</v>
      </c>
    </row>
    <row r="560" spans="1:42" x14ac:dyDescent="0.2">
      <c r="A560" s="55" t="s">
        <v>277</v>
      </c>
      <c r="B560" s="55" t="s">
        <v>1141</v>
      </c>
      <c r="C560" s="55" t="s">
        <v>1202</v>
      </c>
      <c r="D560" s="55" t="s">
        <v>1313</v>
      </c>
      <c r="E560" s="55" t="s">
        <v>1712</v>
      </c>
      <c r="F560" s="56">
        <v>2</v>
      </c>
      <c r="G560" s="56">
        <v>0</v>
      </c>
      <c r="H560" s="56">
        <f>ROUND(F560*AD560,2)</f>
        <v>0</v>
      </c>
      <c r="I560" s="56">
        <f>J560-H560</f>
        <v>0</v>
      </c>
      <c r="J560" s="56">
        <f>ROUND(F560*G560,2)</f>
        <v>0</v>
      </c>
      <c r="K560" s="56">
        <v>0</v>
      </c>
      <c r="L560" s="56">
        <f>F560*K560</f>
        <v>0</v>
      </c>
      <c r="M560" s="57" t="s">
        <v>7</v>
      </c>
      <c r="N560" s="56">
        <f>IF(M560="5",I560,0)</f>
        <v>0</v>
      </c>
      <c r="Y560" s="56">
        <f>IF(AC560=0,J560,0)</f>
        <v>0</v>
      </c>
      <c r="Z560" s="56">
        <f>IF(AC560=15,J560,0)</f>
        <v>0</v>
      </c>
      <c r="AA560" s="56">
        <f>IF(AC560=21,J560,0)</f>
        <v>0</v>
      </c>
      <c r="AC560" s="58">
        <v>21</v>
      </c>
      <c r="AD560" s="58">
        <f>G560*0.297029702970297</f>
        <v>0</v>
      </c>
      <c r="AE560" s="58">
        <f>G560*(1-0.297029702970297)</f>
        <v>0</v>
      </c>
      <c r="AL560" s="58">
        <f>F560*AD560</f>
        <v>0</v>
      </c>
      <c r="AM560" s="58">
        <f>F560*AE560</f>
        <v>0</v>
      </c>
      <c r="AN560" s="59" t="s">
        <v>1755</v>
      </c>
      <c r="AO560" s="59" t="s">
        <v>1767</v>
      </c>
      <c r="AP560" s="47" t="s">
        <v>1771</v>
      </c>
    </row>
    <row r="561" spans="1:42" x14ac:dyDescent="0.2">
      <c r="D561" s="60" t="s">
        <v>1357</v>
      </c>
      <c r="F561" s="61">
        <v>2</v>
      </c>
    </row>
    <row r="562" spans="1:42" x14ac:dyDescent="0.2">
      <c r="A562" s="55" t="s">
        <v>278</v>
      </c>
      <c r="B562" s="55" t="s">
        <v>1141</v>
      </c>
      <c r="C562" s="55" t="s">
        <v>1203</v>
      </c>
      <c r="D562" s="55" t="s">
        <v>1840</v>
      </c>
      <c r="E562" s="55" t="s">
        <v>1712</v>
      </c>
      <c r="F562" s="56">
        <v>2</v>
      </c>
      <c r="G562" s="56">
        <v>0</v>
      </c>
      <c r="H562" s="56">
        <f>ROUND(F562*AD562,2)</f>
        <v>0</v>
      </c>
      <c r="I562" s="56">
        <f>J562-H562</f>
        <v>0</v>
      </c>
      <c r="J562" s="56">
        <f>ROUND(F562*G562,2)</f>
        <v>0</v>
      </c>
      <c r="K562" s="56">
        <v>4.0000000000000002E-4</v>
      </c>
      <c r="L562" s="56">
        <f>F562*K562</f>
        <v>8.0000000000000004E-4</v>
      </c>
      <c r="M562" s="57" t="s">
        <v>7</v>
      </c>
      <c r="N562" s="56">
        <f>IF(M562="5",I562,0)</f>
        <v>0</v>
      </c>
      <c r="Y562" s="56">
        <f>IF(AC562=0,J562,0)</f>
        <v>0</v>
      </c>
      <c r="Z562" s="56">
        <f>IF(AC562=15,J562,0)</f>
        <v>0</v>
      </c>
      <c r="AA562" s="56">
        <f>IF(AC562=21,J562,0)</f>
        <v>0</v>
      </c>
      <c r="AC562" s="58">
        <v>21</v>
      </c>
      <c r="AD562" s="58">
        <f>G562*1</f>
        <v>0</v>
      </c>
      <c r="AE562" s="58">
        <f>G562*(1-1)</f>
        <v>0</v>
      </c>
      <c r="AL562" s="58">
        <f>F562*AD562</f>
        <v>0</v>
      </c>
      <c r="AM562" s="58">
        <f>F562*AE562</f>
        <v>0</v>
      </c>
      <c r="AN562" s="59" t="s">
        <v>1755</v>
      </c>
      <c r="AO562" s="59" t="s">
        <v>1767</v>
      </c>
      <c r="AP562" s="47" t="s">
        <v>1771</v>
      </c>
    </row>
    <row r="563" spans="1:42" x14ac:dyDescent="0.2">
      <c r="D563" s="60" t="s">
        <v>1357</v>
      </c>
      <c r="F563" s="61">
        <v>2</v>
      </c>
    </row>
    <row r="564" spans="1:42" x14ac:dyDescent="0.2">
      <c r="A564" s="55" t="s">
        <v>279</v>
      </c>
      <c r="B564" s="55" t="s">
        <v>1141</v>
      </c>
      <c r="C564" s="55" t="s">
        <v>1204</v>
      </c>
      <c r="D564" s="55" t="s">
        <v>1314</v>
      </c>
      <c r="E564" s="55" t="s">
        <v>1712</v>
      </c>
      <c r="F564" s="56">
        <v>2</v>
      </c>
      <c r="G564" s="56">
        <v>0</v>
      </c>
      <c r="H564" s="56">
        <f>ROUND(F564*AD564,2)</f>
        <v>0</v>
      </c>
      <c r="I564" s="56">
        <f>J564-H564</f>
        <v>0</v>
      </c>
      <c r="J564" s="56">
        <f>ROUND(F564*G564,2)</f>
        <v>0</v>
      </c>
      <c r="K564" s="56">
        <v>2.14E-3</v>
      </c>
      <c r="L564" s="56">
        <f>F564*K564</f>
        <v>4.28E-3</v>
      </c>
      <c r="M564" s="57" t="s">
        <v>7</v>
      </c>
      <c r="N564" s="56">
        <f>IF(M564="5",I564,0)</f>
        <v>0</v>
      </c>
      <c r="Y564" s="56">
        <f>IF(AC564=0,J564,0)</f>
        <v>0</v>
      </c>
      <c r="Z564" s="56">
        <f>IF(AC564=15,J564,0)</f>
        <v>0</v>
      </c>
      <c r="AA564" s="56">
        <f>IF(AC564=21,J564,0)</f>
        <v>0</v>
      </c>
      <c r="AC564" s="58">
        <v>21</v>
      </c>
      <c r="AD564" s="58">
        <f>G564*0.474254742547426</f>
        <v>0</v>
      </c>
      <c r="AE564" s="58">
        <f>G564*(1-0.474254742547426)</f>
        <v>0</v>
      </c>
      <c r="AL564" s="58">
        <f>F564*AD564</f>
        <v>0</v>
      </c>
      <c r="AM564" s="58">
        <f>F564*AE564</f>
        <v>0</v>
      </c>
      <c r="AN564" s="59" t="s">
        <v>1755</v>
      </c>
      <c r="AO564" s="59" t="s">
        <v>1767</v>
      </c>
      <c r="AP564" s="47" t="s">
        <v>1771</v>
      </c>
    </row>
    <row r="565" spans="1:42" x14ac:dyDescent="0.2">
      <c r="D565" s="60" t="s">
        <v>1357</v>
      </c>
      <c r="F565" s="61">
        <v>2</v>
      </c>
    </row>
    <row r="566" spans="1:42" x14ac:dyDescent="0.2">
      <c r="A566" s="55" t="s">
        <v>280</v>
      </c>
      <c r="B566" s="55" t="s">
        <v>1141</v>
      </c>
      <c r="C566" s="55" t="s">
        <v>1205</v>
      </c>
      <c r="D566" s="55" t="s">
        <v>1841</v>
      </c>
      <c r="E566" s="55" t="s">
        <v>1712</v>
      </c>
      <c r="F566" s="56">
        <v>2</v>
      </c>
      <c r="G566" s="56">
        <v>0</v>
      </c>
      <c r="H566" s="56">
        <f>ROUND(F566*AD566,2)</f>
        <v>0</v>
      </c>
      <c r="I566" s="56">
        <f>J566-H566</f>
        <v>0</v>
      </c>
      <c r="J566" s="56">
        <f>ROUND(F566*G566,2)</f>
        <v>0</v>
      </c>
      <c r="K566" s="56">
        <v>1.4999999999999999E-2</v>
      </c>
      <c r="L566" s="56">
        <f>F566*K566</f>
        <v>0.03</v>
      </c>
      <c r="M566" s="57" t="s">
        <v>7</v>
      </c>
      <c r="N566" s="56">
        <f>IF(M566="5",I566,0)</f>
        <v>0</v>
      </c>
      <c r="Y566" s="56">
        <f>IF(AC566=0,J566,0)</f>
        <v>0</v>
      </c>
      <c r="Z566" s="56">
        <f>IF(AC566=15,J566,0)</f>
        <v>0</v>
      </c>
      <c r="AA566" s="56">
        <f>IF(AC566=21,J566,0)</f>
        <v>0</v>
      </c>
      <c r="AC566" s="58">
        <v>21</v>
      </c>
      <c r="AD566" s="58">
        <f>G566*1</f>
        <v>0</v>
      </c>
      <c r="AE566" s="58">
        <f>G566*(1-1)</f>
        <v>0</v>
      </c>
      <c r="AL566" s="58">
        <f>F566*AD566</f>
        <v>0</v>
      </c>
      <c r="AM566" s="58">
        <f>F566*AE566</f>
        <v>0</v>
      </c>
      <c r="AN566" s="59" t="s">
        <v>1755</v>
      </c>
      <c r="AO566" s="59" t="s">
        <v>1767</v>
      </c>
      <c r="AP566" s="47" t="s">
        <v>1771</v>
      </c>
    </row>
    <row r="567" spans="1:42" x14ac:dyDescent="0.2">
      <c r="D567" s="60" t="s">
        <v>1357</v>
      </c>
      <c r="F567" s="61">
        <v>2</v>
      </c>
    </row>
    <row r="568" spans="1:42" x14ac:dyDescent="0.2">
      <c r="A568" s="55" t="s">
        <v>281</v>
      </c>
      <c r="B568" s="55" t="s">
        <v>1141</v>
      </c>
      <c r="C568" s="55" t="s">
        <v>1206</v>
      </c>
      <c r="D568" s="55" t="s">
        <v>1315</v>
      </c>
      <c r="E568" s="55" t="s">
        <v>1708</v>
      </c>
      <c r="F568" s="56">
        <v>32.409999999999997</v>
      </c>
      <c r="G568" s="56">
        <v>0</v>
      </c>
      <c r="H568" s="56">
        <f>ROUND(F568*AD568,2)</f>
        <v>0</v>
      </c>
      <c r="I568" s="56">
        <f>J568-H568</f>
        <v>0</v>
      </c>
      <c r="J568" s="56">
        <f>ROUND(F568*G568,2)</f>
        <v>0</v>
      </c>
      <c r="K568" s="56">
        <v>4.0000000000000003E-5</v>
      </c>
      <c r="L568" s="56">
        <f>F568*K568</f>
        <v>1.2964000000000001E-3</v>
      </c>
      <c r="M568" s="57" t="s">
        <v>7</v>
      </c>
      <c r="N568" s="56">
        <f>IF(M568="5",I568,0)</f>
        <v>0</v>
      </c>
      <c r="Y568" s="56">
        <f>IF(AC568=0,J568,0)</f>
        <v>0</v>
      </c>
      <c r="Z568" s="56">
        <f>IF(AC568=15,J568,0)</f>
        <v>0</v>
      </c>
      <c r="AA568" s="56">
        <f>IF(AC568=21,J568,0)</f>
        <v>0</v>
      </c>
      <c r="AC568" s="58">
        <v>21</v>
      </c>
      <c r="AD568" s="58">
        <f>G568*0.0193808882907133</f>
        <v>0</v>
      </c>
      <c r="AE568" s="58">
        <f>G568*(1-0.0193808882907133)</f>
        <v>0</v>
      </c>
      <c r="AL568" s="58">
        <f>F568*AD568</f>
        <v>0</v>
      </c>
      <c r="AM568" s="58">
        <f>F568*AE568</f>
        <v>0</v>
      </c>
      <c r="AN568" s="59" t="s">
        <v>1755</v>
      </c>
      <c r="AO568" s="59" t="s">
        <v>1767</v>
      </c>
      <c r="AP568" s="47" t="s">
        <v>1771</v>
      </c>
    </row>
    <row r="569" spans="1:42" x14ac:dyDescent="0.2">
      <c r="D569" s="60" t="s">
        <v>1412</v>
      </c>
      <c r="F569" s="61">
        <v>32.409999999999997</v>
      </c>
    </row>
    <row r="570" spans="1:42" x14ac:dyDescent="0.2">
      <c r="A570" s="52"/>
      <c r="B570" s="53" t="s">
        <v>1141</v>
      </c>
      <c r="C570" s="53" t="s">
        <v>100</v>
      </c>
      <c r="D570" s="269" t="s">
        <v>1317</v>
      </c>
      <c r="E570" s="270"/>
      <c r="F570" s="270"/>
      <c r="G570" s="270"/>
      <c r="H570" s="54">
        <f>SUM(H571:H577)</f>
        <v>0</v>
      </c>
      <c r="I570" s="54">
        <f>SUM(I571:I577)</f>
        <v>0</v>
      </c>
      <c r="J570" s="54">
        <f>H570+I570</f>
        <v>0</v>
      </c>
      <c r="K570" s="47"/>
      <c r="L570" s="54">
        <f>SUM(L571:L577)</f>
        <v>0.10976999999999999</v>
      </c>
      <c r="O570" s="54">
        <f>IF(P570="PR",J570,SUM(N571:N577))</f>
        <v>0</v>
      </c>
      <c r="P570" s="47" t="s">
        <v>1734</v>
      </c>
      <c r="Q570" s="54">
        <f>IF(P570="HS",H570,0)</f>
        <v>0</v>
      </c>
      <c r="R570" s="54">
        <f>IF(P570="HS",I570-O570,0)</f>
        <v>0</v>
      </c>
      <c r="S570" s="54">
        <f>IF(P570="PS",H570,0)</f>
        <v>0</v>
      </c>
      <c r="T570" s="54">
        <f>IF(P570="PS",I570-O570,0)</f>
        <v>0</v>
      </c>
      <c r="U570" s="54">
        <f>IF(P570="MP",H570,0)</f>
        <v>0</v>
      </c>
      <c r="V570" s="54">
        <f>IF(P570="MP",I570-O570,0)</f>
        <v>0</v>
      </c>
      <c r="W570" s="54">
        <f>IF(P570="OM",H570,0)</f>
        <v>0</v>
      </c>
      <c r="X570" s="47" t="s">
        <v>1141</v>
      </c>
      <c r="AH570" s="54">
        <f>SUM(Y571:Y577)</f>
        <v>0</v>
      </c>
      <c r="AI570" s="54">
        <f>SUM(Z571:Z577)</f>
        <v>0</v>
      </c>
      <c r="AJ570" s="54">
        <f>SUM(AA571:AA577)</f>
        <v>0</v>
      </c>
    </row>
    <row r="571" spans="1:42" x14ac:dyDescent="0.2">
      <c r="A571" s="55" t="s">
        <v>282</v>
      </c>
      <c r="B571" s="55" t="s">
        <v>1141</v>
      </c>
      <c r="C571" s="55" t="s">
        <v>1207</v>
      </c>
      <c r="D571" s="55" t="s">
        <v>1318</v>
      </c>
      <c r="E571" s="55" t="s">
        <v>1712</v>
      </c>
      <c r="F571" s="56">
        <v>2</v>
      </c>
      <c r="G571" s="56">
        <v>0</v>
      </c>
      <c r="H571" s="56">
        <f t="shared" ref="H571:H577" si="108">ROUND(F571*AD571,2)</f>
        <v>0</v>
      </c>
      <c r="I571" s="56">
        <f t="shared" ref="I571:I577" si="109">J571-H571</f>
        <v>0</v>
      </c>
      <c r="J571" s="56">
        <f t="shared" ref="J571:J577" si="110">ROUND(F571*G571,2)</f>
        <v>0</v>
      </c>
      <c r="K571" s="56">
        <v>4.0000000000000002E-4</v>
      </c>
      <c r="L571" s="56">
        <f t="shared" ref="L571:L577" si="111">F571*K571</f>
        <v>8.0000000000000004E-4</v>
      </c>
      <c r="M571" s="57" t="s">
        <v>8</v>
      </c>
      <c r="N571" s="56">
        <f t="shared" ref="N571:N577" si="112">IF(M571="5",I571,0)</f>
        <v>0</v>
      </c>
      <c r="Y571" s="56">
        <f t="shared" ref="Y571:Y577" si="113">IF(AC571=0,J571,0)</f>
        <v>0</v>
      </c>
      <c r="Z571" s="56">
        <f t="shared" ref="Z571:Z577" si="114">IF(AC571=15,J571,0)</f>
        <v>0</v>
      </c>
      <c r="AA571" s="56">
        <f t="shared" ref="AA571:AA577" si="115">IF(AC571=21,J571,0)</f>
        <v>0</v>
      </c>
      <c r="AC571" s="58">
        <v>21</v>
      </c>
      <c r="AD571" s="58">
        <f t="shared" ref="AD571:AD577" si="116">G571*0</f>
        <v>0</v>
      </c>
      <c r="AE571" s="58">
        <f t="shared" ref="AE571:AE577" si="117">G571*(1-0)</f>
        <v>0</v>
      </c>
      <c r="AL571" s="58">
        <f t="shared" ref="AL571:AL577" si="118">F571*AD571</f>
        <v>0</v>
      </c>
      <c r="AM571" s="58">
        <f t="shared" ref="AM571:AM577" si="119">F571*AE571</f>
        <v>0</v>
      </c>
      <c r="AN571" s="59" t="s">
        <v>1756</v>
      </c>
      <c r="AO571" s="59" t="s">
        <v>1767</v>
      </c>
      <c r="AP571" s="47" t="s">
        <v>1771</v>
      </c>
    </row>
    <row r="572" spans="1:42" x14ac:dyDescent="0.2">
      <c r="A572" s="55" t="s">
        <v>283</v>
      </c>
      <c r="B572" s="55" t="s">
        <v>1141</v>
      </c>
      <c r="C572" s="55" t="s">
        <v>1208</v>
      </c>
      <c r="D572" s="55" t="s">
        <v>1319</v>
      </c>
      <c r="E572" s="55" t="s">
        <v>1712</v>
      </c>
      <c r="F572" s="56">
        <v>2</v>
      </c>
      <c r="G572" s="56">
        <v>0</v>
      </c>
      <c r="H572" s="56">
        <f t="shared" si="108"/>
        <v>0</v>
      </c>
      <c r="I572" s="56">
        <f t="shared" si="109"/>
        <v>0</v>
      </c>
      <c r="J572" s="56">
        <f t="shared" si="110"/>
        <v>0</v>
      </c>
      <c r="K572" s="56">
        <v>4.0000000000000002E-4</v>
      </c>
      <c r="L572" s="56">
        <f t="shared" si="111"/>
        <v>8.0000000000000004E-4</v>
      </c>
      <c r="M572" s="57" t="s">
        <v>8</v>
      </c>
      <c r="N572" s="56">
        <f t="shared" si="112"/>
        <v>0</v>
      </c>
      <c r="Y572" s="56">
        <f t="shared" si="113"/>
        <v>0</v>
      </c>
      <c r="Z572" s="56">
        <f t="shared" si="114"/>
        <v>0</v>
      </c>
      <c r="AA572" s="56">
        <f t="shared" si="115"/>
        <v>0</v>
      </c>
      <c r="AC572" s="58">
        <v>21</v>
      </c>
      <c r="AD572" s="58">
        <f t="shared" si="116"/>
        <v>0</v>
      </c>
      <c r="AE572" s="58">
        <f t="shared" si="117"/>
        <v>0</v>
      </c>
      <c r="AL572" s="58">
        <f t="shared" si="118"/>
        <v>0</v>
      </c>
      <c r="AM572" s="58">
        <f t="shared" si="119"/>
        <v>0</v>
      </c>
      <c r="AN572" s="59" t="s">
        <v>1756</v>
      </c>
      <c r="AO572" s="59" t="s">
        <v>1767</v>
      </c>
      <c r="AP572" s="47" t="s">
        <v>1771</v>
      </c>
    </row>
    <row r="573" spans="1:42" x14ac:dyDescent="0.2">
      <c r="A573" s="55" t="s">
        <v>284</v>
      </c>
      <c r="B573" s="55" t="s">
        <v>1141</v>
      </c>
      <c r="C573" s="55" t="s">
        <v>1209</v>
      </c>
      <c r="D573" s="55" t="s">
        <v>1320</v>
      </c>
      <c r="E573" s="55" t="s">
        <v>1712</v>
      </c>
      <c r="F573" s="56">
        <v>2</v>
      </c>
      <c r="G573" s="56">
        <v>0</v>
      </c>
      <c r="H573" s="56">
        <f t="shared" si="108"/>
        <v>0</v>
      </c>
      <c r="I573" s="56">
        <f t="shared" si="109"/>
        <v>0</v>
      </c>
      <c r="J573" s="56">
        <f t="shared" si="110"/>
        <v>0</v>
      </c>
      <c r="K573" s="56">
        <v>3.0000000000000001E-3</v>
      </c>
      <c r="L573" s="56">
        <f t="shared" si="111"/>
        <v>6.0000000000000001E-3</v>
      </c>
      <c r="M573" s="57" t="s">
        <v>8</v>
      </c>
      <c r="N573" s="56">
        <f t="shared" si="112"/>
        <v>0</v>
      </c>
      <c r="Y573" s="56">
        <f t="shared" si="113"/>
        <v>0</v>
      </c>
      <c r="Z573" s="56">
        <f t="shared" si="114"/>
        <v>0</v>
      </c>
      <c r="AA573" s="56">
        <f t="shared" si="115"/>
        <v>0</v>
      </c>
      <c r="AC573" s="58">
        <v>21</v>
      </c>
      <c r="AD573" s="58">
        <f t="shared" si="116"/>
        <v>0</v>
      </c>
      <c r="AE573" s="58">
        <f t="shared" si="117"/>
        <v>0</v>
      </c>
      <c r="AL573" s="58">
        <f t="shared" si="118"/>
        <v>0</v>
      </c>
      <c r="AM573" s="58">
        <f t="shared" si="119"/>
        <v>0</v>
      </c>
      <c r="AN573" s="59" t="s">
        <v>1756</v>
      </c>
      <c r="AO573" s="59" t="s">
        <v>1767</v>
      </c>
      <c r="AP573" s="47" t="s">
        <v>1771</v>
      </c>
    </row>
    <row r="574" spans="1:42" x14ac:dyDescent="0.2">
      <c r="A574" s="55" t="s">
        <v>285</v>
      </c>
      <c r="B574" s="55" t="s">
        <v>1141</v>
      </c>
      <c r="C574" s="55" t="s">
        <v>1210</v>
      </c>
      <c r="D574" s="55" t="s">
        <v>1321</v>
      </c>
      <c r="E574" s="55" t="s">
        <v>1712</v>
      </c>
      <c r="F574" s="56">
        <v>2</v>
      </c>
      <c r="G574" s="56">
        <v>0</v>
      </c>
      <c r="H574" s="56">
        <f t="shared" si="108"/>
        <v>0</v>
      </c>
      <c r="I574" s="56">
        <f t="shared" si="109"/>
        <v>0</v>
      </c>
      <c r="J574" s="56">
        <f t="shared" si="110"/>
        <v>0</v>
      </c>
      <c r="K574" s="56">
        <v>5.0000000000000001E-4</v>
      </c>
      <c r="L574" s="56">
        <f t="shared" si="111"/>
        <v>1E-3</v>
      </c>
      <c r="M574" s="57" t="s">
        <v>8</v>
      </c>
      <c r="N574" s="56">
        <f t="shared" si="112"/>
        <v>0</v>
      </c>
      <c r="Y574" s="56">
        <f t="shared" si="113"/>
        <v>0</v>
      </c>
      <c r="Z574" s="56">
        <f t="shared" si="114"/>
        <v>0</v>
      </c>
      <c r="AA574" s="56">
        <f t="shared" si="115"/>
        <v>0</v>
      </c>
      <c r="AC574" s="58">
        <v>21</v>
      </c>
      <c r="AD574" s="58">
        <f t="shared" si="116"/>
        <v>0</v>
      </c>
      <c r="AE574" s="58">
        <f t="shared" si="117"/>
        <v>0</v>
      </c>
      <c r="AL574" s="58">
        <f t="shared" si="118"/>
        <v>0</v>
      </c>
      <c r="AM574" s="58">
        <f t="shared" si="119"/>
        <v>0</v>
      </c>
      <c r="AN574" s="59" t="s">
        <v>1756</v>
      </c>
      <c r="AO574" s="59" t="s">
        <v>1767</v>
      </c>
      <c r="AP574" s="47" t="s">
        <v>1771</v>
      </c>
    </row>
    <row r="575" spans="1:42" x14ac:dyDescent="0.2">
      <c r="A575" s="55" t="s">
        <v>286</v>
      </c>
      <c r="B575" s="55" t="s">
        <v>1141</v>
      </c>
      <c r="C575" s="55" t="s">
        <v>1211</v>
      </c>
      <c r="D575" s="55" t="s">
        <v>1322</v>
      </c>
      <c r="E575" s="55" t="s">
        <v>1708</v>
      </c>
      <c r="F575" s="56">
        <v>4.0999999999999996</v>
      </c>
      <c r="G575" s="56">
        <v>0</v>
      </c>
      <c r="H575" s="56">
        <f t="shared" si="108"/>
        <v>0</v>
      </c>
      <c r="I575" s="56">
        <f t="shared" si="109"/>
        <v>0</v>
      </c>
      <c r="J575" s="56">
        <f t="shared" si="110"/>
        <v>0</v>
      </c>
      <c r="K575" s="56">
        <v>0.02</v>
      </c>
      <c r="L575" s="56">
        <f t="shared" si="111"/>
        <v>8.199999999999999E-2</v>
      </c>
      <c r="M575" s="57" t="s">
        <v>7</v>
      </c>
      <c r="N575" s="56">
        <f t="shared" si="112"/>
        <v>0</v>
      </c>
      <c r="Y575" s="56">
        <f t="shared" si="113"/>
        <v>0</v>
      </c>
      <c r="Z575" s="56">
        <f t="shared" si="114"/>
        <v>0</v>
      </c>
      <c r="AA575" s="56">
        <f t="shared" si="115"/>
        <v>0</v>
      </c>
      <c r="AC575" s="58">
        <v>21</v>
      </c>
      <c r="AD575" s="58">
        <f t="shared" si="116"/>
        <v>0</v>
      </c>
      <c r="AE575" s="58">
        <f t="shared" si="117"/>
        <v>0</v>
      </c>
      <c r="AL575" s="58">
        <f t="shared" si="118"/>
        <v>0</v>
      </c>
      <c r="AM575" s="58">
        <f t="shared" si="119"/>
        <v>0</v>
      </c>
      <c r="AN575" s="59" t="s">
        <v>1756</v>
      </c>
      <c r="AO575" s="59" t="s">
        <v>1767</v>
      </c>
      <c r="AP575" s="47" t="s">
        <v>1771</v>
      </c>
    </row>
    <row r="576" spans="1:42" x14ac:dyDescent="0.2">
      <c r="A576" s="55" t="s">
        <v>287</v>
      </c>
      <c r="B576" s="55" t="s">
        <v>1141</v>
      </c>
      <c r="C576" s="55" t="s">
        <v>1212</v>
      </c>
      <c r="D576" s="55" t="s">
        <v>1323</v>
      </c>
      <c r="E576" s="55" t="s">
        <v>1709</v>
      </c>
      <c r="F576" s="56">
        <v>0.55000000000000004</v>
      </c>
      <c r="G576" s="56">
        <v>0</v>
      </c>
      <c r="H576" s="56">
        <f t="shared" si="108"/>
        <v>0</v>
      </c>
      <c r="I576" s="56">
        <f t="shared" si="109"/>
        <v>0</v>
      </c>
      <c r="J576" s="56">
        <f t="shared" si="110"/>
        <v>0</v>
      </c>
      <c r="K576" s="56">
        <v>9.4000000000000004E-3</v>
      </c>
      <c r="L576" s="56">
        <f t="shared" si="111"/>
        <v>5.170000000000001E-3</v>
      </c>
      <c r="M576" s="57" t="s">
        <v>8</v>
      </c>
      <c r="N576" s="56">
        <f t="shared" si="112"/>
        <v>0</v>
      </c>
      <c r="Y576" s="56">
        <f t="shared" si="113"/>
        <v>0</v>
      </c>
      <c r="Z576" s="56">
        <f t="shared" si="114"/>
        <v>0</v>
      </c>
      <c r="AA576" s="56">
        <f t="shared" si="115"/>
        <v>0</v>
      </c>
      <c r="AC576" s="58">
        <v>21</v>
      </c>
      <c r="AD576" s="58">
        <f t="shared" si="116"/>
        <v>0</v>
      </c>
      <c r="AE576" s="58">
        <f t="shared" si="117"/>
        <v>0</v>
      </c>
      <c r="AL576" s="58">
        <f t="shared" si="118"/>
        <v>0</v>
      </c>
      <c r="AM576" s="58">
        <f t="shared" si="119"/>
        <v>0</v>
      </c>
      <c r="AN576" s="59" t="s">
        <v>1756</v>
      </c>
      <c r="AO576" s="59" t="s">
        <v>1767</v>
      </c>
      <c r="AP576" s="47" t="s">
        <v>1771</v>
      </c>
    </row>
    <row r="577" spans="1:42" x14ac:dyDescent="0.2">
      <c r="A577" s="55" t="s">
        <v>288</v>
      </c>
      <c r="B577" s="55" t="s">
        <v>1141</v>
      </c>
      <c r="C577" s="55" t="s">
        <v>1213</v>
      </c>
      <c r="D577" s="55" t="s">
        <v>1324</v>
      </c>
      <c r="E577" s="55" t="s">
        <v>1712</v>
      </c>
      <c r="F577" s="56">
        <v>2</v>
      </c>
      <c r="G577" s="56">
        <v>0</v>
      </c>
      <c r="H577" s="56">
        <f t="shared" si="108"/>
        <v>0</v>
      </c>
      <c r="I577" s="56">
        <f t="shared" si="109"/>
        <v>0</v>
      </c>
      <c r="J577" s="56">
        <f t="shared" si="110"/>
        <v>0</v>
      </c>
      <c r="K577" s="56">
        <v>7.0000000000000001E-3</v>
      </c>
      <c r="L577" s="56">
        <f t="shared" si="111"/>
        <v>1.4E-2</v>
      </c>
      <c r="M577" s="57" t="s">
        <v>8</v>
      </c>
      <c r="N577" s="56">
        <f t="shared" si="112"/>
        <v>0</v>
      </c>
      <c r="Y577" s="56">
        <f t="shared" si="113"/>
        <v>0</v>
      </c>
      <c r="Z577" s="56">
        <f t="shared" si="114"/>
        <v>0</v>
      </c>
      <c r="AA577" s="56">
        <f t="shared" si="115"/>
        <v>0</v>
      </c>
      <c r="AC577" s="58">
        <v>21</v>
      </c>
      <c r="AD577" s="58">
        <f t="shared" si="116"/>
        <v>0</v>
      </c>
      <c r="AE577" s="58">
        <f t="shared" si="117"/>
        <v>0</v>
      </c>
      <c r="AL577" s="58">
        <f t="shared" si="118"/>
        <v>0</v>
      </c>
      <c r="AM577" s="58">
        <f t="shared" si="119"/>
        <v>0</v>
      </c>
      <c r="AN577" s="59" t="s">
        <v>1756</v>
      </c>
      <c r="AO577" s="59" t="s">
        <v>1767</v>
      </c>
      <c r="AP577" s="47" t="s">
        <v>1771</v>
      </c>
    </row>
    <row r="578" spans="1:42" x14ac:dyDescent="0.2">
      <c r="A578" s="52"/>
      <c r="B578" s="53" t="s">
        <v>1141</v>
      </c>
      <c r="C578" s="53" t="s">
        <v>101</v>
      </c>
      <c r="D578" s="269" t="s">
        <v>1325</v>
      </c>
      <c r="E578" s="270"/>
      <c r="F578" s="270"/>
      <c r="G578" s="270"/>
      <c r="H578" s="54">
        <f>SUM(H579:H585)</f>
        <v>0</v>
      </c>
      <c r="I578" s="54">
        <f>SUM(I579:I585)</f>
        <v>0</v>
      </c>
      <c r="J578" s="54">
        <f>H578+I578</f>
        <v>0</v>
      </c>
      <c r="K578" s="47"/>
      <c r="L578" s="54">
        <f>SUM(L579:L585)</f>
        <v>1.7927200000000003</v>
      </c>
      <c r="O578" s="54">
        <f>IF(P578="PR",J578,SUM(N579:N585))</f>
        <v>0</v>
      </c>
      <c r="P578" s="47" t="s">
        <v>1734</v>
      </c>
      <c r="Q578" s="54">
        <f>IF(P578="HS",H578,0)</f>
        <v>0</v>
      </c>
      <c r="R578" s="54">
        <f>IF(P578="HS",I578-O578,0)</f>
        <v>0</v>
      </c>
      <c r="S578" s="54">
        <f>IF(P578="PS",H578,0)</f>
        <v>0</v>
      </c>
      <c r="T578" s="54">
        <f>IF(P578="PS",I578-O578,0)</f>
        <v>0</v>
      </c>
      <c r="U578" s="54">
        <f>IF(P578="MP",H578,0)</f>
        <v>0</v>
      </c>
      <c r="V578" s="54">
        <f>IF(P578="MP",I578-O578,0)</f>
        <v>0</v>
      </c>
      <c r="W578" s="54">
        <f>IF(P578="OM",H578,0)</f>
        <v>0</v>
      </c>
      <c r="X578" s="47" t="s">
        <v>1141</v>
      </c>
      <c r="AH578" s="54">
        <f>SUM(Y579:Y585)</f>
        <v>0</v>
      </c>
      <c r="AI578" s="54">
        <f>SUM(Z579:Z585)</f>
        <v>0</v>
      </c>
      <c r="AJ578" s="54">
        <f>SUM(AA579:AA585)</f>
        <v>0</v>
      </c>
    </row>
    <row r="579" spans="1:42" x14ac:dyDescent="0.2">
      <c r="A579" s="55" t="s">
        <v>289</v>
      </c>
      <c r="B579" s="55" t="s">
        <v>1141</v>
      </c>
      <c r="C579" s="55" t="s">
        <v>1214</v>
      </c>
      <c r="D579" s="55" t="s">
        <v>1326</v>
      </c>
      <c r="E579" s="55" t="s">
        <v>1709</v>
      </c>
      <c r="F579" s="56">
        <v>0.55000000000000004</v>
      </c>
      <c r="G579" s="56">
        <v>0</v>
      </c>
      <c r="H579" s="56">
        <f t="shared" ref="H579:H585" si="120">ROUND(F579*AD579,2)</f>
        <v>0</v>
      </c>
      <c r="I579" s="56">
        <f t="shared" ref="I579:I585" si="121">J579-H579</f>
        <v>0</v>
      </c>
      <c r="J579" s="56">
        <f t="shared" ref="J579:J585" si="122">ROUND(F579*G579,2)</f>
        <v>0</v>
      </c>
      <c r="K579" s="56">
        <v>3.9600000000000003E-2</v>
      </c>
      <c r="L579" s="56">
        <f t="shared" ref="L579:L585" si="123">F579*K579</f>
        <v>2.1780000000000004E-2</v>
      </c>
      <c r="M579" s="57" t="s">
        <v>7</v>
      </c>
      <c r="N579" s="56">
        <f t="shared" ref="N579:N585" si="124">IF(M579="5",I579,0)</f>
        <v>0</v>
      </c>
      <c r="Y579" s="56">
        <f t="shared" ref="Y579:Y585" si="125">IF(AC579=0,J579,0)</f>
        <v>0</v>
      </c>
      <c r="Z579" s="56">
        <f t="shared" ref="Z579:Z585" si="126">IF(AC579=15,J579,0)</f>
        <v>0</v>
      </c>
      <c r="AA579" s="56">
        <f t="shared" ref="AA579:AA585" si="127">IF(AC579=21,J579,0)</f>
        <v>0</v>
      </c>
      <c r="AC579" s="58">
        <v>21</v>
      </c>
      <c r="AD579" s="58">
        <f t="shared" ref="AD579:AD585" si="128">G579*0</f>
        <v>0</v>
      </c>
      <c r="AE579" s="58">
        <f t="shared" ref="AE579:AE585" si="129">G579*(1-0)</f>
        <v>0</v>
      </c>
      <c r="AL579" s="58">
        <f t="shared" ref="AL579:AL585" si="130">F579*AD579</f>
        <v>0</v>
      </c>
      <c r="AM579" s="58">
        <f t="shared" ref="AM579:AM585" si="131">F579*AE579</f>
        <v>0</v>
      </c>
      <c r="AN579" s="59" t="s">
        <v>1757</v>
      </c>
      <c r="AO579" s="59" t="s">
        <v>1767</v>
      </c>
      <c r="AP579" s="47" t="s">
        <v>1771</v>
      </c>
    </row>
    <row r="580" spans="1:42" x14ac:dyDescent="0.2">
      <c r="A580" s="55" t="s">
        <v>290</v>
      </c>
      <c r="B580" s="55" t="s">
        <v>1141</v>
      </c>
      <c r="C580" s="55" t="s">
        <v>1215</v>
      </c>
      <c r="D580" s="55" t="s">
        <v>1327</v>
      </c>
      <c r="E580" s="55" t="s">
        <v>1712</v>
      </c>
      <c r="F580" s="56">
        <v>1</v>
      </c>
      <c r="G580" s="56">
        <v>0</v>
      </c>
      <c r="H580" s="56">
        <f t="shared" si="120"/>
        <v>0</v>
      </c>
      <c r="I580" s="56">
        <f t="shared" si="121"/>
        <v>0</v>
      </c>
      <c r="J580" s="56">
        <f t="shared" si="122"/>
        <v>0</v>
      </c>
      <c r="K580" s="56">
        <v>5.1999999999999995E-4</v>
      </c>
      <c r="L580" s="56">
        <f t="shared" si="123"/>
        <v>5.1999999999999995E-4</v>
      </c>
      <c r="M580" s="57" t="s">
        <v>7</v>
      </c>
      <c r="N580" s="56">
        <f t="shared" si="124"/>
        <v>0</v>
      </c>
      <c r="Y580" s="56">
        <f t="shared" si="125"/>
        <v>0</v>
      </c>
      <c r="Z580" s="56">
        <f t="shared" si="126"/>
        <v>0</v>
      </c>
      <c r="AA580" s="56">
        <f t="shared" si="127"/>
        <v>0</v>
      </c>
      <c r="AC580" s="58">
        <v>21</v>
      </c>
      <c r="AD580" s="58">
        <f t="shared" si="128"/>
        <v>0</v>
      </c>
      <c r="AE580" s="58">
        <f t="shared" si="129"/>
        <v>0</v>
      </c>
      <c r="AL580" s="58">
        <f t="shared" si="130"/>
        <v>0</v>
      </c>
      <c r="AM580" s="58">
        <f t="shared" si="131"/>
        <v>0</v>
      </c>
      <c r="AN580" s="59" t="s">
        <v>1757</v>
      </c>
      <c r="AO580" s="59" t="s">
        <v>1767</v>
      </c>
      <c r="AP580" s="47" t="s">
        <v>1771</v>
      </c>
    </row>
    <row r="581" spans="1:42" x14ac:dyDescent="0.2">
      <c r="A581" s="55" t="s">
        <v>291</v>
      </c>
      <c r="B581" s="55" t="s">
        <v>1141</v>
      </c>
      <c r="C581" s="55" t="s">
        <v>1216</v>
      </c>
      <c r="D581" s="55" t="s">
        <v>1328</v>
      </c>
      <c r="E581" s="55" t="s">
        <v>1712</v>
      </c>
      <c r="F581" s="56">
        <v>1</v>
      </c>
      <c r="G581" s="56">
        <v>0</v>
      </c>
      <c r="H581" s="56">
        <f t="shared" si="120"/>
        <v>0</v>
      </c>
      <c r="I581" s="56">
        <f t="shared" si="121"/>
        <v>0</v>
      </c>
      <c r="J581" s="56">
        <f t="shared" si="122"/>
        <v>0</v>
      </c>
      <c r="K581" s="56">
        <v>1.933E-2</v>
      </c>
      <c r="L581" s="56">
        <f t="shared" si="123"/>
        <v>1.933E-2</v>
      </c>
      <c r="M581" s="57" t="s">
        <v>7</v>
      </c>
      <c r="N581" s="56">
        <f t="shared" si="124"/>
        <v>0</v>
      </c>
      <c r="Y581" s="56">
        <f t="shared" si="125"/>
        <v>0</v>
      </c>
      <c r="Z581" s="56">
        <f t="shared" si="126"/>
        <v>0</v>
      </c>
      <c r="AA581" s="56">
        <f t="shared" si="127"/>
        <v>0</v>
      </c>
      <c r="AC581" s="58">
        <v>21</v>
      </c>
      <c r="AD581" s="58">
        <f t="shared" si="128"/>
        <v>0</v>
      </c>
      <c r="AE581" s="58">
        <f t="shared" si="129"/>
        <v>0</v>
      </c>
      <c r="AL581" s="58">
        <f t="shared" si="130"/>
        <v>0</v>
      </c>
      <c r="AM581" s="58">
        <f t="shared" si="131"/>
        <v>0</v>
      </c>
      <c r="AN581" s="59" t="s">
        <v>1757</v>
      </c>
      <c r="AO581" s="59" t="s">
        <v>1767</v>
      </c>
      <c r="AP581" s="47" t="s">
        <v>1771</v>
      </c>
    </row>
    <row r="582" spans="1:42" x14ac:dyDescent="0.2">
      <c r="A582" s="55" t="s">
        <v>292</v>
      </c>
      <c r="B582" s="55" t="s">
        <v>1141</v>
      </c>
      <c r="C582" s="55" t="s">
        <v>1217</v>
      </c>
      <c r="D582" s="55" t="s">
        <v>1329</v>
      </c>
      <c r="E582" s="55" t="s">
        <v>1712</v>
      </c>
      <c r="F582" s="56">
        <v>1</v>
      </c>
      <c r="G582" s="56">
        <v>0</v>
      </c>
      <c r="H582" s="56">
        <f t="shared" si="120"/>
        <v>0</v>
      </c>
      <c r="I582" s="56">
        <f t="shared" si="121"/>
        <v>0</v>
      </c>
      <c r="J582" s="56">
        <f t="shared" si="122"/>
        <v>0</v>
      </c>
      <c r="K582" s="56">
        <v>2.2499999999999998E-3</v>
      </c>
      <c r="L582" s="56">
        <f t="shared" si="123"/>
        <v>2.2499999999999998E-3</v>
      </c>
      <c r="M582" s="57" t="s">
        <v>7</v>
      </c>
      <c r="N582" s="56">
        <f t="shared" si="124"/>
        <v>0</v>
      </c>
      <c r="Y582" s="56">
        <f t="shared" si="125"/>
        <v>0</v>
      </c>
      <c r="Z582" s="56">
        <f t="shared" si="126"/>
        <v>0</v>
      </c>
      <c r="AA582" s="56">
        <f t="shared" si="127"/>
        <v>0</v>
      </c>
      <c r="AC582" s="58">
        <v>21</v>
      </c>
      <c r="AD582" s="58">
        <f t="shared" si="128"/>
        <v>0</v>
      </c>
      <c r="AE582" s="58">
        <f t="shared" si="129"/>
        <v>0</v>
      </c>
      <c r="AL582" s="58">
        <f t="shared" si="130"/>
        <v>0</v>
      </c>
      <c r="AM582" s="58">
        <f t="shared" si="131"/>
        <v>0</v>
      </c>
      <c r="AN582" s="59" t="s">
        <v>1757</v>
      </c>
      <c r="AO582" s="59" t="s">
        <v>1767</v>
      </c>
      <c r="AP582" s="47" t="s">
        <v>1771</v>
      </c>
    </row>
    <row r="583" spans="1:42" x14ac:dyDescent="0.2">
      <c r="A583" s="55" t="s">
        <v>293</v>
      </c>
      <c r="B583" s="55" t="s">
        <v>1141</v>
      </c>
      <c r="C583" s="55" t="s">
        <v>1218</v>
      </c>
      <c r="D583" s="55" t="s">
        <v>1330</v>
      </c>
      <c r="E583" s="55" t="s">
        <v>1712</v>
      </c>
      <c r="F583" s="56">
        <v>2</v>
      </c>
      <c r="G583" s="56">
        <v>0</v>
      </c>
      <c r="H583" s="56">
        <f t="shared" si="120"/>
        <v>0</v>
      </c>
      <c r="I583" s="56">
        <f t="shared" si="121"/>
        <v>0</v>
      </c>
      <c r="J583" s="56">
        <f t="shared" si="122"/>
        <v>0</v>
      </c>
      <c r="K583" s="56">
        <v>1.56E-3</v>
      </c>
      <c r="L583" s="56">
        <f t="shared" si="123"/>
        <v>3.1199999999999999E-3</v>
      </c>
      <c r="M583" s="57" t="s">
        <v>7</v>
      </c>
      <c r="N583" s="56">
        <f t="shared" si="124"/>
        <v>0</v>
      </c>
      <c r="Y583" s="56">
        <f t="shared" si="125"/>
        <v>0</v>
      </c>
      <c r="Z583" s="56">
        <f t="shared" si="126"/>
        <v>0</v>
      </c>
      <c r="AA583" s="56">
        <f t="shared" si="127"/>
        <v>0</v>
      </c>
      <c r="AC583" s="58">
        <v>21</v>
      </c>
      <c r="AD583" s="58">
        <f t="shared" si="128"/>
        <v>0</v>
      </c>
      <c r="AE583" s="58">
        <f t="shared" si="129"/>
        <v>0</v>
      </c>
      <c r="AL583" s="58">
        <f t="shared" si="130"/>
        <v>0</v>
      </c>
      <c r="AM583" s="58">
        <f t="shared" si="131"/>
        <v>0</v>
      </c>
      <c r="AN583" s="59" t="s">
        <v>1757</v>
      </c>
      <c r="AO583" s="59" t="s">
        <v>1767</v>
      </c>
      <c r="AP583" s="47" t="s">
        <v>1771</v>
      </c>
    </row>
    <row r="584" spans="1:42" x14ac:dyDescent="0.2">
      <c r="A584" s="55" t="s">
        <v>294</v>
      </c>
      <c r="B584" s="55" t="s">
        <v>1141</v>
      </c>
      <c r="C584" s="55" t="s">
        <v>1220</v>
      </c>
      <c r="D584" s="55" t="s">
        <v>1332</v>
      </c>
      <c r="E584" s="55" t="s">
        <v>1712</v>
      </c>
      <c r="F584" s="56">
        <v>2</v>
      </c>
      <c r="G584" s="56">
        <v>0</v>
      </c>
      <c r="H584" s="56">
        <f t="shared" si="120"/>
        <v>0</v>
      </c>
      <c r="I584" s="56">
        <f t="shared" si="121"/>
        <v>0</v>
      </c>
      <c r="J584" s="56">
        <f t="shared" si="122"/>
        <v>0</v>
      </c>
      <c r="K584" s="56">
        <v>1.9460000000000002E-2</v>
      </c>
      <c r="L584" s="56">
        <f t="shared" si="123"/>
        <v>3.8920000000000003E-2</v>
      </c>
      <c r="M584" s="57" t="s">
        <v>7</v>
      </c>
      <c r="N584" s="56">
        <f t="shared" si="124"/>
        <v>0</v>
      </c>
      <c r="Y584" s="56">
        <f t="shared" si="125"/>
        <v>0</v>
      </c>
      <c r="Z584" s="56">
        <f t="shared" si="126"/>
        <v>0</v>
      </c>
      <c r="AA584" s="56">
        <f t="shared" si="127"/>
        <v>0</v>
      </c>
      <c r="AC584" s="58">
        <v>21</v>
      </c>
      <c r="AD584" s="58">
        <f t="shared" si="128"/>
        <v>0</v>
      </c>
      <c r="AE584" s="58">
        <f t="shared" si="129"/>
        <v>0</v>
      </c>
      <c r="AL584" s="58">
        <f t="shared" si="130"/>
        <v>0</v>
      </c>
      <c r="AM584" s="58">
        <f t="shared" si="131"/>
        <v>0</v>
      </c>
      <c r="AN584" s="59" t="s">
        <v>1757</v>
      </c>
      <c r="AO584" s="59" t="s">
        <v>1767</v>
      </c>
      <c r="AP584" s="47" t="s">
        <v>1771</v>
      </c>
    </row>
    <row r="585" spans="1:42" x14ac:dyDescent="0.2">
      <c r="A585" s="55" t="s">
        <v>295</v>
      </c>
      <c r="B585" s="55" t="s">
        <v>1141</v>
      </c>
      <c r="C585" s="55" t="s">
        <v>1219</v>
      </c>
      <c r="D585" s="55" t="s">
        <v>1331</v>
      </c>
      <c r="E585" s="55" t="s">
        <v>1708</v>
      </c>
      <c r="F585" s="56">
        <v>25.1</v>
      </c>
      <c r="G585" s="56">
        <v>0</v>
      </c>
      <c r="H585" s="56">
        <f t="shared" si="120"/>
        <v>0</v>
      </c>
      <c r="I585" s="56">
        <f t="shared" si="121"/>
        <v>0</v>
      </c>
      <c r="J585" s="56">
        <f t="shared" si="122"/>
        <v>0</v>
      </c>
      <c r="K585" s="56">
        <v>6.8000000000000005E-2</v>
      </c>
      <c r="L585" s="56">
        <f t="shared" si="123"/>
        <v>1.7068000000000003</v>
      </c>
      <c r="M585" s="57" t="s">
        <v>7</v>
      </c>
      <c r="N585" s="56">
        <f t="shared" si="124"/>
        <v>0</v>
      </c>
      <c r="Y585" s="56">
        <f t="shared" si="125"/>
        <v>0</v>
      </c>
      <c r="Z585" s="56">
        <f t="shared" si="126"/>
        <v>0</v>
      </c>
      <c r="AA585" s="56">
        <f t="shared" si="127"/>
        <v>0</v>
      </c>
      <c r="AC585" s="58">
        <v>21</v>
      </c>
      <c r="AD585" s="58">
        <f t="shared" si="128"/>
        <v>0</v>
      </c>
      <c r="AE585" s="58">
        <f t="shared" si="129"/>
        <v>0</v>
      </c>
      <c r="AL585" s="58">
        <f t="shared" si="130"/>
        <v>0</v>
      </c>
      <c r="AM585" s="58">
        <f t="shared" si="131"/>
        <v>0</v>
      </c>
      <c r="AN585" s="59" t="s">
        <v>1757</v>
      </c>
      <c r="AO585" s="59" t="s">
        <v>1767</v>
      </c>
      <c r="AP585" s="47" t="s">
        <v>1771</v>
      </c>
    </row>
    <row r="586" spans="1:42" x14ac:dyDescent="0.2">
      <c r="A586" s="52"/>
      <c r="B586" s="53" t="s">
        <v>1141</v>
      </c>
      <c r="C586" s="53" t="s">
        <v>1221</v>
      </c>
      <c r="D586" s="269" t="s">
        <v>1333</v>
      </c>
      <c r="E586" s="270"/>
      <c r="F586" s="270"/>
      <c r="G586" s="270"/>
      <c r="H586" s="54">
        <f>SUM(H587:H587)</f>
        <v>0</v>
      </c>
      <c r="I586" s="54">
        <f>SUM(I587:I587)</f>
        <v>0</v>
      </c>
      <c r="J586" s="54">
        <f>H586+I586</f>
        <v>0</v>
      </c>
      <c r="K586" s="47"/>
      <c r="L586" s="54">
        <f>SUM(L587:L587)</f>
        <v>0</v>
      </c>
      <c r="O586" s="54">
        <f>IF(P586="PR",J586,SUM(N587:N587))</f>
        <v>0</v>
      </c>
      <c r="P586" s="47" t="s">
        <v>1736</v>
      </c>
      <c r="Q586" s="54">
        <f>IF(P586="HS",H586,0)</f>
        <v>0</v>
      </c>
      <c r="R586" s="54">
        <f>IF(P586="HS",I586-O586,0)</f>
        <v>0</v>
      </c>
      <c r="S586" s="54">
        <f>IF(P586="PS",H586,0)</f>
        <v>0</v>
      </c>
      <c r="T586" s="54">
        <f>IF(P586="PS",I586-O586,0)</f>
        <v>0</v>
      </c>
      <c r="U586" s="54">
        <f>IF(P586="MP",H586,0)</f>
        <v>0</v>
      </c>
      <c r="V586" s="54">
        <f>IF(P586="MP",I586-O586,0)</f>
        <v>0</v>
      </c>
      <c r="W586" s="54">
        <f>IF(P586="OM",H586,0)</f>
        <v>0</v>
      </c>
      <c r="X586" s="47" t="s">
        <v>1141</v>
      </c>
      <c r="AH586" s="54">
        <f>SUM(Y587:Y587)</f>
        <v>0</v>
      </c>
      <c r="AI586" s="54">
        <f>SUM(Z587:Z587)</f>
        <v>0</v>
      </c>
      <c r="AJ586" s="54">
        <f>SUM(AA587:AA587)</f>
        <v>0</v>
      </c>
    </row>
    <row r="587" spans="1:42" x14ac:dyDescent="0.2">
      <c r="A587" s="55" t="s">
        <v>296</v>
      </c>
      <c r="B587" s="55" t="s">
        <v>1141</v>
      </c>
      <c r="C587" s="55" t="s">
        <v>1222</v>
      </c>
      <c r="D587" s="55" t="s">
        <v>1334</v>
      </c>
      <c r="E587" s="55" t="s">
        <v>1710</v>
      </c>
      <c r="F587" s="56">
        <v>0.54</v>
      </c>
      <c r="G587" s="56">
        <v>0</v>
      </c>
      <c r="H587" s="56">
        <f>ROUND(F587*AD587,2)</f>
        <v>0</v>
      </c>
      <c r="I587" s="56">
        <f>J587-H587</f>
        <v>0</v>
      </c>
      <c r="J587" s="56">
        <f>ROUND(F587*G587,2)</f>
        <v>0</v>
      </c>
      <c r="K587" s="56">
        <v>0</v>
      </c>
      <c r="L587" s="56">
        <f>F587*K587</f>
        <v>0</v>
      </c>
      <c r="M587" s="57" t="s">
        <v>10</v>
      </c>
      <c r="N587" s="56">
        <f>IF(M587="5",I587,0)</f>
        <v>0</v>
      </c>
      <c r="Y587" s="56">
        <f>IF(AC587=0,J587,0)</f>
        <v>0</v>
      </c>
      <c r="Z587" s="56">
        <f>IF(AC587=15,J587,0)</f>
        <v>0</v>
      </c>
      <c r="AA587" s="56">
        <f>IF(AC587=21,J587,0)</f>
        <v>0</v>
      </c>
      <c r="AC587" s="58">
        <v>21</v>
      </c>
      <c r="AD587" s="58">
        <f>G587*0</f>
        <v>0</v>
      </c>
      <c r="AE587" s="58">
        <f>G587*(1-0)</f>
        <v>0</v>
      </c>
      <c r="AL587" s="58">
        <f>F587*AD587</f>
        <v>0</v>
      </c>
      <c r="AM587" s="58">
        <f>F587*AE587</f>
        <v>0</v>
      </c>
      <c r="AN587" s="59" t="s">
        <v>1758</v>
      </c>
      <c r="AO587" s="59" t="s">
        <v>1767</v>
      </c>
      <c r="AP587" s="47" t="s">
        <v>1771</v>
      </c>
    </row>
    <row r="588" spans="1:42" x14ac:dyDescent="0.2">
      <c r="D588" s="60" t="s">
        <v>1413</v>
      </c>
      <c r="F588" s="61">
        <v>0.54</v>
      </c>
    </row>
    <row r="589" spans="1:42" x14ac:dyDescent="0.2">
      <c r="A589" s="52"/>
      <c r="B589" s="53" t="s">
        <v>1141</v>
      </c>
      <c r="C589" s="53" t="s">
        <v>1223</v>
      </c>
      <c r="D589" s="269" t="s">
        <v>1336</v>
      </c>
      <c r="E589" s="270"/>
      <c r="F589" s="270"/>
      <c r="G589" s="270"/>
      <c r="H589" s="54">
        <f>SUM(H590:H590)</f>
        <v>0</v>
      </c>
      <c r="I589" s="54">
        <f>SUM(I590:I590)</f>
        <v>0</v>
      </c>
      <c r="J589" s="54">
        <f>H589+I589</f>
        <v>0</v>
      </c>
      <c r="K589" s="47"/>
      <c r="L589" s="54">
        <f>SUM(L590:L590)</f>
        <v>0</v>
      </c>
      <c r="O589" s="54">
        <f>IF(P589="PR",J589,SUM(N590:N590))</f>
        <v>0</v>
      </c>
      <c r="P589" s="47" t="s">
        <v>1737</v>
      </c>
      <c r="Q589" s="54">
        <f>IF(P589="HS",H589,0)</f>
        <v>0</v>
      </c>
      <c r="R589" s="54">
        <f>IF(P589="HS",I589-O589,0)</f>
        <v>0</v>
      </c>
      <c r="S589" s="54">
        <f>IF(P589="PS",H589,0)</f>
        <v>0</v>
      </c>
      <c r="T589" s="54">
        <f>IF(P589="PS",I589-O589,0)</f>
        <v>0</v>
      </c>
      <c r="U589" s="54">
        <f>IF(P589="MP",H589,0)</f>
        <v>0</v>
      </c>
      <c r="V589" s="54">
        <f>IF(P589="MP",I589-O589,0)</f>
        <v>0</v>
      </c>
      <c r="W589" s="54">
        <f>IF(P589="OM",H589,0)</f>
        <v>0</v>
      </c>
      <c r="X589" s="47" t="s">
        <v>1141</v>
      </c>
      <c r="AH589" s="54">
        <f>SUM(Y590:Y590)</f>
        <v>0</v>
      </c>
      <c r="AI589" s="54">
        <f>SUM(Z590:Z590)</f>
        <v>0</v>
      </c>
      <c r="AJ589" s="54">
        <f>SUM(AA590:AA590)</f>
        <v>0</v>
      </c>
    </row>
    <row r="590" spans="1:42" x14ac:dyDescent="0.2">
      <c r="A590" s="55" t="s">
        <v>297</v>
      </c>
      <c r="B590" s="55" t="s">
        <v>1141</v>
      </c>
      <c r="C590" s="55"/>
      <c r="D590" s="55" t="s">
        <v>1336</v>
      </c>
      <c r="E590" s="55"/>
      <c r="F590" s="56">
        <v>1</v>
      </c>
      <c r="G590" s="56">
        <v>0</v>
      </c>
      <c r="H590" s="56">
        <f>ROUND(F590*AD590,2)</f>
        <v>0</v>
      </c>
      <c r="I590" s="56">
        <f>J590-H590</f>
        <v>0</v>
      </c>
      <c r="J590" s="56">
        <f>ROUND(F590*G590,2)</f>
        <v>0</v>
      </c>
      <c r="K590" s="56">
        <v>0</v>
      </c>
      <c r="L590" s="56">
        <f>F590*K590</f>
        <v>0</v>
      </c>
      <c r="M590" s="57" t="s">
        <v>8</v>
      </c>
      <c r="N590" s="56">
        <f>IF(M590="5",I590,0)</f>
        <v>0</v>
      </c>
      <c r="Y590" s="56">
        <f>IF(AC590=0,J590,0)</f>
        <v>0</v>
      </c>
      <c r="Z590" s="56">
        <f>IF(AC590=15,J590,0)</f>
        <v>0</v>
      </c>
      <c r="AA590" s="56">
        <f>IF(AC590=21,J590,0)</f>
        <v>0</v>
      </c>
      <c r="AC590" s="58">
        <v>21</v>
      </c>
      <c r="AD590" s="58">
        <f>G590*0</f>
        <v>0</v>
      </c>
      <c r="AE590" s="58">
        <f>G590*(1-0)</f>
        <v>0</v>
      </c>
      <c r="AL590" s="58">
        <f>F590*AD590</f>
        <v>0</v>
      </c>
      <c r="AM590" s="58">
        <f>F590*AE590</f>
        <v>0</v>
      </c>
      <c r="AN590" s="59" t="s">
        <v>1759</v>
      </c>
      <c r="AO590" s="59" t="s">
        <v>1767</v>
      </c>
      <c r="AP590" s="47" t="s">
        <v>1771</v>
      </c>
    </row>
    <row r="591" spans="1:42" x14ac:dyDescent="0.2">
      <c r="A591" s="52"/>
      <c r="B591" s="53" t="s">
        <v>1141</v>
      </c>
      <c r="C591" s="53" t="s">
        <v>1224</v>
      </c>
      <c r="D591" s="269" t="s">
        <v>1337</v>
      </c>
      <c r="E591" s="270"/>
      <c r="F591" s="270"/>
      <c r="G591" s="270"/>
      <c r="H591" s="54">
        <f>SUM(H592:H597)</f>
        <v>0</v>
      </c>
      <c r="I591" s="54">
        <f>SUM(I592:I597)</f>
        <v>0</v>
      </c>
      <c r="J591" s="54">
        <f>H591+I591</f>
        <v>0</v>
      </c>
      <c r="K591" s="47"/>
      <c r="L591" s="54">
        <f>SUM(L592:L597)</f>
        <v>0</v>
      </c>
      <c r="O591" s="54">
        <f>IF(P591="PR",J591,SUM(N592:N597))</f>
        <v>0</v>
      </c>
      <c r="P591" s="47" t="s">
        <v>1736</v>
      </c>
      <c r="Q591" s="54">
        <f>IF(P591="HS",H591,0)</f>
        <v>0</v>
      </c>
      <c r="R591" s="54">
        <f>IF(P591="HS",I591-O591,0)</f>
        <v>0</v>
      </c>
      <c r="S591" s="54">
        <f>IF(P591="PS",H591,0)</f>
        <v>0</v>
      </c>
      <c r="T591" s="54">
        <f>IF(P591="PS",I591-O591,0)</f>
        <v>0</v>
      </c>
      <c r="U591" s="54">
        <f>IF(P591="MP",H591,0)</f>
        <v>0</v>
      </c>
      <c r="V591" s="54">
        <f>IF(P591="MP",I591-O591,0)</f>
        <v>0</v>
      </c>
      <c r="W591" s="54">
        <f>IF(P591="OM",H591,0)</f>
        <v>0</v>
      </c>
      <c r="X591" s="47" t="s">
        <v>1141</v>
      </c>
      <c r="AH591" s="54">
        <f>SUM(Y592:Y597)</f>
        <v>0</v>
      </c>
      <c r="AI591" s="54">
        <f>SUM(Z592:Z597)</f>
        <v>0</v>
      </c>
      <c r="AJ591" s="54">
        <f>SUM(AA592:AA597)</f>
        <v>0</v>
      </c>
    </row>
    <row r="592" spans="1:42" x14ac:dyDescent="0.2">
      <c r="A592" s="55" t="s">
        <v>298</v>
      </c>
      <c r="B592" s="55" t="s">
        <v>1141</v>
      </c>
      <c r="C592" s="55" t="s">
        <v>1225</v>
      </c>
      <c r="D592" s="55" t="s">
        <v>1338</v>
      </c>
      <c r="E592" s="55" t="s">
        <v>1710</v>
      </c>
      <c r="F592" s="56">
        <v>1.9</v>
      </c>
      <c r="G592" s="56">
        <v>0</v>
      </c>
      <c r="H592" s="56">
        <f t="shared" ref="H592:H597" si="132">ROUND(F592*AD592,2)</f>
        <v>0</v>
      </c>
      <c r="I592" s="56">
        <f t="shared" ref="I592:I597" si="133">J592-H592</f>
        <v>0</v>
      </c>
      <c r="J592" s="56">
        <f t="shared" ref="J592:J597" si="134">ROUND(F592*G592,2)</f>
        <v>0</v>
      </c>
      <c r="K592" s="56">
        <v>0</v>
      </c>
      <c r="L592" s="56">
        <f t="shared" ref="L592:L597" si="135">F592*K592</f>
        <v>0</v>
      </c>
      <c r="M592" s="57" t="s">
        <v>10</v>
      </c>
      <c r="N592" s="56">
        <f t="shared" ref="N592:N597" si="136">IF(M592="5",I592,0)</f>
        <v>0</v>
      </c>
      <c r="Y592" s="56">
        <f t="shared" ref="Y592:Y597" si="137">IF(AC592=0,J592,0)</f>
        <v>0</v>
      </c>
      <c r="Z592" s="56">
        <f t="shared" ref="Z592:Z597" si="138">IF(AC592=15,J592,0)</f>
        <v>0</v>
      </c>
      <c r="AA592" s="56">
        <f t="shared" ref="AA592:AA597" si="139">IF(AC592=21,J592,0)</f>
        <v>0</v>
      </c>
      <c r="AC592" s="58">
        <v>21</v>
      </c>
      <c r="AD592" s="58">
        <f t="shared" ref="AD592:AD597" si="140">G592*0</f>
        <v>0</v>
      </c>
      <c r="AE592" s="58">
        <f t="shared" ref="AE592:AE597" si="141">G592*(1-0)</f>
        <v>0</v>
      </c>
      <c r="AL592" s="58">
        <f t="shared" ref="AL592:AL597" si="142">F592*AD592</f>
        <v>0</v>
      </c>
      <c r="AM592" s="58">
        <f t="shared" ref="AM592:AM597" si="143">F592*AE592</f>
        <v>0</v>
      </c>
      <c r="AN592" s="59" t="s">
        <v>1760</v>
      </c>
      <c r="AO592" s="59" t="s">
        <v>1767</v>
      </c>
      <c r="AP592" s="47" t="s">
        <v>1771</v>
      </c>
    </row>
    <row r="593" spans="1:42" x14ac:dyDescent="0.2">
      <c r="A593" s="55" t="s">
        <v>299</v>
      </c>
      <c r="B593" s="55" t="s">
        <v>1141</v>
      </c>
      <c r="C593" s="55" t="s">
        <v>1226</v>
      </c>
      <c r="D593" s="55" t="s">
        <v>1339</v>
      </c>
      <c r="E593" s="55" t="s">
        <v>1710</v>
      </c>
      <c r="F593" s="56">
        <v>1.9</v>
      </c>
      <c r="G593" s="56">
        <v>0</v>
      </c>
      <c r="H593" s="56">
        <f t="shared" si="132"/>
        <v>0</v>
      </c>
      <c r="I593" s="56">
        <f t="shared" si="133"/>
        <v>0</v>
      </c>
      <c r="J593" s="56">
        <f t="shared" si="134"/>
        <v>0</v>
      </c>
      <c r="K593" s="56">
        <v>0</v>
      </c>
      <c r="L593" s="56">
        <f t="shared" si="135"/>
        <v>0</v>
      </c>
      <c r="M593" s="57" t="s">
        <v>10</v>
      </c>
      <c r="N593" s="56">
        <f t="shared" si="136"/>
        <v>0</v>
      </c>
      <c r="Y593" s="56">
        <f t="shared" si="137"/>
        <v>0</v>
      </c>
      <c r="Z593" s="56">
        <f t="shared" si="138"/>
        <v>0</v>
      </c>
      <c r="AA593" s="56">
        <f t="shared" si="139"/>
        <v>0</v>
      </c>
      <c r="AC593" s="58">
        <v>21</v>
      </c>
      <c r="AD593" s="58">
        <f t="shared" si="140"/>
        <v>0</v>
      </c>
      <c r="AE593" s="58">
        <f t="shared" si="141"/>
        <v>0</v>
      </c>
      <c r="AL593" s="58">
        <f t="shared" si="142"/>
        <v>0</v>
      </c>
      <c r="AM593" s="58">
        <f t="shared" si="143"/>
        <v>0</v>
      </c>
      <c r="AN593" s="59" t="s">
        <v>1760</v>
      </c>
      <c r="AO593" s="59" t="s">
        <v>1767</v>
      </c>
      <c r="AP593" s="47" t="s">
        <v>1771</v>
      </c>
    </row>
    <row r="594" spans="1:42" x14ac:dyDescent="0.2">
      <c r="A594" s="55" t="s">
        <v>300</v>
      </c>
      <c r="B594" s="55" t="s">
        <v>1141</v>
      </c>
      <c r="C594" s="55" t="s">
        <v>1227</v>
      </c>
      <c r="D594" s="55" t="s">
        <v>1340</v>
      </c>
      <c r="E594" s="55" t="s">
        <v>1710</v>
      </c>
      <c r="F594" s="56">
        <v>1.9</v>
      </c>
      <c r="G594" s="56">
        <v>0</v>
      </c>
      <c r="H594" s="56">
        <f t="shared" si="132"/>
        <v>0</v>
      </c>
      <c r="I594" s="56">
        <f t="shared" si="133"/>
        <v>0</v>
      </c>
      <c r="J594" s="56">
        <f t="shared" si="134"/>
        <v>0</v>
      </c>
      <c r="K594" s="56">
        <v>0</v>
      </c>
      <c r="L594" s="56">
        <f t="shared" si="135"/>
        <v>0</v>
      </c>
      <c r="M594" s="57" t="s">
        <v>10</v>
      </c>
      <c r="N594" s="56">
        <f t="shared" si="136"/>
        <v>0</v>
      </c>
      <c r="Y594" s="56">
        <f t="shared" si="137"/>
        <v>0</v>
      </c>
      <c r="Z594" s="56">
        <f t="shared" si="138"/>
        <v>0</v>
      </c>
      <c r="AA594" s="56">
        <f t="shared" si="139"/>
        <v>0</v>
      </c>
      <c r="AC594" s="58">
        <v>21</v>
      </c>
      <c r="AD594" s="58">
        <f t="shared" si="140"/>
        <v>0</v>
      </c>
      <c r="AE594" s="58">
        <f t="shared" si="141"/>
        <v>0</v>
      </c>
      <c r="AL594" s="58">
        <f t="shared" si="142"/>
        <v>0</v>
      </c>
      <c r="AM594" s="58">
        <f t="shared" si="143"/>
        <v>0</v>
      </c>
      <c r="AN594" s="59" t="s">
        <v>1760</v>
      </c>
      <c r="AO594" s="59" t="s">
        <v>1767</v>
      </c>
      <c r="AP594" s="47" t="s">
        <v>1771</v>
      </c>
    </row>
    <row r="595" spans="1:42" x14ac:dyDescent="0.2">
      <c r="A595" s="55" t="s">
        <v>301</v>
      </c>
      <c r="B595" s="55" t="s">
        <v>1141</v>
      </c>
      <c r="C595" s="55" t="s">
        <v>1228</v>
      </c>
      <c r="D595" s="55" t="s">
        <v>1341</v>
      </c>
      <c r="E595" s="55" t="s">
        <v>1710</v>
      </c>
      <c r="F595" s="56">
        <v>1.9</v>
      </c>
      <c r="G595" s="56">
        <v>0</v>
      </c>
      <c r="H595" s="56">
        <f t="shared" si="132"/>
        <v>0</v>
      </c>
      <c r="I595" s="56">
        <f t="shared" si="133"/>
        <v>0</v>
      </c>
      <c r="J595" s="56">
        <f t="shared" si="134"/>
        <v>0</v>
      </c>
      <c r="K595" s="56">
        <v>0</v>
      </c>
      <c r="L595" s="56">
        <f t="shared" si="135"/>
        <v>0</v>
      </c>
      <c r="M595" s="57" t="s">
        <v>10</v>
      </c>
      <c r="N595" s="56">
        <f t="shared" si="136"/>
        <v>0</v>
      </c>
      <c r="Y595" s="56">
        <f t="shared" si="137"/>
        <v>0</v>
      </c>
      <c r="Z595" s="56">
        <f t="shared" si="138"/>
        <v>0</v>
      </c>
      <c r="AA595" s="56">
        <f t="shared" si="139"/>
        <v>0</v>
      </c>
      <c r="AC595" s="58">
        <v>21</v>
      </c>
      <c r="AD595" s="58">
        <f t="shared" si="140"/>
        <v>0</v>
      </c>
      <c r="AE595" s="58">
        <f t="shared" si="141"/>
        <v>0</v>
      </c>
      <c r="AL595" s="58">
        <f t="shared" si="142"/>
        <v>0</v>
      </c>
      <c r="AM595" s="58">
        <f t="shared" si="143"/>
        <v>0</v>
      </c>
      <c r="AN595" s="59" t="s">
        <v>1760</v>
      </c>
      <c r="AO595" s="59" t="s">
        <v>1767</v>
      </c>
      <c r="AP595" s="47" t="s">
        <v>1771</v>
      </c>
    </row>
    <row r="596" spans="1:42" x14ac:dyDescent="0.2">
      <c r="A596" s="55" t="s">
        <v>302</v>
      </c>
      <c r="B596" s="55" t="s">
        <v>1141</v>
      </c>
      <c r="C596" s="55" t="s">
        <v>1229</v>
      </c>
      <c r="D596" s="55" t="s">
        <v>1342</v>
      </c>
      <c r="E596" s="55" t="s">
        <v>1710</v>
      </c>
      <c r="F596" s="56">
        <v>1.9</v>
      </c>
      <c r="G596" s="56">
        <v>0</v>
      </c>
      <c r="H596" s="56">
        <f t="shared" si="132"/>
        <v>0</v>
      </c>
      <c r="I596" s="56">
        <f t="shared" si="133"/>
        <v>0</v>
      </c>
      <c r="J596" s="56">
        <f t="shared" si="134"/>
        <v>0</v>
      </c>
      <c r="K596" s="56">
        <v>0</v>
      </c>
      <c r="L596" s="56">
        <f t="shared" si="135"/>
        <v>0</v>
      </c>
      <c r="M596" s="57" t="s">
        <v>10</v>
      </c>
      <c r="N596" s="56">
        <f t="shared" si="136"/>
        <v>0</v>
      </c>
      <c r="Y596" s="56">
        <f t="shared" si="137"/>
        <v>0</v>
      </c>
      <c r="Z596" s="56">
        <f t="shared" si="138"/>
        <v>0</v>
      </c>
      <c r="AA596" s="56">
        <f t="shared" si="139"/>
        <v>0</v>
      </c>
      <c r="AC596" s="58">
        <v>21</v>
      </c>
      <c r="AD596" s="58">
        <f t="shared" si="140"/>
        <v>0</v>
      </c>
      <c r="AE596" s="58">
        <f t="shared" si="141"/>
        <v>0</v>
      </c>
      <c r="AL596" s="58">
        <f t="shared" si="142"/>
        <v>0</v>
      </c>
      <c r="AM596" s="58">
        <f t="shared" si="143"/>
        <v>0</v>
      </c>
      <c r="AN596" s="59" t="s">
        <v>1760</v>
      </c>
      <c r="AO596" s="59" t="s">
        <v>1767</v>
      </c>
      <c r="AP596" s="47" t="s">
        <v>1771</v>
      </c>
    </row>
    <row r="597" spans="1:42" x14ac:dyDescent="0.2">
      <c r="A597" s="55" t="s">
        <v>303</v>
      </c>
      <c r="B597" s="55" t="s">
        <v>1141</v>
      </c>
      <c r="C597" s="55" t="s">
        <v>1230</v>
      </c>
      <c r="D597" s="55" t="s">
        <v>1343</v>
      </c>
      <c r="E597" s="55" t="s">
        <v>1710</v>
      </c>
      <c r="F597" s="56">
        <v>1.9</v>
      </c>
      <c r="G597" s="56">
        <v>0</v>
      </c>
      <c r="H597" s="56">
        <f t="shared" si="132"/>
        <v>0</v>
      </c>
      <c r="I597" s="56">
        <f t="shared" si="133"/>
        <v>0</v>
      </c>
      <c r="J597" s="56">
        <f t="shared" si="134"/>
        <v>0</v>
      </c>
      <c r="K597" s="56">
        <v>0</v>
      </c>
      <c r="L597" s="56">
        <f t="shared" si="135"/>
        <v>0</v>
      </c>
      <c r="M597" s="57" t="s">
        <v>10</v>
      </c>
      <c r="N597" s="56">
        <f t="shared" si="136"/>
        <v>0</v>
      </c>
      <c r="Y597" s="56">
        <f t="shared" si="137"/>
        <v>0</v>
      </c>
      <c r="Z597" s="56">
        <f t="shared" si="138"/>
        <v>0</v>
      </c>
      <c r="AA597" s="56">
        <f t="shared" si="139"/>
        <v>0</v>
      </c>
      <c r="AC597" s="58">
        <v>21</v>
      </c>
      <c r="AD597" s="58">
        <f t="shared" si="140"/>
        <v>0</v>
      </c>
      <c r="AE597" s="58">
        <f t="shared" si="141"/>
        <v>0</v>
      </c>
      <c r="AL597" s="58">
        <f t="shared" si="142"/>
        <v>0</v>
      </c>
      <c r="AM597" s="58">
        <f t="shared" si="143"/>
        <v>0</v>
      </c>
      <c r="AN597" s="59" t="s">
        <v>1760</v>
      </c>
      <c r="AO597" s="59" t="s">
        <v>1767</v>
      </c>
      <c r="AP597" s="47" t="s">
        <v>1771</v>
      </c>
    </row>
    <row r="598" spans="1:42" x14ac:dyDescent="0.2">
      <c r="A598" s="52"/>
      <c r="B598" s="53" t="s">
        <v>1142</v>
      </c>
      <c r="C598" s="53"/>
      <c r="D598" s="269" t="s">
        <v>1414</v>
      </c>
      <c r="E598" s="270"/>
      <c r="F598" s="270"/>
      <c r="G598" s="270"/>
      <c r="H598" s="54">
        <f>H599+H604+H607+H610+H621+H634+H637+H670+H680+H704+H709+H720+H727+H734+H736</f>
        <v>0</v>
      </c>
      <c r="I598" s="54">
        <f>I599+I604+I607+I610+I621+I634+I637+I670+I680+I704+I709+I720+I727+I734+I736</f>
        <v>0</v>
      </c>
      <c r="J598" s="54">
        <f>H598+I598</f>
        <v>0</v>
      </c>
      <c r="K598" s="47"/>
      <c r="L598" s="54">
        <f>L599+L604+L607+L610+L621+L634+L637+L670+L680+L704+L709+L720+L727+L734+L736</f>
        <v>3.9116941000000001</v>
      </c>
    </row>
    <row r="599" spans="1:42" x14ac:dyDescent="0.2">
      <c r="A599" s="52"/>
      <c r="B599" s="53" t="s">
        <v>1142</v>
      </c>
      <c r="C599" s="53" t="s">
        <v>38</v>
      </c>
      <c r="D599" s="269" t="s">
        <v>1248</v>
      </c>
      <c r="E599" s="270"/>
      <c r="F599" s="270"/>
      <c r="G599" s="270"/>
      <c r="H599" s="54">
        <f>SUM(H600:H603)</f>
        <v>0</v>
      </c>
      <c r="I599" s="54">
        <f>SUM(I600:I603)</f>
        <v>0</v>
      </c>
      <c r="J599" s="54">
        <f>H599+I599</f>
        <v>0</v>
      </c>
      <c r="K599" s="47"/>
      <c r="L599" s="54">
        <f>SUM(L600:L603)</f>
        <v>6.1462200000000002E-2</v>
      </c>
      <c r="O599" s="54">
        <f>IF(P599="PR",J599,SUM(N600:N603))</f>
        <v>0</v>
      </c>
      <c r="P599" s="47" t="s">
        <v>1734</v>
      </c>
      <c r="Q599" s="54">
        <f>IF(P599="HS",H599,0)</f>
        <v>0</v>
      </c>
      <c r="R599" s="54">
        <f>IF(P599="HS",I599-O599,0)</f>
        <v>0</v>
      </c>
      <c r="S599" s="54">
        <f>IF(P599="PS",H599,0)</f>
        <v>0</v>
      </c>
      <c r="T599" s="54">
        <f>IF(P599="PS",I599-O599,0)</f>
        <v>0</v>
      </c>
      <c r="U599" s="54">
        <f>IF(P599="MP",H599,0)</f>
        <v>0</v>
      </c>
      <c r="V599" s="54">
        <f>IF(P599="MP",I599-O599,0)</f>
        <v>0</v>
      </c>
      <c r="W599" s="54">
        <f>IF(P599="OM",H599,0)</f>
        <v>0</v>
      </c>
      <c r="X599" s="47" t="s">
        <v>1142</v>
      </c>
      <c r="AH599" s="54">
        <f>SUM(Y600:Y603)</f>
        <v>0</v>
      </c>
      <c r="AI599" s="54">
        <f>SUM(Z600:Z603)</f>
        <v>0</v>
      </c>
      <c r="AJ599" s="54">
        <f>SUM(AA600:AA603)</f>
        <v>0</v>
      </c>
    </row>
    <row r="600" spans="1:42" x14ac:dyDescent="0.2">
      <c r="A600" s="55" t="s">
        <v>304</v>
      </c>
      <c r="B600" s="55" t="s">
        <v>1142</v>
      </c>
      <c r="C600" s="55" t="s">
        <v>1155</v>
      </c>
      <c r="D600" s="55" t="s">
        <v>1835</v>
      </c>
      <c r="E600" s="55" t="s">
        <v>1707</v>
      </c>
      <c r="F600" s="56">
        <v>0.02</v>
      </c>
      <c r="G600" s="56">
        <v>0</v>
      </c>
      <c r="H600" s="56">
        <f>ROUND(F600*AD600,2)</f>
        <v>0</v>
      </c>
      <c r="I600" s="56">
        <f>J600-H600</f>
        <v>0</v>
      </c>
      <c r="J600" s="56">
        <f>ROUND(F600*G600,2)</f>
        <v>0</v>
      </c>
      <c r="K600" s="56">
        <v>2.53999</v>
      </c>
      <c r="L600" s="56">
        <f>F600*K600</f>
        <v>5.0799799999999999E-2</v>
      </c>
      <c r="M600" s="57" t="s">
        <v>7</v>
      </c>
      <c r="N600" s="56">
        <f>IF(M600="5",I600,0)</f>
        <v>0</v>
      </c>
      <c r="Y600" s="56">
        <f>IF(AC600=0,J600,0)</f>
        <v>0</v>
      </c>
      <c r="Z600" s="56">
        <f>IF(AC600=15,J600,0)</f>
        <v>0</v>
      </c>
      <c r="AA600" s="56">
        <f>IF(AC600=21,J600,0)</f>
        <v>0</v>
      </c>
      <c r="AC600" s="58">
        <v>21</v>
      </c>
      <c r="AD600" s="58">
        <f>G600*0.813362397820164</f>
        <v>0</v>
      </c>
      <c r="AE600" s="58">
        <f>G600*(1-0.813362397820164)</f>
        <v>0</v>
      </c>
      <c r="AL600" s="58">
        <f>F600*AD600</f>
        <v>0</v>
      </c>
      <c r="AM600" s="58">
        <f>F600*AE600</f>
        <v>0</v>
      </c>
      <c r="AN600" s="59" t="s">
        <v>1745</v>
      </c>
      <c r="AO600" s="59" t="s">
        <v>1761</v>
      </c>
      <c r="AP600" s="47" t="s">
        <v>1772</v>
      </c>
    </row>
    <row r="601" spans="1:42" x14ac:dyDescent="0.2">
      <c r="D601" s="60" t="s">
        <v>1249</v>
      </c>
      <c r="F601" s="61">
        <v>0.02</v>
      </c>
    </row>
    <row r="602" spans="1:42" x14ac:dyDescent="0.2">
      <c r="A602" s="55" t="s">
        <v>305</v>
      </c>
      <c r="B602" s="55" t="s">
        <v>1142</v>
      </c>
      <c r="C602" s="55" t="s">
        <v>1156</v>
      </c>
      <c r="D602" s="55" t="s">
        <v>1250</v>
      </c>
      <c r="E602" s="55" t="s">
        <v>1708</v>
      </c>
      <c r="F602" s="56">
        <v>0.28000000000000003</v>
      </c>
      <c r="G602" s="56">
        <v>0</v>
      </c>
      <c r="H602" s="56">
        <f>ROUND(F602*AD602,2)</f>
        <v>0</v>
      </c>
      <c r="I602" s="56">
        <f>J602-H602</f>
        <v>0</v>
      </c>
      <c r="J602" s="56">
        <f>ROUND(F602*G602,2)</f>
        <v>0</v>
      </c>
      <c r="K602" s="56">
        <v>3.8080000000000003E-2</v>
      </c>
      <c r="L602" s="56">
        <f>F602*K602</f>
        <v>1.0662400000000002E-2</v>
      </c>
      <c r="M602" s="57" t="s">
        <v>7</v>
      </c>
      <c r="N602" s="56">
        <f>IF(M602="5",I602,0)</f>
        <v>0</v>
      </c>
      <c r="Y602" s="56">
        <f>IF(AC602=0,J602,0)</f>
        <v>0</v>
      </c>
      <c r="Z602" s="56">
        <f>IF(AC602=15,J602,0)</f>
        <v>0</v>
      </c>
      <c r="AA602" s="56">
        <f>IF(AC602=21,J602,0)</f>
        <v>0</v>
      </c>
      <c r="AC602" s="58">
        <v>21</v>
      </c>
      <c r="AD602" s="58">
        <f>G602*0.555284552845528</f>
        <v>0</v>
      </c>
      <c r="AE602" s="58">
        <f>G602*(1-0.555284552845528)</f>
        <v>0</v>
      </c>
      <c r="AL602" s="58">
        <f>F602*AD602</f>
        <v>0</v>
      </c>
      <c r="AM602" s="58">
        <f>F602*AE602</f>
        <v>0</v>
      </c>
      <c r="AN602" s="59" t="s">
        <v>1745</v>
      </c>
      <c r="AO602" s="59" t="s">
        <v>1761</v>
      </c>
      <c r="AP602" s="47" t="s">
        <v>1772</v>
      </c>
    </row>
    <row r="603" spans="1:42" x14ac:dyDescent="0.2">
      <c r="D603" s="60" t="s">
        <v>1251</v>
      </c>
      <c r="F603" s="61">
        <v>0.28000000000000003</v>
      </c>
    </row>
    <row r="604" spans="1:42" x14ac:dyDescent="0.2">
      <c r="A604" s="52"/>
      <c r="B604" s="53" t="s">
        <v>1142</v>
      </c>
      <c r="C604" s="53" t="s">
        <v>39</v>
      </c>
      <c r="D604" s="269" t="s">
        <v>1252</v>
      </c>
      <c r="E604" s="270"/>
      <c r="F604" s="270"/>
      <c r="G604" s="270"/>
      <c r="H604" s="54">
        <f>SUM(H605:H606)</f>
        <v>0</v>
      </c>
      <c r="I604" s="54">
        <f>SUM(I605:I606)</f>
        <v>0</v>
      </c>
      <c r="J604" s="54">
        <f>H604+I604</f>
        <v>0</v>
      </c>
      <c r="K604" s="47"/>
      <c r="L604" s="54">
        <f>SUM(L605:L606)</f>
        <v>0.142425</v>
      </c>
      <c r="O604" s="54">
        <f>IF(P604="PR",J604,SUM(N605:N606))</f>
        <v>0</v>
      </c>
      <c r="P604" s="47" t="s">
        <v>1734</v>
      </c>
      <c r="Q604" s="54">
        <f>IF(P604="HS",H604,0)</f>
        <v>0</v>
      </c>
      <c r="R604" s="54">
        <f>IF(P604="HS",I604-O604,0)</f>
        <v>0</v>
      </c>
      <c r="S604" s="54">
        <f>IF(P604="PS",H604,0)</f>
        <v>0</v>
      </c>
      <c r="T604" s="54">
        <f>IF(P604="PS",I604-O604,0)</f>
        <v>0</v>
      </c>
      <c r="U604" s="54">
        <f>IF(P604="MP",H604,0)</f>
        <v>0</v>
      </c>
      <c r="V604" s="54">
        <f>IF(P604="MP",I604-O604,0)</f>
        <v>0</v>
      </c>
      <c r="W604" s="54">
        <f>IF(P604="OM",H604,0)</f>
        <v>0</v>
      </c>
      <c r="X604" s="47" t="s">
        <v>1142</v>
      </c>
      <c r="AH604" s="54">
        <f>SUM(Y605:Y606)</f>
        <v>0</v>
      </c>
      <c r="AI604" s="54">
        <f>SUM(Z605:Z606)</f>
        <v>0</v>
      </c>
      <c r="AJ604" s="54">
        <f>SUM(AA605:AA606)</f>
        <v>0</v>
      </c>
    </row>
    <row r="605" spans="1:42" x14ac:dyDescent="0.2">
      <c r="A605" s="55" t="s">
        <v>306</v>
      </c>
      <c r="B605" s="55" t="s">
        <v>1142</v>
      </c>
      <c r="C605" s="55" t="s">
        <v>1157</v>
      </c>
      <c r="D605" s="55" t="s">
        <v>1844</v>
      </c>
      <c r="E605" s="55" t="s">
        <v>1708</v>
      </c>
      <c r="F605" s="56">
        <v>1.35</v>
      </c>
      <c r="G605" s="56">
        <v>0</v>
      </c>
      <c r="H605" s="56">
        <f>ROUND(F605*AD605,2)</f>
        <v>0</v>
      </c>
      <c r="I605" s="56">
        <f>J605-H605</f>
        <v>0</v>
      </c>
      <c r="J605" s="56">
        <f>ROUND(F605*G605,2)</f>
        <v>0</v>
      </c>
      <c r="K605" s="56">
        <v>0.1055</v>
      </c>
      <c r="L605" s="56">
        <f>F605*K605</f>
        <v>0.142425</v>
      </c>
      <c r="M605" s="57" t="s">
        <v>7</v>
      </c>
      <c r="N605" s="56">
        <f>IF(M605="5",I605,0)</f>
        <v>0</v>
      </c>
      <c r="Y605" s="56">
        <f>IF(AC605=0,J605,0)</f>
        <v>0</v>
      </c>
      <c r="Z605" s="56">
        <f>IF(AC605=15,J605,0)</f>
        <v>0</v>
      </c>
      <c r="AA605" s="56">
        <f>IF(AC605=21,J605,0)</f>
        <v>0</v>
      </c>
      <c r="AC605" s="58">
        <v>21</v>
      </c>
      <c r="AD605" s="58">
        <f>G605*0.853314527503526</f>
        <v>0</v>
      </c>
      <c r="AE605" s="58">
        <f>G605*(1-0.853314527503526)</f>
        <v>0</v>
      </c>
      <c r="AL605" s="58">
        <f>F605*AD605</f>
        <v>0</v>
      </c>
      <c r="AM605" s="58">
        <f>F605*AE605</f>
        <v>0</v>
      </c>
      <c r="AN605" s="59" t="s">
        <v>1746</v>
      </c>
      <c r="AO605" s="59" t="s">
        <v>1761</v>
      </c>
      <c r="AP605" s="47" t="s">
        <v>1772</v>
      </c>
    </row>
    <row r="606" spans="1:42" x14ac:dyDescent="0.2">
      <c r="D606" s="60" t="s">
        <v>1383</v>
      </c>
      <c r="F606" s="61">
        <v>1.35</v>
      </c>
    </row>
    <row r="607" spans="1:42" x14ac:dyDescent="0.2">
      <c r="A607" s="52"/>
      <c r="B607" s="53" t="s">
        <v>1142</v>
      </c>
      <c r="C607" s="53" t="s">
        <v>43</v>
      </c>
      <c r="D607" s="269" t="s">
        <v>1254</v>
      </c>
      <c r="E607" s="270"/>
      <c r="F607" s="270"/>
      <c r="G607" s="270"/>
      <c r="H607" s="54">
        <f>SUM(H608:H608)</f>
        <v>0</v>
      </c>
      <c r="I607" s="54">
        <f>SUM(I608:I608)</f>
        <v>0</v>
      </c>
      <c r="J607" s="54">
        <f>H607+I607</f>
        <v>0</v>
      </c>
      <c r="K607" s="47"/>
      <c r="L607" s="54">
        <f>SUM(L608:L608)</f>
        <v>0.10639199999999999</v>
      </c>
      <c r="O607" s="54">
        <f>IF(P607="PR",J607,SUM(N608:N608))</f>
        <v>0</v>
      </c>
      <c r="P607" s="47" t="s">
        <v>1734</v>
      </c>
      <c r="Q607" s="54">
        <f>IF(P607="HS",H607,0)</f>
        <v>0</v>
      </c>
      <c r="R607" s="54">
        <f>IF(P607="HS",I607-O607,0)</f>
        <v>0</v>
      </c>
      <c r="S607" s="54">
        <f>IF(P607="PS",H607,0)</f>
        <v>0</v>
      </c>
      <c r="T607" s="54">
        <f>IF(P607="PS",I607-O607,0)</f>
        <v>0</v>
      </c>
      <c r="U607" s="54">
        <f>IF(P607="MP",H607,0)</f>
        <v>0</v>
      </c>
      <c r="V607" s="54">
        <f>IF(P607="MP",I607-O607,0)</f>
        <v>0</v>
      </c>
      <c r="W607" s="54">
        <f>IF(P607="OM",H607,0)</f>
        <v>0</v>
      </c>
      <c r="X607" s="47" t="s">
        <v>1142</v>
      </c>
      <c r="AH607" s="54">
        <f>SUM(Y608:Y608)</f>
        <v>0</v>
      </c>
      <c r="AI607" s="54">
        <f>SUM(Z608:Z608)</f>
        <v>0</v>
      </c>
      <c r="AJ607" s="54">
        <f>SUM(AA608:AA608)</f>
        <v>0</v>
      </c>
    </row>
    <row r="608" spans="1:42" x14ac:dyDescent="0.2">
      <c r="A608" s="55" t="s">
        <v>307</v>
      </c>
      <c r="B608" s="55" t="s">
        <v>1142</v>
      </c>
      <c r="C608" s="55" t="s">
        <v>1158</v>
      </c>
      <c r="D608" s="55" t="s">
        <v>1255</v>
      </c>
      <c r="E608" s="55" t="s">
        <v>1708</v>
      </c>
      <c r="F608" s="56">
        <v>5.72</v>
      </c>
      <c r="G608" s="56">
        <v>0</v>
      </c>
      <c r="H608" s="56">
        <f>ROUND(F608*AD608,2)</f>
        <v>0</v>
      </c>
      <c r="I608" s="56">
        <f>J608-H608</f>
        <v>0</v>
      </c>
      <c r="J608" s="56">
        <f>ROUND(F608*G608,2)</f>
        <v>0</v>
      </c>
      <c r="K608" s="56">
        <v>1.8599999999999998E-2</v>
      </c>
      <c r="L608" s="56">
        <f>F608*K608</f>
        <v>0.10639199999999999</v>
      </c>
      <c r="M608" s="57" t="s">
        <v>7</v>
      </c>
      <c r="N608" s="56">
        <f>IF(M608="5",I608,0)</f>
        <v>0</v>
      </c>
      <c r="Y608" s="56">
        <f>IF(AC608=0,J608,0)</f>
        <v>0</v>
      </c>
      <c r="Z608" s="56">
        <f>IF(AC608=15,J608,0)</f>
        <v>0</v>
      </c>
      <c r="AA608" s="56">
        <f>IF(AC608=21,J608,0)</f>
        <v>0</v>
      </c>
      <c r="AC608" s="58">
        <v>21</v>
      </c>
      <c r="AD608" s="58">
        <f>G608*0.563277249451353</f>
        <v>0</v>
      </c>
      <c r="AE608" s="58">
        <f>G608*(1-0.563277249451353)</f>
        <v>0</v>
      </c>
      <c r="AL608" s="58">
        <f>F608*AD608</f>
        <v>0</v>
      </c>
      <c r="AM608" s="58">
        <f>F608*AE608</f>
        <v>0</v>
      </c>
      <c r="AN608" s="59" t="s">
        <v>1747</v>
      </c>
      <c r="AO608" s="59" t="s">
        <v>1761</v>
      </c>
      <c r="AP608" s="47" t="s">
        <v>1772</v>
      </c>
    </row>
    <row r="609" spans="1:42" x14ac:dyDescent="0.2">
      <c r="D609" s="60" t="s">
        <v>1415</v>
      </c>
      <c r="F609" s="61">
        <v>5.72</v>
      </c>
    </row>
    <row r="610" spans="1:42" x14ac:dyDescent="0.2">
      <c r="A610" s="52"/>
      <c r="B610" s="53" t="s">
        <v>1142</v>
      </c>
      <c r="C610" s="53" t="s">
        <v>68</v>
      </c>
      <c r="D610" s="269" t="s">
        <v>1257</v>
      </c>
      <c r="E610" s="270"/>
      <c r="F610" s="270"/>
      <c r="G610" s="270"/>
      <c r="H610" s="54">
        <f>SUM(H611:H619)</f>
        <v>0</v>
      </c>
      <c r="I610" s="54">
        <f>SUM(I611:I619)</f>
        <v>0</v>
      </c>
      <c r="J610" s="54">
        <f>H610+I610</f>
        <v>0</v>
      </c>
      <c r="K610" s="47"/>
      <c r="L610" s="54">
        <f>SUM(L611:L619)</f>
        <v>0.48790480000000003</v>
      </c>
      <c r="O610" s="54">
        <f>IF(P610="PR",J610,SUM(N611:N619))</f>
        <v>0</v>
      </c>
      <c r="P610" s="47" t="s">
        <v>1734</v>
      </c>
      <c r="Q610" s="54">
        <f>IF(P610="HS",H610,0)</f>
        <v>0</v>
      </c>
      <c r="R610" s="54">
        <f>IF(P610="HS",I610-O610,0)</f>
        <v>0</v>
      </c>
      <c r="S610" s="54">
        <f>IF(P610="PS",H610,0)</f>
        <v>0</v>
      </c>
      <c r="T610" s="54">
        <f>IF(P610="PS",I610-O610,0)</f>
        <v>0</v>
      </c>
      <c r="U610" s="54">
        <f>IF(P610="MP",H610,0)</f>
        <v>0</v>
      </c>
      <c r="V610" s="54">
        <f>IF(P610="MP",I610-O610,0)</f>
        <v>0</v>
      </c>
      <c r="W610" s="54">
        <f>IF(P610="OM",H610,0)</f>
        <v>0</v>
      </c>
      <c r="X610" s="47" t="s">
        <v>1142</v>
      </c>
      <c r="AH610" s="54">
        <f>SUM(Y611:Y619)</f>
        <v>0</v>
      </c>
      <c r="AI610" s="54">
        <f>SUM(Z611:Z619)</f>
        <v>0</v>
      </c>
      <c r="AJ610" s="54">
        <f>SUM(AA611:AA619)</f>
        <v>0</v>
      </c>
    </row>
    <row r="611" spans="1:42" x14ac:dyDescent="0.2">
      <c r="A611" s="55" t="s">
        <v>308</v>
      </c>
      <c r="B611" s="55" t="s">
        <v>1142</v>
      </c>
      <c r="C611" s="55" t="s">
        <v>1159</v>
      </c>
      <c r="D611" s="55" t="s">
        <v>1836</v>
      </c>
      <c r="E611" s="55" t="s">
        <v>1707</v>
      </c>
      <c r="F611" s="56">
        <v>0.11</v>
      </c>
      <c r="G611" s="56">
        <v>0</v>
      </c>
      <c r="H611" s="56">
        <f>ROUND(F611*AD611,2)</f>
        <v>0</v>
      </c>
      <c r="I611" s="56">
        <f>J611-H611</f>
        <v>0</v>
      </c>
      <c r="J611" s="56">
        <f>ROUND(F611*G611,2)</f>
        <v>0</v>
      </c>
      <c r="K611" s="56">
        <v>2.5249999999999999</v>
      </c>
      <c r="L611" s="56">
        <f>F611*K611</f>
        <v>0.27775</v>
      </c>
      <c r="M611" s="57" t="s">
        <v>7</v>
      </c>
      <c r="N611" s="56">
        <f>IF(M611="5",I611,0)</f>
        <v>0</v>
      </c>
      <c r="Y611" s="56">
        <f>IF(AC611=0,J611,0)</f>
        <v>0</v>
      </c>
      <c r="Z611" s="56">
        <f>IF(AC611=15,J611,0)</f>
        <v>0</v>
      </c>
      <c r="AA611" s="56">
        <f>IF(AC611=21,J611,0)</f>
        <v>0</v>
      </c>
      <c r="AC611" s="58">
        <v>21</v>
      </c>
      <c r="AD611" s="58">
        <f>G611*0.859082802547771</f>
        <v>0</v>
      </c>
      <c r="AE611" s="58">
        <f>G611*(1-0.859082802547771)</f>
        <v>0</v>
      </c>
      <c r="AL611" s="58">
        <f>F611*AD611</f>
        <v>0</v>
      </c>
      <c r="AM611" s="58">
        <f>F611*AE611</f>
        <v>0</v>
      </c>
      <c r="AN611" s="59" t="s">
        <v>1748</v>
      </c>
      <c r="AO611" s="59" t="s">
        <v>1762</v>
      </c>
      <c r="AP611" s="47" t="s">
        <v>1772</v>
      </c>
    </row>
    <row r="612" spans="1:42" x14ac:dyDescent="0.2">
      <c r="D612" s="60" t="s">
        <v>1416</v>
      </c>
      <c r="F612" s="61">
        <v>0.11</v>
      </c>
    </row>
    <row r="613" spans="1:42" x14ac:dyDescent="0.2">
      <c r="A613" s="55" t="s">
        <v>309</v>
      </c>
      <c r="B613" s="55" t="s">
        <v>1142</v>
      </c>
      <c r="C613" s="55" t="s">
        <v>1160</v>
      </c>
      <c r="D613" s="55" t="s">
        <v>1259</v>
      </c>
      <c r="E613" s="55" t="s">
        <v>1708</v>
      </c>
      <c r="F613" s="56">
        <v>0.08</v>
      </c>
      <c r="G613" s="56">
        <v>0</v>
      </c>
      <c r="H613" s="56">
        <f>ROUND(F613*AD613,2)</f>
        <v>0</v>
      </c>
      <c r="I613" s="56">
        <f>J613-H613</f>
        <v>0</v>
      </c>
      <c r="J613" s="56">
        <f>ROUND(F613*G613,2)</f>
        <v>0</v>
      </c>
      <c r="K613" s="56">
        <v>1.41E-2</v>
      </c>
      <c r="L613" s="56">
        <f>F613*K613</f>
        <v>1.1280000000000001E-3</v>
      </c>
      <c r="M613" s="57" t="s">
        <v>7</v>
      </c>
      <c r="N613" s="56">
        <f>IF(M613="5",I613,0)</f>
        <v>0</v>
      </c>
      <c r="Y613" s="56">
        <f>IF(AC613=0,J613,0)</f>
        <v>0</v>
      </c>
      <c r="Z613" s="56">
        <f>IF(AC613=15,J613,0)</f>
        <v>0</v>
      </c>
      <c r="AA613" s="56">
        <f>IF(AC613=21,J613,0)</f>
        <v>0</v>
      </c>
      <c r="AC613" s="58">
        <v>21</v>
      </c>
      <c r="AD613" s="58">
        <f>G613*0.637948717948718</f>
        <v>0</v>
      </c>
      <c r="AE613" s="58">
        <f>G613*(1-0.637948717948718)</f>
        <v>0</v>
      </c>
      <c r="AL613" s="58">
        <f>F613*AD613</f>
        <v>0</v>
      </c>
      <c r="AM613" s="58">
        <f>F613*AE613</f>
        <v>0</v>
      </c>
      <c r="AN613" s="59" t="s">
        <v>1748</v>
      </c>
      <c r="AO613" s="59" t="s">
        <v>1762</v>
      </c>
      <c r="AP613" s="47" t="s">
        <v>1772</v>
      </c>
    </row>
    <row r="614" spans="1:42" x14ac:dyDescent="0.2">
      <c r="D614" s="60" t="s">
        <v>1417</v>
      </c>
      <c r="F614" s="61">
        <v>0.08</v>
      </c>
    </row>
    <row r="615" spans="1:42" x14ac:dyDescent="0.2">
      <c r="A615" s="55" t="s">
        <v>310</v>
      </c>
      <c r="B615" s="55" t="s">
        <v>1142</v>
      </c>
      <c r="C615" s="55" t="s">
        <v>1161</v>
      </c>
      <c r="D615" s="55" t="s">
        <v>1261</v>
      </c>
      <c r="E615" s="55" t="s">
        <v>1708</v>
      </c>
      <c r="F615" s="56">
        <v>0.08</v>
      </c>
      <c r="G615" s="56">
        <v>0</v>
      </c>
      <c r="H615" s="56">
        <f>ROUND(F615*AD615,2)</f>
        <v>0</v>
      </c>
      <c r="I615" s="56">
        <f>J615-H615</f>
        <v>0</v>
      </c>
      <c r="J615" s="56">
        <f>ROUND(F615*G615,2)</f>
        <v>0</v>
      </c>
      <c r="K615" s="56">
        <v>0</v>
      </c>
      <c r="L615" s="56">
        <f>F615*K615</f>
        <v>0</v>
      </c>
      <c r="M615" s="57" t="s">
        <v>7</v>
      </c>
      <c r="N615" s="56">
        <f>IF(M615="5",I615,0)</f>
        <v>0</v>
      </c>
      <c r="Y615" s="56">
        <f>IF(AC615=0,J615,0)</f>
        <v>0</v>
      </c>
      <c r="Z615" s="56">
        <f>IF(AC615=15,J615,0)</f>
        <v>0</v>
      </c>
      <c r="AA615" s="56">
        <f>IF(AC615=21,J615,0)</f>
        <v>0</v>
      </c>
      <c r="AC615" s="58">
        <v>21</v>
      </c>
      <c r="AD615" s="58">
        <f>G615*0</f>
        <v>0</v>
      </c>
      <c r="AE615" s="58">
        <f>G615*(1-0)</f>
        <v>0</v>
      </c>
      <c r="AL615" s="58">
        <f>F615*AD615</f>
        <v>0</v>
      </c>
      <c r="AM615" s="58">
        <f>F615*AE615</f>
        <v>0</v>
      </c>
      <c r="AN615" s="59" t="s">
        <v>1748</v>
      </c>
      <c r="AO615" s="59" t="s">
        <v>1762</v>
      </c>
      <c r="AP615" s="47" t="s">
        <v>1772</v>
      </c>
    </row>
    <row r="616" spans="1:42" x14ac:dyDescent="0.2">
      <c r="D616" s="60" t="s">
        <v>1418</v>
      </c>
      <c r="F616" s="61">
        <v>0.08</v>
      </c>
    </row>
    <row r="617" spans="1:42" x14ac:dyDescent="0.2">
      <c r="A617" s="55" t="s">
        <v>311</v>
      </c>
      <c r="B617" s="55" t="s">
        <v>1142</v>
      </c>
      <c r="C617" s="55" t="s">
        <v>1162</v>
      </c>
      <c r="D617" s="55" t="s">
        <v>1263</v>
      </c>
      <c r="E617" s="55" t="s">
        <v>1708</v>
      </c>
      <c r="F617" s="56">
        <v>5.58</v>
      </c>
      <c r="G617" s="56">
        <v>0</v>
      </c>
      <c r="H617" s="56">
        <f>ROUND(F617*AD617,2)</f>
        <v>0</v>
      </c>
      <c r="I617" s="56">
        <f>J617-H617</f>
        <v>0</v>
      </c>
      <c r="J617" s="56">
        <f>ROUND(F617*G617,2)</f>
        <v>0</v>
      </c>
      <c r="K617" s="56">
        <v>3.415E-2</v>
      </c>
      <c r="L617" s="56">
        <f>F617*K617</f>
        <v>0.190557</v>
      </c>
      <c r="M617" s="57" t="s">
        <v>7</v>
      </c>
      <c r="N617" s="56">
        <f>IF(M617="5",I617,0)</f>
        <v>0</v>
      </c>
      <c r="Y617" s="56">
        <f>IF(AC617=0,J617,0)</f>
        <v>0</v>
      </c>
      <c r="Z617" s="56">
        <f>IF(AC617=15,J617,0)</f>
        <v>0</v>
      </c>
      <c r="AA617" s="56">
        <f>IF(AC617=21,J617,0)</f>
        <v>0</v>
      </c>
      <c r="AC617" s="58">
        <v>21</v>
      </c>
      <c r="AD617" s="58">
        <f>G617*0.841828478964401</f>
        <v>0</v>
      </c>
      <c r="AE617" s="58">
        <f>G617*(1-0.841828478964401)</f>
        <v>0</v>
      </c>
      <c r="AL617" s="58">
        <f>F617*AD617</f>
        <v>0</v>
      </c>
      <c r="AM617" s="58">
        <f>F617*AE617</f>
        <v>0</v>
      </c>
      <c r="AN617" s="59" t="s">
        <v>1748</v>
      </c>
      <c r="AO617" s="59" t="s">
        <v>1762</v>
      </c>
      <c r="AP617" s="47" t="s">
        <v>1772</v>
      </c>
    </row>
    <row r="618" spans="1:42" x14ac:dyDescent="0.2">
      <c r="D618" s="60" t="s">
        <v>1419</v>
      </c>
      <c r="F618" s="61">
        <v>5.58</v>
      </c>
    </row>
    <row r="619" spans="1:42" x14ac:dyDescent="0.2">
      <c r="A619" s="55" t="s">
        <v>312</v>
      </c>
      <c r="B619" s="55" t="s">
        <v>1142</v>
      </c>
      <c r="C619" s="55" t="s">
        <v>1163</v>
      </c>
      <c r="D619" s="55" t="s">
        <v>1845</v>
      </c>
      <c r="E619" s="55" t="s">
        <v>1708</v>
      </c>
      <c r="F619" s="56">
        <v>5.58</v>
      </c>
      <c r="G619" s="56">
        <v>0</v>
      </c>
      <c r="H619" s="56">
        <f>ROUND(F619*AD619,2)</f>
        <v>0</v>
      </c>
      <c r="I619" s="56">
        <f>J619-H619</f>
        <v>0</v>
      </c>
      <c r="J619" s="56">
        <f>ROUND(F619*G619,2)</f>
        <v>0</v>
      </c>
      <c r="K619" s="56">
        <v>3.31E-3</v>
      </c>
      <c r="L619" s="56">
        <f>F619*K619</f>
        <v>1.8469800000000001E-2</v>
      </c>
      <c r="M619" s="57" t="s">
        <v>7</v>
      </c>
      <c r="N619" s="56">
        <f>IF(M619="5",I619,0)</f>
        <v>0</v>
      </c>
      <c r="Y619" s="56">
        <f>IF(AC619=0,J619,0)</f>
        <v>0</v>
      </c>
      <c r="Z619" s="56">
        <f>IF(AC619=15,J619,0)</f>
        <v>0</v>
      </c>
      <c r="AA619" s="56">
        <f>IF(AC619=21,J619,0)</f>
        <v>0</v>
      </c>
      <c r="AC619" s="58">
        <v>21</v>
      </c>
      <c r="AD619" s="58">
        <f>G619*0.752032520325203</f>
        <v>0</v>
      </c>
      <c r="AE619" s="58">
        <f>G619*(1-0.752032520325203)</f>
        <v>0</v>
      </c>
      <c r="AL619" s="58">
        <f>F619*AD619</f>
        <v>0</v>
      </c>
      <c r="AM619" s="58">
        <f>F619*AE619</f>
        <v>0</v>
      </c>
      <c r="AN619" s="59" t="s">
        <v>1748</v>
      </c>
      <c r="AO619" s="59" t="s">
        <v>1762</v>
      </c>
      <c r="AP619" s="47" t="s">
        <v>1772</v>
      </c>
    </row>
    <row r="620" spans="1:42" x14ac:dyDescent="0.2">
      <c r="D620" s="60" t="s">
        <v>1419</v>
      </c>
      <c r="F620" s="61">
        <v>5.58</v>
      </c>
    </row>
    <row r="621" spans="1:42" x14ac:dyDescent="0.2">
      <c r="A621" s="52"/>
      <c r="B621" s="53" t="s">
        <v>1142</v>
      </c>
      <c r="C621" s="53" t="s">
        <v>700</v>
      </c>
      <c r="D621" s="269" t="s">
        <v>1265</v>
      </c>
      <c r="E621" s="270"/>
      <c r="F621" s="270"/>
      <c r="G621" s="270"/>
      <c r="H621" s="54">
        <f>SUM(H622:H632)</f>
        <v>0</v>
      </c>
      <c r="I621" s="54">
        <f>SUM(I622:I632)</f>
        <v>0</v>
      </c>
      <c r="J621" s="54">
        <f>H621+I621</f>
        <v>0</v>
      </c>
      <c r="K621" s="47"/>
      <c r="L621" s="54">
        <f>SUM(L622:L632)</f>
        <v>1.37701E-2</v>
      </c>
      <c r="O621" s="54">
        <f>IF(P621="PR",J621,SUM(N622:N632))</f>
        <v>0</v>
      </c>
      <c r="P621" s="47" t="s">
        <v>1735</v>
      </c>
      <c r="Q621" s="54">
        <f>IF(P621="HS",H621,0)</f>
        <v>0</v>
      </c>
      <c r="R621" s="54">
        <f>IF(P621="HS",I621-O621,0)</f>
        <v>0</v>
      </c>
      <c r="S621" s="54">
        <f>IF(P621="PS",H621,0)</f>
        <v>0</v>
      </c>
      <c r="T621" s="54">
        <f>IF(P621="PS",I621-O621,0)</f>
        <v>0</v>
      </c>
      <c r="U621" s="54">
        <f>IF(P621="MP",H621,0)</f>
        <v>0</v>
      </c>
      <c r="V621" s="54">
        <f>IF(P621="MP",I621-O621,0)</f>
        <v>0</v>
      </c>
      <c r="W621" s="54">
        <f>IF(P621="OM",H621,0)</f>
        <v>0</v>
      </c>
      <c r="X621" s="47" t="s">
        <v>1142</v>
      </c>
      <c r="AH621" s="54">
        <f>SUM(Y622:Y632)</f>
        <v>0</v>
      </c>
      <c r="AI621" s="54">
        <f>SUM(Z622:Z632)</f>
        <v>0</v>
      </c>
      <c r="AJ621" s="54">
        <f>SUM(AA622:AA632)</f>
        <v>0</v>
      </c>
    </row>
    <row r="622" spans="1:42" x14ac:dyDescent="0.2">
      <c r="A622" s="55" t="s">
        <v>313</v>
      </c>
      <c r="B622" s="55" t="s">
        <v>1142</v>
      </c>
      <c r="C622" s="55" t="s">
        <v>1164</v>
      </c>
      <c r="D622" s="122" t="s">
        <v>1846</v>
      </c>
      <c r="E622" s="55" t="s">
        <v>1708</v>
      </c>
      <c r="F622" s="56">
        <v>6.71</v>
      </c>
      <c r="G622" s="56">
        <v>0</v>
      </c>
      <c r="H622" s="56">
        <f>ROUND(F622*AD622,2)</f>
        <v>0</v>
      </c>
      <c r="I622" s="56">
        <f>J622-H622</f>
        <v>0</v>
      </c>
      <c r="J622" s="56">
        <f>ROUND(F622*G622,2)</f>
        <v>0</v>
      </c>
      <c r="K622" s="56">
        <v>5.6999999999999998E-4</v>
      </c>
      <c r="L622" s="56">
        <f>F622*K622</f>
        <v>3.8246999999999999E-3</v>
      </c>
      <c r="M622" s="57" t="s">
        <v>7</v>
      </c>
      <c r="N622" s="56">
        <f>IF(M622="5",I622,0)</f>
        <v>0</v>
      </c>
      <c r="Y622" s="56">
        <f>IF(AC622=0,J622,0)</f>
        <v>0</v>
      </c>
      <c r="Z622" s="56">
        <f>IF(AC622=15,J622,0)</f>
        <v>0</v>
      </c>
      <c r="AA622" s="56">
        <f>IF(AC622=21,J622,0)</f>
        <v>0</v>
      </c>
      <c r="AC622" s="58">
        <v>21</v>
      </c>
      <c r="AD622" s="58">
        <f>G622*0.805751492132393</f>
        <v>0</v>
      </c>
      <c r="AE622" s="58">
        <f>G622*(1-0.805751492132393)</f>
        <v>0</v>
      </c>
      <c r="AL622" s="58">
        <f>F622*AD622</f>
        <v>0</v>
      </c>
      <c r="AM622" s="58">
        <f>F622*AE622</f>
        <v>0</v>
      </c>
      <c r="AN622" s="59" t="s">
        <v>1749</v>
      </c>
      <c r="AO622" s="59" t="s">
        <v>1763</v>
      </c>
      <c r="AP622" s="47" t="s">
        <v>1772</v>
      </c>
    </row>
    <row r="623" spans="1:42" x14ac:dyDescent="0.2">
      <c r="D623" s="123" t="s">
        <v>1420</v>
      </c>
      <c r="F623" s="61">
        <v>6.71</v>
      </c>
    </row>
    <row r="624" spans="1:42" x14ac:dyDescent="0.2">
      <c r="A624" s="55" t="s">
        <v>314</v>
      </c>
      <c r="B624" s="55" t="s">
        <v>1142</v>
      </c>
      <c r="C624" s="55" t="s">
        <v>1165</v>
      </c>
      <c r="D624" s="122" t="s">
        <v>1847</v>
      </c>
      <c r="E624" s="55" t="s">
        <v>1708</v>
      </c>
      <c r="F624" s="56">
        <v>6.71</v>
      </c>
      <c r="G624" s="56">
        <v>0</v>
      </c>
      <c r="H624" s="56">
        <f>ROUND(F624*AD624,2)</f>
        <v>0</v>
      </c>
      <c r="I624" s="56">
        <f>J624-H624</f>
        <v>0</v>
      </c>
      <c r="J624" s="56">
        <f>ROUND(F624*G624,2)</f>
        <v>0</v>
      </c>
      <c r="K624" s="56">
        <v>7.3999999999999999E-4</v>
      </c>
      <c r="L624" s="56">
        <f>F624*K624</f>
        <v>4.9654E-3</v>
      </c>
      <c r="M624" s="57" t="s">
        <v>7</v>
      </c>
      <c r="N624" s="56">
        <f>IF(M624="5",I624,0)</f>
        <v>0</v>
      </c>
      <c r="Y624" s="56">
        <f>IF(AC624=0,J624,0)</f>
        <v>0</v>
      </c>
      <c r="Z624" s="56">
        <f>IF(AC624=15,J624,0)</f>
        <v>0</v>
      </c>
      <c r="AA624" s="56">
        <f>IF(AC624=21,J624,0)</f>
        <v>0</v>
      </c>
      <c r="AC624" s="58">
        <v>21</v>
      </c>
      <c r="AD624" s="58">
        <f>G624*0.750758341759353</f>
        <v>0</v>
      </c>
      <c r="AE624" s="58">
        <f>G624*(1-0.750758341759353)</f>
        <v>0</v>
      </c>
      <c r="AL624" s="58">
        <f>F624*AD624</f>
        <v>0</v>
      </c>
      <c r="AM624" s="58">
        <f>F624*AE624</f>
        <v>0</v>
      </c>
      <c r="AN624" s="59" t="s">
        <v>1749</v>
      </c>
      <c r="AO624" s="59" t="s">
        <v>1763</v>
      </c>
      <c r="AP624" s="47" t="s">
        <v>1772</v>
      </c>
    </row>
    <row r="625" spans="1:42" x14ac:dyDescent="0.2">
      <c r="D625" s="123" t="s">
        <v>1421</v>
      </c>
      <c r="F625" s="61">
        <v>6.71</v>
      </c>
    </row>
    <row r="626" spans="1:42" x14ac:dyDescent="0.2">
      <c r="A626" s="55" t="s">
        <v>315</v>
      </c>
      <c r="B626" s="55" t="s">
        <v>1142</v>
      </c>
      <c r="C626" s="55" t="s">
        <v>1166</v>
      </c>
      <c r="D626" s="122" t="s">
        <v>1848</v>
      </c>
      <c r="E626" s="55" t="s">
        <v>1708</v>
      </c>
      <c r="F626" s="56">
        <v>1.1299999999999999</v>
      </c>
      <c r="G626" s="56">
        <v>0</v>
      </c>
      <c r="H626" s="56">
        <f>ROUND(F626*AD626,2)</f>
        <v>0</v>
      </c>
      <c r="I626" s="56">
        <f>J626-H626</f>
        <v>0</v>
      </c>
      <c r="J626" s="56">
        <f>ROUND(F626*G626,2)</f>
        <v>0</v>
      </c>
      <c r="K626" s="56">
        <v>4.0000000000000002E-4</v>
      </c>
      <c r="L626" s="56">
        <f>F626*K626</f>
        <v>4.5199999999999998E-4</v>
      </c>
      <c r="M626" s="57" t="s">
        <v>7</v>
      </c>
      <c r="N626" s="56">
        <f>IF(M626="5",I626,0)</f>
        <v>0</v>
      </c>
      <c r="Y626" s="56">
        <f>IF(AC626=0,J626,0)</f>
        <v>0</v>
      </c>
      <c r="Z626" s="56">
        <f>IF(AC626=15,J626,0)</f>
        <v>0</v>
      </c>
      <c r="AA626" s="56">
        <f>IF(AC626=21,J626,0)</f>
        <v>0</v>
      </c>
      <c r="AC626" s="58">
        <v>21</v>
      </c>
      <c r="AD626" s="58">
        <f>G626*0.966850828729282</f>
        <v>0</v>
      </c>
      <c r="AE626" s="58">
        <f>G626*(1-0.966850828729282)</f>
        <v>0</v>
      </c>
      <c r="AL626" s="58">
        <f>F626*AD626</f>
        <v>0</v>
      </c>
      <c r="AM626" s="58">
        <f>F626*AE626</f>
        <v>0</v>
      </c>
      <c r="AN626" s="59" t="s">
        <v>1749</v>
      </c>
      <c r="AO626" s="59" t="s">
        <v>1763</v>
      </c>
      <c r="AP626" s="47" t="s">
        <v>1772</v>
      </c>
    </row>
    <row r="627" spans="1:42" x14ac:dyDescent="0.2">
      <c r="D627" s="123" t="s">
        <v>1422</v>
      </c>
      <c r="F627" s="61">
        <v>1.1299999999999999</v>
      </c>
    </row>
    <row r="628" spans="1:42" x14ac:dyDescent="0.2">
      <c r="A628" s="55" t="s">
        <v>316</v>
      </c>
      <c r="B628" s="55" t="s">
        <v>1142</v>
      </c>
      <c r="C628" s="55" t="s">
        <v>1167</v>
      </c>
      <c r="D628" s="122" t="s">
        <v>1849</v>
      </c>
      <c r="E628" s="55" t="s">
        <v>1708</v>
      </c>
      <c r="F628" s="56">
        <v>8.4</v>
      </c>
      <c r="G628" s="56">
        <v>0</v>
      </c>
      <c r="H628" s="56">
        <f>ROUND(F628*AD628,2)</f>
        <v>0</v>
      </c>
      <c r="I628" s="56">
        <f>J628-H628</f>
        <v>0</v>
      </c>
      <c r="J628" s="56">
        <f>ROUND(F628*G628,2)</f>
        <v>0</v>
      </c>
      <c r="K628" s="56">
        <v>4.0000000000000002E-4</v>
      </c>
      <c r="L628" s="56">
        <f>F628*K628</f>
        <v>3.3600000000000001E-3</v>
      </c>
      <c r="M628" s="57" t="s">
        <v>7</v>
      </c>
      <c r="N628" s="56">
        <f>IF(M628="5",I628,0)</f>
        <v>0</v>
      </c>
      <c r="Y628" s="56">
        <f>IF(AC628=0,J628,0)</f>
        <v>0</v>
      </c>
      <c r="Z628" s="56">
        <f>IF(AC628=15,J628,0)</f>
        <v>0</v>
      </c>
      <c r="AA628" s="56">
        <f>IF(AC628=21,J628,0)</f>
        <v>0</v>
      </c>
      <c r="AC628" s="58">
        <v>21</v>
      </c>
      <c r="AD628" s="58">
        <f>G628*0.938757264193116</f>
        <v>0</v>
      </c>
      <c r="AE628" s="58">
        <f>G628*(1-0.938757264193116)</f>
        <v>0</v>
      </c>
      <c r="AL628" s="58">
        <f>F628*AD628</f>
        <v>0</v>
      </c>
      <c r="AM628" s="58">
        <f>F628*AE628</f>
        <v>0</v>
      </c>
      <c r="AN628" s="59" t="s">
        <v>1749</v>
      </c>
      <c r="AO628" s="59" t="s">
        <v>1763</v>
      </c>
      <c r="AP628" s="47" t="s">
        <v>1772</v>
      </c>
    </row>
    <row r="629" spans="1:42" x14ac:dyDescent="0.2">
      <c r="D629" s="123" t="s">
        <v>1423</v>
      </c>
      <c r="F629" s="61">
        <v>8.4</v>
      </c>
    </row>
    <row r="630" spans="1:42" x14ac:dyDescent="0.2">
      <c r="A630" s="55" t="s">
        <v>317</v>
      </c>
      <c r="B630" s="55" t="s">
        <v>1142</v>
      </c>
      <c r="C630" s="55" t="s">
        <v>1168</v>
      </c>
      <c r="D630" s="122" t="s">
        <v>1850</v>
      </c>
      <c r="E630" s="55" t="s">
        <v>1709</v>
      </c>
      <c r="F630" s="56">
        <v>3.65</v>
      </c>
      <c r="G630" s="56">
        <v>0</v>
      </c>
      <c r="H630" s="56">
        <f>ROUND(F630*AD630,2)</f>
        <v>0</v>
      </c>
      <c r="I630" s="56">
        <f>J630-H630</f>
        <v>0</v>
      </c>
      <c r="J630" s="56">
        <f>ROUND(F630*G630,2)</f>
        <v>0</v>
      </c>
      <c r="K630" s="56">
        <v>3.2000000000000003E-4</v>
      </c>
      <c r="L630" s="56">
        <f>F630*K630</f>
        <v>1.168E-3</v>
      </c>
      <c r="M630" s="57" t="s">
        <v>7</v>
      </c>
      <c r="N630" s="56">
        <f>IF(M630="5",I630,0)</f>
        <v>0</v>
      </c>
      <c r="Y630" s="56">
        <f>IF(AC630=0,J630,0)</f>
        <v>0</v>
      </c>
      <c r="Z630" s="56">
        <f>IF(AC630=15,J630,0)</f>
        <v>0</v>
      </c>
      <c r="AA630" s="56">
        <f>IF(AC630=21,J630,0)</f>
        <v>0</v>
      </c>
      <c r="AC630" s="58">
        <v>21</v>
      </c>
      <c r="AD630" s="58">
        <f>G630*0.584192439862543</f>
        <v>0</v>
      </c>
      <c r="AE630" s="58">
        <f>G630*(1-0.584192439862543)</f>
        <v>0</v>
      </c>
      <c r="AL630" s="58">
        <f>F630*AD630</f>
        <v>0</v>
      </c>
      <c r="AM630" s="58">
        <f>F630*AE630</f>
        <v>0</v>
      </c>
      <c r="AN630" s="59" t="s">
        <v>1749</v>
      </c>
      <c r="AO630" s="59" t="s">
        <v>1763</v>
      </c>
      <c r="AP630" s="47" t="s">
        <v>1772</v>
      </c>
    </row>
    <row r="631" spans="1:42" x14ac:dyDescent="0.2">
      <c r="D631" s="123" t="s">
        <v>1424</v>
      </c>
      <c r="F631" s="61">
        <v>3.65</v>
      </c>
    </row>
    <row r="632" spans="1:42" x14ac:dyDescent="0.2">
      <c r="A632" s="55" t="s">
        <v>318</v>
      </c>
      <c r="B632" s="55" t="s">
        <v>1142</v>
      </c>
      <c r="C632" s="55" t="s">
        <v>1169</v>
      </c>
      <c r="D632" s="122" t="s">
        <v>1271</v>
      </c>
      <c r="E632" s="55" t="s">
        <v>1710</v>
      </c>
      <c r="F632" s="56">
        <v>0.04</v>
      </c>
      <c r="G632" s="56">
        <v>0</v>
      </c>
      <c r="H632" s="56">
        <f>ROUND(F632*AD632,2)</f>
        <v>0</v>
      </c>
      <c r="I632" s="56">
        <f>J632-H632</f>
        <v>0</v>
      </c>
      <c r="J632" s="56">
        <f>ROUND(F632*G632,2)</f>
        <v>0</v>
      </c>
      <c r="K632" s="56">
        <v>0</v>
      </c>
      <c r="L632" s="56">
        <f>F632*K632</f>
        <v>0</v>
      </c>
      <c r="M632" s="57" t="s">
        <v>10</v>
      </c>
      <c r="N632" s="56">
        <f>IF(M632="5",I632,0)</f>
        <v>0</v>
      </c>
      <c r="Y632" s="56">
        <f>IF(AC632=0,J632,0)</f>
        <v>0</v>
      </c>
      <c r="Z632" s="56">
        <f>IF(AC632=15,J632,0)</f>
        <v>0</v>
      </c>
      <c r="AA632" s="56">
        <f>IF(AC632=21,J632,0)</f>
        <v>0</v>
      </c>
      <c r="AC632" s="58">
        <v>21</v>
      </c>
      <c r="AD632" s="58">
        <f>G632*0</f>
        <v>0</v>
      </c>
      <c r="AE632" s="58">
        <f>G632*(1-0)</f>
        <v>0</v>
      </c>
      <c r="AL632" s="58">
        <f>F632*AD632</f>
        <v>0</v>
      </c>
      <c r="AM632" s="58">
        <f>F632*AE632</f>
        <v>0</v>
      </c>
      <c r="AN632" s="59" t="s">
        <v>1749</v>
      </c>
      <c r="AO632" s="59" t="s">
        <v>1763</v>
      </c>
      <c r="AP632" s="47" t="s">
        <v>1772</v>
      </c>
    </row>
    <row r="633" spans="1:42" x14ac:dyDescent="0.2">
      <c r="D633" s="123" t="s">
        <v>1425</v>
      </c>
      <c r="F633" s="61">
        <v>0.04</v>
      </c>
    </row>
    <row r="634" spans="1:42" x14ac:dyDescent="0.2">
      <c r="A634" s="52"/>
      <c r="B634" s="53" t="s">
        <v>1142</v>
      </c>
      <c r="C634" s="53" t="s">
        <v>710</v>
      </c>
      <c r="D634" s="269" t="s">
        <v>1273</v>
      </c>
      <c r="E634" s="270"/>
      <c r="F634" s="270"/>
      <c r="G634" s="270"/>
      <c r="H634" s="54">
        <f>SUM(H635:H635)</f>
        <v>0</v>
      </c>
      <c r="I634" s="54">
        <f>SUM(I635:I635)</f>
        <v>0</v>
      </c>
      <c r="J634" s="54">
        <f>H634+I634</f>
        <v>0</v>
      </c>
      <c r="K634" s="47"/>
      <c r="L634" s="54">
        <f>SUM(L635:L635)</f>
        <v>1.4599999999999999E-3</v>
      </c>
      <c r="O634" s="54">
        <f>IF(P634="PR",J634,SUM(N635:N635))</f>
        <v>0</v>
      </c>
      <c r="P634" s="47" t="s">
        <v>1735</v>
      </c>
      <c r="Q634" s="54">
        <f>IF(P634="HS",H634,0)</f>
        <v>0</v>
      </c>
      <c r="R634" s="54">
        <f>IF(P634="HS",I634-O634,0)</f>
        <v>0</v>
      </c>
      <c r="S634" s="54">
        <f>IF(P634="PS",H634,0)</f>
        <v>0</v>
      </c>
      <c r="T634" s="54">
        <f>IF(P634="PS",I634-O634,0)</f>
        <v>0</v>
      </c>
      <c r="U634" s="54">
        <f>IF(P634="MP",H634,0)</f>
        <v>0</v>
      </c>
      <c r="V634" s="54">
        <f>IF(P634="MP",I634-O634,0)</f>
        <v>0</v>
      </c>
      <c r="W634" s="54">
        <f>IF(P634="OM",H634,0)</f>
        <v>0</v>
      </c>
      <c r="X634" s="47" t="s">
        <v>1142</v>
      </c>
      <c r="AH634" s="54">
        <f>SUM(Y635:Y635)</f>
        <v>0</v>
      </c>
      <c r="AI634" s="54">
        <f>SUM(Z635:Z635)</f>
        <v>0</v>
      </c>
      <c r="AJ634" s="54">
        <f>SUM(AA635:AA635)</f>
        <v>0</v>
      </c>
    </row>
    <row r="635" spans="1:42" x14ac:dyDescent="0.2">
      <c r="A635" s="55" t="s">
        <v>319</v>
      </c>
      <c r="B635" s="55" t="s">
        <v>1142</v>
      </c>
      <c r="C635" s="55" t="s">
        <v>1170</v>
      </c>
      <c r="D635" s="55" t="s">
        <v>1274</v>
      </c>
      <c r="E635" s="55" t="s">
        <v>1711</v>
      </c>
      <c r="F635" s="56">
        <v>1</v>
      </c>
      <c r="G635" s="56">
        <v>0</v>
      </c>
      <c r="H635" s="56">
        <f>ROUND(F635*AD635,2)</f>
        <v>0</v>
      </c>
      <c r="I635" s="56">
        <f>J635-H635</f>
        <v>0</v>
      </c>
      <c r="J635" s="56">
        <f>ROUND(F635*G635,2)</f>
        <v>0</v>
      </c>
      <c r="K635" s="56">
        <v>1.4599999999999999E-3</v>
      </c>
      <c r="L635" s="56">
        <f>F635*K635</f>
        <v>1.4599999999999999E-3</v>
      </c>
      <c r="M635" s="57" t="s">
        <v>7</v>
      </c>
      <c r="N635" s="56">
        <f>IF(M635="5",I635,0)</f>
        <v>0</v>
      </c>
      <c r="Y635" s="56">
        <f>IF(AC635=0,J635,0)</f>
        <v>0</v>
      </c>
      <c r="Z635" s="56">
        <f>IF(AC635=15,J635,0)</f>
        <v>0</v>
      </c>
      <c r="AA635" s="56">
        <f>IF(AC635=21,J635,0)</f>
        <v>0</v>
      </c>
      <c r="AC635" s="58">
        <v>21</v>
      </c>
      <c r="AD635" s="58">
        <f>G635*0</f>
        <v>0</v>
      </c>
      <c r="AE635" s="58">
        <f>G635*(1-0)</f>
        <v>0</v>
      </c>
      <c r="AL635" s="58">
        <f>F635*AD635</f>
        <v>0</v>
      </c>
      <c r="AM635" s="58">
        <f>F635*AE635</f>
        <v>0</v>
      </c>
      <c r="AN635" s="59" t="s">
        <v>1750</v>
      </c>
      <c r="AO635" s="59" t="s">
        <v>1764</v>
      </c>
      <c r="AP635" s="47" t="s">
        <v>1772</v>
      </c>
    </row>
    <row r="636" spans="1:42" x14ac:dyDescent="0.2">
      <c r="D636" s="60" t="s">
        <v>1275</v>
      </c>
      <c r="F636" s="61">
        <v>1</v>
      </c>
    </row>
    <row r="637" spans="1:42" x14ac:dyDescent="0.2">
      <c r="A637" s="52"/>
      <c r="B637" s="53" t="s">
        <v>1142</v>
      </c>
      <c r="C637" s="53" t="s">
        <v>714</v>
      </c>
      <c r="D637" s="269" t="s">
        <v>1276</v>
      </c>
      <c r="E637" s="270"/>
      <c r="F637" s="270"/>
      <c r="G637" s="270"/>
      <c r="H637" s="54">
        <f>SUM(H638:H668)</f>
        <v>0</v>
      </c>
      <c r="I637" s="54">
        <f>SUM(I638:I668)</f>
        <v>0</v>
      </c>
      <c r="J637" s="54">
        <f>H637+I637</f>
        <v>0</v>
      </c>
      <c r="K637" s="47"/>
      <c r="L637" s="54">
        <f>SUM(L638:L668)</f>
        <v>7.2430000000000022E-2</v>
      </c>
      <c r="O637" s="54">
        <f>IF(P637="PR",J637,SUM(N638:N668))</f>
        <v>0</v>
      </c>
      <c r="P637" s="47" t="s">
        <v>1735</v>
      </c>
      <c r="Q637" s="54">
        <f>IF(P637="HS",H637,0)</f>
        <v>0</v>
      </c>
      <c r="R637" s="54">
        <f>IF(P637="HS",I637-O637,0)</f>
        <v>0</v>
      </c>
      <c r="S637" s="54">
        <f>IF(P637="PS",H637,0)</f>
        <v>0</v>
      </c>
      <c r="T637" s="54">
        <f>IF(P637="PS",I637-O637,0)</f>
        <v>0</v>
      </c>
      <c r="U637" s="54">
        <f>IF(P637="MP",H637,0)</f>
        <v>0</v>
      </c>
      <c r="V637" s="54">
        <f>IF(P637="MP",I637-O637,0)</f>
        <v>0</v>
      </c>
      <c r="W637" s="54">
        <f>IF(P637="OM",H637,0)</f>
        <v>0</v>
      </c>
      <c r="X637" s="47" t="s">
        <v>1142</v>
      </c>
      <c r="AH637" s="54">
        <f>SUM(Y638:Y668)</f>
        <v>0</v>
      </c>
      <c r="AI637" s="54">
        <f>SUM(Z638:Z668)</f>
        <v>0</v>
      </c>
      <c r="AJ637" s="54">
        <f>SUM(AA638:AA668)</f>
        <v>0</v>
      </c>
    </row>
    <row r="638" spans="1:42" x14ac:dyDescent="0.2">
      <c r="A638" s="55" t="s">
        <v>320</v>
      </c>
      <c r="B638" s="55" t="s">
        <v>1142</v>
      </c>
      <c r="C638" s="55" t="s">
        <v>1171</v>
      </c>
      <c r="D638" s="55" t="s">
        <v>1837</v>
      </c>
      <c r="E638" s="55" t="s">
        <v>1712</v>
      </c>
      <c r="F638" s="56">
        <v>2</v>
      </c>
      <c r="G638" s="56">
        <v>0</v>
      </c>
      <c r="H638" s="56">
        <f>ROUND(F638*AD638,2)</f>
        <v>0</v>
      </c>
      <c r="I638" s="56">
        <f>J638-H638</f>
        <v>0</v>
      </c>
      <c r="J638" s="56">
        <f>ROUND(F638*G638,2)</f>
        <v>0</v>
      </c>
      <c r="K638" s="56">
        <v>1.41E-3</v>
      </c>
      <c r="L638" s="56">
        <f>F638*K638</f>
        <v>2.82E-3</v>
      </c>
      <c r="M638" s="57" t="s">
        <v>7</v>
      </c>
      <c r="N638" s="56">
        <f>IF(M638="5",I638,0)</f>
        <v>0</v>
      </c>
      <c r="Y638" s="56">
        <f>IF(AC638=0,J638,0)</f>
        <v>0</v>
      </c>
      <c r="Z638" s="56">
        <f>IF(AC638=15,J638,0)</f>
        <v>0</v>
      </c>
      <c r="AA638" s="56">
        <f>IF(AC638=21,J638,0)</f>
        <v>0</v>
      </c>
      <c r="AC638" s="58">
        <v>21</v>
      </c>
      <c r="AD638" s="58">
        <f>G638*0.538136882129278</f>
        <v>0</v>
      </c>
      <c r="AE638" s="58">
        <f>G638*(1-0.538136882129278)</f>
        <v>0</v>
      </c>
      <c r="AL638" s="58">
        <f>F638*AD638</f>
        <v>0</v>
      </c>
      <c r="AM638" s="58">
        <f>F638*AE638</f>
        <v>0</v>
      </c>
      <c r="AN638" s="59" t="s">
        <v>1751</v>
      </c>
      <c r="AO638" s="59" t="s">
        <v>1764</v>
      </c>
      <c r="AP638" s="47" t="s">
        <v>1772</v>
      </c>
    </row>
    <row r="639" spans="1:42" x14ac:dyDescent="0.2">
      <c r="D639" s="60" t="s">
        <v>1357</v>
      </c>
      <c r="F639" s="61">
        <v>2</v>
      </c>
    </row>
    <row r="640" spans="1:42" x14ac:dyDescent="0.2">
      <c r="A640" s="62" t="s">
        <v>321</v>
      </c>
      <c r="B640" s="62" t="s">
        <v>1142</v>
      </c>
      <c r="C640" s="62" t="s">
        <v>1172</v>
      </c>
      <c r="D640" s="124" t="s">
        <v>1851</v>
      </c>
      <c r="E640" s="62" t="s">
        <v>1712</v>
      </c>
      <c r="F640" s="63">
        <v>2</v>
      </c>
      <c r="G640" s="63">
        <v>0</v>
      </c>
      <c r="H640" s="63">
        <f>ROUND(F640*AD640,2)</f>
        <v>0</v>
      </c>
      <c r="I640" s="63">
        <f>J640-H640</f>
        <v>0</v>
      </c>
      <c r="J640" s="63">
        <f>ROUND(F640*G640,2)</f>
        <v>0</v>
      </c>
      <c r="K640" s="63">
        <v>1.4E-2</v>
      </c>
      <c r="L640" s="63">
        <f>F640*K640</f>
        <v>2.8000000000000001E-2</v>
      </c>
      <c r="M640" s="64" t="s">
        <v>1731</v>
      </c>
      <c r="N640" s="63">
        <f>IF(M640="5",I640,0)</f>
        <v>0</v>
      </c>
      <c r="Y640" s="63">
        <f>IF(AC640=0,J640,0)</f>
        <v>0</v>
      </c>
      <c r="Z640" s="63">
        <f>IF(AC640=15,J640,0)</f>
        <v>0</v>
      </c>
      <c r="AA640" s="63">
        <f>IF(AC640=21,J640,0)</f>
        <v>0</v>
      </c>
      <c r="AC640" s="58">
        <v>21</v>
      </c>
      <c r="AD640" s="58">
        <f>G640*1</f>
        <v>0</v>
      </c>
      <c r="AE640" s="58">
        <f>G640*(1-1)</f>
        <v>0</v>
      </c>
      <c r="AL640" s="58">
        <f>F640*AD640</f>
        <v>0</v>
      </c>
      <c r="AM640" s="58">
        <f>F640*AE640</f>
        <v>0</v>
      </c>
      <c r="AN640" s="59" t="s">
        <v>1751</v>
      </c>
      <c r="AO640" s="59" t="s">
        <v>1764</v>
      </c>
      <c r="AP640" s="47" t="s">
        <v>1772</v>
      </c>
    </row>
    <row r="641" spans="1:42" x14ac:dyDescent="0.2">
      <c r="D641" s="60" t="s">
        <v>1275</v>
      </c>
      <c r="F641" s="61">
        <v>1</v>
      </c>
    </row>
    <row r="642" spans="1:42" x14ac:dyDescent="0.2">
      <c r="A642" s="55" t="s">
        <v>322</v>
      </c>
      <c r="B642" s="55" t="s">
        <v>1142</v>
      </c>
      <c r="C642" s="55" t="s">
        <v>1173</v>
      </c>
      <c r="D642" s="55" t="s">
        <v>1278</v>
      </c>
      <c r="E642" s="55" t="s">
        <v>1712</v>
      </c>
      <c r="F642" s="56">
        <v>2</v>
      </c>
      <c r="G642" s="56">
        <v>0</v>
      </c>
      <c r="H642" s="56">
        <f>ROUND(F642*AD642,2)</f>
        <v>0</v>
      </c>
      <c r="I642" s="56">
        <f>J642-H642</f>
        <v>0</v>
      </c>
      <c r="J642" s="56">
        <f>ROUND(F642*G642,2)</f>
        <v>0</v>
      </c>
      <c r="K642" s="56">
        <v>1.1999999999999999E-3</v>
      </c>
      <c r="L642" s="56">
        <f>F642*K642</f>
        <v>2.3999999999999998E-3</v>
      </c>
      <c r="M642" s="57" t="s">
        <v>7</v>
      </c>
      <c r="N642" s="56">
        <f>IF(M642="5",I642,0)</f>
        <v>0</v>
      </c>
      <c r="Y642" s="56">
        <f>IF(AC642=0,J642,0)</f>
        <v>0</v>
      </c>
      <c r="Z642" s="56">
        <f>IF(AC642=15,J642,0)</f>
        <v>0</v>
      </c>
      <c r="AA642" s="56">
        <f>IF(AC642=21,J642,0)</f>
        <v>0</v>
      </c>
      <c r="AC642" s="58">
        <v>21</v>
      </c>
      <c r="AD642" s="58">
        <f>G642*0.50771855010661</f>
        <v>0</v>
      </c>
      <c r="AE642" s="58">
        <f>G642*(1-0.50771855010661)</f>
        <v>0</v>
      </c>
      <c r="AL642" s="58">
        <f>F642*AD642</f>
        <v>0</v>
      </c>
      <c r="AM642" s="58">
        <f>F642*AE642</f>
        <v>0</v>
      </c>
      <c r="AN642" s="59" t="s">
        <v>1751</v>
      </c>
      <c r="AO642" s="59" t="s">
        <v>1764</v>
      </c>
      <c r="AP642" s="47" t="s">
        <v>1772</v>
      </c>
    </row>
    <row r="643" spans="1:42" x14ac:dyDescent="0.2">
      <c r="D643" s="60" t="s">
        <v>1357</v>
      </c>
      <c r="F643" s="61">
        <v>2</v>
      </c>
    </row>
    <row r="644" spans="1:42" x14ac:dyDescent="0.2">
      <c r="A644" s="62" t="s">
        <v>323</v>
      </c>
      <c r="B644" s="62" t="s">
        <v>1142</v>
      </c>
      <c r="C644" s="62" t="s">
        <v>1174</v>
      </c>
      <c r="D644" s="125" t="s">
        <v>1852</v>
      </c>
      <c r="E644" s="62" t="s">
        <v>1712</v>
      </c>
      <c r="F644" s="63">
        <v>2</v>
      </c>
      <c r="G644" s="63">
        <v>0</v>
      </c>
      <c r="H644" s="63">
        <f>ROUND(F644*AD644,2)</f>
        <v>0</v>
      </c>
      <c r="I644" s="63">
        <f>J644-H644</f>
        <v>0</v>
      </c>
      <c r="J644" s="63">
        <f>ROUND(F644*G644,2)</f>
        <v>0</v>
      </c>
      <c r="K644" s="63">
        <v>1.0499999999999999E-3</v>
      </c>
      <c r="L644" s="63">
        <f>F644*K644</f>
        <v>2.0999999999999999E-3</v>
      </c>
      <c r="M644" s="64" t="s">
        <v>1731</v>
      </c>
      <c r="N644" s="63">
        <f>IF(M644="5",I644,0)</f>
        <v>0</v>
      </c>
      <c r="Y644" s="63">
        <f>IF(AC644=0,J644,0)</f>
        <v>0</v>
      </c>
      <c r="Z644" s="63">
        <f>IF(AC644=15,J644,0)</f>
        <v>0</v>
      </c>
      <c r="AA644" s="63">
        <f>IF(AC644=21,J644,0)</f>
        <v>0</v>
      </c>
      <c r="AC644" s="58">
        <v>21</v>
      </c>
      <c r="AD644" s="58">
        <f>G644*1</f>
        <v>0</v>
      </c>
      <c r="AE644" s="58">
        <f>G644*(1-1)</f>
        <v>0</v>
      </c>
      <c r="AL644" s="58">
        <f>F644*AD644</f>
        <v>0</v>
      </c>
      <c r="AM644" s="58">
        <f>F644*AE644</f>
        <v>0</v>
      </c>
      <c r="AN644" s="59" t="s">
        <v>1751</v>
      </c>
      <c r="AO644" s="59" t="s">
        <v>1764</v>
      </c>
      <c r="AP644" s="47" t="s">
        <v>1772</v>
      </c>
    </row>
    <row r="645" spans="1:42" x14ac:dyDescent="0.2">
      <c r="D645" s="60" t="s">
        <v>1357</v>
      </c>
      <c r="F645" s="61">
        <v>2</v>
      </c>
    </row>
    <row r="646" spans="1:42" x14ac:dyDescent="0.2">
      <c r="A646" s="62" t="s">
        <v>324</v>
      </c>
      <c r="B646" s="62" t="s">
        <v>1142</v>
      </c>
      <c r="C646" s="62" t="s">
        <v>1175</v>
      </c>
      <c r="D646" s="62" t="s">
        <v>1279</v>
      </c>
      <c r="E646" s="62" t="s">
        <v>1712</v>
      </c>
      <c r="F646" s="63">
        <v>2</v>
      </c>
      <c r="G646" s="63">
        <v>0</v>
      </c>
      <c r="H646" s="63">
        <f>ROUND(F646*AD646,2)</f>
        <v>0</v>
      </c>
      <c r="I646" s="63">
        <f>J646-H646</f>
        <v>0</v>
      </c>
      <c r="J646" s="63">
        <f>ROUND(F646*G646,2)</f>
        <v>0</v>
      </c>
      <c r="K646" s="63">
        <v>7.3999999999999999E-4</v>
      </c>
      <c r="L646" s="63">
        <f>F646*K646</f>
        <v>1.48E-3</v>
      </c>
      <c r="M646" s="64" t="s">
        <v>1731</v>
      </c>
      <c r="N646" s="63">
        <f>IF(M646="5",I646,0)</f>
        <v>0</v>
      </c>
      <c r="Y646" s="63">
        <f>IF(AC646=0,J646,0)</f>
        <v>0</v>
      </c>
      <c r="Z646" s="63">
        <f>IF(AC646=15,J646,0)</f>
        <v>0</v>
      </c>
      <c r="AA646" s="63">
        <f>IF(AC646=21,J646,0)</f>
        <v>0</v>
      </c>
      <c r="AC646" s="58">
        <v>21</v>
      </c>
      <c r="AD646" s="58">
        <f>G646*1</f>
        <v>0</v>
      </c>
      <c r="AE646" s="58">
        <f>G646*(1-1)</f>
        <v>0</v>
      </c>
      <c r="AL646" s="58">
        <f>F646*AD646</f>
        <v>0</v>
      </c>
      <c r="AM646" s="58">
        <f>F646*AE646</f>
        <v>0</v>
      </c>
      <c r="AN646" s="59" t="s">
        <v>1751</v>
      </c>
      <c r="AO646" s="59" t="s">
        <v>1764</v>
      </c>
      <c r="AP646" s="47" t="s">
        <v>1772</v>
      </c>
    </row>
    <row r="647" spans="1:42" x14ac:dyDescent="0.2">
      <c r="D647" s="60" t="s">
        <v>1357</v>
      </c>
      <c r="F647" s="61">
        <v>2</v>
      </c>
    </row>
    <row r="648" spans="1:42" x14ac:dyDescent="0.2">
      <c r="A648" s="55" t="s">
        <v>325</v>
      </c>
      <c r="B648" s="55" t="s">
        <v>1142</v>
      </c>
      <c r="C648" s="55" t="s">
        <v>1176</v>
      </c>
      <c r="D648" s="55" t="s">
        <v>1280</v>
      </c>
      <c r="E648" s="55" t="s">
        <v>1713</v>
      </c>
      <c r="F648" s="56">
        <v>1</v>
      </c>
      <c r="G648" s="56">
        <v>0</v>
      </c>
      <c r="H648" s="56">
        <f>ROUND(F648*AD648,2)</f>
        <v>0</v>
      </c>
      <c r="I648" s="56">
        <f>J648-H648</f>
        <v>0</v>
      </c>
      <c r="J648" s="56">
        <f>ROUND(F648*G648,2)</f>
        <v>0</v>
      </c>
      <c r="K648" s="56">
        <v>4.0000000000000001E-3</v>
      </c>
      <c r="L648" s="56">
        <f>F648*K648</f>
        <v>4.0000000000000001E-3</v>
      </c>
      <c r="M648" s="57" t="s">
        <v>7</v>
      </c>
      <c r="N648" s="56">
        <f>IF(M648="5",I648,0)</f>
        <v>0</v>
      </c>
      <c r="Y648" s="56">
        <f>IF(AC648=0,J648,0)</f>
        <v>0</v>
      </c>
      <c r="Z648" s="56">
        <f>IF(AC648=15,J648,0)</f>
        <v>0</v>
      </c>
      <c r="AA648" s="56">
        <f>IF(AC648=21,J648,0)</f>
        <v>0</v>
      </c>
      <c r="AC648" s="58">
        <v>21</v>
      </c>
      <c r="AD648" s="58">
        <f>G648*0.62904717853839</f>
        <v>0</v>
      </c>
      <c r="AE648" s="58">
        <f>G648*(1-0.62904717853839)</f>
        <v>0</v>
      </c>
      <c r="AL648" s="58">
        <f>F648*AD648</f>
        <v>0</v>
      </c>
      <c r="AM648" s="58">
        <f>F648*AE648</f>
        <v>0</v>
      </c>
      <c r="AN648" s="59" t="s">
        <v>1751</v>
      </c>
      <c r="AO648" s="59" t="s">
        <v>1764</v>
      </c>
      <c r="AP648" s="47" t="s">
        <v>1772</v>
      </c>
    </row>
    <row r="649" spans="1:42" x14ac:dyDescent="0.2">
      <c r="D649" s="60" t="s">
        <v>1275</v>
      </c>
      <c r="F649" s="61">
        <v>1</v>
      </c>
    </row>
    <row r="650" spans="1:42" x14ac:dyDescent="0.2">
      <c r="A650" s="62" t="s">
        <v>326</v>
      </c>
      <c r="B650" s="62" t="s">
        <v>1142</v>
      </c>
      <c r="C650" s="62" t="s">
        <v>1177</v>
      </c>
      <c r="D650" s="126" t="s">
        <v>1853</v>
      </c>
      <c r="E650" s="62" t="s">
        <v>1712</v>
      </c>
      <c r="F650" s="63">
        <v>1</v>
      </c>
      <c r="G650" s="63">
        <v>0</v>
      </c>
      <c r="H650" s="63">
        <f>ROUND(F650*AD650,2)</f>
        <v>0</v>
      </c>
      <c r="I650" s="63">
        <f>J650-H650</f>
        <v>0</v>
      </c>
      <c r="J650" s="63">
        <f>ROUND(F650*G650,2)</f>
        <v>0</v>
      </c>
      <c r="K650" s="63">
        <v>1.4500000000000001E-2</v>
      </c>
      <c r="L650" s="63">
        <f>F650*K650</f>
        <v>1.4500000000000001E-2</v>
      </c>
      <c r="M650" s="64" t="s">
        <v>1731</v>
      </c>
      <c r="N650" s="63">
        <f>IF(M650="5",I650,0)</f>
        <v>0</v>
      </c>
      <c r="Y650" s="63">
        <f>IF(AC650=0,J650,0)</f>
        <v>0</v>
      </c>
      <c r="Z650" s="63">
        <f>IF(AC650=15,J650,0)</f>
        <v>0</v>
      </c>
      <c r="AA650" s="63">
        <f>IF(AC650=21,J650,0)</f>
        <v>0</v>
      </c>
      <c r="AC650" s="58">
        <v>21</v>
      </c>
      <c r="AD650" s="58">
        <f>G650*1</f>
        <v>0</v>
      </c>
      <c r="AE650" s="58">
        <f>G650*(1-1)</f>
        <v>0</v>
      </c>
      <c r="AL650" s="58">
        <f>F650*AD650</f>
        <v>0</v>
      </c>
      <c r="AM650" s="58">
        <f>F650*AE650</f>
        <v>0</v>
      </c>
      <c r="AN650" s="59" t="s">
        <v>1751</v>
      </c>
      <c r="AO650" s="59" t="s">
        <v>1764</v>
      </c>
      <c r="AP650" s="47" t="s">
        <v>1772</v>
      </c>
    </row>
    <row r="651" spans="1:42" x14ac:dyDescent="0.2">
      <c r="D651" s="60" t="s">
        <v>1275</v>
      </c>
      <c r="F651" s="61">
        <v>1</v>
      </c>
    </row>
    <row r="652" spans="1:42" x14ac:dyDescent="0.2">
      <c r="A652" s="62" t="s">
        <v>327</v>
      </c>
      <c r="B652" s="62" t="s">
        <v>1142</v>
      </c>
      <c r="C652" s="62" t="s">
        <v>1178</v>
      </c>
      <c r="D652" s="62" t="s">
        <v>1843</v>
      </c>
      <c r="E652" s="62" t="s">
        <v>1712</v>
      </c>
      <c r="F652" s="63">
        <v>1</v>
      </c>
      <c r="G652" s="63">
        <v>0</v>
      </c>
      <c r="H652" s="63">
        <f>ROUND(F652*AD652,2)</f>
        <v>0</v>
      </c>
      <c r="I652" s="63">
        <f>J652-H652</f>
        <v>0</v>
      </c>
      <c r="J652" s="63">
        <f>ROUND(F652*G652,2)</f>
        <v>0</v>
      </c>
      <c r="K652" s="63">
        <v>1E-3</v>
      </c>
      <c r="L652" s="63">
        <f>F652*K652</f>
        <v>1E-3</v>
      </c>
      <c r="M652" s="64" t="s">
        <v>1731</v>
      </c>
      <c r="N652" s="63">
        <f>IF(M652="5",I652,0)</f>
        <v>0</v>
      </c>
      <c r="Y652" s="63">
        <f>IF(AC652=0,J652,0)</f>
        <v>0</v>
      </c>
      <c r="Z652" s="63">
        <f>IF(AC652=15,J652,0)</f>
        <v>0</v>
      </c>
      <c r="AA652" s="63">
        <f>IF(AC652=21,J652,0)</f>
        <v>0</v>
      </c>
      <c r="AC652" s="58">
        <v>21</v>
      </c>
      <c r="AD652" s="58">
        <f>G652*1</f>
        <v>0</v>
      </c>
      <c r="AE652" s="58">
        <f>G652*(1-1)</f>
        <v>0</v>
      </c>
      <c r="AL652" s="58">
        <f>F652*AD652</f>
        <v>0</v>
      </c>
      <c r="AM652" s="58">
        <f>F652*AE652</f>
        <v>0</v>
      </c>
      <c r="AN652" s="59" t="s">
        <v>1751</v>
      </c>
      <c r="AO652" s="59" t="s">
        <v>1764</v>
      </c>
      <c r="AP652" s="47" t="s">
        <v>1772</v>
      </c>
    </row>
    <row r="653" spans="1:42" x14ac:dyDescent="0.2">
      <c r="D653" s="60" t="s">
        <v>1275</v>
      </c>
      <c r="F653" s="61">
        <v>1</v>
      </c>
    </row>
    <row r="654" spans="1:42" x14ac:dyDescent="0.2">
      <c r="A654" s="55" t="s">
        <v>328</v>
      </c>
      <c r="B654" s="55" t="s">
        <v>1142</v>
      </c>
      <c r="C654" s="55" t="s">
        <v>1179</v>
      </c>
      <c r="D654" s="55" t="s">
        <v>1281</v>
      </c>
      <c r="E654" s="55" t="s">
        <v>1713</v>
      </c>
      <c r="F654" s="56">
        <v>1</v>
      </c>
      <c r="G654" s="56">
        <v>0</v>
      </c>
      <c r="H654" s="56">
        <f>ROUND(F654*AD654,2)</f>
        <v>0</v>
      </c>
      <c r="I654" s="56">
        <f>J654-H654</f>
        <v>0</v>
      </c>
      <c r="J654" s="56">
        <f>ROUND(F654*G654,2)</f>
        <v>0</v>
      </c>
      <c r="K654" s="56">
        <v>1.7000000000000001E-4</v>
      </c>
      <c r="L654" s="56">
        <f>F654*K654</f>
        <v>1.7000000000000001E-4</v>
      </c>
      <c r="M654" s="57" t="s">
        <v>7</v>
      </c>
      <c r="N654" s="56">
        <f>IF(M654="5",I654,0)</f>
        <v>0</v>
      </c>
      <c r="Y654" s="56">
        <f>IF(AC654=0,J654,0)</f>
        <v>0</v>
      </c>
      <c r="Z654" s="56">
        <f>IF(AC654=15,J654,0)</f>
        <v>0</v>
      </c>
      <c r="AA654" s="56">
        <f>IF(AC654=21,J654,0)</f>
        <v>0</v>
      </c>
      <c r="AC654" s="58">
        <v>21</v>
      </c>
      <c r="AD654" s="58">
        <f>G654*0.503959731543624</f>
        <v>0</v>
      </c>
      <c r="AE654" s="58">
        <f>G654*(1-0.503959731543624)</f>
        <v>0</v>
      </c>
      <c r="AL654" s="58">
        <f>F654*AD654</f>
        <v>0</v>
      </c>
      <c r="AM654" s="58">
        <f>F654*AE654</f>
        <v>0</v>
      </c>
      <c r="AN654" s="59" t="s">
        <v>1751</v>
      </c>
      <c r="AO654" s="59" t="s">
        <v>1764</v>
      </c>
      <c r="AP654" s="47" t="s">
        <v>1772</v>
      </c>
    </row>
    <row r="655" spans="1:42" x14ac:dyDescent="0.2">
      <c r="D655" s="60" t="s">
        <v>1275</v>
      </c>
      <c r="F655" s="61">
        <v>1</v>
      </c>
    </row>
    <row r="656" spans="1:42" x14ac:dyDescent="0.2">
      <c r="A656" s="55" t="s">
        <v>329</v>
      </c>
      <c r="B656" s="55" t="s">
        <v>1142</v>
      </c>
      <c r="C656" s="55" t="s">
        <v>1180</v>
      </c>
      <c r="D656" s="127" t="s">
        <v>1854</v>
      </c>
      <c r="E656" s="55" t="s">
        <v>1709</v>
      </c>
      <c r="F656" s="56">
        <v>0.75</v>
      </c>
      <c r="G656" s="56">
        <v>0</v>
      </c>
      <c r="H656" s="56">
        <f>ROUND(F656*AD656,2)</f>
        <v>0</v>
      </c>
      <c r="I656" s="56">
        <f>J656-H656</f>
        <v>0</v>
      </c>
      <c r="J656" s="56">
        <f>ROUND(F656*G656,2)</f>
        <v>0</v>
      </c>
      <c r="K656" s="56">
        <v>8.9999999999999993E-3</v>
      </c>
      <c r="L656" s="56">
        <f>F656*K656</f>
        <v>6.7499999999999991E-3</v>
      </c>
      <c r="M656" s="57" t="s">
        <v>7</v>
      </c>
      <c r="N656" s="56">
        <f>IF(M656="5",I656,0)</f>
        <v>0</v>
      </c>
      <c r="Y656" s="56">
        <f>IF(AC656=0,J656,0)</f>
        <v>0</v>
      </c>
      <c r="Z656" s="56">
        <f>IF(AC656=15,J656,0)</f>
        <v>0</v>
      </c>
      <c r="AA656" s="56">
        <f>IF(AC656=21,J656,0)</f>
        <v>0</v>
      </c>
      <c r="AC656" s="58">
        <v>21</v>
      </c>
      <c r="AD656" s="58">
        <f>G656*1</f>
        <v>0</v>
      </c>
      <c r="AE656" s="58">
        <f>G656*(1-1)</f>
        <v>0</v>
      </c>
      <c r="AL656" s="58">
        <f>F656*AD656</f>
        <v>0</v>
      </c>
      <c r="AM656" s="58">
        <f>F656*AE656</f>
        <v>0</v>
      </c>
      <c r="AN656" s="59" t="s">
        <v>1751</v>
      </c>
      <c r="AO656" s="59" t="s">
        <v>1764</v>
      </c>
      <c r="AP656" s="47" t="s">
        <v>1772</v>
      </c>
    </row>
    <row r="657" spans="1:42" x14ac:dyDescent="0.2">
      <c r="D657" s="60" t="s">
        <v>1426</v>
      </c>
      <c r="F657" s="61">
        <v>0.75</v>
      </c>
    </row>
    <row r="658" spans="1:42" x14ac:dyDescent="0.2">
      <c r="A658" s="55" t="s">
        <v>330</v>
      </c>
      <c r="B658" s="55" t="s">
        <v>1142</v>
      </c>
      <c r="C658" s="55" t="s">
        <v>1181</v>
      </c>
      <c r="D658" s="55" t="s">
        <v>1839</v>
      </c>
      <c r="E658" s="55" t="s">
        <v>1712</v>
      </c>
      <c r="F658" s="56">
        <v>1</v>
      </c>
      <c r="G658" s="56">
        <v>0</v>
      </c>
      <c r="H658" s="56">
        <f>ROUND(F658*AD658,2)</f>
        <v>0</v>
      </c>
      <c r="I658" s="56">
        <f>J658-H658</f>
        <v>0</v>
      </c>
      <c r="J658" s="56">
        <f>ROUND(F658*G658,2)</f>
        <v>0</v>
      </c>
      <c r="K658" s="56">
        <v>7.0000000000000001E-3</v>
      </c>
      <c r="L658" s="56">
        <f>F658*K658</f>
        <v>7.0000000000000001E-3</v>
      </c>
      <c r="M658" s="57" t="s">
        <v>7</v>
      </c>
      <c r="N658" s="56">
        <f>IF(M658="5",I658,0)</f>
        <v>0</v>
      </c>
      <c r="Y658" s="56">
        <f>IF(AC658=0,J658,0)</f>
        <v>0</v>
      </c>
      <c r="Z658" s="56">
        <f>IF(AC658=15,J658,0)</f>
        <v>0</v>
      </c>
      <c r="AA658" s="56">
        <f>IF(AC658=21,J658,0)</f>
        <v>0</v>
      </c>
      <c r="AC658" s="58">
        <v>21</v>
      </c>
      <c r="AD658" s="58">
        <f>G658*1</f>
        <v>0</v>
      </c>
      <c r="AE658" s="58">
        <f>G658*(1-1)</f>
        <v>0</v>
      </c>
      <c r="AL658" s="58">
        <f>F658*AD658</f>
        <v>0</v>
      </c>
      <c r="AM658" s="58">
        <f>F658*AE658</f>
        <v>0</v>
      </c>
      <c r="AN658" s="59" t="s">
        <v>1751</v>
      </c>
      <c r="AO658" s="59" t="s">
        <v>1764</v>
      </c>
      <c r="AP658" s="47" t="s">
        <v>1772</v>
      </c>
    </row>
    <row r="659" spans="1:42" x14ac:dyDescent="0.2">
      <c r="D659" s="60" t="s">
        <v>1275</v>
      </c>
      <c r="F659" s="61">
        <v>1</v>
      </c>
    </row>
    <row r="660" spans="1:42" x14ac:dyDescent="0.2">
      <c r="A660" s="55" t="s">
        <v>331</v>
      </c>
      <c r="B660" s="55" t="s">
        <v>1142</v>
      </c>
      <c r="C660" s="55" t="s">
        <v>1182</v>
      </c>
      <c r="D660" s="129" t="s">
        <v>1856</v>
      </c>
      <c r="E660" s="55" t="s">
        <v>1712</v>
      </c>
      <c r="F660" s="56">
        <v>1</v>
      </c>
      <c r="G660" s="56">
        <v>0</v>
      </c>
      <c r="H660" s="56">
        <f>ROUND(F660*AD660,2)</f>
        <v>0</v>
      </c>
      <c r="I660" s="56">
        <f>J660-H660</f>
        <v>0</v>
      </c>
      <c r="J660" s="56">
        <f>ROUND(F660*G660,2)</f>
        <v>0</v>
      </c>
      <c r="K660" s="56">
        <v>1.1000000000000001E-3</v>
      </c>
      <c r="L660" s="56">
        <f>F660*K660</f>
        <v>1.1000000000000001E-3</v>
      </c>
      <c r="M660" s="57" t="s">
        <v>7</v>
      </c>
      <c r="N660" s="56">
        <f>IF(M660="5",I660,0)</f>
        <v>0</v>
      </c>
      <c r="Y660" s="56">
        <f>IF(AC660=0,J660,0)</f>
        <v>0</v>
      </c>
      <c r="Z660" s="56">
        <f>IF(AC660=15,J660,0)</f>
        <v>0</v>
      </c>
      <c r="AA660" s="56">
        <f>IF(AC660=21,J660,0)</f>
        <v>0</v>
      </c>
      <c r="AC660" s="58">
        <v>21</v>
      </c>
      <c r="AD660" s="58">
        <f>G660*1</f>
        <v>0</v>
      </c>
      <c r="AE660" s="58">
        <f>G660*(1-1)</f>
        <v>0</v>
      </c>
      <c r="AL660" s="58">
        <f>F660*AD660</f>
        <v>0</v>
      </c>
      <c r="AM660" s="58">
        <f>F660*AE660</f>
        <v>0</v>
      </c>
      <c r="AN660" s="59" t="s">
        <v>1751</v>
      </c>
      <c r="AO660" s="59" t="s">
        <v>1764</v>
      </c>
      <c r="AP660" s="47" t="s">
        <v>1772</v>
      </c>
    </row>
    <row r="661" spans="1:42" x14ac:dyDescent="0.2">
      <c r="D661" s="60" t="s">
        <v>1275</v>
      </c>
      <c r="F661" s="61">
        <v>1</v>
      </c>
    </row>
    <row r="662" spans="1:42" x14ac:dyDescent="0.2">
      <c r="A662" s="55" t="s">
        <v>332</v>
      </c>
      <c r="B662" s="55" t="s">
        <v>1142</v>
      </c>
      <c r="C662" s="55" t="s">
        <v>1183</v>
      </c>
      <c r="D662" s="128" t="s">
        <v>1855</v>
      </c>
      <c r="E662" s="55" t="s">
        <v>1712</v>
      </c>
      <c r="F662" s="56">
        <v>1</v>
      </c>
      <c r="G662" s="56">
        <v>0</v>
      </c>
      <c r="H662" s="56">
        <f>ROUND(F662*AD662,2)</f>
        <v>0</v>
      </c>
      <c r="I662" s="56">
        <f>J662-H662</f>
        <v>0</v>
      </c>
      <c r="J662" s="56">
        <f>ROUND(F662*G662,2)</f>
        <v>0</v>
      </c>
      <c r="K662" s="56">
        <v>2.7999999999999998E-4</v>
      </c>
      <c r="L662" s="56">
        <f>F662*K662</f>
        <v>2.7999999999999998E-4</v>
      </c>
      <c r="M662" s="57" t="s">
        <v>7</v>
      </c>
      <c r="N662" s="56">
        <f>IF(M662="5",I662,0)</f>
        <v>0</v>
      </c>
      <c r="Y662" s="56">
        <f>IF(AC662=0,J662,0)</f>
        <v>0</v>
      </c>
      <c r="Z662" s="56">
        <f>IF(AC662=15,J662,0)</f>
        <v>0</v>
      </c>
      <c r="AA662" s="56">
        <f>IF(AC662=21,J662,0)</f>
        <v>0</v>
      </c>
      <c r="AC662" s="58">
        <v>21</v>
      </c>
      <c r="AD662" s="58">
        <f>G662*1</f>
        <v>0</v>
      </c>
      <c r="AE662" s="58">
        <f>G662*(1-1)</f>
        <v>0</v>
      </c>
      <c r="AL662" s="58">
        <f>F662*AD662</f>
        <v>0</v>
      </c>
      <c r="AM662" s="58">
        <f>F662*AE662</f>
        <v>0</v>
      </c>
      <c r="AN662" s="59" t="s">
        <v>1751</v>
      </c>
      <c r="AO662" s="59" t="s">
        <v>1764</v>
      </c>
      <c r="AP662" s="47" t="s">
        <v>1772</v>
      </c>
    </row>
    <row r="663" spans="1:42" x14ac:dyDescent="0.2">
      <c r="D663" s="60" t="s">
        <v>1275</v>
      </c>
      <c r="F663" s="61">
        <v>1</v>
      </c>
    </row>
    <row r="664" spans="1:42" x14ac:dyDescent="0.2">
      <c r="A664" s="55" t="s">
        <v>333</v>
      </c>
      <c r="B664" s="55" t="s">
        <v>1142</v>
      </c>
      <c r="C664" s="55" t="s">
        <v>1184</v>
      </c>
      <c r="D664" s="55" t="s">
        <v>1283</v>
      </c>
      <c r="E664" s="55" t="s">
        <v>1712</v>
      </c>
      <c r="F664" s="56">
        <v>1</v>
      </c>
      <c r="G664" s="56">
        <v>0</v>
      </c>
      <c r="H664" s="56">
        <f>ROUND(F664*AD664,2)</f>
        <v>0</v>
      </c>
      <c r="I664" s="56">
        <f>J664-H664</f>
        <v>0</v>
      </c>
      <c r="J664" s="56">
        <f>ROUND(F664*G664,2)</f>
        <v>0</v>
      </c>
      <c r="K664" s="56">
        <v>1.2999999999999999E-4</v>
      </c>
      <c r="L664" s="56">
        <f>F664*K664</f>
        <v>1.2999999999999999E-4</v>
      </c>
      <c r="M664" s="57" t="s">
        <v>7</v>
      </c>
      <c r="N664" s="56">
        <f>IF(M664="5",I664,0)</f>
        <v>0</v>
      </c>
      <c r="Y664" s="56">
        <f>IF(AC664=0,J664,0)</f>
        <v>0</v>
      </c>
      <c r="Z664" s="56">
        <f>IF(AC664=15,J664,0)</f>
        <v>0</v>
      </c>
      <c r="AA664" s="56">
        <f>IF(AC664=21,J664,0)</f>
        <v>0</v>
      </c>
      <c r="AC664" s="58">
        <v>21</v>
      </c>
      <c r="AD664" s="58">
        <f>G664*0.234411764705882</f>
        <v>0</v>
      </c>
      <c r="AE664" s="58">
        <f>G664*(1-0.234411764705882)</f>
        <v>0</v>
      </c>
      <c r="AL664" s="58">
        <f>F664*AD664</f>
        <v>0</v>
      </c>
      <c r="AM664" s="58">
        <f>F664*AE664</f>
        <v>0</v>
      </c>
      <c r="AN664" s="59" t="s">
        <v>1751</v>
      </c>
      <c r="AO664" s="59" t="s">
        <v>1764</v>
      </c>
      <c r="AP664" s="47" t="s">
        <v>1772</v>
      </c>
    </row>
    <row r="665" spans="1:42" x14ac:dyDescent="0.2">
      <c r="D665" s="60" t="s">
        <v>1275</v>
      </c>
      <c r="F665" s="61">
        <v>1</v>
      </c>
    </row>
    <row r="666" spans="1:42" x14ac:dyDescent="0.2">
      <c r="A666" s="55" t="s">
        <v>334</v>
      </c>
      <c r="B666" s="55" t="s">
        <v>1142</v>
      </c>
      <c r="C666" s="55" t="s">
        <v>1185</v>
      </c>
      <c r="D666" s="130" t="s">
        <v>1857</v>
      </c>
      <c r="E666" s="55" t="s">
        <v>1712</v>
      </c>
      <c r="F666" s="56">
        <v>1</v>
      </c>
      <c r="G666" s="56">
        <v>0</v>
      </c>
      <c r="H666" s="56">
        <f>ROUND(F666*AD666,2)</f>
        <v>0</v>
      </c>
      <c r="I666" s="56">
        <f>J666-H666</f>
        <v>0</v>
      </c>
      <c r="J666" s="56">
        <f>ROUND(F666*G666,2)</f>
        <v>0</v>
      </c>
      <c r="K666" s="56">
        <v>6.9999999999999999E-4</v>
      </c>
      <c r="L666" s="56">
        <f>F666*K666</f>
        <v>6.9999999999999999E-4</v>
      </c>
      <c r="M666" s="57" t="s">
        <v>7</v>
      </c>
      <c r="N666" s="56">
        <f>IF(M666="5",I666,0)</f>
        <v>0</v>
      </c>
      <c r="Y666" s="56">
        <f>IF(AC666=0,J666,0)</f>
        <v>0</v>
      </c>
      <c r="Z666" s="56">
        <f>IF(AC666=15,J666,0)</f>
        <v>0</v>
      </c>
      <c r="AA666" s="56">
        <f>IF(AC666=21,J666,0)</f>
        <v>0</v>
      </c>
      <c r="AC666" s="58">
        <v>21</v>
      </c>
      <c r="AD666" s="58">
        <f>G666*1</f>
        <v>0</v>
      </c>
      <c r="AE666" s="58">
        <f>G666*(1-1)</f>
        <v>0</v>
      </c>
      <c r="AL666" s="58">
        <f>F666*AD666</f>
        <v>0</v>
      </c>
      <c r="AM666" s="58">
        <f>F666*AE666</f>
        <v>0</v>
      </c>
      <c r="AN666" s="59" t="s">
        <v>1751</v>
      </c>
      <c r="AO666" s="59" t="s">
        <v>1764</v>
      </c>
      <c r="AP666" s="47" t="s">
        <v>1772</v>
      </c>
    </row>
    <row r="667" spans="1:42" x14ac:dyDescent="0.2">
      <c r="D667" s="60" t="s">
        <v>1275</v>
      </c>
      <c r="F667" s="61">
        <v>1</v>
      </c>
    </row>
    <row r="668" spans="1:42" x14ac:dyDescent="0.2">
      <c r="A668" s="55" t="s">
        <v>335</v>
      </c>
      <c r="B668" s="55" t="s">
        <v>1142</v>
      </c>
      <c r="C668" s="55" t="s">
        <v>1232</v>
      </c>
      <c r="D668" s="55" t="s">
        <v>1359</v>
      </c>
      <c r="E668" s="55" t="s">
        <v>1710</v>
      </c>
      <c r="F668" s="56">
        <v>7.0000000000000007E-2</v>
      </c>
      <c r="G668" s="56">
        <v>0</v>
      </c>
      <c r="H668" s="56">
        <f>ROUND(F668*AD668,2)</f>
        <v>0</v>
      </c>
      <c r="I668" s="56">
        <f>J668-H668</f>
        <v>0</v>
      </c>
      <c r="J668" s="56">
        <f>ROUND(F668*G668,2)</f>
        <v>0</v>
      </c>
      <c r="K668" s="56">
        <v>0</v>
      </c>
      <c r="L668" s="56">
        <f>F668*K668</f>
        <v>0</v>
      </c>
      <c r="M668" s="57" t="s">
        <v>10</v>
      </c>
      <c r="N668" s="56">
        <f>IF(M668="5",I668,0)</f>
        <v>0</v>
      </c>
      <c r="Y668" s="56">
        <f>IF(AC668=0,J668,0)</f>
        <v>0</v>
      </c>
      <c r="Z668" s="56">
        <f>IF(AC668=15,J668,0)</f>
        <v>0</v>
      </c>
      <c r="AA668" s="56">
        <f>IF(AC668=21,J668,0)</f>
        <v>0</v>
      </c>
      <c r="AC668" s="58">
        <v>21</v>
      </c>
      <c r="AD668" s="58">
        <f>G668*0</f>
        <v>0</v>
      </c>
      <c r="AE668" s="58">
        <f>G668*(1-0)</f>
        <v>0</v>
      </c>
      <c r="AL668" s="58">
        <f>F668*AD668</f>
        <v>0</v>
      </c>
      <c r="AM668" s="58">
        <f>F668*AE668</f>
        <v>0</v>
      </c>
      <c r="AN668" s="59" t="s">
        <v>1751</v>
      </c>
      <c r="AO668" s="59" t="s">
        <v>1764</v>
      </c>
      <c r="AP668" s="47" t="s">
        <v>1772</v>
      </c>
    </row>
    <row r="669" spans="1:42" x14ac:dyDescent="0.2">
      <c r="D669" s="60" t="s">
        <v>1427</v>
      </c>
      <c r="F669" s="61">
        <v>7.0000000000000007E-2</v>
      </c>
    </row>
    <row r="670" spans="1:42" x14ac:dyDescent="0.2">
      <c r="A670" s="52"/>
      <c r="B670" s="53" t="s">
        <v>1142</v>
      </c>
      <c r="C670" s="53" t="s">
        <v>758</v>
      </c>
      <c r="D670" s="269" t="s">
        <v>1284</v>
      </c>
      <c r="E670" s="270"/>
      <c r="F670" s="270"/>
      <c r="G670" s="270"/>
      <c r="H670" s="54">
        <f>SUM(H671:H678)</f>
        <v>0</v>
      </c>
      <c r="I670" s="54">
        <f>SUM(I671:I678)</f>
        <v>0</v>
      </c>
      <c r="J670" s="54">
        <f>H670+I670</f>
        <v>0</v>
      </c>
      <c r="K670" s="47"/>
      <c r="L670" s="54">
        <f>SUM(L671:L678)</f>
        <v>0.11775400000000001</v>
      </c>
      <c r="O670" s="54">
        <f>IF(P670="PR",J670,SUM(N671:N678))</f>
        <v>0</v>
      </c>
      <c r="P670" s="47" t="s">
        <v>1735</v>
      </c>
      <c r="Q670" s="54">
        <f>IF(P670="HS",H670,0)</f>
        <v>0</v>
      </c>
      <c r="R670" s="54">
        <f>IF(P670="HS",I670-O670,0)</f>
        <v>0</v>
      </c>
      <c r="S670" s="54">
        <f>IF(P670="PS",H670,0)</f>
        <v>0</v>
      </c>
      <c r="T670" s="54">
        <f>IF(P670="PS",I670-O670,0)</f>
        <v>0</v>
      </c>
      <c r="U670" s="54">
        <f>IF(P670="MP",H670,0)</f>
        <v>0</v>
      </c>
      <c r="V670" s="54">
        <f>IF(P670="MP",I670-O670,0)</f>
        <v>0</v>
      </c>
      <c r="W670" s="54">
        <f>IF(P670="OM",H670,0)</f>
        <v>0</v>
      </c>
      <c r="X670" s="47" t="s">
        <v>1142</v>
      </c>
      <c r="AH670" s="54">
        <f>SUM(Y671:Y678)</f>
        <v>0</v>
      </c>
      <c r="AI670" s="54">
        <f>SUM(Z671:Z678)</f>
        <v>0</v>
      </c>
      <c r="AJ670" s="54">
        <f>SUM(AA671:AA678)</f>
        <v>0</v>
      </c>
    </row>
    <row r="671" spans="1:42" x14ac:dyDescent="0.2">
      <c r="A671" s="55" t="s">
        <v>336</v>
      </c>
      <c r="B671" s="55" t="s">
        <v>1142</v>
      </c>
      <c r="C671" s="55" t="s">
        <v>1186</v>
      </c>
      <c r="D671" s="131" t="s">
        <v>1859</v>
      </c>
      <c r="E671" s="55" t="s">
        <v>1708</v>
      </c>
      <c r="F671" s="56">
        <v>5.58</v>
      </c>
      <c r="G671" s="56">
        <v>0</v>
      </c>
      <c r="H671" s="56">
        <f>ROUND(F671*AD671,2)</f>
        <v>0</v>
      </c>
      <c r="I671" s="56">
        <f>J671-H671</f>
        <v>0</v>
      </c>
      <c r="J671" s="56">
        <f>ROUND(F671*G671,2)</f>
        <v>0</v>
      </c>
      <c r="K671" s="56">
        <v>3.5000000000000001E-3</v>
      </c>
      <c r="L671" s="56">
        <f>F671*K671</f>
        <v>1.9530000000000002E-2</v>
      </c>
      <c r="M671" s="57" t="s">
        <v>7</v>
      </c>
      <c r="N671" s="56">
        <f>IF(M671="5",I671,0)</f>
        <v>0</v>
      </c>
      <c r="Y671" s="56">
        <f>IF(AC671=0,J671,0)</f>
        <v>0</v>
      </c>
      <c r="Z671" s="56">
        <f>IF(AC671=15,J671,0)</f>
        <v>0</v>
      </c>
      <c r="AA671" s="56">
        <f>IF(AC671=21,J671,0)</f>
        <v>0</v>
      </c>
      <c r="AC671" s="58">
        <v>21</v>
      </c>
      <c r="AD671" s="58">
        <f>G671*0.372054263565891</f>
        <v>0</v>
      </c>
      <c r="AE671" s="58">
        <f>G671*(1-0.372054263565891)</f>
        <v>0</v>
      </c>
      <c r="AL671" s="58">
        <f>F671*AD671</f>
        <v>0</v>
      </c>
      <c r="AM671" s="58">
        <f>F671*AE671</f>
        <v>0</v>
      </c>
      <c r="AN671" s="59" t="s">
        <v>1752</v>
      </c>
      <c r="AO671" s="59" t="s">
        <v>1765</v>
      </c>
      <c r="AP671" s="47" t="s">
        <v>1772</v>
      </c>
    </row>
    <row r="672" spans="1:42" x14ac:dyDescent="0.2">
      <c r="D672" s="60" t="s">
        <v>1428</v>
      </c>
      <c r="F672" s="61">
        <v>1.58</v>
      </c>
    </row>
    <row r="673" spans="1:42" x14ac:dyDescent="0.2">
      <c r="D673" s="60" t="s">
        <v>1429</v>
      </c>
      <c r="F673" s="61">
        <v>4</v>
      </c>
    </row>
    <row r="674" spans="1:42" x14ac:dyDescent="0.2">
      <c r="A674" s="55" t="s">
        <v>337</v>
      </c>
      <c r="B674" s="55" t="s">
        <v>1142</v>
      </c>
      <c r="C674" s="55" t="s">
        <v>1187</v>
      </c>
      <c r="D674" s="55" t="s">
        <v>1286</v>
      </c>
      <c r="E674" s="55" t="s">
        <v>1708</v>
      </c>
      <c r="F674" s="56">
        <v>5.58</v>
      </c>
      <c r="G674" s="56">
        <v>0</v>
      </c>
      <c r="H674" s="56">
        <f>ROUND(F674*AD674,2)</f>
        <v>0</v>
      </c>
      <c r="I674" s="56">
        <f>J674-H674</f>
        <v>0</v>
      </c>
      <c r="J674" s="56">
        <f>ROUND(F674*G674,2)</f>
        <v>0</v>
      </c>
      <c r="K674" s="56">
        <v>8.0000000000000004E-4</v>
      </c>
      <c r="L674" s="56">
        <f>F674*K674</f>
        <v>4.4640000000000001E-3</v>
      </c>
      <c r="M674" s="57" t="s">
        <v>7</v>
      </c>
      <c r="N674" s="56">
        <f>IF(M674="5",I674,0)</f>
        <v>0</v>
      </c>
      <c r="Y674" s="56">
        <f>IF(AC674=0,J674,0)</f>
        <v>0</v>
      </c>
      <c r="Z674" s="56">
        <f>IF(AC674=15,J674,0)</f>
        <v>0</v>
      </c>
      <c r="AA674" s="56">
        <f>IF(AC674=21,J674,0)</f>
        <v>0</v>
      </c>
      <c r="AC674" s="58">
        <v>21</v>
      </c>
      <c r="AD674" s="58">
        <f>G674*1</f>
        <v>0</v>
      </c>
      <c r="AE674" s="58">
        <f>G674*(1-1)</f>
        <v>0</v>
      </c>
      <c r="AL674" s="58">
        <f>F674*AD674</f>
        <v>0</v>
      </c>
      <c r="AM674" s="58">
        <f>F674*AE674</f>
        <v>0</v>
      </c>
      <c r="AN674" s="59" t="s">
        <v>1752</v>
      </c>
      <c r="AO674" s="59" t="s">
        <v>1765</v>
      </c>
      <c r="AP674" s="47" t="s">
        <v>1772</v>
      </c>
    </row>
    <row r="675" spans="1:42" x14ac:dyDescent="0.2">
      <c r="D675" s="60" t="s">
        <v>1419</v>
      </c>
      <c r="F675" s="61">
        <v>5.58</v>
      </c>
    </row>
    <row r="676" spans="1:42" x14ac:dyDescent="0.2">
      <c r="A676" s="62" t="s">
        <v>338</v>
      </c>
      <c r="B676" s="62" t="s">
        <v>1142</v>
      </c>
      <c r="C676" s="62" t="s">
        <v>1188</v>
      </c>
      <c r="D676" s="132" t="s">
        <v>1860</v>
      </c>
      <c r="E676" s="62" t="s">
        <v>1708</v>
      </c>
      <c r="F676" s="63">
        <v>5.86</v>
      </c>
      <c r="G676" s="63">
        <v>0</v>
      </c>
      <c r="H676" s="63">
        <f>ROUND(F676*AD676,2)</f>
        <v>0</v>
      </c>
      <c r="I676" s="63">
        <f>J676-H676</f>
        <v>0</v>
      </c>
      <c r="J676" s="63">
        <f>ROUND(F676*G676,2)</f>
        <v>0</v>
      </c>
      <c r="K676" s="63">
        <v>1.6E-2</v>
      </c>
      <c r="L676" s="63">
        <f>F676*K676</f>
        <v>9.376000000000001E-2</v>
      </c>
      <c r="M676" s="64" t="s">
        <v>1731</v>
      </c>
      <c r="N676" s="63">
        <f>IF(M676="5",I676,0)</f>
        <v>0</v>
      </c>
      <c r="Y676" s="63">
        <f>IF(AC676=0,J676,0)</f>
        <v>0</v>
      </c>
      <c r="Z676" s="63">
        <f>IF(AC676=15,J676,0)</f>
        <v>0</v>
      </c>
      <c r="AA676" s="63">
        <f>IF(AC676=21,J676,0)</f>
        <v>0</v>
      </c>
      <c r="AC676" s="58">
        <v>21</v>
      </c>
      <c r="AD676" s="58">
        <f>G676*1</f>
        <v>0</v>
      </c>
      <c r="AE676" s="58">
        <f>G676*(1-1)</f>
        <v>0</v>
      </c>
      <c r="AL676" s="58">
        <f>F676*AD676</f>
        <v>0</v>
      </c>
      <c r="AM676" s="58">
        <f>F676*AE676</f>
        <v>0</v>
      </c>
      <c r="AN676" s="59" t="s">
        <v>1752</v>
      </c>
      <c r="AO676" s="59" t="s">
        <v>1765</v>
      </c>
      <c r="AP676" s="47" t="s">
        <v>1772</v>
      </c>
    </row>
    <row r="677" spans="1:42" x14ac:dyDescent="0.2">
      <c r="D677" s="60" t="s">
        <v>1430</v>
      </c>
      <c r="F677" s="61">
        <v>5.86</v>
      </c>
    </row>
    <row r="678" spans="1:42" x14ac:dyDescent="0.2">
      <c r="A678" s="55" t="s">
        <v>339</v>
      </c>
      <c r="B678" s="55" t="s">
        <v>1142</v>
      </c>
      <c r="C678" s="55" t="s">
        <v>1189</v>
      </c>
      <c r="D678" s="55" t="s">
        <v>1288</v>
      </c>
      <c r="E678" s="55" t="s">
        <v>1710</v>
      </c>
      <c r="F678" s="56">
        <v>0.12</v>
      </c>
      <c r="G678" s="56">
        <v>0</v>
      </c>
      <c r="H678" s="56">
        <f>ROUND(F678*AD678,2)</f>
        <v>0</v>
      </c>
      <c r="I678" s="56">
        <f>J678-H678</f>
        <v>0</v>
      </c>
      <c r="J678" s="56">
        <f>ROUND(F678*G678,2)</f>
        <v>0</v>
      </c>
      <c r="K678" s="56">
        <v>0</v>
      </c>
      <c r="L678" s="56">
        <f>F678*K678</f>
        <v>0</v>
      </c>
      <c r="M678" s="57" t="s">
        <v>10</v>
      </c>
      <c r="N678" s="56">
        <f>IF(M678="5",I678,0)</f>
        <v>0</v>
      </c>
      <c r="Y678" s="56">
        <f>IF(AC678=0,J678,0)</f>
        <v>0</v>
      </c>
      <c r="Z678" s="56">
        <f>IF(AC678=15,J678,0)</f>
        <v>0</v>
      </c>
      <c r="AA678" s="56">
        <f>IF(AC678=21,J678,0)</f>
        <v>0</v>
      </c>
      <c r="AC678" s="58">
        <v>21</v>
      </c>
      <c r="AD678" s="58">
        <f>G678*0</f>
        <v>0</v>
      </c>
      <c r="AE678" s="58">
        <f>G678*(1-0)</f>
        <v>0</v>
      </c>
      <c r="AL678" s="58">
        <f>F678*AD678</f>
        <v>0</v>
      </c>
      <c r="AM678" s="58">
        <f>F678*AE678</f>
        <v>0</v>
      </c>
      <c r="AN678" s="59" t="s">
        <v>1752</v>
      </c>
      <c r="AO678" s="59" t="s">
        <v>1765</v>
      </c>
      <c r="AP678" s="47" t="s">
        <v>1772</v>
      </c>
    </row>
    <row r="679" spans="1:42" x14ac:dyDescent="0.2">
      <c r="D679" s="60" t="s">
        <v>1431</v>
      </c>
      <c r="F679" s="61">
        <v>0.12</v>
      </c>
    </row>
    <row r="680" spans="1:42" x14ac:dyDescent="0.2">
      <c r="A680" s="52"/>
      <c r="B680" s="53" t="s">
        <v>1142</v>
      </c>
      <c r="C680" s="53" t="s">
        <v>767</v>
      </c>
      <c r="D680" s="269" t="s">
        <v>1290</v>
      </c>
      <c r="E680" s="270"/>
      <c r="F680" s="270"/>
      <c r="G680" s="270"/>
      <c r="H680" s="54">
        <f>SUM(H681:H702)</f>
        <v>0</v>
      </c>
      <c r="I680" s="54">
        <f>SUM(I681:I702)</f>
        <v>0</v>
      </c>
      <c r="J680" s="54">
        <f>H680+I680</f>
        <v>0</v>
      </c>
      <c r="K680" s="47"/>
      <c r="L680" s="54">
        <f>SUM(L681:L702)</f>
        <v>0.75643120000000008</v>
      </c>
      <c r="O680" s="54">
        <f>IF(P680="PR",J680,SUM(N681:N702))</f>
        <v>0</v>
      </c>
      <c r="P680" s="47" t="s">
        <v>1735</v>
      </c>
      <c r="Q680" s="54">
        <f>IF(P680="HS",H680,0)</f>
        <v>0</v>
      </c>
      <c r="R680" s="54">
        <f>IF(P680="HS",I680-O680,0)</f>
        <v>0</v>
      </c>
      <c r="S680" s="54">
        <f>IF(P680="PS",H680,0)</f>
        <v>0</v>
      </c>
      <c r="T680" s="54">
        <f>IF(P680="PS",I680-O680,0)</f>
        <v>0</v>
      </c>
      <c r="U680" s="54">
        <f>IF(P680="MP",H680,0)</f>
        <v>0</v>
      </c>
      <c r="V680" s="54">
        <f>IF(P680="MP",I680-O680,0)</f>
        <v>0</v>
      </c>
      <c r="W680" s="54">
        <f>IF(P680="OM",H680,0)</f>
        <v>0</v>
      </c>
      <c r="X680" s="47" t="s">
        <v>1142</v>
      </c>
      <c r="AH680" s="54">
        <f>SUM(Y681:Y702)</f>
        <v>0</v>
      </c>
      <c r="AI680" s="54">
        <f>SUM(Z681:Z702)</f>
        <v>0</v>
      </c>
      <c r="AJ680" s="54">
        <f>SUM(AA681:AA702)</f>
        <v>0</v>
      </c>
    </row>
    <row r="681" spans="1:42" x14ac:dyDescent="0.2">
      <c r="A681" s="55" t="s">
        <v>340</v>
      </c>
      <c r="B681" s="55" t="s">
        <v>1142</v>
      </c>
      <c r="C681" s="55" t="s">
        <v>1190</v>
      </c>
      <c r="D681" s="55" t="s">
        <v>1291</v>
      </c>
      <c r="E681" s="55" t="s">
        <v>1708</v>
      </c>
      <c r="F681" s="56">
        <v>36.01</v>
      </c>
      <c r="G681" s="56">
        <v>0</v>
      </c>
      <c r="H681" s="56">
        <f>ROUND(F681*AD681,2)</f>
        <v>0</v>
      </c>
      <c r="I681" s="56">
        <f>J681-H681</f>
        <v>0</v>
      </c>
      <c r="J681" s="56">
        <f>ROUND(F681*G681,2)</f>
        <v>0</v>
      </c>
      <c r="K681" s="56">
        <v>0</v>
      </c>
      <c r="L681" s="56">
        <f>F681*K681</f>
        <v>0</v>
      </c>
      <c r="M681" s="57" t="s">
        <v>7</v>
      </c>
      <c r="N681" s="56">
        <f>IF(M681="5",I681,0)</f>
        <v>0</v>
      </c>
      <c r="Y681" s="56">
        <f>IF(AC681=0,J681,0)</f>
        <v>0</v>
      </c>
      <c r="Z681" s="56">
        <f>IF(AC681=15,J681,0)</f>
        <v>0</v>
      </c>
      <c r="AA681" s="56">
        <f>IF(AC681=21,J681,0)</f>
        <v>0</v>
      </c>
      <c r="AC681" s="58">
        <v>21</v>
      </c>
      <c r="AD681" s="58">
        <f>G681*0.334494773519164</f>
        <v>0</v>
      </c>
      <c r="AE681" s="58">
        <f>G681*(1-0.334494773519164)</f>
        <v>0</v>
      </c>
      <c r="AL681" s="58">
        <f>F681*AD681</f>
        <v>0</v>
      </c>
      <c r="AM681" s="58">
        <f>F681*AE681</f>
        <v>0</v>
      </c>
      <c r="AN681" s="59" t="s">
        <v>1753</v>
      </c>
      <c r="AO681" s="59" t="s">
        <v>1766</v>
      </c>
      <c r="AP681" s="47" t="s">
        <v>1772</v>
      </c>
    </row>
    <row r="682" spans="1:42" x14ac:dyDescent="0.2">
      <c r="D682" s="60" t="s">
        <v>1432</v>
      </c>
      <c r="F682" s="61">
        <v>11.49</v>
      </c>
    </row>
    <row r="683" spans="1:42" x14ac:dyDescent="0.2">
      <c r="D683" s="60" t="s">
        <v>1433</v>
      </c>
      <c r="F683" s="61">
        <v>24.52</v>
      </c>
    </row>
    <row r="684" spans="1:42" x14ac:dyDescent="0.2">
      <c r="A684" s="55" t="s">
        <v>341</v>
      </c>
      <c r="B684" s="55" t="s">
        <v>1142</v>
      </c>
      <c r="C684" s="55" t="s">
        <v>1191</v>
      </c>
      <c r="D684" s="55" t="s">
        <v>1864</v>
      </c>
      <c r="E684" s="55" t="s">
        <v>1708</v>
      </c>
      <c r="F684" s="56">
        <v>36.01</v>
      </c>
      <c r="G684" s="56">
        <v>0</v>
      </c>
      <c r="H684" s="56">
        <f>ROUND(F684*AD684,2)</f>
        <v>0</v>
      </c>
      <c r="I684" s="56">
        <f>J684-H684</f>
        <v>0</v>
      </c>
      <c r="J684" s="56">
        <f>ROUND(F684*G684,2)</f>
        <v>0</v>
      </c>
      <c r="K684" s="56">
        <v>1.1E-4</v>
      </c>
      <c r="L684" s="56">
        <f>F684*K684</f>
        <v>3.9610999999999995E-3</v>
      </c>
      <c r="M684" s="57" t="s">
        <v>7</v>
      </c>
      <c r="N684" s="56">
        <f>IF(M684="5",I684,0)</f>
        <v>0</v>
      </c>
      <c r="Y684" s="56">
        <f>IF(AC684=0,J684,0)</f>
        <v>0</v>
      </c>
      <c r="Z684" s="56">
        <f>IF(AC684=15,J684,0)</f>
        <v>0</v>
      </c>
      <c r="AA684" s="56">
        <f>IF(AC684=21,J684,0)</f>
        <v>0</v>
      </c>
      <c r="AC684" s="58">
        <v>21</v>
      </c>
      <c r="AD684" s="58">
        <f>G684*0.75</f>
        <v>0</v>
      </c>
      <c r="AE684" s="58">
        <f>G684*(1-0.75)</f>
        <v>0</v>
      </c>
      <c r="AL684" s="58">
        <f>F684*AD684</f>
        <v>0</v>
      </c>
      <c r="AM684" s="58">
        <f>F684*AE684</f>
        <v>0</v>
      </c>
      <c r="AN684" s="59" t="s">
        <v>1753</v>
      </c>
      <c r="AO684" s="59" t="s">
        <v>1766</v>
      </c>
      <c r="AP684" s="47" t="s">
        <v>1772</v>
      </c>
    </row>
    <row r="685" spans="1:42" x14ac:dyDescent="0.2">
      <c r="D685" s="60" t="s">
        <v>1434</v>
      </c>
      <c r="F685" s="61">
        <v>36.01</v>
      </c>
    </row>
    <row r="686" spans="1:42" x14ac:dyDescent="0.2">
      <c r="A686" s="55" t="s">
        <v>342</v>
      </c>
      <c r="B686" s="55" t="s">
        <v>1142</v>
      </c>
      <c r="C686" s="55" t="s">
        <v>1192</v>
      </c>
      <c r="D686" s="133" t="s">
        <v>1861</v>
      </c>
      <c r="E686" s="55" t="s">
        <v>1708</v>
      </c>
      <c r="F686" s="56">
        <v>36.01</v>
      </c>
      <c r="G686" s="56">
        <v>0</v>
      </c>
      <c r="H686" s="56">
        <f>ROUND(F686*AD686,2)</f>
        <v>0</v>
      </c>
      <c r="I686" s="56">
        <f>J686-H686</f>
        <v>0</v>
      </c>
      <c r="J686" s="56">
        <f>ROUND(F686*G686,2)</f>
        <v>0</v>
      </c>
      <c r="K686" s="56">
        <v>3.5000000000000001E-3</v>
      </c>
      <c r="L686" s="56">
        <f>F686*K686</f>
        <v>0.12603500000000001</v>
      </c>
      <c r="M686" s="57" t="s">
        <v>7</v>
      </c>
      <c r="N686" s="56">
        <f>IF(M686="5",I686,0)</f>
        <v>0</v>
      </c>
      <c r="Y686" s="56">
        <f>IF(AC686=0,J686,0)</f>
        <v>0</v>
      </c>
      <c r="Z686" s="56">
        <f>IF(AC686=15,J686,0)</f>
        <v>0</v>
      </c>
      <c r="AA686" s="56">
        <f>IF(AC686=21,J686,0)</f>
        <v>0</v>
      </c>
      <c r="AC686" s="58">
        <v>21</v>
      </c>
      <c r="AD686" s="58">
        <f>G686*0.315275310834813</f>
        <v>0</v>
      </c>
      <c r="AE686" s="58">
        <f>G686*(1-0.315275310834813)</f>
        <v>0</v>
      </c>
      <c r="AL686" s="58">
        <f>F686*AD686</f>
        <v>0</v>
      </c>
      <c r="AM686" s="58">
        <f>F686*AE686</f>
        <v>0</v>
      </c>
      <c r="AN686" s="59" t="s">
        <v>1753</v>
      </c>
      <c r="AO686" s="59" t="s">
        <v>1766</v>
      </c>
      <c r="AP686" s="47" t="s">
        <v>1772</v>
      </c>
    </row>
    <row r="687" spans="1:42" x14ac:dyDescent="0.2">
      <c r="D687" s="60" t="s">
        <v>1434</v>
      </c>
      <c r="F687" s="61">
        <v>36.01</v>
      </c>
    </row>
    <row r="688" spans="1:42" x14ac:dyDescent="0.2">
      <c r="A688" s="62" t="s">
        <v>343</v>
      </c>
      <c r="B688" s="62" t="s">
        <v>1142</v>
      </c>
      <c r="C688" s="62" t="s">
        <v>1193</v>
      </c>
      <c r="D688" s="134" t="s">
        <v>1862</v>
      </c>
      <c r="E688" s="62" t="s">
        <v>1708</v>
      </c>
      <c r="F688" s="63">
        <v>37.81</v>
      </c>
      <c r="G688" s="63">
        <v>0</v>
      </c>
      <c r="H688" s="63">
        <f>ROUND(F688*AD688,2)</f>
        <v>0</v>
      </c>
      <c r="I688" s="63">
        <f>J688-H688</f>
        <v>0</v>
      </c>
      <c r="J688" s="63">
        <f>ROUND(F688*G688,2)</f>
        <v>0</v>
      </c>
      <c r="K688" s="63">
        <v>1.6E-2</v>
      </c>
      <c r="L688" s="63">
        <f>F688*K688</f>
        <v>0.60496000000000005</v>
      </c>
      <c r="M688" s="64" t="s">
        <v>1731</v>
      </c>
      <c r="N688" s="63">
        <f>IF(M688="5",I688,0)</f>
        <v>0</v>
      </c>
      <c r="Y688" s="63">
        <f>IF(AC688=0,J688,0)</f>
        <v>0</v>
      </c>
      <c r="Z688" s="63">
        <f>IF(AC688=15,J688,0)</f>
        <v>0</v>
      </c>
      <c r="AA688" s="63">
        <f>IF(AC688=21,J688,0)</f>
        <v>0</v>
      </c>
      <c r="AC688" s="58">
        <v>21</v>
      </c>
      <c r="AD688" s="58">
        <f>G688*1</f>
        <v>0</v>
      </c>
      <c r="AE688" s="58">
        <f>G688*(1-1)</f>
        <v>0</v>
      </c>
      <c r="AL688" s="58">
        <f>F688*AD688</f>
        <v>0</v>
      </c>
      <c r="AM688" s="58">
        <f>F688*AE688</f>
        <v>0</v>
      </c>
      <c r="AN688" s="59" t="s">
        <v>1753</v>
      </c>
      <c r="AO688" s="59" t="s">
        <v>1766</v>
      </c>
      <c r="AP688" s="47" t="s">
        <v>1772</v>
      </c>
    </row>
    <row r="689" spans="1:42" x14ac:dyDescent="0.2">
      <c r="D689" s="60" t="s">
        <v>1435</v>
      </c>
      <c r="F689" s="61">
        <v>37.81</v>
      </c>
    </row>
    <row r="690" spans="1:42" x14ac:dyDescent="0.2">
      <c r="A690" s="55" t="s">
        <v>344</v>
      </c>
      <c r="B690" s="55" t="s">
        <v>1142</v>
      </c>
      <c r="C690" s="55" t="s">
        <v>1194</v>
      </c>
      <c r="D690" s="55" t="s">
        <v>1296</v>
      </c>
      <c r="E690" s="55" t="s">
        <v>1708</v>
      </c>
      <c r="F690" s="56">
        <v>36.01</v>
      </c>
      <c r="G690" s="56">
        <v>0</v>
      </c>
      <c r="H690" s="56">
        <f>ROUND(F690*AD690,2)</f>
        <v>0</v>
      </c>
      <c r="I690" s="56">
        <f>J690-H690</f>
        <v>0</v>
      </c>
      <c r="J690" s="56">
        <f>ROUND(F690*G690,2)</f>
        <v>0</v>
      </c>
      <c r="K690" s="56">
        <v>1.1E-4</v>
      </c>
      <c r="L690" s="56">
        <f>F690*K690</f>
        <v>3.9610999999999995E-3</v>
      </c>
      <c r="M690" s="57" t="s">
        <v>7</v>
      </c>
      <c r="N690" s="56">
        <f>IF(M690="5",I690,0)</f>
        <v>0</v>
      </c>
      <c r="Y690" s="56">
        <f>IF(AC690=0,J690,0)</f>
        <v>0</v>
      </c>
      <c r="Z690" s="56">
        <f>IF(AC690=15,J690,0)</f>
        <v>0</v>
      </c>
      <c r="AA690" s="56">
        <f>IF(AC690=21,J690,0)</f>
        <v>0</v>
      </c>
      <c r="AC690" s="58">
        <v>21</v>
      </c>
      <c r="AD690" s="58">
        <f>G690*1</f>
        <v>0</v>
      </c>
      <c r="AE690" s="58">
        <f>G690*(1-1)</f>
        <v>0</v>
      </c>
      <c r="AL690" s="58">
        <f>F690*AD690</f>
        <v>0</v>
      </c>
      <c r="AM690" s="58">
        <f>F690*AE690</f>
        <v>0</v>
      </c>
      <c r="AN690" s="59" t="s">
        <v>1753</v>
      </c>
      <c r="AO690" s="59" t="s">
        <v>1766</v>
      </c>
      <c r="AP690" s="47" t="s">
        <v>1772</v>
      </c>
    </row>
    <row r="691" spans="1:42" x14ac:dyDescent="0.2">
      <c r="D691" s="60" t="s">
        <v>1434</v>
      </c>
      <c r="F691" s="61">
        <v>36.01</v>
      </c>
    </row>
    <row r="692" spans="1:42" x14ac:dyDescent="0.2">
      <c r="A692" s="55" t="s">
        <v>345</v>
      </c>
      <c r="B692" s="55" t="s">
        <v>1142</v>
      </c>
      <c r="C692" s="55" t="s">
        <v>1195</v>
      </c>
      <c r="D692" s="55" t="s">
        <v>1297</v>
      </c>
      <c r="E692" s="55" t="s">
        <v>1709</v>
      </c>
      <c r="F692" s="56">
        <v>55.6</v>
      </c>
      <c r="G692" s="56">
        <v>0</v>
      </c>
      <c r="H692" s="56">
        <f>ROUND(F692*AD692,2)</f>
        <v>0</v>
      </c>
      <c r="I692" s="56">
        <f>J692-H692</f>
        <v>0</v>
      </c>
      <c r="J692" s="56">
        <f>ROUND(F692*G692,2)</f>
        <v>0</v>
      </c>
      <c r="K692" s="56">
        <v>0</v>
      </c>
      <c r="L692" s="56">
        <f>F692*K692</f>
        <v>0</v>
      </c>
      <c r="M692" s="57" t="s">
        <v>7</v>
      </c>
      <c r="N692" s="56">
        <f>IF(M692="5",I692,0)</f>
        <v>0</v>
      </c>
      <c r="Y692" s="56">
        <f>IF(AC692=0,J692,0)</f>
        <v>0</v>
      </c>
      <c r="Z692" s="56">
        <f>IF(AC692=15,J692,0)</f>
        <v>0</v>
      </c>
      <c r="AA692" s="56">
        <f>IF(AC692=21,J692,0)</f>
        <v>0</v>
      </c>
      <c r="AC692" s="58">
        <v>21</v>
      </c>
      <c r="AD692" s="58">
        <f>G692*0</f>
        <v>0</v>
      </c>
      <c r="AE692" s="58">
        <f>G692*(1-0)</f>
        <v>0</v>
      </c>
      <c r="AL692" s="58">
        <f>F692*AD692</f>
        <v>0</v>
      </c>
      <c r="AM692" s="58">
        <f>F692*AE692</f>
        <v>0</v>
      </c>
      <c r="AN692" s="59" t="s">
        <v>1753</v>
      </c>
      <c r="AO692" s="59" t="s">
        <v>1766</v>
      </c>
      <c r="AP692" s="47" t="s">
        <v>1772</v>
      </c>
    </row>
    <row r="693" spans="1:42" x14ac:dyDescent="0.2">
      <c r="D693" s="60" t="s">
        <v>1436</v>
      </c>
      <c r="F693" s="61">
        <v>33.200000000000003</v>
      </c>
    </row>
    <row r="694" spans="1:42" x14ac:dyDescent="0.2">
      <c r="D694" s="60" t="s">
        <v>1437</v>
      </c>
      <c r="F694" s="61">
        <v>12.8</v>
      </c>
    </row>
    <row r="695" spans="1:42" x14ac:dyDescent="0.2">
      <c r="D695" s="60" t="s">
        <v>1406</v>
      </c>
      <c r="F695" s="61">
        <v>9.6</v>
      </c>
    </row>
    <row r="696" spans="1:42" x14ac:dyDescent="0.2">
      <c r="A696" s="55" t="s">
        <v>346</v>
      </c>
      <c r="B696" s="55" t="s">
        <v>1142</v>
      </c>
      <c r="C696" s="55" t="s">
        <v>1196</v>
      </c>
      <c r="D696" s="55" t="s">
        <v>1301</v>
      </c>
      <c r="E696" s="55" t="s">
        <v>1709</v>
      </c>
      <c r="F696" s="56">
        <v>13.44</v>
      </c>
      <c r="G696" s="56">
        <v>0</v>
      </c>
      <c r="H696" s="56">
        <f>ROUND(F696*AD696,2)</f>
        <v>0</v>
      </c>
      <c r="I696" s="56">
        <f>J696-H696</f>
        <v>0</v>
      </c>
      <c r="J696" s="56">
        <f>ROUND(F696*G696,2)</f>
        <v>0</v>
      </c>
      <c r="K696" s="56">
        <v>2.9999999999999997E-4</v>
      </c>
      <c r="L696" s="56">
        <f>F696*K696</f>
        <v>4.0319999999999991E-3</v>
      </c>
      <c r="M696" s="57" t="s">
        <v>7</v>
      </c>
      <c r="N696" s="56">
        <f>IF(M696="5",I696,0)</f>
        <v>0</v>
      </c>
      <c r="Y696" s="56">
        <f>IF(AC696=0,J696,0)</f>
        <v>0</v>
      </c>
      <c r="Z696" s="56">
        <f>IF(AC696=15,J696,0)</f>
        <v>0</v>
      </c>
      <c r="AA696" s="56">
        <f>IF(AC696=21,J696,0)</f>
        <v>0</v>
      </c>
      <c r="AC696" s="58">
        <v>21</v>
      </c>
      <c r="AD696" s="58">
        <f>G696*1</f>
        <v>0</v>
      </c>
      <c r="AE696" s="58">
        <f>G696*(1-1)</f>
        <v>0</v>
      </c>
      <c r="AL696" s="58">
        <f>F696*AD696</f>
        <v>0</v>
      </c>
      <c r="AM696" s="58">
        <f>F696*AE696</f>
        <v>0</v>
      </c>
      <c r="AN696" s="59" t="s">
        <v>1753</v>
      </c>
      <c r="AO696" s="59" t="s">
        <v>1766</v>
      </c>
      <c r="AP696" s="47" t="s">
        <v>1772</v>
      </c>
    </row>
    <row r="697" spans="1:42" x14ac:dyDescent="0.2">
      <c r="D697" s="60" t="s">
        <v>1438</v>
      </c>
      <c r="F697" s="61">
        <v>13.44</v>
      </c>
    </row>
    <row r="698" spans="1:42" x14ac:dyDescent="0.2">
      <c r="A698" s="55" t="s">
        <v>347</v>
      </c>
      <c r="B698" s="55" t="s">
        <v>1142</v>
      </c>
      <c r="C698" s="55" t="s">
        <v>1197</v>
      </c>
      <c r="D698" s="55" t="s">
        <v>1303</v>
      </c>
      <c r="E698" s="55" t="s">
        <v>1709</v>
      </c>
      <c r="F698" s="56">
        <v>34.86</v>
      </c>
      <c r="G698" s="56">
        <v>0</v>
      </c>
      <c r="H698" s="56">
        <f>ROUND(F698*AD698,2)</f>
        <v>0</v>
      </c>
      <c r="I698" s="56">
        <f>J698-H698</f>
        <v>0</v>
      </c>
      <c r="J698" s="56">
        <f>ROUND(F698*G698,2)</f>
        <v>0</v>
      </c>
      <c r="K698" s="56">
        <v>2.9999999999999997E-4</v>
      </c>
      <c r="L698" s="56">
        <f>F698*K698</f>
        <v>1.0457999999999999E-2</v>
      </c>
      <c r="M698" s="57" t="s">
        <v>7</v>
      </c>
      <c r="N698" s="56">
        <f>IF(M698="5",I698,0)</f>
        <v>0</v>
      </c>
      <c r="Y698" s="56">
        <f>IF(AC698=0,J698,0)</f>
        <v>0</v>
      </c>
      <c r="Z698" s="56">
        <f>IF(AC698=15,J698,0)</f>
        <v>0</v>
      </c>
      <c r="AA698" s="56">
        <f>IF(AC698=21,J698,0)</f>
        <v>0</v>
      </c>
      <c r="AC698" s="58">
        <v>21</v>
      </c>
      <c r="AD698" s="58">
        <f>G698*1</f>
        <v>0</v>
      </c>
      <c r="AE698" s="58">
        <f>G698*(1-1)</f>
        <v>0</v>
      </c>
      <c r="AL698" s="58">
        <f>F698*AD698</f>
        <v>0</v>
      </c>
      <c r="AM698" s="58">
        <f>F698*AE698</f>
        <v>0</v>
      </c>
      <c r="AN698" s="59" t="s">
        <v>1753</v>
      </c>
      <c r="AO698" s="59" t="s">
        <v>1766</v>
      </c>
      <c r="AP698" s="47" t="s">
        <v>1772</v>
      </c>
    </row>
    <row r="699" spans="1:42" x14ac:dyDescent="0.2">
      <c r="D699" s="60" t="s">
        <v>1439</v>
      </c>
      <c r="F699" s="61">
        <v>34.86</v>
      </c>
    </row>
    <row r="700" spans="1:42" x14ac:dyDescent="0.2">
      <c r="A700" s="55" t="s">
        <v>348</v>
      </c>
      <c r="B700" s="55" t="s">
        <v>1142</v>
      </c>
      <c r="C700" s="55" t="s">
        <v>1198</v>
      </c>
      <c r="D700" s="55" t="s">
        <v>1305</v>
      </c>
      <c r="E700" s="55" t="s">
        <v>1709</v>
      </c>
      <c r="F700" s="56">
        <v>10.08</v>
      </c>
      <c r="G700" s="56">
        <v>0</v>
      </c>
      <c r="H700" s="56">
        <f>ROUND(F700*AD700,2)</f>
        <v>0</v>
      </c>
      <c r="I700" s="56">
        <f>J700-H700</f>
        <v>0</v>
      </c>
      <c r="J700" s="56">
        <f>ROUND(F700*G700,2)</f>
        <v>0</v>
      </c>
      <c r="K700" s="56">
        <v>2.9999999999999997E-4</v>
      </c>
      <c r="L700" s="56">
        <f>F700*K700</f>
        <v>3.0239999999999998E-3</v>
      </c>
      <c r="M700" s="57" t="s">
        <v>7</v>
      </c>
      <c r="N700" s="56">
        <f>IF(M700="5",I700,0)</f>
        <v>0</v>
      </c>
      <c r="Y700" s="56">
        <f>IF(AC700=0,J700,0)</f>
        <v>0</v>
      </c>
      <c r="Z700" s="56">
        <f>IF(AC700=15,J700,0)</f>
        <v>0</v>
      </c>
      <c r="AA700" s="56">
        <f>IF(AC700=21,J700,0)</f>
        <v>0</v>
      </c>
      <c r="AC700" s="58">
        <v>21</v>
      </c>
      <c r="AD700" s="58">
        <f>G700*1</f>
        <v>0</v>
      </c>
      <c r="AE700" s="58">
        <f>G700*(1-1)</f>
        <v>0</v>
      </c>
      <c r="AL700" s="58">
        <f>F700*AD700</f>
        <v>0</v>
      </c>
      <c r="AM700" s="58">
        <f>F700*AE700</f>
        <v>0</v>
      </c>
      <c r="AN700" s="59" t="s">
        <v>1753</v>
      </c>
      <c r="AO700" s="59" t="s">
        <v>1766</v>
      </c>
      <c r="AP700" s="47" t="s">
        <v>1772</v>
      </c>
    </row>
    <row r="701" spans="1:42" x14ac:dyDescent="0.2">
      <c r="D701" s="60" t="s">
        <v>1409</v>
      </c>
      <c r="F701" s="61">
        <v>10.08</v>
      </c>
    </row>
    <row r="702" spans="1:42" x14ac:dyDescent="0.2">
      <c r="A702" s="55" t="s">
        <v>349</v>
      </c>
      <c r="B702" s="55" t="s">
        <v>1142</v>
      </c>
      <c r="C702" s="55" t="s">
        <v>1199</v>
      </c>
      <c r="D702" s="55" t="s">
        <v>1307</v>
      </c>
      <c r="E702" s="55" t="s">
        <v>1710</v>
      </c>
      <c r="F702" s="56">
        <v>0.76</v>
      </c>
      <c r="G702" s="56">
        <v>0</v>
      </c>
      <c r="H702" s="56">
        <f>ROUND(F702*AD702,2)</f>
        <v>0</v>
      </c>
      <c r="I702" s="56">
        <f>J702-H702</f>
        <v>0</v>
      </c>
      <c r="J702" s="56">
        <f>ROUND(F702*G702,2)</f>
        <v>0</v>
      </c>
      <c r="K702" s="56">
        <v>0</v>
      </c>
      <c r="L702" s="56">
        <f>F702*K702</f>
        <v>0</v>
      </c>
      <c r="M702" s="57" t="s">
        <v>10</v>
      </c>
      <c r="N702" s="56">
        <f>IF(M702="5",I702,0)</f>
        <v>0</v>
      </c>
      <c r="Y702" s="56">
        <f>IF(AC702=0,J702,0)</f>
        <v>0</v>
      </c>
      <c r="Z702" s="56">
        <f>IF(AC702=15,J702,0)</f>
        <v>0</v>
      </c>
      <c r="AA702" s="56">
        <f>IF(AC702=21,J702,0)</f>
        <v>0</v>
      </c>
      <c r="AC702" s="58">
        <v>21</v>
      </c>
      <c r="AD702" s="58">
        <f>G702*0</f>
        <v>0</v>
      </c>
      <c r="AE702" s="58">
        <f>G702*(1-0)</f>
        <v>0</v>
      </c>
      <c r="AL702" s="58">
        <f>F702*AD702</f>
        <v>0</v>
      </c>
      <c r="AM702" s="58">
        <f>F702*AE702</f>
        <v>0</v>
      </c>
      <c r="AN702" s="59" t="s">
        <v>1753</v>
      </c>
      <c r="AO702" s="59" t="s">
        <v>1766</v>
      </c>
      <c r="AP702" s="47" t="s">
        <v>1772</v>
      </c>
    </row>
    <row r="703" spans="1:42" x14ac:dyDescent="0.2">
      <c r="D703" s="60" t="s">
        <v>1440</v>
      </c>
      <c r="F703" s="61">
        <v>0.76</v>
      </c>
    </row>
    <row r="704" spans="1:42" x14ac:dyDescent="0.2">
      <c r="A704" s="52"/>
      <c r="B704" s="53" t="s">
        <v>1142</v>
      </c>
      <c r="C704" s="53" t="s">
        <v>770</v>
      </c>
      <c r="D704" s="269" t="s">
        <v>1309</v>
      </c>
      <c r="E704" s="270"/>
      <c r="F704" s="270"/>
      <c r="G704" s="270"/>
      <c r="H704" s="54">
        <f>SUM(H705:H707)</f>
        <v>0</v>
      </c>
      <c r="I704" s="54">
        <f>SUM(I705:I707)</f>
        <v>0</v>
      </c>
      <c r="J704" s="54">
        <f>H704+I704</f>
        <v>0</v>
      </c>
      <c r="K704" s="47"/>
      <c r="L704" s="54">
        <f>SUM(L705:L707)</f>
        <v>1.2011999999999997E-3</v>
      </c>
      <c r="O704" s="54">
        <f>IF(P704="PR",J704,SUM(N705:N707))</f>
        <v>0</v>
      </c>
      <c r="P704" s="47" t="s">
        <v>1735</v>
      </c>
      <c r="Q704" s="54">
        <f>IF(P704="HS",H704,0)</f>
        <v>0</v>
      </c>
      <c r="R704" s="54">
        <f>IF(P704="HS",I704-O704,0)</f>
        <v>0</v>
      </c>
      <c r="S704" s="54">
        <f>IF(P704="PS",H704,0)</f>
        <v>0</v>
      </c>
      <c r="T704" s="54">
        <f>IF(P704="PS",I704-O704,0)</f>
        <v>0</v>
      </c>
      <c r="U704" s="54">
        <f>IF(P704="MP",H704,0)</f>
        <v>0</v>
      </c>
      <c r="V704" s="54">
        <f>IF(P704="MP",I704-O704,0)</f>
        <v>0</v>
      </c>
      <c r="W704" s="54">
        <f>IF(P704="OM",H704,0)</f>
        <v>0</v>
      </c>
      <c r="X704" s="47" t="s">
        <v>1142</v>
      </c>
      <c r="AH704" s="54">
        <f>SUM(Y705:Y707)</f>
        <v>0</v>
      </c>
      <c r="AI704" s="54">
        <f>SUM(Z705:Z707)</f>
        <v>0</v>
      </c>
      <c r="AJ704" s="54">
        <f>SUM(AA705:AA707)</f>
        <v>0</v>
      </c>
    </row>
    <row r="705" spans="1:42" x14ac:dyDescent="0.2">
      <c r="A705" s="55" t="s">
        <v>350</v>
      </c>
      <c r="B705" s="55" t="s">
        <v>1142</v>
      </c>
      <c r="C705" s="55" t="s">
        <v>1200</v>
      </c>
      <c r="D705" s="55" t="s">
        <v>1310</v>
      </c>
      <c r="E705" s="55" t="s">
        <v>1708</v>
      </c>
      <c r="F705" s="56">
        <v>5.72</v>
      </c>
      <c r="G705" s="56">
        <v>0</v>
      </c>
      <c r="H705" s="56">
        <f>ROUND(F705*AD705,2)</f>
        <v>0</v>
      </c>
      <c r="I705" s="56">
        <f>J705-H705</f>
        <v>0</v>
      </c>
      <c r="J705" s="56">
        <f>ROUND(F705*G705,2)</f>
        <v>0</v>
      </c>
      <c r="K705" s="56">
        <v>6.9999999999999994E-5</v>
      </c>
      <c r="L705" s="56">
        <f>F705*K705</f>
        <v>4.0039999999999992E-4</v>
      </c>
      <c r="M705" s="57" t="s">
        <v>7</v>
      </c>
      <c r="N705" s="56">
        <f>IF(M705="5",I705,0)</f>
        <v>0</v>
      </c>
      <c r="Y705" s="56">
        <f>IF(AC705=0,J705,0)</f>
        <v>0</v>
      </c>
      <c r="Z705" s="56">
        <f>IF(AC705=15,J705,0)</f>
        <v>0</v>
      </c>
      <c r="AA705" s="56">
        <f>IF(AC705=21,J705,0)</f>
        <v>0</v>
      </c>
      <c r="AC705" s="58">
        <v>21</v>
      </c>
      <c r="AD705" s="58">
        <f>G705*0.30859375</f>
        <v>0</v>
      </c>
      <c r="AE705" s="58">
        <f>G705*(1-0.30859375)</f>
        <v>0</v>
      </c>
      <c r="AL705" s="58">
        <f>F705*AD705</f>
        <v>0</v>
      </c>
      <c r="AM705" s="58">
        <f>F705*AE705</f>
        <v>0</v>
      </c>
      <c r="AN705" s="59" t="s">
        <v>1754</v>
      </c>
      <c r="AO705" s="59" t="s">
        <v>1766</v>
      </c>
      <c r="AP705" s="47" t="s">
        <v>1772</v>
      </c>
    </row>
    <row r="706" spans="1:42" x14ac:dyDescent="0.2">
      <c r="D706" s="60" t="s">
        <v>1441</v>
      </c>
      <c r="F706" s="61">
        <v>5.72</v>
      </c>
    </row>
    <row r="707" spans="1:42" x14ac:dyDescent="0.2">
      <c r="A707" s="55" t="s">
        <v>351</v>
      </c>
      <c r="B707" s="55" t="s">
        <v>1142</v>
      </c>
      <c r="C707" s="55" t="s">
        <v>1201</v>
      </c>
      <c r="D707" s="55" t="s">
        <v>1863</v>
      </c>
      <c r="E707" s="55" t="s">
        <v>1708</v>
      </c>
      <c r="F707" s="56">
        <v>5.72</v>
      </c>
      <c r="G707" s="56">
        <v>0</v>
      </c>
      <c r="H707" s="56">
        <f>ROUND(F707*AD707,2)</f>
        <v>0</v>
      </c>
      <c r="I707" s="56">
        <f>J707-H707</f>
        <v>0</v>
      </c>
      <c r="J707" s="56">
        <f>ROUND(F707*G707,2)</f>
        <v>0</v>
      </c>
      <c r="K707" s="56">
        <v>1.3999999999999999E-4</v>
      </c>
      <c r="L707" s="56">
        <f>F707*K707</f>
        <v>8.0079999999999984E-4</v>
      </c>
      <c r="M707" s="57" t="s">
        <v>7</v>
      </c>
      <c r="N707" s="56">
        <f>IF(M707="5",I707,0)</f>
        <v>0</v>
      </c>
      <c r="Y707" s="56">
        <f>IF(AC707=0,J707,0)</f>
        <v>0</v>
      </c>
      <c r="Z707" s="56">
        <f>IF(AC707=15,J707,0)</f>
        <v>0</v>
      </c>
      <c r="AA707" s="56">
        <f>IF(AC707=21,J707,0)</f>
        <v>0</v>
      </c>
      <c r="AC707" s="58">
        <v>21</v>
      </c>
      <c r="AD707" s="58">
        <f>G707*0.45045871559633</f>
        <v>0</v>
      </c>
      <c r="AE707" s="58">
        <f>G707*(1-0.45045871559633)</f>
        <v>0</v>
      </c>
      <c r="AL707" s="58">
        <f>F707*AD707</f>
        <v>0</v>
      </c>
      <c r="AM707" s="58">
        <f>F707*AE707</f>
        <v>0</v>
      </c>
      <c r="AN707" s="59" t="s">
        <v>1754</v>
      </c>
      <c r="AO707" s="59" t="s">
        <v>1766</v>
      </c>
      <c r="AP707" s="47" t="s">
        <v>1772</v>
      </c>
    </row>
    <row r="708" spans="1:42" x14ac:dyDescent="0.2">
      <c r="D708" s="60" t="s">
        <v>1441</v>
      </c>
      <c r="F708" s="61">
        <v>5.72</v>
      </c>
    </row>
    <row r="709" spans="1:42" x14ac:dyDescent="0.2">
      <c r="A709" s="52"/>
      <c r="B709" s="53" t="s">
        <v>1142</v>
      </c>
      <c r="C709" s="53" t="s">
        <v>99</v>
      </c>
      <c r="D709" s="269" t="s">
        <v>1312</v>
      </c>
      <c r="E709" s="270"/>
      <c r="F709" s="270"/>
      <c r="G709" s="270"/>
      <c r="H709" s="54">
        <f>SUM(H710:H718)</f>
        <v>0</v>
      </c>
      <c r="I709" s="54">
        <f>SUM(I710:I718)</f>
        <v>0</v>
      </c>
      <c r="J709" s="54">
        <f>H709+I709</f>
        <v>0</v>
      </c>
      <c r="K709" s="47"/>
      <c r="L709" s="54">
        <f>SUM(L710:L718)</f>
        <v>3.6743600000000001E-2</v>
      </c>
      <c r="O709" s="54">
        <f>IF(P709="PR",J709,SUM(N710:N718))</f>
        <v>0</v>
      </c>
      <c r="P709" s="47" t="s">
        <v>1734</v>
      </c>
      <c r="Q709" s="54">
        <f>IF(P709="HS",H709,0)</f>
        <v>0</v>
      </c>
      <c r="R709" s="54">
        <f>IF(P709="HS",I709-O709,0)</f>
        <v>0</v>
      </c>
      <c r="S709" s="54">
        <f>IF(P709="PS",H709,0)</f>
        <v>0</v>
      </c>
      <c r="T709" s="54">
        <f>IF(P709="PS",I709-O709,0)</f>
        <v>0</v>
      </c>
      <c r="U709" s="54">
        <f>IF(P709="MP",H709,0)</f>
        <v>0</v>
      </c>
      <c r="V709" s="54">
        <f>IF(P709="MP",I709-O709,0)</f>
        <v>0</v>
      </c>
      <c r="W709" s="54">
        <f>IF(P709="OM",H709,0)</f>
        <v>0</v>
      </c>
      <c r="X709" s="47" t="s">
        <v>1142</v>
      </c>
      <c r="AH709" s="54">
        <f>SUM(Y710:Y718)</f>
        <v>0</v>
      </c>
      <c r="AI709" s="54">
        <f>SUM(Z710:Z718)</f>
        <v>0</v>
      </c>
      <c r="AJ709" s="54">
        <f>SUM(AA710:AA718)</f>
        <v>0</v>
      </c>
    </row>
    <row r="710" spans="1:42" x14ac:dyDescent="0.2">
      <c r="A710" s="55" t="s">
        <v>352</v>
      </c>
      <c r="B710" s="55" t="s">
        <v>1142</v>
      </c>
      <c r="C710" s="55" t="s">
        <v>1202</v>
      </c>
      <c r="D710" s="55" t="s">
        <v>1313</v>
      </c>
      <c r="E710" s="55" t="s">
        <v>1712</v>
      </c>
      <c r="F710" s="56">
        <v>2</v>
      </c>
      <c r="G710" s="56">
        <v>0</v>
      </c>
      <c r="H710" s="56">
        <f>ROUND(F710*AD710,2)</f>
        <v>0</v>
      </c>
      <c r="I710" s="56">
        <f>J710-H710</f>
        <v>0</v>
      </c>
      <c r="J710" s="56">
        <f>ROUND(F710*G710,2)</f>
        <v>0</v>
      </c>
      <c r="K710" s="56">
        <v>0</v>
      </c>
      <c r="L710" s="56">
        <f>F710*K710</f>
        <v>0</v>
      </c>
      <c r="M710" s="57" t="s">
        <v>7</v>
      </c>
      <c r="N710" s="56">
        <f>IF(M710="5",I710,0)</f>
        <v>0</v>
      </c>
      <c r="Y710" s="56">
        <f>IF(AC710=0,J710,0)</f>
        <v>0</v>
      </c>
      <c r="Z710" s="56">
        <f>IF(AC710=15,J710,0)</f>
        <v>0</v>
      </c>
      <c r="AA710" s="56">
        <f>IF(AC710=21,J710,0)</f>
        <v>0</v>
      </c>
      <c r="AC710" s="58">
        <v>21</v>
      </c>
      <c r="AD710" s="58">
        <f>G710*0.297029702970297</f>
        <v>0</v>
      </c>
      <c r="AE710" s="58">
        <f>G710*(1-0.297029702970297)</f>
        <v>0</v>
      </c>
      <c r="AL710" s="58">
        <f>F710*AD710</f>
        <v>0</v>
      </c>
      <c r="AM710" s="58">
        <f>F710*AE710</f>
        <v>0</v>
      </c>
      <c r="AN710" s="59" t="s">
        <v>1755</v>
      </c>
      <c r="AO710" s="59" t="s">
        <v>1767</v>
      </c>
      <c r="AP710" s="47" t="s">
        <v>1772</v>
      </c>
    </row>
    <row r="711" spans="1:42" x14ac:dyDescent="0.2">
      <c r="D711" s="60" t="s">
        <v>1357</v>
      </c>
      <c r="F711" s="61">
        <v>2</v>
      </c>
    </row>
    <row r="712" spans="1:42" x14ac:dyDescent="0.2">
      <c r="A712" s="55" t="s">
        <v>353</v>
      </c>
      <c r="B712" s="55" t="s">
        <v>1142</v>
      </c>
      <c r="C712" s="55" t="s">
        <v>1203</v>
      </c>
      <c r="D712" s="55" t="s">
        <v>1840</v>
      </c>
      <c r="E712" s="55" t="s">
        <v>1712</v>
      </c>
      <c r="F712" s="56">
        <v>2</v>
      </c>
      <c r="G712" s="56">
        <v>0</v>
      </c>
      <c r="H712" s="56">
        <f>ROUND(F712*AD712,2)</f>
        <v>0</v>
      </c>
      <c r="I712" s="56">
        <f>J712-H712</f>
        <v>0</v>
      </c>
      <c r="J712" s="56">
        <f>ROUND(F712*G712,2)</f>
        <v>0</v>
      </c>
      <c r="K712" s="56">
        <v>4.0000000000000002E-4</v>
      </c>
      <c r="L712" s="56">
        <f>F712*K712</f>
        <v>8.0000000000000004E-4</v>
      </c>
      <c r="M712" s="57" t="s">
        <v>7</v>
      </c>
      <c r="N712" s="56">
        <f>IF(M712="5",I712,0)</f>
        <v>0</v>
      </c>
      <c r="Y712" s="56">
        <f>IF(AC712=0,J712,0)</f>
        <v>0</v>
      </c>
      <c r="Z712" s="56">
        <f>IF(AC712=15,J712,0)</f>
        <v>0</v>
      </c>
      <c r="AA712" s="56">
        <f>IF(AC712=21,J712,0)</f>
        <v>0</v>
      </c>
      <c r="AC712" s="58">
        <v>21</v>
      </c>
      <c r="AD712" s="58">
        <f>G712*1</f>
        <v>0</v>
      </c>
      <c r="AE712" s="58">
        <f>G712*(1-1)</f>
        <v>0</v>
      </c>
      <c r="AL712" s="58">
        <f>F712*AD712</f>
        <v>0</v>
      </c>
      <c r="AM712" s="58">
        <f>F712*AE712</f>
        <v>0</v>
      </c>
      <c r="AN712" s="59" t="s">
        <v>1755</v>
      </c>
      <c r="AO712" s="59" t="s">
        <v>1767</v>
      </c>
      <c r="AP712" s="47" t="s">
        <v>1772</v>
      </c>
    </row>
    <row r="713" spans="1:42" x14ac:dyDescent="0.2">
      <c r="D713" s="60" t="s">
        <v>1357</v>
      </c>
      <c r="F713" s="61">
        <v>2</v>
      </c>
    </row>
    <row r="714" spans="1:42" x14ac:dyDescent="0.2">
      <c r="A714" s="55" t="s">
        <v>354</v>
      </c>
      <c r="B714" s="55" t="s">
        <v>1142</v>
      </c>
      <c r="C714" s="55" t="s">
        <v>1204</v>
      </c>
      <c r="D714" s="55" t="s">
        <v>1314</v>
      </c>
      <c r="E714" s="55" t="s">
        <v>1712</v>
      </c>
      <c r="F714" s="56">
        <v>2</v>
      </c>
      <c r="G714" s="56">
        <v>0</v>
      </c>
      <c r="H714" s="56">
        <f>ROUND(F714*AD714,2)</f>
        <v>0</v>
      </c>
      <c r="I714" s="56">
        <f>J714-H714</f>
        <v>0</v>
      </c>
      <c r="J714" s="56">
        <f>ROUND(F714*G714,2)</f>
        <v>0</v>
      </c>
      <c r="K714" s="56">
        <v>2.14E-3</v>
      </c>
      <c r="L714" s="56">
        <f>F714*K714</f>
        <v>4.28E-3</v>
      </c>
      <c r="M714" s="57" t="s">
        <v>7</v>
      </c>
      <c r="N714" s="56">
        <f>IF(M714="5",I714,0)</f>
        <v>0</v>
      </c>
      <c r="Y714" s="56">
        <f>IF(AC714=0,J714,0)</f>
        <v>0</v>
      </c>
      <c r="Z714" s="56">
        <f>IF(AC714=15,J714,0)</f>
        <v>0</v>
      </c>
      <c r="AA714" s="56">
        <f>IF(AC714=21,J714,0)</f>
        <v>0</v>
      </c>
      <c r="AC714" s="58">
        <v>21</v>
      </c>
      <c r="AD714" s="58">
        <f>G714*0.474254742547426</f>
        <v>0</v>
      </c>
      <c r="AE714" s="58">
        <f>G714*(1-0.474254742547426)</f>
        <v>0</v>
      </c>
      <c r="AL714" s="58">
        <f>F714*AD714</f>
        <v>0</v>
      </c>
      <c r="AM714" s="58">
        <f>F714*AE714</f>
        <v>0</v>
      </c>
      <c r="AN714" s="59" t="s">
        <v>1755</v>
      </c>
      <c r="AO714" s="59" t="s">
        <v>1767</v>
      </c>
      <c r="AP714" s="47" t="s">
        <v>1772</v>
      </c>
    </row>
    <row r="715" spans="1:42" x14ac:dyDescent="0.2">
      <c r="D715" s="60" t="s">
        <v>1357</v>
      </c>
      <c r="F715" s="61">
        <v>2</v>
      </c>
    </row>
    <row r="716" spans="1:42" x14ac:dyDescent="0.2">
      <c r="A716" s="55" t="s">
        <v>355</v>
      </c>
      <c r="B716" s="55" t="s">
        <v>1142</v>
      </c>
      <c r="C716" s="55" t="s">
        <v>1205</v>
      </c>
      <c r="D716" s="55" t="s">
        <v>1841</v>
      </c>
      <c r="E716" s="55" t="s">
        <v>1712</v>
      </c>
      <c r="F716" s="56">
        <v>2</v>
      </c>
      <c r="G716" s="56">
        <v>0</v>
      </c>
      <c r="H716" s="56">
        <f>ROUND(F716*AD716,2)</f>
        <v>0</v>
      </c>
      <c r="I716" s="56">
        <f>J716-H716</f>
        <v>0</v>
      </c>
      <c r="J716" s="56">
        <f>ROUND(F716*G716,2)</f>
        <v>0</v>
      </c>
      <c r="K716" s="56">
        <v>1.4999999999999999E-2</v>
      </c>
      <c r="L716" s="56">
        <f>F716*K716</f>
        <v>0.03</v>
      </c>
      <c r="M716" s="57" t="s">
        <v>7</v>
      </c>
      <c r="N716" s="56">
        <f>IF(M716="5",I716,0)</f>
        <v>0</v>
      </c>
      <c r="Y716" s="56">
        <f>IF(AC716=0,J716,0)</f>
        <v>0</v>
      </c>
      <c r="Z716" s="56">
        <f>IF(AC716=15,J716,0)</f>
        <v>0</v>
      </c>
      <c r="AA716" s="56">
        <f>IF(AC716=21,J716,0)</f>
        <v>0</v>
      </c>
      <c r="AC716" s="58">
        <v>21</v>
      </c>
      <c r="AD716" s="58">
        <f>G716*1</f>
        <v>0</v>
      </c>
      <c r="AE716" s="58">
        <f>G716*(1-1)</f>
        <v>0</v>
      </c>
      <c r="AL716" s="58">
        <f>F716*AD716</f>
        <v>0</v>
      </c>
      <c r="AM716" s="58">
        <f>F716*AE716</f>
        <v>0</v>
      </c>
      <c r="AN716" s="59" t="s">
        <v>1755</v>
      </c>
      <c r="AO716" s="59" t="s">
        <v>1767</v>
      </c>
      <c r="AP716" s="47" t="s">
        <v>1772</v>
      </c>
    </row>
    <row r="717" spans="1:42" x14ac:dyDescent="0.2">
      <c r="D717" s="60" t="s">
        <v>1357</v>
      </c>
      <c r="F717" s="61">
        <v>2</v>
      </c>
    </row>
    <row r="718" spans="1:42" x14ac:dyDescent="0.2">
      <c r="A718" s="55" t="s">
        <v>356</v>
      </c>
      <c r="B718" s="55" t="s">
        <v>1142</v>
      </c>
      <c r="C718" s="55" t="s">
        <v>1206</v>
      </c>
      <c r="D718" s="55" t="s">
        <v>1315</v>
      </c>
      <c r="E718" s="55" t="s">
        <v>1708</v>
      </c>
      <c r="F718" s="56">
        <v>41.59</v>
      </c>
      <c r="G718" s="56">
        <v>0</v>
      </c>
      <c r="H718" s="56">
        <f>ROUND(F718*AD718,2)</f>
        <v>0</v>
      </c>
      <c r="I718" s="56">
        <f>J718-H718</f>
        <v>0</v>
      </c>
      <c r="J718" s="56">
        <f>ROUND(F718*G718,2)</f>
        <v>0</v>
      </c>
      <c r="K718" s="56">
        <v>4.0000000000000003E-5</v>
      </c>
      <c r="L718" s="56">
        <f>F718*K718</f>
        <v>1.6636000000000003E-3</v>
      </c>
      <c r="M718" s="57" t="s">
        <v>7</v>
      </c>
      <c r="N718" s="56">
        <f>IF(M718="5",I718,0)</f>
        <v>0</v>
      </c>
      <c r="Y718" s="56">
        <f>IF(AC718=0,J718,0)</f>
        <v>0</v>
      </c>
      <c r="Z718" s="56">
        <f>IF(AC718=15,J718,0)</f>
        <v>0</v>
      </c>
      <c r="AA718" s="56">
        <f>IF(AC718=21,J718,0)</f>
        <v>0</v>
      </c>
      <c r="AC718" s="58">
        <v>21</v>
      </c>
      <c r="AD718" s="58">
        <f>G718*0.0193808882907133</f>
        <v>0</v>
      </c>
      <c r="AE718" s="58">
        <f>G718*(1-0.0193808882907133)</f>
        <v>0</v>
      </c>
      <c r="AL718" s="58">
        <f>F718*AD718</f>
        <v>0</v>
      </c>
      <c r="AM718" s="58">
        <f>F718*AE718</f>
        <v>0</v>
      </c>
      <c r="AN718" s="59" t="s">
        <v>1755</v>
      </c>
      <c r="AO718" s="59" t="s">
        <v>1767</v>
      </c>
      <c r="AP718" s="47" t="s">
        <v>1772</v>
      </c>
    </row>
    <row r="719" spans="1:42" x14ac:dyDescent="0.2">
      <c r="D719" s="60" t="s">
        <v>1442</v>
      </c>
      <c r="F719" s="61">
        <v>41.59</v>
      </c>
    </row>
    <row r="720" spans="1:42" x14ac:dyDescent="0.2">
      <c r="A720" s="52"/>
      <c r="B720" s="53" t="s">
        <v>1142</v>
      </c>
      <c r="C720" s="53" t="s">
        <v>100</v>
      </c>
      <c r="D720" s="269" t="s">
        <v>1317</v>
      </c>
      <c r="E720" s="270"/>
      <c r="F720" s="270"/>
      <c r="G720" s="270"/>
      <c r="H720" s="54">
        <f>SUM(H721:H726)</f>
        <v>0</v>
      </c>
      <c r="I720" s="54">
        <f>SUM(I721:I726)</f>
        <v>0</v>
      </c>
      <c r="J720" s="54">
        <f>H720+I720</f>
        <v>0</v>
      </c>
      <c r="K720" s="47"/>
      <c r="L720" s="54">
        <f>SUM(L721:L726)</f>
        <v>0.12</v>
      </c>
      <c r="O720" s="54">
        <f>IF(P720="PR",J720,SUM(N721:N726))</f>
        <v>0</v>
      </c>
      <c r="P720" s="47" t="s">
        <v>1734</v>
      </c>
      <c r="Q720" s="54">
        <f>IF(P720="HS",H720,0)</f>
        <v>0</v>
      </c>
      <c r="R720" s="54">
        <f>IF(P720="HS",I720-O720,0)</f>
        <v>0</v>
      </c>
      <c r="S720" s="54">
        <f>IF(P720="PS",H720,0)</f>
        <v>0</v>
      </c>
      <c r="T720" s="54">
        <f>IF(P720="PS",I720-O720,0)</f>
        <v>0</v>
      </c>
      <c r="U720" s="54">
        <f>IF(P720="MP",H720,0)</f>
        <v>0</v>
      </c>
      <c r="V720" s="54">
        <f>IF(P720="MP",I720-O720,0)</f>
        <v>0</v>
      </c>
      <c r="W720" s="54">
        <f>IF(P720="OM",H720,0)</f>
        <v>0</v>
      </c>
      <c r="X720" s="47" t="s">
        <v>1142</v>
      </c>
      <c r="AH720" s="54">
        <f>SUM(Y721:Y726)</f>
        <v>0</v>
      </c>
      <c r="AI720" s="54">
        <f>SUM(Z721:Z726)</f>
        <v>0</v>
      </c>
      <c r="AJ720" s="54">
        <f>SUM(AA721:AA726)</f>
        <v>0</v>
      </c>
    </row>
    <row r="721" spans="1:42" x14ac:dyDescent="0.2">
      <c r="A721" s="55" t="s">
        <v>357</v>
      </c>
      <c r="B721" s="55" t="s">
        <v>1142</v>
      </c>
      <c r="C721" s="55" t="s">
        <v>1207</v>
      </c>
      <c r="D721" s="55" t="s">
        <v>1318</v>
      </c>
      <c r="E721" s="55" t="s">
        <v>1712</v>
      </c>
      <c r="F721" s="56">
        <v>2</v>
      </c>
      <c r="G721" s="56">
        <v>0</v>
      </c>
      <c r="H721" s="56">
        <f t="shared" ref="H721:H726" si="144">ROUND(F721*AD721,2)</f>
        <v>0</v>
      </c>
      <c r="I721" s="56">
        <f t="shared" ref="I721:I726" si="145">J721-H721</f>
        <v>0</v>
      </c>
      <c r="J721" s="56">
        <f t="shared" ref="J721:J726" si="146">ROUND(F721*G721,2)</f>
        <v>0</v>
      </c>
      <c r="K721" s="56">
        <v>4.0000000000000002E-4</v>
      </c>
      <c r="L721" s="56">
        <f t="shared" ref="L721:L726" si="147">F721*K721</f>
        <v>8.0000000000000004E-4</v>
      </c>
      <c r="M721" s="57" t="s">
        <v>8</v>
      </c>
      <c r="N721" s="56">
        <f t="shared" ref="N721:N726" si="148">IF(M721="5",I721,0)</f>
        <v>0</v>
      </c>
      <c r="Y721" s="56">
        <f t="shared" ref="Y721:Y726" si="149">IF(AC721=0,J721,0)</f>
        <v>0</v>
      </c>
      <c r="Z721" s="56">
        <f t="shared" ref="Z721:Z726" si="150">IF(AC721=15,J721,0)</f>
        <v>0</v>
      </c>
      <c r="AA721" s="56">
        <f t="shared" ref="AA721:AA726" si="151">IF(AC721=21,J721,0)</f>
        <v>0</v>
      </c>
      <c r="AC721" s="58">
        <v>21</v>
      </c>
      <c r="AD721" s="58">
        <f t="shared" ref="AD721:AD726" si="152">G721*0</f>
        <v>0</v>
      </c>
      <c r="AE721" s="58">
        <f t="shared" ref="AE721:AE726" si="153">G721*(1-0)</f>
        <v>0</v>
      </c>
      <c r="AL721" s="58">
        <f t="shared" ref="AL721:AL726" si="154">F721*AD721</f>
        <v>0</v>
      </c>
      <c r="AM721" s="58">
        <f t="shared" ref="AM721:AM726" si="155">F721*AE721</f>
        <v>0</v>
      </c>
      <c r="AN721" s="59" t="s">
        <v>1756</v>
      </c>
      <c r="AO721" s="59" t="s">
        <v>1767</v>
      </c>
      <c r="AP721" s="47" t="s">
        <v>1772</v>
      </c>
    </row>
    <row r="722" spans="1:42" x14ac:dyDescent="0.2">
      <c r="A722" s="55" t="s">
        <v>358</v>
      </c>
      <c r="B722" s="55" t="s">
        <v>1142</v>
      </c>
      <c r="C722" s="55" t="s">
        <v>1208</v>
      </c>
      <c r="D722" s="55" t="s">
        <v>1319</v>
      </c>
      <c r="E722" s="55" t="s">
        <v>1712</v>
      </c>
      <c r="F722" s="56">
        <v>3</v>
      </c>
      <c r="G722" s="56">
        <v>0</v>
      </c>
      <c r="H722" s="56">
        <f t="shared" si="144"/>
        <v>0</v>
      </c>
      <c r="I722" s="56">
        <f t="shared" si="145"/>
        <v>0</v>
      </c>
      <c r="J722" s="56">
        <f t="shared" si="146"/>
        <v>0</v>
      </c>
      <c r="K722" s="56">
        <v>4.0000000000000002E-4</v>
      </c>
      <c r="L722" s="56">
        <f t="shared" si="147"/>
        <v>1.2000000000000001E-3</v>
      </c>
      <c r="M722" s="57" t="s">
        <v>8</v>
      </c>
      <c r="N722" s="56">
        <f t="shared" si="148"/>
        <v>0</v>
      </c>
      <c r="Y722" s="56">
        <f t="shared" si="149"/>
        <v>0</v>
      </c>
      <c r="Z722" s="56">
        <f t="shared" si="150"/>
        <v>0</v>
      </c>
      <c r="AA722" s="56">
        <f t="shared" si="151"/>
        <v>0</v>
      </c>
      <c r="AC722" s="58">
        <v>21</v>
      </c>
      <c r="AD722" s="58">
        <f t="shared" si="152"/>
        <v>0</v>
      </c>
      <c r="AE722" s="58">
        <f t="shared" si="153"/>
        <v>0</v>
      </c>
      <c r="AL722" s="58">
        <f t="shared" si="154"/>
        <v>0</v>
      </c>
      <c r="AM722" s="58">
        <f t="shared" si="155"/>
        <v>0</v>
      </c>
      <c r="AN722" s="59" t="s">
        <v>1756</v>
      </c>
      <c r="AO722" s="59" t="s">
        <v>1767</v>
      </c>
      <c r="AP722" s="47" t="s">
        <v>1772</v>
      </c>
    </row>
    <row r="723" spans="1:42" x14ac:dyDescent="0.2">
      <c r="A723" s="55" t="s">
        <v>359</v>
      </c>
      <c r="B723" s="55" t="s">
        <v>1142</v>
      </c>
      <c r="C723" s="55" t="s">
        <v>1209</v>
      </c>
      <c r="D723" s="55" t="s">
        <v>1320</v>
      </c>
      <c r="E723" s="55" t="s">
        <v>1712</v>
      </c>
      <c r="F723" s="56">
        <v>3</v>
      </c>
      <c r="G723" s="56">
        <v>0</v>
      </c>
      <c r="H723" s="56">
        <f t="shared" si="144"/>
        <v>0</v>
      </c>
      <c r="I723" s="56">
        <f t="shared" si="145"/>
        <v>0</v>
      </c>
      <c r="J723" s="56">
        <f t="shared" si="146"/>
        <v>0</v>
      </c>
      <c r="K723" s="56">
        <v>3.0000000000000001E-3</v>
      </c>
      <c r="L723" s="56">
        <f t="shared" si="147"/>
        <v>9.0000000000000011E-3</v>
      </c>
      <c r="M723" s="57" t="s">
        <v>8</v>
      </c>
      <c r="N723" s="56">
        <f t="shared" si="148"/>
        <v>0</v>
      </c>
      <c r="Y723" s="56">
        <f t="shared" si="149"/>
        <v>0</v>
      </c>
      <c r="Z723" s="56">
        <f t="shared" si="150"/>
        <v>0</v>
      </c>
      <c r="AA723" s="56">
        <f t="shared" si="151"/>
        <v>0</v>
      </c>
      <c r="AC723" s="58">
        <v>21</v>
      </c>
      <c r="AD723" s="58">
        <f t="shared" si="152"/>
        <v>0</v>
      </c>
      <c r="AE723" s="58">
        <f t="shared" si="153"/>
        <v>0</v>
      </c>
      <c r="AL723" s="58">
        <f t="shared" si="154"/>
        <v>0</v>
      </c>
      <c r="AM723" s="58">
        <f t="shared" si="155"/>
        <v>0</v>
      </c>
      <c r="AN723" s="59" t="s">
        <v>1756</v>
      </c>
      <c r="AO723" s="59" t="s">
        <v>1767</v>
      </c>
      <c r="AP723" s="47" t="s">
        <v>1772</v>
      </c>
    </row>
    <row r="724" spans="1:42" x14ac:dyDescent="0.2">
      <c r="A724" s="55" t="s">
        <v>360</v>
      </c>
      <c r="B724" s="55" t="s">
        <v>1142</v>
      </c>
      <c r="C724" s="55" t="s">
        <v>1210</v>
      </c>
      <c r="D724" s="55" t="s">
        <v>1321</v>
      </c>
      <c r="E724" s="55" t="s">
        <v>1712</v>
      </c>
      <c r="F724" s="56">
        <v>2</v>
      </c>
      <c r="G724" s="56">
        <v>0</v>
      </c>
      <c r="H724" s="56">
        <f t="shared" si="144"/>
        <v>0</v>
      </c>
      <c r="I724" s="56">
        <f t="shared" si="145"/>
        <v>0</v>
      </c>
      <c r="J724" s="56">
        <f t="shared" si="146"/>
        <v>0</v>
      </c>
      <c r="K724" s="56">
        <v>5.0000000000000001E-4</v>
      </c>
      <c r="L724" s="56">
        <f t="shared" si="147"/>
        <v>1E-3</v>
      </c>
      <c r="M724" s="57" t="s">
        <v>8</v>
      </c>
      <c r="N724" s="56">
        <f t="shared" si="148"/>
        <v>0</v>
      </c>
      <c r="Y724" s="56">
        <f t="shared" si="149"/>
        <v>0</v>
      </c>
      <c r="Z724" s="56">
        <f t="shared" si="150"/>
        <v>0</v>
      </c>
      <c r="AA724" s="56">
        <f t="shared" si="151"/>
        <v>0</v>
      </c>
      <c r="AC724" s="58">
        <v>21</v>
      </c>
      <c r="AD724" s="58">
        <f t="shared" si="152"/>
        <v>0</v>
      </c>
      <c r="AE724" s="58">
        <f t="shared" si="153"/>
        <v>0</v>
      </c>
      <c r="AL724" s="58">
        <f t="shared" si="154"/>
        <v>0</v>
      </c>
      <c r="AM724" s="58">
        <f t="shared" si="155"/>
        <v>0</v>
      </c>
      <c r="AN724" s="59" t="s">
        <v>1756</v>
      </c>
      <c r="AO724" s="59" t="s">
        <v>1767</v>
      </c>
      <c r="AP724" s="47" t="s">
        <v>1772</v>
      </c>
    </row>
    <row r="725" spans="1:42" x14ac:dyDescent="0.2">
      <c r="A725" s="55" t="s">
        <v>361</v>
      </c>
      <c r="B725" s="55" t="s">
        <v>1142</v>
      </c>
      <c r="C725" s="55" t="s">
        <v>1211</v>
      </c>
      <c r="D725" s="55" t="s">
        <v>1322</v>
      </c>
      <c r="E725" s="55" t="s">
        <v>1708</v>
      </c>
      <c r="F725" s="56">
        <v>4.7</v>
      </c>
      <c r="G725" s="56">
        <v>0</v>
      </c>
      <c r="H725" s="56">
        <f t="shared" si="144"/>
        <v>0</v>
      </c>
      <c r="I725" s="56">
        <f t="shared" si="145"/>
        <v>0</v>
      </c>
      <c r="J725" s="56">
        <f t="shared" si="146"/>
        <v>0</v>
      </c>
      <c r="K725" s="56">
        <v>0.02</v>
      </c>
      <c r="L725" s="56">
        <f t="shared" si="147"/>
        <v>9.4E-2</v>
      </c>
      <c r="M725" s="57" t="s">
        <v>7</v>
      </c>
      <c r="N725" s="56">
        <f t="shared" si="148"/>
        <v>0</v>
      </c>
      <c r="Y725" s="56">
        <f t="shared" si="149"/>
        <v>0</v>
      </c>
      <c r="Z725" s="56">
        <f t="shared" si="150"/>
        <v>0</v>
      </c>
      <c r="AA725" s="56">
        <f t="shared" si="151"/>
        <v>0</v>
      </c>
      <c r="AC725" s="58">
        <v>21</v>
      </c>
      <c r="AD725" s="58">
        <f t="shared" si="152"/>
        <v>0</v>
      </c>
      <c r="AE725" s="58">
        <f t="shared" si="153"/>
        <v>0</v>
      </c>
      <c r="AL725" s="58">
        <f t="shared" si="154"/>
        <v>0</v>
      </c>
      <c r="AM725" s="58">
        <f t="shared" si="155"/>
        <v>0</v>
      </c>
      <c r="AN725" s="59" t="s">
        <v>1756</v>
      </c>
      <c r="AO725" s="59" t="s">
        <v>1767</v>
      </c>
      <c r="AP725" s="47" t="s">
        <v>1772</v>
      </c>
    </row>
    <row r="726" spans="1:42" x14ac:dyDescent="0.2">
      <c r="A726" s="55" t="s">
        <v>362</v>
      </c>
      <c r="B726" s="55" t="s">
        <v>1142</v>
      </c>
      <c r="C726" s="55" t="s">
        <v>1213</v>
      </c>
      <c r="D726" s="55" t="s">
        <v>1324</v>
      </c>
      <c r="E726" s="55" t="s">
        <v>1712</v>
      </c>
      <c r="F726" s="56">
        <v>2</v>
      </c>
      <c r="G726" s="56">
        <v>0</v>
      </c>
      <c r="H726" s="56">
        <f t="shared" si="144"/>
        <v>0</v>
      </c>
      <c r="I726" s="56">
        <f t="shared" si="145"/>
        <v>0</v>
      </c>
      <c r="J726" s="56">
        <f t="shared" si="146"/>
        <v>0</v>
      </c>
      <c r="K726" s="56">
        <v>7.0000000000000001E-3</v>
      </c>
      <c r="L726" s="56">
        <f t="shared" si="147"/>
        <v>1.4E-2</v>
      </c>
      <c r="M726" s="57" t="s">
        <v>8</v>
      </c>
      <c r="N726" s="56">
        <f t="shared" si="148"/>
        <v>0</v>
      </c>
      <c r="Y726" s="56">
        <f t="shared" si="149"/>
        <v>0</v>
      </c>
      <c r="Z726" s="56">
        <f t="shared" si="150"/>
        <v>0</v>
      </c>
      <c r="AA726" s="56">
        <f t="shared" si="151"/>
        <v>0</v>
      </c>
      <c r="AC726" s="58">
        <v>21</v>
      </c>
      <c r="AD726" s="58">
        <f t="shared" si="152"/>
        <v>0</v>
      </c>
      <c r="AE726" s="58">
        <f t="shared" si="153"/>
        <v>0</v>
      </c>
      <c r="AL726" s="58">
        <f t="shared" si="154"/>
        <v>0</v>
      </c>
      <c r="AM726" s="58">
        <f t="shared" si="155"/>
        <v>0</v>
      </c>
      <c r="AN726" s="59" t="s">
        <v>1756</v>
      </c>
      <c r="AO726" s="59" t="s">
        <v>1767</v>
      </c>
      <c r="AP726" s="47" t="s">
        <v>1772</v>
      </c>
    </row>
    <row r="727" spans="1:42" x14ac:dyDescent="0.2">
      <c r="A727" s="52"/>
      <c r="B727" s="53" t="s">
        <v>1142</v>
      </c>
      <c r="C727" s="53" t="s">
        <v>101</v>
      </c>
      <c r="D727" s="269" t="s">
        <v>1325</v>
      </c>
      <c r="E727" s="270"/>
      <c r="F727" s="270"/>
      <c r="G727" s="270"/>
      <c r="H727" s="54">
        <f>SUM(H728:H733)</f>
        <v>0</v>
      </c>
      <c r="I727" s="54">
        <f>SUM(I728:I733)</f>
        <v>0</v>
      </c>
      <c r="J727" s="54">
        <f>H727+I727</f>
        <v>0</v>
      </c>
      <c r="K727" s="47"/>
      <c r="L727" s="54">
        <f>SUM(L728:L733)</f>
        <v>1.9937199999999999</v>
      </c>
      <c r="O727" s="54">
        <f>IF(P727="PR",J727,SUM(N728:N733))</f>
        <v>0</v>
      </c>
      <c r="P727" s="47" t="s">
        <v>1734</v>
      </c>
      <c r="Q727" s="54">
        <f>IF(P727="HS",H727,0)</f>
        <v>0</v>
      </c>
      <c r="R727" s="54">
        <f>IF(P727="HS",I727-O727,0)</f>
        <v>0</v>
      </c>
      <c r="S727" s="54">
        <f>IF(P727="PS",H727,0)</f>
        <v>0</v>
      </c>
      <c r="T727" s="54">
        <f>IF(P727="PS",I727-O727,0)</f>
        <v>0</v>
      </c>
      <c r="U727" s="54">
        <f>IF(P727="MP",H727,0)</f>
        <v>0</v>
      </c>
      <c r="V727" s="54">
        <f>IF(P727="MP",I727-O727,0)</f>
        <v>0</v>
      </c>
      <c r="W727" s="54">
        <f>IF(P727="OM",H727,0)</f>
        <v>0</v>
      </c>
      <c r="X727" s="47" t="s">
        <v>1142</v>
      </c>
      <c r="AH727" s="54">
        <f>SUM(Y728:Y733)</f>
        <v>0</v>
      </c>
      <c r="AI727" s="54">
        <f>SUM(Z728:Z733)</f>
        <v>0</v>
      </c>
      <c r="AJ727" s="54">
        <f>SUM(AA728:AA733)</f>
        <v>0</v>
      </c>
    </row>
    <row r="728" spans="1:42" x14ac:dyDescent="0.2">
      <c r="A728" s="55" t="s">
        <v>363</v>
      </c>
      <c r="B728" s="55" t="s">
        <v>1142</v>
      </c>
      <c r="C728" s="55" t="s">
        <v>1216</v>
      </c>
      <c r="D728" s="55" t="s">
        <v>1328</v>
      </c>
      <c r="E728" s="55" t="s">
        <v>1712</v>
      </c>
      <c r="F728" s="56">
        <v>1</v>
      </c>
      <c r="G728" s="56">
        <v>0</v>
      </c>
      <c r="H728" s="56">
        <f t="shared" ref="H728:H733" si="156">ROUND(F728*AD728,2)</f>
        <v>0</v>
      </c>
      <c r="I728" s="56">
        <f t="shared" ref="I728:I733" si="157">J728-H728</f>
        <v>0</v>
      </c>
      <c r="J728" s="56">
        <f t="shared" ref="J728:J733" si="158">ROUND(F728*G728,2)</f>
        <v>0</v>
      </c>
      <c r="K728" s="56">
        <v>1.933E-2</v>
      </c>
      <c r="L728" s="56">
        <f t="shared" ref="L728:L733" si="159">F728*K728</f>
        <v>1.933E-2</v>
      </c>
      <c r="M728" s="57" t="s">
        <v>7</v>
      </c>
      <c r="N728" s="56">
        <f t="shared" ref="N728:N733" si="160">IF(M728="5",I728,0)</f>
        <v>0</v>
      </c>
      <c r="Y728" s="56">
        <f t="shared" ref="Y728:Y733" si="161">IF(AC728=0,J728,0)</f>
        <v>0</v>
      </c>
      <c r="Z728" s="56">
        <f t="shared" ref="Z728:Z733" si="162">IF(AC728=15,J728,0)</f>
        <v>0</v>
      </c>
      <c r="AA728" s="56">
        <f t="shared" ref="AA728:AA733" si="163">IF(AC728=21,J728,0)</f>
        <v>0</v>
      </c>
      <c r="AC728" s="58">
        <v>21</v>
      </c>
      <c r="AD728" s="58">
        <f t="shared" ref="AD728:AD733" si="164">G728*0</f>
        <v>0</v>
      </c>
      <c r="AE728" s="58">
        <f t="shared" ref="AE728:AE733" si="165">G728*(1-0)</f>
        <v>0</v>
      </c>
      <c r="AL728" s="58">
        <f t="shared" ref="AL728:AL733" si="166">F728*AD728</f>
        <v>0</v>
      </c>
      <c r="AM728" s="58">
        <f t="shared" ref="AM728:AM733" si="167">F728*AE728</f>
        <v>0</v>
      </c>
      <c r="AN728" s="59" t="s">
        <v>1757</v>
      </c>
      <c r="AO728" s="59" t="s">
        <v>1767</v>
      </c>
      <c r="AP728" s="47" t="s">
        <v>1772</v>
      </c>
    </row>
    <row r="729" spans="1:42" x14ac:dyDescent="0.2">
      <c r="A729" s="55" t="s">
        <v>364</v>
      </c>
      <c r="B729" s="55" t="s">
        <v>1142</v>
      </c>
      <c r="C729" s="55" t="s">
        <v>1218</v>
      </c>
      <c r="D729" s="55" t="s">
        <v>1330</v>
      </c>
      <c r="E729" s="55" t="s">
        <v>1712</v>
      </c>
      <c r="F729" s="56">
        <v>2</v>
      </c>
      <c r="G729" s="56">
        <v>0</v>
      </c>
      <c r="H729" s="56">
        <f t="shared" si="156"/>
        <v>0</v>
      </c>
      <c r="I729" s="56">
        <f t="shared" si="157"/>
        <v>0</v>
      </c>
      <c r="J729" s="56">
        <f t="shared" si="158"/>
        <v>0</v>
      </c>
      <c r="K729" s="56">
        <v>1.56E-3</v>
      </c>
      <c r="L729" s="56">
        <f t="shared" si="159"/>
        <v>3.1199999999999999E-3</v>
      </c>
      <c r="M729" s="57" t="s">
        <v>7</v>
      </c>
      <c r="N729" s="56">
        <f t="shared" si="160"/>
        <v>0</v>
      </c>
      <c r="Y729" s="56">
        <f t="shared" si="161"/>
        <v>0</v>
      </c>
      <c r="Z729" s="56">
        <f t="shared" si="162"/>
        <v>0</v>
      </c>
      <c r="AA729" s="56">
        <f t="shared" si="163"/>
        <v>0</v>
      </c>
      <c r="AC729" s="58">
        <v>21</v>
      </c>
      <c r="AD729" s="58">
        <f t="shared" si="164"/>
        <v>0</v>
      </c>
      <c r="AE729" s="58">
        <f t="shared" si="165"/>
        <v>0</v>
      </c>
      <c r="AL729" s="58">
        <f t="shared" si="166"/>
        <v>0</v>
      </c>
      <c r="AM729" s="58">
        <f t="shared" si="167"/>
        <v>0</v>
      </c>
      <c r="AN729" s="59" t="s">
        <v>1757</v>
      </c>
      <c r="AO729" s="59" t="s">
        <v>1767</v>
      </c>
      <c r="AP729" s="47" t="s">
        <v>1772</v>
      </c>
    </row>
    <row r="730" spans="1:42" x14ac:dyDescent="0.2">
      <c r="A730" s="55" t="s">
        <v>365</v>
      </c>
      <c r="B730" s="55" t="s">
        <v>1142</v>
      </c>
      <c r="C730" s="55" t="s">
        <v>1220</v>
      </c>
      <c r="D730" s="55" t="s">
        <v>1332</v>
      </c>
      <c r="E730" s="55" t="s">
        <v>1712</v>
      </c>
      <c r="F730" s="56">
        <v>2</v>
      </c>
      <c r="G730" s="56">
        <v>0</v>
      </c>
      <c r="H730" s="56">
        <f t="shared" si="156"/>
        <v>0</v>
      </c>
      <c r="I730" s="56">
        <f t="shared" si="157"/>
        <v>0</v>
      </c>
      <c r="J730" s="56">
        <f t="shared" si="158"/>
        <v>0</v>
      </c>
      <c r="K730" s="56">
        <v>1.9460000000000002E-2</v>
      </c>
      <c r="L730" s="56">
        <f t="shared" si="159"/>
        <v>3.8920000000000003E-2</v>
      </c>
      <c r="M730" s="57" t="s">
        <v>7</v>
      </c>
      <c r="N730" s="56">
        <f t="shared" si="160"/>
        <v>0</v>
      </c>
      <c r="Y730" s="56">
        <f t="shared" si="161"/>
        <v>0</v>
      </c>
      <c r="Z730" s="56">
        <f t="shared" si="162"/>
        <v>0</v>
      </c>
      <c r="AA730" s="56">
        <f t="shared" si="163"/>
        <v>0</v>
      </c>
      <c r="AC730" s="58">
        <v>21</v>
      </c>
      <c r="AD730" s="58">
        <f t="shared" si="164"/>
        <v>0</v>
      </c>
      <c r="AE730" s="58">
        <f t="shared" si="165"/>
        <v>0</v>
      </c>
      <c r="AL730" s="58">
        <f t="shared" si="166"/>
        <v>0</v>
      </c>
      <c r="AM730" s="58">
        <f t="shared" si="167"/>
        <v>0</v>
      </c>
      <c r="AN730" s="59" t="s">
        <v>1757</v>
      </c>
      <c r="AO730" s="59" t="s">
        <v>1767</v>
      </c>
      <c r="AP730" s="47" t="s">
        <v>1772</v>
      </c>
    </row>
    <row r="731" spans="1:42" x14ac:dyDescent="0.2">
      <c r="A731" s="55" t="s">
        <v>366</v>
      </c>
      <c r="B731" s="55" t="s">
        <v>1142</v>
      </c>
      <c r="C731" s="55" t="s">
        <v>1219</v>
      </c>
      <c r="D731" s="55" t="s">
        <v>1331</v>
      </c>
      <c r="E731" s="55" t="s">
        <v>1708</v>
      </c>
      <c r="F731" s="56">
        <v>27.9</v>
      </c>
      <c r="G731" s="56">
        <v>0</v>
      </c>
      <c r="H731" s="56">
        <f t="shared" si="156"/>
        <v>0</v>
      </c>
      <c r="I731" s="56">
        <f t="shared" si="157"/>
        <v>0</v>
      </c>
      <c r="J731" s="56">
        <f t="shared" si="158"/>
        <v>0</v>
      </c>
      <c r="K731" s="56">
        <v>6.8000000000000005E-2</v>
      </c>
      <c r="L731" s="56">
        <f t="shared" si="159"/>
        <v>1.8972</v>
      </c>
      <c r="M731" s="57" t="s">
        <v>7</v>
      </c>
      <c r="N731" s="56">
        <f t="shared" si="160"/>
        <v>0</v>
      </c>
      <c r="Y731" s="56">
        <f t="shared" si="161"/>
        <v>0</v>
      </c>
      <c r="Z731" s="56">
        <f t="shared" si="162"/>
        <v>0</v>
      </c>
      <c r="AA731" s="56">
        <f t="shared" si="163"/>
        <v>0</v>
      </c>
      <c r="AC731" s="58">
        <v>21</v>
      </c>
      <c r="AD731" s="58">
        <f t="shared" si="164"/>
        <v>0</v>
      </c>
      <c r="AE731" s="58">
        <f t="shared" si="165"/>
        <v>0</v>
      </c>
      <c r="AL731" s="58">
        <f t="shared" si="166"/>
        <v>0</v>
      </c>
      <c r="AM731" s="58">
        <f t="shared" si="167"/>
        <v>0</v>
      </c>
      <c r="AN731" s="59" t="s">
        <v>1757</v>
      </c>
      <c r="AO731" s="59" t="s">
        <v>1767</v>
      </c>
      <c r="AP731" s="47" t="s">
        <v>1772</v>
      </c>
    </row>
    <row r="732" spans="1:42" x14ac:dyDescent="0.2">
      <c r="A732" s="55" t="s">
        <v>367</v>
      </c>
      <c r="B732" s="55" t="s">
        <v>1142</v>
      </c>
      <c r="C732" s="55" t="s">
        <v>1234</v>
      </c>
      <c r="D732" s="55" t="s">
        <v>1443</v>
      </c>
      <c r="E732" s="55" t="s">
        <v>1712</v>
      </c>
      <c r="F732" s="56">
        <v>1</v>
      </c>
      <c r="G732" s="56">
        <v>0</v>
      </c>
      <c r="H732" s="56">
        <f t="shared" si="156"/>
        <v>0</v>
      </c>
      <c r="I732" s="56">
        <f t="shared" si="157"/>
        <v>0</v>
      </c>
      <c r="J732" s="56">
        <f t="shared" si="158"/>
        <v>0</v>
      </c>
      <c r="K732" s="56">
        <v>3.2899999999999999E-2</v>
      </c>
      <c r="L732" s="56">
        <f t="shared" si="159"/>
        <v>3.2899999999999999E-2</v>
      </c>
      <c r="M732" s="57" t="s">
        <v>7</v>
      </c>
      <c r="N732" s="56">
        <f t="shared" si="160"/>
        <v>0</v>
      </c>
      <c r="Y732" s="56">
        <f t="shared" si="161"/>
        <v>0</v>
      </c>
      <c r="Z732" s="56">
        <f t="shared" si="162"/>
        <v>0</v>
      </c>
      <c r="AA732" s="56">
        <f t="shared" si="163"/>
        <v>0</v>
      </c>
      <c r="AC732" s="58">
        <v>21</v>
      </c>
      <c r="AD732" s="58">
        <f t="shared" si="164"/>
        <v>0</v>
      </c>
      <c r="AE732" s="58">
        <f t="shared" si="165"/>
        <v>0</v>
      </c>
      <c r="AL732" s="58">
        <f t="shared" si="166"/>
        <v>0</v>
      </c>
      <c r="AM732" s="58">
        <f t="shared" si="167"/>
        <v>0</v>
      </c>
      <c r="AN732" s="59" t="s">
        <v>1757</v>
      </c>
      <c r="AO732" s="59" t="s">
        <v>1767</v>
      </c>
      <c r="AP732" s="47" t="s">
        <v>1772</v>
      </c>
    </row>
    <row r="733" spans="1:42" x14ac:dyDescent="0.2">
      <c r="A733" s="55" t="s">
        <v>368</v>
      </c>
      <c r="B733" s="55" t="s">
        <v>1142</v>
      </c>
      <c r="C733" s="55" t="s">
        <v>1217</v>
      </c>
      <c r="D733" s="55" t="s">
        <v>1444</v>
      </c>
      <c r="E733" s="55" t="s">
        <v>1712</v>
      </c>
      <c r="F733" s="56">
        <v>1</v>
      </c>
      <c r="G733" s="56">
        <v>0</v>
      </c>
      <c r="H733" s="56">
        <f t="shared" si="156"/>
        <v>0</v>
      </c>
      <c r="I733" s="56">
        <f t="shared" si="157"/>
        <v>0</v>
      </c>
      <c r="J733" s="56">
        <f t="shared" si="158"/>
        <v>0</v>
      </c>
      <c r="K733" s="56">
        <v>2.2499999999999998E-3</v>
      </c>
      <c r="L733" s="56">
        <f t="shared" si="159"/>
        <v>2.2499999999999998E-3</v>
      </c>
      <c r="M733" s="57" t="s">
        <v>7</v>
      </c>
      <c r="N733" s="56">
        <f t="shared" si="160"/>
        <v>0</v>
      </c>
      <c r="Y733" s="56">
        <f t="shared" si="161"/>
        <v>0</v>
      </c>
      <c r="Z733" s="56">
        <f t="shared" si="162"/>
        <v>0</v>
      </c>
      <c r="AA733" s="56">
        <f t="shared" si="163"/>
        <v>0</v>
      </c>
      <c r="AC733" s="58">
        <v>21</v>
      </c>
      <c r="AD733" s="58">
        <f t="shared" si="164"/>
        <v>0</v>
      </c>
      <c r="AE733" s="58">
        <f t="shared" si="165"/>
        <v>0</v>
      </c>
      <c r="AL733" s="58">
        <f t="shared" si="166"/>
        <v>0</v>
      </c>
      <c r="AM733" s="58">
        <f t="shared" si="167"/>
        <v>0</v>
      </c>
      <c r="AN733" s="59" t="s">
        <v>1757</v>
      </c>
      <c r="AO733" s="59" t="s">
        <v>1767</v>
      </c>
      <c r="AP733" s="47" t="s">
        <v>1772</v>
      </c>
    </row>
    <row r="734" spans="1:42" x14ac:dyDescent="0.2">
      <c r="A734" s="52"/>
      <c r="B734" s="53" t="s">
        <v>1142</v>
      </c>
      <c r="C734" s="53" t="s">
        <v>1223</v>
      </c>
      <c r="D734" s="269" t="s">
        <v>1336</v>
      </c>
      <c r="E734" s="270"/>
      <c r="F734" s="270"/>
      <c r="G734" s="270"/>
      <c r="H734" s="54">
        <f>SUM(H735:H735)</f>
        <v>0</v>
      </c>
      <c r="I734" s="54">
        <f>SUM(I735:I735)</f>
        <v>0</v>
      </c>
      <c r="J734" s="54">
        <f>H734+I734</f>
        <v>0</v>
      </c>
      <c r="K734" s="47"/>
      <c r="L734" s="54">
        <f>SUM(L735:L735)</f>
        <v>0</v>
      </c>
      <c r="O734" s="54">
        <f>IF(P734="PR",J734,SUM(N735:N735))</f>
        <v>0</v>
      </c>
      <c r="P734" s="47" t="s">
        <v>1737</v>
      </c>
      <c r="Q734" s="54">
        <f>IF(P734="HS",H734,0)</f>
        <v>0</v>
      </c>
      <c r="R734" s="54">
        <f>IF(P734="HS",I734-O734,0)</f>
        <v>0</v>
      </c>
      <c r="S734" s="54">
        <f>IF(P734="PS",H734,0)</f>
        <v>0</v>
      </c>
      <c r="T734" s="54">
        <f>IF(P734="PS",I734-O734,0)</f>
        <v>0</v>
      </c>
      <c r="U734" s="54">
        <f>IF(P734="MP",H734,0)</f>
        <v>0</v>
      </c>
      <c r="V734" s="54">
        <f>IF(P734="MP",I734-O734,0)</f>
        <v>0</v>
      </c>
      <c r="W734" s="54">
        <f>IF(P734="OM",H734,0)</f>
        <v>0</v>
      </c>
      <c r="X734" s="47" t="s">
        <v>1142</v>
      </c>
      <c r="AH734" s="54">
        <f>SUM(Y735:Y735)</f>
        <v>0</v>
      </c>
      <c r="AI734" s="54">
        <f>SUM(Z735:Z735)</f>
        <v>0</v>
      </c>
      <c r="AJ734" s="54">
        <f>SUM(AA735:AA735)</f>
        <v>0</v>
      </c>
    </row>
    <row r="735" spans="1:42" x14ac:dyDescent="0.2">
      <c r="A735" s="55" t="s">
        <v>369</v>
      </c>
      <c r="B735" s="55" t="s">
        <v>1142</v>
      </c>
      <c r="C735" s="55"/>
      <c r="D735" s="55" t="s">
        <v>1336</v>
      </c>
      <c r="E735" s="55"/>
      <c r="F735" s="56">
        <v>1</v>
      </c>
      <c r="G735" s="56">
        <v>0</v>
      </c>
      <c r="H735" s="56">
        <f>ROUND(F735*AD735,2)</f>
        <v>0</v>
      </c>
      <c r="I735" s="56">
        <f>J735-H735</f>
        <v>0</v>
      </c>
      <c r="J735" s="56">
        <f>ROUND(F735*G735,2)</f>
        <v>0</v>
      </c>
      <c r="K735" s="56">
        <v>0</v>
      </c>
      <c r="L735" s="56">
        <f>F735*K735</f>
        <v>0</v>
      </c>
      <c r="M735" s="57" t="s">
        <v>8</v>
      </c>
      <c r="N735" s="56">
        <f>IF(M735="5",I735,0)</f>
        <v>0</v>
      </c>
      <c r="Y735" s="56">
        <f>IF(AC735=0,J735,0)</f>
        <v>0</v>
      </c>
      <c r="Z735" s="56">
        <f>IF(AC735=15,J735,0)</f>
        <v>0</v>
      </c>
      <c r="AA735" s="56">
        <f>IF(AC735=21,J735,0)</f>
        <v>0</v>
      </c>
      <c r="AC735" s="58">
        <v>21</v>
      </c>
      <c r="AD735" s="58">
        <f>G735*0</f>
        <v>0</v>
      </c>
      <c r="AE735" s="58">
        <f>G735*(1-0)</f>
        <v>0</v>
      </c>
      <c r="AL735" s="58">
        <f>F735*AD735</f>
        <v>0</v>
      </c>
      <c r="AM735" s="58">
        <f>F735*AE735</f>
        <v>0</v>
      </c>
      <c r="AN735" s="59" t="s">
        <v>1759</v>
      </c>
      <c r="AO735" s="59" t="s">
        <v>1767</v>
      </c>
      <c r="AP735" s="47" t="s">
        <v>1772</v>
      </c>
    </row>
    <row r="736" spans="1:42" x14ac:dyDescent="0.2">
      <c r="A736" s="52"/>
      <c r="B736" s="53" t="s">
        <v>1142</v>
      </c>
      <c r="C736" s="53" t="s">
        <v>1224</v>
      </c>
      <c r="D736" s="269" t="s">
        <v>1337</v>
      </c>
      <c r="E736" s="270"/>
      <c r="F736" s="270"/>
      <c r="G736" s="270"/>
      <c r="H736" s="54">
        <f>SUM(H737:H742)</f>
        <v>0</v>
      </c>
      <c r="I736" s="54">
        <f>SUM(I737:I742)</f>
        <v>0</v>
      </c>
      <c r="J736" s="54">
        <f>H736+I736</f>
        <v>0</v>
      </c>
      <c r="K736" s="47"/>
      <c r="L736" s="54">
        <f>SUM(L737:L742)</f>
        <v>0</v>
      </c>
      <c r="O736" s="54">
        <f>IF(P736="PR",J736,SUM(N737:N742))</f>
        <v>0</v>
      </c>
      <c r="P736" s="47" t="s">
        <v>1736</v>
      </c>
      <c r="Q736" s="54">
        <f>IF(P736="HS",H736,0)</f>
        <v>0</v>
      </c>
      <c r="R736" s="54">
        <f>IF(P736="HS",I736-O736,0)</f>
        <v>0</v>
      </c>
      <c r="S736" s="54">
        <f>IF(P736="PS",H736,0)</f>
        <v>0</v>
      </c>
      <c r="T736" s="54">
        <f>IF(P736="PS",I736-O736,0)</f>
        <v>0</v>
      </c>
      <c r="U736" s="54">
        <f>IF(P736="MP",H736,0)</f>
        <v>0</v>
      </c>
      <c r="V736" s="54">
        <f>IF(P736="MP",I736-O736,0)</f>
        <v>0</v>
      </c>
      <c r="W736" s="54">
        <f>IF(P736="OM",H736,0)</f>
        <v>0</v>
      </c>
      <c r="X736" s="47" t="s">
        <v>1142</v>
      </c>
      <c r="AH736" s="54">
        <f>SUM(Y737:Y742)</f>
        <v>0</v>
      </c>
      <c r="AI736" s="54">
        <f>SUM(Z737:Z742)</f>
        <v>0</v>
      </c>
      <c r="AJ736" s="54">
        <f>SUM(AA737:AA742)</f>
        <v>0</v>
      </c>
    </row>
    <row r="737" spans="1:42" x14ac:dyDescent="0.2">
      <c r="A737" s="55" t="s">
        <v>370</v>
      </c>
      <c r="B737" s="55" t="s">
        <v>1142</v>
      </c>
      <c r="C737" s="55" t="s">
        <v>1225</v>
      </c>
      <c r="D737" s="55" t="s">
        <v>1338</v>
      </c>
      <c r="E737" s="55" t="s">
        <v>1710</v>
      </c>
      <c r="F737" s="56">
        <v>2.11</v>
      </c>
      <c r="G737" s="56">
        <v>0</v>
      </c>
      <c r="H737" s="56">
        <f t="shared" ref="H737:H742" si="168">ROUND(F737*AD737,2)</f>
        <v>0</v>
      </c>
      <c r="I737" s="56">
        <f t="shared" ref="I737:I742" si="169">J737-H737</f>
        <v>0</v>
      </c>
      <c r="J737" s="56">
        <f t="shared" ref="J737:J742" si="170">ROUND(F737*G737,2)</f>
        <v>0</v>
      </c>
      <c r="K737" s="56">
        <v>0</v>
      </c>
      <c r="L737" s="56">
        <f t="shared" ref="L737:L742" si="171">F737*K737</f>
        <v>0</v>
      </c>
      <c r="M737" s="57" t="s">
        <v>10</v>
      </c>
      <c r="N737" s="56">
        <f t="shared" ref="N737:N742" si="172">IF(M737="5",I737,0)</f>
        <v>0</v>
      </c>
      <c r="Y737" s="56">
        <f t="shared" ref="Y737:Y742" si="173">IF(AC737=0,J737,0)</f>
        <v>0</v>
      </c>
      <c r="Z737" s="56">
        <f t="shared" ref="Z737:Z742" si="174">IF(AC737=15,J737,0)</f>
        <v>0</v>
      </c>
      <c r="AA737" s="56">
        <f t="shared" ref="AA737:AA742" si="175">IF(AC737=21,J737,0)</f>
        <v>0</v>
      </c>
      <c r="AC737" s="58">
        <v>21</v>
      </c>
      <c r="AD737" s="58">
        <f t="shared" ref="AD737:AD742" si="176">G737*0</f>
        <v>0</v>
      </c>
      <c r="AE737" s="58">
        <f t="shared" ref="AE737:AE742" si="177">G737*(1-0)</f>
        <v>0</v>
      </c>
      <c r="AL737" s="58">
        <f t="shared" ref="AL737:AL742" si="178">F737*AD737</f>
        <v>0</v>
      </c>
      <c r="AM737" s="58">
        <f t="shared" ref="AM737:AM742" si="179">F737*AE737</f>
        <v>0</v>
      </c>
      <c r="AN737" s="59" t="s">
        <v>1760</v>
      </c>
      <c r="AO737" s="59" t="s">
        <v>1767</v>
      </c>
      <c r="AP737" s="47" t="s">
        <v>1772</v>
      </c>
    </row>
    <row r="738" spans="1:42" x14ac:dyDescent="0.2">
      <c r="A738" s="55" t="s">
        <v>371</v>
      </c>
      <c r="B738" s="55" t="s">
        <v>1142</v>
      </c>
      <c r="C738" s="55" t="s">
        <v>1226</v>
      </c>
      <c r="D738" s="55" t="s">
        <v>1339</v>
      </c>
      <c r="E738" s="55" t="s">
        <v>1710</v>
      </c>
      <c r="F738" s="56">
        <v>2.11</v>
      </c>
      <c r="G738" s="56">
        <v>0</v>
      </c>
      <c r="H738" s="56">
        <f t="shared" si="168"/>
        <v>0</v>
      </c>
      <c r="I738" s="56">
        <f t="shared" si="169"/>
        <v>0</v>
      </c>
      <c r="J738" s="56">
        <f t="shared" si="170"/>
        <v>0</v>
      </c>
      <c r="K738" s="56">
        <v>0</v>
      </c>
      <c r="L738" s="56">
        <f t="shared" si="171"/>
        <v>0</v>
      </c>
      <c r="M738" s="57" t="s">
        <v>10</v>
      </c>
      <c r="N738" s="56">
        <f t="shared" si="172"/>
        <v>0</v>
      </c>
      <c r="Y738" s="56">
        <f t="shared" si="173"/>
        <v>0</v>
      </c>
      <c r="Z738" s="56">
        <f t="shared" si="174"/>
        <v>0</v>
      </c>
      <c r="AA738" s="56">
        <f t="shared" si="175"/>
        <v>0</v>
      </c>
      <c r="AC738" s="58">
        <v>21</v>
      </c>
      <c r="AD738" s="58">
        <f t="shared" si="176"/>
        <v>0</v>
      </c>
      <c r="AE738" s="58">
        <f t="shared" si="177"/>
        <v>0</v>
      </c>
      <c r="AL738" s="58">
        <f t="shared" si="178"/>
        <v>0</v>
      </c>
      <c r="AM738" s="58">
        <f t="shared" si="179"/>
        <v>0</v>
      </c>
      <c r="AN738" s="59" t="s">
        <v>1760</v>
      </c>
      <c r="AO738" s="59" t="s">
        <v>1767</v>
      </c>
      <c r="AP738" s="47" t="s">
        <v>1772</v>
      </c>
    </row>
    <row r="739" spans="1:42" x14ac:dyDescent="0.2">
      <c r="A739" s="55" t="s">
        <v>372</v>
      </c>
      <c r="B739" s="55" t="s">
        <v>1142</v>
      </c>
      <c r="C739" s="55" t="s">
        <v>1227</v>
      </c>
      <c r="D739" s="55" t="s">
        <v>1340</v>
      </c>
      <c r="E739" s="55" t="s">
        <v>1710</v>
      </c>
      <c r="F739" s="56">
        <v>2.11</v>
      </c>
      <c r="G739" s="56">
        <v>0</v>
      </c>
      <c r="H739" s="56">
        <f t="shared" si="168"/>
        <v>0</v>
      </c>
      <c r="I739" s="56">
        <f t="shared" si="169"/>
        <v>0</v>
      </c>
      <c r="J739" s="56">
        <f t="shared" si="170"/>
        <v>0</v>
      </c>
      <c r="K739" s="56">
        <v>0</v>
      </c>
      <c r="L739" s="56">
        <f t="shared" si="171"/>
        <v>0</v>
      </c>
      <c r="M739" s="57" t="s">
        <v>10</v>
      </c>
      <c r="N739" s="56">
        <f t="shared" si="172"/>
        <v>0</v>
      </c>
      <c r="Y739" s="56">
        <f t="shared" si="173"/>
        <v>0</v>
      </c>
      <c r="Z739" s="56">
        <f t="shared" si="174"/>
        <v>0</v>
      </c>
      <c r="AA739" s="56">
        <f t="shared" si="175"/>
        <v>0</v>
      </c>
      <c r="AC739" s="58">
        <v>21</v>
      </c>
      <c r="AD739" s="58">
        <f t="shared" si="176"/>
        <v>0</v>
      </c>
      <c r="AE739" s="58">
        <f t="shared" si="177"/>
        <v>0</v>
      </c>
      <c r="AL739" s="58">
        <f t="shared" si="178"/>
        <v>0</v>
      </c>
      <c r="AM739" s="58">
        <f t="shared" si="179"/>
        <v>0</v>
      </c>
      <c r="AN739" s="59" t="s">
        <v>1760</v>
      </c>
      <c r="AO739" s="59" t="s">
        <v>1767</v>
      </c>
      <c r="AP739" s="47" t="s">
        <v>1772</v>
      </c>
    </row>
    <row r="740" spans="1:42" x14ac:dyDescent="0.2">
      <c r="A740" s="55" t="s">
        <v>373</v>
      </c>
      <c r="B740" s="55" t="s">
        <v>1142</v>
      </c>
      <c r="C740" s="55" t="s">
        <v>1228</v>
      </c>
      <c r="D740" s="55" t="s">
        <v>1341</v>
      </c>
      <c r="E740" s="55" t="s">
        <v>1710</v>
      </c>
      <c r="F740" s="56">
        <v>2.11</v>
      </c>
      <c r="G740" s="56">
        <v>0</v>
      </c>
      <c r="H740" s="56">
        <f t="shared" si="168"/>
        <v>0</v>
      </c>
      <c r="I740" s="56">
        <f t="shared" si="169"/>
        <v>0</v>
      </c>
      <c r="J740" s="56">
        <f t="shared" si="170"/>
        <v>0</v>
      </c>
      <c r="K740" s="56">
        <v>0</v>
      </c>
      <c r="L740" s="56">
        <f t="shared" si="171"/>
        <v>0</v>
      </c>
      <c r="M740" s="57" t="s">
        <v>10</v>
      </c>
      <c r="N740" s="56">
        <f t="shared" si="172"/>
        <v>0</v>
      </c>
      <c r="Y740" s="56">
        <f t="shared" si="173"/>
        <v>0</v>
      </c>
      <c r="Z740" s="56">
        <f t="shared" si="174"/>
        <v>0</v>
      </c>
      <c r="AA740" s="56">
        <f t="shared" si="175"/>
        <v>0</v>
      </c>
      <c r="AC740" s="58">
        <v>21</v>
      </c>
      <c r="AD740" s="58">
        <f t="shared" si="176"/>
        <v>0</v>
      </c>
      <c r="AE740" s="58">
        <f t="shared" si="177"/>
        <v>0</v>
      </c>
      <c r="AL740" s="58">
        <f t="shared" si="178"/>
        <v>0</v>
      </c>
      <c r="AM740" s="58">
        <f t="shared" si="179"/>
        <v>0</v>
      </c>
      <c r="AN740" s="59" t="s">
        <v>1760</v>
      </c>
      <c r="AO740" s="59" t="s">
        <v>1767</v>
      </c>
      <c r="AP740" s="47" t="s">
        <v>1772</v>
      </c>
    </row>
    <row r="741" spans="1:42" x14ac:dyDescent="0.2">
      <c r="A741" s="55" t="s">
        <v>374</v>
      </c>
      <c r="B741" s="55" t="s">
        <v>1142</v>
      </c>
      <c r="C741" s="55" t="s">
        <v>1229</v>
      </c>
      <c r="D741" s="55" t="s">
        <v>1342</v>
      </c>
      <c r="E741" s="55" t="s">
        <v>1710</v>
      </c>
      <c r="F741" s="56">
        <v>2.11</v>
      </c>
      <c r="G741" s="56">
        <v>0</v>
      </c>
      <c r="H741" s="56">
        <f t="shared" si="168"/>
        <v>0</v>
      </c>
      <c r="I741" s="56">
        <f t="shared" si="169"/>
        <v>0</v>
      </c>
      <c r="J741" s="56">
        <f t="shared" si="170"/>
        <v>0</v>
      </c>
      <c r="K741" s="56">
        <v>0</v>
      </c>
      <c r="L741" s="56">
        <f t="shared" si="171"/>
        <v>0</v>
      </c>
      <c r="M741" s="57" t="s">
        <v>10</v>
      </c>
      <c r="N741" s="56">
        <f t="shared" si="172"/>
        <v>0</v>
      </c>
      <c r="Y741" s="56">
        <f t="shared" si="173"/>
        <v>0</v>
      </c>
      <c r="Z741" s="56">
        <f t="shared" si="174"/>
        <v>0</v>
      </c>
      <c r="AA741" s="56">
        <f t="shared" si="175"/>
        <v>0</v>
      </c>
      <c r="AC741" s="58">
        <v>21</v>
      </c>
      <c r="AD741" s="58">
        <f t="shared" si="176"/>
        <v>0</v>
      </c>
      <c r="AE741" s="58">
        <f t="shared" si="177"/>
        <v>0</v>
      </c>
      <c r="AL741" s="58">
        <f t="shared" si="178"/>
        <v>0</v>
      </c>
      <c r="AM741" s="58">
        <f t="shared" si="179"/>
        <v>0</v>
      </c>
      <c r="AN741" s="59" t="s">
        <v>1760</v>
      </c>
      <c r="AO741" s="59" t="s">
        <v>1767</v>
      </c>
      <c r="AP741" s="47" t="s">
        <v>1772</v>
      </c>
    </row>
    <row r="742" spans="1:42" x14ac:dyDescent="0.2">
      <c r="A742" s="55" t="s">
        <v>375</v>
      </c>
      <c r="B742" s="55" t="s">
        <v>1142</v>
      </c>
      <c r="C742" s="55" t="s">
        <v>1230</v>
      </c>
      <c r="D742" s="55" t="s">
        <v>1343</v>
      </c>
      <c r="E742" s="55" t="s">
        <v>1710</v>
      </c>
      <c r="F742" s="56">
        <v>2.11</v>
      </c>
      <c r="G742" s="56">
        <v>0</v>
      </c>
      <c r="H742" s="56">
        <f t="shared" si="168"/>
        <v>0</v>
      </c>
      <c r="I742" s="56">
        <f t="shared" si="169"/>
        <v>0</v>
      </c>
      <c r="J742" s="56">
        <f t="shared" si="170"/>
        <v>0</v>
      </c>
      <c r="K742" s="56">
        <v>0</v>
      </c>
      <c r="L742" s="56">
        <f t="shared" si="171"/>
        <v>0</v>
      </c>
      <c r="M742" s="57" t="s">
        <v>10</v>
      </c>
      <c r="N742" s="56">
        <f t="shared" si="172"/>
        <v>0</v>
      </c>
      <c r="Y742" s="56">
        <f t="shared" si="173"/>
        <v>0</v>
      </c>
      <c r="Z742" s="56">
        <f t="shared" si="174"/>
        <v>0</v>
      </c>
      <c r="AA742" s="56">
        <f t="shared" si="175"/>
        <v>0</v>
      </c>
      <c r="AC742" s="58">
        <v>21</v>
      </c>
      <c r="AD742" s="58">
        <f t="shared" si="176"/>
        <v>0</v>
      </c>
      <c r="AE742" s="58">
        <f t="shared" si="177"/>
        <v>0</v>
      </c>
      <c r="AL742" s="58">
        <f t="shared" si="178"/>
        <v>0</v>
      </c>
      <c r="AM742" s="58">
        <f t="shared" si="179"/>
        <v>0</v>
      </c>
      <c r="AN742" s="59" t="s">
        <v>1760</v>
      </c>
      <c r="AO742" s="59" t="s">
        <v>1767</v>
      </c>
      <c r="AP742" s="47" t="s">
        <v>1772</v>
      </c>
    </row>
    <row r="743" spans="1:42" x14ac:dyDescent="0.2">
      <c r="A743" s="52"/>
      <c r="B743" s="53" t="s">
        <v>1143</v>
      </c>
      <c r="C743" s="53"/>
      <c r="D743" s="269" t="s">
        <v>1445</v>
      </c>
      <c r="E743" s="270"/>
      <c r="F743" s="270"/>
      <c r="G743" s="270"/>
      <c r="H743" s="54">
        <f>H744+H749+H752+H755+H766+H779+H782+H814+H824+H848+H853+H864+H871+H878+H881+H883</f>
        <v>0</v>
      </c>
      <c r="I743" s="54">
        <f>I744+I749+I752+I755+I766+I779+I782+I814+I824+I848+I853+I864+I871+I878+I881+I883</f>
        <v>0</v>
      </c>
      <c r="J743" s="54">
        <f>H743+I743</f>
        <v>0</v>
      </c>
      <c r="K743" s="47"/>
      <c r="L743" s="54">
        <f>L744+L749+L752+L755+L766+L779+L782+L814+L824+L848+L853+L864+L871+L878+L881+L883</f>
        <v>3.9116941000000001</v>
      </c>
    </row>
    <row r="744" spans="1:42" x14ac:dyDescent="0.2">
      <c r="A744" s="52"/>
      <c r="B744" s="53" t="s">
        <v>1143</v>
      </c>
      <c r="C744" s="53" t="s">
        <v>38</v>
      </c>
      <c r="D744" s="269" t="s">
        <v>1248</v>
      </c>
      <c r="E744" s="270"/>
      <c r="F744" s="270"/>
      <c r="G744" s="270"/>
      <c r="H744" s="54">
        <f>SUM(H745:H748)</f>
        <v>0</v>
      </c>
      <c r="I744" s="54">
        <f>SUM(I745:I748)</f>
        <v>0</v>
      </c>
      <c r="J744" s="54">
        <f>H744+I744</f>
        <v>0</v>
      </c>
      <c r="K744" s="47"/>
      <c r="L744" s="54">
        <f>SUM(L745:L748)</f>
        <v>6.1462200000000002E-2</v>
      </c>
      <c r="O744" s="54">
        <f>IF(P744="PR",J744,SUM(N745:N748))</f>
        <v>0</v>
      </c>
      <c r="P744" s="47" t="s">
        <v>1734</v>
      </c>
      <c r="Q744" s="54">
        <f>IF(P744="HS",H744,0)</f>
        <v>0</v>
      </c>
      <c r="R744" s="54">
        <f>IF(P744="HS",I744-O744,0)</f>
        <v>0</v>
      </c>
      <c r="S744" s="54">
        <f>IF(P744="PS",H744,0)</f>
        <v>0</v>
      </c>
      <c r="T744" s="54">
        <f>IF(P744="PS",I744-O744,0)</f>
        <v>0</v>
      </c>
      <c r="U744" s="54">
        <f>IF(P744="MP",H744,0)</f>
        <v>0</v>
      </c>
      <c r="V744" s="54">
        <f>IF(P744="MP",I744-O744,0)</f>
        <v>0</v>
      </c>
      <c r="W744" s="54">
        <f>IF(P744="OM",H744,0)</f>
        <v>0</v>
      </c>
      <c r="X744" s="47" t="s">
        <v>1143</v>
      </c>
      <c r="AH744" s="54">
        <f>SUM(Y745:Y748)</f>
        <v>0</v>
      </c>
      <c r="AI744" s="54">
        <f>SUM(Z745:Z748)</f>
        <v>0</v>
      </c>
      <c r="AJ744" s="54">
        <f>SUM(AA745:AA748)</f>
        <v>0</v>
      </c>
    </row>
    <row r="745" spans="1:42" x14ac:dyDescent="0.2">
      <c r="A745" s="55" t="s">
        <v>376</v>
      </c>
      <c r="B745" s="55" t="s">
        <v>1143</v>
      </c>
      <c r="C745" s="55" t="s">
        <v>1155</v>
      </c>
      <c r="D745" s="55" t="s">
        <v>1835</v>
      </c>
      <c r="E745" s="55" t="s">
        <v>1707</v>
      </c>
      <c r="F745" s="56">
        <v>0.02</v>
      </c>
      <c r="G745" s="56">
        <v>0</v>
      </c>
      <c r="H745" s="56">
        <f>ROUND(F745*AD745,2)</f>
        <v>0</v>
      </c>
      <c r="I745" s="56">
        <f>J745-H745</f>
        <v>0</v>
      </c>
      <c r="J745" s="56">
        <f>ROUND(F745*G745,2)</f>
        <v>0</v>
      </c>
      <c r="K745" s="56">
        <v>2.53999</v>
      </c>
      <c r="L745" s="56">
        <f>F745*K745</f>
        <v>5.0799799999999999E-2</v>
      </c>
      <c r="M745" s="57" t="s">
        <v>7</v>
      </c>
      <c r="N745" s="56">
        <f>IF(M745="5",I745,0)</f>
        <v>0</v>
      </c>
      <c r="Y745" s="56">
        <f>IF(AC745=0,J745,0)</f>
        <v>0</v>
      </c>
      <c r="Z745" s="56">
        <f>IF(AC745=15,J745,0)</f>
        <v>0</v>
      </c>
      <c r="AA745" s="56">
        <f>IF(AC745=21,J745,0)</f>
        <v>0</v>
      </c>
      <c r="AC745" s="58">
        <v>21</v>
      </c>
      <c r="AD745" s="58">
        <f>G745*0.813362397820164</f>
        <v>0</v>
      </c>
      <c r="AE745" s="58">
        <f>G745*(1-0.813362397820164)</f>
        <v>0</v>
      </c>
      <c r="AL745" s="58">
        <f>F745*AD745</f>
        <v>0</v>
      </c>
      <c r="AM745" s="58">
        <f>F745*AE745</f>
        <v>0</v>
      </c>
      <c r="AN745" s="59" t="s">
        <v>1745</v>
      </c>
      <c r="AO745" s="59" t="s">
        <v>1761</v>
      </c>
      <c r="AP745" s="47" t="s">
        <v>1773</v>
      </c>
    </row>
    <row r="746" spans="1:42" x14ac:dyDescent="0.2">
      <c r="D746" s="60" t="s">
        <v>1249</v>
      </c>
      <c r="F746" s="61">
        <v>0.02</v>
      </c>
    </row>
    <row r="747" spans="1:42" x14ac:dyDescent="0.2">
      <c r="A747" s="55" t="s">
        <v>377</v>
      </c>
      <c r="B747" s="55" t="s">
        <v>1143</v>
      </c>
      <c r="C747" s="55" t="s">
        <v>1156</v>
      </c>
      <c r="D747" s="55" t="s">
        <v>1250</v>
      </c>
      <c r="E747" s="55" t="s">
        <v>1708</v>
      </c>
      <c r="F747" s="56">
        <v>0.28000000000000003</v>
      </c>
      <c r="G747" s="56">
        <v>0</v>
      </c>
      <c r="H747" s="56">
        <f>ROUND(F747*AD747,2)</f>
        <v>0</v>
      </c>
      <c r="I747" s="56">
        <f>J747-H747</f>
        <v>0</v>
      </c>
      <c r="J747" s="56">
        <f>ROUND(F747*G747,2)</f>
        <v>0</v>
      </c>
      <c r="K747" s="56">
        <v>3.8080000000000003E-2</v>
      </c>
      <c r="L747" s="56">
        <f>F747*K747</f>
        <v>1.0662400000000002E-2</v>
      </c>
      <c r="M747" s="57" t="s">
        <v>7</v>
      </c>
      <c r="N747" s="56">
        <f>IF(M747="5",I747,0)</f>
        <v>0</v>
      </c>
      <c r="Y747" s="56">
        <f>IF(AC747=0,J747,0)</f>
        <v>0</v>
      </c>
      <c r="Z747" s="56">
        <f>IF(AC747=15,J747,0)</f>
        <v>0</v>
      </c>
      <c r="AA747" s="56">
        <f>IF(AC747=21,J747,0)</f>
        <v>0</v>
      </c>
      <c r="AC747" s="58">
        <v>21</v>
      </c>
      <c r="AD747" s="58">
        <f>G747*0.555284552845528</f>
        <v>0</v>
      </c>
      <c r="AE747" s="58">
        <f>G747*(1-0.555284552845528)</f>
        <v>0</v>
      </c>
      <c r="AL747" s="58">
        <f>F747*AD747</f>
        <v>0</v>
      </c>
      <c r="AM747" s="58">
        <f>F747*AE747</f>
        <v>0</v>
      </c>
      <c r="AN747" s="59" t="s">
        <v>1745</v>
      </c>
      <c r="AO747" s="59" t="s">
        <v>1761</v>
      </c>
      <c r="AP747" s="47" t="s">
        <v>1773</v>
      </c>
    </row>
    <row r="748" spans="1:42" x14ac:dyDescent="0.2">
      <c r="D748" s="60" t="s">
        <v>1251</v>
      </c>
      <c r="F748" s="61">
        <v>0.28000000000000003</v>
      </c>
    </row>
    <row r="749" spans="1:42" x14ac:dyDescent="0.2">
      <c r="A749" s="52"/>
      <c r="B749" s="53" t="s">
        <v>1143</v>
      </c>
      <c r="C749" s="53" t="s">
        <v>39</v>
      </c>
      <c r="D749" s="269" t="s">
        <v>1252</v>
      </c>
      <c r="E749" s="270"/>
      <c r="F749" s="270"/>
      <c r="G749" s="270"/>
      <c r="H749" s="54">
        <f>SUM(H750:H751)</f>
        <v>0</v>
      </c>
      <c r="I749" s="54">
        <f>SUM(I750:I751)</f>
        <v>0</v>
      </c>
      <c r="J749" s="54">
        <f>H749+I749</f>
        <v>0</v>
      </c>
      <c r="K749" s="47"/>
      <c r="L749" s="54">
        <f>SUM(L750:L751)</f>
        <v>0.142425</v>
      </c>
      <c r="O749" s="54">
        <f>IF(P749="PR",J749,SUM(N750:N751))</f>
        <v>0</v>
      </c>
      <c r="P749" s="47" t="s">
        <v>1734</v>
      </c>
      <c r="Q749" s="54">
        <f>IF(P749="HS",H749,0)</f>
        <v>0</v>
      </c>
      <c r="R749" s="54">
        <f>IF(P749="HS",I749-O749,0)</f>
        <v>0</v>
      </c>
      <c r="S749" s="54">
        <f>IF(P749="PS",H749,0)</f>
        <v>0</v>
      </c>
      <c r="T749" s="54">
        <f>IF(P749="PS",I749-O749,0)</f>
        <v>0</v>
      </c>
      <c r="U749" s="54">
        <f>IF(P749="MP",H749,0)</f>
        <v>0</v>
      </c>
      <c r="V749" s="54">
        <f>IF(P749="MP",I749-O749,0)</f>
        <v>0</v>
      </c>
      <c r="W749" s="54">
        <f>IF(P749="OM",H749,0)</f>
        <v>0</v>
      </c>
      <c r="X749" s="47" t="s">
        <v>1143</v>
      </c>
      <c r="AH749" s="54">
        <f>SUM(Y750:Y751)</f>
        <v>0</v>
      </c>
      <c r="AI749" s="54">
        <f>SUM(Z750:Z751)</f>
        <v>0</v>
      </c>
      <c r="AJ749" s="54">
        <f>SUM(AA750:AA751)</f>
        <v>0</v>
      </c>
    </row>
    <row r="750" spans="1:42" x14ac:dyDescent="0.2">
      <c r="A750" s="55" t="s">
        <v>378</v>
      </c>
      <c r="B750" s="55" t="s">
        <v>1143</v>
      </c>
      <c r="C750" s="55" t="s">
        <v>1157</v>
      </c>
      <c r="D750" s="55" t="s">
        <v>1844</v>
      </c>
      <c r="E750" s="55" t="s">
        <v>1708</v>
      </c>
      <c r="F750" s="56">
        <v>1.35</v>
      </c>
      <c r="G750" s="56">
        <v>0</v>
      </c>
      <c r="H750" s="56">
        <f>ROUND(F750*AD750,2)</f>
        <v>0</v>
      </c>
      <c r="I750" s="56">
        <f>J750-H750</f>
        <v>0</v>
      </c>
      <c r="J750" s="56">
        <f>ROUND(F750*G750,2)</f>
        <v>0</v>
      </c>
      <c r="K750" s="56">
        <v>0.1055</v>
      </c>
      <c r="L750" s="56">
        <f>F750*K750</f>
        <v>0.142425</v>
      </c>
      <c r="M750" s="57" t="s">
        <v>7</v>
      </c>
      <c r="N750" s="56">
        <f>IF(M750="5",I750,0)</f>
        <v>0</v>
      </c>
      <c r="Y750" s="56">
        <f>IF(AC750=0,J750,0)</f>
        <v>0</v>
      </c>
      <c r="Z750" s="56">
        <f>IF(AC750=15,J750,0)</f>
        <v>0</v>
      </c>
      <c r="AA750" s="56">
        <f>IF(AC750=21,J750,0)</f>
        <v>0</v>
      </c>
      <c r="AC750" s="58">
        <v>21</v>
      </c>
      <c r="AD750" s="58">
        <f>G750*0.853314527503526</f>
        <v>0</v>
      </c>
      <c r="AE750" s="58">
        <f>G750*(1-0.853314527503526)</f>
        <v>0</v>
      </c>
      <c r="AL750" s="58">
        <f>F750*AD750</f>
        <v>0</v>
      </c>
      <c r="AM750" s="58">
        <f>F750*AE750</f>
        <v>0</v>
      </c>
      <c r="AN750" s="59" t="s">
        <v>1746</v>
      </c>
      <c r="AO750" s="59" t="s">
        <v>1761</v>
      </c>
      <c r="AP750" s="47" t="s">
        <v>1773</v>
      </c>
    </row>
    <row r="751" spans="1:42" x14ac:dyDescent="0.2">
      <c r="D751" s="60" t="s">
        <v>1383</v>
      </c>
      <c r="F751" s="61">
        <v>1.35</v>
      </c>
    </row>
    <row r="752" spans="1:42" x14ac:dyDescent="0.2">
      <c r="A752" s="52"/>
      <c r="B752" s="53" t="s">
        <v>1143</v>
      </c>
      <c r="C752" s="53" t="s">
        <v>43</v>
      </c>
      <c r="D752" s="269" t="s">
        <v>1254</v>
      </c>
      <c r="E752" s="270"/>
      <c r="F752" s="270"/>
      <c r="G752" s="270"/>
      <c r="H752" s="54">
        <f>SUM(H753:H753)</f>
        <v>0</v>
      </c>
      <c r="I752" s="54">
        <f>SUM(I753:I753)</f>
        <v>0</v>
      </c>
      <c r="J752" s="54">
        <f>H752+I752</f>
        <v>0</v>
      </c>
      <c r="K752" s="47"/>
      <c r="L752" s="54">
        <f>SUM(L753:L753)</f>
        <v>0.10639199999999999</v>
      </c>
      <c r="O752" s="54">
        <f>IF(P752="PR",J752,SUM(N753:N753))</f>
        <v>0</v>
      </c>
      <c r="P752" s="47" t="s">
        <v>1734</v>
      </c>
      <c r="Q752" s="54">
        <f>IF(P752="HS",H752,0)</f>
        <v>0</v>
      </c>
      <c r="R752" s="54">
        <f>IF(P752="HS",I752-O752,0)</f>
        <v>0</v>
      </c>
      <c r="S752" s="54">
        <f>IF(P752="PS",H752,0)</f>
        <v>0</v>
      </c>
      <c r="T752" s="54">
        <f>IF(P752="PS",I752-O752,0)</f>
        <v>0</v>
      </c>
      <c r="U752" s="54">
        <f>IF(P752="MP",H752,0)</f>
        <v>0</v>
      </c>
      <c r="V752" s="54">
        <f>IF(P752="MP",I752-O752,0)</f>
        <v>0</v>
      </c>
      <c r="W752" s="54">
        <f>IF(P752="OM",H752,0)</f>
        <v>0</v>
      </c>
      <c r="X752" s="47" t="s">
        <v>1143</v>
      </c>
      <c r="AH752" s="54">
        <f>SUM(Y753:Y753)</f>
        <v>0</v>
      </c>
      <c r="AI752" s="54">
        <f>SUM(Z753:Z753)</f>
        <v>0</v>
      </c>
      <c r="AJ752" s="54">
        <f>SUM(AA753:AA753)</f>
        <v>0</v>
      </c>
    </row>
    <row r="753" spans="1:42" x14ac:dyDescent="0.2">
      <c r="A753" s="55" t="s">
        <v>379</v>
      </c>
      <c r="B753" s="55" t="s">
        <v>1143</v>
      </c>
      <c r="C753" s="55" t="s">
        <v>1158</v>
      </c>
      <c r="D753" s="55" t="s">
        <v>1255</v>
      </c>
      <c r="E753" s="55" t="s">
        <v>1708</v>
      </c>
      <c r="F753" s="56">
        <v>5.72</v>
      </c>
      <c r="G753" s="56">
        <v>0</v>
      </c>
      <c r="H753" s="56">
        <f>ROUND(F753*AD753,2)</f>
        <v>0</v>
      </c>
      <c r="I753" s="56">
        <f>J753-H753</f>
        <v>0</v>
      </c>
      <c r="J753" s="56">
        <f>ROUND(F753*G753,2)</f>
        <v>0</v>
      </c>
      <c r="K753" s="56">
        <v>1.8599999999999998E-2</v>
      </c>
      <c r="L753" s="56">
        <f>F753*K753</f>
        <v>0.10639199999999999</v>
      </c>
      <c r="M753" s="57" t="s">
        <v>7</v>
      </c>
      <c r="N753" s="56">
        <f>IF(M753="5",I753,0)</f>
        <v>0</v>
      </c>
      <c r="Y753" s="56">
        <f>IF(AC753=0,J753,0)</f>
        <v>0</v>
      </c>
      <c r="Z753" s="56">
        <f>IF(AC753=15,J753,0)</f>
        <v>0</v>
      </c>
      <c r="AA753" s="56">
        <f>IF(AC753=21,J753,0)</f>
        <v>0</v>
      </c>
      <c r="AC753" s="58">
        <v>21</v>
      </c>
      <c r="AD753" s="58">
        <f>G753*0.563277249451353</f>
        <v>0</v>
      </c>
      <c r="AE753" s="58">
        <f>G753*(1-0.563277249451353)</f>
        <v>0</v>
      </c>
      <c r="AL753" s="58">
        <f>F753*AD753</f>
        <v>0</v>
      </c>
      <c r="AM753" s="58">
        <f>F753*AE753</f>
        <v>0</v>
      </c>
      <c r="AN753" s="59" t="s">
        <v>1747</v>
      </c>
      <c r="AO753" s="59" t="s">
        <v>1761</v>
      </c>
      <c r="AP753" s="47" t="s">
        <v>1773</v>
      </c>
    </row>
    <row r="754" spans="1:42" x14ac:dyDescent="0.2">
      <c r="D754" s="60" t="s">
        <v>1415</v>
      </c>
      <c r="F754" s="61">
        <v>5.72</v>
      </c>
    </row>
    <row r="755" spans="1:42" x14ac:dyDescent="0.2">
      <c r="A755" s="52"/>
      <c r="B755" s="53" t="s">
        <v>1143</v>
      </c>
      <c r="C755" s="53" t="s">
        <v>68</v>
      </c>
      <c r="D755" s="269" t="s">
        <v>1257</v>
      </c>
      <c r="E755" s="270"/>
      <c r="F755" s="270"/>
      <c r="G755" s="270"/>
      <c r="H755" s="54">
        <f>SUM(H756:H764)</f>
        <v>0</v>
      </c>
      <c r="I755" s="54">
        <f>SUM(I756:I764)</f>
        <v>0</v>
      </c>
      <c r="J755" s="54">
        <f>H755+I755</f>
        <v>0</v>
      </c>
      <c r="K755" s="47"/>
      <c r="L755" s="54">
        <f>SUM(L756:L764)</f>
        <v>0.48790480000000003</v>
      </c>
      <c r="O755" s="54">
        <f>IF(P755="PR",J755,SUM(N756:N764))</f>
        <v>0</v>
      </c>
      <c r="P755" s="47" t="s">
        <v>1734</v>
      </c>
      <c r="Q755" s="54">
        <f>IF(P755="HS",H755,0)</f>
        <v>0</v>
      </c>
      <c r="R755" s="54">
        <f>IF(P755="HS",I755-O755,0)</f>
        <v>0</v>
      </c>
      <c r="S755" s="54">
        <f>IF(P755="PS",H755,0)</f>
        <v>0</v>
      </c>
      <c r="T755" s="54">
        <f>IF(P755="PS",I755-O755,0)</f>
        <v>0</v>
      </c>
      <c r="U755" s="54">
        <f>IF(P755="MP",H755,0)</f>
        <v>0</v>
      </c>
      <c r="V755" s="54">
        <f>IF(P755="MP",I755-O755,0)</f>
        <v>0</v>
      </c>
      <c r="W755" s="54">
        <f>IF(P755="OM",H755,0)</f>
        <v>0</v>
      </c>
      <c r="X755" s="47" t="s">
        <v>1143</v>
      </c>
      <c r="AH755" s="54">
        <f>SUM(Y756:Y764)</f>
        <v>0</v>
      </c>
      <c r="AI755" s="54">
        <f>SUM(Z756:Z764)</f>
        <v>0</v>
      </c>
      <c r="AJ755" s="54">
        <f>SUM(AA756:AA764)</f>
        <v>0</v>
      </c>
    </row>
    <row r="756" spans="1:42" x14ac:dyDescent="0.2">
      <c r="A756" s="55" t="s">
        <v>380</v>
      </c>
      <c r="B756" s="55" t="s">
        <v>1143</v>
      </c>
      <c r="C756" s="55" t="s">
        <v>1159</v>
      </c>
      <c r="D756" s="55" t="s">
        <v>1836</v>
      </c>
      <c r="E756" s="55" t="s">
        <v>1707</v>
      </c>
      <c r="F756" s="56">
        <v>0.11</v>
      </c>
      <c r="G756" s="56">
        <v>0</v>
      </c>
      <c r="H756" s="56">
        <f>ROUND(F756*AD756,2)</f>
        <v>0</v>
      </c>
      <c r="I756" s="56">
        <f>J756-H756</f>
        <v>0</v>
      </c>
      <c r="J756" s="56">
        <f>ROUND(F756*G756,2)</f>
        <v>0</v>
      </c>
      <c r="K756" s="56">
        <v>2.5249999999999999</v>
      </c>
      <c r="L756" s="56">
        <f>F756*K756</f>
        <v>0.27775</v>
      </c>
      <c r="M756" s="57" t="s">
        <v>7</v>
      </c>
      <c r="N756" s="56">
        <f>IF(M756="5",I756,0)</f>
        <v>0</v>
      </c>
      <c r="Y756" s="56">
        <f>IF(AC756=0,J756,0)</f>
        <v>0</v>
      </c>
      <c r="Z756" s="56">
        <f>IF(AC756=15,J756,0)</f>
        <v>0</v>
      </c>
      <c r="AA756" s="56">
        <f>IF(AC756=21,J756,0)</f>
        <v>0</v>
      </c>
      <c r="AC756" s="58">
        <v>21</v>
      </c>
      <c r="AD756" s="58">
        <f>G756*0.859082802547771</f>
        <v>0</v>
      </c>
      <c r="AE756" s="58">
        <f>G756*(1-0.859082802547771)</f>
        <v>0</v>
      </c>
      <c r="AL756" s="58">
        <f>F756*AD756</f>
        <v>0</v>
      </c>
      <c r="AM756" s="58">
        <f>F756*AE756</f>
        <v>0</v>
      </c>
      <c r="AN756" s="59" t="s">
        <v>1748</v>
      </c>
      <c r="AO756" s="59" t="s">
        <v>1762</v>
      </c>
      <c r="AP756" s="47" t="s">
        <v>1773</v>
      </c>
    </row>
    <row r="757" spans="1:42" x14ac:dyDescent="0.2">
      <c r="D757" s="60" t="s">
        <v>1416</v>
      </c>
      <c r="F757" s="61">
        <v>0.11</v>
      </c>
    </row>
    <row r="758" spans="1:42" x14ac:dyDescent="0.2">
      <c r="A758" s="55" t="s">
        <v>381</v>
      </c>
      <c r="B758" s="55" t="s">
        <v>1143</v>
      </c>
      <c r="C758" s="55" t="s">
        <v>1160</v>
      </c>
      <c r="D758" s="55" t="s">
        <v>1259</v>
      </c>
      <c r="E758" s="55" t="s">
        <v>1708</v>
      </c>
      <c r="F758" s="56">
        <v>0.08</v>
      </c>
      <c r="G758" s="56">
        <v>0</v>
      </c>
      <c r="H758" s="56">
        <f>ROUND(F758*AD758,2)</f>
        <v>0</v>
      </c>
      <c r="I758" s="56">
        <f>J758-H758</f>
        <v>0</v>
      </c>
      <c r="J758" s="56">
        <f>ROUND(F758*G758,2)</f>
        <v>0</v>
      </c>
      <c r="K758" s="56">
        <v>1.41E-2</v>
      </c>
      <c r="L758" s="56">
        <f>F758*K758</f>
        <v>1.1280000000000001E-3</v>
      </c>
      <c r="M758" s="57" t="s">
        <v>7</v>
      </c>
      <c r="N758" s="56">
        <f>IF(M758="5",I758,0)</f>
        <v>0</v>
      </c>
      <c r="Y758" s="56">
        <f>IF(AC758=0,J758,0)</f>
        <v>0</v>
      </c>
      <c r="Z758" s="56">
        <f>IF(AC758=15,J758,0)</f>
        <v>0</v>
      </c>
      <c r="AA758" s="56">
        <f>IF(AC758=21,J758,0)</f>
        <v>0</v>
      </c>
      <c r="AC758" s="58">
        <v>21</v>
      </c>
      <c r="AD758" s="58">
        <f>G758*0.637948717948718</f>
        <v>0</v>
      </c>
      <c r="AE758" s="58">
        <f>G758*(1-0.637948717948718)</f>
        <v>0</v>
      </c>
      <c r="AL758" s="58">
        <f>F758*AD758</f>
        <v>0</v>
      </c>
      <c r="AM758" s="58">
        <f>F758*AE758</f>
        <v>0</v>
      </c>
      <c r="AN758" s="59" t="s">
        <v>1748</v>
      </c>
      <c r="AO758" s="59" t="s">
        <v>1762</v>
      </c>
      <c r="AP758" s="47" t="s">
        <v>1773</v>
      </c>
    </row>
    <row r="759" spans="1:42" x14ac:dyDescent="0.2">
      <c r="D759" s="60" t="s">
        <v>1417</v>
      </c>
      <c r="F759" s="61">
        <v>0.08</v>
      </c>
    </row>
    <row r="760" spans="1:42" x14ac:dyDescent="0.2">
      <c r="A760" s="55" t="s">
        <v>382</v>
      </c>
      <c r="B760" s="55" t="s">
        <v>1143</v>
      </c>
      <c r="C760" s="55" t="s">
        <v>1161</v>
      </c>
      <c r="D760" s="55" t="s">
        <v>1261</v>
      </c>
      <c r="E760" s="55" t="s">
        <v>1708</v>
      </c>
      <c r="F760" s="56">
        <v>0.08</v>
      </c>
      <c r="G760" s="56">
        <v>0</v>
      </c>
      <c r="H760" s="56">
        <f>ROUND(F760*AD760,2)</f>
        <v>0</v>
      </c>
      <c r="I760" s="56">
        <f>J760-H760</f>
        <v>0</v>
      </c>
      <c r="J760" s="56">
        <f>ROUND(F760*G760,2)</f>
        <v>0</v>
      </c>
      <c r="K760" s="56">
        <v>0</v>
      </c>
      <c r="L760" s="56">
        <f>F760*K760</f>
        <v>0</v>
      </c>
      <c r="M760" s="57" t="s">
        <v>7</v>
      </c>
      <c r="N760" s="56">
        <f>IF(M760="5",I760,0)</f>
        <v>0</v>
      </c>
      <c r="Y760" s="56">
        <f>IF(AC760=0,J760,0)</f>
        <v>0</v>
      </c>
      <c r="Z760" s="56">
        <f>IF(AC760=15,J760,0)</f>
        <v>0</v>
      </c>
      <c r="AA760" s="56">
        <f>IF(AC760=21,J760,0)</f>
        <v>0</v>
      </c>
      <c r="AC760" s="58">
        <v>21</v>
      </c>
      <c r="AD760" s="58">
        <f>G760*0</f>
        <v>0</v>
      </c>
      <c r="AE760" s="58">
        <f>G760*(1-0)</f>
        <v>0</v>
      </c>
      <c r="AL760" s="58">
        <f>F760*AD760</f>
        <v>0</v>
      </c>
      <c r="AM760" s="58">
        <f>F760*AE760</f>
        <v>0</v>
      </c>
      <c r="AN760" s="59" t="s">
        <v>1748</v>
      </c>
      <c r="AO760" s="59" t="s">
        <v>1762</v>
      </c>
      <c r="AP760" s="47" t="s">
        <v>1773</v>
      </c>
    </row>
    <row r="761" spans="1:42" x14ac:dyDescent="0.2">
      <c r="D761" s="60" t="s">
        <v>1418</v>
      </c>
      <c r="F761" s="61">
        <v>0.08</v>
      </c>
    </row>
    <row r="762" spans="1:42" x14ac:dyDescent="0.2">
      <c r="A762" s="55" t="s">
        <v>383</v>
      </c>
      <c r="B762" s="55" t="s">
        <v>1143</v>
      </c>
      <c r="C762" s="55" t="s">
        <v>1162</v>
      </c>
      <c r="D762" s="55" t="s">
        <v>1263</v>
      </c>
      <c r="E762" s="55" t="s">
        <v>1708</v>
      </c>
      <c r="F762" s="56">
        <v>5.58</v>
      </c>
      <c r="G762" s="56">
        <v>0</v>
      </c>
      <c r="H762" s="56">
        <f>ROUND(F762*AD762,2)</f>
        <v>0</v>
      </c>
      <c r="I762" s="56">
        <f>J762-H762</f>
        <v>0</v>
      </c>
      <c r="J762" s="56">
        <f>ROUND(F762*G762,2)</f>
        <v>0</v>
      </c>
      <c r="K762" s="56">
        <v>3.415E-2</v>
      </c>
      <c r="L762" s="56">
        <f>F762*K762</f>
        <v>0.190557</v>
      </c>
      <c r="M762" s="57" t="s">
        <v>7</v>
      </c>
      <c r="N762" s="56">
        <f>IF(M762="5",I762,0)</f>
        <v>0</v>
      </c>
      <c r="Y762" s="56">
        <f>IF(AC762=0,J762,0)</f>
        <v>0</v>
      </c>
      <c r="Z762" s="56">
        <f>IF(AC762=15,J762,0)</f>
        <v>0</v>
      </c>
      <c r="AA762" s="56">
        <f>IF(AC762=21,J762,0)</f>
        <v>0</v>
      </c>
      <c r="AC762" s="58">
        <v>21</v>
      </c>
      <c r="AD762" s="58">
        <f>G762*0.841828478964401</f>
        <v>0</v>
      </c>
      <c r="AE762" s="58">
        <f>G762*(1-0.841828478964401)</f>
        <v>0</v>
      </c>
      <c r="AL762" s="58">
        <f>F762*AD762</f>
        <v>0</v>
      </c>
      <c r="AM762" s="58">
        <f>F762*AE762</f>
        <v>0</v>
      </c>
      <c r="AN762" s="59" t="s">
        <v>1748</v>
      </c>
      <c r="AO762" s="59" t="s">
        <v>1762</v>
      </c>
      <c r="AP762" s="47" t="s">
        <v>1773</v>
      </c>
    </row>
    <row r="763" spans="1:42" x14ac:dyDescent="0.2">
      <c r="D763" s="60" t="s">
        <v>1419</v>
      </c>
      <c r="F763" s="61">
        <v>5.58</v>
      </c>
    </row>
    <row r="764" spans="1:42" x14ac:dyDescent="0.2">
      <c r="A764" s="55" t="s">
        <v>384</v>
      </c>
      <c r="B764" s="55" t="s">
        <v>1143</v>
      </c>
      <c r="C764" s="55" t="s">
        <v>1163</v>
      </c>
      <c r="D764" s="55" t="s">
        <v>1845</v>
      </c>
      <c r="E764" s="55" t="s">
        <v>1708</v>
      </c>
      <c r="F764" s="56">
        <v>5.58</v>
      </c>
      <c r="G764" s="56">
        <v>0</v>
      </c>
      <c r="H764" s="56">
        <f>ROUND(F764*AD764,2)</f>
        <v>0</v>
      </c>
      <c r="I764" s="56">
        <f>J764-H764</f>
        <v>0</v>
      </c>
      <c r="J764" s="56">
        <f>ROUND(F764*G764,2)</f>
        <v>0</v>
      </c>
      <c r="K764" s="56">
        <v>3.31E-3</v>
      </c>
      <c r="L764" s="56">
        <f>F764*K764</f>
        <v>1.8469800000000001E-2</v>
      </c>
      <c r="M764" s="57" t="s">
        <v>7</v>
      </c>
      <c r="N764" s="56">
        <f>IF(M764="5",I764,0)</f>
        <v>0</v>
      </c>
      <c r="Y764" s="56">
        <f>IF(AC764=0,J764,0)</f>
        <v>0</v>
      </c>
      <c r="Z764" s="56">
        <f>IF(AC764=15,J764,0)</f>
        <v>0</v>
      </c>
      <c r="AA764" s="56">
        <f>IF(AC764=21,J764,0)</f>
        <v>0</v>
      </c>
      <c r="AC764" s="58">
        <v>21</v>
      </c>
      <c r="AD764" s="58">
        <f>G764*0.752032520325203</f>
        <v>0</v>
      </c>
      <c r="AE764" s="58">
        <f>G764*(1-0.752032520325203)</f>
        <v>0</v>
      </c>
      <c r="AL764" s="58">
        <f>F764*AD764</f>
        <v>0</v>
      </c>
      <c r="AM764" s="58">
        <f>F764*AE764</f>
        <v>0</v>
      </c>
      <c r="AN764" s="59" t="s">
        <v>1748</v>
      </c>
      <c r="AO764" s="59" t="s">
        <v>1762</v>
      </c>
      <c r="AP764" s="47" t="s">
        <v>1773</v>
      </c>
    </row>
    <row r="765" spans="1:42" x14ac:dyDescent="0.2">
      <c r="D765" s="60" t="s">
        <v>1419</v>
      </c>
      <c r="F765" s="61">
        <v>5.58</v>
      </c>
    </row>
    <row r="766" spans="1:42" x14ac:dyDescent="0.2">
      <c r="A766" s="52"/>
      <c r="B766" s="53" t="s">
        <v>1143</v>
      </c>
      <c r="C766" s="53" t="s">
        <v>700</v>
      </c>
      <c r="D766" s="269" t="s">
        <v>1265</v>
      </c>
      <c r="E766" s="270"/>
      <c r="F766" s="270"/>
      <c r="G766" s="270"/>
      <c r="H766" s="54">
        <f>SUM(H767:H777)</f>
        <v>0</v>
      </c>
      <c r="I766" s="54">
        <f>SUM(I767:I777)</f>
        <v>0</v>
      </c>
      <c r="J766" s="54">
        <f>H766+I766</f>
        <v>0</v>
      </c>
      <c r="K766" s="47"/>
      <c r="L766" s="54">
        <f>SUM(L767:L777)</f>
        <v>1.37701E-2</v>
      </c>
      <c r="O766" s="54">
        <f>IF(P766="PR",J766,SUM(N767:N777))</f>
        <v>0</v>
      </c>
      <c r="P766" s="47" t="s">
        <v>1735</v>
      </c>
      <c r="Q766" s="54">
        <f>IF(P766="HS",H766,0)</f>
        <v>0</v>
      </c>
      <c r="R766" s="54">
        <f>IF(P766="HS",I766-O766,0)</f>
        <v>0</v>
      </c>
      <c r="S766" s="54">
        <f>IF(P766="PS",H766,0)</f>
        <v>0</v>
      </c>
      <c r="T766" s="54">
        <f>IF(P766="PS",I766-O766,0)</f>
        <v>0</v>
      </c>
      <c r="U766" s="54">
        <f>IF(P766="MP",H766,0)</f>
        <v>0</v>
      </c>
      <c r="V766" s="54">
        <f>IF(P766="MP",I766-O766,0)</f>
        <v>0</v>
      </c>
      <c r="W766" s="54">
        <f>IF(P766="OM",H766,0)</f>
        <v>0</v>
      </c>
      <c r="X766" s="47" t="s">
        <v>1143</v>
      </c>
      <c r="AH766" s="54">
        <f>SUM(Y767:Y777)</f>
        <v>0</v>
      </c>
      <c r="AI766" s="54">
        <f>SUM(Z767:Z777)</f>
        <v>0</v>
      </c>
      <c r="AJ766" s="54">
        <f>SUM(AA767:AA777)</f>
        <v>0</v>
      </c>
    </row>
    <row r="767" spans="1:42" x14ac:dyDescent="0.2">
      <c r="A767" s="55" t="s">
        <v>385</v>
      </c>
      <c r="B767" s="55" t="s">
        <v>1143</v>
      </c>
      <c r="C767" s="55" t="s">
        <v>1164</v>
      </c>
      <c r="D767" s="135" t="s">
        <v>1846</v>
      </c>
      <c r="E767" s="55" t="s">
        <v>1708</v>
      </c>
      <c r="F767" s="56">
        <v>6.71</v>
      </c>
      <c r="G767" s="56">
        <v>0</v>
      </c>
      <c r="H767" s="56">
        <f>ROUND(F767*AD767,2)</f>
        <v>0</v>
      </c>
      <c r="I767" s="56">
        <f>J767-H767</f>
        <v>0</v>
      </c>
      <c r="J767" s="56">
        <f>ROUND(F767*G767,2)</f>
        <v>0</v>
      </c>
      <c r="K767" s="56">
        <v>5.6999999999999998E-4</v>
      </c>
      <c r="L767" s="56">
        <f>F767*K767</f>
        <v>3.8246999999999999E-3</v>
      </c>
      <c r="M767" s="57" t="s">
        <v>7</v>
      </c>
      <c r="N767" s="56">
        <f>IF(M767="5",I767,0)</f>
        <v>0</v>
      </c>
      <c r="Y767" s="56">
        <f>IF(AC767=0,J767,0)</f>
        <v>0</v>
      </c>
      <c r="Z767" s="56">
        <f>IF(AC767=15,J767,0)</f>
        <v>0</v>
      </c>
      <c r="AA767" s="56">
        <f>IF(AC767=21,J767,0)</f>
        <v>0</v>
      </c>
      <c r="AC767" s="58">
        <v>21</v>
      </c>
      <c r="AD767" s="58">
        <f>G767*0.805751492132393</f>
        <v>0</v>
      </c>
      <c r="AE767" s="58">
        <f>G767*(1-0.805751492132393)</f>
        <v>0</v>
      </c>
      <c r="AL767" s="58">
        <f>F767*AD767</f>
        <v>0</v>
      </c>
      <c r="AM767" s="58">
        <f>F767*AE767</f>
        <v>0</v>
      </c>
      <c r="AN767" s="59" t="s">
        <v>1749</v>
      </c>
      <c r="AO767" s="59" t="s">
        <v>1763</v>
      </c>
      <c r="AP767" s="47" t="s">
        <v>1773</v>
      </c>
    </row>
    <row r="768" spans="1:42" x14ac:dyDescent="0.2">
      <c r="D768" s="136" t="s">
        <v>1420</v>
      </c>
      <c r="F768" s="61">
        <v>6.71</v>
      </c>
    </row>
    <row r="769" spans="1:42" x14ac:dyDescent="0.2">
      <c r="A769" s="55" t="s">
        <v>386</v>
      </c>
      <c r="B769" s="55" t="s">
        <v>1143</v>
      </c>
      <c r="C769" s="55" t="s">
        <v>1165</v>
      </c>
      <c r="D769" s="135" t="s">
        <v>1847</v>
      </c>
      <c r="E769" s="55" t="s">
        <v>1708</v>
      </c>
      <c r="F769" s="56">
        <v>6.71</v>
      </c>
      <c r="G769" s="56">
        <v>0</v>
      </c>
      <c r="H769" s="56">
        <f>ROUND(F769*AD769,2)</f>
        <v>0</v>
      </c>
      <c r="I769" s="56">
        <f>J769-H769</f>
        <v>0</v>
      </c>
      <c r="J769" s="56">
        <f>ROUND(F769*G769,2)</f>
        <v>0</v>
      </c>
      <c r="K769" s="56">
        <v>7.3999999999999999E-4</v>
      </c>
      <c r="L769" s="56">
        <f>F769*K769</f>
        <v>4.9654E-3</v>
      </c>
      <c r="M769" s="57" t="s">
        <v>7</v>
      </c>
      <c r="N769" s="56">
        <f>IF(M769="5",I769,0)</f>
        <v>0</v>
      </c>
      <c r="Y769" s="56">
        <f>IF(AC769=0,J769,0)</f>
        <v>0</v>
      </c>
      <c r="Z769" s="56">
        <f>IF(AC769=15,J769,0)</f>
        <v>0</v>
      </c>
      <c r="AA769" s="56">
        <f>IF(AC769=21,J769,0)</f>
        <v>0</v>
      </c>
      <c r="AC769" s="58">
        <v>21</v>
      </c>
      <c r="AD769" s="58">
        <f>G769*0.750758341759353</f>
        <v>0</v>
      </c>
      <c r="AE769" s="58">
        <f>G769*(1-0.750758341759353)</f>
        <v>0</v>
      </c>
      <c r="AL769" s="58">
        <f>F769*AD769</f>
        <v>0</v>
      </c>
      <c r="AM769" s="58">
        <f>F769*AE769</f>
        <v>0</v>
      </c>
      <c r="AN769" s="59" t="s">
        <v>1749</v>
      </c>
      <c r="AO769" s="59" t="s">
        <v>1763</v>
      </c>
      <c r="AP769" s="47" t="s">
        <v>1773</v>
      </c>
    </row>
    <row r="770" spans="1:42" x14ac:dyDescent="0.2">
      <c r="D770" s="136" t="s">
        <v>1421</v>
      </c>
      <c r="F770" s="61">
        <v>6.71</v>
      </c>
    </row>
    <row r="771" spans="1:42" x14ac:dyDescent="0.2">
      <c r="A771" s="55" t="s">
        <v>387</v>
      </c>
      <c r="B771" s="55" t="s">
        <v>1143</v>
      </c>
      <c r="C771" s="55" t="s">
        <v>1166</v>
      </c>
      <c r="D771" s="135" t="s">
        <v>1848</v>
      </c>
      <c r="E771" s="55" t="s">
        <v>1708</v>
      </c>
      <c r="F771" s="56">
        <v>1.1299999999999999</v>
      </c>
      <c r="G771" s="56">
        <v>0</v>
      </c>
      <c r="H771" s="56">
        <f>ROUND(F771*AD771,2)</f>
        <v>0</v>
      </c>
      <c r="I771" s="56">
        <f>J771-H771</f>
        <v>0</v>
      </c>
      <c r="J771" s="56">
        <f>ROUND(F771*G771,2)</f>
        <v>0</v>
      </c>
      <c r="K771" s="56">
        <v>4.0000000000000002E-4</v>
      </c>
      <c r="L771" s="56">
        <f>F771*K771</f>
        <v>4.5199999999999998E-4</v>
      </c>
      <c r="M771" s="57" t="s">
        <v>7</v>
      </c>
      <c r="N771" s="56">
        <f>IF(M771="5",I771,0)</f>
        <v>0</v>
      </c>
      <c r="Y771" s="56">
        <f>IF(AC771=0,J771,0)</f>
        <v>0</v>
      </c>
      <c r="Z771" s="56">
        <f>IF(AC771=15,J771,0)</f>
        <v>0</v>
      </c>
      <c r="AA771" s="56">
        <f>IF(AC771=21,J771,0)</f>
        <v>0</v>
      </c>
      <c r="AC771" s="58">
        <v>21</v>
      </c>
      <c r="AD771" s="58">
        <f>G771*0.966850828729282</f>
        <v>0</v>
      </c>
      <c r="AE771" s="58">
        <f>G771*(1-0.966850828729282)</f>
        <v>0</v>
      </c>
      <c r="AL771" s="58">
        <f>F771*AD771</f>
        <v>0</v>
      </c>
      <c r="AM771" s="58">
        <f>F771*AE771</f>
        <v>0</v>
      </c>
      <c r="AN771" s="59" t="s">
        <v>1749</v>
      </c>
      <c r="AO771" s="59" t="s">
        <v>1763</v>
      </c>
      <c r="AP771" s="47" t="s">
        <v>1773</v>
      </c>
    </row>
    <row r="772" spans="1:42" x14ac:dyDescent="0.2">
      <c r="D772" s="136" t="s">
        <v>1422</v>
      </c>
      <c r="F772" s="61">
        <v>1.1299999999999999</v>
      </c>
    </row>
    <row r="773" spans="1:42" x14ac:dyDescent="0.2">
      <c r="A773" s="55" t="s">
        <v>388</v>
      </c>
      <c r="B773" s="55" t="s">
        <v>1143</v>
      </c>
      <c r="C773" s="55" t="s">
        <v>1167</v>
      </c>
      <c r="D773" s="135" t="s">
        <v>1849</v>
      </c>
      <c r="E773" s="55" t="s">
        <v>1708</v>
      </c>
      <c r="F773" s="56">
        <v>8.4</v>
      </c>
      <c r="G773" s="56">
        <v>0</v>
      </c>
      <c r="H773" s="56">
        <f>ROUND(F773*AD773,2)</f>
        <v>0</v>
      </c>
      <c r="I773" s="56">
        <f>J773-H773</f>
        <v>0</v>
      </c>
      <c r="J773" s="56">
        <f>ROUND(F773*G773,2)</f>
        <v>0</v>
      </c>
      <c r="K773" s="56">
        <v>4.0000000000000002E-4</v>
      </c>
      <c r="L773" s="56">
        <f>F773*K773</f>
        <v>3.3600000000000001E-3</v>
      </c>
      <c r="M773" s="57" t="s">
        <v>7</v>
      </c>
      <c r="N773" s="56">
        <f>IF(M773="5",I773,0)</f>
        <v>0</v>
      </c>
      <c r="Y773" s="56">
        <f>IF(AC773=0,J773,0)</f>
        <v>0</v>
      </c>
      <c r="Z773" s="56">
        <f>IF(AC773=15,J773,0)</f>
        <v>0</v>
      </c>
      <c r="AA773" s="56">
        <f>IF(AC773=21,J773,0)</f>
        <v>0</v>
      </c>
      <c r="AC773" s="58">
        <v>21</v>
      </c>
      <c r="AD773" s="58">
        <f>G773*0.938757264193116</f>
        <v>0</v>
      </c>
      <c r="AE773" s="58">
        <f>G773*(1-0.938757264193116)</f>
        <v>0</v>
      </c>
      <c r="AL773" s="58">
        <f>F773*AD773</f>
        <v>0</v>
      </c>
      <c r="AM773" s="58">
        <f>F773*AE773</f>
        <v>0</v>
      </c>
      <c r="AN773" s="59" t="s">
        <v>1749</v>
      </c>
      <c r="AO773" s="59" t="s">
        <v>1763</v>
      </c>
      <c r="AP773" s="47" t="s">
        <v>1773</v>
      </c>
    </row>
    <row r="774" spans="1:42" x14ac:dyDescent="0.2">
      <c r="D774" s="136" t="s">
        <v>1423</v>
      </c>
      <c r="F774" s="61">
        <v>8.4</v>
      </c>
    </row>
    <row r="775" spans="1:42" x14ac:dyDescent="0.2">
      <c r="A775" s="55" t="s">
        <v>389</v>
      </c>
      <c r="B775" s="55" t="s">
        <v>1143</v>
      </c>
      <c r="C775" s="55" t="s">
        <v>1168</v>
      </c>
      <c r="D775" s="135" t="s">
        <v>1850</v>
      </c>
      <c r="E775" s="55" t="s">
        <v>1709</v>
      </c>
      <c r="F775" s="56">
        <v>3.65</v>
      </c>
      <c r="G775" s="56">
        <v>0</v>
      </c>
      <c r="H775" s="56">
        <f>ROUND(F775*AD775,2)</f>
        <v>0</v>
      </c>
      <c r="I775" s="56">
        <f>J775-H775</f>
        <v>0</v>
      </c>
      <c r="J775" s="56">
        <f>ROUND(F775*G775,2)</f>
        <v>0</v>
      </c>
      <c r="K775" s="56">
        <v>3.2000000000000003E-4</v>
      </c>
      <c r="L775" s="56">
        <f>F775*K775</f>
        <v>1.168E-3</v>
      </c>
      <c r="M775" s="57" t="s">
        <v>7</v>
      </c>
      <c r="N775" s="56">
        <f>IF(M775="5",I775,0)</f>
        <v>0</v>
      </c>
      <c r="Y775" s="56">
        <f>IF(AC775=0,J775,0)</f>
        <v>0</v>
      </c>
      <c r="Z775" s="56">
        <f>IF(AC775=15,J775,0)</f>
        <v>0</v>
      </c>
      <c r="AA775" s="56">
        <f>IF(AC775=21,J775,0)</f>
        <v>0</v>
      </c>
      <c r="AC775" s="58">
        <v>21</v>
      </c>
      <c r="AD775" s="58">
        <f>G775*0.584192439862543</f>
        <v>0</v>
      </c>
      <c r="AE775" s="58">
        <f>G775*(1-0.584192439862543)</f>
        <v>0</v>
      </c>
      <c r="AL775" s="58">
        <f>F775*AD775</f>
        <v>0</v>
      </c>
      <c r="AM775" s="58">
        <f>F775*AE775</f>
        <v>0</v>
      </c>
      <c r="AN775" s="59" t="s">
        <v>1749</v>
      </c>
      <c r="AO775" s="59" t="s">
        <v>1763</v>
      </c>
      <c r="AP775" s="47" t="s">
        <v>1773</v>
      </c>
    </row>
    <row r="776" spans="1:42" x14ac:dyDescent="0.2">
      <c r="D776" s="136" t="s">
        <v>1424</v>
      </c>
      <c r="F776" s="61">
        <v>3.65</v>
      </c>
    </row>
    <row r="777" spans="1:42" x14ac:dyDescent="0.2">
      <c r="A777" s="55" t="s">
        <v>390</v>
      </c>
      <c r="B777" s="55" t="s">
        <v>1143</v>
      </c>
      <c r="C777" s="55" t="s">
        <v>1169</v>
      </c>
      <c r="D777" s="135" t="s">
        <v>1271</v>
      </c>
      <c r="E777" s="55" t="s">
        <v>1710</v>
      </c>
      <c r="F777" s="56">
        <v>0.04</v>
      </c>
      <c r="G777" s="56">
        <v>0</v>
      </c>
      <c r="H777" s="56">
        <f>ROUND(F777*AD777,2)</f>
        <v>0</v>
      </c>
      <c r="I777" s="56">
        <f>J777-H777</f>
        <v>0</v>
      </c>
      <c r="J777" s="56">
        <f>ROUND(F777*G777,2)</f>
        <v>0</v>
      </c>
      <c r="K777" s="56">
        <v>0</v>
      </c>
      <c r="L777" s="56">
        <f>F777*K777</f>
        <v>0</v>
      </c>
      <c r="M777" s="57" t="s">
        <v>10</v>
      </c>
      <c r="N777" s="56">
        <f>IF(M777="5",I777,0)</f>
        <v>0</v>
      </c>
      <c r="Y777" s="56">
        <f>IF(AC777=0,J777,0)</f>
        <v>0</v>
      </c>
      <c r="Z777" s="56">
        <f>IF(AC777=15,J777,0)</f>
        <v>0</v>
      </c>
      <c r="AA777" s="56">
        <f>IF(AC777=21,J777,0)</f>
        <v>0</v>
      </c>
      <c r="AC777" s="58">
        <v>21</v>
      </c>
      <c r="AD777" s="58">
        <f>G777*0</f>
        <v>0</v>
      </c>
      <c r="AE777" s="58">
        <f>G777*(1-0)</f>
        <v>0</v>
      </c>
      <c r="AL777" s="58">
        <f>F777*AD777</f>
        <v>0</v>
      </c>
      <c r="AM777" s="58">
        <f>F777*AE777</f>
        <v>0</v>
      </c>
      <c r="AN777" s="59" t="s">
        <v>1749</v>
      </c>
      <c r="AO777" s="59" t="s">
        <v>1763</v>
      </c>
      <c r="AP777" s="47" t="s">
        <v>1773</v>
      </c>
    </row>
    <row r="778" spans="1:42" x14ac:dyDescent="0.2">
      <c r="D778" s="136" t="s">
        <v>1425</v>
      </c>
      <c r="F778" s="61">
        <v>0.04</v>
      </c>
    </row>
    <row r="779" spans="1:42" x14ac:dyDescent="0.2">
      <c r="A779" s="52"/>
      <c r="B779" s="53" t="s">
        <v>1143</v>
      </c>
      <c r="C779" s="53" t="s">
        <v>710</v>
      </c>
      <c r="D779" s="269" t="s">
        <v>1273</v>
      </c>
      <c r="E779" s="270"/>
      <c r="F779" s="270"/>
      <c r="G779" s="270"/>
      <c r="H779" s="54">
        <f>SUM(H780:H780)</f>
        <v>0</v>
      </c>
      <c r="I779" s="54">
        <f>SUM(I780:I780)</f>
        <v>0</v>
      </c>
      <c r="J779" s="54">
        <f>H779+I779</f>
        <v>0</v>
      </c>
      <c r="K779" s="47"/>
      <c r="L779" s="54">
        <f>SUM(L780:L780)</f>
        <v>1.4599999999999999E-3</v>
      </c>
      <c r="O779" s="54">
        <f>IF(P779="PR",J779,SUM(N780:N780))</f>
        <v>0</v>
      </c>
      <c r="P779" s="47" t="s">
        <v>1735</v>
      </c>
      <c r="Q779" s="54">
        <f>IF(P779="HS",H779,0)</f>
        <v>0</v>
      </c>
      <c r="R779" s="54">
        <f>IF(P779="HS",I779-O779,0)</f>
        <v>0</v>
      </c>
      <c r="S779" s="54">
        <f>IF(P779="PS",H779,0)</f>
        <v>0</v>
      </c>
      <c r="T779" s="54">
        <f>IF(P779="PS",I779-O779,0)</f>
        <v>0</v>
      </c>
      <c r="U779" s="54">
        <f>IF(P779="MP",H779,0)</f>
        <v>0</v>
      </c>
      <c r="V779" s="54">
        <f>IF(P779="MP",I779-O779,0)</f>
        <v>0</v>
      </c>
      <c r="W779" s="54">
        <f>IF(P779="OM",H779,0)</f>
        <v>0</v>
      </c>
      <c r="X779" s="47" t="s">
        <v>1143</v>
      </c>
      <c r="AH779" s="54">
        <f>SUM(Y780:Y780)</f>
        <v>0</v>
      </c>
      <c r="AI779" s="54">
        <f>SUM(Z780:Z780)</f>
        <v>0</v>
      </c>
      <c r="AJ779" s="54">
        <f>SUM(AA780:AA780)</f>
        <v>0</v>
      </c>
    </row>
    <row r="780" spans="1:42" x14ac:dyDescent="0.2">
      <c r="A780" s="55" t="s">
        <v>391</v>
      </c>
      <c r="B780" s="55" t="s">
        <v>1143</v>
      </c>
      <c r="C780" s="55" t="s">
        <v>1170</v>
      </c>
      <c r="D780" s="55" t="s">
        <v>1274</v>
      </c>
      <c r="E780" s="55" t="s">
        <v>1711</v>
      </c>
      <c r="F780" s="56">
        <v>1</v>
      </c>
      <c r="G780" s="56">
        <v>0</v>
      </c>
      <c r="H780" s="56">
        <f>ROUND(F780*AD780,2)</f>
        <v>0</v>
      </c>
      <c r="I780" s="56">
        <f>J780-H780</f>
        <v>0</v>
      </c>
      <c r="J780" s="56">
        <f>ROUND(F780*G780,2)</f>
        <v>0</v>
      </c>
      <c r="K780" s="56">
        <v>1.4599999999999999E-3</v>
      </c>
      <c r="L780" s="56">
        <f>F780*K780</f>
        <v>1.4599999999999999E-3</v>
      </c>
      <c r="M780" s="57" t="s">
        <v>7</v>
      </c>
      <c r="N780" s="56">
        <f>IF(M780="5",I780,0)</f>
        <v>0</v>
      </c>
      <c r="Y780" s="56">
        <f>IF(AC780=0,J780,0)</f>
        <v>0</v>
      </c>
      <c r="Z780" s="56">
        <f>IF(AC780=15,J780,0)</f>
        <v>0</v>
      </c>
      <c r="AA780" s="56">
        <f>IF(AC780=21,J780,0)</f>
        <v>0</v>
      </c>
      <c r="AC780" s="58">
        <v>21</v>
      </c>
      <c r="AD780" s="58">
        <f>G780*0</f>
        <v>0</v>
      </c>
      <c r="AE780" s="58">
        <f>G780*(1-0)</f>
        <v>0</v>
      </c>
      <c r="AL780" s="58">
        <f>F780*AD780</f>
        <v>0</v>
      </c>
      <c r="AM780" s="58">
        <f>F780*AE780</f>
        <v>0</v>
      </c>
      <c r="AN780" s="59" t="s">
        <v>1750</v>
      </c>
      <c r="AO780" s="59" t="s">
        <v>1764</v>
      </c>
      <c r="AP780" s="47" t="s">
        <v>1773</v>
      </c>
    </row>
    <row r="781" spans="1:42" x14ac:dyDescent="0.2">
      <c r="D781" s="60" t="s">
        <v>1275</v>
      </c>
      <c r="F781" s="61">
        <v>1</v>
      </c>
    </row>
    <row r="782" spans="1:42" x14ac:dyDescent="0.2">
      <c r="A782" s="52"/>
      <c r="B782" s="53" t="s">
        <v>1143</v>
      </c>
      <c r="C782" s="53" t="s">
        <v>714</v>
      </c>
      <c r="D782" s="269" t="s">
        <v>1276</v>
      </c>
      <c r="E782" s="270"/>
      <c r="F782" s="270"/>
      <c r="G782" s="270"/>
      <c r="H782" s="54">
        <f>SUM(H783:H813)</f>
        <v>0</v>
      </c>
      <c r="I782" s="54">
        <f>SUM(I783:I813)</f>
        <v>0</v>
      </c>
      <c r="J782" s="54">
        <f>H782+I782</f>
        <v>0</v>
      </c>
      <c r="K782" s="47"/>
      <c r="L782" s="54">
        <f>SUM(L783:L813)</f>
        <v>7.2430000000000022E-2</v>
      </c>
      <c r="O782" s="54">
        <f>IF(P782="PR",J782,SUM(N783:N813))</f>
        <v>0</v>
      </c>
      <c r="P782" s="47" t="s">
        <v>1735</v>
      </c>
      <c r="Q782" s="54">
        <f>IF(P782="HS",H782,0)</f>
        <v>0</v>
      </c>
      <c r="R782" s="54">
        <f>IF(P782="HS",I782-O782,0)</f>
        <v>0</v>
      </c>
      <c r="S782" s="54">
        <f>IF(P782="PS",H782,0)</f>
        <v>0</v>
      </c>
      <c r="T782" s="54">
        <f>IF(P782="PS",I782-O782,0)</f>
        <v>0</v>
      </c>
      <c r="U782" s="54">
        <f>IF(P782="MP",H782,0)</f>
        <v>0</v>
      </c>
      <c r="V782" s="54">
        <f>IF(P782="MP",I782-O782,0)</f>
        <v>0</v>
      </c>
      <c r="W782" s="54">
        <f>IF(P782="OM",H782,0)</f>
        <v>0</v>
      </c>
      <c r="X782" s="47" t="s">
        <v>1143</v>
      </c>
      <c r="AH782" s="54">
        <f>SUM(Y783:Y813)</f>
        <v>0</v>
      </c>
      <c r="AI782" s="54">
        <f>SUM(Z783:Z813)</f>
        <v>0</v>
      </c>
      <c r="AJ782" s="54">
        <f>SUM(AA783:AA813)</f>
        <v>0</v>
      </c>
    </row>
    <row r="783" spans="1:42" x14ac:dyDescent="0.2">
      <c r="A783" s="55" t="s">
        <v>392</v>
      </c>
      <c r="B783" s="55" t="s">
        <v>1143</v>
      </c>
      <c r="C783" s="55" t="s">
        <v>1171</v>
      </c>
      <c r="D783" s="55" t="s">
        <v>1837</v>
      </c>
      <c r="E783" s="55" t="s">
        <v>1712</v>
      </c>
      <c r="F783" s="56">
        <v>2</v>
      </c>
      <c r="G783" s="56">
        <v>0</v>
      </c>
      <c r="H783" s="56">
        <f>ROUND(F783*AD783,2)</f>
        <v>0</v>
      </c>
      <c r="I783" s="56">
        <f>J783-H783</f>
        <v>0</v>
      </c>
      <c r="J783" s="56">
        <f>ROUND(F783*G783,2)</f>
        <v>0</v>
      </c>
      <c r="K783" s="56">
        <v>1.41E-3</v>
      </c>
      <c r="L783" s="56">
        <f>F783*K783</f>
        <v>2.82E-3</v>
      </c>
      <c r="M783" s="57" t="s">
        <v>7</v>
      </c>
      <c r="N783" s="56">
        <f>IF(M783="5",I783,0)</f>
        <v>0</v>
      </c>
      <c r="Y783" s="56">
        <f>IF(AC783=0,J783,0)</f>
        <v>0</v>
      </c>
      <c r="Z783" s="56">
        <f>IF(AC783=15,J783,0)</f>
        <v>0</v>
      </c>
      <c r="AA783" s="56">
        <f>IF(AC783=21,J783,0)</f>
        <v>0</v>
      </c>
      <c r="AC783" s="58">
        <v>21</v>
      </c>
      <c r="AD783" s="58">
        <f>G783*0.538136882129278</f>
        <v>0</v>
      </c>
      <c r="AE783" s="58">
        <f>G783*(1-0.538136882129278)</f>
        <v>0</v>
      </c>
      <c r="AL783" s="58">
        <f>F783*AD783</f>
        <v>0</v>
      </c>
      <c r="AM783" s="58">
        <f>F783*AE783</f>
        <v>0</v>
      </c>
      <c r="AN783" s="59" t="s">
        <v>1751</v>
      </c>
      <c r="AO783" s="59" t="s">
        <v>1764</v>
      </c>
      <c r="AP783" s="47" t="s">
        <v>1773</v>
      </c>
    </row>
    <row r="784" spans="1:42" x14ac:dyDescent="0.2">
      <c r="D784" s="60" t="s">
        <v>1357</v>
      </c>
      <c r="F784" s="61">
        <v>2</v>
      </c>
    </row>
    <row r="785" spans="1:42" x14ac:dyDescent="0.2">
      <c r="A785" s="62" t="s">
        <v>393</v>
      </c>
      <c r="B785" s="62" t="s">
        <v>1143</v>
      </c>
      <c r="C785" s="62" t="s">
        <v>1172</v>
      </c>
      <c r="D785" s="137" t="s">
        <v>1851</v>
      </c>
      <c r="E785" s="62" t="s">
        <v>1712</v>
      </c>
      <c r="F785" s="63">
        <v>2</v>
      </c>
      <c r="G785" s="63">
        <v>0</v>
      </c>
      <c r="H785" s="63">
        <f>ROUND(F785*AD785,2)</f>
        <v>0</v>
      </c>
      <c r="I785" s="63">
        <f>J785-H785</f>
        <v>0</v>
      </c>
      <c r="J785" s="63">
        <f>ROUND(F785*G785,2)</f>
        <v>0</v>
      </c>
      <c r="K785" s="63">
        <v>1.4E-2</v>
      </c>
      <c r="L785" s="63">
        <f>F785*K785</f>
        <v>2.8000000000000001E-2</v>
      </c>
      <c r="M785" s="64" t="s">
        <v>1731</v>
      </c>
      <c r="N785" s="63">
        <f>IF(M785="5",I785,0)</f>
        <v>0</v>
      </c>
      <c r="Y785" s="63">
        <f>IF(AC785=0,J785,0)</f>
        <v>0</v>
      </c>
      <c r="Z785" s="63">
        <f>IF(AC785=15,J785,0)</f>
        <v>0</v>
      </c>
      <c r="AA785" s="63">
        <f>IF(AC785=21,J785,0)</f>
        <v>0</v>
      </c>
      <c r="AC785" s="58">
        <v>21</v>
      </c>
      <c r="AD785" s="58">
        <f>G785*1</f>
        <v>0</v>
      </c>
      <c r="AE785" s="58">
        <f>G785*(1-1)</f>
        <v>0</v>
      </c>
      <c r="AL785" s="58">
        <f>F785*AD785</f>
        <v>0</v>
      </c>
      <c r="AM785" s="58">
        <f>F785*AE785</f>
        <v>0</v>
      </c>
      <c r="AN785" s="59" t="s">
        <v>1751</v>
      </c>
      <c r="AO785" s="59" t="s">
        <v>1764</v>
      </c>
      <c r="AP785" s="47" t="s">
        <v>1773</v>
      </c>
    </row>
    <row r="786" spans="1:42" x14ac:dyDescent="0.2">
      <c r="D786" s="60" t="s">
        <v>1275</v>
      </c>
      <c r="F786" s="61">
        <v>1</v>
      </c>
    </row>
    <row r="787" spans="1:42" x14ac:dyDescent="0.2">
      <c r="A787" s="55" t="s">
        <v>394</v>
      </c>
      <c r="B787" s="55" t="s">
        <v>1143</v>
      </c>
      <c r="C787" s="55" t="s">
        <v>1173</v>
      </c>
      <c r="D787" s="55" t="s">
        <v>1278</v>
      </c>
      <c r="E787" s="55" t="s">
        <v>1712</v>
      </c>
      <c r="F787" s="56">
        <v>2</v>
      </c>
      <c r="G787" s="56">
        <v>0</v>
      </c>
      <c r="H787" s="56">
        <f>ROUND(F787*AD787,2)</f>
        <v>0</v>
      </c>
      <c r="I787" s="56">
        <f>J787-H787</f>
        <v>0</v>
      </c>
      <c r="J787" s="56">
        <f>ROUND(F787*G787,2)</f>
        <v>0</v>
      </c>
      <c r="K787" s="56">
        <v>1.1999999999999999E-3</v>
      </c>
      <c r="L787" s="56">
        <f>F787*K787</f>
        <v>2.3999999999999998E-3</v>
      </c>
      <c r="M787" s="57" t="s">
        <v>7</v>
      </c>
      <c r="N787" s="56">
        <f>IF(M787="5",I787,0)</f>
        <v>0</v>
      </c>
      <c r="Y787" s="56">
        <f>IF(AC787=0,J787,0)</f>
        <v>0</v>
      </c>
      <c r="Z787" s="56">
        <f>IF(AC787=15,J787,0)</f>
        <v>0</v>
      </c>
      <c r="AA787" s="56">
        <f>IF(AC787=21,J787,0)</f>
        <v>0</v>
      </c>
      <c r="AC787" s="58">
        <v>21</v>
      </c>
      <c r="AD787" s="58">
        <f>G787*0.50771855010661</f>
        <v>0</v>
      </c>
      <c r="AE787" s="58">
        <f>G787*(1-0.50771855010661)</f>
        <v>0</v>
      </c>
      <c r="AL787" s="58">
        <f>F787*AD787</f>
        <v>0</v>
      </c>
      <c r="AM787" s="58">
        <f>F787*AE787</f>
        <v>0</v>
      </c>
      <c r="AN787" s="59" t="s">
        <v>1751</v>
      </c>
      <c r="AO787" s="59" t="s">
        <v>1764</v>
      </c>
      <c r="AP787" s="47" t="s">
        <v>1773</v>
      </c>
    </row>
    <row r="788" spans="1:42" x14ac:dyDescent="0.2">
      <c r="D788" s="60" t="s">
        <v>1357</v>
      </c>
      <c r="F788" s="61">
        <v>2</v>
      </c>
    </row>
    <row r="789" spans="1:42" x14ac:dyDescent="0.2">
      <c r="A789" s="62" t="s">
        <v>395</v>
      </c>
      <c r="B789" s="62" t="s">
        <v>1143</v>
      </c>
      <c r="C789" s="62" t="s">
        <v>1174</v>
      </c>
      <c r="D789" s="138" t="s">
        <v>1852</v>
      </c>
      <c r="E789" s="62" t="s">
        <v>1712</v>
      </c>
      <c r="F789" s="63">
        <v>2</v>
      </c>
      <c r="G789" s="63">
        <v>0</v>
      </c>
      <c r="H789" s="63">
        <f>ROUND(F789*AD789,2)</f>
        <v>0</v>
      </c>
      <c r="I789" s="63">
        <f>J789-H789</f>
        <v>0</v>
      </c>
      <c r="J789" s="63">
        <f>ROUND(F789*G789,2)</f>
        <v>0</v>
      </c>
      <c r="K789" s="63">
        <v>1.0499999999999999E-3</v>
      </c>
      <c r="L789" s="63">
        <f>F789*K789</f>
        <v>2.0999999999999999E-3</v>
      </c>
      <c r="M789" s="64" t="s">
        <v>1731</v>
      </c>
      <c r="N789" s="63">
        <f>IF(M789="5",I789,0)</f>
        <v>0</v>
      </c>
      <c r="Y789" s="63">
        <f>IF(AC789=0,J789,0)</f>
        <v>0</v>
      </c>
      <c r="Z789" s="63">
        <f>IF(AC789=15,J789,0)</f>
        <v>0</v>
      </c>
      <c r="AA789" s="63">
        <f>IF(AC789=21,J789,0)</f>
        <v>0</v>
      </c>
      <c r="AC789" s="58">
        <v>21</v>
      </c>
      <c r="AD789" s="58">
        <f>G789*1</f>
        <v>0</v>
      </c>
      <c r="AE789" s="58">
        <f>G789*(1-1)</f>
        <v>0</v>
      </c>
      <c r="AL789" s="58">
        <f>F789*AD789</f>
        <v>0</v>
      </c>
      <c r="AM789" s="58">
        <f>F789*AE789</f>
        <v>0</v>
      </c>
      <c r="AN789" s="59" t="s">
        <v>1751</v>
      </c>
      <c r="AO789" s="59" t="s">
        <v>1764</v>
      </c>
      <c r="AP789" s="47" t="s">
        <v>1773</v>
      </c>
    </row>
    <row r="790" spans="1:42" x14ac:dyDescent="0.2">
      <c r="D790" s="60" t="s">
        <v>1357</v>
      </c>
      <c r="F790" s="61">
        <v>2</v>
      </c>
    </row>
    <row r="791" spans="1:42" x14ac:dyDescent="0.2">
      <c r="A791" s="62" t="s">
        <v>396</v>
      </c>
      <c r="B791" s="62" t="s">
        <v>1143</v>
      </c>
      <c r="C791" s="62" t="s">
        <v>1175</v>
      </c>
      <c r="D791" s="62" t="s">
        <v>1446</v>
      </c>
      <c r="E791" s="62" t="s">
        <v>1712</v>
      </c>
      <c r="F791" s="63">
        <v>2</v>
      </c>
      <c r="G791" s="63">
        <v>0</v>
      </c>
      <c r="H791" s="63">
        <f>ROUND(F791*AD791,2)</f>
        <v>0</v>
      </c>
      <c r="I791" s="63">
        <f>J791-H791</f>
        <v>0</v>
      </c>
      <c r="J791" s="63">
        <f>ROUND(F791*G791,2)</f>
        <v>0</v>
      </c>
      <c r="K791" s="63">
        <v>7.3999999999999999E-4</v>
      </c>
      <c r="L791" s="63">
        <f>F791*K791</f>
        <v>1.48E-3</v>
      </c>
      <c r="M791" s="64" t="s">
        <v>1731</v>
      </c>
      <c r="N791" s="63">
        <f>IF(M791="5",I791,0)</f>
        <v>0</v>
      </c>
      <c r="Y791" s="63">
        <f>IF(AC791=0,J791,0)</f>
        <v>0</v>
      </c>
      <c r="Z791" s="63">
        <f>IF(AC791=15,J791,0)</f>
        <v>0</v>
      </c>
      <c r="AA791" s="63">
        <f>IF(AC791=21,J791,0)</f>
        <v>0</v>
      </c>
      <c r="AC791" s="58">
        <v>21</v>
      </c>
      <c r="AD791" s="58">
        <f>G791*1</f>
        <v>0</v>
      </c>
      <c r="AE791" s="58">
        <f>G791*(1-1)</f>
        <v>0</v>
      </c>
      <c r="AL791" s="58">
        <f>F791*AD791</f>
        <v>0</v>
      </c>
      <c r="AM791" s="58">
        <f>F791*AE791</f>
        <v>0</v>
      </c>
      <c r="AN791" s="59" t="s">
        <v>1751</v>
      </c>
      <c r="AO791" s="59" t="s">
        <v>1764</v>
      </c>
      <c r="AP791" s="47" t="s">
        <v>1773</v>
      </c>
    </row>
    <row r="792" spans="1:42" x14ac:dyDescent="0.2">
      <c r="D792" s="60" t="s">
        <v>1357</v>
      </c>
      <c r="F792" s="61">
        <v>2</v>
      </c>
    </row>
    <row r="793" spans="1:42" x14ac:dyDescent="0.2">
      <c r="A793" s="55" t="s">
        <v>397</v>
      </c>
      <c r="B793" s="55" t="s">
        <v>1143</v>
      </c>
      <c r="C793" s="55" t="s">
        <v>1176</v>
      </c>
      <c r="D793" s="55" t="s">
        <v>1280</v>
      </c>
      <c r="E793" s="55" t="s">
        <v>1713</v>
      </c>
      <c r="F793" s="56">
        <v>1</v>
      </c>
      <c r="G793" s="56">
        <v>0</v>
      </c>
      <c r="H793" s="56">
        <f>ROUND(F793*AD793,2)</f>
        <v>0</v>
      </c>
      <c r="I793" s="56">
        <f>J793-H793</f>
        <v>0</v>
      </c>
      <c r="J793" s="56">
        <f>ROUND(F793*G793,2)</f>
        <v>0</v>
      </c>
      <c r="K793" s="56">
        <v>4.0000000000000001E-3</v>
      </c>
      <c r="L793" s="56">
        <f>F793*K793</f>
        <v>4.0000000000000001E-3</v>
      </c>
      <c r="M793" s="57" t="s">
        <v>7</v>
      </c>
      <c r="N793" s="56">
        <f>IF(M793="5",I793,0)</f>
        <v>0</v>
      </c>
      <c r="Y793" s="56">
        <f>IF(AC793=0,J793,0)</f>
        <v>0</v>
      </c>
      <c r="Z793" s="56">
        <f>IF(AC793=15,J793,0)</f>
        <v>0</v>
      </c>
      <c r="AA793" s="56">
        <f>IF(AC793=21,J793,0)</f>
        <v>0</v>
      </c>
      <c r="AC793" s="58">
        <v>21</v>
      </c>
      <c r="AD793" s="58">
        <f>G793*0.62904717853839</f>
        <v>0</v>
      </c>
      <c r="AE793" s="58">
        <f>G793*(1-0.62904717853839)</f>
        <v>0</v>
      </c>
      <c r="AL793" s="58">
        <f>F793*AD793</f>
        <v>0</v>
      </c>
      <c r="AM793" s="58">
        <f>F793*AE793</f>
        <v>0</v>
      </c>
      <c r="AN793" s="59" t="s">
        <v>1751</v>
      </c>
      <c r="AO793" s="59" t="s">
        <v>1764</v>
      </c>
      <c r="AP793" s="47" t="s">
        <v>1773</v>
      </c>
    </row>
    <row r="794" spans="1:42" x14ac:dyDescent="0.2">
      <c r="D794" s="60" t="s">
        <v>1275</v>
      </c>
      <c r="F794" s="61">
        <v>1</v>
      </c>
    </row>
    <row r="795" spans="1:42" x14ac:dyDescent="0.2">
      <c r="A795" s="62" t="s">
        <v>398</v>
      </c>
      <c r="B795" s="62" t="s">
        <v>1143</v>
      </c>
      <c r="C795" s="62" t="s">
        <v>1178</v>
      </c>
      <c r="D795" s="62" t="s">
        <v>1842</v>
      </c>
      <c r="E795" s="62" t="s">
        <v>1712</v>
      </c>
      <c r="F795" s="63">
        <v>1</v>
      </c>
      <c r="G795" s="63">
        <v>0</v>
      </c>
      <c r="H795" s="63">
        <f>ROUND(F795*AD795,2)</f>
        <v>0</v>
      </c>
      <c r="I795" s="63">
        <f>J795-H795</f>
        <v>0</v>
      </c>
      <c r="J795" s="63">
        <f>ROUND(F795*G795,2)</f>
        <v>0</v>
      </c>
      <c r="K795" s="63">
        <v>1E-3</v>
      </c>
      <c r="L795" s="63">
        <f>F795*K795</f>
        <v>1E-3</v>
      </c>
      <c r="M795" s="64" t="s">
        <v>1731</v>
      </c>
      <c r="N795" s="63">
        <f>IF(M795="5",I795,0)</f>
        <v>0</v>
      </c>
      <c r="Y795" s="63">
        <f>IF(AC795=0,J795,0)</f>
        <v>0</v>
      </c>
      <c r="Z795" s="63">
        <f>IF(AC795=15,J795,0)</f>
        <v>0</v>
      </c>
      <c r="AA795" s="63">
        <f>IF(AC795=21,J795,0)</f>
        <v>0</v>
      </c>
      <c r="AC795" s="58">
        <v>21</v>
      </c>
      <c r="AD795" s="58">
        <f>G795*1</f>
        <v>0</v>
      </c>
      <c r="AE795" s="58">
        <f>G795*(1-1)</f>
        <v>0</v>
      </c>
      <c r="AL795" s="58">
        <f>F795*AD795</f>
        <v>0</v>
      </c>
      <c r="AM795" s="58">
        <f>F795*AE795</f>
        <v>0</v>
      </c>
      <c r="AN795" s="59" t="s">
        <v>1751</v>
      </c>
      <c r="AO795" s="59" t="s">
        <v>1764</v>
      </c>
      <c r="AP795" s="47" t="s">
        <v>1773</v>
      </c>
    </row>
    <row r="796" spans="1:42" x14ac:dyDescent="0.2">
      <c r="D796" s="60" t="s">
        <v>1275</v>
      </c>
      <c r="F796" s="61">
        <v>1</v>
      </c>
    </row>
    <row r="797" spans="1:42" x14ac:dyDescent="0.2">
      <c r="A797" s="62" t="s">
        <v>399</v>
      </c>
      <c r="B797" s="62" t="s">
        <v>1143</v>
      </c>
      <c r="C797" s="62" t="s">
        <v>1177</v>
      </c>
      <c r="D797" s="139" t="s">
        <v>1853</v>
      </c>
      <c r="E797" s="62" t="s">
        <v>1712</v>
      </c>
      <c r="F797" s="63">
        <v>1</v>
      </c>
      <c r="G797" s="63">
        <v>0</v>
      </c>
      <c r="H797" s="63">
        <f>ROUND(F797*AD797,2)</f>
        <v>0</v>
      </c>
      <c r="I797" s="63">
        <f>J797-H797</f>
        <v>0</v>
      </c>
      <c r="J797" s="63">
        <f>ROUND(F797*G797,2)</f>
        <v>0</v>
      </c>
      <c r="K797" s="63">
        <v>1.4500000000000001E-2</v>
      </c>
      <c r="L797" s="63">
        <f>F797*K797</f>
        <v>1.4500000000000001E-2</v>
      </c>
      <c r="M797" s="64" t="s">
        <v>1731</v>
      </c>
      <c r="N797" s="63">
        <f>IF(M797="5",I797,0)</f>
        <v>0</v>
      </c>
      <c r="Y797" s="63">
        <f>IF(AC797=0,J797,0)</f>
        <v>0</v>
      </c>
      <c r="Z797" s="63">
        <f>IF(AC797=15,J797,0)</f>
        <v>0</v>
      </c>
      <c r="AA797" s="63">
        <f>IF(AC797=21,J797,0)</f>
        <v>0</v>
      </c>
      <c r="AC797" s="58">
        <v>21</v>
      </c>
      <c r="AD797" s="58">
        <f>G797*1</f>
        <v>0</v>
      </c>
      <c r="AE797" s="58">
        <f>G797*(1-1)</f>
        <v>0</v>
      </c>
      <c r="AL797" s="58">
        <f>F797*AD797</f>
        <v>0</v>
      </c>
      <c r="AM797" s="58">
        <f>F797*AE797</f>
        <v>0</v>
      </c>
      <c r="AN797" s="59" t="s">
        <v>1751</v>
      </c>
      <c r="AO797" s="59" t="s">
        <v>1764</v>
      </c>
      <c r="AP797" s="47" t="s">
        <v>1773</v>
      </c>
    </row>
    <row r="798" spans="1:42" x14ac:dyDescent="0.2">
      <c r="D798" s="60" t="s">
        <v>1275</v>
      </c>
      <c r="F798" s="61">
        <v>1</v>
      </c>
    </row>
    <row r="799" spans="1:42" x14ac:dyDescent="0.2">
      <c r="A799" s="55" t="s">
        <v>400</v>
      </c>
      <c r="B799" s="55" t="s">
        <v>1143</v>
      </c>
      <c r="C799" s="55" t="s">
        <v>1179</v>
      </c>
      <c r="D799" s="55" t="s">
        <v>1281</v>
      </c>
      <c r="E799" s="55" t="s">
        <v>1713</v>
      </c>
      <c r="F799" s="56">
        <v>1</v>
      </c>
      <c r="G799" s="56">
        <v>0</v>
      </c>
      <c r="H799" s="56">
        <f>ROUND(F799*AD799,2)</f>
        <v>0</v>
      </c>
      <c r="I799" s="56">
        <f>J799-H799</f>
        <v>0</v>
      </c>
      <c r="J799" s="56">
        <f>ROUND(F799*G799,2)</f>
        <v>0</v>
      </c>
      <c r="K799" s="56">
        <v>1.7000000000000001E-4</v>
      </c>
      <c r="L799" s="56">
        <f>F799*K799</f>
        <v>1.7000000000000001E-4</v>
      </c>
      <c r="M799" s="57" t="s">
        <v>7</v>
      </c>
      <c r="N799" s="56">
        <f>IF(M799="5",I799,0)</f>
        <v>0</v>
      </c>
      <c r="Y799" s="56">
        <f>IF(AC799=0,J799,0)</f>
        <v>0</v>
      </c>
      <c r="Z799" s="56">
        <f>IF(AC799=15,J799,0)</f>
        <v>0</v>
      </c>
      <c r="AA799" s="56">
        <f>IF(AC799=21,J799,0)</f>
        <v>0</v>
      </c>
      <c r="AC799" s="58">
        <v>21</v>
      </c>
      <c r="AD799" s="58">
        <f>G799*0.503959731543624</f>
        <v>0</v>
      </c>
      <c r="AE799" s="58">
        <f>G799*(1-0.503959731543624)</f>
        <v>0</v>
      </c>
      <c r="AL799" s="58">
        <f>F799*AD799</f>
        <v>0</v>
      </c>
      <c r="AM799" s="58">
        <f>F799*AE799</f>
        <v>0</v>
      </c>
      <c r="AN799" s="59" t="s">
        <v>1751</v>
      </c>
      <c r="AO799" s="59" t="s">
        <v>1764</v>
      </c>
      <c r="AP799" s="47" t="s">
        <v>1773</v>
      </c>
    </row>
    <row r="800" spans="1:42" x14ac:dyDescent="0.2">
      <c r="D800" s="60" t="s">
        <v>1275</v>
      </c>
      <c r="F800" s="61">
        <v>1</v>
      </c>
    </row>
    <row r="801" spans="1:42" x14ac:dyDescent="0.2">
      <c r="A801" s="55" t="s">
        <v>401</v>
      </c>
      <c r="B801" s="55" t="s">
        <v>1143</v>
      </c>
      <c r="C801" s="55" t="s">
        <v>1180</v>
      </c>
      <c r="D801" s="140" t="s">
        <v>1854</v>
      </c>
      <c r="E801" s="55" t="s">
        <v>1709</v>
      </c>
      <c r="F801" s="56">
        <v>0.75</v>
      </c>
      <c r="G801" s="56">
        <v>0</v>
      </c>
      <c r="H801" s="56">
        <f>ROUND(F801*AD801,2)</f>
        <v>0</v>
      </c>
      <c r="I801" s="56">
        <f>J801-H801</f>
        <v>0</v>
      </c>
      <c r="J801" s="56">
        <f>ROUND(F801*G801,2)</f>
        <v>0</v>
      </c>
      <c r="K801" s="56">
        <v>8.9999999999999993E-3</v>
      </c>
      <c r="L801" s="56">
        <f>F801*K801</f>
        <v>6.7499999999999991E-3</v>
      </c>
      <c r="M801" s="57" t="s">
        <v>7</v>
      </c>
      <c r="N801" s="56">
        <f>IF(M801="5",I801,0)</f>
        <v>0</v>
      </c>
      <c r="Y801" s="56">
        <f>IF(AC801=0,J801,0)</f>
        <v>0</v>
      </c>
      <c r="Z801" s="56">
        <f>IF(AC801=15,J801,0)</f>
        <v>0</v>
      </c>
      <c r="AA801" s="56">
        <f>IF(AC801=21,J801,0)</f>
        <v>0</v>
      </c>
      <c r="AC801" s="58">
        <v>21</v>
      </c>
      <c r="AD801" s="58">
        <f>G801*1</f>
        <v>0</v>
      </c>
      <c r="AE801" s="58">
        <f>G801*(1-1)</f>
        <v>0</v>
      </c>
      <c r="AL801" s="58">
        <f>F801*AD801</f>
        <v>0</v>
      </c>
      <c r="AM801" s="58">
        <f>F801*AE801</f>
        <v>0</v>
      </c>
      <c r="AN801" s="59" t="s">
        <v>1751</v>
      </c>
      <c r="AO801" s="59" t="s">
        <v>1764</v>
      </c>
      <c r="AP801" s="47" t="s">
        <v>1773</v>
      </c>
    </row>
    <row r="802" spans="1:42" x14ac:dyDescent="0.2">
      <c r="D802" s="60" t="s">
        <v>1426</v>
      </c>
      <c r="F802" s="61">
        <v>0.75</v>
      </c>
    </row>
    <row r="803" spans="1:42" x14ac:dyDescent="0.2">
      <c r="A803" s="55" t="s">
        <v>402</v>
      </c>
      <c r="B803" s="55" t="s">
        <v>1143</v>
      </c>
      <c r="C803" s="55" t="s">
        <v>1181</v>
      </c>
      <c r="D803" s="55" t="s">
        <v>1839</v>
      </c>
      <c r="E803" s="55" t="s">
        <v>1712</v>
      </c>
      <c r="F803" s="56">
        <v>1</v>
      </c>
      <c r="G803" s="56">
        <v>0</v>
      </c>
      <c r="H803" s="56">
        <f>ROUND(F803*AD803,2)</f>
        <v>0</v>
      </c>
      <c r="I803" s="56">
        <f>J803-H803</f>
        <v>0</v>
      </c>
      <c r="J803" s="56">
        <f>ROUND(F803*G803,2)</f>
        <v>0</v>
      </c>
      <c r="K803" s="56">
        <v>7.0000000000000001E-3</v>
      </c>
      <c r="L803" s="56">
        <f>F803*K803</f>
        <v>7.0000000000000001E-3</v>
      </c>
      <c r="M803" s="57" t="s">
        <v>7</v>
      </c>
      <c r="N803" s="56">
        <f>IF(M803="5",I803,0)</f>
        <v>0</v>
      </c>
      <c r="Y803" s="56">
        <f>IF(AC803=0,J803,0)</f>
        <v>0</v>
      </c>
      <c r="Z803" s="56">
        <f>IF(AC803=15,J803,0)</f>
        <v>0</v>
      </c>
      <c r="AA803" s="56">
        <f>IF(AC803=21,J803,0)</f>
        <v>0</v>
      </c>
      <c r="AC803" s="58">
        <v>21</v>
      </c>
      <c r="AD803" s="58">
        <f>G803*1</f>
        <v>0</v>
      </c>
      <c r="AE803" s="58">
        <f>G803*(1-1)</f>
        <v>0</v>
      </c>
      <c r="AL803" s="58">
        <f>F803*AD803</f>
        <v>0</v>
      </c>
      <c r="AM803" s="58">
        <f>F803*AE803</f>
        <v>0</v>
      </c>
      <c r="AN803" s="59" t="s">
        <v>1751</v>
      </c>
      <c r="AO803" s="59" t="s">
        <v>1764</v>
      </c>
      <c r="AP803" s="47" t="s">
        <v>1773</v>
      </c>
    </row>
    <row r="804" spans="1:42" x14ac:dyDescent="0.2">
      <c r="D804" s="60" t="s">
        <v>1275</v>
      </c>
      <c r="F804" s="61">
        <v>1</v>
      </c>
    </row>
    <row r="805" spans="1:42" x14ac:dyDescent="0.2">
      <c r="A805" s="55" t="s">
        <v>403</v>
      </c>
      <c r="B805" s="55" t="s">
        <v>1143</v>
      </c>
      <c r="C805" s="55" t="s">
        <v>1182</v>
      </c>
      <c r="D805" s="142" t="s">
        <v>1856</v>
      </c>
      <c r="E805" s="55" t="s">
        <v>1712</v>
      </c>
      <c r="F805" s="56">
        <v>1</v>
      </c>
      <c r="G805" s="56">
        <v>0</v>
      </c>
      <c r="H805" s="56">
        <f>ROUND(F805*AD805,2)</f>
        <v>0</v>
      </c>
      <c r="I805" s="56">
        <f>J805-H805</f>
        <v>0</v>
      </c>
      <c r="J805" s="56">
        <f>ROUND(F805*G805,2)</f>
        <v>0</v>
      </c>
      <c r="K805" s="56">
        <v>1.1000000000000001E-3</v>
      </c>
      <c r="L805" s="56">
        <f>F805*K805</f>
        <v>1.1000000000000001E-3</v>
      </c>
      <c r="M805" s="57" t="s">
        <v>7</v>
      </c>
      <c r="N805" s="56">
        <f>IF(M805="5",I805,0)</f>
        <v>0</v>
      </c>
      <c r="Y805" s="56">
        <f>IF(AC805=0,J805,0)</f>
        <v>0</v>
      </c>
      <c r="Z805" s="56">
        <f>IF(AC805=15,J805,0)</f>
        <v>0</v>
      </c>
      <c r="AA805" s="56">
        <f>IF(AC805=21,J805,0)</f>
        <v>0</v>
      </c>
      <c r="AC805" s="58">
        <v>21</v>
      </c>
      <c r="AD805" s="58">
        <f>G805*1</f>
        <v>0</v>
      </c>
      <c r="AE805" s="58">
        <f>G805*(1-1)</f>
        <v>0</v>
      </c>
      <c r="AL805" s="58">
        <f>F805*AD805</f>
        <v>0</v>
      </c>
      <c r="AM805" s="58">
        <f>F805*AE805</f>
        <v>0</v>
      </c>
      <c r="AN805" s="59" t="s">
        <v>1751</v>
      </c>
      <c r="AO805" s="59" t="s">
        <v>1764</v>
      </c>
      <c r="AP805" s="47" t="s">
        <v>1773</v>
      </c>
    </row>
    <row r="806" spans="1:42" x14ac:dyDescent="0.2">
      <c r="D806" s="60" t="s">
        <v>1275</v>
      </c>
      <c r="F806" s="61">
        <v>1</v>
      </c>
    </row>
    <row r="807" spans="1:42" x14ac:dyDescent="0.2">
      <c r="A807" s="55" t="s">
        <v>404</v>
      </c>
      <c r="B807" s="55" t="s">
        <v>1143</v>
      </c>
      <c r="C807" s="55" t="s">
        <v>1183</v>
      </c>
      <c r="D807" s="141" t="s">
        <v>1855</v>
      </c>
      <c r="E807" s="55" t="s">
        <v>1712</v>
      </c>
      <c r="F807" s="56">
        <v>1</v>
      </c>
      <c r="G807" s="56">
        <v>0</v>
      </c>
      <c r="H807" s="56">
        <f>ROUND(F807*AD807,2)</f>
        <v>0</v>
      </c>
      <c r="I807" s="56">
        <f>J807-H807</f>
        <v>0</v>
      </c>
      <c r="J807" s="56">
        <f>ROUND(F807*G807,2)</f>
        <v>0</v>
      </c>
      <c r="K807" s="56">
        <v>2.7999999999999998E-4</v>
      </c>
      <c r="L807" s="56">
        <f>F807*K807</f>
        <v>2.7999999999999998E-4</v>
      </c>
      <c r="M807" s="57" t="s">
        <v>7</v>
      </c>
      <c r="N807" s="56">
        <f>IF(M807="5",I807,0)</f>
        <v>0</v>
      </c>
      <c r="Y807" s="56">
        <f>IF(AC807=0,J807,0)</f>
        <v>0</v>
      </c>
      <c r="Z807" s="56">
        <f>IF(AC807=15,J807,0)</f>
        <v>0</v>
      </c>
      <c r="AA807" s="56">
        <f>IF(AC807=21,J807,0)</f>
        <v>0</v>
      </c>
      <c r="AC807" s="58">
        <v>21</v>
      </c>
      <c r="AD807" s="58">
        <f>G807*1</f>
        <v>0</v>
      </c>
      <c r="AE807" s="58">
        <f>G807*(1-1)</f>
        <v>0</v>
      </c>
      <c r="AL807" s="58">
        <f>F807*AD807</f>
        <v>0</v>
      </c>
      <c r="AM807" s="58">
        <f>F807*AE807</f>
        <v>0</v>
      </c>
      <c r="AN807" s="59" t="s">
        <v>1751</v>
      </c>
      <c r="AO807" s="59" t="s">
        <v>1764</v>
      </c>
      <c r="AP807" s="47" t="s">
        <v>1773</v>
      </c>
    </row>
    <row r="808" spans="1:42" x14ac:dyDescent="0.2">
      <c r="D808" s="60" t="s">
        <v>1275</v>
      </c>
      <c r="F808" s="61">
        <v>1</v>
      </c>
    </row>
    <row r="809" spans="1:42" x14ac:dyDescent="0.2">
      <c r="A809" s="55" t="s">
        <v>405</v>
      </c>
      <c r="B809" s="55" t="s">
        <v>1143</v>
      </c>
      <c r="C809" s="55" t="s">
        <v>1184</v>
      </c>
      <c r="D809" s="55" t="s">
        <v>1283</v>
      </c>
      <c r="E809" s="55" t="s">
        <v>1712</v>
      </c>
      <c r="F809" s="56">
        <v>1</v>
      </c>
      <c r="G809" s="56">
        <v>0</v>
      </c>
      <c r="H809" s="56">
        <f>ROUND(F809*AD809,2)</f>
        <v>0</v>
      </c>
      <c r="I809" s="56">
        <f>J809-H809</f>
        <v>0</v>
      </c>
      <c r="J809" s="56">
        <f>ROUND(F809*G809,2)</f>
        <v>0</v>
      </c>
      <c r="K809" s="56">
        <v>1.2999999999999999E-4</v>
      </c>
      <c r="L809" s="56">
        <f>F809*K809</f>
        <v>1.2999999999999999E-4</v>
      </c>
      <c r="M809" s="57" t="s">
        <v>7</v>
      </c>
      <c r="N809" s="56">
        <f>IF(M809="5",I809,0)</f>
        <v>0</v>
      </c>
      <c r="Y809" s="56">
        <f>IF(AC809=0,J809,0)</f>
        <v>0</v>
      </c>
      <c r="Z809" s="56">
        <f>IF(AC809=15,J809,0)</f>
        <v>0</v>
      </c>
      <c r="AA809" s="56">
        <f>IF(AC809=21,J809,0)</f>
        <v>0</v>
      </c>
      <c r="AC809" s="58">
        <v>21</v>
      </c>
      <c r="AD809" s="58">
        <f>G809*0.234411764705882</f>
        <v>0</v>
      </c>
      <c r="AE809" s="58">
        <f>G809*(1-0.234411764705882)</f>
        <v>0</v>
      </c>
      <c r="AL809" s="58">
        <f>F809*AD809</f>
        <v>0</v>
      </c>
      <c r="AM809" s="58">
        <f>F809*AE809</f>
        <v>0</v>
      </c>
      <c r="AN809" s="59" t="s">
        <v>1751</v>
      </c>
      <c r="AO809" s="59" t="s">
        <v>1764</v>
      </c>
      <c r="AP809" s="47" t="s">
        <v>1773</v>
      </c>
    </row>
    <row r="810" spans="1:42" x14ac:dyDescent="0.2">
      <c r="D810" s="60" t="s">
        <v>1275</v>
      </c>
      <c r="F810" s="61">
        <v>1</v>
      </c>
    </row>
    <row r="811" spans="1:42" x14ac:dyDescent="0.2">
      <c r="A811" s="55" t="s">
        <v>406</v>
      </c>
      <c r="B811" s="55" t="s">
        <v>1143</v>
      </c>
      <c r="C811" s="55" t="s">
        <v>1185</v>
      </c>
      <c r="D811" s="143" t="s">
        <v>1857</v>
      </c>
      <c r="E811" s="55" t="s">
        <v>1712</v>
      </c>
      <c r="F811" s="56">
        <v>1</v>
      </c>
      <c r="G811" s="56">
        <v>0</v>
      </c>
      <c r="H811" s="56">
        <f>ROUND(F811*AD811,2)</f>
        <v>0</v>
      </c>
      <c r="I811" s="56">
        <f>J811-H811</f>
        <v>0</v>
      </c>
      <c r="J811" s="56">
        <f>ROUND(F811*G811,2)</f>
        <v>0</v>
      </c>
      <c r="K811" s="56">
        <v>6.9999999999999999E-4</v>
      </c>
      <c r="L811" s="56">
        <f>F811*K811</f>
        <v>6.9999999999999999E-4</v>
      </c>
      <c r="M811" s="57" t="s">
        <v>7</v>
      </c>
      <c r="N811" s="56">
        <f>IF(M811="5",I811,0)</f>
        <v>0</v>
      </c>
      <c r="Y811" s="56">
        <f>IF(AC811=0,J811,0)</f>
        <v>0</v>
      </c>
      <c r="Z811" s="56">
        <f>IF(AC811=15,J811,0)</f>
        <v>0</v>
      </c>
      <c r="AA811" s="56">
        <f>IF(AC811=21,J811,0)</f>
        <v>0</v>
      </c>
      <c r="AC811" s="58">
        <v>21</v>
      </c>
      <c r="AD811" s="58">
        <f>G811*1</f>
        <v>0</v>
      </c>
      <c r="AE811" s="58">
        <f>G811*(1-1)</f>
        <v>0</v>
      </c>
      <c r="AL811" s="58">
        <f>F811*AD811</f>
        <v>0</v>
      </c>
      <c r="AM811" s="58">
        <f>F811*AE811</f>
        <v>0</v>
      </c>
      <c r="AN811" s="59" t="s">
        <v>1751</v>
      </c>
      <c r="AO811" s="59" t="s">
        <v>1764</v>
      </c>
      <c r="AP811" s="47" t="s">
        <v>1773</v>
      </c>
    </row>
    <row r="812" spans="1:42" x14ac:dyDescent="0.2">
      <c r="D812" s="60" t="s">
        <v>1275</v>
      </c>
      <c r="F812" s="61">
        <v>1</v>
      </c>
    </row>
    <row r="813" spans="1:42" x14ac:dyDescent="0.2">
      <c r="A813" s="55" t="s">
        <v>407</v>
      </c>
      <c r="B813" s="55" t="s">
        <v>1143</v>
      </c>
      <c r="C813" s="55" t="s">
        <v>1232</v>
      </c>
      <c r="D813" s="55" t="s">
        <v>1359</v>
      </c>
      <c r="E813" s="55" t="s">
        <v>1710</v>
      </c>
      <c r="F813" s="56">
        <v>1E-3</v>
      </c>
      <c r="G813" s="56">
        <v>0</v>
      </c>
      <c r="H813" s="56">
        <f>ROUND(F813*AD813,2)</f>
        <v>0</v>
      </c>
      <c r="I813" s="56">
        <f>J813-H813</f>
        <v>0</v>
      </c>
      <c r="J813" s="56">
        <f>ROUND(F813*G813,2)</f>
        <v>0</v>
      </c>
      <c r="K813" s="56">
        <v>0</v>
      </c>
      <c r="L813" s="56">
        <f>F813*K813</f>
        <v>0</v>
      </c>
      <c r="M813" s="57" t="s">
        <v>10</v>
      </c>
      <c r="N813" s="56">
        <f>IF(M813="5",I813,0)</f>
        <v>0</v>
      </c>
      <c r="Y813" s="56">
        <f>IF(AC813=0,J813,0)</f>
        <v>0</v>
      </c>
      <c r="Z813" s="56">
        <f>IF(AC813=15,J813,0)</f>
        <v>0</v>
      </c>
      <c r="AA813" s="56">
        <f>IF(AC813=21,J813,0)</f>
        <v>0</v>
      </c>
      <c r="AC813" s="58">
        <v>21</v>
      </c>
      <c r="AD813" s="58">
        <f>G813*0</f>
        <v>0</v>
      </c>
      <c r="AE813" s="58">
        <f>G813*(1-0)</f>
        <v>0</v>
      </c>
      <c r="AL813" s="58">
        <f>F813*AD813</f>
        <v>0</v>
      </c>
      <c r="AM813" s="58">
        <f>F813*AE813</f>
        <v>0</v>
      </c>
      <c r="AN813" s="59" t="s">
        <v>1751</v>
      </c>
      <c r="AO813" s="59" t="s">
        <v>1764</v>
      </c>
      <c r="AP813" s="47" t="s">
        <v>1773</v>
      </c>
    </row>
    <row r="814" spans="1:42" x14ac:dyDescent="0.2">
      <c r="A814" s="52"/>
      <c r="B814" s="53" t="s">
        <v>1143</v>
      </c>
      <c r="C814" s="53" t="s">
        <v>758</v>
      </c>
      <c r="D814" s="269" t="s">
        <v>1284</v>
      </c>
      <c r="E814" s="270"/>
      <c r="F814" s="270"/>
      <c r="G814" s="270"/>
      <c r="H814" s="54">
        <f>SUM(H815:H822)</f>
        <v>0</v>
      </c>
      <c r="I814" s="54">
        <f>SUM(I815:I822)</f>
        <v>0</v>
      </c>
      <c r="J814" s="54">
        <f>H814+I814</f>
        <v>0</v>
      </c>
      <c r="K814" s="47"/>
      <c r="L814" s="54">
        <f>SUM(L815:L822)</f>
        <v>0.11775400000000001</v>
      </c>
      <c r="O814" s="54">
        <f>IF(P814="PR",J814,SUM(N815:N822))</f>
        <v>0</v>
      </c>
      <c r="P814" s="47" t="s">
        <v>1735</v>
      </c>
      <c r="Q814" s="54">
        <f>IF(P814="HS",H814,0)</f>
        <v>0</v>
      </c>
      <c r="R814" s="54">
        <f>IF(P814="HS",I814-O814,0)</f>
        <v>0</v>
      </c>
      <c r="S814" s="54">
        <f>IF(P814="PS",H814,0)</f>
        <v>0</v>
      </c>
      <c r="T814" s="54">
        <f>IF(P814="PS",I814-O814,0)</f>
        <v>0</v>
      </c>
      <c r="U814" s="54">
        <f>IF(P814="MP",H814,0)</f>
        <v>0</v>
      </c>
      <c r="V814" s="54">
        <f>IF(P814="MP",I814-O814,0)</f>
        <v>0</v>
      </c>
      <c r="W814" s="54">
        <f>IF(P814="OM",H814,0)</f>
        <v>0</v>
      </c>
      <c r="X814" s="47" t="s">
        <v>1143</v>
      </c>
      <c r="AH814" s="54">
        <f>SUM(Y815:Y822)</f>
        <v>0</v>
      </c>
      <c r="AI814" s="54">
        <f>SUM(Z815:Z822)</f>
        <v>0</v>
      </c>
      <c r="AJ814" s="54">
        <f>SUM(AA815:AA822)</f>
        <v>0</v>
      </c>
    </row>
    <row r="815" spans="1:42" x14ac:dyDescent="0.2">
      <c r="A815" s="55" t="s">
        <v>408</v>
      </c>
      <c r="B815" s="55" t="s">
        <v>1143</v>
      </c>
      <c r="C815" s="55" t="s">
        <v>1186</v>
      </c>
      <c r="D815" s="144" t="s">
        <v>1859</v>
      </c>
      <c r="E815" s="55" t="s">
        <v>1708</v>
      </c>
      <c r="F815" s="56">
        <v>5.58</v>
      </c>
      <c r="G815" s="56">
        <v>0</v>
      </c>
      <c r="H815" s="56">
        <f>ROUND(F815*AD815,2)</f>
        <v>0</v>
      </c>
      <c r="I815" s="56">
        <f>J815-H815</f>
        <v>0</v>
      </c>
      <c r="J815" s="56">
        <f>ROUND(F815*G815,2)</f>
        <v>0</v>
      </c>
      <c r="K815" s="56">
        <v>3.5000000000000001E-3</v>
      </c>
      <c r="L815" s="56">
        <f>F815*K815</f>
        <v>1.9530000000000002E-2</v>
      </c>
      <c r="M815" s="57" t="s">
        <v>7</v>
      </c>
      <c r="N815" s="56">
        <f>IF(M815="5",I815,0)</f>
        <v>0</v>
      </c>
      <c r="Y815" s="56">
        <f>IF(AC815=0,J815,0)</f>
        <v>0</v>
      </c>
      <c r="Z815" s="56">
        <f>IF(AC815=15,J815,0)</f>
        <v>0</v>
      </c>
      <c r="AA815" s="56">
        <f>IF(AC815=21,J815,0)</f>
        <v>0</v>
      </c>
      <c r="AC815" s="58">
        <v>21</v>
      </c>
      <c r="AD815" s="58">
        <f>G815*0.372054263565891</f>
        <v>0</v>
      </c>
      <c r="AE815" s="58">
        <f>G815*(1-0.372054263565891)</f>
        <v>0</v>
      </c>
      <c r="AL815" s="58">
        <f>F815*AD815</f>
        <v>0</v>
      </c>
      <c r="AM815" s="58">
        <f>F815*AE815</f>
        <v>0</v>
      </c>
      <c r="AN815" s="59" t="s">
        <v>1752</v>
      </c>
      <c r="AO815" s="59" t="s">
        <v>1765</v>
      </c>
      <c r="AP815" s="47" t="s">
        <v>1773</v>
      </c>
    </row>
    <row r="816" spans="1:42" x14ac:dyDescent="0.2">
      <c r="D816" s="60" t="s">
        <v>1428</v>
      </c>
      <c r="F816" s="61">
        <v>1.58</v>
      </c>
    </row>
    <row r="817" spans="1:42" x14ac:dyDescent="0.2">
      <c r="D817" s="60" t="s">
        <v>1429</v>
      </c>
      <c r="F817" s="61">
        <v>4</v>
      </c>
    </row>
    <row r="818" spans="1:42" x14ac:dyDescent="0.2">
      <c r="A818" s="55" t="s">
        <v>409</v>
      </c>
      <c r="B818" s="55" t="s">
        <v>1143</v>
      </c>
      <c r="C818" s="55" t="s">
        <v>1187</v>
      </c>
      <c r="D818" s="55" t="s">
        <v>1286</v>
      </c>
      <c r="E818" s="55" t="s">
        <v>1708</v>
      </c>
      <c r="F818" s="56">
        <v>5.58</v>
      </c>
      <c r="G818" s="56">
        <v>0</v>
      </c>
      <c r="H818" s="56">
        <f>ROUND(F818*AD818,2)</f>
        <v>0</v>
      </c>
      <c r="I818" s="56">
        <f>J818-H818</f>
        <v>0</v>
      </c>
      <c r="J818" s="56">
        <f>ROUND(F818*G818,2)</f>
        <v>0</v>
      </c>
      <c r="K818" s="56">
        <v>8.0000000000000004E-4</v>
      </c>
      <c r="L818" s="56">
        <f>F818*K818</f>
        <v>4.4640000000000001E-3</v>
      </c>
      <c r="M818" s="57" t="s">
        <v>7</v>
      </c>
      <c r="N818" s="56">
        <f>IF(M818="5",I818,0)</f>
        <v>0</v>
      </c>
      <c r="Y818" s="56">
        <f>IF(AC818=0,J818,0)</f>
        <v>0</v>
      </c>
      <c r="Z818" s="56">
        <f>IF(AC818=15,J818,0)</f>
        <v>0</v>
      </c>
      <c r="AA818" s="56">
        <f>IF(AC818=21,J818,0)</f>
        <v>0</v>
      </c>
      <c r="AC818" s="58">
        <v>21</v>
      </c>
      <c r="AD818" s="58">
        <f>G818*1</f>
        <v>0</v>
      </c>
      <c r="AE818" s="58">
        <f>G818*(1-1)</f>
        <v>0</v>
      </c>
      <c r="AL818" s="58">
        <f>F818*AD818</f>
        <v>0</v>
      </c>
      <c r="AM818" s="58">
        <f>F818*AE818</f>
        <v>0</v>
      </c>
      <c r="AN818" s="59" t="s">
        <v>1752</v>
      </c>
      <c r="AO818" s="59" t="s">
        <v>1765</v>
      </c>
      <c r="AP818" s="47" t="s">
        <v>1773</v>
      </c>
    </row>
    <row r="819" spans="1:42" x14ac:dyDescent="0.2">
      <c r="D819" s="60" t="s">
        <v>1419</v>
      </c>
      <c r="F819" s="61">
        <v>5.58</v>
      </c>
    </row>
    <row r="820" spans="1:42" x14ac:dyDescent="0.2">
      <c r="A820" s="62" t="s">
        <v>410</v>
      </c>
      <c r="B820" s="62" t="s">
        <v>1143</v>
      </c>
      <c r="C820" s="62" t="s">
        <v>1188</v>
      </c>
      <c r="D820" s="145" t="s">
        <v>1860</v>
      </c>
      <c r="E820" s="62" t="s">
        <v>1708</v>
      </c>
      <c r="F820" s="63">
        <v>5.86</v>
      </c>
      <c r="G820" s="63">
        <v>0</v>
      </c>
      <c r="H820" s="63">
        <f>ROUND(F820*AD820,2)</f>
        <v>0</v>
      </c>
      <c r="I820" s="63">
        <f>J820-H820</f>
        <v>0</v>
      </c>
      <c r="J820" s="63">
        <f>ROUND(F820*G820,2)</f>
        <v>0</v>
      </c>
      <c r="K820" s="63">
        <v>1.6E-2</v>
      </c>
      <c r="L820" s="63">
        <f>F820*K820</f>
        <v>9.376000000000001E-2</v>
      </c>
      <c r="M820" s="64" t="s">
        <v>1731</v>
      </c>
      <c r="N820" s="63">
        <f>IF(M820="5",I820,0)</f>
        <v>0</v>
      </c>
      <c r="Y820" s="63">
        <f>IF(AC820=0,J820,0)</f>
        <v>0</v>
      </c>
      <c r="Z820" s="63">
        <f>IF(AC820=15,J820,0)</f>
        <v>0</v>
      </c>
      <c r="AA820" s="63">
        <f>IF(AC820=21,J820,0)</f>
        <v>0</v>
      </c>
      <c r="AC820" s="58">
        <v>21</v>
      </c>
      <c r="AD820" s="58">
        <f>G820*1</f>
        <v>0</v>
      </c>
      <c r="AE820" s="58">
        <f>G820*(1-1)</f>
        <v>0</v>
      </c>
      <c r="AL820" s="58">
        <f>F820*AD820</f>
        <v>0</v>
      </c>
      <c r="AM820" s="58">
        <f>F820*AE820</f>
        <v>0</v>
      </c>
      <c r="AN820" s="59" t="s">
        <v>1752</v>
      </c>
      <c r="AO820" s="59" t="s">
        <v>1765</v>
      </c>
      <c r="AP820" s="47" t="s">
        <v>1773</v>
      </c>
    </row>
    <row r="821" spans="1:42" x14ac:dyDescent="0.2">
      <c r="D821" s="60" t="s">
        <v>1430</v>
      </c>
      <c r="F821" s="61">
        <v>5.86</v>
      </c>
    </row>
    <row r="822" spans="1:42" x14ac:dyDescent="0.2">
      <c r="A822" s="55" t="s">
        <v>411</v>
      </c>
      <c r="B822" s="55" t="s">
        <v>1143</v>
      </c>
      <c r="C822" s="55" t="s">
        <v>1189</v>
      </c>
      <c r="D822" s="55" t="s">
        <v>1288</v>
      </c>
      <c r="E822" s="55" t="s">
        <v>1710</v>
      </c>
      <c r="F822" s="56">
        <v>0.12</v>
      </c>
      <c r="G822" s="56">
        <v>0</v>
      </c>
      <c r="H822" s="56">
        <f>ROUND(F822*AD822,2)</f>
        <v>0</v>
      </c>
      <c r="I822" s="56">
        <f>J822-H822</f>
        <v>0</v>
      </c>
      <c r="J822" s="56">
        <f>ROUND(F822*G822,2)</f>
        <v>0</v>
      </c>
      <c r="K822" s="56">
        <v>0</v>
      </c>
      <c r="L822" s="56">
        <f>F822*K822</f>
        <v>0</v>
      </c>
      <c r="M822" s="57" t="s">
        <v>10</v>
      </c>
      <c r="N822" s="56">
        <f>IF(M822="5",I822,0)</f>
        <v>0</v>
      </c>
      <c r="Y822" s="56">
        <f>IF(AC822=0,J822,0)</f>
        <v>0</v>
      </c>
      <c r="Z822" s="56">
        <f>IF(AC822=15,J822,0)</f>
        <v>0</v>
      </c>
      <c r="AA822" s="56">
        <f>IF(AC822=21,J822,0)</f>
        <v>0</v>
      </c>
      <c r="AC822" s="58">
        <v>21</v>
      </c>
      <c r="AD822" s="58">
        <f>G822*0</f>
        <v>0</v>
      </c>
      <c r="AE822" s="58">
        <f>G822*(1-0)</f>
        <v>0</v>
      </c>
      <c r="AL822" s="58">
        <f>F822*AD822</f>
        <v>0</v>
      </c>
      <c r="AM822" s="58">
        <f>F822*AE822</f>
        <v>0</v>
      </c>
      <c r="AN822" s="59" t="s">
        <v>1752</v>
      </c>
      <c r="AO822" s="59" t="s">
        <v>1765</v>
      </c>
      <c r="AP822" s="47" t="s">
        <v>1773</v>
      </c>
    </row>
    <row r="823" spans="1:42" x14ac:dyDescent="0.2">
      <c r="D823" s="60" t="s">
        <v>1431</v>
      </c>
      <c r="F823" s="61">
        <v>0.12</v>
      </c>
    </row>
    <row r="824" spans="1:42" x14ac:dyDescent="0.2">
      <c r="A824" s="52"/>
      <c r="B824" s="53" t="s">
        <v>1143</v>
      </c>
      <c r="C824" s="53" t="s">
        <v>767</v>
      </c>
      <c r="D824" s="269" t="s">
        <v>1290</v>
      </c>
      <c r="E824" s="270"/>
      <c r="F824" s="270"/>
      <c r="G824" s="270"/>
      <c r="H824" s="54">
        <f>SUM(H825:H846)</f>
        <v>0</v>
      </c>
      <c r="I824" s="54">
        <f>SUM(I825:I846)</f>
        <v>0</v>
      </c>
      <c r="J824" s="54">
        <f>H824+I824</f>
        <v>0</v>
      </c>
      <c r="K824" s="47"/>
      <c r="L824" s="54">
        <f>SUM(L825:L846)</f>
        <v>0.75643120000000008</v>
      </c>
      <c r="O824" s="54">
        <f>IF(P824="PR",J824,SUM(N825:N846))</f>
        <v>0</v>
      </c>
      <c r="P824" s="47" t="s">
        <v>1735</v>
      </c>
      <c r="Q824" s="54">
        <f>IF(P824="HS",H824,0)</f>
        <v>0</v>
      </c>
      <c r="R824" s="54">
        <f>IF(P824="HS",I824-O824,0)</f>
        <v>0</v>
      </c>
      <c r="S824" s="54">
        <f>IF(P824="PS",H824,0)</f>
        <v>0</v>
      </c>
      <c r="T824" s="54">
        <f>IF(P824="PS",I824-O824,0)</f>
        <v>0</v>
      </c>
      <c r="U824" s="54">
        <f>IF(P824="MP",H824,0)</f>
        <v>0</v>
      </c>
      <c r="V824" s="54">
        <f>IF(P824="MP",I824-O824,0)</f>
        <v>0</v>
      </c>
      <c r="W824" s="54">
        <f>IF(P824="OM",H824,0)</f>
        <v>0</v>
      </c>
      <c r="X824" s="47" t="s">
        <v>1143</v>
      </c>
      <c r="AH824" s="54">
        <f>SUM(Y825:Y846)</f>
        <v>0</v>
      </c>
      <c r="AI824" s="54">
        <f>SUM(Z825:Z846)</f>
        <v>0</v>
      </c>
      <c r="AJ824" s="54">
        <f>SUM(AA825:AA846)</f>
        <v>0</v>
      </c>
    </row>
    <row r="825" spans="1:42" x14ac:dyDescent="0.2">
      <c r="A825" s="55" t="s">
        <v>412</v>
      </c>
      <c r="B825" s="55" t="s">
        <v>1143</v>
      </c>
      <c r="C825" s="55" t="s">
        <v>1190</v>
      </c>
      <c r="D825" s="55" t="s">
        <v>1291</v>
      </c>
      <c r="E825" s="55" t="s">
        <v>1708</v>
      </c>
      <c r="F825" s="56">
        <v>36.01</v>
      </c>
      <c r="G825" s="56">
        <v>0</v>
      </c>
      <c r="H825" s="56">
        <f>ROUND(F825*AD825,2)</f>
        <v>0</v>
      </c>
      <c r="I825" s="56">
        <f>J825-H825</f>
        <v>0</v>
      </c>
      <c r="J825" s="56">
        <f>ROUND(F825*G825,2)</f>
        <v>0</v>
      </c>
      <c r="K825" s="56">
        <v>0</v>
      </c>
      <c r="L825" s="56">
        <f>F825*K825</f>
        <v>0</v>
      </c>
      <c r="M825" s="57" t="s">
        <v>7</v>
      </c>
      <c r="N825" s="56">
        <f>IF(M825="5",I825,0)</f>
        <v>0</v>
      </c>
      <c r="Y825" s="56">
        <f>IF(AC825=0,J825,0)</f>
        <v>0</v>
      </c>
      <c r="Z825" s="56">
        <f>IF(AC825=15,J825,0)</f>
        <v>0</v>
      </c>
      <c r="AA825" s="56">
        <f>IF(AC825=21,J825,0)</f>
        <v>0</v>
      </c>
      <c r="AC825" s="58">
        <v>21</v>
      </c>
      <c r="AD825" s="58">
        <f>G825*0.334494773519164</f>
        <v>0</v>
      </c>
      <c r="AE825" s="58">
        <f>G825*(1-0.334494773519164)</f>
        <v>0</v>
      </c>
      <c r="AL825" s="58">
        <f>F825*AD825</f>
        <v>0</v>
      </c>
      <c r="AM825" s="58">
        <f>F825*AE825</f>
        <v>0</v>
      </c>
      <c r="AN825" s="59" t="s">
        <v>1753</v>
      </c>
      <c r="AO825" s="59" t="s">
        <v>1766</v>
      </c>
      <c r="AP825" s="47" t="s">
        <v>1773</v>
      </c>
    </row>
    <row r="826" spans="1:42" x14ac:dyDescent="0.2">
      <c r="D826" s="60" t="s">
        <v>1432</v>
      </c>
      <c r="F826" s="61">
        <v>11.49</v>
      </c>
    </row>
    <row r="827" spans="1:42" x14ac:dyDescent="0.2">
      <c r="D827" s="60" t="s">
        <v>1433</v>
      </c>
      <c r="F827" s="61">
        <v>24.52</v>
      </c>
    </row>
    <row r="828" spans="1:42" x14ac:dyDescent="0.2">
      <c r="A828" s="55" t="s">
        <v>413</v>
      </c>
      <c r="B828" s="55" t="s">
        <v>1143</v>
      </c>
      <c r="C828" s="55" t="s">
        <v>1191</v>
      </c>
      <c r="D828" s="55" t="s">
        <v>1864</v>
      </c>
      <c r="E828" s="55" t="s">
        <v>1708</v>
      </c>
      <c r="F828" s="56">
        <v>36.01</v>
      </c>
      <c r="G828" s="56">
        <v>0</v>
      </c>
      <c r="H828" s="56">
        <f>ROUND(F828*AD828,2)</f>
        <v>0</v>
      </c>
      <c r="I828" s="56">
        <f>J828-H828</f>
        <v>0</v>
      </c>
      <c r="J828" s="56">
        <f>ROUND(F828*G828,2)</f>
        <v>0</v>
      </c>
      <c r="K828" s="56">
        <v>1.1E-4</v>
      </c>
      <c r="L828" s="56">
        <f>F828*K828</f>
        <v>3.9610999999999995E-3</v>
      </c>
      <c r="M828" s="57" t="s">
        <v>7</v>
      </c>
      <c r="N828" s="56">
        <f>IF(M828="5",I828,0)</f>
        <v>0</v>
      </c>
      <c r="Y828" s="56">
        <f>IF(AC828=0,J828,0)</f>
        <v>0</v>
      </c>
      <c r="Z828" s="56">
        <f>IF(AC828=15,J828,0)</f>
        <v>0</v>
      </c>
      <c r="AA828" s="56">
        <f>IF(AC828=21,J828,0)</f>
        <v>0</v>
      </c>
      <c r="AC828" s="58">
        <v>21</v>
      </c>
      <c r="AD828" s="58">
        <f>G828*0.75</f>
        <v>0</v>
      </c>
      <c r="AE828" s="58">
        <f>G828*(1-0.75)</f>
        <v>0</v>
      </c>
      <c r="AL828" s="58">
        <f>F828*AD828</f>
        <v>0</v>
      </c>
      <c r="AM828" s="58">
        <f>F828*AE828</f>
        <v>0</v>
      </c>
      <c r="AN828" s="59" t="s">
        <v>1753</v>
      </c>
      <c r="AO828" s="59" t="s">
        <v>1766</v>
      </c>
      <c r="AP828" s="47" t="s">
        <v>1773</v>
      </c>
    </row>
    <row r="829" spans="1:42" x14ac:dyDescent="0.2">
      <c r="D829" s="60" t="s">
        <v>1434</v>
      </c>
      <c r="F829" s="61">
        <v>36.01</v>
      </c>
    </row>
    <row r="830" spans="1:42" x14ac:dyDescent="0.2">
      <c r="A830" s="55" t="s">
        <v>414</v>
      </c>
      <c r="B830" s="55" t="s">
        <v>1143</v>
      </c>
      <c r="C830" s="55" t="s">
        <v>1192</v>
      </c>
      <c r="D830" s="146" t="s">
        <v>1861</v>
      </c>
      <c r="E830" s="55" t="s">
        <v>1708</v>
      </c>
      <c r="F830" s="56">
        <v>36.01</v>
      </c>
      <c r="G830" s="56">
        <v>0</v>
      </c>
      <c r="H830" s="56">
        <f>ROUND(F830*AD830,2)</f>
        <v>0</v>
      </c>
      <c r="I830" s="56">
        <f>J830-H830</f>
        <v>0</v>
      </c>
      <c r="J830" s="56">
        <f>ROUND(F830*G830,2)</f>
        <v>0</v>
      </c>
      <c r="K830" s="56">
        <v>3.5000000000000001E-3</v>
      </c>
      <c r="L830" s="56">
        <f>F830*K830</f>
        <v>0.12603500000000001</v>
      </c>
      <c r="M830" s="57" t="s">
        <v>7</v>
      </c>
      <c r="N830" s="56">
        <f>IF(M830="5",I830,0)</f>
        <v>0</v>
      </c>
      <c r="Y830" s="56">
        <f>IF(AC830=0,J830,0)</f>
        <v>0</v>
      </c>
      <c r="Z830" s="56">
        <f>IF(AC830=15,J830,0)</f>
        <v>0</v>
      </c>
      <c r="AA830" s="56">
        <f>IF(AC830=21,J830,0)</f>
        <v>0</v>
      </c>
      <c r="AC830" s="58">
        <v>21</v>
      </c>
      <c r="AD830" s="58">
        <f>G830*0.315275310834813</f>
        <v>0</v>
      </c>
      <c r="AE830" s="58">
        <f>G830*(1-0.315275310834813)</f>
        <v>0</v>
      </c>
      <c r="AL830" s="58">
        <f>F830*AD830</f>
        <v>0</v>
      </c>
      <c r="AM830" s="58">
        <f>F830*AE830</f>
        <v>0</v>
      </c>
      <c r="AN830" s="59" t="s">
        <v>1753</v>
      </c>
      <c r="AO830" s="59" t="s">
        <v>1766</v>
      </c>
      <c r="AP830" s="47" t="s">
        <v>1773</v>
      </c>
    </row>
    <row r="831" spans="1:42" x14ac:dyDescent="0.2">
      <c r="D831" s="60" t="s">
        <v>1434</v>
      </c>
      <c r="F831" s="61">
        <v>36.01</v>
      </c>
    </row>
    <row r="832" spans="1:42" x14ac:dyDescent="0.2">
      <c r="A832" s="62" t="s">
        <v>415</v>
      </c>
      <c r="B832" s="62" t="s">
        <v>1143</v>
      </c>
      <c r="C832" s="62" t="s">
        <v>1193</v>
      </c>
      <c r="D832" s="147" t="s">
        <v>1862</v>
      </c>
      <c r="E832" s="62" t="s">
        <v>1708</v>
      </c>
      <c r="F832" s="63">
        <v>37.81</v>
      </c>
      <c r="G832" s="63">
        <v>0</v>
      </c>
      <c r="H832" s="63">
        <f>ROUND(F832*AD832,2)</f>
        <v>0</v>
      </c>
      <c r="I832" s="63">
        <f>J832-H832</f>
        <v>0</v>
      </c>
      <c r="J832" s="63">
        <f>ROUND(F832*G832,2)</f>
        <v>0</v>
      </c>
      <c r="K832" s="63">
        <v>1.6E-2</v>
      </c>
      <c r="L832" s="63">
        <f>F832*K832</f>
        <v>0.60496000000000005</v>
      </c>
      <c r="M832" s="64" t="s">
        <v>1731</v>
      </c>
      <c r="N832" s="63">
        <f>IF(M832="5",I832,0)</f>
        <v>0</v>
      </c>
      <c r="Y832" s="63">
        <f>IF(AC832=0,J832,0)</f>
        <v>0</v>
      </c>
      <c r="Z832" s="63">
        <f>IF(AC832=15,J832,0)</f>
        <v>0</v>
      </c>
      <c r="AA832" s="63">
        <f>IF(AC832=21,J832,0)</f>
        <v>0</v>
      </c>
      <c r="AC832" s="58">
        <v>21</v>
      </c>
      <c r="AD832" s="58">
        <f>G832*1</f>
        <v>0</v>
      </c>
      <c r="AE832" s="58">
        <f>G832*(1-1)</f>
        <v>0</v>
      </c>
      <c r="AL832" s="58">
        <f>F832*AD832</f>
        <v>0</v>
      </c>
      <c r="AM832" s="58">
        <f>F832*AE832</f>
        <v>0</v>
      </c>
      <c r="AN832" s="59" t="s">
        <v>1753</v>
      </c>
      <c r="AO832" s="59" t="s">
        <v>1766</v>
      </c>
      <c r="AP832" s="47" t="s">
        <v>1773</v>
      </c>
    </row>
    <row r="833" spans="1:42" x14ac:dyDescent="0.2">
      <c r="D833" s="60" t="s">
        <v>1435</v>
      </c>
      <c r="F833" s="61">
        <v>37.81</v>
      </c>
    </row>
    <row r="834" spans="1:42" x14ac:dyDescent="0.2">
      <c r="A834" s="55" t="s">
        <v>416</v>
      </c>
      <c r="B834" s="55" t="s">
        <v>1143</v>
      </c>
      <c r="C834" s="55" t="s">
        <v>1194</v>
      </c>
      <c r="D834" s="55" t="s">
        <v>1296</v>
      </c>
      <c r="E834" s="55" t="s">
        <v>1708</v>
      </c>
      <c r="F834" s="56">
        <v>36.01</v>
      </c>
      <c r="G834" s="56">
        <v>0</v>
      </c>
      <c r="H834" s="56">
        <f>ROUND(F834*AD834,2)</f>
        <v>0</v>
      </c>
      <c r="I834" s="56">
        <f>J834-H834</f>
        <v>0</v>
      </c>
      <c r="J834" s="56">
        <f>ROUND(F834*G834,2)</f>
        <v>0</v>
      </c>
      <c r="K834" s="56">
        <v>1.1E-4</v>
      </c>
      <c r="L834" s="56">
        <f>F834*K834</f>
        <v>3.9610999999999995E-3</v>
      </c>
      <c r="M834" s="57" t="s">
        <v>7</v>
      </c>
      <c r="N834" s="56">
        <f>IF(M834="5",I834,0)</f>
        <v>0</v>
      </c>
      <c r="Y834" s="56">
        <f>IF(AC834=0,J834,0)</f>
        <v>0</v>
      </c>
      <c r="Z834" s="56">
        <f>IF(AC834=15,J834,0)</f>
        <v>0</v>
      </c>
      <c r="AA834" s="56">
        <f>IF(AC834=21,J834,0)</f>
        <v>0</v>
      </c>
      <c r="AC834" s="58">
        <v>21</v>
      </c>
      <c r="AD834" s="58">
        <f>G834*1</f>
        <v>0</v>
      </c>
      <c r="AE834" s="58">
        <f>G834*(1-1)</f>
        <v>0</v>
      </c>
      <c r="AL834" s="58">
        <f>F834*AD834</f>
        <v>0</v>
      </c>
      <c r="AM834" s="58">
        <f>F834*AE834</f>
        <v>0</v>
      </c>
      <c r="AN834" s="59" t="s">
        <v>1753</v>
      </c>
      <c r="AO834" s="59" t="s">
        <v>1766</v>
      </c>
      <c r="AP834" s="47" t="s">
        <v>1773</v>
      </c>
    </row>
    <row r="835" spans="1:42" x14ac:dyDescent="0.2">
      <c r="D835" s="60" t="s">
        <v>1434</v>
      </c>
      <c r="F835" s="61">
        <v>36.01</v>
      </c>
    </row>
    <row r="836" spans="1:42" x14ac:dyDescent="0.2">
      <c r="A836" s="55" t="s">
        <v>417</v>
      </c>
      <c r="B836" s="55" t="s">
        <v>1143</v>
      </c>
      <c r="C836" s="55" t="s">
        <v>1195</v>
      </c>
      <c r="D836" s="55" t="s">
        <v>1297</v>
      </c>
      <c r="E836" s="55" t="s">
        <v>1709</v>
      </c>
      <c r="F836" s="56">
        <v>55.6</v>
      </c>
      <c r="G836" s="56">
        <v>0</v>
      </c>
      <c r="H836" s="56">
        <f>ROUND(F836*AD836,2)</f>
        <v>0</v>
      </c>
      <c r="I836" s="56">
        <f>J836-H836</f>
        <v>0</v>
      </c>
      <c r="J836" s="56">
        <f>ROUND(F836*G836,2)</f>
        <v>0</v>
      </c>
      <c r="K836" s="56">
        <v>0</v>
      </c>
      <c r="L836" s="56">
        <f>F836*K836</f>
        <v>0</v>
      </c>
      <c r="M836" s="57" t="s">
        <v>7</v>
      </c>
      <c r="N836" s="56">
        <f>IF(M836="5",I836,0)</f>
        <v>0</v>
      </c>
      <c r="Y836" s="56">
        <f>IF(AC836=0,J836,0)</f>
        <v>0</v>
      </c>
      <c r="Z836" s="56">
        <f>IF(AC836=15,J836,0)</f>
        <v>0</v>
      </c>
      <c r="AA836" s="56">
        <f>IF(AC836=21,J836,0)</f>
        <v>0</v>
      </c>
      <c r="AC836" s="58">
        <v>21</v>
      </c>
      <c r="AD836" s="58">
        <f>G836*0</f>
        <v>0</v>
      </c>
      <c r="AE836" s="58">
        <f>G836*(1-0)</f>
        <v>0</v>
      </c>
      <c r="AL836" s="58">
        <f>F836*AD836</f>
        <v>0</v>
      </c>
      <c r="AM836" s="58">
        <f>F836*AE836</f>
        <v>0</v>
      </c>
      <c r="AN836" s="59" t="s">
        <v>1753</v>
      </c>
      <c r="AO836" s="59" t="s">
        <v>1766</v>
      </c>
      <c r="AP836" s="47" t="s">
        <v>1773</v>
      </c>
    </row>
    <row r="837" spans="1:42" x14ac:dyDescent="0.2">
      <c r="D837" s="60" t="s">
        <v>1436</v>
      </c>
      <c r="F837" s="61">
        <v>33.200000000000003</v>
      </c>
    </row>
    <row r="838" spans="1:42" x14ac:dyDescent="0.2">
      <c r="D838" s="60" t="s">
        <v>1437</v>
      </c>
      <c r="F838" s="61">
        <v>12.8</v>
      </c>
    </row>
    <row r="839" spans="1:42" x14ac:dyDescent="0.2">
      <c r="D839" s="60" t="s">
        <v>1406</v>
      </c>
      <c r="F839" s="61">
        <v>9.6</v>
      </c>
    </row>
    <row r="840" spans="1:42" x14ac:dyDescent="0.2">
      <c r="A840" s="55" t="s">
        <v>418</v>
      </c>
      <c r="B840" s="55" t="s">
        <v>1143</v>
      </c>
      <c r="C840" s="55" t="s">
        <v>1196</v>
      </c>
      <c r="D840" s="55" t="s">
        <v>1301</v>
      </c>
      <c r="E840" s="55" t="s">
        <v>1709</v>
      </c>
      <c r="F840" s="56">
        <v>13.44</v>
      </c>
      <c r="G840" s="56">
        <v>0</v>
      </c>
      <c r="H840" s="56">
        <f>ROUND(F840*AD840,2)</f>
        <v>0</v>
      </c>
      <c r="I840" s="56">
        <f>J840-H840</f>
        <v>0</v>
      </c>
      <c r="J840" s="56">
        <f>ROUND(F840*G840,2)</f>
        <v>0</v>
      </c>
      <c r="K840" s="56">
        <v>2.9999999999999997E-4</v>
      </c>
      <c r="L840" s="56">
        <f>F840*K840</f>
        <v>4.0319999999999991E-3</v>
      </c>
      <c r="M840" s="57" t="s">
        <v>7</v>
      </c>
      <c r="N840" s="56">
        <f>IF(M840="5",I840,0)</f>
        <v>0</v>
      </c>
      <c r="Y840" s="56">
        <f>IF(AC840=0,J840,0)</f>
        <v>0</v>
      </c>
      <c r="Z840" s="56">
        <f>IF(AC840=15,J840,0)</f>
        <v>0</v>
      </c>
      <c r="AA840" s="56">
        <f>IF(AC840=21,J840,0)</f>
        <v>0</v>
      </c>
      <c r="AC840" s="58">
        <v>21</v>
      </c>
      <c r="AD840" s="58">
        <f>G840*1</f>
        <v>0</v>
      </c>
      <c r="AE840" s="58">
        <f>G840*(1-1)</f>
        <v>0</v>
      </c>
      <c r="AL840" s="58">
        <f>F840*AD840</f>
        <v>0</v>
      </c>
      <c r="AM840" s="58">
        <f>F840*AE840</f>
        <v>0</v>
      </c>
      <c r="AN840" s="59" t="s">
        <v>1753</v>
      </c>
      <c r="AO840" s="59" t="s">
        <v>1766</v>
      </c>
      <c r="AP840" s="47" t="s">
        <v>1773</v>
      </c>
    </row>
    <row r="841" spans="1:42" x14ac:dyDescent="0.2">
      <c r="D841" s="60" t="s">
        <v>1438</v>
      </c>
      <c r="F841" s="61">
        <v>13.44</v>
      </c>
    </row>
    <row r="842" spans="1:42" x14ac:dyDescent="0.2">
      <c r="A842" s="55" t="s">
        <v>419</v>
      </c>
      <c r="B842" s="55" t="s">
        <v>1143</v>
      </c>
      <c r="C842" s="55" t="s">
        <v>1197</v>
      </c>
      <c r="D842" s="55" t="s">
        <v>1303</v>
      </c>
      <c r="E842" s="55" t="s">
        <v>1709</v>
      </c>
      <c r="F842" s="56">
        <v>34.86</v>
      </c>
      <c r="G842" s="56">
        <v>0</v>
      </c>
      <c r="H842" s="56">
        <f>ROUND(F842*AD842,2)</f>
        <v>0</v>
      </c>
      <c r="I842" s="56">
        <f>J842-H842</f>
        <v>0</v>
      </c>
      <c r="J842" s="56">
        <f>ROUND(F842*G842,2)</f>
        <v>0</v>
      </c>
      <c r="K842" s="56">
        <v>2.9999999999999997E-4</v>
      </c>
      <c r="L842" s="56">
        <f>F842*K842</f>
        <v>1.0457999999999999E-2</v>
      </c>
      <c r="M842" s="57" t="s">
        <v>7</v>
      </c>
      <c r="N842" s="56">
        <f>IF(M842="5",I842,0)</f>
        <v>0</v>
      </c>
      <c r="Y842" s="56">
        <f>IF(AC842=0,J842,0)</f>
        <v>0</v>
      </c>
      <c r="Z842" s="56">
        <f>IF(AC842=15,J842,0)</f>
        <v>0</v>
      </c>
      <c r="AA842" s="56">
        <f>IF(AC842=21,J842,0)</f>
        <v>0</v>
      </c>
      <c r="AC842" s="58">
        <v>21</v>
      </c>
      <c r="AD842" s="58">
        <f>G842*1</f>
        <v>0</v>
      </c>
      <c r="AE842" s="58">
        <f>G842*(1-1)</f>
        <v>0</v>
      </c>
      <c r="AL842" s="58">
        <f>F842*AD842</f>
        <v>0</v>
      </c>
      <c r="AM842" s="58">
        <f>F842*AE842</f>
        <v>0</v>
      </c>
      <c r="AN842" s="59" t="s">
        <v>1753</v>
      </c>
      <c r="AO842" s="59" t="s">
        <v>1766</v>
      </c>
      <c r="AP842" s="47" t="s">
        <v>1773</v>
      </c>
    </row>
    <row r="843" spans="1:42" x14ac:dyDescent="0.2">
      <c r="D843" s="60" t="s">
        <v>1439</v>
      </c>
      <c r="F843" s="61">
        <v>34.86</v>
      </c>
    </row>
    <row r="844" spans="1:42" x14ac:dyDescent="0.2">
      <c r="A844" s="55" t="s">
        <v>420</v>
      </c>
      <c r="B844" s="55" t="s">
        <v>1143</v>
      </c>
      <c r="C844" s="55" t="s">
        <v>1198</v>
      </c>
      <c r="D844" s="55" t="s">
        <v>1305</v>
      </c>
      <c r="E844" s="55" t="s">
        <v>1709</v>
      </c>
      <c r="F844" s="56">
        <v>10.08</v>
      </c>
      <c r="G844" s="56">
        <v>0</v>
      </c>
      <c r="H844" s="56">
        <f>ROUND(F844*AD844,2)</f>
        <v>0</v>
      </c>
      <c r="I844" s="56">
        <f>J844-H844</f>
        <v>0</v>
      </c>
      <c r="J844" s="56">
        <f>ROUND(F844*G844,2)</f>
        <v>0</v>
      </c>
      <c r="K844" s="56">
        <v>2.9999999999999997E-4</v>
      </c>
      <c r="L844" s="56">
        <f>F844*K844</f>
        <v>3.0239999999999998E-3</v>
      </c>
      <c r="M844" s="57" t="s">
        <v>7</v>
      </c>
      <c r="N844" s="56">
        <f>IF(M844="5",I844,0)</f>
        <v>0</v>
      </c>
      <c r="Y844" s="56">
        <f>IF(AC844=0,J844,0)</f>
        <v>0</v>
      </c>
      <c r="Z844" s="56">
        <f>IF(AC844=15,J844,0)</f>
        <v>0</v>
      </c>
      <c r="AA844" s="56">
        <f>IF(AC844=21,J844,0)</f>
        <v>0</v>
      </c>
      <c r="AC844" s="58">
        <v>21</v>
      </c>
      <c r="AD844" s="58">
        <f>G844*1</f>
        <v>0</v>
      </c>
      <c r="AE844" s="58">
        <f>G844*(1-1)</f>
        <v>0</v>
      </c>
      <c r="AL844" s="58">
        <f>F844*AD844</f>
        <v>0</v>
      </c>
      <c r="AM844" s="58">
        <f>F844*AE844</f>
        <v>0</v>
      </c>
      <c r="AN844" s="59" t="s">
        <v>1753</v>
      </c>
      <c r="AO844" s="59" t="s">
        <v>1766</v>
      </c>
      <c r="AP844" s="47" t="s">
        <v>1773</v>
      </c>
    </row>
    <row r="845" spans="1:42" x14ac:dyDescent="0.2">
      <c r="D845" s="60" t="s">
        <v>1373</v>
      </c>
      <c r="F845" s="61">
        <v>10.08</v>
      </c>
    </row>
    <row r="846" spans="1:42" x14ac:dyDescent="0.2">
      <c r="A846" s="55" t="s">
        <v>421</v>
      </c>
      <c r="B846" s="55" t="s">
        <v>1143</v>
      </c>
      <c r="C846" s="55" t="s">
        <v>1199</v>
      </c>
      <c r="D846" s="55" t="s">
        <v>1307</v>
      </c>
      <c r="E846" s="55" t="s">
        <v>1710</v>
      </c>
      <c r="F846" s="56">
        <v>0.46</v>
      </c>
      <c r="G846" s="56">
        <v>0</v>
      </c>
      <c r="H846" s="56">
        <f>ROUND(F846*AD846,2)</f>
        <v>0</v>
      </c>
      <c r="I846" s="56">
        <f>J846-H846</f>
        <v>0</v>
      </c>
      <c r="J846" s="56">
        <f>ROUND(F846*G846,2)</f>
        <v>0</v>
      </c>
      <c r="K846" s="56">
        <v>0</v>
      </c>
      <c r="L846" s="56">
        <f>F846*K846</f>
        <v>0</v>
      </c>
      <c r="M846" s="57" t="s">
        <v>10</v>
      </c>
      <c r="N846" s="56">
        <f>IF(M846="5",I846,0)</f>
        <v>0</v>
      </c>
      <c r="Y846" s="56">
        <f>IF(AC846=0,J846,0)</f>
        <v>0</v>
      </c>
      <c r="Z846" s="56">
        <f>IF(AC846=15,J846,0)</f>
        <v>0</v>
      </c>
      <c r="AA846" s="56">
        <f>IF(AC846=21,J846,0)</f>
        <v>0</v>
      </c>
      <c r="AC846" s="58">
        <v>21</v>
      </c>
      <c r="AD846" s="58">
        <f>G846*0</f>
        <v>0</v>
      </c>
      <c r="AE846" s="58">
        <f>G846*(1-0)</f>
        <v>0</v>
      </c>
      <c r="AL846" s="58">
        <f>F846*AD846</f>
        <v>0</v>
      </c>
      <c r="AM846" s="58">
        <f>F846*AE846</f>
        <v>0</v>
      </c>
      <c r="AN846" s="59" t="s">
        <v>1753</v>
      </c>
      <c r="AO846" s="59" t="s">
        <v>1766</v>
      </c>
      <c r="AP846" s="47" t="s">
        <v>1773</v>
      </c>
    </row>
    <row r="847" spans="1:42" x14ac:dyDescent="0.2">
      <c r="D847" s="60" t="s">
        <v>1447</v>
      </c>
      <c r="F847" s="61">
        <v>0.46</v>
      </c>
    </row>
    <row r="848" spans="1:42" x14ac:dyDescent="0.2">
      <c r="A848" s="52"/>
      <c r="B848" s="53" t="s">
        <v>1143</v>
      </c>
      <c r="C848" s="53" t="s">
        <v>770</v>
      </c>
      <c r="D848" s="269" t="s">
        <v>1309</v>
      </c>
      <c r="E848" s="270"/>
      <c r="F848" s="270"/>
      <c r="G848" s="270"/>
      <c r="H848" s="54">
        <f>SUM(H849:H851)</f>
        <v>0</v>
      </c>
      <c r="I848" s="54">
        <f>SUM(I849:I851)</f>
        <v>0</v>
      </c>
      <c r="J848" s="54">
        <f>H848+I848</f>
        <v>0</v>
      </c>
      <c r="K848" s="47"/>
      <c r="L848" s="54">
        <f>SUM(L849:L851)</f>
        <v>1.2011999999999997E-3</v>
      </c>
      <c r="O848" s="54">
        <f>IF(P848="PR",J848,SUM(N849:N851))</f>
        <v>0</v>
      </c>
      <c r="P848" s="47" t="s">
        <v>1735</v>
      </c>
      <c r="Q848" s="54">
        <f>IF(P848="HS",H848,0)</f>
        <v>0</v>
      </c>
      <c r="R848" s="54">
        <f>IF(P848="HS",I848-O848,0)</f>
        <v>0</v>
      </c>
      <c r="S848" s="54">
        <f>IF(P848="PS",H848,0)</f>
        <v>0</v>
      </c>
      <c r="T848" s="54">
        <f>IF(P848="PS",I848-O848,0)</f>
        <v>0</v>
      </c>
      <c r="U848" s="54">
        <f>IF(P848="MP",H848,0)</f>
        <v>0</v>
      </c>
      <c r="V848" s="54">
        <f>IF(P848="MP",I848-O848,0)</f>
        <v>0</v>
      </c>
      <c r="W848" s="54">
        <f>IF(P848="OM",H848,0)</f>
        <v>0</v>
      </c>
      <c r="X848" s="47" t="s">
        <v>1143</v>
      </c>
      <c r="AH848" s="54">
        <f>SUM(Y849:Y851)</f>
        <v>0</v>
      </c>
      <c r="AI848" s="54">
        <f>SUM(Z849:Z851)</f>
        <v>0</v>
      </c>
      <c r="AJ848" s="54">
        <f>SUM(AA849:AA851)</f>
        <v>0</v>
      </c>
    </row>
    <row r="849" spans="1:42" x14ac:dyDescent="0.2">
      <c r="A849" s="55" t="s">
        <v>422</v>
      </c>
      <c r="B849" s="55" t="s">
        <v>1143</v>
      </c>
      <c r="C849" s="55" t="s">
        <v>1200</v>
      </c>
      <c r="D849" s="55" t="s">
        <v>1310</v>
      </c>
      <c r="E849" s="55" t="s">
        <v>1708</v>
      </c>
      <c r="F849" s="56">
        <v>5.72</v>
      </c>
      <c r="G849" s="56">
        <v>0</v>
      </c>
      <c r="H849" s="56">
        <f>ROUND(F849*AD849,2)</f>
        <v>0</v>
      </c>
      <c r="I849" s="56">
        <f>J849-H849</f>
        <v>0</v>
      </c>
      <c r="J849" s="56">
        <f>ROUND(F849*G849,2)</f>
        <v>0</v>
      </c>
      <c r="K849" s="56">
        <v>6.9999999999999994E-5</v>
      </c>
      <c r="L849" s="56">
        <f>F849*K849</f>
        <v>4.0039999999999992E-4</v>
      </c>
      <c r="M849" s="57" t="s">
        <v>7</v>
      </c>
      <c r="N849" s="56">
        <f>IF(M849="5",I849,0)</f>
        <v>0</v>
      </c>
      <c r="Y849" s="56">
        <f>IF(AC849=0,J849,0)</f>
        <v>0</v>
      </c>
      <c r="Z849" s="56">
        <f>IF(AC849=15,J849,0)</f>
        <v>0</v>
      </c>
      <c r="AA849" s="56">
        <f>IF(AC849=21,J849,0)</f>
        <v>0</v>
      </c>
      <c r="AC849" s="58">
        <v>21</v>
      </c>
      <c r="AD849" s="58">
        <f>G849*0.30859375</f>
        <v>0</v>
      </c>
      <c r="AE849" s="58">
        <f>G849*(1-0.30859375)</f>
        <v>0</v>
      </c>
      <c r="AL849" s="58">
        <f>F849*AD849</f>
        <v>0</v>
      </c>
      <c r="AM849" s="58">
        <f>F849*AE849</f>
        <v>0</v>
      </c>
      <c r="AN849" s="59" t="s">
        <v>1754</v>
      </c>
      <c r="AO849" s="59" t="s">
        <v>1766</v>
      </c>
      <c r="AP849" s="47" t="s">
        <v>1773</v>
      </c>
    </row>
    <row r="850" spans="1:42" x14ac:dyDescent="0.2">
      <c r="D850" s="60" t="s">
        <v>1441</v>
      </c>
      <c r="F850" s="61">
        <v>5.72</v>
      </c>
    </row>
    <row r="851" spans="1:42" x14ac:dyDescent="0.2">
      <c r="A851" s="55" t="s">
        <v>423</v>
      </c>
      <c r="B851" s="55" t="s">
        <v>1143</v>
      </c>
      <c r="C851" s="55" t="s">
        <v>1201</v>
      </c>
      <c r="D851" s="55" t="s">
        <v>1863</v>
      </c>
      <c r="E851" s="55" t="s">
        <v>1708</v>
      </c>
      <c r="F851" s="56">
        <v>5.72</v>
      </c>
      <c r="G851" s="56">
        <v>0</v>
      </c>
      <c r="H851" s="56">
        <f>ROUND(F851*AD851,2)</f>
        <v>0</v>
      </c>
      <c r="I851" s="56">
        <f>J851-H851</f>
        <v>0</v>
      </c>
      <c r="J851" s="56">
        <f>ROUND(F851*G851,2)</f>
        <v>0</v>
      </c>
      <c r="K851" s="56">
        <v>1.3999999999999999E-4</v>
      </c>
      <c r="L851" s="56">
        <f>F851*K851</f>
        <v>8.0079999999999984E-4</v>
      </c>
      <c r="M851" s="57" t="s">
        <v>7</v>
      </c>
      <c r="N851" s="56">
        <f>IF(M851="5",I851,0)</f>
        <v>0</v>
      </c>
      <c r="Y851" s="56">
        <f>IF(AC851=0,J851,0)</f>
        <v>0</v>
      </c>
      <c r="Z851" s="56">
        <f>IF(AC851=15,J851,0)</f>
        <v>0</v>
      </c>
      <c r="AA851" s="56">
        <f>IF(AC851=21,J851,0)</f>
        <v>0</v>
      </c>
      <c r="AC851" s="58">
        <v>21</v>
      </c>
      <c r="AD851" s="58">
        <f>G851*0.45045871559633</f>
        <v>0</v>
      </c>
      <c r="AE851" s="58">
        <f>G851*(1-0.45045871559633)</f>
        <v>0</v>
      </c>
      <c r="AL851" s="58">
        <f>F851*AD851</f>
        <v>0</v>
      </c>
      <c r="AM851" s="58">
        <f>F851*AE851</f>
        <v>0</v>
      </c>
      <c r="AN851" s="59" t="s">
        <v>1754</v>
      </c>
      <c r="AO851" s="59" t="s">
        <v>1766</v>
      </c>
      <c r="AP851" s="47" t="s">
        <v>1773</v>
      </c>
    </row>
    <row r="852" spans="1:42" x14ac:dyDescent="0.2">
      <c r="D852" s="60" t="s">
        <v>1441</v>
      </c>
      <c r="F852" s="61">
        <v>5.72</v>
      </c>
    </row>
    <row r="853" spans="1:42" x14ac:dyDescent="0.2">
      <c r="A853" s="52"/>
      <c r="B853" s="53" t="s">
        <v>1143</v>
      </c>
      <c r="C853" s="53" t="s">
        <v>99</v>
      </c>
      <c r="D853" s="269" t="s">
        <v>1312</v>
      </c>
      <c r="E853" s="270"/>
      <c r="F853" s="270"/>
      <c r="G853" s="270"/>
      <c r="H853" s="54">
        <f>SUM(H854:H862)</f>
        <v>0</v>
      </c>
      <c r="I853" s="54">
        <f>SUM(I854:I862)</f>
        <v>0</v>
      </c>
      <c r="J853" s="54">
        <f>H853+I853</f>
        <v>0</v>
      </c>
      <c r="K853" s="47"/>
      <c r="L853" s="54">
        <f>SUM(L854:L862)</f>
        <v>3.6743600000000001E-2</v>
      </c>
      <c r="O853" s="54">
        <f>IF(P853="PR",J853,SUM(N854:N862))</f>
        <v>0</v>
      </c>
      <c r="P853" s="47" t="s">
        <v>1734</v>
      </c>
      <c r="Q853" s="54">
        <f>IF(P853="HS",H853,0)</f>
        <v>0</v>
      </c>
      <c r="R853" s="54">
        <f>IF(P853="HS",I853-O853,0)</f>
        <v>0</v>
      </c>
      <c r="S853" s="54">
        <f>IF(P853="PS",H853,0)</f>
        <v>0</v>
      </c>
      <c r="T853" s="54">
        <f>IF(P853="PS",I853-O853,0)</f>
        <v>0</v>
      </c>
      <c r="U853" s="54">
        <f>IF(P853="MP",H853,0)</f>
        <v>0</v>
      </c>
      <c r="V853" s="54">
        <f>IF(P853="MP",I853-O853,0)</f>
        <v>0</v>
      </c>
      <c r="W853" s="54">
        <f>IF(P853="OM",H853,0)</f>
        <v>0</v>
      </c>
      <c r="X853" s="47" t="s">
        <v>1143</v>
      </c>
      <c r="AH853" s="54">
        <f>SUM(Y854:Y862)</f>
        <v>0</v>
      </c>
      <c r="AI853" s="54">
        <f>SUM(Z854:Z862)</f>
        <v>0</v>
      </c>
      <c r="AJ853" s="54">
        <f>SUM(AA854:AA862)</f>
        <v>0</v>
      </c>
    </row>
    <row r="854" spans="1:42" x14ac:dyDescent="0.2">
      <c r="A854" s="55" t="s">
        <v>424</v>
      </c>
      <c r="B854" s="55" t="s">
        <v>1143</v>
      </c>
      <c r="C854" s="55" t="s">
        <v>1202</v>
      </c>
      <c r="D854" s="55" t="s">
        <v>1313</v>
      </c>
      <c r="E854" s="55" t="s">
        <v>1712</v>
      </c>
      <c r="F854" s="56">
        <v>2</v>
      </c>
      <c r="G854" s="56">
        <v>0</v>
      </c>
      <c r="H854" s="56">
        <f>ROUND(F854*AD854,2)</f>
        <v>0</v>
      </c>
      <c r="I854" s="56">
        <f>J854-H854</f>
        <v>0</v>
      </c>
      <c r="J854" s="56">
        <f>ROUND(F854*G854,2)</f>
        <v>0</v>
      </c>
      <c r="K854" s="56">
        <v>0</v>
      </c>
      <c r="L854" s="56">
        <f>F854*K854</f>
        <v>0</v>
      </c>
      <c r="M854" s="57" t="s">
        <v>7</v>
      </c>
      <c r="N854" s="56">
        <f>IF(M854="5",I854,0)</f>
        <v>0</v>
      </c>
      <c r="Y854" s="56">
        <f>IF(AC854=0,J854,0)</f>
        <v>0</v>
      </c>
      <c r="Z854" s="56">
        <f>IF(AC854=15,J854,0)</f>
        <v>0</v>
      </c>
      <c r="AA854" s="56">
        <f>IF(AC854=21,J854,0)</f>
        <v>0</v>
      </c>
      <c r="AC854" s="58">
        <v>21</v>
      </c>
      <c r="AD854" s="58">
        <f>G854*0.297029702970297</f>
        <v>0</v>
      </c>
      <c r="AE854" s="58">
        <f>G854*(1-0.297029702970297)</f>
        <v>0</v>
      </c>
      <c r="AL854" s="58">
        <f>F854*AD854</f>
        <v>0</v>
      </c>
      <c r="AM854" s="58">
        <f>F854*AE854</f>
        <v>0</v>
      </c>
      <c r="AN854" s="59" t="s">
        <v>1755</v>
      </c>
      <c r="AO854" s="59" t="s">
        <v>1767</v>
      </c>
      <c r="AP854" s="47" t="s">
        <v>1773</v>
      </c>
    </row>
    <row r="855" spans="1:42" x14ac:dyDescent="0.2">
      <c r="D855" s="60" t="s">
        <v>1357</v>
      </c>
      <c r="F855" s="61">
        <v>2</v>
      </c>
    </row>
    <row r="856" spans="1:42" x14ac:dyDescent="0.2">
      <c r="A856" s="55" t="s">
        <v>425</v>
      </c>
      <c r="B856" s="55" t="s">
        <v>1143</v>
      </c>
      <c r="C856" s="55" t="s">
        <v>1203</v>
      </c>
      <c r="D856" s="55" t="s">
        <v>1840</v>
      </c>
      <c r="E856" s="55" t="s">
        <v>1712</v>
      </c>
      <c r="F856" s="56">
        <v>2</v>
      </c>
      <c r="G856" s="56">
        <v>0</v>
      </c>
      <c r="H856" s="56">
        <f>ROUND(F856*AD856,2)</f>
        <v>0</v>
      </c>
      <c r="I856" s="56">
        <f>J856-H856</f>
        <v>0</v>
      </c>
      <c r="J856" s="56">
        <f>ROUND(F856*G856,2)</f>
        <v>0</v>
      </c>
      <c r="K856" s="56">
        <v>4.0000000000000002E-4</v>
      </c>
      <c r="L856" s="56">
        <f>F856*K856</f>
        <v>8.0000000000000004E-4</v>
      </c>
      <c r="M856" s="57" t="s">
        <v>7</v>
      </c>
      <c r="N856" s="56">
        <f>IF(M856="5",I856,0)</f>
        <v>0</v>
      </c>
      <c r="Y856" s="56">
        <f>IF(AC856=0,J856,0)</f>
        <v>0</v>
      </c>
      <c r="Z856" s="56">
        <f>IF(AC856=15,J856,0)</f>
        <v>0</v>
      </c>
      <c r="AA856" s="56">
        <f>IF(AC856=21,J856,0)</f>
        <v>0</v>
      </c>
      <c r="AC856" s="58">
        <v>21</v>
      </c>
      <c r="AD856" s="58">
        <f>G856*1</f>
        <v>0</v>
      </c>
      <c r="AE856" s="58">
        <f>G856*(1-1)</f>
        <v>0</v>
      </c>
      <c r="AL856" s="58">
        <f>F856*AD856</f>
        <v>0</v>
      </c>
      <c r="AM856" s="58">
        <f>F856*AE856</f>
        <v>0</v>
      </c>
      <c r="AN856" s="59" t="s">
        <v>1755</v>
      </c>
      <c r="AO856" s="59" t="s">
        <v>1767</v>
      </c>
      <c r="AP856" s="47" t="s">
        <v>1773</v>
      </c>
    </row>
    <row r="857" spans="1:42" x14ac:dyDescent="0.2">
      <c r="D857" s="60" t="s">
        <v>1357</v>
      </c>
      <c r="F857" s="61">
        <v>2</v>
      </c>
    </row>
    <row r="858" spans="1:42" x14ac:dyDescent="0.2">
      <c r="A858" s="55" t="s">
        <v>426</v>
      </c>
      <c r="B858" s="55" t="s">
        <v>1143</v>
      </c>
      <c r="C858" s="55" t="s">
        <v>1204</v>
      </c>
      <c r="D858" s="55" t="s">
        <v>1314</v>
      </c>
      <c r="E858" s="55" t="s">
        <v>1712</v>
      </c>
      <c r="F858" s="56">
        <v>2</v>
      </c>
      <c r="G858" s="56">
        <v>0</v>
      </c>
      <c r="H858" s="56">
        <f>ROUND(F858*AD858,2)</f>
        <v>0</v>
      </c>
      <c r="I858" s="56">
        <f>J858-H858</f>
        <v>0</v>
      </c>
      <c r="J858" s="56">
        <f>ROUND(F858*G858,2)</f>
        <v>0</v>
      </c>
      <c r="K858" s="56">
        <v>2.14E-3</v>
      </c>
      <c r="L858" s="56">
        <f>F858*K858</f>
        <v>4.28E-3</v>
      </c>
      <c r="M858" s="57" t="s">
        <v>7</v>
      </c>
      <c r="N858" s="56">
        <f>IF(M858="5",I858,0)</f>
        <v>0</v>
      </c>
      <c r="Y858" s="56">
        <f>IF(AC858=0,J858,0)</f>
        <v>0</v>
      </c>
      <c r="Z858" s="56">
        <f>IF(AC858=15,J858,0)</f>
        <v>0</v>
      </c>
      <c r="AA858" s="56">
        <f>IF(AC858=21,J858,0)</f>
        <v>0</v>
      </c>
      <c r="AC858" s="58">
        <v>21</v>
      </c>
      <c r="AD858" s="58">
        <f>G858*0.474254742547426</f>
        <v>0</v>
      </c>
      <c r="AE858" s="58">
        <f>G858*(1-0.474254742547426)</f>
        <v>0</v>
      </c>
      <c r="AL858" s="58">
        <f>F858*AD858</f>
        <v>0</v>
      </c>
      <c r="AM858" s="58">
        <f>F858*AE858</f>
        <v>0</v>
      </c>
      <c r="AN858" s="59" t="s">
        <v>1755</v>
      </c>
      <c r="AO858" s="59" t="s">
        <v>1767</v>
      </c>
      <c r="AP858" s="47" t="s">
        <v>1773</v>
      </c>
    </row>
    <row r="859" spans="1:42" x14ac:dyDescent="0.2">
      <c r="D859" s="60" t="s">
        <v>1357</v>
      </c>
      <c r="F859" s="61">
        <v>2</v>
      </c>
    </row>
    <row r="860" spans="1:42" x14ac:dyDescent="0.2">
      <c r="A860" s="55" t="s">
        <v>427</v>
      </c>
      <c r="B860" s="55" t="s">
        <v>1143</v>
      </c>
      <c r="C860" s="55" t="s">
        <v>1205</v>
      </c>
      <c r="D860" s="55" t="s">
        <v>1841</v>
      </c>
      <c r="E860" s="55" t="s">
        <v>1712</v>
      </c>
      <c r="F860" s="56">
        <v>2</v>
      </c>
      <c r="G860" s="56">
        <v>0</v>
      </c>
      <c r="H860" s="56">
        <f>ROUND(F860*AD860,2)</f>
        <v>0</v>
      </c>
      <c r="I860" s="56">
        <f>J860-H860</f>
        <v>0</v>
      </c>
      <c r="J860" s="56">
        <f>ROUND(F860*G860,2)</f>
        <v>0</v>
      </c>
      <c r="K860" s="56">
        <v>1.4999999999999999E-2</v>
      </c>
      <c r="L860" s="56">
        <f>F860*K860</f>
        <v>0.03</v>
      </c>
      <c r="M860" s="57" t="s">
        <v>7</v>
      </c>
      <c r="N860" s="56">
        <f>IF(M860="5",I860,0)</f>
        <v>0</v>
      </c>
      <c r="Y860" s="56">
        <f>IF(AC860=0,J860,0)</f>
        <v>0</v>
      </c>
      <c r="Z860" s="56">
        <f>IF(AC860=15,J860,0)</f>
        <v>0</v>
      </c>
      <c r="AA860" s="56">
        <f>IF(AC860=21,J860,0)</f>
        <v>0</v>
      </c>
      <c r="AC860" s="58">
        <v>21</v>
      </c>
      <c r="AD860" s="58">
        <f>G860*1</f>
        <v>0</v>
      </c>
      <c r="AE860" s="58">
        <f>G860*(1-1)</f>
        <v>0</v>
      </c>
      <c r="AL860" s="58">
        <f>F860*AD860</f>
        <v>0</v>
      </c>
      <c r="AM860" s="58">
        <f>F860*AE860</f>
        <v>0</v>
      </c>
      <c r="AN860" s="59" t="s">
        <v>1755</v>
      </c>
      <c r="AO860" s="59" t="s">
        <v>1767</v>
      </c>
      <c r="AP860" s="47" t="s">
        <v>1773</v>
      </c>
    </row>
    <row r="861" spans="1:42" x14ac:dyDescent="0.2">
      <c r="D861" s="60" t="s">
        <v>1357</v>
      </c>
      <c r="F861" s="61">
        <v>2</v>
      </c>
    </row>
    <row r="862" spans="1:42" x14ac:dyDescent="0.2">
      <c r="A862" s="55" t="s">
        <v>428</v>
      </c>
      <c r="B862" s="55" t="s">
        <v>1143</v>
      </c>
      <c r="C862" s="55" t="s">
        <v>1206</v>
      </c>
      <c r="D862" s="55" t="s">
        <v>1315</v>
      </c>
      <c r="E862" s="55" t="s">
        <v>1708</v>
      </c>
      <c r="F862" s="56">
        <v>41.59</v>
      </c>
      <c r="G862" s="56">
        <v>0</v>
      </c>
      <c r="H862" s="56">
        <f>ROUND(F862*AD862,2)</f>
        <v>0</v>
      </c>
      <c r="I862" s="56">
        <f>J862-H862</f>
        <v>0</v>
      </c>
      <c r="J862" s="56">
        <f>ROUND(F862*G862,2)</f>
        <v>0</v>
      </c>
      <c r="K862" s="56">
        <v>4.0000000000000003E-5</v>
      </c>
      <c r="L862" s="56">
        <f>F862*K862</f>
        <v>1.6636000000000003E-3</v>
      </c>
      <c r="M862" s="57" t="s">
        <v>7</v>
      </c>
      <c r="N862" s="56">
        <f>IF(M862="5",I862,0)</f>
        <v>0</v>
      </c>
      <c r="Y862" s="56">
        <f>IF(AC862=0,J862,0)</f>
        <v>0</v>
      </c>
      <c r="Z862" s="56">
        <f>IF(AC862=15,J862,0)</f>
        <v>0</v>
      </c>
      <c r="AA862" s="56">
        <f>IF(AC862=21,J862,0)</f>
        <v>0</v>
      </c>
      <c r="AC862" s="58">
        <v>21</v>
      </c>
      <c r="AD862" s="58">
        <f>G862*0.0193808882907133</f>
        <v>0</v>
      </c>
      <c r="AE862" s="58">
        <f>G862*(1-0.0193808882907133)</f>
        <v>0</v>
      </c>
      <c r="AL862" s="58">
        <f>F862*AD862</f>
        <v>0</v>
      </c>
      <c r="AM862" s="58">
        <f>F862*AE862</f>
        <v>0</v>
      </c>
      <c r="AN862" s="59" t="s">
        <v>1755</v>
      </c>
      <c r="AO862" s="59" t="s">
        <v>1767</v>
      </c>
      <c r="AP862" s="47" t="s">
        <v>1773</v>
      </c>
    </row>
    <row r="863" spans="1:42" x14ac:dyDescent="0.2">
      <c r="D863" s="60" t="s">
        <v>1442</v>
      </c>
      <c r="F863" s="61">
        <v>41.59</v>
      </c>
    </row>
    <row r="864" spans="1:42" x14ac:dyDescent="0.2">
      <c r="A864" s="52"/>
      <c r="B864" s="53" t="s">
        <v>1143</v>
      </c>
      <c r="C864" s="53" t="s">
        <v>100</v>
      </c>
      <c r="D864" s="269" t="s">
        <v>1317</v>
      </c>
      <c r="E864" s="270"/>
      <c r="F864" s="270"/>
      <c r="G864" s="270"/>
      <c r="H864" s="54">
        <f>SUM(H865:H870)</f>
        <v>0</v>
      </c>
      <c r="I864" s="54">
        <f>SUM(I865:I870)</f>
        <v>0</v>
      </c>
      <c r="J864" s="54">
        <f>H864+I864</f>
        <v>0</v>
      </c>
      <c r="K864" s="47"/>
      <c r="L864" s="54">
        <f>SUM(L865:L870)</f>
        <v>0.12</v>
      </c>
      <c r="O864" s="54">
        <f>IF(P864="PR",J864,SUM(N865:N870))</f>
        <v>0</v>
      </c>
      <c r="P864" s="47" t="s">
        <v>1734</v>
      </c>
      <c r="Q864" s="54">
        <f>IF(P864="HS",H864,0)</f>
        <v>0</v>
      </c>
      <c r="R864" s="54">
        <f>IF(P864="HS",I864-O864,0)</f>
        <v>0</v>
      </c>
      <c r="S864" s="54">
        <f>IF(P864="PS",H864,0)</f>
        <v>0</v>
      </c>
      <c r="T864" s="54">
        <f>IF(P864="PS",I864-O864,0)</f>
        <v>0</v>
      </c>
      <c r="U864" s="54">
        <f>IF(P864="MP",H864,0)</f>
        <v>0</v>
      </c>
      <c r="V864" s="54">
        <f>IF(P864="MP",I864-O864,0)</f>
        <v>0</v>
      </c>
      <c r="W864" s="54">
        <f>IF(P864="OM",H864,0)</f>
        <v>0</v>
      </c>
      <c r="X864" s="47" t="s">
        <v>1143</v>
      </c>
      <c r="AH864" s="54">
        <f>SUM(Y865:Y870)</f>
        <v>0</v>
      </c>
      <c r="AI864" s="54">
        <f>SUM(Z865:Z870)</f>
        <v>0</v>
      </c>
      <c r="AJ864" s="54">
        <f>SUM(AA865:AA870)</f>
        <v>0</v>
      </c>
    </row>
    <row r="865" spans="1:42" x14ac:dyDescent="0.2">
      <c r="A865" s="55" t="s">
        <v>429</v>
      </c>
      <c r="B865" s="55" t="s">
        <v>1143</v>
      </c>
      <c r="C865" s="55" t="s">
        <v>1207</v>
      </c>
      <c r="D865" s="55" t="s">
        <v>1318</v>
      </c>
      <c r="E865" s="55" t="s">
        <v>1712</v>
      </c>
      <c r="F865" s="56">
        <v>2</v>
      </c>
      <c r="G865" s="56">
        <v>0</v>
      </c>
      <c r="H865" s="56">
        <f t="shared" ref="H865:H870" si="180">ROUND(F865*AD865,2)</f>
        <v>0</v>
      </c>
      <c r="I865" s="56">
        <f t="shared" ref="I865:I870" si="181">J865-H865</f>
        <v>0</v>
      </c>
      <c r="J865" s="56">
        <f t="shared" ref="J865:J870" si="182">ROUND(F865*G865,2)</f>
        <v>0</v>
      </c>
      <c r="K865" s="56">
        <v>4.0000000000000002E-4</v>
      </c>
      <c r="L865" s="56">
        <f t="shared" ref="L865:L870" si="183">F865*K865</f>
        <v>8.0000000000000004E-4</v>
      </c>
      <c r="M865" s="57" t="s">
        <v>8</v>
      </c>
      <c r="N865" s="56">
        <f t="shared" ref="N865:N870" si="184">IF(M865="5",I865,0)</f>
        <v>0</v>
      </c>
      <c r="Y865" s="56">
        <f t="shared" ref="Y865:Y870" si="185">IF(AC865=0,J865,0)</f>
        <v>0</v>
      </c>
      <c r="Z865" s="56">
        <f t="shared" ref="Z865:Z870" si="186">IF(AC865=15,J865,0)</f>
        <v>0</v>
      </c>
      <c r="AA865" s="56">
        <f t="shared" ref="AA865:AA870" si="187">IF(AC865=21,J865,0)</f>
        <v>0</v>
      </c>
      <c r="AC865" s="58">
        <v>21</v>
      </c>
      <c r="AD865" s="58">
        <f t="shared" ref="AD865:AD870" si="188">G865*0</f>
        <v>0</v>
      </c>
      <c r="AE865" s="58">
        <f t="shared" ref="AE865:AE870" si="189">G865*(1-0)</f>
        <v>0</v>
      </c>
      <c r="AL865" s="58">
        <f t="shared" ref="AL865:AL870" si="190">F865*AD865</f>
        <v>0</v>
      </c>
      <c r="AM865" s="58">
        <f t="shared" ref="AM865:AM870" si="191">F865*AE865</f>
        <v>0</v>
      </c>
      <c r="AN865" s="59" t="s">
        <v>1756</v>
      </c>
      <c r="AO865" s="59" t="s">
        <v>1767</v>
      </c>
      <c r="AP865" s="47" t="s">
        <v>1773</v>
      </c>
    </row>
    <row r="866" spans="1:42" x14ac:dyDescent="0.2">
      <c r="A866" s="55" t="s">
        <v>430</v>
      </c>
      <c r="B866" s="55" t="s">
        <v>1143</v>
      </c>
      <c r="C866" s="55" t="s">
        <v>1208</v>
      </c>
      <c r="D866" s="55" t="s">
        <v>1319</v>
      </c>
      <c r="E866" s="55" t="s">
        <v>1712</v>
      </c>
      <c r="F866" s="56">
        <v>3</v>
      </c>
      <c r="G866" s="56">
        <v>0</v>
      </c>
      <c r="H866" s="56">
        <f t="shared" si="180"/>
        <v>0</v>
      </c>
      <c r="I866" s="56">
        <f t="shared" si="181"/>
        <v>0</v>
      </c>
      <c r="J866" s="56">
        <f t="shared" si="182"/>
        <v>0</v>
      </c>
      <c r="K866" s="56">
        <v>4.0000000000000002E-4</v>
      </c>
      <c r="L866" s="56">
        <f t="shared" si="183"/>
        <v>1.2000000000000001E-3</v>
      </c>
      <c r="M866" s="57" t="s">
        <v>8</v>
      </c>
      <c r="N866" s="56">
        <f t="shared" si="184"/>
        <v>0</v>
      </c>
      <c r="Y866" s="56">
        <f t="shared" si="185"/>
        <v>0</v>
      </c>
      <c r="Z866" s="56">
        <f t="shared" si="186"/>
        <v>0</v>
      </c>
      <c r="AA866" s="56">
        <f t="shared" si="187"/>
        <v>0</v>
      </c>
      <c r="AC866" s="58">
        <v>21</v>
      </c>
      <c r="AD866" s="58">
        <f t="shared" si="188"/>
        <v>0</v>
      </c>
      <c r="AE866" s="58">
        <f t="shared" si="189"/>
        <v>0</v>
      </c>
      <c r="AL866" s="58">
        <f t="shared" si="190"/>
        <v>0</v>
      </c>
      <c r="AM866" s="58">
        <f t="shared" si="191"/>
        <v>0</v>
      </c>
      <c r="AN866" s="59" t="s">
        <v>1756</v>
      </c>
      <c r="AO866" s="59" t="s">
        <v>1767</v>
      </c>
      <c r="AP866" s="47" t="s">
        <v>1773</v>
      </c>
    </row>
    <row r="867" spans="1:42" x14ac:dyDescent="0.2">
      <c r="A867" s="55" t="s">
        <v>431</v>
      </c>
      <c r="B867" s="55" t="s">
        <v>1143</v>
      </c>
      <c r="C867" s="55" t="s">
        <v>1209</v>
      </c>
      <c r="D867" s="55" t="s">
        <v>1320</v>
      </c>
      <c r="E867" s="55" t="s">
        <v>1712</v>
      </c>
      <c r="F867" s="56">
        <v>3</v>
      </c>
      <c r="G867" s="56">
        <v>0</v>
      </c>
      <c r="H867" s="56">
        <f t="shared" si="180"/>
        <v>0</v>
      </c>
      <c r="I867" s="56">
        <f t="shared" si="181"/>
        <v>0</v>
      </c>
      <c r="J867" s="56">
        <f t="shared" si="182"/>
        <v>0</v>
      </c>
      <c r="K867" s="56">
        <v>3.0000000000000001E-3</v>
      </c>
      <c r="L867" s="56">
        <f t="shared" si="183"/>
        <v>9.0000000000000011E-3</v>
      </c>
      <c r="M867" s="57" t="s">
        <v>8</v>
      </c>
      <c r="N867" s="56">
        <f t="shared" si="184"/>
        <v>0</v>
      </c>
      <c r="Y867" s="56">
        <f t="shared" si="185"/>
        <v>0</v>
      </c>
      <c r="Z867" s="56">
        <f t="shared" si="186"/>
        <v>0</v>
      </c>
      <c r="AA867" s="56">
        <f t="shared" si="187"/>
        <v>0</v>
      </c>
      <c r="AC867" s="58">
        <v>21</v>
      </c>
      <c r="AD867" s="58">
        <f t="shared" si="188"/>
        <v>0</v>
      </c>
      <c r="AE867" s="58">
        <f t="shared" si="189"/>
        <v>0</v>
      </c>
      <c r="AL867" s="58">
        <f t="shared" si="190"/>
        <v>0</v>
      </c>
      <c r="AM867" s="58">
        <f t="shared" si="191"/>
        <v>0</v>
      </c>
      <c r="AN867" s="59" t="s">
        <v>1756</v>
      </c>
      <c r="AO867" s="59" t="s">
        <v>1767</v>
      </c>
      <c r="AP867" s="47" t="s">
        <v>1773</v>
      </c>
    </row>
    <row r="868" spans="1:42" x14ac:dyDescent="0.2">
      <c r="A868" s="55" t="s">
        <v>432</v>
      </c>
      <c r="B868" s="55" t="s">
        <v>1143</v>
      </c>
      <c r="C868" s="55" t="s">
        <v>1210</v>
      </c>
      <c r="D868" s="55" t="s">
        <v>1321</v>
      </c>
      <c r="E868" s="55" t="s">
        <v>1712</v>
      </c>
      <c r="F868" s="56">
        <v>2</v>
      </c>
      <c r="G868" s="56">
        <v>0</v>
      </c>
      <c r="H868" s="56">
        <f t="shared" si="180"/>
        <v>0</v>
      </c>
      <c r="I868" s="56">
        <f t="shared" si="181"/>
        <v>0</v>
      </c>
      <c r="J868" s="56">
        <f t="shared" si="182"/>
        <v>0</v>
      </c>
      <c r="K868" s="56">
        <v>5.0000000000000001E-4</v>
      </c>
      <c r="L868" s="56">
        <f t="shared" si="183"/>
        <v>1E-3</v>
      </c>
      <c r="M868" s="57" t="s">
        <v>8</v>
      </c>
      <c r="N868" s="56">
        <f t="shared" si="184"/>
        <v>0</v>
      </c>
      <c r="Y868" s="56">
        <f t="shared" si="185"/>
        <v>0</v>
      </c>
      <c r="Z868" s="56">
        <f t="shared" si="186"/>
        <v>0</v>
      </c>
      <c r="AA868" s="56">
        <f t="shared" si="187"/>
        <v>0</v>
      </c>
      <c r="AC868" s="58">
        <v>21</v>
      </c>
      <c r="AD868" s="58">
        <f t="shared" si="188"/>
        <v>0</v>
      </c>
      <c r="AE868" s="58">
        <f t="shared" si="189"/>
        <v>0</v>
      </c>
      <c r="AL868" s="58">
        <f t="shared" si="190"/>
        <v>0</v>
      </c>
      <c r="AM868" s="58">
        <f t="shared" si="191"/>
        <v>0</v>
      </c>
      <c r="AN868" s="59" t="s">
        <v>1756</v>
      </c>
      <c r="AO868" s="59" t="s">
        <v>1767</v>
      </c>
      <c r="AP868" s="47" t="s">
        <v>1773</v>
      </c>
    </row>
    <row r="869" spans="1:42" x14ac:dyDescent="0.2">
      <c r="A869" s="55" t="s">
        <v>433</v>
      </c>
      <c r="B869" s="55" t="s">
        <v>1143</v>
      </c>
      <c r="C869" s="55" t="s">
        <v>1211</v>
      </c>
      <c r="D869" s="55" t="s">
        <v>1322</v>
      </c>
      <c r="E869" s="55" t="s">
        <v>1708</v>
      </c>
      <c r="F869" s="56">
        <v>4.7</v>
      </c>
      <c r="G869" s="56">
        <v>0</v>
      </c>
      <c r="H869" s="56">
        <f t="shared" si="180"/>
        <v>0</v>
      </c>
      <c r="I869" s="56">
        <f t="shared" si="181"/>
        <v>0</v>
      </c>
      <c r="J869" s="56">
        <f t="shared" si="182"/>
        <v>0</v>
      </c>
      <c r="K869" s="56">
        <v>0.02</v>
      </c>
      <c r="L869" s="56">
        <f t="shared" si="183"/>
        <v>9.4E-2</v>
      </c>
      <c r="M869" s="57" t="s">
        <v>7</v>
      </c>
      <c r="N869" s="56">
        <f t="shared" si="184"/>
        <v>0</v>
      </c>
      <c r="Y869" s="56">
        <f t="shared" si="185"/>
        <v>0</v>
      </c>
      <c r="Z869" s="56">
        <f t="shared" si="186"/>
        <v>0</v>
      </c>
      <c r="AA869" s="56">
        <f t="shared" si="187"/>
        <v>0</v>
      </c>
      <c r="AC869" s="58">
        <v>21</v>
      </c>
      <c r="AD869" s="58">
        <f t="shared" si="188"/>
        <v>0</v>
      </c>
      <c r="AE869" s="58">
        <f t="shared" si="189"/>
        <v>0</v>
      </c>
      <c r="AL869" s="58">
        <f t="shared" si="190"/>
        <v>0</v>
      </c>
      <c r="AM869" s="58">
        <f t="shared" si="191"/>
        <v>0</v>
      </c>
      <c r="AN869" s="59" t="s">
        <v>1756</v>
      </c>
      <c r="AO869" s="59" t="s">
        <v>1767</v>
      </c>
      <c r="AP869" s="47" t="s">
        <v>1773</v>
      </c>
    </row>
    <row r="870" spans="1:42" x14ac:dyDescent="0.2">
      <c r="A870" s="55" t="s">
        <v>434</v>
      </c>
      <c r="B870" s="55" t="s">
        <v>1143</v>
      </c>
      <c r="C870" s="55" t="s">
        <v>1213</v>
      </c>
      <c r="D870" s="55" t="s">
        <v>1324</v>
      </c>
      <c r="E870" s="55" t="s">
        <v>1712</v>
      </c>
      <c r="F870" s="56">
        <v>2</v>
      </c>
      <c r="G870" s="56">
        <v>0</v>
      </c>
      <c r="H870" s="56">
        <f t="shared" si="180"/>
        <v>0</v>
      </c>
      <c r="I870" s="56">
        <f t="shared" si="181"/>
        <v>0</v>
      </c>
      <c r="J870" s="56">
        <f t="shared" si="182"/>
        <v>0</v>
      </c>
      <c r="K870" s="56">
        <v>7.0000000000000001E-3</v>
      </c>
      <c r="L870" s="56">
        <f t="shared" si="183"/>
        <v>1.4E-2</v>
      </c>
      <c r="M870" s="57" t="s">
        <v>8</v>
      </c>
      <c r="N870" s="56">
        <f t="shared" si="184"/>
        <v>0</v>
      </c>
      <c r="Y870" s="56">
        <f t="shared" si="185"/>
        <v>0</v>
      </c>
      <c r="Z870" s="56">
        <f t="shared" si="186"/>
        <v>0</v>
      </c>
      <c r="AA870" s="56">
        <f t="shared" si="187"/>
        <v>0</v>
      </c>
      <c r="AC870" s="58">
        <v>21</v>
      </c>
      <c r="AD870" s="58">
        <f t="shared" si="188"/>
        <v>0</v>
      </c>
      <c r="AE870" s="58">
        <f t="shared" si="189"/>
        <v>0</v>
      </c>
      <c r="AL870" s="58">
        <f t="shared" si="190"/>
        <v>0</v>
      </c>
      <c r="AM870" s="58">
        <f t="shared" si="191"/>
        <v>0</v>
      </c>
      <c r="AN870" s="59" t="s">
        <v>1756</v>
      </c>
      <c r="AO870" s="59" t="s">
        <v>1767</v>
      </c>
      <c r="AP870" s="47" t="s">
        <v>1773</v>
      </c>
    </row>
    <row r="871" spans="1:42" x14ac:dyDescent="0.2">
      <c r="A871" s="52"/>
      <c r="B871" s="53" t="s">
        <v>1143</v>
      </c>
      <c r="C871" s="53" t="s">
        <v>101</v>
      </c>
      <c r="D871" s="269" t="s">
        <v>1325</v>
      </c>
      <c r="E871" s="270"/>
      <c r="F871" s="270"/>
      <c r="G871" s="270"/>
      <c r="H871" s="54">
        <f>SUM(H872:H877)</f>
        <v>0</v>
      </c>
      <c r="I871" s="54">
        <f>SUM(I872:I877)</f>
        <v>0</v>
      </c>
      <c r="J871" s="54">
        <f>H871+I871</f>
        <v>0</v>
      </c>
      <c r="K871" s="47"/>
      <c r="L871" s="54">
        <f>SUM(L872:L877)</f>
        <v>1.9937199999999999</v>
      </c>
      <c r="O871" s="54">
        <f>IF(P871="PR",J871,SUM(N872:N877))</f>
        <v>0</v>
      </c>
      <c r="P871" s="47" t="s">
        <v>1734</v>
      </c>
      <c r="Q871" s="54">
        <f>IF(P871="HS",H871,0)</f>
        <v>0</v>
      </c>
      <c r="R871" s="54">
        <f>IF(P871="HS",I871-O871,0)</f>
        <v>0</v>
      </c>
      <c r="S871" s="54">
        <f>IF(P871="PS",H871,0)</f>
        <v>0</v>
      </c>
      <c r="T871" s="54">
        <f>IF(P871="PS",I871-O871,0)</f>
        <v>0</v>
      </c>
      <c r="U871" s="54">
        <f>IF(P871="MP",H871,0)</f>
        <v>0</v>
      </c>
      <c r="V871" s="54">
        <f>IF(P871="MP",I871-O871,0)</f>
        <v>0</v>
      </c>
      <c r="W871" s="54">
        <f>IF(P871="OM",H871,0)</f>
        <v>0</v>
      </c>
      <c r="X871" s="47" t="s">
        <v>1143</v>
      </c>
      <c r="AH871" s="54">
        <f>SUM(Y872:Y877)</f>
        <v>0</v>
      </c>
      <c r="AI871" s="54">
        <f>SUM(Z872:Z877)</f>
        <v>0</v>
      </c>
      <c r="AJ871" s="54">
        <f>SUM(AA872:AA877)</f>
        <v>0</v>
      </c>
    </row>
    <row r="872" spans="1:42" x14ac:dyDescent="0.2">
      <c r="A872" s="55" t="s">
        <v>435</v>
      </c>
      <c r="B872" s="55" t="s">
        <v>1143</v>
      </c>
      <c r="C872" s="55" t="s">
        <v>1216</v>
      </c>
      <c r="D872" s="55" t="s">
        <v>1328</v>
      </c>
      <c r="E872" s="55" t="s">
        <v>1712</v>
      </c>
      <c r="F872" s="56">
        <v>1</v>
      </c>
      <c r="G872" s="56">
        <v>0</v>
      </c>
      <c r="H872" s="56">
        <f t="shared" ref="H872:H877" si="192">ROUND(F872*AD872,2)</f>
        <v>0</v>
      </c>
      <c r="I872" s="56">
        <f t="shared" ref="I872:I877" si="193">J872-H872</f>
        <v>0</v>
      </c>
      <c r="J872" s="56">
        <f t="shared" ref="J872:J877" si="194">ROUND(F872*G872,2)</f>
        <v>0</v>
      </c>
      <c r="K872" s="56">
        <v>1.933E-2</v>
      </c>
      <c r="L872" s="56">
        <f t="shared" ref="L872:L877" si="195">F872*K872</f>
        <v>1.933E-2</v>
      </c>
      <c r="M872" s="57" t="s">
        <v>7</v>
      </c>
      <c r="N872" s="56">
        <f t="shared" ref="N872:N877" si="196">IF(M872="5",I872,0)</f>
        <v>0</v>
      </c>
      <c r="Y872" s="56">
        <f t="shared" ref="Y872:Y877" si="197">IF(AC872=0,J872,0)</f>
        <v>0</v>
      </c>
      <c r="Z872" s="56">
        <f t="shared" ref="Z872:Z877" si="198">IF(AC872=15,J872,0)</f>
        <v>0</v>
      </c>
      <c r="AA872" s="56">
        <f t="shared" ref="AA872:AA877" si="199">IF(AC872=21,J872,0)</f>
        <v>0</v>
      </c>
      <c r="AC872" s="58">
        <v>21</v>
      </c>
      <c r="AD872" s="58">
        <f t="shared" ref="AD872:AD877" si="200">G872*0</f>
        <v>0</v>
      </c>
      <c r="AE872" s="58">
        <f t="shared" ref="AE872:AE877" si="201">G872*(1-0)</f>
        <v>0</v>
      </c>
      <c r="AL872" s="58">
        <f t="shared" ref="AL872:AL877" si="202">F872*AD872</f>
        <v>0</v>
      </c>
      <c r="AM872" s="58">
        <f t="shared" ref="AM872:AM877" si="203">F872*AE872</f>
        <v>0</v>
      </c>
      <c r="AN872" s="59" t="s">
        <v>1757</v>
      </c>
      <c r="AO872" s="59" t="s">
        <v>1767</v>
      </c>
      <c r="AP872" s="47" t="s">
        <v>1773</v>
      </c>
    </row>
    <row r="873" spans="1:42" x14ac:dyDescent="0.2">
      <c r="A873" s="55" t="s">
        <v>436</v>
      </c>
      <c r="B873" s="55" t="s">
        <v>1143</v>
      </c>
      <c r="C873" s="55" t="s">
        <v>1218</v>
      </c>
      <c r="D873" s="55" t="s">
        <v>1330</v>
      </c>
      <c r="E873" s="55" t="s">
        <v>1712</v>
      </c>
      <c r="F873" s="56">
        <v>2</v>
      </c>
      <c r="G873" s="56">
        <v>0</v>
      </c>
      <c r="H873" s="56">
        <f t="shared" si="192"/>
        <v>0</v>
      </c>
      <c r="I873" s="56">
        <f t="shared" si="193"/>
        <v>0</v>
      </c>
      <c r="J873" s="56">
        <f t="shared" si="194"/>
        <v>0</v>
      </c>
      <c r="K873" s="56">
        <v>1.56E-3</v>
      </c>
      <c r="L873" s="56">
        <f t="shared" si="195"/>
        <v>3.1199999999999999E-3</v>
      </c>
      <c r="M873" s="57" t="s">
        <v>7</v>
      </c>
      <c r="N873" s="56">
        <f t="shared" si="196"/>
        <v>0</v>
      </c>
      <c r="Y873" s="56">
        <f t="shared" si="197"/>
        <v>0</v>
      </c>
      <c r="Z873" s="56">
        <f t="shared" si="198"/>
        <v>0</v>
      </c>
      <c r="AA873" s="56">
        <f t="shared" si="199"/>
        <v>0</v>
      </c>
      <c r="AC873" s="58">
        <v>21</v>
      </c>
      <c r="AD873" s="58">
        <f t="shared" si="200"/>
        <v>0</v>
      </c>
      <c r="AE873" s="58">
        <f t="shared" si="201"/>
        <v>0</v>
      </c>
      <c r="AL873" s="58">
        <f t="shared" si="202"/>
        <v>0</v>
      </c>
      <c r="AM873" s="58">
        <f t="shared" si="203"/>
        <v>0</v>
      </c>
      <c r="AN873" s="59" t="s">
        <v>1757</v>
      </c>
      <c r="AO873" s="59" t="s">
        <v>1767</v>
      </c>
      <c r="AP873" s="47" t="s">
        <v>1773</v>
      </c>
    </row>
    <row r="874" spans="1:42" x14ac:dyDescent="0.2">
      <c r="A874" s="55" t="s">
        <v>437</v>
      </c>
      <c r="B874" s="55" t="s">
        <v>1143</v>
      </c>
      <c r="C874" s="55" t="s">
        <v>1220</v>
      </c>
      <c r="D874" s="55" t="s">
        <v>1332</v>
      </c>
      <c r="E874" s="55" t="s">
        <v>1712</v>
      </c>
      <c r="F874" s="56">
        <v>2</v>
      </c>
      <c r="G874" s="56">
        <v>0</v>
      </c>
      <c r="H874" s="56">
        <f t="shared" si="192"/>
        <v>0</v>
      </c>
      <c r="I874" s="56">
        <f t="shared" si="193"/>
        <v>0</v>
      </c>
      <c r="J874" s="56">
        <f t="shared" si="194"/>
        <v>0</v>
      </c>
      <c r="K874" s="56">
        <v>1.9460000000000002E-2</v>
      </c>
      <c r="L874" s="56">
        <f t="shared" si="195"/>
        <v>3.8920000000000003E-2</v>
      </c>
      <c r="M874" s="57" t="s">
        <v>7</v>
      </c>
      <c r="N874" s="56">
        <f t="shared" si="196"/>
        <v>0</v>
      </c>
      <c r="Y874" s="56">
        <f t="shared" si="197"/>
        <v>0</v>
      </c>
      <c r="Z874" s="56">
        <f t="shared" si="198"/>
        <v>0</v>
      </c>
      <c r="AA874" s="56">
        <f t="shared" si="199"/>
        <v>0</v>
      </c>
      <c r="AC874" s="58">
        <v>21</v>
      </c>
      <c r="AD874" s="58">
        <f t="shared" si="200"/>
        <v>0</v>
      </c>
      <c r="AE874" s="58">
        <f t="shared" si="201"/>
        <v>0</v>
      </c>
      <c r="AL874" s="58">
        <f t="shared" si="202"/>
        <v>0</v>
      </c>
      <c r="AM874" s="58">
        <f t="shared" si="203"/>
        <v>0</v>
      </c>
      <c r="AN874" s="59" t="s">
        <v>1757</v>
      </c>
      <c r="AO874" s="59" t="s">
        <v>1767</v>
      </c>
      <c r="AP874" s="47" t="s">
        <v>1773</v>
      </c>
    </row>
    <row r="875" spans="1:42" x14ac:dyDescent="0.2">
      <c r="A875" s="55" t="s">
        <v>438</v>
      </c>
      <c r="B875" s="55" t="s">
        <v>1143</v>
      </c>
      <c r="C875" s="55" t="s">
        <v>1219</v>
      </c>
      <c r="D875" s="55" t="s">
        <v>1331</v>
      </c>
      <c r="E875" s="55" t="s">
        <v>1708</v>
      </c>
      <c r="F875" s="56">
        <v>27.9</v>
      </c>
      <c r="G875" s="56">
        <v>0</v>
      </c>
      <c r="H875" s="56">
        <f t="shared" si="192"/>
        <v>0</v>
      </c>
      <c r="I875" s="56">
        <f t="shared" si="193"/>
        <v>0</v>
      </c>
      <c r="J875" s="56">
        <f t="shared" si="194"/>
        <v>0</v>
      </c>
      <c r="K875" s="56">
        <v>6.8000000000000005E-2</v>
      </c>
      <c r="L875" s="56">
        <f t="shared" si="195"/>
        <v>1.8972</v>
      </c>
      <c r="M875" s="57" t="s">
        <v>7</v>
      </c>
      <c r="N875" s="56">
        <f t="shared" si="196"/>
        <v>0</v>
      </c>
      <c r="Y875" s="56">
        <f t="shared" si="197"/>
        <v>0</v>
      </c>
      <c r="Z875" s="56">
        <f t="shared" si="198"/>
        <v>0</v>
      </c>
      <c r="AA875" s="56">
        <f t="shared" si="199"/>
        <v>0</v>
      </c>
      <c r="AC875" s="58">
        <v>21</v>
      </c>
      <c r="AD875" s="58">
        <f t="shared" si="200"/>
        <v>0</v>
      </c>
      <c r="AE875" s="58">
        <f t="shared" si="201"/>
        <v>0</v>
      </c>
      <c r="AL875" s="58">
        <f t="shared" si="202"/>
        <v>0</v>
      </c>
      <c r="AM875" s="58">
        <f t="shared" si="203"/>
        <v>0</v>
      </c>
      <c r="AN875" s="59" t="s">
        <v>1757</v>
      </c>
      <c r="AO875" s="59" t="s">
        <v>1767</v>
      </c>
      <c r="AP875" s="47" t="s">
        <v>1773</v>
      </c>
    </row>
    <row r="876" spans="1:42" x14ac:dyDescent="0.2">
      <c r="A876" s="55" t="s">
        <v>439</v>
      </c>
      <c r="B876" s="55" t="s">
        <v>1143</v>
      </c>
      <c r="C876" s="55" t="s">
        <v>1234</v>
      </c>
      <c r="D876" s="55" t="s">
        <v>1443</v>
      </c>
      <c r="E876" s="55" t="s">
        <v>1712</v>
      </c>
      <c r="F876" s="56">
        <v>1</v>
      </c>
      <c r="G876" s="56">
        <v>0</v>
      </c>
      <c r="H876" s="56">
        <f t="shared" si="192"/>
        <v>0</v>
      </c>
      <c r="I876" s="56">
        <f t="shared" si="193"/>
        <v>0</v>
      </c>
      <c r="J876" s="56">
        <f t="shared" si="194"/>
        <v>0</v>
      </c>
      <c r="K876" s="56">
        <v>3.2899999999999999E-2</v>
      </c>
      <c r="L876" s="56">
        <f t="shared" si="195"/>
        <v>3.2899999999999999E-2</v>
      </c>
      <c r="M876" s="57" t="s">
        <v>7</v>
      </c>
      <c r="N876" s="56">
        <f t="shared" si="196"/>
        <v>0</v>
      </c>
      <c r="Y876" s="56">
        <f t="shared" si="197"/>
        <v>0</v>
      </c>
      <c r="Z876" s="56">
        <f t="shared" si="198"/>
        <v>0</v>
      </c>
      <c r="AA876" s="56">
        <f t="shared" si="199"/>
        <v>0</v>
      </c>
      <c r="AC876" s="58">
        <v>21</v>
      </c>
      <c r="AD876" s="58">
        <f t="shared" si="200"/>
        <v>0</v>
      </c>
      <c r="AE876" s="58">
        <f t="shared" si="201"/>
        <v>0</v>
      </c>
      <c r="AL876" s="58">
        <f t="shared" si="202"/>
        <v>0</v>
      </c>
      <c r="AM876" s="58">
        <f t="shared" si="203"/>
        <v>0</v>
      </c>
      <c r="AN876" s="59" t="s">
        <v>1757</v>
      </c>
      <c r="AO876" s="59" t="s">
        <v>1767</v>
      </c>
      <c r="AP876" s="47" t="s">
        <v>1773</v>
      </c>
    </row>
    <row r="877" spans="1:42" x14ac:dyDescent="0.2">
      <c r="A877" s="55" t="s">
        <v>440</v>
      </c>
      <c r="B877" s="55" t="s">
        <v>1143</v>
      </c>
      <c r="C877" s="55" t="s">
        <v>1217</v>
      </c>
      <c r="D877" s="55" t="s">
        <v>1444</v>
      </c>
      <c r="E877" s="55" t="s">
        <v>1712</v>
      </c>
      <c r="F877" s="56">
        <v>1</v>
      </c>
      <c r="G877" s="56">
        <v>0</v>
      </c>
      <c r="H877" s="56">
        <f t="shared" si="192"/>
        <v>0</v>
      </c>
      <c r="I877" s="56">
        <f t="shared" si="193"/>
        <v>0</v>
      </c>
      <c r="J877" s="56">
        <f t="shared" si="194"/>
        <v>0</v>
      </c>
      <c r="K877" s="56">
        <v>2.2499999999999998E-3</v>
      </c>
      <c r="L877" s="56">
        <f t="shared" si="195"/>
        <v>2.2499999999999998E-3</v>
      </c>
      <c r="M877" s="57" t="s">
        <v>7</v>
      </c>
      <c r="N877" s="56">
        <f t="shared" si="196"/>
        <v>0</v>
      </c>
      <c r="Y877" s="56">
        <f t="shared" si="197"/>
        <v>0</v>
      </c>
      <c r="Z877" s="56">
        <f t="shared" si="198"/>
        <v>0</v>
      </c>
      <c r="AA877" s="56">
        <f t="shared" si="199"/>
        <v>0</v>
      </c>
      <c r="AC877" s="58">
        <v>21</v>
      </c>
      <c r="AD877" s="58">
        <f t="shared" si="200"/>
        <v>0</v>
      </c>
      <c r="AE877" s="58">
        <f t="shared" si="201"/>
        <v>0</v>
      </c>
      <c r="AL877" s="58">
        <f t="shared" si="202"/>
        <v>0</v>
      </c>
      <c r="AM877" s="58">
        <f t="shared" si="203"/>
        <v>0</v>
      </c>
      <c r="AN877" s="59" t="s">
        <v>1757</v>
      </c>
      <c r="AO877" s="59" t="s">
        <v>1767</v>
      </c>
      <c r="AP877" s="47" t="s">
        <v>1773</v>
      </c>
    </row>
    <row r="878" spans="1:42" x14ac:dyDescent="0.2">
      <c r="A878" s="52"/>
      <c r="B878" s="53" t="s">
        <v>1143</v>
      </c>
      <c r="C878" s="53" t="s">
        <v>1221</v>
      </c>
      <c r="D878" s="269" t="s">
        <v>1333</v>
      </c>
      <c r="E878" s="270"/>
      <c r="F878" s="270"/>
      <c r="G878" s="270"/>
      <c r="H878" s="54">
        <f>SUM(H879:H879)</f>
        <v>0</v>
      </c>
      <c r="I878" s="54">
        <f>SUM(I879:I879)</f>
        <v>0</v>
      </c>
      <c r="J878" s="54">
        <f>H878+I878</f>
        <v>0</v>
      </c>
      <c r="K878" s="47"/>
      <c r="L878" s="54">
        <f>SUM(L879:L879)</f>
        <v>0</v>
      </c>
      <c r="O878" s="54">
        <f>IF(P878="PR",J878,SUM(N879:N879))</f>
        <v>0</v>
      </c>
      <c r="P878" s="47" t="s">
        <v>1736</v>
      </c>
      <c r="Q878" s="54">
        <f>IF(P878="HS",H878,0)</f>
        <v>0</v>
      </c>
      <c r="R878" s="54">
        <f>IF(P878="HS",I878-O878,0)</f>
        <v>0</v>
      </c>
      <c r="S878" s="54">
        <f>IF(P878="PS",H878,0)</f>
        <v>0</v>
      </c>
      <c r="T878" s="54">
        <f>IF(P878="PS",I878-O878,0)</f>
        <v>0</v>
      </c>
      <c r="U878" s="54">
        <f>IF(P878="MP",H878,0)</f>
        <v>0</v>
      </c>
      <c r="V878" s="54">
        <f>IF(P878="MP",I878-O878,0)</f>
        <v>0</v>
      </c>
      <c r="W878" s="54">
        <f>IF(P878="OM",H878,0)</f>
        <v>0</v>
      </c>
      <c r="X878" s="47" t="s">
        <v>1143</v>
      </c>
      <c r="AH878" s="54">
        <f>SUM(Y879:Y879)</f>
        <v>0</v>
      </c>
      <c r="AI878" s="54">
        <f>SUM(Z879:Z879)</f>
        <v>0</v>
      </c>
      <c r="AJ878" s="54">
        <f>SUM(AA879:AA879)</f>
        <v>0</v>
      </c>
    </row>
    <row r="879" spans="1:42" x14ac:dyDescent="0.2">
      <c r="A879" s="55" t="s">
        <v>441</v>
      </c>
      <c r="B879" s="55" t="s">
        <v>1143</v>
      </c>
      <c r="C879" s="55" t="s">
        <v>1222</v>
      </c>
      <c r="D879" s="55" t="s">
        <v>1334</v>
      </c>
      <c r="E879" s="55" t="s">
        <v>1710</v>
      </c>
      <c r="F879" s="56">
        <v>0.57999999999999996</v>
      </c>
      <c r="G879" s="56">
        <v>0</v>
      </c>
      <c r="H879" s="56">
        <f>ROUND(F879*AD879,2)</f>
        <v>0</v>
      </c>
      <c r="I879" s="56">
        <f>J879-H879</f>
        <v>0</v>
      </c>
      <c r="J879" s="56">
        <f>ROUND(F879*G879,2)</f>
        <v>0</v>
      </c>
      <c r="K879" s="56">
        <v>0</v>
      </c>
      <c r="L879" s="56">
        <f>F879*K879</f>
        <v>0</v>
      </c>
      <c r="M879" s="57" t="s">
        <v>10</v>
      </c>
      <c r="N879" s="56">
        <f>IF(M879="5",I879,0)</f>
        <v>0</v>
      </c>
      <c r="Y879" s="56">
        <f>IF(AC879=0,J879,0)</f>
        <v>0</v>
      </c>
      <c r="Z879" s="56">
        <f>IF(AC879=15,J879,0)</f>
        <v>0</v>
      </c>
      <c r="AA879" s="56">
        <f>IF(AC879=21,J879,0)</f>
        <v>0</v>
      </c>
      <c r="AC879" s="58">
        <v>21</v>
      </c>
      <c r="AD879" s="58">
        <f>G879*0</f>
        <v>0</v>
      </c>
      <c r="AE879" s="58">
        <f>G879*(1-0)</f>
        <v>0</v>
      </c>
      <c r="AL879" s="58">
        <f>F879*AD879</f>
        <v>0</v>
      </c>
      <c r="AM879" s="58">
        <f>F879*AE879</f>
        <v>0</v>
      </c>
      <c r="AN879" s="59" t="s">
        <v>1758</v>
      </c>
      <c r="AO879" s="59" t="s">
        <v>1767</v>
      </c>
      <c r="AP879" s="47" t="s">
        <v>1773</v>
      </c>
    </row>
    <row r="880" spans="1:42" x14ac:dyDescent="0.2">
      <c r="D880" s="60" t="s">
        <v>1448</v>
      </c>
      <c r="F880" s="61">
        <v>0.57999999999999996</v>
      </c>
    </row>
    <row r="881" spans="1:42" x14ac:dyDescent="0.2">
      <c r="A881" s="52"/>
      <c r="B881" s="53" t="s">
        <v>1143</v>
      </c>
      <c r="C881" s="53" t="s">
        <v>1223</v>
      </c>
      <c r="D881" s="269" t="s">
        <v>1336</v>
      </c>
      <c r="E881" s="270"/>
      <c r="F881" s="270"/>
      <c r="G881" s="270"/>
      <c r="H881" s="54">
        <f>SUM(H882:H882)</f>
        <v>0</v>
      </c>
      <c r="I881" s="54">
        <f>SUM(I882:I882)</f>
        <v>0</v>
      </c>
      <c r="J881" s="54">
        <f>H881+I881</f>
        <v>0</v>
      </c>
      <c r="K881" s="47"/>
      <c r="L881" s="54">
        <f>SUM(L882:L882)</f>
        <v>0</v>
      </c>
      <c r="O881" s="54">
        <f>IF(P881="PR",J881,SUM(N882:N882))</f>
        <v>0</v>
      </c>
      <c r="P881" s="47" t="s">
        <v>1737</v>
      </c>
      <c r="Q881" s="54">
        <f>IF(P881="HS",H881,0)</f>
        <v>0</v>
      </c>
      <c r="R881" s="54">
        <f>IF(P881="HS",I881-O881,0)</f>
        <v>0</v>
      </c>
      <c r="S881" s="54">
        <f>IF(P881="PS",H881,0)</f>
        <v>0</v>
      </c>
      <c r="T881" s="54">
        <f>IF(P881="PS",I881-O881,0)</f>
        <v>0</v>
      </c>
      <c r="U881" s="54">
        <f>IF(P881="MP",H881,0)</f>
        <v>0</v>
      </c>
      <c r="V881" s="54">
        <f>IF(P881="MP",I881-O881,0)</f>
        <v>0</v>
      </c>
      <c r="W881" s="54">
        <f>IF(P881="OM",H881,0)</f>
        <v>0</v>
      </c>
      <c r="X881" s="47" t="s">
        <v>1143</v>
      </c>
      <c r="AH881" s="54">
        <f>SUM(Y882:Y882)</f>
        <v>0</v>
      </c>
      <c r="AI881" s="54">
        <f>SUM(Z882:Z882)</f>
        <v>0</v>
      </c>
      <c r="AJ881" s="54">
        <f>SUM(AA882:AA882)</f>
        <v>0</v>
      </c>
    </row>
    <row r="882" spans="1:42" x14ac:dyDescent="0.2">
      <c r="A882" s="55" t="s">
        <v>442</v>
      </c>
      <c r="B882" s="55" t="s">
        <v>1143</v>
      </c>
      <c r="C882" s="55"/>
      <c r="D882" s="55" t="s">
        <v>1336</v>
      </c>
      <c r="E882" s="55"/>
      <c r="F882" s="56">
        <v>1</v>
      </c>
      <c r="G882" s="56">
        <v>0</v>
      </c>
      <c r="H882" s="56">
        <f>ROUND(F882*AD882,2)</f>
        <v>0</v>
      </c>
      <c r="I882" s="56">
        <f>J882-H882</f>
        <v>0</v>
      </c>
      <c r="J882" s="56">
        <f>ROUND(F882*G882,2)</f>
        <v>0</v>
      </c>
      <c r="K882" s="56">
        <v>0</v>
      </c>
      <c r="L882" s="56">
        <f>F882*K882</f>
        <v>0</v>
      </c>
      <c r="M882" s="57" t="s">
        <v>8</v>
      </c>
      <c r="N882" s="56">
        <f>IF(M882="5",I882,0)</f>
        <v>0</v>
      </c>
      <c r="Y882" s="56">
        <f>IF(AC882=0,J882,0)</f>
        <v>0</v>
      </c>
      <c r="Z882" s="56">
        <f>IF(AC882=15,J882,0)</f>
        <v>0</v>
      </c>
      <c r="AA882" s="56">
        <f>IF(AC882=21,J882,0)</f>
        <v>0</v>
      </c>
      <c r="AC882" s="58">
        <v>21</v>
      </c>
      <c r="AD882" s="58">
        <f>G882*0</f>
        <v>0</v>
      </c>
      <c r="AE882" s="58">
        <f>G882*(1-0)</f>
        <v>0</v>
      </c>
      <c r="AL882" s="58">
        <f>F882*AD882</f>
        <v>0</v>
      </c>
      <c r="AM882" s="58">
        <f>F882*AE882</f>
        <v>0</v>
      </c>
      <c r="AN882" s="59" t="s">
        <v>1759</v>
      </c>
      <c r="AO882" s="59" t="s">
        <v>1767</v>
      </c>
      <c r="AP882" s="47" t="s">
        <v>1773</v>
      </c>
    </row>
    <row r="883" spans="1:42" x14ac:dyDescent="0.2">
      <c r="A883" s="52"/>
      <c r="B883" s="53" t="s">
        <v>1143</v>
      </c>
      <c r="C883" s="53" t="s">
        <v>1224</v>
      </c>
      <c r="D883" s="269" t="s">
        <v>1337</v>
      </c>
      <c r="E883" s="270"/>
      <c r="F883" s="270"/>
      <c r="G883" s="270"/>
      <c r="H883" s="54">
        <f>SUM(H884:H889)</f>
        <v>0</v>
      </c>
      <c r="I883" s="54">
        <f>SUM(I884:I889)</f>
        <v>0</v>
      </c>
      <c r="J883" s="54">
        <f>H883+I883</f>
        <v>0</v>
      </c>
      <c r="K883" s="47"/>
      <c r="L883" s="54">
        <f>SUM(L884:L889)</f>
        <v>0</v>
      </c>
      <c r="O883" s="54">
        <f>IF(P883="PR",J883,SUM(N884:N889))</f>
        <v>0</v>
      </c>
      <c r="P883" s="47" t="s">
        <v>1736</v>
      </c>
      <c r="Q883" s="54">
        <f>IF(P883="HS",H883,0)</f>
        <v>0</v>
      </c>
      <c r="R883" s="54">
        <f>IF(P883="HS",I883-O883,0)</f>
        <v>0</v>
      </c>
      <c r="S883" s="54">
        <f>IF(P883="PS",H883,0)</f>
        <v>0</v>
      </c>
      <c r="T883" s="54">
        <f>IF(P883="PS",I883-O883,0)</f>
        <v>0</v>
      </c>
      <c r="U883" s="54">
        <f>IF(P883="MP",H883,0)</f>
        <v>0</v>
      </c>
      <c r="V883" s="54">
        <f>IF(P883="MP",I883-O883,0)</f>
        <v>0</v>
      </c>
      <c r="W883" s="54">
        <f>IF(P883="OM",H883,0)</f>
        <v>0</v>
      </c>
      <c r="X883" s="47" t="s">
        <v>1143</v>
      </c>
      <c r="AH883" s="54">
        <f>SUM(Y884:Y889)</f>
        <v>0</v>
      </c>
      <c r="AI883" s="54">
        <f>SUM(Z884:Z889)</f>
        <v>0</v>
      </c>
      <c r="AJ883" s="54">
        <f>SUM(AA884:AA889)</f>
        <v>0</v>
      </c>
    </row>
    <row r="884" spans="1:42" x14ac:dyDescent="0.2">
      <c r="A884" s="55" t="s">
        <v>443</v>
      </c>
      <c r="B884" s="55" t="s">
        <v>1143</v>
      </c>
      <c r="C884" s="55" t="s">
        <v>1225</v>
      </c>
      <c r="D884" s="55" t="s">
        <v>1338</v>
      </c>
      <c r="E884" s="55" t="s">
        <v>1710</v>
      </c>
      <c r="F884" s="56">
        <v>2.11</v>
      </c>
      <c r="G884" s="56">
        <v>0</v>
      </c>
      <c r="H884" s="56">
        <f t="shared" ref="H884:H889" si="204">ROUND(F884*AD884,2)</f>
        <v>0</v>
      </c>
      <c r="I884" s="56">
        <f t="shared" ref="I884:I889" si="205">J884-H884</f>
        <v>0</v>
      </c>
      <c r="J884" s="56">
        <f t="shared" ref="J884:J889" si="206">ROUND(F884*G884,2)</f>
        <v>0</v>
      </c>
      <c r="K884" s="56">
        <v>0</v>
      </c>
      <c r="L884" s="56">
        <f t="shared" ref="L884:L889" si="207">F884*K884</f>
        <v>0</v>
      </c>
      <c r="M884" s="57" t="s">
        <v>10</v>
      </c>
      <c r="N884" s="56">
        <f t="shared" ref="N884:N889" si="208">IF(M884="5",I884,0)</f>
        <v>0</v>
      </c>
      <c r="Y884" s="56">
        <f t="shared" ref="Y884:Y889" si="209">IF(AC884=0,J884,0)</f>
        <v>0</v>
      </c>
      <c r="Z884" s="56">
        <f t="shared" ref="Z884:Z889" si="210">IF(AC884=15,J884,0)</f>
        <v>0</v>
      </c>
      <c r="AA884" s="56">
        <f t="shared" ref="AA884:AA889" si="211">IF(AC884=21,J884,0)</f>
        <v>0</v>
      </c>
      <c r="AC884" s="58">
        <v>21</v>
      </c>
      <c r="AD884" s="58">
        <f t="shared" ref="AD884:AD889" si="212">G884*0</f>
        <v>0</v>
      </c>
      <c r="AE884" s="58">
        <f t="shared" ref="AE884:AE889" si="213">G884*(1-0)</f>
        <v>0</v>
      </c>
      <c r="AL884" s="58">
        <f t="shared" ref="AL884:AL889" si="214">F884*AD884</f>
        <v>0</v>
      </c>
      <c r="AM884" s="58">
        <f t="shared" ref="AM884:AM889" si="215">F884*AE884</f>
        <v>0</v>
      </c>
      <c r="AN884" s="59" t="s">
        <v>1760</v>
      </c>
      <c r="AO884" s="59" t="s">
        <v>1767</v>
      </c>
      <c r="AP884" s="47" t="s">
        <v>1773</v>
      </c>
    </row>
    <row r="885" spans="1:42" x14ac:dyDescent="0.2">
      <c r="A885" s="55" t="s">
        <v>444</v>
      </c>
      <c r="B885" s="55" t="s">
        <v>1143</v>
      </c>
      <c r="C885" s="55" t="s">
        <v>1226</v>
      </c>
      <c r="D885" s="55" t="s">
        <v>1339</v>
      </c>
      <c r="E885" s="55" t="s">
        <v>1710</v>
      </c>
      <c r="F885" s="56">
        <v>2.11</v>
      </c>
      <c r="G885" s="56">
        <v>0</v>
      </c>
      <c r="H885" s="56">
        <f t="shared" si="204"/>
        <v>0</v>
      </c>
      <c r="I885" s="56">
        <f t="shared" si="205"/>
        <v>0</v>
      </c>
      <c r="J885" s="56">
        <f t="shared" si="206"/>
        <v>0</v>
      </c>
      <c r="K885" s="56">
        <v>0</v>
      </c>
      <c r="L885" s="56">
        <f t="shared" si="207"/>
        <v>0</v>
      </c>
      <c r="M885" s="57" t="s">
        <v>10</v>
      </c>
      <c r="N885" s="56">
        <f t="shared" si="208"/>
        <v>0</v>
      </c>
      <c r="Y885" s="56">
        <f t="shared" si="209"/>
        <v>0</v>
      </c>
      <c r="Z885" s="56">
        <f t="shared" si="210"/>
        <v>0</v>
      </c>
      <c r="AA885" s="56">
        <f t="shared" si="211"/>
        <v>0</v>
      </c>
      <c r="AC885" s="58">
        <v>21</v>
      </c>
      <c r="AD885" s="58">
        <f t="shared" si="212"/>
        <v>0</v>
      </c>
      <c r="AE885" s="58">
        <f t="shared" si="213"/>
        <v>0</v>
      </c>
      <c r="AL885" s="58">
        <f t="shared" si="214"/>
        <v>0</v>
      </c>
      <c r="AM885" s="58">
        <f t="shared" si="215"/>
        <v>0</v>
      </c>
      <c r="AN885" s="59" t="s">
        <v>1760</v>
      </c>
      <c r="AO885" s="59" t="s">
        <v>1767</v>
      </c>
      <c r="AP885" s="47" t="s">
        <v>1773</v>
      </c>
    </row>
    <row r="886" spans="1:42" x14ac:dyDescent="0.2">
      <c r="A886" s="55" t="s">
        <v>445</v>
      </c>
      <c r="B886" s="55" t="s">
        <v>1143</v>
      </c>
      <c r="C886" s="55" t="s">
        <v>1227</v>
      </c>
      <c r="D886" s="55" t="s">
        <v>1340</v>
      </c>
      <c r="E886" s="55" t="s">
        <v>1710</v>
      </c>
      <c r="F886" s="56">
        <v>2.11</v>
      </c>
      <c r="G886" s="56">
        <v>0</v>
      </c>
      <c r="H886" s="56">
        <f t="shared" si="204"/>
        <v>0</v>
      </c>
      <c r="I886" s="56">
        <f t="shared" si="205"/>
        <v>0</v>
      </c>
      <c r="J886" s="56">
        <f t="shared" si="206"/>
        <v>0</v>
      </c>
      <c r="K886" s="56">
        <v>0</v>
      </c>
      <c r="L886" s="56">
        <f t="shared" si="207"/>
        <v>0</v>
      </c>
      <c r="M886" s="57" t="s">
        <v>10</v>
      </c>
      <c r="N886" s="56">
        <f t="shared" si="208"/>
        <v>0</v>
      </c>
      <c r="Y886" s="56">
        <f t="shared" si="209"/>
        <v>0</v>
      </c>
      <c r="Z886" s="56">
        <f t="shared" si="210"/>
        <v>0</v>
      </c>
      <c r="AA886" s="56">
        <f t="shared" si="211"/>
        <v>0</v>
      </c>
      <c r="AC886" s="58">
        <v>21</v>
      </c>
      <c r="AD886" s="58">
        <f t="shared" si="212"/>
        <v>0</v>
      </c>
      <c r="AE886" s="58">
        <f t="shared" si="213"/>
        <v>0</v>
      </c>
      <c r="AL886" s="58">
        <f t="shared" si="214"/>
        <v>0</v>
      </c>
      <c r="AM886" s="58">
        <f t="shared" si="215"/>
        <v>0</v>
      </c>
      <c r="AN886" s="59" t="s">
        <v>1760</v>
      </c>
      <c r="AO886" s="59" t="s">
        <v>1767</v>
      </c>
      <c r="AP886" s="47" t="s">
        <v>1773</v>
      </c>
    </row>
    <row r="887" spans="1:42" x14ac:dyDescent="0.2">
      <c r="A887" s="55" t="s">
        <v>446</v>
      </c>
      <c r="B887" s="55" t="s">
        <v>1143</v>
      </c>
      <c r="C887" s="55" t="s">
        <v>1228</v>
      </c>
      <c r="D887" s="55" t="s">
        <v>1341</v>
      </c>
      <c r="E887" s="55" t="s">
        <v>1710</v>
      </c>
      <c r="F887" s="56">
        <v>2.11</v>
      </c>
      <c r="G887" s="56">
        <v>0</v>
      </c>
      <c r="H887" s="56">
        <f t="shared" si="204"/>
        <v>0</v>
      </c>
      <c r="I887" s="56">
        <f t="shared" si="205"/>
        <v>0</v>
      </c>
      <c r="J887" s="56">
        <f t="shared" si="206"/>
        <v>0</v>
      </c>
      <c r="K887" s="56">
        <v>0</v>
      </c>
      <c r="L887" s="56">
        <f t="shared" si="207"/>
        <v>0</v>
      </c>
      <c r="M887" s="57" t="s">
        <v>10</v>
      </c>
      <c r="N887" s="56">
        <f t="shared" si="208"/>
        <v>0</v>
      </c>
      <c r="Y887" s="56">
        <f t="shared" si="209"/>
        <v>0</v>
      </c>
      <c r="Z887" s="56">
        <f t="shared" si="210"/>
        <v>0</v>
      </c>
      <c r="AA887" s="56">
        <f t="shared" si="211"/>
        <v>0</v>
      </c>
      <c r="AC887" s="58">
        <v>21</v>
      </c>
      <c r="AD887" s="58">
        <f t="shared" si="212"/>
        <v>0</v>
      </c>
      <c r="AE887" s="58">
        <f t="shared" si="213"/>
        <v>0</v>
      </c>
      <c r="AL887" s="58">
        <f t="shared" si="214"/>
        <v>0</v>
      </c>
      <c r="AM887" s="58">
        <f t="shared" si="215"/>
        <v>0</v>
      </c>
      <c r="AN887" s="59" t="s">
        <v>1760</v>
      </c>
      <c r="AO887" s="59" t="s">
        <v>1767</v>
      </c>
      <c r="AP887" s="47" t="s">
        <v>1773</v>
      </c>
    </row>
    <row r="888" spans="1:42" x14ac:dyDescent="0.2">
      <c r="A888" s="55" t="s">
        <v>447</v>
      </c>
      <c r="B888" s="55" t="s">
        <v>1143</v>
      </c>
      <c r="C888" s="55" t="s">
        <v>1229</v>
      </c>
      <c r="D888" s="55" t="s">
        <v>1342</v>
      </c>
      <c r="E888" s="55" t="s">
        <v>1710</v>
      </c>
      <c r="F888" s="56">
        <v>2.11</v>
      </c>
      <c r="G888" s="56">
        <v>0</v>
      </c>
      <c r="H888" s="56">
        <f t="shared" si="204"/>
        <v>0</v>
      </c>
      <c r="I888" s="56">
        <f t="shared" si="205"/>
        <v>0</v>
      </c>
      <c r="J888" s="56">
        <f t="shared" si="206"/>
        <v>0</v>
      </c>
      <c r="K888" s="56">
        <v>0</v>
      </c>
      <c r="L888" s="56">
        <f t="shared" si="207"/>
        <v>0</v>
      </c>
      <c r="M888" s="57" t="s">
        <v>10</v>
      </c>
      <c r="N888" s="56">
        <f t="shared" si="208"/>
        <v>0</v>
      </c>
      <c r="Y888" s="56">
        <f t="shared" si="209"/>
        <v>0</v>
      </c>
      <c r="Z888" s="56">
        <f t="shared" si="210"/>
        <v>0</v>
      </c>
      <c r="AA888" s="56">
        <f t="shared" si="211"/>
        <v>0</v>
      </c>
      <c r="AC888" s="58">
        <v>21</v>
      </c>
      <c r="AD888" s="58">
        <f t="shared" si="212"/>
        <v>0</v>
      </c>
      <c r="AE888" s="58">
        <f t="shared" si="213"/>
        <v>0</v>
      </c>
      <c r="AL888" s="58">
        <f t="shared" si="214"/>
        <v>0</v>
      </c>
      <c r="AM888" s="58">
        <f t="shared" si="215"/>
        <v>0</v>
      </c>
      <c r="AN888" s="59" t="s">
        <v>1760</v>
      </c>
      <c r="AO888" s="59" t="s">
        <v>1767</v>
      </c>
      <c r="AP888" s="47" t="s">
        <v>1773</v>
      </c>
    </row>
    <row r="889" spans="1:42" x14ac:dyDescent="0.2">
      <c r="A889" s="55" t="s">
        <v>448</v>
      </c>
      <c r="B889" s="55" t="s">
        <v>1143</v>
      </c>
      <c r="C889" s="55" t="s">
        <v>1230</v>
      </c>
      <c r="D889" s="55" t="s">
        <v>1343</v>
      </c>
      <c r="E889" s="55" t="s">
        <v>1710</v>
      </c>
      <c r="F889" s="56">
        <v>2.11</v>
      </c>
      <c r="G889" s="56">
        <v>0</v>
      </c>
      <c r="H889" s="56">
        <f t="shared" si="204"/>
        <v>0</v>
      </c>
      <c r="I889" s="56">
        <f t="shared" si="205"/>
        <v>0</v>
      </c>
      <c r="J889" s="56">
        <f t="shared" si="206"/>
        <v>0</v>
      </c>
      <c r="K889" s="56">
        <v>0</v>
      </c>
      <c r="L889" s="56">
        <f t="shared" si="207"/>
        <v>0</v>
      </c>
      <c r="M889" s="57" t="s">
        <v>10</v>
      </c>
      <c r="N889" s="56">
        <f t="shared" si="208"/>
        <v>0</v>
      </c>
      <c r="Y889" s="56">
        <f t="shared" si="209"/>
        <v>0</v>
      </c>
      <c r="Z889" s="56">
        <f t="shared" si="210"/>
        <v>0</v>
      </c>
      <c r="AA889" s="56">
        <f t="shared" si="211"/>
        <v>0</v>
      </c>
      <c r="AC889" s="58">
        <v>21</v>
      </c>
      <c r="AD889" s="58">
        <f t="shared" si="212"/>
        <v>0</v>
      </c>
      <c r="AE889" s="58">
        <f t="shared" si="213"/>
        <v>0</v>
      </c>
      <c r="AL889" s="58">
        <f t="shared" si="214"/>
        <v>0</v>
      </c>
      <c r="AM889" s="58">
        <f t="shared" si="215"/>
        <v>0</v>
      </c>
      <c r="AN889" s="59" t="s">
        <v>1760</v>
      </c>
      <c r="AO889" s="59" t="s">
        <v>1767</v>
      </c>
      <c r="AP889" s="47" t="s">
        <v>1773</v>
      </c>
    </row>
    <row r="890" spans="1:42" x14ac:dyDescent="0.2">
      <c r="A890" s="52"/>
      <c r="B890" s="53" t="s">
        <v>1144</v>
      </c>
      <c r="C890" s="53"/>
      <c r="D890" s="269" t="s">
        <v>1449</v>
      </c>
      <c r="E890" s="270"/>
      <c r="F890" s="270"/>
      <c r="G890" s="270"/>
      <c r="H890" s="54">
        <f>H891+H896+H899+H902+H913+H926+H929+H960+H969+H992+H997+H1008+H1016+H1024+H1027+H1029</f>
        <v>0</v>
      </c>
      <c r="I890" s="54">
        <f>I891+I896+I899+I902+I913+I926+I929+I960+I969+I992+I997+I1008+I1016+I1024+I1027+I1029</f>
        <v>0</v>
      </c>
      <c r="J890" s="54">
        <f>H890+I890</f>
        <v>0</v>
      </c>
      <c r="K890" s="47"/>
      <c r="L890" s="54">
        <f>L891+L896+L899+L902+L913+L926+L929+L960+L969+L992+L997+L1008+L1016+L1024+L1027+L1029</f>
        <v>2.2994020000000006</v>
      </c>
    </row>
    <row r="891" spans="1:42" x14ac:dyDescent="0.2">
      <c r="A891" s="52"/>
      <c r="B891" s="53" t="s">
        <v>1144</v>
      </c>
      <c r="C891" s="53" t="s">
        <v>38</v>
      </c>
      <c r="D891" s="269" t="s">
        <v>1248</v>
      </c>
      <c r="E891" s="270"/>
      <c r="F891" s="270"/>
      <c r="G891" s="270"/>
      <c r="H891" s="54">
        <f>SUM(H892:H895)</f>
        <v>0</v>
      </c>
      <c r="I891" s="54">
        <f>SUM(I892:I895)</f>
        <v>0</v>
      </c>
      <c r="J891" s="54">
        <f>H891+I891</f>
        <v>0</v>
      </c>
      <c r="K891" s="47"/>
      <c r="L891" s="54">
        <f>SUM(L892:L895)</f>
        <v>6.1462200000000002E-2</v>
      </c>
      <c r="O891" s="54">
        <f>IF(P891="PR",J891,SUM(N892:N895))</f>
        <v>0</v>
      </c>
      <c r="P891" s="47" t="s">
        <v>1734</v>
      </c>
      <c r="Q891" s="54">
        <f>IF(P891="HS",H891,0)</f>
        <v>0</v>
      </c>
      <c r="R891" s="54">
        <f>IF(P891="HS",I891-O891,0)</f>
        <v>0</v>
      </c>
      <c r="S891" s="54">
        <f>IF(P891="PS",H891,0)</f>
        <v>0</v>
      </c>
      <c r="T891" s="54">
        <f>IF(P891="PS",I891-O891,0)</f>
        <v>0</v>
      </c>
      <c r="U891" s="54">
        <f>IF(P891="MP",H891,0)</f>
        <v>0</v>
      </c>
      <c r="V891" s="54">
        <f>IF(P891="MP",I891-O891,0)</f>
        <v>0</v>
      </c>
      <c r="W891" s="54">
        <f>IF(P891="OM",H891,0)</f>
        <v>0</v>
      </c>
      <c r="X891" s="47" t="s">
        <v>1144</v>
      </c>
      <c r="AH891" s="54">
        <f>SUM(Y892:Y895)</f>
        <v>0</v>
      </c>
      <c r="AI891" s="54">
        <f>SUM(Z892:Z895)</f>
        <v>0</v>
      </c>
      <c r="AJ891" s="54">
        <f>SUM(AA892:AA895)</f>
        <v>0</v>
      </c>
    </row>
    <row r="892" spans="1:42" x14ac:dyDescent="0.2">
      <c r="A892" s="55" t="s">
        <v>449</v>
      </c>
      <c r="B892" s="55" t="s">
        <v>1144</v>
      </c>
      <c r="C892" s="55" t="s">
        <v>1155</v>
      </c>
      <c r="D892" s="55" t="s">
        <v>1835</v>
      </c>
      <c r="E892" s="55" t="s">
        <v>1707</v>
      </c>
      <c r="F892" s="56">
        <v>0.02</v>
      </c>
      <c r="G892" s="56">
        <v>0</v>
      </c>
      <c r="H892" s="56">
        <f>ROUND(F892*AD892,2)</f>
        <v>0</v>
      </c>
      <c r="I892" s="56">
        <f>J892-H892</f>
        <v>0</v>
      </c>
      <c r="J892" s="56">
        <f>ROUND(F892*G892,2)</f>
        <v>0</v>
      </c>
      <c r="K892" s="56">
        <v>2.53999</v>
      </c>
      <c r="L892" s="56">
        <f>F892*K892</f>
        <v>5.0799799999999999E-2</v>
      </c>
      <c r="M892" s="57" t="s">
        <v>7</v>
      </c>
      <c r="N892" s="56">
        <f>IF(M892="5",I892,0)</f>
        <v>0</v>
      </c>
      <c r="Y892" s="56">
        <f>IF(AC892=0,J892,0)</f>
        <v>0</v>
      </c>
      <c r="Z892" s="56">
        <f>IF(AC892=15,J892,0)</f>
        <v>0</v>
      </c>
      <c r="AA892" s="56">
        <f>IF(AC892=21,J892,0)</f>
        <v>0</v>
      </c>
      <c r="AC892" s="58">
        <v>21</v>
      </c>
      <c r="AD892" s="58">
        <f>G892*0.813362397820164</f>
        <v>0</v>
      </c>
      <c r="AE892" s="58">
        <f>G892*(1-0.813362397820164)</f>
        <v>0</v>
      </c>
      <c r="AL892" s="58">
        <f>F892*AD892</f>
        <v>0</v>
      </c>
      <c r="AM892" s="58">
        <f>F892*AE892</f>
        <v>0</v>
      </c>
      <c r="AN892" s="59" t="s">
        <v>1745</v>
      </c>
      <c r="AO892" s="59" t="s">
        <v>1761</v>
      </c>
      <c r="AP892" s="47" t="s">
        <v>1774</v>
      </c>
    </row>
    <row r="893" spans="1:42" x14ac:dyDescent="0.2">
      <c r="D893" s="60" t="s">
        <v>1249</v>
      </c>
      <c r="F893" s="61">
        <v>0.02</v>
      </c>
    </row>
    <row r="894" spans="1:42" x14ac:dyDescent="0.2">
      <c r="A894" s="55" t="s">
        <v>450</v>
      </c>
      <c r="B894" s="55" t="s">
        <v>1144</v>
      </c>
      <c r="C894" s="55" t="s">
        <v>1156</v>
      </c>
      <c r="D894" s="55" t="s">
        <v>1250</v>
      </c>
      <c r="E894" s="55" t="s">
        <v>1708</v>
      </c>
      <c r="F894" s="56">
        <v>0.28000000000000003</v>
      </c>
      <c r="G894" s="56">
        <v>0</v>
      </c>
      <c r="H894" s="56">
        <f>ROUND(F894*AD894,2)</f>
        <v>0</v>
      </c>
      <c r="I894" s="56">
        <f>J894-H894</f>
        <v>0</v>
      </c>
      <c r="J894" s="56">
        <f>ROUND(F894*G894,2)</f>
        <v>0</v>
      </c>
      <c r="K894" s="56">
        <v>3.8080000000000003E-2</v>
      </c>
      <c r="L894" s="56">
        <f>F894*K894</f>
        <v>1.0662400000000002E-2</v>
      </c>
      <c r="M894" s="57" t="s">
        <v>7</v>
      </c>
      <c r="N894" s="56">
        <f>IF(M894="5",I894,0)</f>
        <v>0</v>
      </c>
      <c r="Y894" s="56">
        <f>IF(AC894=0,J894,0)</f>
        <v>0</v>
      </c>
      <c r="Z894" s="56">
        <f>IF(AC894=15,J894,0)</f>
        <v>0</v>
      </c>
      <c r="AA894" s="56">
        <f>IF(AC894=21,J894,0)</f>
        <v>0</v>
      </c>
      <c r="AC894" s="58">
        <v>21</v>
      </c>
      <c r="AD894" s="58">
        <f>G894*0.555284552845528</f>
        <v>0</v>
      </c>
      <c r="AE894" s="58">
        <f>G894*(1-0.555284552845528)</f>
        <v>0</v>
      </c>
      <c r="AL894" s="58">
        <f>F894*AD894</f>
        <v>0</v>
      </c>
      <c r="AM894" s="58">
        <f>F894*AE894</f>
        <v>0</v>
      </c>
      <c r="AN894" s="59" t="s">
        <v>1745</v>
      </c>
      <c r="AO894" s="59" t="s">
        <v>1761</v>
      </c>
      <c r="AP894" s="47" t="s">
        <v>1774</v>
      </c>
    </row>
    <row r="895" spans="1:42" x14ac:dyDescent="0.2">
      <c r="D895" s="60" t="s">
        <v>1251</v>
      </c>
      <c r="F895" s="61">
        <v>0.28000000000000003</v>
      </c>
    </row>
    <row r="896" spans="1:42" x14ac:dyDescent="0.2">
      <c r="A896" s="52"/>
      <c r="B896" s="53" t="s">
        <v>1144</v>
      </c>
      <c r="C896" s="53" t="s">
        <v>39</v>
      </c>
      <c r="D896" s="269" t="s">
        <v>1252</v>
      </c>
      <c r="E896" s="270"/>
      <c r="F896" s="270"/>
      <c r="G896" s="270"/>
      <c r="H896" s="54">
        <f>SUM(H897:H897)</f>
        <v>0</v>
      </c>
      <c r="I896" s="54">
        <f>SUM(I897:I897)</f>
        <v>0</v>
      </c>
      <c r="J896" s="54">
        <f>H896+I896</f>
        <v>0</v>
      </c>
      <c r="K896" s="47"/>
      <c r="L896" s="54">
        <f>SUM(L897:L897)</f>
        <v>0.13503999999999999</v>
      </c>
      <c r="O896" s="54">
        <f>IF(P896="PR",J896,SUM(N897:N897))</f>
        <v>0</v>
      </c>
      <c r="P896" s="47" t="s">
        <v>1734</v>
      </c>
      <c r="Q896" s="54">
        <f>IF(P896="HS",H896,0)</f>
        <v>0</v>
      </c>
      <c r="R896" s="54">
        <f>IF(P896="HS",I896-O896,0)</f>
        <v>0</v>
      </c>
      <c r="S896" s="54">
        <f>IF(P896="PS",H896,0)</f>
        <v>0</v>
      </c>
      <c r="T896" s="54">
        <f>IF(P896="PS",I896-O896,0)</f>
        <v>0</v>
      </c>
      <c r="U896" s="54">
        <f>IF(P896="MP",H896,0)</f>
        <v>0</v>
      </c>
      <c r="V896" s="54">
        <f>IF(P896="MP",I896-O896,0)</f>
        <v>0</v>
      </c>
      <c r="W896" s="54">
        <f>IF(P896="OM",H896,0)</f>
        <v>0</v>
      </c>
      <c r="X896" s="47" t="s">
        <v>1144</v>
      </c>
      <c r="AH896" s="54">
        <f>SUM(Y897:Y897)</f>
        <v>0</v>
      </c>
      <c r="AI896" s="54">
        <f>SUM(Z897:Z897)</f>
        <v>0</v>
      </c>
      <c r="AJ896" s="54">
        <f>SUM(AA897:AA897)</f>
        <v>0</v>
      </c>
    </row>
    <row r="897" spans="1:42" x14ac:dyDescent="0.2">
      <c r="A897" s="55" t="s">
        <v>451</v>
      </c>
      <c r="B897" s="55" t="s">
        <v>1144</v>
      </c>
      <c r="C897" s="55" t="s">
        <v>1157</v>
      </c>
      <c r="D897" s="55" t="s">
        <v>1844</v>
      </c>
      <c r="E897" s="55" t="s">
        <v>1708</v>
      </c>
      <c r="F897" s="56">
        <v>1.28</v>
      </c>
      <c r="G897" s="56">
        <v>0</v>
      </c>
      <c r="H897" s="56">
        <f>ROUND(F897*AD897,2)</f>
        <v>0</v>
      </c>
      <c r="I897" s="56">
        <f>J897-H897</f>
        <v>0</v>
      </c>
      <c r="J897" s="56">
        <f>ROUND(F897*G897,2)</f>
        <v>0</v>
      </c>
      <c r="K897" s="56">
        <v>0.1055</v>
      </c>
      <c r="L897" s="56">
        <f>F897*K897</f>
        <v>0.13503999999999999</v>
      </c>
      <c r="M897" s="57" t="s">
        <v>7</v>
      </c>
      <c r="N897" s="56">
        <f>IF(M897="5",I897,0)</f>
        <v>0</v>
      </c>
      <c r="Y897" s="56">
        <f>IF(AC897=0,J897,0)</f>
        <v>0</v>
      </c>
      <c r="Z897" s="56">
        <f>IF(AC897=15,J897,0)</f>
        <v>0</v>
      </c>
      <c r="AA897" s="56">
        <f>IF(AC897=21,J897,0)</f>
        <v>0</v>
      </c>
      <c r="AC897" s="58">
        <v>21</v>
      </c>
      <c r="AD897" s="58">
        <f>G897*0.853314527503526</f>
        <v>0</v>
      </c>
      <c r="AE897" s="58">
        <f>G897*(1-0.853314527503526)</f>
        <v>0</v>
      </c>
      <c r="AL897" s="58">
        <f>F897*AD897</f>
        <v>0</v>
      </c>
      <c r="AM897" s="58">
        <f>F897*AE897</f>
        <v>0</v>
      </c>
      <c r="AN897" s="59" t="s">
        <v>1746</v>
      </c>
      <c r="AO897" s="59" t="s">
        <v>1761</v>
      </c>
      <c r="AP897" s="47" t="s">
        <v>1774</v>
      </c>
    </row>
    <row r="898" spans="1:42" x14ac:dyDescent="0.2">
      <c r="D898" s="60" t="s">
        <v>1450</v>
      </c>
      <c r="F898" s="61">
        <v>1.28</v>
      </c>
    </row>
    <row r="899" spans="1:42" x14ac:dyDescent="0.2">
      <c r="A899" s="52"/>
      <c r="B899" s="53" t="s">
        <v>1144</v>
      </c>
      <c r="C899" s="53" t="s">
        <v>43</v>
      </c>
      <c r="D899" s="269" t="s">
        <v>1254</v>
      </c>
      <c r="E899" s="270"/>
      <c r="F899" s="270"/>
      <c r="G899" s="270"/>
      <c r="H899" s="54">
        <f>SUM(H900:H900)</f>
        <v>0</v>
      </c>
      <c r="I899" s="54">
        <f>SUM(I900:I900)</f>
        <v>0</v>
      </c>
      <c r="J899" s="54">
        <f>H899+I899</f>
        <v>0</v>
      </c>
      <c r="K899" s="47"/>
      <c r="L899" s="54">
        <f>SUM(L900:L900)</f>
        <v>4.6685999999999991E-2</v>
      </c>
      <c r="O899" s="54">
        <f>IF(P899="PR",J899,SUM(N900:N900))</f>
        <v>0</v>
      </c>
      <c r="P899" s="47" t="s">
        <v>1734</v>
      </c>
      <c r="Q899" s="54">
        <f>IF(P899="HS",H899,0)</f>
        <v>0</v>
      </c>
      <c r="R899" s="54">
        <f>IF(P899="HS",I899-O899,0)</f>
        <v>0</v>
      </c>
      <c r="S899" s="54">
        <f>IF(P899="PS",H899,0)</f>
        <v>0</v>
      </c>
      <c r="T899" s="54">
        <f>IF(P899="PS",I899-O899,0)</f>
        <v>0</v>
      </c>
      <c r="U899" s="54">
        <f>IF(P899="MP",H899,0)</f>
        <v>0</v>
      </c>
      <c r="V899" s="54">
        <f>IF(P899="MP",I899-O899,0)</f>
        <v>0</v>
      </c>
      <c r="W899" s="54">
        <f>IF(P899="OM",H899,0)</f>
        <v>0</v>
      </c>
      <c r="X899" s="47" t="s">
        <v>1144</v>
      </c>
      <c r="AH899" s="54">
        <f>SUM(Y900:Y900)</f>
        <v>0</v>
      </c>
      <c r="AI899" s="54">
        <f>SUM(Z900:Z900)</f>
        <v>0</v>
      </c>
      <c r="AJ899" s="54">
        <f>SUM(AA900:AA900)</f>
        <v>0</v>
      </c>
    </row>
    <row r="900" spans="1:42" x14ac:dyDescent="0.2">
      <c r="A900" s="55" t="s">
        <v>452</v>
      </c>
      <c r="B900" s="55" t="s">
        <v>1144</v>
      </c>
      <c r="C900" s="55" t="s">
        <v>1158</v>
      </c>
      <c r="D900" s="55" t="s">
        <v>1255</v>
      </c>
      <c r="E900" s="55" t="s">
        <v>1708</v>
      </c>
      <c r="F900" s="56">
        <v>2.5099999999999998</v>
      </c>
      <c r="G900" s="56">
        <v>0</v>
      </c>
      <c r="H900" s="56">
        <f>ROUND(F900*AD900,2)</f>
        <v>0</v>
      </c>
      <c r="I900" s="56">
        <f>J900-H900</f>
        <v>0</v>
      </c>
      <c r="J900" s="56">
        <f>ROUND(F900*G900,2)</f>
        <v>0</v>
      </c>
      <c r="K900" s="56">
        <v>1.8599999999999998E-2</v>
      </c>
      <c r="L900" s="56">
        <f>F900*K900</f>
        <v>4.6685999999999991E-2</v>
      </c>
      <c r="M900" s="57" t="s">
        <v>7</v>
      </c>
      <c r="N900" s="56">
        <f>IF(M900="5",I900,0)</f>
        <v>0</v>
      </c>
      <c r="Y900" s="56">
        <f>IF(AC900=0,J900,0)</f>
        <v>0</v>
      </c>
      <c r="Z900" s="56">
        <f>IF(AC900=15,J900,0)</f>
        <v>0</v>
      </c>
      <c r="AA900" s="56">
        <f>IF(AC900=21,J900,0)</f>
        <v>0</v>
      </c>
      <c r="AC900" s="58">
        <v>21</v>
      </c>
      <c r="AD900" s="58">
        <f>G900*0.563277249451353</f>
        <v>0</v>
      </c>
      <c r="AE900" s="58">
        <f>G900*(1-0.563277249451353)</f>
        <v>0</v>
      </c>
      <c r="AL900" s="58">
        <f>F900*AD900</f>
        <v>0</v>
      </c>
      <c r="AM900" s="58">
        <f>F900*AE900</f>
        <v>0</v>
      </c>
      <c r="AN900" s="59" t="s">
        <v>1747</v>
      </c>
      <c r="AO900" s="59" t="s">
        <v>1761</v>
      </c>
      <c r="AP900" s="47" t="s">
        <v>1774</v>
      </c>
    </row>
    <row r="901" spans="1:42" x14ac:dyDescent="0.2">
      <c r="D901" s="60" t="s">
        <v>1451</v>
      </c>
      <c r="F901" s="61">
        <v>2.5099999999999998</v>
      </c>
    </row>
    <row r="902" spans="1:42" x14ac:dyDescent="0.2">
      <c r="A902" s="52"/>
      <c r="B902" s="53" t="s">
        <v>1144</v>
      </c>
      <c r="C902" s="53" t="s">
        <v>68</v>
      </c>
      <c r="D902" s="269" t="s">
        <v>1257</v>
      </c>
      <c r="E902" s="270"/>
      <c r="F902" s="270"/>
      <c r="G902" s="270"/>
      <c r="H902" s="54">
        <f>SUM(H903:H911)</f>
        <v>0</v>
      </c>
      <c r="I902" s="54">
        <f>SUM(I903:I911)</f>
        <v>0</v>
      </c>
      <c r="J902" s="54">
        <f>H902+I902</f>
        <v>0</v>
      </c>
      <c r="K902" s="47"/>
      <c r="L902" s="54">
        <f>SUM(L903:L911)</f>
        <v>0.3171098</v>
      </c>
      <c r="O902" s="54">
        <f>IF(P902="PR",J902,SUM(N903:N911))</f>
        <v>0</v>
      </c>
      <c r="P902" s="47" t="s">
        <v>1734</v>
      </c>
      <c r="Q902" s="54">
        <f>IF(P902="HS",H902,0)</f>
        <v>0</v>
      </c>
      <c r="R902" s="54">
        <f>IF(P902="HS",I902-O902,0)</f>
        <v>0</v>
      </c>
      <c r="S902" s="54">
        <f>IF(P902="PS",H902,0)</f>
        <v>0</v>
      </c>
      <c r="T902" s="54">
        <f>IF(P902="PS",I902-O902,0)</f>
        <v>0</v>
      </c>
      <c r="U902" s="54">
        <f>IF(P902="MP",H902,0)</f>
        <v>0</v>
      </c>
      <c r="V902" s="54">
        <f>IF(P902="MP",I902-O902,0)</f>
        <v>0</v>
      </c>
      <c r="W902" s="54">
        <f>IF(P902="OM",H902,0)</f>
        <v>0</v>
      </c>
      <c r="X902" s="47" t="s">
        <v>1144</v>
      </c>
      <c r="AH902" s="54">
        <f>SUM(Y903:Y911)</f>
        <v>0</v>
      </c>
      <c r="AI902" s="54">
        <f>SUM(Z903:Z911)</f>
        <v>0</v>
      </c>
      <c r="AJ902" s="54">
        <f>SUM(AA903:AA911)</f>
        <v>0</v>
      </c>
    </row>
    <row r="903" spans="1:42" x14ac:dyDescent="0.2">
      <c r="A903" s="55" t="s">
        <v>453</v>
      </c>
      <c r="B903" s="55" t="s">
        <v>1144</v>
      </c>
      <c r="C903" s="55" t="s">
        <v>1159</v>
      </c>
      <c r="D903" s="55" t="s">
        <v>1836</v>
      </c>
      <c r="E903" s="55" t="s">
        <v>1707</v>
      </c>
      <c r="F903" s="56">
        <v>0.09</v>
      </c>
      <c r="G903" s="56">
        <v>0</v>
      </c>
      <c r="H903" s="56">
        <f>ROUND(F903*AD903,2)</f>
        <v>0</v>
      </c>
      <c r="I903" s="56">
        <f>J903-H903</f>
        <v>0</v>
      </c>
      <c r="J903" s="56">
        <f>ROUND(F903*G903,2)</f>
        <v>0</v>
      </c>
      <c r="K903" s="56">
        <v>2.5249999999999999</v>
      </c>
      <c r="L903" s="56">
        <f>F903*K903</f>
        <v>0.22724999999999998</v>
      </c>
      <c r="M903" s="57" t="s">
        <v>7</v>
      </c>
      <c r="N903" s="56">
        <f>IF(M903="5",I903,0)</f>
        <v>0</v>
      </c>
      <c r="Y903" s="56">
        <f>IF(AC903=0,J903,0)</f>
        <v>0</v>
      </c>
      <c r="Z903" s="56">
        <f>IF(AC903=15,J903,0)</f>
        <v>0</v>
      </c>
      <c r="AA903" s="56">
        <f>IF(AC903=21,J903,0)</f>
        <v>0</v>
      </c>
      <c r="AC903" s="58">
        <v>21</v>
      </c>
      <c r="AD903" s="58">
        <f>G903*0.859082802547771</f>
        <v>0</v>
      </c>
      <c r="AE903" s="58">
        <f>G903*(1-0.859082802547771)</f>
        <v>0</v>
      </c>
      <c r="AL903" s="58">
        <f>F903*AD903</f>
        <v>0</v>
      </c>
      <c r="AM903" s="58">
        <f>F903*AE903</f>
        <v>0</v>
      </c>
      <c r="AN903" s="59" t="s">
        <v>1748</v>
      </c>
      <c r="AO903" s="59" t="s">
        <v>1762</v>
      </c>
      <c r="AP903" s="47" t="s">
        <v>1774</v>
      </c>
    </row>
    <row r="904" spans="1:42" x14ac:dyDescent="0.2">
      <c r="D904" s="60" t="s">
        <v>1452</v>
      </c>
      <c r="F904" s="61">
        <v>0.09</v>
      </c>
    </row>
    <row r="905" spans="1:42" x14ac:dyDescent="0.2">
      <c r="A905" s="55" t="s">
        <v>454</v>
      </c>
      <c r="B905" s="55" t="s">
        <v>1144</v>
      </c>
      <c r="C905" s="55" t="s">
        <v>1160</v>
      </c>
      <c r="D905" s="55" t="s">
        <v>1259</v>
      </c>
      <c r="E905" s="55" t="s">
        <v>1708</v>
      </c>
      <c r="F905" s="56">
        <v>0.05</v>
      </c>
      <c r="G905" s="56">
        <v>0</v>
      </c>
      <c r="H905" s="56">
        <f>ROUND(F905*AD905,2)</f>
        <v>0</v>
      </c>
      <c r="I905" s="56">
        <f>J905-H905</f>
        <v>0</v>
      </c>
      <c r="J905" s="56">
        <f>ROUND(F905*G905,2)</f>
        <v>0</v>
      </c>
      <c r="K905" s="56">
        <v>1.41E-2</v>
      </c>
      <c r="L905" s="56">
        <f>F905*K905</f>
        <v>7.0500000000000001E-4</v>
      </c>
      <c r="M905" s="57" t="s">
        <v>7</v>
      </c>
      <c r="N905" s="56">
        <f>IF(M905="5",I905,0)</f>
        <v>0</v>
      </c>
      <c r="Y905" s="56">
        <f>IF(AC905=0,J905,0)</f>
        <v>0</v>
      </c>
      <c r="Z905" s="56">
        <f>IF(AC905=15,J905,0)</f>
        <v>0</v>
      </c>
      <c r="AA905" s="56">
        <f>IF(AC905=21,J905,0)</f>
        <v>0</v>
      </c>
      <c r="AC905" s="58">
        <v>21</v>
      </c>
      <c r="AD905" s="58">
        <f>G905*0.637948717948718</f>
        <v>0</v>
      </c>
      <c r="AE905" s="58">
        <f>G905*(1-0.637948717948718)</f>
        <v>0</v>
      </c>
      <c r="AL905" s="58">
        <f>F905*AD905</f>
        <v>0</v>
      </c>
      <c r="AM905" s="58">
        <f>F905*AE905</f>
        <v>0</v>
      </c>
      <c r="AN905" s="59" t="s">
        <v>1748</v>
      </c>
      <c r="AO905" s="59" t="s">
        <v>1762</v>
      </c>
      <c r="AP905" s="47" t="s">
        <v>1774</v>
      </c>
    </row>
    <row r="906" spans="1:42" x14ac:dyDescent="0.2">
      <c r="D906" s="60" t="s">
        <v>1453</v>
      </c>
      <c r="F906" s="61">
        <v>0.05</v>
      </c>
    </row>
    <row r="907" spans="1:42" x14ac:dyDescent="0.2">
      <c r="A907" s="55" t="s">
        <v>455</v>
      </c>
      <c r="B907" s="55" t="s">
        <v>1144</v>
      </c>
      <c r="C907" s="55" t="s">
        <v>1161</v>
      </c>
      <c r="D907" s="55" t="s">
        <v>1261</v>
      </c>
      <c r="E907" s="55" t="s">
        <v>1708</v>
      </c>
      <c r="F907" s="56">
        <v>0.05</v>
      </c>
      <c r="G907" s="56">
        <v>0</v>
      </c>
      <c r="H907" s="56">
        <f>ROUND(F907*AD907,2)</f>
        <v>0</v>
      </c>
      <c r="I907" s="56">
        <f>J907-H907</f>
        <v>0</v>
      </c>
      <c r="J907" s="56">
        <f>ROUND(F907*G907,2)</f>
        <v>0</v>
      </c>
      <c r="K907" s="56">
        <v>0</v>
      </c>
      <c r="L907" s="56">
        <f>F907*K907</f>
        <v>0</v>
      </c>
      <c r="M907" s="57" t="s">
        <v>7</v>
      </c>
      <c r="N907" s="56">
        <f>IF(M907="5",I907,0)</f>
        <v>0</v>
      </c>
      <c r="Y907" s="56">
        <f>IF(AC907=0,J907,0)</f>
        <v>0</v>
      </c>
      <c r="Z907" s="56">
        <f>IF(AC907=15,J907,0)</f>
        <v>0</v>
      </c>
      <c r="AA907" s="56">
        <f>IF(AC907=21,J907,0)</f>
        <v>0</v>
      </c>
      <c r="AC907" s="58">
        <v>21</v>
      </c>
      <c r="AD907" s="58">
        <f>G907*0</f>
        <v>0</v>
      </c>
      <c r="AE907" s="58">
        <f>G907*(1-0)</f>
        <v>0</v>
      </c>
      <c r="AL907" s="58">
        <f>F907*AD907</f>
        <v>0</v>
      </c>
      <c r="AM907" s="58">
        <f>F907*AE907</f>
        <v>0</v>
      </c>
      <c r="AN907" s="59" t="s">
        <v>1748</v>
      </c>
      <c r="AO907" s="59" t="s">
        <v>1762</v>
      </c>
      <c r="AP907" s="47" t="s">
        <v>1774</v>
      </c>
    </row>
    <row r="908" spans="1:42" x14ac:dyDescent="0.2">
      <c r="D908" s="60" t="s">
        <v>1454</v>
      </c>
      <c r="F908" s="61">
        <v>0.05</v>
      </c>
    </row>
    <row r="909" spans="1:42" x14ac:dyDescent="0.2">
      <c r="A909" s="55" t="s">
        <v>456</v>
      </c>
      <c r="B909" s="55" t="s">
        <v>1144</v>
      </c>
      <c r="C909" s="55" t="s">
        <v>1162</v>
      </c>
      <c r="D909" s="55" t="s">
        <v>1263</v>
      </c>
      <c r="E909" s="55" t="s">
        <v>1708</v>
      </c>
      <c r="F909" s="56">
        <v>2.38</v>
      </c>
      <c r="G909" s="56">
        <v>0</v>
      </c>
      <c r="H909" s="56">
        <f>ROUND(F909*AD909,2)</f>
        <v>0</v>
      </c>
      <c r="I909" s="56">
        <f>J909-H909</f>
        <v>0</v>
      </c>
      <c r="J909" s="56">
        <f>ROUND(F909*G909,2)</f>
        <v>0</v>
      </c>
      <c r="K909" s="56">
        <v>3.415E-2</v>
      </c>
      <c r="L909" s="56">
        <f>F909*K909</f>
        <v>8.1277000000000002E-2</v>
      </c>
      <c r="M909" s="57" t="s">
        <v>7</v>
      </c>
      <c r="N909" s="56">
        <f>IF(M909="5",I909,0)</f>
        <v>0</v>
      </c>
      <c r="Y909" s="56">
        <f>IF(AC909=0,J909,0)</f>
        <v>0</v>
      </c>
      <c r="Z909" s="56">
        <f>IF(AC909=15,J909,0)</f>
        <v>0</v>
      </c>
      <c r="AA909" s="56">
        <f>IF(AC909=21,J909,0)</f>
        <v>0</v>
      </c>
      <c r="AC909" s="58">
        <v>21</v>
      </c>
      <c r="AD909" s="58">
        <f>G909*0.841828478964401</f>
        <v>0</v>
      </c>
      <c r="AE909" s="58">
        <f>G909*(1-0.841828478964401)</f>
        <v>0</v>
      </c>
      <c r="AL909" s="58">
        <f>F909*AD909</f>
        <v>0</v>
      </c>
      <c r="AM909" s="58">
        <f>F909*AE909</f>
        <v>0</v>
      </c>
      <c r="AN909" s="59" t="s">
        <v>1748</v>
      </c>
      <c r="AO909" s="59" t="s">
        <v>1762</v>
      </c>
      <c r="AP909" s="47" t="s">
        <v>1774</v>
      </c>
    </row>
    <row r="910" spans="1:42" x14ac:dyDescent="0.2">
      <c r="D910" s="60" t="s">
        <v>1455</v>
      </c>
      <c r="F910" s="61">
        <v>2.38</v>
      </c>
    </row>
    <row r="911" spans="1:42" x14ac:dyDescent="0.2">
      <c r="A911" s="55" t="s">
        <v>457</v>
      </c>
      <c r="B911" s="55" t="s">
        <v>1144</v>
      </c>
      <c r="C911" s="55" t="s">
        <v>1163</v>
      </c>
      <c r="D911" s="55" t="s">
        <v>1845</v>
      </c>
      <c r="E911" s="55" t="s">
        <v>1708</v>
      </c>
      <c r="F911" s="56">
        <v>2.38</v>
      </c>
      <c r="G911" s="56">
        <v>0</v>
      </c>
      <c r="H911" s="56">
        <f>ROUND(F911*AD911,2)</f>
        <v>0</v>
      </c>
      <c r="I911" s="56">
        <f>J911-H911</f>
        <v>0</v>
      </c>
      <c r="J911" s="56">
        <f>ROUND(F911*G911,2)</f>
        <v>0</v>
      </c>
      <c r="K911" s="56">
        <v>3.31E-3</v>
      </c>
      <c r="L911" s="56">
        <f>F911*K911</f>
        <v>7.877799999999999E-3</v>
      </c>
      <c r="M911" s="57" t="s">
        <v>7</v>
      </c>
      <c r="N911" s="56">
        <f>IF(M911="5",I911,0)</f>
        <v>0</v>
      </c>
      <c r="Y911" s="56">
        <f>IF(AC911=0,J911,0)</f>
        <v>0</v>
      </c>
      <c r="Z911" s="56">
        <f>IF(AC911=15,J911,0)</f>
        <v>0</v>
      </c>
      <c r="AA911" s="56">
        <f>IF(AC911=21,J911,0)</f>
        <v>0</v>
      </c>
      <c r="AC911" s="58">
        <v>21</v>
      </c>
      <c r="AD911" s="58">
        <f>G911*0.752032520325203</f>
        <v>0</v>
      </c>
      <c r="AE911" s="58">
        <f>G911*(1-0.752032520325203)</f>
        <v>0</v>
      </c>
      <c r="AL911" s="58">
        <f>F911*AD911</f>
        <v>0</v>
      </c>
      <c r="AM911" s="58">
        <f>F911*AE911</f>
        <v>0</v>
      </c>
      <c r="AN911" s="59" t="s">
        <v>1748</v>
      </c>
      <c r="AO911" s="59" t="s">
        <v>1762</v>
      </c>
      <c r="AP911" s="47" t="s">
        <v>1774</v>
      </c>
    </row>
    <row r="912" spans="1:42" x14ac:dyDescent="0.2">
      <c r="D912" s="60" t="s">
        <v>1455</v>
      </c>
      <c r="F912" s="61">
        <v>2.38</v>
      </c>
    </row>
    <row r="913" spans="1:42" x14ac:dyDescent="0.2">
      <c r="A913" s="52"/>
      <c r="B913" s="53" t="s">
        <v>1144</v>
      </c>
      <c r="C913" s="53" t="s">
        <v>700</v>
      </c>
      <c r="D913" s="269" t="s">
        <v>1265</v>
      </c>
      <c r="E913" s="270"/>
      <c r="F913" s="270"/>
      <c r="G913" s="270"/>
      <c r="H913" s="54">
        <f>SUM(H914:H924)</f>
        <v>0</v>
      </c>
      <c r="I913" s="54">
        <f>SUM(I914:I924)</f>
        <v>0</v>
      </c>
      <c r="J913" s="54">
        <f>H913+I913</f>
        <v>0</v>
      </c>
      <c r="K913" s="47"/>
      <c r="L913" s="54">
        <f>SUM(L914:L924)</f>
        <v>8.5073000000000006E-3</v>
      </c>
      <c r="O913" s="54">
        <f>IF(P913="PR",J913,SUM(N914:N924))</f>
        <v>0</v>
      </c>
      <c r="P913" s="47" t="s">
        <v>1735</v>
      </c>
      <c r="Q913" s="54">
        <f>IF(P913="HS",H913,0)</f>
        <v>0</v>
      </c>
      <c r="R913" s="54">
        <f>IF(P913="HS",I913-O913,0)</f>
        <v>0</v>
      </c>
      <c r="S913" s="54">
        <f>IF(P913="PS",H913,0)</f>
        <v>0</v>
      </c>
      <c r="T913" s="54">
        <f>IF(P913="PS",I913-O913,0)</f>
        <v>0</v>
      </c>
      <c r="U913" s="54">
        <f>IF(P913="MP",H913,0)</f>
        <v>0</v>
      </c>
      <c r="V913" s="54">
        <f>IF(P913="MP",I913-O913,0)</f>
        <v>0</v>
      </c>
      <c r="W913" s="54">
        <f>IF(P913="OM",H913,0)</f>
        <v>0</v>
      </c>
      <c r="X913" s="47" t="s">
        <v>1144</v>
      </c>
      <c r="AH913" s="54">
        <f>SUM(Y914:Y924)</f>
        <v>0</v>
      </c>
      <c r="AI913" s="54">
        <f>SUM(Z914:Z924)</f>
        <v>0</v>
      </c>
      <c r="AJ913" s="54">
        <f>SUM(AA914:AA924)</f>
        <v>0</v>
      </c>
    </row>
    <row r="914" spans="1:42" x14ac:dyDescent="0.2">
      <c r="A914" s="55" t="s">
        <v>458</v>
      </c>
      <c r="B914" s="55" t="s">
        <v>1144</v>
      </c>
      <c r="C914" s="55" t="s">
        <v>1164</v>
      </c>
      <c r="D914" s="148" t="s">
        <v>1846</v>
      </c>
      <c r="E914" s="55" t="s">
        <v>1708</v>
      </c>
      <c r="F914" s="56">
        <v>3.23</v>
      </c>
      <c r="G914" s="56">
        <v>0</v>
      </c>
      <c r="H914" s="56">
        <f>ROUND(F914*AD914,2)</f>
        <v>0</v>
      </c>
      <c r="I914" s="56">
        <f>J914-H914</f>
        <v>0</v>
      </c>
      <c r="J914" s="56">
        <f>ROUND(F914*G914,2)</f>
        <v>0</v>
      </c>
      <c r="K914" s="56">
        <v>5.6999999999999998E-4</v>
      </c>
      <c r="L914" s="56">
        <f>F914*K914</f>
        <v>1.8410999999999998E-3</v>
      </c>
      <c r="M914" s="57" t="s">
        <v>7</v>
      </c>
      <c r="N914" s="56">
        <f>IF(M914="5",I914,0)</f>
        <v>0</v>
      </c>
      <c r="Y914" s="56">
        <f>IF(AC914=0,J914,0)</f>
        <v>0</v>
      </c>
      <c r="Z914" s="56">
        <f>IF(AC914=15,J914,0)</f>
        <v>0</v>
      </c>
      <c r="AA914" s="56">
        <f>IF(AC914=21,J914,0)</f>
        <v>0</v>
      </c>
      <c r="AC914" s="58">
        <v>21</v>
      </c>
      <c r="AD914" s="58">
        <f>G914*0.805751492132393</f>
        <v>0</v>
      </c>
      <c r="AE914" s="58">
        <f>G914*(1-0.805751492132393)</f>
        <v>0</v>
      </c>
      <c r="AL914" s="58">
        <f>F914*AD914</f>
        <v>0</v>
      </c>
      <c r="AM914" s="58">
        <f>F914*AE914</f>
        <v>0</v>
      </c>
      <c r="AN914" s="59" t="s">
        <v>1749</v>
      </c>
      <c r="AO914" s="59" t="s">
        <v>1763</v>
      </c>
      <c r="AP914" s="47" t="s">
        <v>1774</v>
      </c>
    </row>
    <row r="915" spans="1:42" x14ac:dyDescent="0.2">
      <c r="D915" s="149" t="s">
        <v>1456</v>
      </c>
      <c r="F915" s="61">
        <v>3.23</v>
      </c>
    </row>
    <row r="916" spans="1:42" x14ac:dyDescent="0.2">
      <c r="A916" s="55" t="s">
        <v>459</v>
      </c>
      <c r="B916" s="55" t="s">
        <v>1144</v>
      </c>
      <c r="C916" s="55" t="s">
        <v>1165</v>
      </c>
      <c r="D916" s="148" t="s">
        <v>1847</v>
      </c>
      <c r="E916" s="55" t="s">
        <v>1708</v>
      </c>
      <c r="F916" s="56">
        <v>3.23</v>
      </c>
      <c r="G916" s="56">
        <v>0</v>
      </c>
      <c r="H916" s="56">
        <f>ROUND(F916*AD916,2)</f>
        <v>0</v>
      </c>
      <c r="I916" s="56">
        <f>J916-H916</f>
        <v>0</v>
      </c>
      <c r="J916" s="56">
        <f>ROUND(F916*G916,2)</f>
        <v>0</v>
      </c>
      <c r="K916" s="56">
        <v>7.3999999999999999E-4</v>
      </c>
      <c r="L916" s="56">
        <f>F916*K916</f>
        <v>2.3901999999999999E-3</v>
      </c>
      <c r="M916" s="57" t="s">
        <v>7</v>
      </c>
      <c r="N916" s="56">
        <f>IF(M916="5",I916,0)</f>
        <v>0</v>
      </c>
      <c r="Y916" s="56">
        <f>IF(AC916=0,J916,0)</f>
        <v>0</v>
      </c>
      <c r="Z916" s="56">
        <f>IF(AC916=15,J916,0)</f>
        <v>0</v>
      </c>
      <c r="AA916" s="56">
        <f>IF(AC916=21,J916,0)</f>
        <v>0</v>
      </c>
      <c r="AC916" s="58">
        <v>21</v>
      </c>
      <c r="AD916" s="58">
        <f>G916*0.750758341759353</f>
        <v>0</v>
      </c>
      <c r="AE916" s="58">
        <f>G916*(1-0.750758341759353)</f>
        <v>0</v>
      </c>
      <c r="AL916" s="58">
        <f>F916*AD916</f>
        <v>0</v>
      </c>
      <c r="AM916" s="58">
        <f>F916*AE916</f>
        <v>0</v>
      </c>
      <c r="AN916" s="59" t="s">
        <v>1749</v>
      </c>
      <c r="AO916" s="59" t="s">
        <v>1763</v>
      </c>
      <c r="AP916" s="47" t="s">
        <v>1774</v>
      </c>
    </row>
    <row r="917" spans="1:42" x14ac:dyDescent="0.2">
      <c r="D917" s="149" t="s">
        <v>1457</v>
      </c>
      <c r="F917" s="61">
        <v>3.23</v>
      </c>
    </row>
    <row r="918" spans="1:42" x14ac:dyDescent="0.2">
      <c r="A918" s="55" t="s">
        <v>460</v>
      </c>
      <c r="B918" s="55" t="s">
        <v>1144</v>
      </c>
      <c r="C918" s="55" t="s">
        <v>1166</v>
      </c>
      <c r="D918" s="148" t="s">
        <v>1848</v>
      </c>
      <c r="E918" s="55" t="s">
        <v>1708</v>
      </c>
      <c r="F918" s="56">
        <v>0.85</v>
      </c>
      <c r="G918" s="56">
        <v>0</v>
      </c>
      <c r="H918" s="56">
        <f>ROUND(F918*AD918,2)</f>
        <v>0</v>
      </c>
      <c r="I918" s="56">
        <f>J918-H918</f>
        <v>0</v>
      </c>
      <c r="J918" s="56">
        <f>ROUND(F918*G918,2)</f>
        <v>0</v>
      </c>
      <c r="K918" s="56">
        <v>4.0000000000000002E-4</v>
      </c>
      <c r="L918" s="56">
        <f>F918*K918</f>
        <v>3.4000000000000002E-4</v>
      </c>
      <c r="M918" s="57" t="s">
        <v>7</v>
      </c>
      <c r="N918" s="56">
        <f>IF(M918="5",I918,0)</f>
        <v>0</v>
      </c>
      <c r="Y918" s="56">
        <f>IF(AC918=0,J918,0)</f>
        <v>0</v>
      </c>
      <c r="Z918" s="56">
        <f>IF(AC918=15,J918,0)</f>
        <v>0</v>
      </c>
      <c r="AA918" s="56">
        <f>IF(AC918=21,J918,0)</f>
        <v>0</v>
      </c>
      <c r="AC918" s="58">
        <v>21</v>
      </c>
      <c r="AD918" s="58">
        <f>G918*0.966850828729282</f>
        <v>0</v>
      </c>
      <c r="AE918" s="58">
        <f>G918*(1-0.966850828729282)</f>
        <v>0</v>
      </c>
      <c r="AL918" s="58">
        <f>F918*AD918</f>
        <v>0</v>
      </c>
      <c r="AM918" s="58">
        <f>F918*AE918</f>
        <v>0</v>
      </c>
      <c r="AN918" s="59" t="s">
        <v>1749</v>
      </c>
      <c r="AO918" s="59" t="s">
        <v>1763</v>
      </c>
      <c r="AP918" s="47" t="s">
        <v>1774</v>
      </c>
    </row>
    <row r="919" spans="1:42" x14ac:dyDescent="0.2">
      <c r="D919" s="149" t="s">
        <v>1458</v>
      </c>
      <c r="F919" s="61">
        <v>0.85</v>
      </c>
    </row>
    <row r="920" spans="1:42" x14ac:dyDescent="0.2">
      <c r="A920" s="55" t="s">
        <v>461</v>
      </c>
      <c r="B920" s="55" t="s">
        <v>1144</v>
      </c>
      <c r="C920" s="55" t="s">
        <v>1167</v>
      </c>
      <c r="D920" s="148" t="s">
        <v>1849</v>
      </c>
      <c r="E920" s="55" t="s">
        <v>1708</v>
      </c>
      <c r="F920" s="56">
        <v>7.36</v>
      </c>
      <c r="G920" s="56">
        <v>0</v>
      </c>
      <c r="H920" s="56">
        <f>ROUND(F920*AD920,2)</f>
        <v>0</v>
      </c>
      <c r="I920" s="56">
        <f>J920-H920</f>
        <v>0</v>
      </c>
      <c r="J920" s="56">
        <f>ROUND(F920*G920,2)</f>
        <v>0</v>
      </c>
      <c r="K920" s="56">
        <v>4.0000000000000002E-4</v>
      </c>
      <c r="L920" s="56">
        <f>F920*K920</f>
        <v>2.9440000000000004E-3</v>
      </c>
      <c r="M920" s="57" t="s">
        <v>7</v>
      </c>
      <c r="N920" s="56">
        <f>IF(M920="5",I920,0)</f>
        <v>0</v>
      </c>
      <c r="Y920" s="56">
        <f>IF(AC920=0,J920,0)</f>
        <v>0</v>
      </c>
      <c r="Z920" s="56">
        <f>IF(AC920=15,J920,0)</f>
        <v>0</v>
      </c>
      <c r="AA920" s="56">
        <f>IF(AC920=21,J920,0)</f>
        <v>0</v>
      </c>
      <c r="AC920" s="58">
        <v>21</v>
      </c>
      <c r="AD920" s="58">
        <f>G920*0.938757264193116</f>
        <v>0</v>
      </c>
      <c r="AE920" s="58">
        <f>G920*(1-0.938757264193116)</f>
        <v>0</v>
      </c>
      <c r="AL920" s="58">
        <f>F920*AD920</f>
        <v>0</v>
      </c>
      <c r="AM920" s="58">
        <f>F920*AE920</f>
        <v>0</v>
      </c>
      <c r="AN920" s="59" t="s">
        <v>1749</v>
      </c>
      <c r="AO920" s="59" t="s">
        <v>1763</v>
      </c>
      <c r="AP920" s="47" t="s">
        <v>1774</v>
      </c>
    </row>
    <row r="921" spans="1:42" x14ac:dyDescent="0.2">
      <c r="D921" s="149" t="s">
        <v>1459</v>
      </c>
      <c r="F921" s="61">
        <v>7.36</v>
      </c>
    </row>
    <row r="922" spans="1:42" x14ac:dyDescent="0.2">
      <c r="A922" s="55" t="s">
        <v>462</v>
      </c>
      <c r="B922" s="55" t="s">
        <v>1144</v>
      </c>
      <c r="C922" s="55" t="s">
        <v>1168</v>
      </c>
      <c r="D922" s="148" t="s">
        <v>1850</v>
      </c>
      <c r="E922" s="55" t="s">
        <v>1709</v>
      </c>
      <c r="F922" s="56">
        <v>3.1</v>
      </c>
      <c r="G922" s="56">
        <v>0</v>
      </c>
      <c r="H922" s="56">
        <f>ROUND(F922*AD922,2)</f>
        <v>0</v>
      </c>
      <c r="I922" s="56">
        <f>J922-H922</f>
        <v>0</v>
      </c>
      <c r="J922" s="56">
        <f>ROUND(F922*G922,2)</f>
        <v>0</v>
      </c>
      <c r="K922" s="56">
        <v>3.2000000000000003E-4</v>
      </c>
      <c r="L922" s="56">
        <f>F922*K922</f>
        <v>9.9200000000000004E-4</v>
      </c>
      <c r="M922" s="57" t="s">
        <v>7</v>
      </c>
      <c r="N922" s="56">
        <f>IF(M922="5",I922,0)</f>
        <v>0</v>
      </c>
      <c r="Y922" s="56">
        <f>IF(AC922=0,J922,0)</f>
        <v>0</v>
      </c>
      <c r="Z922" s="56">
        <f>IF(AC922=15,J922,0)</f>
        <v>0</v>
      </c>
      <c r="AA922" s="56">
        <f>IF(AC922=21,J922,0)</f>
        <v>0</v>
      </c>
      <c r="AC922" s="58">
        <v>21</v>
      </c>
      <c r="AD922" s="58">
        <f>G922*0.584192439862543</f>
        <v>0</v>
      </c>
      <c r="AE922" s="58">
        <f>G922*(1-0.584192439862543)</f>
        <v>0</v>
      </c>
      <c r="AL922" s="58">
        <f>F922*AD922</f>
        <v>0</v>
      </c>
      <c r="AM922" s="58">
        <f>F922*AE922</f>
        <v>0</v>
      </c>
      <c r="AN922" s="59" t="s">
        <v>1749</v>
      </c>
      <c r="AO922" s="59" t="s">
        <v>1763</v>
      </c>
      <c r="AP922" s="47" t="s">
        <v>1774</v>
      </c>
    </row>
    <row r="923" spans="1:42" x14ac:dyDescent="0.2">
      <c r="D923" s="149" t="s">
        <v>1460</v>
      </c>
      <c r="F923" s="61">
        <v>3.1</v>
      </c>
    </row>
    <row r="924" spans="1:42" x14ac:dyDescent="0.2">
      <c r="A924" s="55" t="s">
        <v>463</v>
      </c>
      <c r="B924" s="55" t="s">
        <v>1144</v>
      </c>
      <c r="C924" s="55" t="s">
        <v>1169</v>
      </c>
      <c r="D924" s="148" t="s">
        <v>1271</v>
      </c>
      <c r="E924" s="55" t="s">
        <v>1710</v>
      </c>
      <c r="F924" s="56">
        <v>0.02</v>
      </c>
      <c r="G924" s="56">
        <v>0</v>
      </c>
      <c r="H924" s="56">
        <f>ROUND(F924*AD924,2)</f>
        <v>0</v>
      </c>
      <c r="I924" s="56">
        <f>J924-H924</f>
        <v>0</v>
      </c>
      <c r="J924" s="56">
        <f>ROUND(F924*G924,2)</f>
        <v>0</v>
      </c>
      <c r="K924" s="56">
        <v>0</v>
      </c>
      <c r="L924" s="56">
        <f>F924*K924</f>
        <v>0</v>
      </c>
      <c r="M924" s="57" t="s">
        <v>10</v>
      </c>
      <c r="N924" s="56">
        <f>IF(M924="5",I924,0)</f>
        <v>0</v>
      </c>
      <c r="Y924" s="56">
        <f>IF(AC924=0,J924,0)</f>
        <v>0</v>
      </c>
      <c r="Z924" s="56">
        <f>IF(AC924=15,J924,0)</f>
        <v>0</v>
      </c>
      <c r="AA924" s="56">
        <f>IF(AC924=21,J924,0)</f>
        <v>0</v>
      </c>
      <c r="AC924" s="58">
        <v>21</v>
      </c>
      <c r="AD924" s="58">
        <f>G924*0</f>
        <v>0</v>
      </c>
      <c r="AE924" s="58">
        <f>G924*(1-0)</f>
        <v>0</v>
      </c>
      <c r="AL924" s="58">
        <f>F924*AD924</f>
        <v>0</v>
      </c>
      <c r="AM924" s="58">
        <f>F924*AE924</f>
        <v>0</v>
      </c>
      <c r="AN924" s="59" t="s">
        <v>1749</v>
      </c>
      <c r="AO924" s="59" t="s">
        <v>1763</v>
      </c>
      <c r="AP924" s="47" t="s">
        <v>1774</v>
      </c>
    </row>
    <row r="925" spans="1:42" x14ac:dyDescent="0.2">
      <c r="D925" s="149" t="s">
        <v>1461</v>
      </c>
      <c r="F925" s="61">
        <v>0.02</v>
      </c>
    </row>
    <row r="926" spans="1:42" x14ac:dyDescent="0.2">
      <c r="A926" s="52"/>
      <c r="B926" s="53" t="s">
        <v>1144</v>
      </c>
      <c r="C926" s="53" t="s">
        <v>710</v>
      </c>
      <c r="D926" s="269" t="s">
        <v>1273</v>
      </c>
      <c r="E926" s="270"/>
      <c r="F926" s="270"/>
      <c r="G926" s="270"/>
      <c r="H926" s="54">
        <f>SUM(H927:H927)</f>
        <v>0</v>
      </c>
      <c r="I926" s="54">
        <f>SUM(I927:I927)</f>
        <v>0</v>
      </c>
      <c r="J926" s="54">
        <f>H926+I926</f>
        <v>0</v>
      </c>
      <c r="K926" s="47"/>
      <c r="L926" s="54">
        <f>SUM(L927:L927)</f>
        <v>1.4599999999999999E-3</v>
      </c>
      <c r="O926" s="54">
        <f>IF(P926="PR",J926,SUM(N927:N927))</f>
        <v>0</v>
      </c>
      <c r="P926" s="47" t="s">
        <v>1735</v>
      </c>
      <c r="Q926" s="54">
        <f>IF(P926="HS",H926,0)</f>
        <v>0</v>
      </c>
      <c r="R926" s="54">
        <f>IF(P926="HS",I926-O926,0)</f>
        <v>0</v>
      </c>
      <c r="S926" s="54">
        <f>IF(P926="PS",H926,0)</f>
        <v>0</v>
      </c>
      <c r="T926" s="54">
        <f>IF(P926="PS",I926-O926,0)</f>
        <v>0</v>
      </c>
      <c r="U926" s="54">
        <f>IF(P926="MP",H926,0)</f>
        <v>0</v>
      </c>
      <c r="V926" s="54">
        <f>IF(P926="MP",I926-O926,0)</f>
        <v>0</v>
      </c>
      <c r="W926" s="54">
        <f>IF(P926="OM",H926,0)</f>
        <v>0</v>
      </c>
      <c r="X926" s="47" t="s">
        <v>1144</v>
      </c>
      <c r="AH926" s="54">
        <f>SUM(Y927:Y927)</f>
        <v>0</v>
      </c>
      <c r="AI926" s="54">
        <f>SUM(Z927:Z927)</f>
        <v>0</v>
      </c>
      <c r="AJ926" s="54">
        <f>SUM(AA927:AA927)</f>
        <v>0</v>
      </c>
    </row>
    <row r="927" spans="1:42" x14ac:dyDescent="0.2">
      <c r="A927" s="55" t="s">
        <v>464</v>
      </c>
      <c r="B927" s="55" t="s">
        <v>1144</v>
      </c>
      <c r="C927" s="55" t="s">
        <v>1170</v>
      </c>
      <c r="D927" s="55" t="s">
        <v>1274</v>
      </c>
      <c r="E927" s="55" t="s">
        <v>1711</v>
      </c>
      <c r="F927" s="56">
        <v>1</v>
      </c>
      <c r="G927" s="56">
        <v>0</v>
      </c>
      <c r="H927" s="56">
        <f>ROUND(F927*AD927,2)</f>
        <v>0</v>
      </c>
      <c r="I927" s="56">
        <f>J927-H927</f>
        <v>0</v>
      </c>
      <c r="J927" s="56">
        <f>ROUND(F927*G927,2)</f>
        <v>0</v>
      </c>
      <c r="K927" s="56">
        <v>1.4599999999999999E-3</v>
      </c>
      <c r="L927" s="56">
        <f>F927*K927</f>
        <v>1.4599999999999999E-3</v>
      </c>
      <c r="M927" s="57" t="s">
        <v>7</v>
      </c>
      <c r="N927" s="56">
        <f>IF(M927="5",I927,0)</f>
        <v>0</v>
      </c>
      <c r="Y927" s="56">
        <f>IF(AC927=0,J927,0)</f>
        <v>0</v>
      </c>
      <c r="Z927" s="56">
        <f>IF(AC927=15,J927,0)</f>
        <v>0</v>
      </c>
      <c r="AA927" s="56">
        <f>IF(AC927=21,J927,0)</f>
        <v>0</v>
      </c>
      <c r="AC927" s="58">
        <v>21</v>
      </c>
      <c r="AD927" s="58">
        <f>G927*0</f>
        <v>0</v>
      </c>
      <c r="AE927" s="58">
        <f>G927*(1-0)</f>
        <v>0</v>
      </c>
      <c r="AL927" s="58">
        <f>F927*AD927</f>
        <v>0</v>
      </c>
      <c r="AM927" s="58">
        <f>F927*AE927</f>
        <v>0</v>
      </c>
      <c r="AN927" s="59" t="s">
        <v>1750</v>
      </c>
      <c r="AO927" s="59" t="s">
        <v>1764</v>
      </c>
      <c r="AP927" s="47" t="s">
        <v>1774</v>
      </c>
    </row>
    <row r="928" spans="1:42" x14ac:dyDescent="0.2">
      <c r="D928" s="60" t="s">
        <v>1275</v>
      </c>
      <c r="F928" s="61">
        <v>1</v>
      </c>
    </row>
    <row r="929" spans="1:42" x14ac:dyDescent="0.2">
      <c r="A929" s="52"/>
      <c r="B929" s="53" t="s">
        <v>1144</v>
      </c>
      <c r="C929" s="53" t="s">
        <v>714</v>
      </c>
      <c r="D929" s="269" t="s">
        <v>1276</v>
      </c>
      <c r="E929" s="270"/>
      <c r="F929" s="270"/>
      <c r="G929" s="270"/>
      <c r="H929" s="54">
        <f>SUM(H930:H958)</f>
        <v>0</v>
      </c>
      <c r="I929" s="54">
        <f>SUM(I930:I958)</f>
        <v>0</v>
      </c>
      <c r="J929" s="54">
        <f>H929+I929</f>
        <v>0</v>
      </c>
      <c r="K929" s="47"/>
      <c r="L929" s="54">
        <f>SUM(L930:L958)</f>
        <v>5.178E-2</v>
      </c>
      <c r="O929" s="54">
        <f>IF(P929="PR",J929,SUM(N930:N958))</f>
        <v>0</v>
      </c>
      <c r="P929" s="47" t="s">
        <v>1735</v>
      </c>
      <c r="Q929" s="54">
        <f>IF(P929="HS",H929,0)</f>
        <v>0</v>
      </c>
      <c r="R929" s="54">
        <f>IF(P929="HS",I929-O929,0)</f>
        <v>0</v>
      </c>
      <c r="S929" s="54">
        <f>IF(P929="PS",H929,0)</f>
        <v>0</v>
      </c>
      <c r="T929" s="54">
        <f>IF(P929="PS",I929-O929,0)</f>
        <v>0</v>
      </c>
      <c r="U929" s="54">
        <f>IF(P929="MP",H929,0)</f>
        <v>0</v>
      </c>
      <c r="V929" s="54">
        <f>IF(P929="MP",I929-O929,0)</f>
        <v>0</v>
      </c>
      <c r="W929" s="54">
        <f>IF(P929="OM",H929,0)</f>
        <v>0</v>
      </c>
      <c r="X929" s="47" t="s">
        <v>1144</v>
      </c>
      <c r="AH929" s="54">
        <f>SUM(Y930:Y958)</f>
        <v>0</v>
      </c>
      <c r="AI929" s="54">
        <f>SUM(Z930:Z958)</f>
        <v>0</v>
      </c>
      <c r="AJ929" s="54">
        <f>SUM(AA930:AA958)</f>
        <v>0</v>
      </c>
    </row>
    <row r="930" spans="1:42" x14ac:dyDescent="0.2">
      <c r="A930" s="55" t="s">
        <v>465</v>
      </c>
      <c r="B930" s="55" t="s">
        <v>1144</v>
      </c>
      <c r="C930" s="55" t="s">
        <v>1171</v>
      </c>
      <c r="D930" s="55" t="s">
        <v>1837</v>
      </c>
      <c r="E930" s="55" t="s">
        <v>1712</v>
      </c>
      <c r="F930" s="56">
        <v>1</v>
      </c>
      <c r="G930" s="56">
        <v>0</v>
      </c>
      <c r="H930" s="56">
        <f>ROUND(F930*AD930,2)</f>
        <v>0</v>
      </c>
      <c r="I930" s="56">
        <f>J930-H930</f>
        <v>0</v>
      </c>
      <c r="J930" s="56">
        <f>ROUND(F930*G930,2)</f>
        <v>0</v>
      </c>
      <c r="K930" s="56">
        <v>1.41E-3</v>
      </c>
      <c r="L930" s="56">
        <f>F930*K930</f>
        <v>1.41E-3</v>
      </c>
      <c r="M930" s="57" t="s">
        <v>7</v>
      </c>
      <c r="N930" s="56">
        <f>IF(M930="5",I930,0)</f>
        <v>0</v>
      </c>
      <c r="Y930" s="56">
        <f>IF(AC930=0,J930,0)</f>
        <v>0</v>
      </c>
      <c r="Z930" s="56">
        <f>IF(AC930=15,J930,0)</f>
        <v>0</v>
      </c>
      <c r="AA930" s="56">
        <f>IF(AC930=21,J930,0)</f>
        <v>0</v>
      </c>
      <c r="AC930" s="58">
        <v>21</v>
      </c>
      <c r="AD930" s="58">
        <f>G930*0.538136882129278</f>
        <v>0</v>
      </c>
      <c r="AE930" s="58">
        <f>G930*(1-0.538136882129278)</f>
        <v>0</v>
      </c>
      <c r="AL930" s="58">
        <f>F930*AD930</f>
        <v>0</v>
      </c>
      <c r="AM930" s="58">
        <f>F930*AE930</f>
        <v>0</v>
      </c>
      <c r="AN930" s="59" t="s">
        <v>1751</v>
      </c>
      <c r="AO930" s="59" t="s">
        <v>1764</v>
      </c>
      <c r="AP930" s="47" t="s">
        <v>1774</v>
      </c>
    </row>
    <row r="931" spans="1:42" x14ac:dyDescent="0.2">
      <c r="D931" s="60" t="s">
        <v>1275</v>
      </c>
      <c r="F931" s="61">
        <v>1</v>
      </c>
    </row>
    <row r="932" spans="1:42" x14ac:dyDescent="0.2">
      <c r="A932" s="62" t="s">
        <v>466</v>
      </c>
      <c r="B932" s="62" t="s">
        <v>1144</v>
      </c>
      <c r="C932" s="62" t="s">
        <v>1172</v>
      </c>
      <c r="D932" s="150" t="s">
        <v>1851</v>
      </c>
      <c r="E932" s="62" t="s">
        <v>1712</v>
      </c>
      <c r="F932" s="63">
        <v>1</v>
      </c>
      <c r="G932" s="63">
        <v>0</v>
      </c>
      <c r="H932" s="63">
        <f>ROUND(F932*AD932,2)</f>
        <v>0</v>
      </c>
      <c r="I932" s="63">
        <f>J932-H932</f>
        <v>0</v>
      </c>
      <c r="J932" s="63">
        <f>ROUND(F932*G932,2)</f>
        <v>0</v>
      </c>
      <c r="K932" s="63">
        <v>1.4E-2</v>
      </c>
      <c r="L932" s="63">
        <f>F932*K932</f>
        <v>1.4E-2</v>
      </c>
      <c r="M932" s="64" t="s">
        <v>1731</v>
      </c>
      <c r="N932" s="63">
        <f>IF(M932="5",I932,0)</f>
        <v>0</v>
      </c>
      <c r="Y932" s="63">
        <f>IF(AC932=0,J932,0)</f>
        <v>0</v>
      </c>
      <c r="Z932" s="63">
        <f>IF(AC932=15,J932,0)</f>
        <v>0</v>
      </c>
      <c r="AA932" s="63">
        <f>IF(AC932=21,J932,0)</f>
        <v>0</v>
      </c>
      <c r="AC932" s="58">
        <v>21</v>
      </c>
      <c r="AD932" s="58">
        <f>G932*1</f>
        <v>0</v>
      </c>
      <c r="AE932" s="58">
        <f>G932*(1-1)</f>
        <v>0</v>
      </c>
      <c r="AL932" s="58">
        <f>F932*AD932</f>
        <v>0</v>
      </c>
      <c r="AM932" s="58">
        <f>F932*AE932</f>
        <v>0</v>
      </c>
      <c r="AN932" s="59" t="s">
        <v>1751</v>
      </c>
      <c r="AO932" s="59" t="s">
        <v>1764</v>
      </c>
      <c r="AP932" s="47" t="s">
        <v>1774</v>
      </c>
    </row>
    <row r="933" spans="1:42" x14ac:dyDescent="0.2">
      <c r="D933" s="60" t="s">
        <v>1275</v>
      </c>
      <c r="F933" s="61">
        <v>1</v>
      </c>
    </row>
    <row r="934" spans="1:42" x14ac:dyDescent="0.2">
      <c r="A934" s="55" t="s">
        <v>467</v>
      </c>
      <c r="B934" s="55" t="s">
        <v>1144</v>
      </c>
      <c r="C934" s="55" t="s">
        <v>1173</v>
      </c>
      <c r="D934" s="55" t="s">
        <v>1278</v>
      </c>
      <c r="E934" s="55" t="s">
        <v>1712</v>
      </c>
      <c r="F934" s="56">
        <v>1</v>
      </c>
      <c r="G934" s="56">
        <v>0</v>
      </c>
      <c r="H934" s="56">
        <f>ROUND(F934*AD934,2)</f>
        <v>0</v>
      </c>
      <c r="I934" s="56">
        <f>J934-H934</f>
        <v>0</v>
      </c>
      <c r="J934" s="56">
        <f>ROUND(F934*G934,2)</f>
        <v>0</v>
      </c>
      <c r="K934" s="56">
        <v>1.1999999999999999E-3</v>
      </c>
      <c r="L934" s="56">
        <f>F934*K934</f>
        <v>1.1999999999999999E-3</v>
      </c>
      <c r="M934" s="57" t="s">
        <v>7</v>
      </c>
      <c r="N934" s="56">
        <f>IF(M934="5",I934,0)</f>
        <v>0</v>
      </c>
      <c r="Y934" s="56">
        <f>IF(AC934=0,J934,0)</f>
        <v>0</v>
      </c>
      <c r="Z934" s="56">
        <f>IF(AC934=15,J934,0)</f>
        <v>0</v>
      </c>
      <c r="AA934" s="56">
        <f>IF(AC934=21,J934,0)</f>
        <v>0</v>
      </c>
      <c r="AC934" s="58">
        <v>21</v>
      </c>
      <c r="AD934" s="58">
        <f>G934*0.50771855010661</f>
        <v>0</v>
      </c>
      <c r="AE934" s="58">
        <f>G934*(1-0.50771855010661)</f>
        <v>0</v>
      </c>
      <c r="AL934" s="58">
        <f>F934*AD934</f>
        <v>0</v>
      </c>
      <c r="AM934" s="58">
        <f>F934*AE934</f>
        <v>0</v>
      </c>
      <c r="AN934" s="59" t="s">
        <v>1751</v>
      </c>
      <c r="AO934" s="59" t="s">
        <v>1764</v>
      </c>
      <c r="AP934" s="47" t="s">
        <v>1774</v>
      </c>
    </row>
    <row r="935" spans="1:42" x14ac:dyDescent="0.2">
      <c r="D935" s="60" t="s">
        <v>1275</v>
      </c>
      <c r="F935" s="61">
        <v>1</v>
      </c>
    </row>
    <row r="936" spans="1:42" x14ac:dyDescent="0.2">
      <c r="A936" s="62" t="s">
        <v>468</v>
      </c>
      <c r="B936" s="62" t="s">
        <v>1144</v>
      </c>
      <c r="C936" s="62" t="s">
        <v>1174</v>
      </c>
      <c r="D936" s="151" t="s">
        <v>1852</v>
      </c>
      <c r="E936" s="62" t="s">
        <v>1712</v>
      </c>
      <c r="F936" s="63">
        <v>1</v>
      </c>
      <c r="G936" s="63">
        <v>0</v>
      </c>
      <c r="H936" s="63">
        <f>ROUND(F936*AD936,2)</f>
        <v>0</v>
      </c>
      <c r="I936" s="63">
        <f>J936-H936</f>
        <v>0</v>
      </c>
      <c r="J936" s="63">
        <f>ROUND(F936*G936,2)</f>
        <v>0</v>
      </c>
      <c r="K936" s="63">
        <v>1.0499999999999999E-3</v>
      </c>
      <c r="L936" s="63">
        <f>F936*K936</f>
        <v>1.0499999999999999E-3</v>
      </c>
      <c r="M936" s="64" t="s">
        <v>1731</v>
      </c>
      <c r="N936" s="63">
        <f>IF(M936="5",I936,0)</f>
        <v>0</v>
      </c>
      <c r="Y936" s="63">
        <f>IF(AC936=0,J936,0)</f>
        <v>0</v>
      </c>
      <c r="Z936" s="63">
        <f>IF(AC936=15,J936,0)</f>
        <v>0</v>
      </c>
      <c r="AA936" s="63">
        <f>IF(AC936=21,J936,0)</f>
        <v>0</v>
      </c>
      <c r="AC936" s="58">
        <v>21</v>
      </c>
      <c r="AD936" s="58">
        <f>G936*1</f>
        <v>0</v>
      </c>
      <c r="AE936" s="58">
        <f>G936*(1-1)</f>
        <v>0</v>
      </c>
      <c r="AL936" s="58">
        <f>F936*AD936</f>
        <v>0</v>
      </c>
      <c r="AM936" s="58">
        <f>F936*AE936</f>
        <v>0</v>
      </c>
      <c r="AN936" s="59" t="s">
        <v>1751</v>
      </c>
      <c r="AO936" s="59" t="s">
        <v>1764</v>
      </c>
      <c r="AP936" s="47" t="s">
        <v>1774</v>
      </c>
    </row>
    <row r="937" spans="1:42" x14ac:dyDescent="0.2">
      <c r="D937" s="60" t="s">
        <v>1275</v>
      </c>
      <c r="F937" s="61">
        <v>1</v>
      </c>
    </row>
    <row r="938" spans="1:42" x14ac:dyDescent="0.2">
      <c r="A938" s="62" t="s">
        <v>469</v>
      </c>
      <c r="B938" s="62" t="s">
        <v>1144</v>
      </c>
      <c r="C938" s="62" t="s">
        <v>1175</v>
      </c>
      <c r="D938" s="62" t="s">
        <v>1446</v>
      </c>
      <c r="E938" s="62" t="s">
        <v>1712</v>
      </c>
      <c r="F938" s="63">
        <v>1</v>
      </c>
      <c r="G938" s="63">
        <v>0</v>
      </c>
      <c r="H938" s="63">
        <f>ROUND(F938*AD938,2)</f>
        <v>0</v>
      </c>
      <c r="I938" s="63">
        <f>J938-H938</f>
        <v>0</v>
      </c>
      <c r="J938" s="63">
        <f>ROUND(F938*G938,2)</f>
        <v>0</v>
      </c>
      <c r="K938" s="63">
        <v>7.3999999999999999E-4</v>
      </c>
      <c r="L938" s="63">
        <f>F938*K938</f>
        <v>7.3999999999999999E-4</v>
      </c>
      <c r="M938" s="64" t="s">
        <v>1731</v>
      </c>
      <c r="N938" s="63">
        <f>IF(M938="5",I938,0)</f>
        <v>0</v>
      </c>
      <c r="Y938" s="63">
        <f>IF(AC938=0,J938,0)</f>
        <v>0</v>
      </c>
      <c r="Z938" s="63">
        <f>IF(AC938=15,J938,0)</f>
        <v>0</v>
      </c>
      <c r="AA938" s="63">
        <f>IF(AC938=21,J938,0)</f>
        <v>0</v>
      </c>
      <c r="AC938" s="58">
        <v>21</v>
      </c>
      <c r="AD938" s="58">
        <f>G938*1</f>
        <v>0</v>
      </c>
      <c r="AE938" s="58">
        <f>G938*(1-1)</f>
        <v>0</v>
      </c>
      <c r="AL938" s="58">
        <f>F938*AD938</f>
        <v>0</v>
      </c>
      <c r="AM938" s="58">
        <f>F938*AE938</f>
        <v>0</v>
      </c>
      <c r="AN938" s="59" t="s">
        <v>1751</v>
      </c>
      <c r="AO938" s="59" t="s">
        <v>1764</v>
      </c>
      <c r="AP938" s="47" t="s">
        <v>1774</v>
      </c>
    </row>
    <row r="939" spans="1:42" x14ac:dyDescent="0.2">
      <c r="D939" s="60" t="s">
        <v>1275</v>
      </c>
      <c r="F939" s="61">
        <v>1</v>
      </c>
    </row>
    <row r="940" spans="1:42" x14ac:dyDescent="0.2">
      <c r="A940" s="55" t="s">
        <v>470</v>
      </c>
      <c r="B940" s="55" t="s">
        <v>1144</v>
      </c>
      <c r="C940" s="55" t="s">
        <v>1176</v>
      </c>
      <c r="D940" s="55" t="s">
        <v>1280</v>
      </c>
      <c r="E940" s="55" t="s">
        <v>1713</v>
      </c>
      <c r="F940" s="56">
        <v>1</v>
      </c>
      <c r="G940" s="56">
        <v>0</v>
      </c>
      <c r="H940" s="56">
        <f>ROUND(F940*AD940,2)</f>
        <v>0</v>
      </c>
      <c r="I940" s="56">
        <f>J940-H940</f>
        <v>0</v>
      </c>
      <c r="J940" s="56">
        <f>ROUND(F940*G940,2)</f>
        <v>0</v>
      </c>
      <c r="K940" s="56">
        <v>4.0000000000000001E-3</v>
      </c>
      <c r="L940" s="56">
        <f>F940*K940</f>
        <v>4.0000000000000001E-3</v>
      </c>
      <c r="M940" s="57" t="s">
        <v>7</v>
      </c>
      <c r="N940" s="56">
        <f>IF(M940="5",I940,0)</f>
        <v>0</v>
      </c>
      <c r="Y940" s="56">
        <f>IF(AC940=0,J940,0)</f>
        <v>0</v>
      </c>
      <c r="Z940" s="56">
        <f>IF(AC940=15,J940,0)</f>
        <v>0</v>
      </c>
      <c r="AA940" s="56">
        <f>IF(AC940=21,J940,0)</f>
        <v>0</v>
      </c>
      <c r="AC940" s="58">
        <v>21</v>
      </c>
      <c r="AD940" s="58">
        <f>G940*0.62904717853839</f>
        <v>0</v>
      </c>
      <c r="AE940" s="58">
        <f>G940*(1-0.62904717853839)</f>
        <v>0</v>
      </c>
      <c r="AL940" s="58">
        <f>F940*AD940</f>
        <v>0</v>
      </c>
      <c r="AM940" s="58">
        <f>F940*AE940</f>
        <v>0</v>
      </c>
      <c r="AN940" s="59" t="s">
        <v>1751</v>
      </c>
      <c r="AO940" s="59" t="s">
        <v>1764</v>
      </c>
      <c r="AP940" s="47" t="s">
        <v>1774</v>
      </c>
    </row>
    <row r="941" spans="1:42" x14ac:dyDescent="0.2">
      <c r="D941" s="60" t="s">
        <v>1275</v>
      </c>
      <c r="F941" s="61">
        <v>1</v>
      </c>
    </row>
    <row r="942" spans="1:42" x14ac:dyDescent="0.2">
      <c r="A942" s="62" t="s">
        <v>471</v>
      </c>
      <c r="B942" s="62" t="s">
        <v>1144</v>
      </c>
      <c r="C942" s="62" t="s">
        <v>1177</v>
      </c>
      <c r="D942" s="152" t="s">
        <v>1853</v>
      </c>
      <c r="E942" s="62" t="s">
        <v>1712</v>
      </c>
      <c r="F942" s="63">
        <v>1</v>
      </c>
      <c r="G942" s="63">
        <v>0</v>
      </c>
      <c r="H942" s="63">
        <f>ROUND(F942*AD942,2)</f>
        <v>0</v>
      </c>
      <c r="I942" s="63">
        <f>J942-H942</f>
        <v>0</v>
      </c>
      <c r="J942" s="63">
        <f>ROUND(F942*G942,2)</f>
        <v>0</v>
      </c>
      <c r="K942" s="63">
        <v>1.4500000000000001E-2</v>
      </c>
      <c r="L942" s="63">
        <f>F942*K942</f>
        <v>1.4500000000000001E-2</v>
      </c>
      <c r="M942" s="64" t="s">
        <v>1731</v>
      </c>
      <c r="N942" s="63">
        <f>IF(M942="5",I942,0)</f>
        <v>0</v>
      </c>
      <c r="Y942" s="63">
        <f>IF(AC942=0,J942,0)</f>
        <v>0</v>
      </c>
      <c r="Z942" s="63">
        <f>IF(AC942=15,J942,0)</f>
        <v>0</v>
      </c>
      <c r="AA942" s="63">
        <f>IF(AC942=21,J942,0)</f>
        <v>0</v>
      </c>
      <c r="AC942" s="58">
        <v>21</v>
      </c>
      <c r="AD942" s="58">
        <f>G942*1</f>
        <v>0</v>
      </c>
      <c r="AE942" s="58">
        <f>G942*(1-1)</f>
        <v>0</v>
      </c>
      <c r="AL942" s="58">
        <f>F942*AD942</f>
        <v>0</v>
      </c>
      <c r="AM942" s="58">
        <f>F942*AE942</f>
        <v>0</v>
      </c>
      <c r="AN942" s="59" t="s">
        <v>1751</v>
      </c>
      <c r="AO942" s="59" t="s">
        <v>1764</v>
      </c>
      <c r="AP942" s="47" t="s">
        <v>1774</v>
      </c>
    </row>
    <row r="943" spans="1:42" x14ac:dyDescent="0.2">
      <c r="D943" s="149" t="s">
        <v>1275</v>
      </c>
      <c r="F943" s="61">
        <v>1</v>
      </c>
    </row>
    <row r="944" spans="1:42" x14ac:dyDescent="0.2">
      <c r="A944" s="62" t="s">
        <v>472</v>
      </c>
      <c r="B944" s="62" t="s">
        <v>1144</v>
      </c>
      <c r="C944" s="62" t="s">
        <v>1178</v>
      </c>
      <c r="D944" s="62" t="s">
        <v>1838</v>
      </c>
      <c r="E944" s="62" t="s">
        <v>1712</v>
      </c>
      <c r="F944" s="63">
        <v>1</v>
      </c>
      <c r="G944" s="63">
        <v>0</v>
      </c>
      <c r="H944" s="63">
        <f>ROUND(F944*AD944,2)</f>
        <v>0</v>
      </c>
      <c r="I944" s="63">
        <f>J944-H944</f>
        <v>0</v>
      </c>
      <c r="J944" s="63">
        <f>ROUND(F944*G944,2)</f>
        <v>0</v>
      </c>
      <c r="K944" s="63">
        <v>1E-3</v>
      </c>
      <c r="L944" s="63">
        <f>F944*K944</f>
        <v>1E-3</v>
      </c>
      <c r="M944" s="64" t="s">
        <v>1731</v>
      </c>
      <c r="N944" s="63">
        <f>IF(M944="5",I944,0)</f>
        <v>0</v>
      </c>
      <c r="Y944" s="63">
        <f>IF(AC944=0,J944,0)</f>
        <v>0</v>
      </c>
      <c r="Z944" s="63">
        <f>IF(AC944=15,J944,0)</f>
        <v>0</v>
      </c>
      <c r="AA944" s="63">
        <f>IF(AC944=21,J944,0)</f>
        <v>0</v>
      </c>
      <c r="AC944" s="58">
        <v>21</v>
      </c>
      <c r="AD944" s="58">
        <f>G944*1</f>
        <v>0</v>
      </c>
      <c r="AE944" s="58">
        <f>G944*(1-1)</f>
        <v>0</v>
      </c>
      <c r="AL944" s="58">
        <f>F944*AD944</f>
        <v>0</v>
      </c>
      <c r="AM944" s="58">
        <f>F944*AE944</f>
        <v>0</v>
      </c>
      <c r="AN944" s="59" t="s">
        <v>1751</v>
      </c>
      <c r="AO944" s="59" t="s">
        <v>1764</v>
      </c>
      <c r="AP944" s="47" t="s">
        <v>1774</v>
      </c>
    </row>
    <row r="945" spans="1:42" x14ac:dyDescent="0.2">
      <c r="D945" s="60" t="s">
        <v>1275</v>
      </c>
      <c r="F945" s="61">
        <v>1</v>
      </c>
    </row>
    <row r="946" spans="1:42" x14ac:dyDescent="0.2">
      <c r="A946" s="55" t="s">
        <v>473</v>
      </c>
      <c r="B946" s="55" t="s">
        <v>1144</v>
      </c>
      <c r="C946" s="55" t="s">
        <v>1179</v>
      </c>
      <c r="D946" s="55" t="s">
        <v>1281</v>
      </c>
      <c r="E946" s="55" t="s">
        <v>1713</v>
      </c>
      <c r="F946" s="56">
        <v>1</v>
      </c>
      <c r="G946" s="56">
        <v>0</v>
      </c>
      <c r="H946" s="56">
        <f>ROUND(F946*AD946,2)</f>
        <v>0</v>
      </c>
      <c r="I946" s="56">
        <f>J946-H946</f>
        <v>0</v>
      </c>
      <c r="J946" s="56">
        <f>ROUND(F946*G946,2)</f>
        <v>0</v>
      </c>
      <c r="K946" s="56">
        <v>1.7000000000000001E-4</v>
      </c>
      <c r="L946" s="56">
        <f>F946*K946</f>
        <v>1.7000000000000001E-4</v>
      </c>
      <c r="M946" s="57" t="s">
        <v>7</v>
      </c>
      <c r="N946" s="56">
        <f>IF(M946="5",I946,0)</f>
        <v>0</v>
      </c>
      <c r="Y946" s="56">
        <f>IF(AC946=0,J946,0)</f>
        <v>0</v>
      </c>
      <c r="Z946" s="56">
        <f>IF(AC946=15,J946,0)</f>
        <v>0</v>
      </c>
      <c r="AA946" s="56">
        <f>IF(AC946=21,J946,0)</f>
        <v>0</v>
      </c>
      <c r="AC946" s="58">
        <v>21</v>
      </c>
      <c r="AD946" s="58">
        <f>G946*0.503959731543624</f>
        <v>0</v>
      </c>
      <c r="AE946" s="58">
        <f>G946*(1-0.503959731543624)</f>
        <v>0</v>
      </c>
      <c r="AL946" s="58">
        <f>F946*AD946</f>
        <v>0</v>
      </c>
      <c r="AM946" s="58">
        <f>F946*AE946</f>
        <v>0</v>
      </c>
      <c r="AN946" s="59" t="s">
        <v>1751</v>
      </c>
      <c r="AO946" s="59" t="s">
        <v>1764</v>
      </c>
      <c r="AP946" s="47" t="s">
        <v>1774</v>
      </c>
    </row>
    <row r="947" spans="1:42" x14ac:dyDescent="0.2">
      <c r="D947" s="60" t="s">
        <v>1275</v>
      </c>
      <c r="F947" s="61">
        <v>1</v>
      </c>
    </row>
    <row r="948" spans="1:42" x14ac:dyDescent="0.2">
      <c r="A948" s="55" t="s">
        <v>474</v>
      </c>
      <c r="B948" s="55" t="s">
        <v>1144</v>
      </c>
      <c r="C948" s="55" t="s">
        <v>1180</v>
      </c>
      <c r="D948" s="153" t="s">
        <v>1854</v>
      </c>
      <c r="E948" s="55" t="s">
        <v>1709</v>
      </c>
      <c r="F948" s="56">
        <v>0.5</v>
      </c>
      <c r="G948" s="56">
        <v>0</v>
      </c>
      <c r="H948" s="56">
        <f>ROUND(F948*AD948,2)</f>
        <v>0</v>
      </c>
      <c r="I948" s="56">
        <f>J948-H948</f>
        <v>0</v>
      </c>
      <c r="J948" s="56">
        <f>ROUND(F948*G948,2)</f>
        <v>0</v>
      </c>
      <c r="K948" s="56">
        <v>8.9999999999999993E-3</v>
      </c>
      <c r="L948" s="56">
        <f>F948*K948</f>
        <v>4.4999999999999997E-3</v>
      </c>
      <c r="M948" s="57" t="s">
        <v>7</v>
      </c>
      <c r="N948" s="56">
        <f>IF(M948="5",I948,0)</f>
        <v>0</v>
      </c>
      <c r="Y948" s="56">
        <f>IF(AC948=0,J948,0)</f>
        <v>0</v>
      </c>
      <c r="Z948" s="56">
        <f>IF(AC948=15,J948,0)</f>
        <v>0</v>
      </c>
      <c r="AA948" s="56">
        <f>IF(AC948=21,J948,0)</f>
        <v>0</v>
      </c>
      <c r="AC948" s="58">
        <v>21</v>
      </c>
      <c r="AD948" s="58">
        <f>G948*1</f>
        <v>0</v>
      </c>
      <c r="AE948" s="58">
        <f>G948*(1-1)</f>
        <v>0</v>
      </c>
      <c r="AL948" s="58">
        <f>F948*AD948</f>
        <v>0</v>
      </c>
      <c r="AM948" s="58">
        <f>F948*AE948</f>
        <v>0</v>
      </c>
      <c r="AN948" s="59" t="s">
        <v>1751</v>
      </c>
      <c r="AO948" s="59" t="s">
        <v>1764</v>
      </c>
      <c r="AP948" s="47" t="s">
        <v>1774</v>
      </c>
    </row>
    <row r="949" spans="1:42" x14ac:dyDescent="0.2">
      <c r="D949" s="60" t="s">
        <v>1462</v>
      </c>
      <c r="F949" s="61">
        <v>0.5</v>
      </c>
    </row>
    <row r="950" spans="1:42" x14ac:dyDescent="0.2">
      <c r="A950" s="55" t="s">
        <v>475</v>
      </c>
      <c r="B950" s="55" t="s">
        <v>1144</v>
      </c>
      <c r="C950" s="55" t="s">
        <v>1181</v>
      </c>
      <c r="D950" s="55" t="s">
        <v>1839</v>
      </c>
      <c r="E950" s="55" t="s">
        <v>1712</v>
      </c>
      <c r="F950" s="56">
        <v>1</v>
      </c>
      <c r="G950" s="56">
        <v>0</v>
      </c>
      <c r="H950" s="56">
        <f>ROUND(F950*AD950,2)</f>
        <v>0</v>
      </c>
      <c r="I950" s="56">
        <f>J950-H950</f>
        <v>0</v>
      </c>
      <c r="J950" s="56">
        <f>ROUND(F950*G950,2)</f>
        <v>0</v>
      </c>
      <c r="K950" s="56">
        <v>7.0000000000000001E-3</v>
      </c>
      <c r="L950" s="56">
        <f>F950*K950</f>
        <v>7.0000000000000001E-3</v>
      </c>
      <c r="M950" s="57" t="s">
        <v>7</v>
      </c>
      <c r="N950" s="56">
        <f>IF(M950="5",I950,0)</f>
        <v>0</v>
      </c>
      <c r="Y950" s="56">
        <f>IF(AC950=0,J950,0)</f>
        <v>0</v>
      </c>
      <c r="Z950" s="56">
        <f>IF(AC950=15,J950,0)</f>
        <v>0</v>
      </c>
      <c r="AA950" s="56">
        <f>IF(AC950=21,J950,0)</f>
        <v>0</v>
      </c>
      <c r="AC950" s="58">
        <v>21</v>
      </c>
      <c r="AD950" s="58">
        <f>G950*1</f>
        <v>0</v>
      </c>
      <c r="AE950" s="58">
        <f>G950*(1-1)</f>
        <v>0</v>
      </c>
      <c r="AL950" s="58">
        <f>F950*AD950</f>
        <v>0</v>
      </c>
      <c r="AM950" s="58">
        <f>F950*AE950</f>
        <v>0</v>
      </c>
      <c r="AN950" s="59" t="s">
        <v>1751</v>
      </c>
      <c r="AO950" s="59" t="s">
        <v>1764</v>
      </c>
      <c r="AP950" s="47" t="s">
        <v>1774</v>
      </c>
    </row>
    <row r="951" spans="1:42" x14ac:dyDescent="0.2">
      <c r="D951" s="60" t="s">
        <v>1275</v>
      </c>
      <c r="F951" s="61">
        <v>1</v>
      </c>
    </row>
    <row r="952" spans="1:42" x14ac:dyDescent="0.2">
      <c r="A952" s="55" t="s">
        <v>476</v>
      </c>
      <c r="B952" s="55" t="s">
        <v>1144</v>
      </c>
      <c r="C952" s="55" t="s">
        <v>1182</v>
      </c>
      <c r="D952" s="155" t="s">
        <v>1856</v>
      </c>
      <c r="E952" s="55" t="s">
        <v>1712</v>
      </c>
      <c r="F952" s="56">
        <v>1</v>
      </c>
      <c r="G952" s="56">
        <v>0</v>
      </c>
      <c r="H952" s="56">
        <f>ROUND(F952*AD952,2)</f>
        <v>0</v>
      </c>
      <c r="I952" s="56">
        <f>J952-H952</f>
        <v>0</v>
      </c>
      <c r="J952" s="56">
        <f>ROUND(F952*G952,2)</f>
        <v>0</v>
      </c>
      <c r="K952" s="56">
        <v>1.1000000000000001E-3</v>
      </c>
      <c r="L952" s="56">
        <f>F952*K952</f>
        <v>1.1000000000000001E-3</v>
      </c>
      <c r="M952" s="57" t="s">
        <v>7</v>
      </c>
      <c r="N952" s="56">
        <f>IF(M952="5",I952,0)</f>
        <v>0</v>
      </c>
      <c r="Y952" s="56">
        <f>IF(AC952=0,J952,0)</f>
        <v>0</v>
      </c>
      <c r="Z952" s="56">
        <f>IF(AC952=15,J952,0)</f>
        <v>0</v>
      </c>
      <c r="AA952" s="56">
        <f>IF(AC952=21,J952,0)</f>
        <v>0</v>
      </c>
      <c r="AC952" s="58">
        <v>21</v>
      </c>
      <c r="AD952" s="58">
        <f>G952*1</f>
        <v>0</v>
      </c>
      <c r="AE952" s="58">
        <f>G952*(1-1)</f>
        <v>0</v>
      </c>
      <c r="AL952" s="58">
        <f>F952*AD952</f>
        <v>0</v>
      </c>
      <c r="AM952" s="58">
        <f>F952*AE952</f>
        <v>0</v>
      </c>
      <c r="AN952" s="59" t="s">
        <v>1751</v>
      </c>
      <c r="AO952" s="59" t="s">
        <v>1764</v>
      </c>
      <c r="AP952" s="47" t="s">
        <v>1774</v>
      </c>
    </row>
    <row r="953" spans="1:42" x14ac:dyDescent="0.2">
      <c r="D953" s="60" t="s">
        <v>1275</v>
      </c>
      <c r="F953" s="61">
        <v>1</v>
      </c>
    </row>
    <row r="954" spans="1:42" x14ac:dyDescent="0.2">
      <c r="A954" s="55" t="s">
        <v>477</v>
      </c>
      <c r="B954" s="55" t="s">
        <v>1144</v>
      </c>
      <c r="C954" s="55" t="s">
        <v>1183</v>
      </c>
      <c r="D954" s="154" t="s">
        <v>1855</v>
      </c>
      <c r="E954" s="55" t="s">
        <v>1712</v>
      </c>
      <c r="F954" s="56">
        <v>1</v>
      </c>
      <c r="G954" s="56">
        <v>0</v>
      </c>
      <c r="H954" s="56">
        <f>ROUND(F954*AD954,2)</f>
        <v>0</v>
      </c>
      <c r="I954" s="56">
        <f>J954-H954</f>
        <v>0</v>
      </c>
      <c r="J954" s="56">
        <f>ROUND(F954*G954,2)</f>
        <v>0</v>
      </c>
      <c r="K954" s="56">
        <v>2.7999999999999998E-4</v>
      </c>
      <c r="L954" s="56">
        <f>F954*K954</f>
        <v>2.7999999999999998E-4</v>
      </c>
      <c r="M954" s="57" t="s">
        <v>7</v>
      </c>
      <c r="N954" s="56">
        <f>IF(M954="5",I954,0)</f>
        <v>0</v>
      </c>
      <c r="Y954" s="56">
        <f>IF(AC954=0,J954,0)</f>
        <v>0</v>
      </c>
      <c r="Z954" s="56">
        <f>IF(AC954=15,J954,0)</f>
        <v>0</v>
      </c>
      <c r="AA954" s="56">
        <f>IF(AC954=21,J954,0)</f>
        <v>0</v>
      </c>
      <c r="AC954" s="58">
        <v>21</v>
      </c>
      <c r="AD954" s="58">
        <f>G954*1</f>
        <v>0</v>
      </c>
      <c r="AE954" s="58">
        <f>G954*(1-1)</f>
        <v>0</v>
      </c>
      <c r="AL954" s="58">
        <f>F954*AD954</f>
        <v>0</v>
      </c>
      <c r="AM954" s="58">
        <f>F954*AE954</f>
        <v>0</v>
      </c>
      <c r="AN954" s="59" t="s">
        <v>1751</v>
      </c>
      <c r="AO954" s="59" t="s">
        <v>1764</v>
      </c>
      <c r="AP954" s="47" t="s">
        <v>1774</v>
      </c>
    </row>
    <row r="955" spans="1:42" x14ac:dyDescent="0.2">
      <c r="D955" s="60" t="s">
        <v>1275</v>
      </c>
      <c r="F955" s="61">
        <v>1</v>
      </c>
    </row>
    <row r="956" spans="1:42" x14ac:dyDescent="0.2">
      <c r="A956" s="55" t="s">
        <v>478</v>
      </c>
      <c r="B956" s="55" t="s">
        <v>1144</v>
      </c>
      <c r="C956" s="55" t="s">
        <v>1184</v>
      </c>
      <c r="D956" s="55" t="s">
        <v>1283</v>
      </c>
      <c r="E956" s="55" t="s">
        <v>1712</v>
      </c>
      <c r="F956" s="56">
        <v>1</v>
      </c>
      <c r="G956" s="56">
        <v>0</v>
      </c>
      <c r="H956" s="56">
        <f>ROUND(F956*AD956,2)</f>
        <v>0</v>
      </c>
      <c r="I956" s="56">
        <f>J956-H956</f>
        <v>0</v>
      </c>
      <c r="J956" s="56">
        <f>ROUND(F956*G956,2)</f>
        <v>0</v>
      </c>
      <c r="K956" s="56">
        <v>1.2999999999999999E-4</v>
      </c>
      <c r="L956" s="56">
        <f>F956*K956</f>
        <v>1.2999999999999999E-4</v>
      </c>
      <c r="M956" s="57" t="s">
        <v>7</v>
      </c>
      <c r="N956" s="56">
        <f>IF(M956="5",I956,0)</f>
        <v>0</v>
      </c>
      <c r="Y956" s="56">
        <f>IF(AC956=0,J956,0)</f>
        <v>0</v>
      </c>
      <c r="Z956" s="56">
        <f>IF(AC956=15,J956,0)</f>
        <v>0</v>
      </c>
      <c r="AA956" s="56">
        <f>IF(AC956=21,J956,0)</f>
        <v>0</v>
      </c>
      <c r="AC956" s="58">
        <v>21</v>
      </c>
      <c r="AD956" s="58">
        <f>G956*0.234411764705882</f>
        <v>0</v>
      </c>
      <c r="AE956" s="58">
        <f>G956*(1-0.234411764705882)</f>
        <v>0</v>
      </c>
      <c r="AL956" s="58">
        <f>F956*AD956</f>
        <v>0</v>
      </c>
      <c r="AM956" s="58">
        <f>F956*AE956</f>
        <v>0</v>
      </c>
      <c r="AN956" s="59" t="s">
        <v>1751</v>
      </c>
      <c r="AO956" s="59" t="s">
        <v>1764</v>
      </c>
      <c r="AP956" s="47" t="s">
        <v>1774</v>
      </c>
    </row>
    <row r="957" spans="1:42" x14ac:dyDescent="0.2">
      <c r="D957" s="60" t="s">
        <v>1275</v>
      </c>
      <c r="F957" s="61">
        <v>1</v>
      </c>
    </row>
    <row r="958" spans="1:42" x14ac:dyDescent="0.2">
      <c r="A958" s="55" t="s">
        <v>479</v>
      </c>
      <c r="B958" s="55" t="s">
        <v>1144</v>
      </c>
      <c r="C958" s="55" t="s">
        <v>1185</v>
      </c>
      <c r="D958" s="156" t="s">
        <v>1857</v>
      </c>
      <c r="E958" s="55" t="s">
        <v>1712</v>
      </c>
      <c r="F958" s="56">
        <v>1</v>
      </c>
      <c r="G958" s="56">
        <v>0</v>
      </c>
      <c r="H958" s="56">
        <f>ROUND(F958*AD958,2)</f>
        <v>0</v>
      </c>
      <c r="I958" s="56">
        <f>J958-H958</f>
        <v>0</v>
      </c>
      <c r="J958" s="56">
        <f>ROUND(F958*G958,2)</f>
        <v>0</v>
      </c>
      <c r="K958" s="56">
        <v>6.9999999999999999E-4</v>
      </c>
      <c r="L958" s="56">
        <f>F958*K958</f>
        <v>6.9999999999999999E-4</v>
      </c>
      <c r="M958" s="57" t="s">
        <v>7</v>
      </c>
      <c r="N958" s="56">
        <f>IF(M958="5",I958,0)</f>
        <v>0</v>
      </c>
      <c r="Y958" s="56">
        <f>IF(AC958=0,J958,0)</f>
        <v>0</v>
      </c>
      <c r="Z958" s="56">
        <f>IF(AC958=15,J958,0)</f>
        <v>0</v>
      </c>
      <c r="AA958" s="56">
        <f>IF(AC958=21,J958,0)</f>
        <v>0</v>
      </c>
      <c r="AC958" s="58">
        <v>21</v>
      </c>
      <c r="AD958" s="58">
        <f>G958*1</f>
        <v>0</v>
      </c>
      <c r="AE958" s="58">
        <f>G958*(1-1)</f>
        <v>0</v>
      </c>
      <c r="AL958" s="58">
        <f>F958*AD958</f>
        <v>0</v>
      </c>
      <c r="AM958" s="58">
        <f>F958*AE958</f>
        <v>0</v>
      </c>
      <c r="AN958" s="59" t="s">
        <v>1751</v>
      </c>
      <c r="AO958" s="59" t="s">
        <v>1764</v>
      </c>
      <c r="AP958" s="47" t="s">
        <v>1774</v>
      </c>
    </row>
    <row r="959" spans="1:42" x14ac:dyDescent="0.2">
      <c r="D959" s="60" t="s">
        <v>1275</v>
      </c>
      <c r="F959" s="61">
        <v>1</v>
      </c>
    </row>
    <row r="960" spans="1:42" x14ac:dyDescent="0.2">
      <c r="A960" s="52"/>
      <c r="B960" s="53" t="s">
        <v>1144</v>
      </c>
      <c r="C960" s="53" t="s">
        <v>758</v>
      </c>
      <c r="D960" s="269" t="s">
        <v>1284</v>
      </c>
      <c r="E960" s="270"/>
      <c r="F960" s="270"/>
      <c r="G960" s="270"/>
      <c r="H960" s="54">
        <f>SUM(H961:H967)</f>
        <v>0</v>
      </c>
      <c r="I960" s="54">
        <f>SUM(I961:I967)</f>
        <v>0</v>
      </c>
      <c r="J960" s="54">
        <f>H960+I960</f>
        <v>0</v>
      </c>
      <c r="K960" s="47"/>
      <c r="L960" s="54">
        <f>SUM(L961:L967)</f>
        <v>5.0234000000000001E-2</v>
      </c>
      <c r="O960" s="54">
        <f>IF(P960="PR",J960,SUM(N961:N967))</f>
        <v>0</v>
      </c>
      <c r="P960" s="47" t="s">
        <v>1735</v>
      </c>
      <c r="Q960" s="54">
        <f>IF(P960="HS",H960,0)</f>
        <v>0</v>
      </c>
      <c r="R960" s="54">
        <f>IF(P960="HS",I960-O960,0)</f>
        <v>0</v>
      </c>
      <c r="S960" s="54">
        <f>IF(P960="PS",H960,0)</f>
        <v>0</v>
      </c>
      <c r="T960" s="54">
        <f>IF(P960="PS",I960-O960,0)</f>
        <v>0</v>
      </c>
      <c r="U960" s="54">
        <f>IF(P960="MP",H960,0)</f>
        <v>0</v>
      </c>
      <c r="V960" s="54">
        <f>IF(P960="MP",I960-O960,0)</f>
        <v>0</v>
      </c>
      <c r="W960" s="54">
        <f>IF(P960="OM",H960,0)</f>
        <v>0</v>
      </c>
      <c r="X960" s="47" t="s">
        <v>1144</v>
      </c>
      <c r="AH960" s="54">
        <f>SUM(Y961:Y967)</f>
        <v>0</v>
      </c>
      <c r="AI960" s="54">
        <f>SUM(Z961:Z967)</f>
        <v>0</v>
      </c>
      <c r="AJ960" s="54">
        <f>SUM(AA961:AA967)</f>
        <v>0</v>
      </c>
    </row>
    <row r="961" spans="1:42" x14ac:dyDescent="0.2">
      <c r="A961" s="55" t="s">
        <v>480</v>
      </c>
      <c r="B961" s="55" t="s">
        <v>1144</v>
      </c>
      <c r="C961" s="55" t="s">
        <v>1186</v>
      </c>
      <c r="D961" s="157" t="s">
        <v>1859</v>
      </c>
      <c r="E961" s="55" t="s">
        <v>1708</v>
      </c>
      <c r="F961" s="56">
        <v>2.38</v>
      </c>
      <c r="G961" s="56">
        <v>0</v>
      </c>
      <c r="H961" s="56">
        <f>ROUND(F961*AD961,2)</f>
        <v>0</v>
      </c>
      <c r="I961" s="56">
        <f>J961-H961</f>
        <v>0</v>
      </c>
      <c r="J961" s="56">
        <f>ROUND(F961*G961,2)</f>
        <v>0</v>
      </c>
      <c r="K961" s="56">
        <v>3.5000000000000001E-3</v>
      </c>
      <c r="L961" s="56">
        <f>F961*K961</f>
        <v>8.3300000000000006E-3</v>
      </c>
      <c r="M961" s="57" t="s">
        <v>7</v>
      </c>
      <c r="N961" s="56">
        <f>IF(M961="5",I961,0)</f>
        <v>0</v>
      </c>
      <c r="Y961" s="56">
        <f>IF(AC961=0,J961,0)</f>
        <v>0</v>
      </c>
      <c r="Z961" s="56">
        <f>IF(AC961=15,J961,0)</f>
        <v>0</v>
      </c>
      <c r="AA961" s="56">
        <f>IF(AC961=21,J961,0)</f>
        <v>0</v>
      </c>
      <c r="AC961" s="58">
        <v>21</v>
      </c>
      <c r="AD961" s="58">
        <f>G961*0.372054263565891</f>
        <v>0</v>
      </c>
      <c r="AE961" s="58">
        <f>G961*(1-0.372054263565891)</f>
        <v>0</v>
      </c>
      <c r="AL961" s="58">
        <f>F961*AD961</f>
        <v>0</v>
      </c>
      <c r="AM961" s="58">
        <f>F961*AE961</f>
        <v>0</v>
      </c>
      <c r="AN961" s="59" t="s">
        <v>1752</v>
      </c>
      <c r="AO961" s="59" t="s">
        <v>1765</v>
      </c>
      <c r="AP961" s="47" t="s">
        <v>1774</v>
      </c>
    </row>
    <row r="962" spans="1:42" x14ac:dyDescent="0.2">
      <c r="D962" s="60" t="s">
        <v>1463</v>
      </c>
      <c r="F962" s="61">
        <v>2.38</v>
      </c>
    </row>
    <row r="963" spans="1:42" x14ac:dyDescent="0.2">
      <c r="A963" s="55" t="s">
        <v>481</v>
      </c>
      <c r="B963" s="55" t="s">
        <v>1144</v>
      </c>
      <c r="C963" s="55" t="s">
        <v>1187</v>
      </c>
      <c r="D963" s="55" t="s">
        <v>1286</v>
      </c>
      <c r="E963" s="55" t="s">
        <v>1708</v>
      </c>
      <c r="F963" s="56">
        <v>2.38</v>
      </c>
      <c r="G963" s="56">
        <v>0</v>
      </c>
      <c r="H963" s="56">
        <f>ROUND(F963*AD963,2)</f>
        <v>0</v>
      </c>
      <c r="I963" s="56">
        <f>J963-H963</f>
        <v>0</v>
      </c>
      <c r="J963" s="56">
        <f>ROUND(F963*G963,2)</f>
        <v>0</v>
      </c>
      <c r="K963" s="56">
        <v>8.0000000000000004E-4</v>
      </c>
      <c r="L963" s="56">
        <f>F963*K963</f>
        <v>1.9040000000000001E-3</v>
      </c>
      <c r="M963" s="57" t="s">
        <v>7</v>
      </c>
      <c r="N963" s="56">
        <f>IF(M963="5",I963,0)</f>
        <v>0</v>
      </c>
      <c r="Y963" s="56">
        <f>IF(AC963=0,J963,0)</f>
        <v>0</v>
      </c>
      <c r="Z963" s="56">
        <f>IF(AC963=15,J963,0)</f>
        <v>0</v>
      </c>
      <c r="AA963" s="56">
        <f>IF(AC963=21,J963,0)</f>
        <v>0</v>
      </c>
      <c r="AC963" s="58">
        <v>21</v>
      </c>
      <c r="AD963" s="58">
        <f>G963*1</f>
        <v>0</v>
      </c>
      <c r="AE963" s="58">
        <f>G963*(1-1)</f>
        <v>0</v>
      </c>
      <c r="AL963" s="58">
        <f>F963*AD963</f>
        <v>0</v>
      </c>
      <c r="AM963" s="58">
        <f>F963*AE963</f>
        <v>0</v>
      </c>
      <c r="AN963" s="59" t="s">
        <v>1752</v>
      </c>
      <c r="AO963" s="59" t="s">
        <v>1765</v>
      </c>
      <c r="AP963" s="47" t="s">
        <v>1774</v>
      </c>
    </row>
    <row r="964" spans="1:42" x14ac:dyDescent="0.2">
      <c r="D964" s="60" t="s">
        <v>1455</v>
      </c>
      <c r="F964" s="61">
        <v>2.38</v>
      </c>
    </row>
    <row r="965" spans="1:42" x14ac:dyDescent="0.2">
      <c r="A965" s="62" t="s">
        <v>482</v>
      </c>
      <c r="B965" s="62" t="s">
        <v>1144</v>
      </c>
      <c r="C965" s="62" t="s">
        <v>1188</v>
      </c>
      <c r="D965" s="158" t="s">
        <v>1860</v>
      </c>
      <c r="E965" s="62" t="s">
        <v>1708</v>
      </c>
      <c r="F965" s="63">
        <v>2.5</v>
      </c>
      <c r="G965" s="63">
        <v>0</v>
      </c>
      <c r="H965" s="63">
        <f>ROUND(F965*AD965,2)</f>
        <v>0</v>
      </c>
      <c r="I965" s="63">
        <f>J965-H965</f>
        <v>0</v>
      </c>
      <c r="J965" s="63">
        <f>ROUND(F965*G965,2)</f>
        <v>0</v>
      </c>
      <c r="K965" s="63">
        <v>1.6E-2</v>
      </c>
      <c r="L965" s="63">
        <f>F965*K965</f>
        <v>0.04</v>
      </c>
      <c r="M965" s="64" t="s">
        <v>1731</v>
      </c>
      <c r="N965" s="63">
        <f>IF(M965="5",I965,0)</f>
        <v>0</v>
      </c>
      <c r="Y965" s="63">
        <f>IF(AC965=0,J965,0)</f>
        <v>0</v>
      </c>
      <c r="Z965" s="63">
        <f>IF(AC965=15,J965,0)</f>
        <v>0</v>
      </c>
      <c r="AA965" s="63">
        <f>IF(AC965=21,J965,0)</f>
        <v>0</v>
      </c>
      <c r="AC965" s="58">
        <v>21</v>
      </c>
      <c r="AD965" s="58">
        <f>G965*1</f>
        <v>0</v>
      </c>
      <c r="AE965" s="58">
        <f>G965*(1-1)</f>
        <v>0</v>
      </c>
      <c r="AL965" s="58">
        <f>F965*AD965</f>
        <v>0</v>
      </c>
      <c r="AM965" s="58">
        <f>F965*AE965</f>
        <v>0</v>
      </c>
      <c r="AN965" s="59" t="s">
        <v>1752</v>
      </c>
      <c r="AO965" s="59" t="s">
        <v>1765</v>
      </c>
      <c r="AP965" s="47" t="s">
        <v>1774</v>
      </c>
    </row>
    <row r="966" spans="1:42" x14ac:dyDescent="0.2">
      <c r="D966" s="60" t="s">
        <v>1464</v>
      </c>
      <c r="F966" s="61">
        <v>2.5</v>
      </c>
    </row>
    <row r="967" spans="1:42" x14ac:dyDescent="0.2">
      <c r="A967" s="55" t="s">
        <v>483</v>
      </c>
      <c r="B967" s="55" t="s">
        <v>1144</v>
      </c>
      <c r="C967" s="55" t="s">
        <v>1189</v>
      </c>
      <c r="D967" s="55" t="s">
        <v>1288</v>
      </c>
      <c r="E967" s="55" t="s">
        <v>1710</v>
      </c>
      <c r="F967" s="56">
        <v>0.05</v>
      </c>
      <c r="G967" s="56">
        <v>0</v>
      </c>
      <c r="H967" s="56">
        <f>ROUND(F967*AD967,2)</f>
        <v>0</v>
      </c>
      <c r="I967" s="56">
        <f>J967-H967</f>
        <v>0</v>
      </c>
      <c r="J967" s="56">
        <f>ROUND(F967*G967,2)</f>
        <v>0</v>
      </c>
      <c r="K967" s="56">
        <v>0</v>
      </c>
      <c r="L967" s="56">
        <f>F967*K967</f>
        <v>0</v>
      </c>
      <c r="M967" s="57" t="s">
        <v>10</v>
      </c>
      <c r="N967" s="56">
        <f>IF(M967="5",I967,0)</f>
        <v>0</v>
      </c>
      <c r="Y967" s="56">
        <f>IF(AC967=0,J967,0)</f>
        <v>0</v>
      </c>
      <c r="Z967" s="56">
        <f>IF(AC967=15,J967,0)</f>
        <v>0</v>
      </c>
      <c r="AA967" s="56">
        <f>IF(AC967=21,J967,0)</f>
        <v>0</v>
      </c>
      <c r="AC967" s="58">
        <v>21</v>
      </c>
      <c r="AD967" s="58">
        <f>G967*0</f>
        <v>0</v>
      </c>
      <c r="AE967" s="58">
        <f>G967*(1-0)</f>
        <v>0</v>
      </c>
      <c r="AL967" s="58">
        <f>F967*AD967</f>
        <v>0</v>
      </c>
      <c r="AM967" s="58">
        <f>F967*AE967</f>
        <v>0</v>
      </c>
      <c r="AN967" s="59" t="s">
        <v>1752</v>
      </c>
      <c r="AO967" s="59" t="s">
        <v>1765</v>
      </c>
      <c r="AP967" s="47" t="s">
        <v>1774</v>
      </c>
    </row>
    <row r="968" spans="1:42" x14ac:dyDescent="0.2">
      <c r="D968" s="60" t="s">
        <v>1465</v>
      </c>
      <c r="F968" s="61">
        <v>0.05</v>
      </c>
    </row>
    <row r="969" spans="1:42" x14ac:dyDescent="0.2">
      <c r="A969" s="52"/>
      <c r="B969" s="53" t="s">
        <v>1144</v>
      </c>
      <c r="C969" s="53" t="s">
        <v>767</v>
      </c>
      <c r="D969" s="269" t="s">
        <v>1290</v>
      </c>
      <c r="E969" s="270"/>
      <c r="F969" s="270"/>
      <c r="G969" s="270"/>
      <c r="H969" s="54">
        <f>SUM(H970:H990)</f>
        <v>0</v>
      </c>
      <c r="I969" s="54">
        <f>SUM(I970:I990)</f>
        <v>0</v>
      </c>
      <c r="J969" s="54">
        <f>H969+I969</f>
        <v>0</v>
      </c>
      <c r="K969" s="47"/>
      <c r="L969" s="54">
        <f>SUM(L970:L990)</f>
        <v>0.37093480000000001</v>
      </c>
      <c r="O969" s="54">
        <f>IF(P969="PR",J969,SUM(N970:N990))</f>
        <v>0</v>
      </c>
      <c r="P969" s="47" t="s">
        <v>1735</v>
      </c>
      <c r="Q969" s="54">
        <f>IF(P969="HS",H969,0)</f>
        <v>0</v>
      </c>
      <c r="R969" s="54">
        <f>IF(P969="HS",I969-O969,0)</f>
        <v>0</v>
      </c>
      <c r="S969" s="54">
        <f>IF(P969="PS",H969,0)</f>
        <v>0</v>
      </c>
      <c r="T969" s="54">
        <f>IF(P969="PS",I969-O969,0)</f>
        <v>0</v>
      </c>
      <c r="U969" s="54">
        <f>IF(P969="MP",H969,0)</f>
        <v>0</v>
      </c>
      <c r="V969" s="54">
        <f>IF(P969="MP",I969-O969,0)</f>
        <v>0</v>
      </c>
      <c r="W969" s="54">
        <f>IF(P969="OM",H969,0)</f>
        <v>0</v>
      </c>
      <c r="X969" s="47" t="s">
        <v>1144</v>
      </c>
      <c r="AH969" s="54">
        <f>SUM(Y970:Y990)</f>
        <v>0</v>
      </c>
      <c r="AI969" s="54">
        <f>SUM(Z970:Z990)</f>
        <v>0</v>
      </c>
      <c r="AJ969" s="54">
        <f>SUM(AA970:AA990)</f>
        <v>0</v>
      </c>
    </row>
    <row r="970" spans="1:42" x14ac:dyDescent="0.2">
      <c r="A970" s="55" t="s">
        <v>484</v>
      </c>
      <c r="B970" s="55" t="s">
        <v>1144</v>
      </c>
      <c r="C970" s="55" t="s">
        <v>1190</v>
      </c>
      <c r="D970" s="55" t="s">
        <v>1291</v>
      </c>
      <c r="E970" s="55" t="s">
        <v>1708</v>
      </c>
      <c r="F970" s="56">
        <v>17.64</v>
      </c>
      <c r="G970" s="56">
        <v>0</v>
      </c>
      <c r="H970" s="56">
        <f>ROUND(F970*AD970,2)</f>
        <v>0</v>
      </c>
      <c r="I970" s="56">
        <f>J970-H970</f>
        <v>0</v>
      </c>
      <c r="J970" s="56">
        <f>ROUND(F970*G970,2)</f>
        <v>0</v>
      </c>
      <c r="K970" s="56">
        <v>0</v>
      </c>
      <c r="L970" s="56">
        <f>F970*K970</f>
        <v>0</v>
      </c>
      <c r="M970" s="57" t="s">
        <v>7</v>
      </c>
      <c r="N970" s="56">
        <f>IF(M970="5",I970,0)</f>
        <v>0</v>
      </c>
      <c r="Y970" s="56">
        <f>IF(AC970=0,J970,0)</f>
        <v>0</v>
      </c>
      <c r="Z970" s="56">
        <f>IF(AC970=15,J970,0)</f>
        <v>0</v>
      </c>
      <c r="AA970" s="56">
        <f>IF(AC970=21,J970,0)</f>
        <v>0</v>
      </c>
      <c r="AC970" s="58">
        <v>21</v>
      </c>
      <c r="AD970" s="58">
        <f>G970*0.334494773519164</f>
        <v>0</v>
      </c>
      <c r="AE970" s="58">
        <f>G970*(1-0.334494773519164)</f>
        <v>0</v>
      </c>
      <c r="AL970" s="58">
        <f>F970*AD970</f>
        <v>0</v>
      </c>
      <c r="AM970" s="58">
        <f>F970*AE970</f>
        <v>0</v>
      </c>
      <c r="AN970" s="59" t="s">
        <v>1753</v>
      </c>
      <c r="AO970" s="59" t="s">
        <v>1766</v>
      </c>
      <c r="AP970" s="47" t="s">
        <v>1774</v>
      </c>
    </row>
    <row r="971" spans="1:42" x14ac:dyDescent="0.2">
      <c r="D971" s="60" t="s">
        <v>1466</v>
      </c>
      <c r="F971" s="61">
        <v>17.64</v>
      </c>
    </row>
    <row r="972" spans="1:42" x14ac:dyDescent="0.2">
      <c r="A972" s="55" t="s">
        <v>485</v>
      </c>
      <c r="B972" s="55" t="s">
        <v>1144</v>
      </c>
      <c r="C972" s="55" t="s">
        <v>1191</v>
      </c>
      <c r="D972" s="55" t="s">
        <v>1864</v>
      </c>
      <c r="E972" s="55" t="s">
        <v>1708</v>
      </c>
      <c r="F972" s="56">
        <v>17.64</v>
      </c>
      <c r="G972" s="56">
        <v>0</v>
      </c>
      <c r="H972" s="56">
        <f>ROUND(F972*AD972,2)</f>
        <v>0</v>
      </c>
      <c r="I972" s="56">
        <f>J972-H972</f>
        <v>0</v>
      </c>
      <c r="J972" s="56">
        <f>ROUND(F972*G972,2)</f>
        <v>0</v>
      </c>
      <c r="K972" s="56">
        <v>1.1E-4</v>
      </c>
      <c r="L972" s="56">
        <f>F972*K972</f>
        <v>1.9404000000000001E-3</v>
      </c>
      <c r="M972" s="57" t="s">
        <v>7</v>
      </c>
      <c r="N972" s="56">
        <f>IF(M972="5",I972,0)</f>
        <v>0</v>
      </c>
      <c r="Y972" s="56">
        <f>IF(AC972=0,J972,0)</f>
        <v>0</v>
      </c>
      <c r="Z972" s="56">
        <f>IF(AC972=15,J972,0)</f>
        <v>0</v>
      </c>
      <c r="AA972" s="56">
        <f>IF(AC972=21,J972,0)</f>
        <v>0</v>
      </c>
      <c r="AC972" s="58">
        <v>21</v>
      </c>
      <c r="AD972" s="58">
        <f>G972*0.75</f>
        <v>0</v>
      </c>
      <c r="AE972" s="58">
        <f>G972*(1-0.75)</f>
        <v>0</v>
      </c>
      <c r="AL972" s="58">
        <f>F972*AD972</f>
        <v>0</v>
      </c>
      <c r="AM972" s="58">
        <f>F972*AE972</f>
        <v>0</v>
      </c>
      <c r="AN972" s="59" t="s">
        <v>1753</v>
      </c>
      <c r="AO972" s="59" t="s">
        <v>1766</v>
      </c>
      <c r="AP972" s="47" t="s">
        <v>1774</v>
      </c>
    </row>
    <row r="973" spans="1:42" x14ac:dyDescent="0.2">
      <c r="D973" s="60" t="s">
        <v>1467</v>
      </c>
      <c r="F973" s="61">
        <v>17.64</v>
      </c>
    </row>
    <row r="974" spans="1:42" x14ac:dyDescent="0.2">
      <c r="A974" s="55" t="s">
        <v>486</v>
      </c>
      <c r="B974" s="55" t="s">
        <v>1144</v>
      </c>
      <c r="C974" s="55" t="s">
        <v>1192</v>
      </c>
      <c r="D974" s="159" t="s">
        <v>1861</v>
      </c>
      <c r="E974" s="55" t="s">
        <v>1708</v>
      </c>
      <c r="F974" s="56">
        <v>17.64</v>
      </c>
      <c r="G974" s="56">
        <v>0</v>
      </c>
      <c r="H974" s="56">
        <f>ROUND(F974*AD974,2)</f>
        <v>0</v>
      </c>
      <c r="I974" s="56">
        <f>J974-H974</f>
        <v>0</v>
      </c>
      <c r="J974" s="56">
        <f>ROUND(F974*G974,2)</f>
        <v>0</v>
      </c>
      <c r="K974" s="56">
        <v>3.5000000000000001E-3</v>
      </c>
      <c r="L974" s="56">
        <f>F974*K974</f>
        <v>6.1740000000000003E-2</v>
      </c>
      <c r="M974" s="57" t="s">
        <v>7</v>
      </c>
      <c r="N974" s="56">
        <f>IF(M974="5",I974,0)</f>
        <v>0</v>
      </c>
      <c r="Y974" s="56">
        <f>IF(AC974=0,J974,0)</f>
        <v>0</v>
      </c>
      <c r="Z974" s="56">
        <f>IF(AC974=15,J974,0)</f>
        <v>0</v>
      </c>
      <c r="AA974" s="56">
        <f>IF(AC974=21,J974,0)</f>
        <v>0</v>
      </c>
      <c r="AC974" s="58">
        <v>21</v>
      </c>
      <c r="AD974" s="58">
        <f>G974*0.315275310834813</f>
        <v>0</v>
      </c>
      <c r="AE974" s="58">
        <f>G974*(1-0.315275310834813)</f>
        <v>0</v>
      </c>
      <c r="AL974" s="58">
        <f>F974*AD974</f>
        <v>0</v>
      </c>
      <c r="AM974" s="58">
        <f>F974*AE974</f>
        <v>0</v>
      </c>
      <c r="AN974" s="59" t="s">
        <v>1753</v>
      </c>
      <c r="AO974" s="59" t="s">
        <v>1766</v>
      </c>
      <c r="AP974" s="47" t="s">
        <v>1774</v>
      </c>
    </row>
    <row r="975" spans="1:42" x14ac:dyDescent="0.2">
      <c r="D975" s="60" t="s">
        <v>1467</v>
      </c>
      <c r="F975" s="61">
        <v>17.64</v>
      </c>
    </row>
    <row r="976" spans="1:42" x14ac:dyDescent="0.2">
      <c r="A976" s="62" t="s">
        <v>487</v>
      </c>
      <c r="B976" s="62" t="s">
        <v>1144</v>
      </c>
      <c r="C976" s="62" t="s">
        <v>1193</v>
      </c>
      <c r="D976" s="160" t="s">
        <v>1862</v>
      </c>
      <c r="E976" s="62" t="s">
        <v>1708</v>
      </c>
      <c r="F976" s="63">
        <v>18.52</v>
      </c>
      <c r="G976" s="63">
        <v>0</v>
      </c>
      <c r="H976" s="63">
        <f>ROUND(F976*AD976,2)</f>
        <v>0</v>
      </c>
      <c r="I976" s="63">
        <f>J976-H976</f>
        <v>0</v>
      </c>
      <c r="J976" s="63">
        <f>ROUND(F976*G976,2)</f>
        <v>0</v>
      </c>
      <c r="K976" s="63">
        <v>1.6E-2</v>
      </c>
      <c r="L976" s="63">
        <f>F976*K976</f>
        <v>0.29631999999999997</v>
      </c>
      <c r="M976" s="64" t="s">
        <v>1731</v>
      </c>
      <c r="N976" s="63">
        <f>IF(M976="5",I976,0)</f>
        <v>0</v>
      </c>
      <c r="Y976" s="63">
        <f>IF(AC976=0,J976,0)</f>
        <v>0</v>
      </c>
      <c r="Z976" s="63">
        <f>IF(AC976=15,J976,0)</f>
        <v>0</v>
      </c>
      <c r="AA976" s="63">
        <f>IF(AC976=21,J976,0)</f>
        <v>0</v>
      </c>
      <c r="AC976" s="58">
        <v>21</v>
      </c>
      <c r="AD976" s="58">
        <f>G976*1</f>
        <v>0</v>
      </c>
      <c r="AE976" s="58">
        <f>G976*(1-1)</f>
        <v>0</v>
      </c>
      <c r="AL976" s="58">
        <f>F976*AD976</f>
        <v>0</v>
      </c>
      <c r="AM976" s="58">
        <f>F976*AE976</f>
        <v>0</v>
      </c>
      <c r="AN976" s="59" t="s">
        <v>1753</v>
      </c>
      <c r="AO976" s="59" t="s">
        <v>1766</v>
      </c>
      <c r="AP976" s="47" t="s">
        <v>1774</v>
      </c>
    </row>
    <row r="977" spans="1:42" x14ac:dyDescent="0.2">
      <c r="D977" s="60" t="s">
        <v>1468</v>
      </c>
      <c r="F977" s="61">
        <v>18.52</v>
      </c>
    </row>
    <row r="978" spans="1:42" x14ac:dyDescent="0.2">
      <c r="A978" s="55" t="s">
        <v>488</v>
      </c>
      <c r="B978" s="55" t="s">
        <v>1144</v>
      </c>
      <c r="C978" s="55" t="s">
        <v>1194</v>
      </c>
      <c r="D978" s="55" t="s">
        <v>1296</v>
      </c>
      <c r="E978" s="55" t="s">
        <v>1708</v>
      </c>
      <c r="F978" s="56">
        <v>17.64</v>
      </c>
      <c r="G978" s="56">
        <v>0</v>
      </c>
      <c r="H978" s="56">
        <f>ROUND(F978*AD978,2)</f>
        <v>0</v>
      </c>
      <c r="I978" s="56">
        <f>J978-H978</f>
        <v>0</v>
      </c>
      <c r="J978" s="56">
        <f>ROUND(F978*G978,2)</f>
        <v>0</v>
      </c>
      <c r="K978" s="56">
        <v>1.1E-4</v>
      </c>
      <c r="L978" s="56">
        <f>F978*K978</f>
        <v>1.9404000000000001E-3</v>
      </c>
      <c r="M978" s="57" t="s">
        <v>7</v>
      </c>
      <c r="N978" s="56">
        <f>IF(M978="5",I978,0)</f>
        <v>0</v>
      </c>
      <c r="Y978" s="56">
        <f>IF(AC978=0,J978,0)</f>
        <v>0</v>
      </c>
      <c r="Z978" s="56">
        <f>IF(AC978=15,J978,0)</f>
        <v>0</v>
      </c>
      <c r="AA978" s="56">
        <f>IF(AC978=21,J978,0)</f>
        <v>0</v>
      </c>
      <c r="AC978" s="58">
        <v>21</v>
      </c>
      <c r="AD978" s="58">
        <f>G978*1</f>
        <v>0</v>
      </c>
      <c r="AE978" s="58">
        <f>G978*(1-1)</f>
        <v>0</v>
      </c>
      <c r="AL978" s="58">
        <f>F978*AD978</f>
        <v>0</v>
      </c>
      <c r="AM978" s="58">
        <f>F978*AE978</f>
        <v>0</v>
      </c>
      <c r="AN978" s="59" t="s">
        <v>1753</v>
      </c>
      <c r="AO978" s="59" t="s">
        <v>1766</v>
      </c>
      <c r="AP978" s="47" t="s">
        <v>1774</v>
      </c>
    </row>
    <row r="979" spans="1:42" x14ac:dyDescent="0.2">
      <c r="D979" s="60" t="s">
        <v>1467</v>
      </c>
      <c r="F979" s="61">
        <v>17.64</v>
      </c>
    </row>
    <row r="980" spans="1:42" x14ac:dyDescent="0.2">
      <c r="A980" s="55" t="s">
        <v>489</v>
      </c>
      <c r="B980" s="55" t="s">
        <v>1144</v>
      </c>
      <c r="C980" s="55" t="s">
        <v>1195</v>
      </c>
      <c r="D980" s="55" t="s">
        <v>1297</v>
      </c>
      <c r="E980" s="55" t="s">
        <v>1709</v>
      </c>
      <c r="F980" s="56">
        <v>28.55</v>
      </c>
      <c r="G980" s="56">
        <v>0</v>
      </c>
      <c r="H980" s="56">
        <f>ROUND(F980*AD980,2)</f>
        <v>0</v>
      </c>
      <c r="I980" s="56">
        <f>J980-H980</f>
        <v>0</v>
      </c>
      <c r="J980" s="56">
        <f>ROUND(F980*G980,2)</f>
        <v>0</v>
      </c>
      <c r="K980" s="56">
        <v>0</v>
      </c>
      <c r="L980" s="56">
        <f>F980*K980</f>
        <v>0</v>
      </c>
      <c r="M980" s="57" t="s">
        <v>7</v>
      </c>
      <c r="N980" s="56">
        <f>IF(M980="5",I980,0)</f>
        <v>0</v>
      </c>
      <c r="Y980" s="56">
        <f>IF(AC980=0,J980,0)</f>
        <v>0</v>
      </c>
      <c r="Z980" s="56">
        <f>IF(AC980=15,J980,0)</f>
        <v>0</v>
      </c>
      <c r="AA980" s="56">
        <f>IF(AC980=21,J980,0)</f>
        <v>0</v>
      </c>
      <c r="AC980" s="58">
        <v>21</v>
      </c>
      <c r="AD980" s="58">
        <f>G980*0</f>
        <v>0</v>
      </c>
      <c r="AE980" s="58">
        <f>G980*(1-0)</f>
        <v>0</v>
      </c>
      <c r="AL980" s="58">
        <f>F980*AD980</f>
        <v>0</v>
      </c>
      <c r="AM980" s="58">
        <f>F980*AE980</f>
        <v>0</v>
      </c>
      <c r="AN980" s="59" t="s">
        <v>1753</v>
      </c>
      <c r="AO980" s="59" t="s">
        <v>1766</v>
      </c>
      <c r="AP980" s="47" t="s">
        <v>1774</v>
      </c>
    </row>
    <row r="981" spans="1:42" x14ac:dyDescent="0.2">
      <c r="D981" s="60" t="s">
        <v>1469</v>
      </c>
      <c r="F981" s="61">
        <v>17.3</v>
      </c>
    </row>
    <row r="982" spans="1:42" x14ac:dyDescent="0.2">
      <c r="D982" s="60" t="s">
        <v>1470</v>
      </c>
      <c r="F982" s="61">
        <v>6.45</v>
      </c>
    </row>
    <row r="983" spans="1:42" x14ac:dyDescent="0.2">
      <c r="D983" s="60" t="s">
        <v>1300</v>
      </c>
      <c r="F983" s="61">
        <v>4.8</v>
      </c>
    </row>
    <row r="984" spans="1:42" x14ac:dyDescent="0.2">
      <c r="A984" s="55" t="s">
        <v>490</v>
      </c>
      <c r="B984" s="55" t="s">
        <v>1144</v>
      </c>
      <c r="C984" s="55" t="s">
        <v>1196</v>
      </c>
      <c r="D984" s="55" t="s">
        <v>1301</v>
      </c>
      <c r="E984" s="55" t="s">
        <v>1709</v>
      </c>
      <c r="F984" s="56">
        <v>6.77</v>
      </c>
      <c r="G984" s="56">
        <v>0</v>
      </c>
      <c r="H984" s="56">
        <f>ROUND(F984*AD984,2)</f>
        <v>0</v>
      </c>
      <c r="I984" s="56">
        <f>J984-H984</f>
        <v>0</v>
      </c>
      <c r="J984" s="56">
        <f>ROUND(F984*G984,2)</f>
        <v>0</v>
      </c>
      <c r="K984" s="56">
        <v>2.9999999999999997E-4</v>
      </c>
      <c r="L984" s="56">
        <f>F984*K984</f>
        <v>2.0309999999999998E-3</v>
      </c>
      <c r="M984" s="57" t="s">
        <v>7</v>
      </c>
      <c r="N984" s="56">
        <f>IF(M984="5",I984,0)</f>
        <v>0</v>
      </c>
      <c r="Y984" s="56">
        <f>IF(AC984=0,J984,0)</f>
        <v>0</v>
      </c>
      <c r="Z984" s="56">
        <f>IF(AC984=15,J984,0)</f>
        <v>0</v>
      </c>
      <c r="AA984" s="56">
        <f>IF(AC984=21,J984,0)</f>
        <v>0</v>
      </c>
      <c r="AC984" s="58">
        <v>21</v>
      </c>
      <c r="AD984" s="58">
        <f>G984*1</f>
        <v>0</v>
      </c>
      <c r="AE984" s="58">
        <f>G984*(1-1)</f>
        <v>0</v>
      </c>
      <c r="AL984" s="58">
        <f>F984*AD984</f>
        <v>0</v>
      </c>
      <c r="AM984" s="58">
        <f>F984*AE984</f>
        <v>0</v>
      </c>
      <c r="AN984" s="59" t="s">
        <v>1753</v>
      </c>
      <c r="AO984" s="59" t="s">
        <v>1766</v>
      </c>
      <c r="AP984" s="47" t="s">
        <v>1774</v>
      </c>
    </row>
    <row r="985" spans="1:42" x14ac:dyDescent="0.2">
      <c r="D985" s="60" t="s">
        <v>1471</v>
      </c>
      <c r="F985" s="61">
        <v>6.77</v>
      </c>
    </row>
    <row r="986" spans="1:42" x14ac:dyDescent="0.2">
      <c r="A986" s="55" t="s">
        <v>491</v>
      </c>
      <c r="B986" s="55" t="s">
        <v>1144</v>
      </c>
      <c r="C986" s="55" t="s">
        <v>1197</v>
      </c>
      <c r="D986" s="55" t="s">
        <v>1303</v>
      </c>
      <c r="E986" s="55" t="s">
        <v>1709</v>
      </c>
      <c r="F986" s="56">
        <v>18.170000000000002</v>
      </c>
      <c r="G986" s="56">
        <v>0</v>
      </c>
      <c r="H986" s="56">
        <f>ROUND(F986*AD986,2)</f>
        <v>0</v>
      </c>
      <c r="I986" s="56">
        <f>J986-H986</f>
        <v>0</v>
      </c>
      <c r="J986" s="56">
        <f>ROUND(F986*G986,2)</f>
        <v>0</v>
      </c>
      <c r="K986" s="56">
        <v>2.9999999999999997E-4</v>
      </c>
      <c r="L986" s="56">
        <f>F986*K986</f>
        <v>5.4510000000000001E-3</v>
      </c>
      <c r="M986" s="57" t="s">
        <v>7</v>
      </c>
      <c r="N986" s="56">
        <f>IF(M986="5",I986,0)</f>
        <v>0</v>
      </c>
      <c r="Y986" s="56">
        <f>IF(AC986=0,J986,0)</f>
        <v>0</v>
      </c>
      <c r="Z986" s="56">
        <f>IF(AC986=15,J986,0)</f>
        <v>0</v>
      </c>
      <c r="AA986" s="56">
        <f>IF(AC986=21,J986,0)</f>
        <v>0</v>
      </c>
      <c r="AC986" s="58">
        <v>21</v>
      </c>
      <c r="AD986" s="58">
        <f>G986*1</f>
        <v>0</v>
      </c>
      <c r="AE986" s="58">
        <f>G986*(1-1)</f>
        <v>0</v>
      </c>
      <c r="AL986" s="58">
        <f>F986*AD986</f>
        <v>0</v>
      </c>
      <c r="AM986" s="58">
        <f>F986*AE986</f>
        <v>0</v>
      </c>
      <c r="AN986" s="59" t="s">
        <v>1753</v>
      </c>
      <c r="AO986" s="59" t="s">
        <v>1766</v>
      </c>
      <c r="AP986" s="47" t="s">
        <v>1774</v>
      </c>
    </row>
    <row r="987" spans="1:42" x14ac:dyDescent="0.2">
      <c r="D987" s="60" t="s">
        <v>1472</v>
      </c>
      <c r="F987" s="61">
        <v>18.170000000000002</v>
      </c>
    </row>
    <row r="988" spans="1:42" x14ac:dyDescent="0.2">
      <c r="A988" s="55" t="s">
        <v>492</v>
      </c>
      <c r="B988" s="55" t="s">
        <v>1144</v>
      </c>
      <c r="C988" s="55" t="s">
        <v>1198</v>
      </c>
      <c r="D988" s="55" t="s">
        <v>1305</v>
      </c>
      <c r="E988" s="55" t="s">
        <v>1709</v>
      </c>
      <c r="F988" s="56">
        <v>5.04</v>
      </c>
      <c r="G988" s="56">
        <v>0</v>
      </c>
      <c r="H988" s="56">
        <f>ROUND(F988*AD988,2)</f>
        <v>0</v>
      </c>
      <c r="I988" s="56">
        <f>J988-H988</f>
        <v>0</v>
      </c>
      <c r="J988" s="56">
        <f>ROUND(F988*G988,2)</f>
        <v>0</v>
      </c>
      <c r="K988" s="56">
        <v>2.9999999999999997E-4</v>
      </c>
      <c r="L988" s="56">
        <f>F988*K988</f>
        <v>1.5119999999999999E-3</v>
      </c>
      <c r="M988" s="57" t="s">
        <v>7</v>
      </c>
      <c r="N988" s="56">
        <f>IF(M988="5",I988,0)</f>
        <v>0</v>
      </c>
      <c r="Y988" s="56">
        <f>IF(AC988=0,J988,0)</f>
        <v>0</v>
      </c>
      <c r="Z988" s="56">
        <f>IF(AC988=15,J988,0)</f>
        <v>0</v>
      </c>
      <c r="AA988" s="56">
        <f>IF(AC988=21,J988,0)</f>
        <v>0</v>
      </c>
      <c r="AC988" s="58">
        <v>21</v>
      </c>
      <c r="AD988" s="58">
        <f>G988*1</f>
        <v>0</v>
      </c>
      <c r="AE988" s="58">
        <f>G988*(1-1)</f>
        <v>0</v>
      </c>
      <c r="AL988" s="58">
        <f>F988*AD988</f>
        <v>0</v>
      </c>
      <c r="AM988" s="58">
        <f>F988*AE988</f>
        <v>0</v>
      </c>
      <c r="AN988" s="59" t="s">
        <v>1753</v>
      </c>
      <c r="AO988" s="59" t="s">
        <v>1766</v>
      </c>
      <c r="AP988" s="47" t="s">
        <v>1774</v>
      </c>
    </row>
    <row r="989" spans="1:42" x14ac:dyDescent="0.2">
      <c r="D989" s="60" t="s">
        <v>1473</v>
      </c>
      <c r="F989" s="61">
        <v>5.04</v>
      </c>
    </row>
    <row r="990" spans="1:42" x14ac:dyDescent="0.2">
      <c r="A990" s="55" t="s">
        <v>493</v>
      </c>
      <c r="B990" s="55" t="s">
        <v>1144</v>
      </c>
      <c r="C990" s="55" t="s">
        <v>1199</v>
      </c>
      <c r="D990" s="55" t="s">
        <v>1307</v>
      </c>
      <c r="E990" s="55" t="s">
        <v>1710</v>
      </c>
      <c r="F990" s="56">
        <v>0.37</v>
      </c>
      <c r="G990" s="56">
        <v>0</v>
      </c>
      <c r="H990" s="56">
        <f>ROUND(F990*AD990,2)</f>
        <v>0</v>
      </c>
      <c r="I990" s="56">
        <f>J990-H990</f>
        <v>0</v>
      </c>
      <c r="J990" s="56">
        <f>ROUND(F990*G990,2)</f>
        <v>0</v>
      </c>
      <c r="K990" s="56">
        <v>0</v>
      </c>
      <c r="L990" s="56">
        <f>F990*K990</f>
        <v>0</v>
      </c>
      <c r="M990" s="57" t="s">
        <v>10</v>
      </c>
      <c r="N990" s="56">
        <f>IF(M990="5",I990,0)</f>
        <v>0</v>
      </c>
      <c r="Y990" s="56">
        <f>IF(AC990=0,J990,0)</f>
        <v>0</v>
      </c>
      <c r="Z990" s="56">
        <f>IF(AC990=15,J990,0)</f>
        <v>0</v>
      </c>
      <c r="AA990" s="56">
        <f>IF(AC990=21,J990,0)</f>
        <v>0</v>
      </c>
      <c r="AC990" s="58">
        <v>21</v>
      </c>
      <c r="AD990" s="58">
        <f>G990*0</f>
        <v>0</v>
      </c>
      <c r="AE990" s="58">
        <f>G990*(1-0)</f>
        <v>0</v>
      </c>
      <c r="AL990" s="58">
        <f>F990*AD990</f>
        <v>0</v>
      </c>
      <c r="AM990" s="58">
        <f>F990*AE990</f>
        <v>0</v>
      </c>
      <c r="AN990" s="59" t="s">
        <v>1753</v>
      </c>
      <c r="AO990" s="59" t="s">
        <v>1766</v>
      </c>
      <c r="AP990" s="47" t="s">
        <v>1774</v>
      </c>
    </row>
    <row r="991" spans="1:42" x14ac:dyDescent="0.2">
      <c r="D991" s="60" t="s">
        <v>1474</v>
      </c>
      <c r="F991" s="61">
        <v>0.37</v>
      </c>
    </row>
    <row r="992" spans="1:42" x14ac:dyDescent="0.2">
      <c r="A992" s="52"/>
      <c r="B992" s="53" t="s">
        <v>1144</v>
      </c>
      <c r="C992" s="53" t="s">
        <v>770</v>
      </c>
      <c r="D992" s="269" t="s">
        <v>1309</v>
      </c>
      <c r="E992" s="270"/>
      <c r="F992" s="270"/>
      <c r="G992" s="270"/>
      <c r="H992" s="54">
        <f>SUM(H993:H995)</f>
        <v>0</v>
      </c>
      <c r="I992" s="54">
        <f>SUM(I993:I995)</f>
        <v>0</v>
      </c>
      <c r="J992" s="54">
        <f>H992+I992</f>
        <v>0</v>
      </c>
      <c r="K992" s="47"/>
      <c r="L992" s="54">
        <f>SUM(L993:L995)</f>
        <v>5.2709999999999986E-4</v>
      </c>
      <c r="O992" s="54">
        <f>IF(P992="PR",J992,SUM(N993:N995))</f>
        <v>0</v>
      </c>
      <c r="P992" s="47" t="s">
        <v>1735</v>
      </c>
      <c r="Q992" s="54">
        <f>IF(P992="HS",H992,0)</f>
        <v>0</v>
      </c>
      <c r="R992" s="54">
        <f>IF(P992="HS",I992-O992,0)</f>
        <v>0</v>
      </c>
      <c r="S992" s="54">
        <f>IF(P992="PS",H992,0)</f>
        <v>0</v>
      </c>
      <c r="T992" s="54">
        <f>IF(P992="PS",I992-O992,0)</f>
        <v>0</v>
      </c>
      <c r="U992" s="54">
        <f>IF(P992="MP",H992,0)</f>
        <v>0</v>
      </c>
      <c r="V992" s="54">
        <f>IF(P992="MP",I992-O992,0)</f>
        <v>0</v>
      </c>
      <c r="W992" s="54">
        <f>IF(P992="OM",H992,0)</f>
        <v>0</v>
      </c>
      <c r="X992" s="47" t="s">
        <v>1144</v>
      </c>
      <c r="AH992" s="54">
        <f>SUM(Y993:Y995)</f>
        <v>0</v>
      </c>
      <c r="AI992" s="54">
        <f>SUM(Z993:Z995)</f>
        <v>0</v>
      </c>
      <c r="AJ992" s="54">
        <f>SUM(AA993:AA995)</f>
        <v>0</v>
      </c>
    </row>
    <row r="993" spans="1:42" x14ac:dyDescent="0.2">
      <c r="A993" s="55" t="s">
        <v>494</v>
      </c>
      <c r="B993" s="55" t="s">
        <v>1144</v>
      </c>
      <c r="C993" s="55" t="s">
        <v>1200</v>
      </c>
      <c r="D993" s="55" t="s">
        <v>1310</v>
      </c>
      <c r="E993" s="55" t="s">
        <v>1708</v>
      </c>
      <c r="F993" s="56">
        <v>2.5099999999999998</v>
      </c>
      <c r="G993" s="56">
        <v>0</v>
      </c>
      <c r="H993" s="56">
        <f>ROUND(F993*AD993,2)</f>
        <v>0</v>
      </c>
      <c r="I993" s="56">
        <f>J993-H993</f>
        <v>0</v>
      </c>
      <c r="J993" s="56">
        <f>ROUND(F993*G993,2)</f>
        <v>0</v>
      </c>
      <c r="K993" s="56">
        <v>6.9999999999999994E-5</v>
      </c>
      <c r="L993" s="56">
        <f>F993*K993</f>
        <v>1.7569999999999996E-4</v>
      </c>
      <c r="M993" s="57" t="s">
        <v>7</v>
      </c>
      <c r="N993" s="56">
        <f>IF(M993="5",I993,0)</f>
        <v>0</v>
      </c>
      <c r="Y993" s="56">
        <f>IF(AC993=0,J993,0)</f>
        <v>0</v>
      </c>
      <c r="Z993" s="56">
        <f>IF(AC993=15,J993,0)</f>
        <v>0</v>
      </c>
      <c r="AA993" s="56">
        <f>IF(AC993=21,J993,0)</f>
        <v>0</v>
      </c>
      <c r="AC993" s="58">
        <v>21</v>
      </c>
      <c r="AD993" s="58">
        <f>G993*0.30859375</f>
        <v>0</v>
      </c>
      <c r="AE993" s="58">
        <f>G993*(1-0.30859375)</f>
        <v>0</v>
      </c>
      <c r="AL993" s="58">
        <f>F993*AD993</f>
        <v>0</v>
      </c>
      <c r="AM993" s="58">
        <f>F993*AE993</f>
        <v>0</v>
      </c>
      <c r="AN993" s="59" t="s">
        <v>1754</v>
      </c>
      <c r="AO993" s="59" t="s">
        <v>1766</v>
      </c>
      <c r="AP993" s="47" t="s">
        <v>1774</v>
      </c>
    </row>
    <row r="994" spans="1:42" x14ac:dyDescent="0.2">
      <c r="D994" s="60" t="s">
        <v>1475</v>
      </c>
      <c r="F994" s="61">
        <v>2.5099999999999998</v>
      </c>
    </row>
    <row r="995" spans="1:42" x14ac:dyDescent="0.2">
      <c r="A995" s="55" t="s">
        <v>495</v>
      </c>
      <c r="B995" s="55" t="s">
        <v>1144</v>
      </c>
      <c r="C995" s="55" t="s">
        <v>1201</v>
      </c>
      <c r="D995" s="55" t="s">
        <v>1863</v>
      </c>
      <c r="E995" s="55" t="s">
        <v>1708</v>
      </c>
      <c r="F995" s="56">
        <v>2.5099999999999998</v>
      </c>
      <c r="G995" s="56">
        <v>0</v>
      </c>
      <c r="H995" s="56">
        <f>ROUND(F995*AD995,2)</f>
        <v>0</v>
      </c>
      <c r="I995" s="56">
        <f>J995-H995</f>
        <v>0</v>
      </c>
      <c r="J995" s="56">
        <f>ROUND(F995*G995,2)</f>
        <v>0</v>
      </c>
      <c r="K995" s="56">
        <v>1.3999999999999999E-4</v>
      </c>
      <c r="L995" s="56">
        <f>F995*K995</f>
        <v>3.5139999999999992E-4</v>
      </c>
      <c r="M995" s="57" t="s">
        <v>7</v>
      </c>
      <c r="N995" s="56">
        <f>IF(M995="5",I995,0)</f>
        <v>0</v>
      </c>
      <c r="Y995" s="56">
        <f>IF(AC995=0,J995,0)</f>
        <v>0</v>
      </c>
      <c r="Z995" s="56">
        <f>IF(AC995=15,J995,0)</f>
        <v>0</v>
      </c>
      <c r="AA995" s="56">
        <f>IF(AC995=21,J995,0)</f>
        <v>0</v>
      </c>
      <c r="AC995" s="58">
        <v>21</v>
      </c>
      <c r="AD995" s="58">
        <f>G995*0.45045871559633</f>
        <v>0</v>
      </c>
      <c r="AE995" s="58">
        <f>G995*(1-0.45045871559633)</f>
        <v>0</v>
      </c>
      <c r="AL995" s="58">
        <f>F995*AD995</f>
        <v>0</v>
      </c>
      <c r="AM995" s="58">
        <f>F995*AE995</f>
        <v>0</v>
      </c>
      <c r="AN995" s="59" t="s">
        <v>1754</v>
      </c>
      <c r="AO995" s="59" t="s">
        <v>1766</v>
      </c>
      <c r="AP995" s="47" t="s">
        <v>1774</v>
      </c>
    </row>
    <row r="996" spans="1:42" x14ac:dyDescent="0.2">
      <c r="D996" s="60" t="s">
        <v>1475</v>
      </c>
      <c r="F996" s="61">
        <v>2.5099999999999998</v>
      </c>
    </row>
    <row r="997" spans="1:42" x14ac:dyDescent="0.2">
      <c r="A997" s="52"/>
      <c r="B997" s="53" t="s">
        <v>1144</v>
      </c>
      <c r="C997" s="53" t="s">
        <v>99</v>
      </c>
      <c r="D997" s="269" t="s">
        <v>1312</v>
      </c>
      <c r="E997" s="270"/>
      <c r="F997" s="270"/>
      <c r="G997" s="270"/>
      <c r="H997" s="54">
        <f>SUM(H998:H1006)</f>
        <v>0</v>
      </c>
      <c r="I997" s="54">
        <f>SUM(I998:I1006)</f>
        <v>0</v>
      </c>
      <c r="J997" s="54">
        <f>H997+I997</f>
        <v>0</v>
      </c>
      <c r="K997" s="47"/>
      <c r="L997" s="54">
        <f>SUM(L998:L1006)</f>
        <v>1.8340800000000001E-2</v>
      </c>
      <c r="O997" s="54">
        <f>IF(P997="PR",J997,SUM(N998:N1006))</f>
        <v>0</v>
      </c>
      <c r="P997" s="47" t="s">
        <v>1734</v>
      </c>
      <c r="Q997" s="54">
        <f>IF(P997="HS",H997,0)</f>
        <v>0</v>
      </c>
      <c r="R997" s="54">
        <f>IF(P997="HS",I997-O997,0)</f>
        <v>0</v>
      </c>
      <c r="S997" s="54">
        <f>IF(P997="PS",H997,0)</f>
        <v>0</v>
      </c>
      <c r="T997" s="54">
        <f>IF(P997="PS",I997-O997,0)</f>
        <v>0</v>
      </c>
      <c r="U997" s="54">
        <f>IF(P997="MP",H997,0)</f>
        <v>0</v>
      </c>
      <c r="V997" s="54">
        <f>IF(P997="MP",I997-O997,0)</f>
        <v>0</v>
      </c>
      <c r="W997" s="54">
        <f>IF(P997="OM",H997,0)</f>
        <v>0</v>
      </c>
      <c r="X997" s="47" t="s">
        <v>1144</v>
      </c>
      <c r="AH997" s="54">
        <f>SUM(Y998:Y1006)</f>
        <v>0</v>
      </c>
      <c r="AI997" s="54">
        <f>SUM(Z998:Z1006)</f>
        <v>0</v>
      </c>
      <c r="AJ997" s="54">
        <f>SUM(AA998:AA1006)</f>
        <v>0</v>
      </c>
    </row>
    <row r="998" spans="1:42" x14ac:dyDescent="0.2">
      <c r="A998" s="55" t="s">
        <v>496</v>
      </c>
      <c r="B998" s="55" t="s">
        <v>1144</v>
      </c>
      <c r="C998" s="55" t="s">
        <v>1202</v>
      </c>
      <c r="D998" s="55" t="s">
        <v>1313</v>
      </c>
      <c r="E998" s="55" t="s">
        <v>1712</v>
      </c>
      <c r="F998" s="56">
        <v>1</v>
      </c>
      <c r="G998" s="56">
        <v>0</v>
      </c>
      <c r="H998" s="56">
        <f>ROUND(F998*AD998,2)</f>
        <v>0</v>
      </c>
      <c r="I998" s="56">
        <f>J998-H998</f>
        <v>0</v>
      </c>
      <c r="J998" s="56">
        <f>ROUND(F998*G998,2)</f>
        <v>0</v>
      </c>
      <c r="K998" s="56">
        <v>0</v>
      </c>
      <c r="L998" s="56">
        <f>F998*K998</f>
        <v>0</v>
      </c>
      <c r="M998" s="57" t="s">
        <v>7</v>
      </c>
      <c r="N998" s="56">
        <f>IF(M998="5",I998,0)</f>
        <v>0</v>
      </c>
      <c r="Y998" s="56">
        <f>IF(AC998=0,J998,0)</f>
        <v>0</v>
      </c>
      <c r="Z998" s="56">
        <f>IF(AC998=15,J998,0)</f>
        <v>0</v>
      </c>
      <c r="AA998" s="56">
        <f>IF(AC998=21,J998,0)</f>
        <v>0</v>
      </c>
      <c r="AC998" s="58">
        <v>21</v>
      </c>
      <c r="AD998" s="58">
        <f>G998*0.297029702970297</f>
        <v>0</v>
      </c>
      <c r="AE998" s="58">
        <f>G998*(1-0.297029702970297)</f>
        <v>0</v>
      </c>
      <c r="AL998" s="58">
        <f>F998*AD998</f>
        <v>0</v>
      </c>
      <c r="AM998" s="58">
        <f>F998*AE998</f>
        <v>0</v>
      </c>
      <c r="AN998" s="59" t="s">
        <v>1755</v>
      </c>
      <c r="AO998" s="59" t="s">
        <v>1767</v>
      </c>
      <c r="AP998" s="47" t="s">
        <v>1774</v>
      </c>
    </row>
    <row r="999" spans="1:42" x14ac:dyDescent="0.2">
      <c r="D999" s="60" t="s">
        <v>1275</v>
      </c>
      <c r="F999" s="61">
        <v>1</v>
      </c>
    </row>
    <row r="1000" spans="1:42" x14ac:dyDescent="0.2">
      <c r="A1000" s="55" t="s">
        <v>497</v>
      </c>
      <c r="B1000" s="55" t="s">
        <v>1144</v>
      </c>
      <c r="C1000" s="55" t="s">
        <v>1203</v>
      </c>
      <c r="D1000" s="55" t="s">
        <v>1840</v>
      </c>
      <c r="E1000" s="55" t="s">
        <v>1712</v>
      </c>
      <c r="F1000" s="56">
        <v>1</v>
      </c>
      <c r="G1000" s="56">
        <v>0</v>
      </c>
      <c r="H1000" s="56">
        <f>ROUND(F1000*AD1000,2)</f>
        <v>0</v>
      </c>
      <c r="I1000" s="56">
        <f>J1000-H1000</f>
        <v>0</v>
      </c>
      <c r="J1000" s="56">
        <f>ROUND(F1000*G1000,2)</f>
        <v>0</v>
      </c>
      <c r="K1000" s="56">
        <v>4.0000000000000002E-4</v>
      </c>
      <c r="L1000" s="56">
        <f>F1000*K1000</f>
        <v>4.0000000000000002E-4</v>
      </c>
      <c r="M1000" s="57" t="s">
        <v>7</v>
      </c>
      <c r="N1000" s="56">
        <f>IF(M1000="5",I1000,0)</f>
        <v>0</v>
      </c>
      <c r="Y1000" s="56">
        <f>IF(AC1000=0,J1000,0)</f>
        <v>0</v>
      </c>
      <c r="Z1000" s="56">
        <f>IF(AC1000=15,J1000,0)</f>
        <v>0</v>
      </c>
      <c r="AA1000" s="56">
        <f>IF(AC1000=21,J1000,0)</f>
        <v>0</v>
      </c>
      <c r="AC1000" s="58">
        <v>21</v>
      </c>
      <c r="AD1000" s="58">
        <f>G1000*1</f>
        <v>0</v>
      </c>
      <c r="AE1000" s="58">
        <f>G1000*(1-1)</f>
        <v>0</v>
      </c>
      <c r="AL1000" s="58">
        <f>F1000*AD1000</f>
        <v>0</v>
      </c>
      <c r="AM1000" s="58">
        <f>F1000*AE1000</f>
        <v>0</v>
      </c>
      <c r="AN1000" s="59" t="s">
        <v>1755</v>
      </c>
      <c r="AO1000" s="59" t="s">
        <v>1767</v>
      </c>
      <c r="AP1000" s="47" t="s">
        <v>1774</v>
      </c>
    </row>
    <row r="1001" spans="1:42" x14ac:dyDescent="0.2">
      <c r="D1001" s="60" t="s">
        <v>1275</v>
      </c>
      <c r="F1001" s="61">
        <v>1</v>
      </c>
    </row>
    <row r="1002" spans="1:42" x14ac:dyDescent="0.2">
      <c r="A1002" s="55" t="s">
        <v>498</v>
      </c>
      <c r="B1002" s="55" t="s">
        <v>1144</v>
      </c>
      <c r="C1002" s="55" t="s">
        <v>1204</v>
      </c>
      <c r="D1002" s="55" t="s">
        <v>1314</v>
      </c>
      <c r="E1002" s="55" t="s">
        <v>1712</v>
      </c>
      <c r="F1002" s="56">
        <v>1</v>
      </c>
      <c r="G1002" s="56">
        <v>0</v>
      </c>
      <c r="H1002" s="56">
        <f>ROUND(F1002*AD1002,2)</f>
        <v>0</v>
      </c>
      <c r="I1002" s="56">
        <f>J1002-H1002</f>
        <v>0</v>
      </c>
      <c r="J1002" s="56">
        <f>ROUND(F1002*G1002,2)</f>
        <v>0</v>
      </c>
      <c r="K1002" s="56">
        <v>2.14E-3</v>
      </c>
      <c r="L1002" s="56">
        <f>F1002*K1002</f>
        <v>2.14E-3</v>
      </c>
      <c r="M1002" s="57" t="s">
        <v>7</v>
      </c>
      <c r="N1002" s="56">
        <f>IF(M1002="5",I1002,0)</f>
        <v>0</v>
      </c>
      <c r="Y1002" s="56">
        <f>IF(AC1002=0,J1002,0)</f>
        <v>0</v>
      </c>
      <c r="Z1002" s="56">
        <f>IF(AC1002=15,J1002,0)</f>
        <v>0</v>
      </c>
      <c r="AA1002" s="56">
        <f>IF(AC1002=21,J1002,0)</f>
        <v>0</v>
      </c>
      <c r="AC1002" s="58">
        <v>21</v>
      </c>
      <c r="AD1002" s="58">
        <f>G1002*0.474254742547426</f>
        <v>0</v>
      </c>
      <c r="AE1002" s="58">
        <f>G1002*(1-0.474254742547426)</f>
        <v>0</v>
      </c>
      <c r="AL1002" s="58">
        <f>F1002*AD1002</f>
        <v>0</v>
      </c>
      <c r="AM1002" s="58">
        <f>F1002*AE1002</f>
        <v>0</v>
      </c>
      <c r="AN1002" s="59" t="s">
        <v>1755</v>
      </c>
      <c r="AO1002" s="59" t="s">
        <v>1767</v>
      </c>
      <c r="AP1002" s="47" t="s">
        <v>1774</v>
      </c>
    </row>
    <row r="1003" spans="1:42" x14ac:dyDescent="0.2">
      <c r="D1003" s="60" t="s">
        <v>1275</v>
      </c>
      <c r="F1003" s="61">
        <v>1</v>
      </c>
    </row>
    <row r="1004" spans="1:42" x14ac:dyDescent="0.2">
      <c r="A1004" s="55" t="s">
        <v>499</v>
      </c>
      <c r="B1004" s="55" t="s">
        <v>1144</v>
      </c>
      <c r="C1004" s="55" t="s">
        <v>1205</v>
      </c>
      <c r="D1004" s="55" t="s">
        <v>1841</v>
      </c>
      <c r="E1004" s="55" t="s">
        <v>1712</v>
      </c>
      <c r="F1004" s="56">
        <v>1</v>
      </c>
      <c r="G1004" s="56">
        <v>0</v>
      </c>
      <c r="H1004" s="56">
        <f>ROUND(F1004*AD1004,2)</f>
        <v>0</v>
      </c>
      <c r="I1004" s="56">
        <f>J1004-H1004</f>
        <v>0</v>
      </c>
      <c r="J1004" s="56">
        <f>ROUND(F1004*G1004,2)</f>
        <v>0</v>
      </c>
      <c r="K1004" s="56">
        <v>1.4999999999999999E-2</v>
      </c>
      <c r="L1004" s="56">
        <f>F1004*K1004</f>
        <v>1.4999999999999999E-2</v>
      </c>
      <c r="M1004" s="57" t="s">
        <v>7</v>
      </c>
      <c r="N1004" s="56">
        <f>IF(M1004="5",I1004,0)</f>
        <v>0</v>
      </c>
      <c r="Y1004" s="56">
        <f>IF(AC1004=0,J1004,0)</f>
        <v>0</v>
      </c>
      <c r="Z1004" s="56">
        <f>IF(AC1004=15,J1004,0)</f>
        <v>0</v>
      </c>
      <c r="AA1004" s="56">
        <f>IF(AC1004=21,J1004,0)</f>
        <v>0</v>
      </c>
      <c r="AC1004" s="58">
        <v>21</v>
      </c>
      <c r="AD1004" s="58">
        <f>G1004*1</f>
        <v>0</v>
      </c>
      <c r="AE1004" s="58">
        <f>G1004*(1-1)</f>
        <v>0</v>
      </c>
      <c r="AL1004" s="58">
        <f>F1004*AD1004</f>
        <v>0</v>
      </c>
      <c r="AM1004" s="58">
        <f>F1004*AE1004</f>
        <v>0</v>
      </c>
      <c r="AN1004" s="59" t="s">
        <v>1755</v>
      </c>
      <c r="AO1004" s="59" t="s">
        <v>1767</v>
      </c>
      <c r="AP1004" s="47" t="s">
        <v>1774</v>
      </c>
    </row>
    <row r="1005" spans="1:42" x14ac:dyDescent="0.2">
      <c r="D1005" s="60" t="s">
        <v>1275</v>
      </c>
      <c r="F1005" s="61">
        <v>1</v>
      </c>
    </row>
    <row r="1006" spans="1:42" x14ac:dyDescent="0.2">
      <c r="A1006" s="55" t="s">
        <v>500</v>
      </c>
      <c r="B1006" s="55" t="s">
        <v>1144</v>
      </c>
      <c r="C1006" s="55" t="s">
        <v>1206</v>
      </c>
      <c r="D1006" s="55" t="s">
        <v>1315</v>
      </c>
      <c r="E1006" s="55" t="s">
        <v>1708</v>
      </c>
      <c r="F1006" s="56">
        <v>20.02</v>
      </c>
      <c r="G1006" s="56">
        <v>0</v>
      </c>
      <c r="H1006" s="56">
        <f>ROUND(F1006*AD1006,2)</f>
        <v>0</v>
      </c>
      <c r="I1006" s="56">
        <f>J1006-H1006</f>
        <v>0</v>
      </c>
      <c r="J1006" s="56">
        <f>ROUND(F1006*G1006,2)</f>
        <v>0</v>
      </c>
      <c r="K1006" s="56">
        <v>4.0000000000000003E-5</v>
      </c>
      <c r="L1006" s="56">
        <f>F1006*K1006</f>
        <v>8.0080000000000006E-4</v>
      </c>
      <c r="M1006" s="57" t="s">
        <v>7</v>
      </c>
      <c r="N1006" s="56">
        <f>IF(M1006="5",I1006,0)</f>
        <v>0</v>
      </c>
      <c r="Y1006" s="56">
        <f>IF(AC1006=0,J1006,0)</f>
        <v>0</v>
      </c>
      <c r="Z1006" s="56">
        <f>IF(AC1006=15,J1006,0)</f>
        <v>0</v>
      </c>
      <c r="AA1006" s="56">
        <f>IF(AC1006=21,J1006,0)</f>
        <v>0</v>
      </c>
      <c r="AC1006" s="58">
        <v>21</v>
      </c>
      <c r="AD1006" s="58">
        <f>G1006*0.0193808882907133</f>
        <v>0</v>
      </c>
      <c r="AE1006" s="58">
        <f>G1006*(1-0.0193808882907133)</f>
        <v>0</v>
      </c>
      <c r="AL1006" s="58">
        <f>F1006*AD1006</f>
        <v>0</v>
      </c>
      <c r="AM1006" s="58">
        <f>F1006*AE1006</f>
        <v>0</v>
      </c>
      <c r="AN1006" s="59" t="s">
        <v>1755</v>
      </c>
      <c r="AO1006" s="59" t="s">
        <v>1767</v>
      </c>
      <c r="AP1006" s="47" t="s">
        <v>1774</v>
      </c>
    </row>
    <row r="1007" spans="1:42" x14ac:dyDescent="0.2">
      <c r="D1007" s="60" t="s">
        <v>1476</v>
      </c>
      <c r="F1007" s="61">
        <v>20.02</v>
      </c>
    </row>
    <row r="1008" spans="1:42" x14ac:dyDescent="0.2">
      <c r="A1008" s="52"/>
      <c r="B1008" s="53" t="s">
        <v>1144</v>
      </c>
      <c r="C1008" s="53" t="s">
        <v>100</v>
      </c>
      <c r="D1008" s="269" t="s">
        <v>1317</v>
      </c>
      <c r="E1008" s="270"/>
      <c r="F1008" s="270"/>
      <c r="G1008" s="270"/>
      <c r="H1008" s="54">
        <f>SUM(H1009:H1015)</f>
        <v>0</v>
      </c>
      <c r="I1008" s="54">
        <f>SUM(I1009:I1015)</f>
        <v>0</v>
      </c>
      <c r="J1008" s="54">
        <f>H1008+I1008</f>
        <v>0</v>
      </c>
      <c r="K1008" s="47"/>
      <c r="L1008" s="54">
        <f>SUM(L1009:L1015)</f>
        <v>6.6000000000000003E-2</v>
      </c>
      <c r="O1008" s="54">
        <f>IF(P1008="PR",J1008,SUM(N1009:N1015))</f>
        <v>0</v>
      </c>
      <c r="P1008" s="47" t="s">
        <v>1734</v>
      </c>
      <c r="Q1008" s="54">
        <f>IF(P1008="HS",H1008,0)</f>
        <v>0</v>
      </c>
      <c r="R1008" s="54">
        <f>IF(P1008="HS",I1008-O1008,0)</f>
        <v>0</v>
      </c>
      <c r="S1008" s="54">
        <f>IF(P1008="PS",H1008,0)</f>
        <v>0</v>
      </c>
      <c r="T1008" s="54">
        <f>IF(P1008="PS",I1008-O1008,0)</f>
        <v>0</v>
      </c>
      <c r="U1008" s="54">
        <f>IF(P1008="MP",H1008,0)</f>
        <v>0</v>
      </c>
      <c r="V1008" s="54">
        <f>IF(P1008="MP",I1008-O1008,0)</f>
        <v>0</v>
      </c>
      <c r="W1008" s="54">
        <f>IF(P1008="OM",H1008,0)</f>
        <v>0</v>
      </c>
      <c r="X1008" s="47" t="s">
        <v>1144</v>
      </c>
      <c r="AH1008" s="54">
        <f>SUM(Y1009:Y1015)</f>
        <v>0</v>
      </c>
      <c r="AI1008" s="54">
        <f>SUM(Z1009:Z1015)</f>
        <v>0</v>
      </c>
      <c r="AJ1008" s="54">
        <f>SUM(AA1009:AA1015)</f>
        <v>0</v>
      </c>
    </row>
    <row r="1009" spans="1:42" x14ac:dyDescent="0.2">
      <c r="A1009" s="55" t="s">
        <v>501</v>
      </c>
      <c r="B1009" s="55" t="s">
        <v>1144</v>
      </c>
      <c r="C1009" s="55" t="s">
        <v>1207</v>
      </c>
      <c r="D1009" s="55" t="s">
        <v>1318</v>
      </c>
      <c r="E1009" s="55" t="s">
        <v>1712</v>
      </c>
      <c r="F1009" s="56">
        <v>1</v>
      </c>
      <c r="G1009" s="56">
        <v>0</v>
      </c>
      <c r="H1009" s="56">
        <f t="shared" ref="H1009:H1015" si="216">ROUND(F1009*AD1009,2)</f>
        <v>0</v>
      </c>
      <c r="I1009" s="56">
        <f t="shared" ref="I1009:I1015" si="217">J1009-H1009</f>
        <v>0</v>
      </c>
      <c r="J1009" s="56">
        <f t="shared" ref="J1009:J1015" si="218">ROUND(F1009*G1009,2)</f>
        <v>0</v>
      </c>
      <c r="K1009" s="56">
        <v>4.0000000000000002E-4</v>
      </c>
      <c r="L1009" s="56">
        <f t="shared" ref="L1009:L1015" si="219">F1009*K1009</f>
        <v>4.0000000000000002E-4</v>
      </c>
      <c r="M1009" s="57" t="s">
        <v>8</v>
      </c>
      <c r="N1009" s="56">
        <f t="shared" ref="N1009:N1015" si="220">IF(M1009="5",I1009,0)</f>
        <v>0</v>
      </c>
      <c r="Y1009" s="56">
        <f t="shared" ref="Y1009:Y1015" si="221">IF(AC1009=0,J1009,0)</f>
        <v>0</v>
      </c>
      <c r="Z1009" s="56">
        <f t="shared" ref="Z1009:Z1015" si="222">IF(AC1009=15,J1009,0)</f>
        <v>0</v>
      </c>
      <c r="AA1009" s="56">
        <f t="shared" ref="AA1009:AA1015" si="223">IF(AC1009=21,J1009,0)</f>
        <v>0</v>
      </c>
      <c r="AC1009" s="58">
        <v>21</v>
      </c>
      <c r="AD1009" s="58">
        <f t="shared" ref="AD1009:AD1015" si="224">G1009*0</f>
        <v>0</v>
      </c>
      <c r="AE1009" s="58">
        <f t="shared" ref="AE1009:AE1015" si="225">G1009*(1-0)</f>
        <v>0</v>
      </c>
      <c r="AL1009" s="58">
        <f t="shared" ref="AL1009:AL1015" si="226">F1009*AD1009</f>
        <v>0</v>
      </c>
      <c r="AM1009" s="58">
        <f t="shared" ref="AM1009:AM1015" si="227">F1009*AE1009</f>
        <v>0</v>
      </c>
      <c r="AN1009" s="59" t="s">
        <v>1756</v>
      </c>
      <c r="AO1009" s="59" t="s">
        <v>1767</v>
      </c>
      <c r="AP1009" s="47" t="s">
        <v>1774</v>
      </c>
    </row>
    <row r="1010" spans="1:42" x14ac:dyDescent="0.2">
      <c r="A1010" s="55" t="s">
        <v>502</v>
      </c>
      <c r="B1010" s="55" t="s">
        <v>1144</v>
      </c>
      <c r="C1010" s="55" t="s">
        <v>1208</v>
      </c>
      <c r="D1010" s="55" t="s">
        <v>1319</v>
      </c>
      <c r="E1010" s="55" t="s">
        <v>1712</v>
      </c>
      <c r="F1010" s="56">
        <v>1</v>
      </c>
      <c r="G1010" s="56">
        <v>0</v>
      </c>
      <c r="H1010" s="56">
        <f t="shared" si="216"/>
        <v>0</v>
      </c>
      <c r="I1010" s="56">
        <f t="shared" si="217"/>
        <v>0</v>
      </c>
      <c r="J1010" s="56">
        <f t="shared" si="218"/>
        <v>0</v>
      </c>
      <c r="K1010" s="56">
        <v>4.0000000000000002E-4</v>
      </c>
      <c r="L1010" s="56">
        <f t="shared" si="219"/>
        <v>4.0000000000000002E-4</v>
      </c>
      <c r="M1010" s="57" t="s">
        <v>8</v>
      </c>
      <c r="N1010" s="56">
        <f t="shared" si="220"/>
        <v>0</v>
      </c>
      <c r="Y1010" s="56">
        <f t="shared" si="221"/>
        <v>0</v>
      </c>
      <c r="Z1010" s="56">
        <f t="shared" si="222"/>
        <v>0</v>
      </c>
      <c r="AA1010" s="56">
        <f t="shared" si="223"/>
        <v>0</v>
      </c>
      <c r="AC1010" s="58">
        <v>21</v>
      </c>
      <c r="AD1010" s="58">
        <f t="shared" si="224"/>
        <v>0</v>
      </c>
      <c r="AE1010" s="58">
        <f t="shared" si="225"/>
        <v>0</v>
      </c>
      <c r="AL1010" s="58">
        <f t="shared" si="226"/>
        <v>0</v>
      </c>
      <c r="AM1010" s="58">
        <f t="shared" si="227"/>
        <v>0</v>
      </c>
      <c r="AN1010" s="59" t="s">
        <v>1756</v>
      </c>
      <c r="AO1010" s="59" t="s">
        <v>1767</v>
      </c>
      <c r="AP1010" s="47" t="s">
        <v>1774</v>
      </c>
    </row>
    <row r="1011" spans="1:42" x14ac:dyDescent="0.2">
      <c r="A1011" s="55" t="s">
        <v>503</v>
      </c>
      <c r="B1011" s="55" t="s">
        <v>1144</v>
      </c>
      <c r="C1011" s="55" t="s">
        <v>1209</v>
      </c>
      <c r="D1011" s="55" t="s">
        <v>1320</v>
      </c>
      <c r="E1011" s="55" t="s">
        <v>1712</v>
      </c>
      <c r="F1011" s="56">
        <v>1</v>
      </c>
      <c r="G1011" s="56">
        <v>0</v>
      </c>
      <c r="H1011" s="56">
        <f t="shared" si="216"/>
        <v>0</v>
      </c>
      <c r="I1011" s="56">
        <f t="shared" si="217"/>
        <v>0</v>
      </c>
      <c r="J1011" s="56">
        <f t="shared" si="218"/>
        <v>0</v>
      </c>
      <c r="K1011" s="56">
        <v>3.0000000000000001E-3</v>
      </c>
      <c r="L1011" s="56">
        <f t="shared" si="219"/>
        <v>3.0000000000000001E-3</v>
      </c>
      <c r="M1011" s="57" t="s">
        <v>8</v>
      </c>
      <c r="N1011" s="56">
        <f t="shared" si="220"/>
        <v>0</v>
      </c>
      <c r="Y1011" s="56">
        <f t="shared" si="221"/>
        <v>0</v>
      </c>
      <c r="Z1011" s="56">
        <f t="shared" si="222"/>
        <v>0</v>
      </c>
      <c r="AA1011" s="56">
        <f t="shared" si="223"/>
        <v>0</v>
      </c>
      <c r="AC1011" s="58">
        <v>21</v>
      </c>
      <c r="AD1011" s="58">
        <f t="shared" si="224"/>
        <v>0</v>
      </c>
      <c r="AE1011" s="58">
        <f t="shared" si="225"/>
        <v>0</v>
      </c>
      <c r="AL1011" s="58">
        <f t="shared" si="226"/>
        <v>0</v>
      </c>
      <c r="AM1011" s="58">
        <f t="shared" si="227"/>
        <v>0</v>
      </c>
      <c r="AN1011" s="59" t="s">
        <v>1756</v>
      </c>
      <c r="AO1011" s="59" t="s">
        <v>1767</v>
      </c>
      <c r="AP1011" s="47" t="s">
        <v>1774</v>
      </c>
    </row>
    <row r="1012" spans="1:42" x14ac:dyDescent="0.2">
      <c r="A1012" s="55" t="s">
        <v>504</v>
      </c>
      <c r="B1012" s="55" t="s">
        <v>1144</v>
      </c>
      <c r="C1012" s="55" t="s">
        <v>1210</v>
      </c>
      <c r="D1012" s="55" t="s">
        <v>1321</v>
      </c>
      <c r="E1012" s="55" t="s">
        <v>1712</v>
      </c>
      <c r="F1012" s="56">
        <v>1</v>
      </c>
      <c r="G1012" s="56">
        <v>0</v>
      </c>
      <c r="H1012" s="56">
        <f t="shared" si="216"/>
        <v>0</v>
      </c>
      <c r="I1012" s="56">
        <f t="shared" si="217"/>
        <v>0</v>
      </c>
      <c r="J1012" s="56">
        <f t="shared" si="218"/>
        <v>0</v>
      </c>
      <c r="K1012" s="56">
        <v>5.0000000000000001E-4</v>
      </c>
      <c r="L1012" s="56">
        <f t="shared" si="219"/>
        <v>5.0000000000000001E-4</v>
      </c>
      <c r="M1012" s="57" t="s">
        <v>8</v>
      </c>
      <c r="N1012" s="56">
        <f t="shared" si="220"/>
        <v>0</v>
      </c>
      <c r="Y1012" s="56">
        <f t="shared" si="221"/>
        <v>0</v>
      </c>
      <c r="Z1012" s="56">
        <f t="shared" si="222"/>
        <v>0</v>
      </c>
      <c r="AA1012" s="56">
        <f t="shared" si="223"/>
        <v>0</v>
      </c>
      <c r="AC1012" s="58">
        <v>21</v>
      </c>
      <c r="AD1012" s="58">
        <f t="shared" si="224"/>
        <v>0</v>
      </c>
      <c r="AE1012" s="58">
        <f t="shared" si="225"/>
        <v>0</v>
      </c>
      <c r="AL1012" s="58">
        <f t="shared" si="226"/>
        <v>0</v>
      </c>
      <c r="AM1012" s="58">
        <f t="shared" si="227"/>
        <v>0</v>
      </c>
      <c r="AN1012" s="59" t="s">
        <v>1756</v>
      </c>
      <c r="AO1012" s="59" t="s">
        <v>1767</v>
      </c>
      <c r="AP1012" s="47" t="s">
        <v>1774</v>
      </c>
    </row>
    <row r="1013" spans="1:42" x14ac:dyDescent="0.2">
      <c r="A1013" s="55" t="s">
        <v>505</v>
      </c>
      <c r="B1013" s="55" t="s">
        <v>1144</v>
      </c>
      <c r="C1013" s="55" t="s">
        <v>1211</v>
      </c>
      <c r="D1013" s="55" t="s">
        <v>1322</v>
      </c>
      <c r="E1013" s="55" t="s">
        <v>1708</v>
      </c>
      <c r="F1013" s="56">
        <v>2.5</v>
      </c>
      <c r="G1013" s="56">
        <v>0</v>
      </c>
      <c r="H1013" s="56">
        <f t="shared" si="216"/>
        <v>0</v>
      </c>
      <c r="I1013" s="56">
        <f t="shared" si="217"/>
        <v>0</v>
      </c>
      <c r="J1013" s="56">
        <f t="shared" si="218"/>
        <v>0</v>
      </c>
      <c r="K1013" s="56">
        <v>0.02</v>
      </c>
      <c r="L1013" s="56">
        <f t="shared" si="219"/>
        <v>0.05</v>
      </c>
      <c r="M1013" s="57" t="s">
        <v>7</v>
      </c>
      <c r="N1013" s="56">
        <f t="shared" si="220"/>
        <v>0</v>
      </c>
      <c r="Y1013" s="56">
        <f t="shared" si="221"/>
        <v>0</v>
      </c>
      <c r="Z1013" s="56">
        <f t="shared" si="222"/>
        <v>0</v>
      </c>
      <c r="AA1013" s="56">
        <f t="shared" si="223"/>
        <v>0</v>
      </c>
      <c r="AC1013" s="58">
        <v>21</v>
      </c>
      <c r="AD1013" s="58">
        <f t="shared" si="224"/>
        <v>0</v>
      </c>
      <c r="AE1013" s="58">
        <f t="shared" si="225"/>
        <v>0</v>
      </c>
      <c r="AL1013" s="58">
        <f t="shared" si="226"/>
        <v>0</v>
      </c>
      <c r="AM1013" s="58">
        <f t="shared" si="227"/>
        <v>0</v>
      </c>
      <c r="AN1013" s="59" t="s">
        <v>1756</v>
      </c>
      <c r="AO1013" s="59" t="s">
        <v>1767</v>
      </c>
      <c r="AP1013" s="47" t="s">
        <v>1774</v>
      </c>
    </row>
    <row r="1014" spans="1:42" x14ac:dyDescent="0.2">
      <c r="A1014" s="55" t="s">
        <v>506</v>
      </c>
      <c r="B1014" s="55" t="s">
        <v>1144</v>
      </c>
      <c r="C1014" s="55" t="s">
        <v>1212</v>
      </c>
      <c r="D1014" s="55" t="s">
        <v>1323</v>
      </c>
      <c r="E1014" s="55" t="s">
        <v>1709</v>
      </c>
      <c r="F1014" s="56">
        <v>0.5</v>
      </c>
      <c r="G1014" s="56">
        <v>0</v>
      </c>
      <c r="H1014" s="56">
        <f t="shared" si="216"/>
        <v>0</v>
      </c>
      <c r="I1014" s="56">
        <f t="shared" si="217"/>
        <v>0</v>
      </c>
      <c r="J1014" s="56">
        <f t="shared" si="218"/>
        <v>0</v>
      </c>
      <c r="K1014" s="56">
        <v>9.4000000000000004E-3</v>
      </c>
      <c r="L1014" s="56">
        <f t="shared" si="219"/>
        <v>4.7000000000000002E-3</v>
      </c>
      <c r="M1014" s="57" t="s">
        <v>8</v>
      </c>
      <c r="N1014" s="56">
        <f t="shared" si="220"/>
        <v>0</v>
      </c>
      <c r="Y1014" s="56">
        <f t="shared" si="221"/>
        <v>0</v>
      </c>
      <c r="Z1014" s="56">
        <f t="shared" si="222"/>
        <v>0</v>
      </c>
      <c r="AA1014" s="56">
        <f t="shared" si="223"/>
        <v>0</v>
      </c>
      <c r="AC1014" s="58">
        <v>21</v>
      </c>
      <c r="AD1014" s="58">
        <f t="shared" si="224"/>
        <v>0</v>
      </c>
      <c r="AE1014" s="58">
        <f t="shared" si="225"/>
        <v>0</v>
      </c>
      <c r="AL1014" s="58">
        <f t="shared" si="226"/>
        <v>0</v>
      </c>
      <c r="AM1014" s="58">
        <f t="shared" si="227"/>
        <v>0</v>
      </c>
      <c r="AN1014" s="59" t="s">
        <v>1756</v>
      </c>
      <c r="AO1014" s="59" t="s">
        <v>1767</v>
      </c>
      <c r="AP1014" s="47" t="s">
        <v>1774</v>
      </c>
    </row>
    <row r="1015" spans="1:42" x14ac:dyDescent="0.2">
      <c r="A1015" s="55" t="s">
        <v>507</v>
      </c>
      <c r="B1015" s="55" t="s">
        <v>1144</v>
      </c>
      <c r="C1015" s="55" t="s">
        <v>1213</v>
      </c>
      <c r="D1015" s="55" t="s">
        <v>1324</v>
      </c>
      <c r="E1015" s="55" t="s">
        <v>1712</v>
      </c>
      <c r="F1015" s="56">
        <v>1</v>
      </c>
      <c r="G1015" s="56">
        <v>0</v>
      </c>
      <c r="H1015" s="56">
        <f t="shared" si="216"/>
        <v>0</v>
      </c>
      <c r="I1015" s="56">
        <f t="shared" si="217"/>
        <v>0</v>
      </c>
      <c r="J1015" s="56">
        <f t="shared" si="218"/>
        <v>0</v>
      </c>
      <c r="K1015" s="56">
        <v>7.0000000000000001E-3</v>
      </c>
      <c r="L1015" s="56">
        <f t="shared" si="219"/>
        <v>7.0000000000000001E-3</v>
      </c>
      <c r="M1015" s="57" t="s">
        <v>8</v>
      </c>
      <c r="N1015" s="56">
        <f t="shared" si="220"/>
        <v>0</v>
      </c>
      <c r="Y1015" s="56">
        <f t="shared" si="221"/>
        <v>0</v>
      </c>
      <c r="Z1015" s="56">
        <f t="shared" si="222"/>
        <v>0</v>
      </c>
      <c r="AA1015" s="56">
        <f t="shared" si="223"/>
        <v>0</v>
      </c>
      <c r="AC1015" s="58">
        <v>21</v>
      </c>
      <c r="AD1015" s="58">
        <f t="shared" si="224"/>
        <v>0</v>
      </c>
      <c r="AE1015" s="58">
        <f t="shared" si="225"/>
        <v>0</v>
      </c>
      <c r="AL1015" s="58">
        <f t="shared" si="226"/>
        <v>0</v>
      </c>
      <c r="AM1015" s="58">
        <f t="shared" si="227"/>
        <v>0</v>
      </c>
      <c r="AN1015" s="59" t="s">
        <v>1756</v>
      </c>
      <c r="AO1015" s="59" t="s">
        <v>1767</v>
      </c>
      <c r="AP1015" s="47" t="s">
        <v>1774</v>
      </c>
    </row>
    <row r="1016" spans="1:42" x14ac:dyDescent="0.2">
      <c r="A1016" s="52"/>
      <c r="B1016" s="53" t="s">
        <v>1144</v>
      </c>
      <c r="C1016" s="53" t="s">
        <v>101</v>
      </c>
      <c r="D1016" s="269" t="s">
        <v>1325</v>
      </c>
      <c r="E1016" s="270"/>
      <c r="F1016" s="270"/>
      <c r="G1016" s="270"/>
      <c r="H1016" s="54">
        <f>SUM(H1017:H1023)</f>
        <v>0</v>
      </c>
      <c r="I1016" s="54">
        <f>SUM(I1017:I1023)</f>
        <v>0</v>
      </c>
      <c r="J1016" s="54">
        <f>H1016+I1016</f>
        <v>0</v>
      </c>
      <c r="K1016" s="47"/>
      <c r="L1016" s="54">
        <f>SUM(L1017:L1023)</f>
        <v>1.1713200000000001</v>
      </c>
      <c r="O1016" s="54">
        <f>IF(P1016="PR",J1016,SUM(N1017:N1023))</f>
        <v>0</v>
      </c>
      <c r="P1016" s="47" t="s">
        <v>1734</v>
      </c>
      <c r="Q1016" s="54">
        <f>IF(P1016="HS",H1016,0)</f>
        <v>0</v>
      </c>
      <c r="R1016" s="54">
        <f>IF(P1016="HS",I1016-O1016,0)</f>
        <v>0</v>
      </c>
      <c r="S1016" s="54">
        <f>IF(P1016="PS",H1016,0)</f>
        <v>0</v>
      </c>
      <c r="T1016" s="54">
        <f>IF(P1016="PS",I1016-O1016,0)</f>
        <v>0</v>
      </c>
      <c r="U1016" s="54">
        <f>IF(P1016="MP",H1016,0)</f>
        <v>0</v>
      </c>
      <c r="V1016" s="54">
        <f>IF(P1016="MP",I1016-O1016,0)</f>
        <v>0</v>
      </c>
      <c r="W1016" s="54">
        <f>IF(P1016="OM",H1016,0)</f>
        <v>0</v>
      </c>
      <c r="X1016" s="47" t="s">
        <v>1144</v>
      </c>
      <c r="AH1016" s="54">
        <f>SUM(Y1017:Y1023)</f>
        <v>0</v>
      </c>
      <c r="AI1016" s="54">
        <f>SUM(Z1017:Z1023)</f>
        <v>0</v>
      </c>
      <c r="AJ1016" s="54">
        <f>SUM(AA1017:AA1023)</f>
        <v>0</v>
      </c>
    </row>
    <row r="1017" spans="1:42" x14ac:dyDescent="0.2">
      <c r="A1017" s="55" t="s">
        <v>508</v>
      </c>
      <c r="B1017" s="55" t="s">
        <v>1144</v>
      </c>
      <c r="C1017" s="55" t="s">
        <v>1214</v>
      </c>
      <c r="D1017" s="55" t="s">
        <v>1326</v>
      </c>
      <c r="E1017" s="55" t="s">
        <v>1709</v>
      </c>
      <c r="F1017" s="56">
        <v>0.5</v>
      </c>
      <c r="G1017" s="56">
        <v>0</v>
      </c>
      <c r="H1017" s="56">
        <f t="shared" ref="H1017:H1023" si="228">ROUND(F1017*AD1017,2)</f>
        <v>0</v>
      </c>
      <c r="I1017" s="56">
        <f t="shared" ref="I1017:I1023" si="229">J1017-H1017</f>
        <v>0</v>
      </c>
      <c r="J1017" s="56">
        <f t="shared" ref="J1017:J1023" si="230">ROUND(F1017*G1017,2)</f>
        <v>0</v>
      </c>
      <c r="K1017" s="56">
        <v>3.9600000000000003E-2</v>
      </c>
      <c r="L1017" s="56">
        <f t="shared" ref="L1017:L1023" si="231">F1017*K1017</f>
        <v>1.9800000000000002E-2</v>
      </c>
      <c r="M1017" s="57" t="s">
        <v>7</v>
      </c>
      <c r="N1017" s="56">
        <f t="shared" ref="N1017:N1023" si="232">IF(M1017="5",I1017,0)</f>
        <v>0</v>
      </c>
      <c r="Y1017" s="56">
        <f t="shared" ref="Y1017:Y1023" si="233">IF(AC1017=0,J1017,0)</f>
        <v>0</v>
      </c>
      <c r="Z1017" s="56">
        <f t="shared" ref="Z1017:Z1023" si="234">IF(AC1017=15,J1017,0)</f>
        <v>0</v>
      </c>
      <c r="AA1017" s="56">
        <f t="shared" ref="AA1017:AA1023" si="235">IF(AC1017=21,J1017,0)</f>
        <v>0</v>
      </c>
      <c r="AC1017" s="58">
        <v>21</v>
      </c>
      <c r="AD1017" s="58">
        <f t="shared" ref="AD1017:AD1023" si="236">G1017*0</f>
        <v>0</v>
      </c>
      <c r="AE1017" s="58">
        <f t="shared" ref="AE1017:AE1023" si="237">G1017*(1-0)</f>
        <v>0</v>
      </c>
      <c r="AL1017" s="58">
        <f t="shared" ref="AL1017:AL1023" si="238">F1017*AD1017</f>
        <v>0</v>
      </c>
      <c r="AM1017" s="58">
        <f t="shared" ref="AM1017:AM1023" si="239">F1017*AE1017</f>
        <v>0</v>
      </c>
      <c r="AN1017" s="59" t="s">
        <v>1757</v>
      </c>
      <c r="AO1017" s="59" t="s">
        <v>1767</v>
      </c>
      <c r="AP1017" s="47" t="s">
        <v>1774</v>
      </c>
    </row>
    <row r="1018" spans="1:42" x14ac:dyDescent="0.2">
      <c r="A1018" s="55" t="s">
        <v>509</v>
      </c>
      <c r="B1018" s="55" t="s">
        <v>1144</v>
      </c>
      <c r="C1018" s="55" t="s">
        <v>1215</v>
      </c>
      <c r="D1018" s="55" t="s">
        <v>1327</v>
      </c>
      <c r="E1018" s="55" t="s">
        <v>1712</v>
      </c>
      <c r="F1018" s="56">
        <v>1</v>
      </c>
      <c r="G1018" s="56">
        <v>0</v>
      </c>
      <c r="H1018" s="56">
        <f t="shared" si="228"/>
        <v>0</v>
      </c>
      <c r="I1018" s="56">
        <f t="shared" si="229"/>
        <v>0</v>
      </c>
      <c r="J1018" s="56">
        <f t="shared" si="230"/>
        <v>0</v>
      </c>
      <c r="K1018" s="56">
        <v>5.1999999999999995E-4</v>
      </c>
      <c r="L1018" s="56">
        <f t="shared" si="231"/>
        <v>5.1999999999999995E-4</v>
      </c>
      <c r="M1018" s="57" t="s">
        <v>7</v>
      </c>
      <c r="N1018" s="56">
        <f t="shared" si="232"/>
        <v>0</v>
      </c>
      <c r="Y1018" s="56">
        <f t="shared" si="233"/>
        <v>0</v>
      </c>
      <c r="Z1018" s="56">
        <f t="shared" si="234"/>
        <v>0</v>
      </c>
      <c r="AA1018" s="56">
        <f t="shared" si="235"/>
        <v>0</v>
      </c>
      <c r="AC1018" s="58">
        <v>21</v>
      </c>
      <c r="AD1018" s="58">
        <f t="shared" si="236"/>
        <v>0</v>
      </c>
      <c r="AE1018" s="58">
        <f t="shared" si="237"/>
        <v>0</v>
      </c>
      <c r="AL1018" s="58">
        <f t="shared" si="238"/>
        <v>0</v>
      </c>
      <c r="AM1018" s="58">
        <f t="shared" si="239"/>
        <v>0</v>
      </c>
      <c r="AN1018" s="59" t="s">
        <v>1757</v>
      </c>
      <c r="AO1018" s="59" t="s">
        <v>1767</v>
      </c>
      <c r="AP1018" s="47" t="s">
        <v>1774</v>
      </c>
    </row>
    <row r="1019" spans="1:42" x14ac:dyDescent="0.2">
      <c r="A1019" s="55" t="s">
        <v>510</v>
      </c>
      <c r="B1019" s="55" t="s">
        <v>1144</v>
      </c>
      <c r="C1019" s="55" t="s">
        <v>1216</v>
      </c>
      <c r="D1019" s="55" t="s">
        <v>1328</v>
      </c>
      <c r="E1019" s="55" t="s">
        <v>1712</v>
      </c>
      <c r="F1019" s="56">
        <v>1</v>
      </c>
      <c r="G1019" s="56">
        <v>0</v>
      </c>
      <c r="H1019" s="56">
        <f t="shared" si="228"/>
        <v>0</v>
      </c>
      <c r="I1019" s="56">
        <f t="shared" si="229"/>
        <v>0</v>
      </c>
      <c r="J1019" s="56">
        <f t="shared" si="230"/>
        <v>0</v>
      </c>
      <c r="K1019" s="56">
        <v>1.933E-2</v>
      </c>
      <c r="L1019" s="56">
        <f t="shared" si="231"/>
        <v>1.933E-2</v>
      </c>
      <c r="M1019" s="57" t="s">
        <v>7</v>
      </c>
      <c r="N1019" s="56">
        <f t="shared" si="232"/>
        <v>0</v>
      </c>
      <c r="Y1019" s="56">
        <f t="shared" si="233"/>
        <v>0</v>
      </c>
      <c r="Z1019" s="56">
        <f t="shared" si="234"/>
        <v>0</v>
      </c>
      <c r="AA1019" s="56">
        <f t="shared" si="235"/>
        <v>0</v>
      </c>
      <c r="AC1019" s="58">
        <v>21</v>
      </c>
      <c r="AD1019" s="58">
        <f t="shared" si="236"/>
        <v>0</v>
      </c>
      <c r="AE1019" s="58">
        <f t="shared" si="237"/>
        <v>0</v>
      </c>
      <c r="AL1019" s="58">
        <f t="shared" si="238"/>
        <v>0</v>
      </c>
      <c r="AM1019" s="58">
        <f t="shared" si="239"/>
        <v>0</v>
      </c>
      <c r="AN1019" s="59" t="s">
        <v>1757</v>
      </c>
      <c r="AO1019" s="59" t="s">
        <v>1767</v>
      </c>
      <c r="AP1019" s="47" t="s">
        <v>1774</v>
      </c>
    </row>
    <row r="1020" spans="1:42" x14ac:dyDescent="0.2">
      <c r="A1020" s="55" t="s">
        <v>511</v>
      </c>
      <c r="B1020" s="55" t="s">
        <v>1144</v>
      </c>
      <c r="C1020" s="55" t="s">
        <v>1217</v>
      </c>
      <c r="D1020" s="55" t="s">
        <v>1329</v>
      </c>
      <c r="E1020" s="55" t="s">
        <v>1712</v>
      </c>
      <c r="F1020" s="56">
        <v>1</v>
      </c>
      <c r="G1020" s="56">
        <v>0</v>
      </c>
      <c r="H1020" s="56">
        <f t="shared" si="228"/>
        <v>0</v>
      </c>
      <c r="I1020" s="56">
        <f t="shared" si="229"/>
        <v>0</v>
      </c>
      <c r="J1020" s="56">
        <f t="shared" si="230"/>
        <v>0</v>
      </c>
      <c r="K1020" s="56">
        <v>2.2499999999999998E-3</v>
      </c>
      <c r="L1020" s="56">
        <f t="shared" si="231"/>
        <v>2.2499999999999998E-3</v>
      </c>
      <c r="M1020" s="57" t="s">
        <v>7</v>
      </c>
      <c r="N1020" s="56">
        <f t="shared" si="232"/>
        <v>0</v>
      </c>
      <c r="Y1020" s="56">
        <f t="shared" si="233"/>
        <v>0</v>
      </c>
      <c r="Z1020" s="56">
        <f t="shared" si="234"/>
        <v>0</v>
      </c>
      <c r="AA1020" s="56">
        <f t="shared" si="235"/>
        <v>0</v>
      </c>
      <c r="AC1020" s="58">
        <v>21</v>
      </c>
      <c r="AD1020" s="58">
        <f t="shared" si="236"/>
        <v>0</v>
      </c>
      <c r="AE1020" s="58">
        <f t="shared" si="237"/>
        <v>0</v>
      </c>
      <c r="AL1020" s="58">
        <f t="shared" si="238"/>
        <v>0</v>
      </c>
      <c r="AM1020" s="58">
        <f t="shared" si="239"/>
        <v>0</v>
      </c>
      <c r="AN1020" s="59" t="s">
        <v>1757</v>
      </c>
      <c r="AO1020" s="59" t="s">
        <v>1767</v>
      </c>
      <c r="AP1020" s="47" t="s">
        <v>1774</v>
      </c>
    </row>
    <row r="1021" spans="1:42" x14ac:dyDescent="0.2">
      <c r="A1021" s="55" t="s">
        <v>512</v>
      </c>
      <c r="B1021" s="55" t="s">
        <v>1144</v>
      </c>
      <c r="C1021" s="55" t="s">
        <v>1218</v>
      </c>
      <c r="D1021" s="55" t="s">
        <v>1330</v>
      </c>
      <c r="E1021" s="55" t="s">
        <v>1712</v>
      </c>
      <c r="F1021" s="56">
        <v>1</v>
      </c>
      <c r="G1021" s="56">
        <v>0</v>
      </c>
      <c r="H1021" s="56">
        <f t="shared" si="228"/>
        <v>0</v>
      </c>
      <c r="I1021" s="56">
        <f t="shared" si="229"/>
        <v>0</v>
      </c>
      <c r="J1021" s="56">
        <f t="shared" si="230"/>
        <v>0</v>
      </c>
      <c r="K1021" s="56">
        <v>1.56E-3</v>
      </c>
      <c r="L1021" s="56">
        <f t="shared" si="231"/>
        <v>1.56E-3</v>
      </c>
      <c r="M1021" s="57" t="s">
        <v>7</v>
      </c>
      <c r="N1021" s="56">
        <f t="shared" si="232"/>
        <v>0</v>
      </c>
      <c r="Y1021" s="56">
        <f t="shared" si="233"/>
        <v>0</v>
      </c>
      <c r="Z1021" s="56">
        <f t="shared" si="234"/>
        <v>0</v>
      </c>
      <c r="AA1021" s="56">
        <f t="shared" si="235"/>
        <v>0</v>
      </c>
      <c r="AC1021" s="58">
        <v>21</v>
      </c>
      <c r="AD1021" s="58">
        <f t="shared" si="236"/>
        <v>0</v>
      </c>
      <c r="AE1021" s="58">
        <f t="shared" si="237"/>
        <v>0</v>
      </c>
      <c r="AL1021" s="58">
        <f t="shared" si="238"/>
        <v>0</v>
      </c>
      <c r="AM1021" s="58">
        <f t="shared" si="239"/>
        <v>0</v>
      </c>
      <c r="AN1021" s="59" t="s">
        <v>1757</v>
      </c>
      <c r="AO1021" s="59" t="s">
        <v>1767</v>
      </c>
      <c r="AP1021" s="47" t="s">
        <v>1774</v>
      </c>
    </row>
    <row r="1022" spans="1:42" x14ac:dyDescent="0.2">
      <c r="A1022" s="55" t="s">
        <v>513</v>
      </c>
      <c r="B1022" s="55" t="s">
        <v>1144</v>
      </c>
      <c r="C1022" s="55" t="s">
        <v>1220</v>
      </c>
      <c r="D1022" s="55" t="s">
        <v>1332</v>
      </c>
      <c r="E1022" s="55" t="s">
        <v>1712</v>
      </c>
      <c r="F1022" s="56">
        <v>1</v>
      </c>
      <c r="G1022" s="56">
        <v>0</v>
      </c>
      <c r="H1022" s="56">
        <f t="shared" si="228"/>
        <v>0</v>
      </c>
      <c r="I1022" s="56">
        <f t="shared" si="229"/>
        <v>0</v>
      </c>
      <c r="J1022" s="56">
        <f t="shared" si="230"/>
        <v>0</v>
      </c>
      <c r="K1022" s="56">
        <v>1.9460000000000002E-2</v>
      </c>
      <c r="L1022" s="56">
        <f t="shared" si="231"/>
        <v>1.9460000000000002E-2</v>
      </c>
      <c r="M1022" s="57" t="s">
        <v>7</v>
      </c>
      <c r="N1022" s="56">
        <f t="shared" si="232"/>
        <v>0</v>
      </c>
      <c r="Y1022" s="56">
        <f t="shared" si="233"/>
        <v>0</v>
      </c>
      <c r="Z1022" s="56">
        <f t="shared" si="234"/>
        <v>0</v>
      </c>
      <c r="AA1022" s="56">
        <f t="shared" si="235"/>
        <v>0</v>
      </c>
      <c r="AC1022" s="58">
        <v>21</v>
      </c>
      <c r="AD1022" s="58">
        <f t="shared" si="236"/>
        <v>0</v>
      </c>
      <c r="AE1022" s="58">
        <f t="shared" si="237"/>
        <v>0</v>
      </c>
      <c r="AL1022" s="58">
        <f t="shared" si="238"/>
        <v>0</v>
      </c>
      <c r="AM1022" s="58">
        <f t="shared" si="239"/>
        <v>0</v>
      </c>
      <c r="AN1022" s="59" t="s">
        <v>1757</v>
      </c>
      <c r="AO1022" s="59" t="s">
        <v>1767</v>
      </c>
      <c r="AP1022" s="47" t="s">
        <v>1774</v>
      </c>
    </row>
    <row r="1023" spans="1:42" x14ac:dyDescent="0.2">
      <c r="A1023" s="55" t="s">
        <v>514</v>
      </c>
      <c r="B1023" s="55" t="s">
        <v>1144</v>
      </c>
      <c r="C1023" s="55" t="s">
        <v>1219</v>
      </c>
      <c r="D1023" s="55" t="s">
        <v>1331</v>
      </c>
      <c r="E1023" s="55" t="s">
        <v>1708</v>
      </c>
      <c r="F1023" s="56">
        <v>16.3</v>
      </c>
      <c r="G1023" s="56">
        <v>0</v>
      </c>
      <c r="H1023" s="56">
        <f t="shared" si="228"/>
        <v>0</v>
      </c>
      <c r="I1023" s="56">
        <f t="shared" si="229"/>
        <v>0</v>
      </c>
      <c r="J1023" s="56">
        <f t="shared" si="230"/>
        <v>0</v>
      </c>
      <c r="K1023" s="56">
        <v>6.8000000000000005E-2</v>
      </c>
      <c r="L1023" s="56">
        <f t="shared" si="231"/>
        <v>1.1084000000000001</v>
      </c>
      <c r="M1023" s="57" t="s">
        <v>7</v>
      </c>
      <c r="N1023" s="56">
        <f t="shared" si="232"/>
        <v>0</v>
      </c>
      <c r="Y1023" s="56">
        <f t="shared" si="233"/>
        <v>0</v>
      </c>
      <c r="Z1023" s="56">
        <f t="shared" si="234"/>
        <v>0</v>
      </c>
      <c r="AA1023" s="56">
        <f t="shared" si="235"/>
        <v>0</v>
      </c>
      <c r="AC1023" s="58">
        <v>21</v>
      </c>
      <c r="AD1023" s="58">
        <f t="shared" si="236"/>
        <v>0</v>
      </c>
      <c r="AE1023" s="58">
        <f t="shared" si="237"/>
        <v>0</v>
      </c>
      <c r="AL1023" s="58">
        <f t="shared" si="238"/>
        <v>0</v>
      </c>
      <c r="AM1023" s="58">
        <f t="shared" si="239"/>
        <v>0</v>
      </c>
      <c r="AN1023" s="59" t="s">
        <v>1757</v>
      </c>
      <c r="AO1023" s="59" t="s">
        <v>1767</v>
      </c>
      <c r="AP1023" s="47" t="s">
        <v>1774</v>
      </c>
    </row>
    <row r="1024" spans="1:42" x14ac:dyDescent="0.2">
      <c r="A1024" s="52"/>
      <c r="B1024" s="53" t="s">
        <v>1144</v>
      </c>
      <c r="C1024" s="53" t="s">
        <v>1221</v>
      </c>
      <c r="D1024" s="269" t="s">
        <v>1333</v>
      </c>
      <c r="E1024" s="270"/>
      <c r="F1024" s="270"/>
      <c r="G1024" s="270"/>
      <c r="H1024" s="54">
        <f>SUM(H1025:H1025)</f>
        <v>0</v>
      </c>
      <c r="I1024" s="54">
        <f>SUM(I1025:I1025)</f>
        <v>0</v>
      </c>
      <c r="J1024" s="54">
        <f>H1024+I1024</f>
        <v>0</v>
      </c>
      <c r="K1024" s="47"/>
      <c r="L1024" s="54">
        <f>SUM(L1025:L1025)</f>
        <v>0</v>
      </c>
      <c r="O1024" s="54">
        <f>IF(P1024="PR",J1024,SUM(N1025:N1025))</f>
        <v>0</v>
      </c>
      <c r="P1024" s="47" t="s">
        <v>1736</v>
      </c>
      <c r="Q1024" s="54">
        <f>IF(P1024="HS",H1024,0)</f>
        <v>0</v>
      </c>
      <c r="R1024" s="54">
        <f>IF(P1024="HS",I1024-O1024,0)</f>
        <v>0</v>
      </c>
      <c r="S1024" s="54">
        <f>IF(P1024="PS",H1024,0)</f>
        <v>0</v>
      </c>
      <c r="T1024" s="54">
        <f>IF(P1024="PS",I1024-O1024,0)</f>
        <v>0</v>
      </c>
      <c r="U1024" s="54">
        <f>IF(P1024="MP",H1024,0)</f>
        <v>0</v>
      </c>
      <c r="V1024" s="54">
        <f>IF(P1024="MP",I1024-O1024,0)</f>
        <v>0</v>
      </c>
      <c r="W1024" s="54">
        <f>IF(P1024="OM",H1024,0)</f>
        <v>0</v>
      </c>
      <c r="X1024" s="47" t="s">
        <v>1144</v>
      </c>
      <c r="AH1024" s="54">
        <f>SUM(Y1025:Y1025)</f>
        <v>0</v>
      </c>
      <c r="AI1024" s="54">
        <f>SUM(Z1025:Z1025)</f>
        <v>0</v>
      </c>
      <c r="AJ1024" s="54">
        <f>SUM(AA1025:AA1025)</f>
        <v>0</v>
      </c>
    </row>
    <row r="1025" spans="1:42" x14ac:dyDescent="0.2">
      <c r="A1025" s="55" t="s">
        <v>515</v>
      </c>
      <c r="B1025" s="55" t="s">
        <v>1144</v>
      </c>
      <c r="C1025" s="55" t="s">
        <v>1222</v>
      </c>
      <c r="D1025" s="55" t="s">
        <v>1334</v>
      </c>
      <c r="E1025" s="55" t="s">
        <v>1710</v>
      </c>
      <c r="F1025" s="56">
        <v>0.53</v>
      </c>
      <c r="G1025" s="56">
        <v>0</v>
      </c>
      <c r="H1025" s="56">
        <f>ROUND(F1025*AD1025,2)</f>
        <v>0</v>
      </c>
      <c r="I1025" s="56">
        <f>J1025-H1025</f>
        <v>0</v>
      </c>
      <c r="J1025" s="56">
        <f>ROUND(F1025*G1025,2)</f>
        <v>0</v>
      </c>
      <c r="K1025" s="56">
        <v>0</v>
      </c>
      <c r="L1025" s="56">
        <f>F1025*K1025</f>
        <v>0</v>
      </c>
      <c r="M1025" s="57" t="s">
        <v>10</v>
      </c>
      <c r="N1025" s="56">
        <f>IF(M1025="5",I1025,0)</f>
        <v>0</v>
      </c>
      <c r="Y1025" s="56">
        <f>IF(AC1025=0,J1025,0)</f>
        <v>0</v>
      </c>
      <c r="Z1025" s="56">
        <f>IF(AC1025=15,J1025,0)</f>
        <v>0</v>
      </c>
      <c r="AA1025" s="56">
        <f>IF(AC1025=21,J1025,0)</f>
        <v>0</v>
      </c>
      <c r="AC1025" s="58">
        <v>21</v>
      </c>
      <c r="AD1025" s="58">
        <f>G1025*0</f>
        <v>0</v>
      </c>
      <c r="AE1025" s="58">
        <f>G1025*(1-0)</f>
        <v>0</v>
      </c>
      <c r="AL1025" s="58">
        <f>F1025*AD1025</f>
        <v>0</v>
      </c>
      <c r="AM1025" s="58">
        <f>F1025*AE1025</f>
        <v>0</v>
      </c>
      <c r="AN1025" s="59" t="s">
        <v>1758</v>
      </c>
      <c r="AO1025" s="59" t="s">
        <v>1767</v>
      </c>
      <c r="AP1025" s="47" t="s">
        <v>1774</v>
      </c>
    </row>
    <row r="1026" spans="1:42" x14ac:dyDescent="0.2">
      <c r="D1026" s="60" t="s">
        <v>1477</v>
      </c>
      <c r="F1026" s="61">
        <v>0.53</v>
      </c>
    </row>
    <row r="1027" spans="1:42" x14ac:dyDescent="0.2">
      <c r="A1027" s="52"/>
      <c r="B1027" s="53" t="s">
        <v>1144</v>
      </c>
      <c r="C1027" s="53" t="s">
        <v>1223</v>
      </c>
      <c r="D1027" s="269" t="s">
        <v>1336</v>
      </c>
      <c r="E1027" s="270"/>
      <c r="F1027" s="270"/>
      <c r="G1027" s="270"/>
      <c r="H1027" s="54">
        <f>SUM(H1028:H1028)</f>
        <v>0</v>
      </c>
      <c r="I1027" s="54">
        <f>SUM(I1028:I1028)</f>
        <v>0</v>
      </c>
      <c r="J1027" s="54">
        <f>H1027+I1027</f>
        <v>0</v>
      </c>
      <c r="K1027" s="47"/>
      <c r="L1027" s="54">
        <f>SUM(L1028:L1028)</f>
        <v>0</v>
      </c>
      <c r="O1027" s="54">
        <f>IF(P1027="PR",J1027,SUM(N1028:N1028))</f>
        <v>0</v>
      </c>
      <c r="P1027" s="47" t="s">
        <v>1737</v>
      </c>
      <c r="Q1027" s="54">
        <f>IF(P1027="HS",H1027,0)</f>
        <v>0</v>
      </c>
      <c r="R1027" s="54">
        <f>IF(P1027="HS",I1027-O1027,0)</f>
        <v>0</v>
      </c>
      <c r="S1027" s="54">
        <f>IF(P1027="PS",H1027,0)</f>
        <v>0</v>
      </c>
      <c r="T1027" s="54">
        <f>IF(P1027="PS",I1027-O1027,0)</f>
        <v>0</v>
      </c>
      <c r="U1027" s="54">
        <f>IF(P1027="MP",H1027,0)</f>
        <v>0</v>
      </c>
      <c r="V1027" s="54">
        <f>IF(P1027="MP",I1027-O1027,0)</f>
        <v>0</v>
      </c>
      <c r="W1027" s="54">
        <f>IF(P1027="OM",H1027,0)</f>
        <v>0</v>
      </c>
      <c r="X1027" s="47" t="s">
        <v>1144</v>
      </c>
      <c r="AH1027" s="54">
        <f>SUM(Y1028:Y1028)</f>
        <v>0</v>
      </c>
      <c r="AI1027" s="54">
        <f>SUM(Z1028:Z1028)</f>
        <v>0</v>
      </c>
      <c r="AJ1027" s="54">
        <f>SUM(AA1028:AA1028)</f>
        <v>0</v>
      </c>
    </row>
    <row r="1028" spans="1:42" x14ac:dyDescent="0.2">
      <c r="A1028" s="55" t="s">
        <v>516</v>
      </c>
      <c r="B1028" s="55" t="s">
        <v>1144</v>
      </c>
      <c r="C1028" s="55"/>
      <c r="D1028" s="55" t="s">
        <v>1336</v>
      </c>
      <c r="E1028" s="55"/>
      <c r="F1028" s="56">
        <v>1</v>
      </c>
      <c r="G1028" s="56">
        <v>0</v>
      </c>
      <c r="H1028" s="56">
        <f>ROUND(F1028*AD1028,2)</f>
        <v>0</v>
      </c>
      <c r="I1028" s="56">
        <f>J1028-H1028</f>
        <v>0</v>
      </c>
      <c r="J1028" s="56">
        <f>ROUND(F1028*G1028,2)</f>
        <v>0</v>
      </c>
      <c r="K1028" s="56">
        <v>0</v>
      </c>
      <c r="L1028" s="56">
        <f>F1028*K1028</f>
        <v>0</v>
      </c>
      <c r="M1028" s="57" t="s">
        <v>8</v>
      </c>
      <c r="N1028" s="56">
        <f>IF(M1028="5",I1028,0)</f>
        <v>0</v>
      </c>
      <c r="Y1028" s="56">
        <f>IF(AC1028=0,J1028,0)</f>
        <v>0</v>
      </c>
      <c r="Z1028" s="56">
        <f>IF(AC1028=15,J1028,0)</f>
        <v>0</v>
      </c>
      <c r="AA1028" s="56">
        <f>IF(AC1028=21,J1028,0)</f>
        <v>0</v>
      </c>
      <c r="AC1028" s="58">
        <v>21</v>
      </c>
      <c r="AD1028" s="58">
        <f>G1028*0</f>
        <v>0</v>
      </c>
      <c r="AE1028" s="58">
        <f>G1028*(1-0)</f>
        <v>0</v>
      </c>
      <c r="AL1028" s="58">
        <f>F1028*AD1028</f>
        <v>0</v>
      </c>
      <c r="AM1028" s="58">
        <f>F1028*AE1028</f>
        <v>0</v>
      </c>
      <c r="AN1028" s="59" t="s">
        <v>1759</v>
      </c>
      <c r="AO1028" s="59" t="s">
        <v>1767</v>
      </c>
      <c r="AP1028" s="47" t="s">
        <v>1774</v>
      </c>
    </row>
    <row r="1029" spans="1:42" x14ac:dyDescent="0.2">
      <c r="A1029" s="52"/>
      <c r="B1029" s="53" t="s">
        <v>1144</v>
      </c>
      <c r="C1029" s="53" t="s">
        <v>1224</v>
      </c>
      <c r="D1029" s="269" t="s">
        <v>1337</v>
      </c>
      <c r="E1029" s="270"/>
      <c r="F1029" s="270"/>
      <c r="G1029" s="270"/>
      <c r="H1029" s="54">
        <f>SUM(H1030:H1035)</f>
        <v>0</v>
      </c>
      <c r="I1029" s="54">
        <f>SUM(I1030:I1035)</f>
        <v>0</v>
      </c>
      <c r="J1029" s="54">
        <f>H1029+I1029</f>
        <v>0</v>
      </c>
      <c r="K1029" s="47"/>
      <c r="L1029" s="54">
        <f>SUM(L1030:L1035)</f>
        <v>0</v>
      </c>
      <c r="O1029" s="54">
        <f>IF(P1029="PR",J1029,SUM(N1030:N1035))</f>
        <v>0</v>
      </c>
      <c r="P1029" s="47" t="s">
        <v>1736</v>
      </c>
      <c r="Q1029" s="54">
        <f>IF(P1029="HS",H1029,0)</f>
        <v>0</v>
      </c>
      <c r="R1029" s="54">
        <f>IF(P1029="HS",I1029-O1029,0)</f>
        <v>0</v>
      </c>
      <c r="S1029" s="54">
        <f>IF(P1029="PS",H1029,0)</f>
        <v>0</v>
      </c>
      <c r="T1029" s="54">
        <f>IF(P1029="PS",I1029-O1029,0)</f>
        <v>0</v>
      </c>
      <c r="U1029" s="54">
        <f>IF(P1029="MP",H1029,0)</f>
        <v>0</v>
      </c>
      <c r="V1029" s="54">
        <f>IF(P1029="MP",I1029-O1029,0)</f>
        <v>0</v>
      </c>
      <c r="W1029" s="54">
        <f>IF(P1029="OM",H1029,0)</f>
        <v>0</v>
      </c>
      <c r="X1029" s="47" t="s">
        <v>1144</v>
      </c>
      <c r="AH1029" s="54">
        <f>SUM(Y1030:Y1035)</f>
        <v>0</v>
      </c>
      <c r="AI1029" s="54">
        <f>SUM(Z1030:Z1035)</f>
        <v>0</v>
      </c>
      <c r="AJ1029" s="54">
        <f>SUM(AA1030:AA1035)</f>
        <v>0</v>
      </c>
    </row>
    <row r="1030" spans="1:42" x14ac:dyDescent="0.2">
      <c r="A1030" s="55" t="s">
        <v>517</v>
      </c>
      <c r="B1030" s="55" t="s">
        <v>1144</v>
      </c>
      <c r="C1030" s="55" t="s">
        <v>1225</v>
      </c>
      <c r="D1030" s="55" t="s">
        <v>1338</v>
      </c>
      <c r="E1030" s="55" t="s">
        <v>1710</v>
      </c>
      <c r="F1030" s="56">
        <v>1.24</v>
      </c>
      <c r="G1030" s="56">
        <v>0</v>
      </c>
      <c r="H1030" s="56">
        <f t="shared" ref="H1030:H1035" si="240">ROUND(F1030*AD1030,2)</f>
        <v>0</v>
      </c>
      <c r="I1030" s="56">
        <f t="shared" ref="I1030:I1035" si="241">J1030-H1030</f>
        <v>0</v>
      </c>
      <c r="J1030" s="56">
        <f t="shared" ref="J1030:J1035" si="242">ROUND(F1030*G1030,2)</f>
        <v>0</v>
      </c>
      <c r="K1030" s="56">
        <v>0</v>
      </c>
      <c r="L1030" s="56">
        <f t="shared" ref="L1030:L1035" si="243">F1030*K1030</f>
        <v>0</v>
      </c>
      <c r="M1030" s="57" t="s">
        <v>10</v>
      </c>
      <c r="N1030" s="56">
        <f t="shared" ref="N1030:N1035" si="244">IF(M1030="5",I1030,0)</f>
        <v>0</v>
      </c>
      <c r="Y1030" s="56">
        <f t="shared" ref="Y1030:Y1035" si="245">IF(AC1030=0,J1030,0)</f>
        <v>0</v>
      </c>
      <c r="Z1030" s="56">
        <f t="shared" ref="Z1030:Z1035" si="246">IF(AC1030=15,J1030,0)</f>
        <v>0</v>
      </c>
      <c r="AA1030" s="56">
        <f t="shared" ref="AA1030:AA1035" si="247">IF(AC1030=21,J1030,0)</f>
        <v>0</v>
      </c>
      <c r="AC1030" s="58">
        <v>21</v>
      </c>
      <c r="AD1030" s="58">
        <f t="shared" ref="AD1030:AD1035" si="248">G1030*0</f>
        <v>0</v>
      </c>
      <c r="AE1030" s="58">
        <f t="shared" ref="AE1030:AE1035" si="249">G1030*(1-0)</f>
        <v>0</v>
      </c>
      <c r="AL1030" s="58">
        <f t="shared" ref="AL1030:AL1035" si="250">F1030*AD1030</f>
        <v>0</v>
      </c>
      <c r="AM1030" s="58">
        <f t="shared" ref="AM1030:AM1035" si="251">F1030*AE1030</f>
        <v>0</v>
      </c>
      <c r="AN1030" s="59" t="s">
        <v>1760</v>
      </c>
      <c r="AO1030" s="59" t="s">
        <v>1767</v>
      </c>
      <c r="AP1030" s="47" t="s">
        <v>1774</v>
      </c>
    </row>
    <row r="1031" spans="1:42" x14ac:dyDescent="0.2">
      <c r="A1031" s="55" t="s">
        <v>518</v>
      </c>
      <c r="B1031" s="55" t="s">
        <v>1144</v>
      </c>
      <c r="C1031" s="55" t="s">
        <v>1226</v>
      </c>
      <c r="D1031" s="55" t="s">
        <v>1339</v>
      </c>
      <c r="E1031" s="55" t="s">
        <v>1710</v>
      </c>
      <c r="F1031" s="56">
        <v>1.24</v>
      </c>
      <c r="G1031" s="56">
        <v>0</v>
      </c>
      <c r="H1031" s="56">
        <f t="shared" si="240"/>
        <v>0</v>
      </c>
      <c r="I1031" s="56">
        <f t="shared" si="241"/>
        <v>0</v>
      </c>
      <c r="J1031" s="56">
        <f t="shared" si="242"/>
        <v>0</v>
      </c>
      <c r="K1031" s="56">
        <v>0</v>
      </c>
      <c r="L1031" s="56">
        <f t="shared" si="243"/>
        <v>0</v>
      </c>
      <c r="M1031" s="57" t="s">
        <v>10</v>
      </c>
      <c r="N1031" s="56">
        <f t="shared" si="244"/>
        <v>0</v>
      </c>
      <c r="Y1031" s="56">
        <f t="shared" si="245"/>
        <v>0</v>
      </c>
      <c r="Z1031" s="56">
        <f t="shared" si="246"/>
        <v>0</v>
      </c>
      <c r="AA1031" s="56">
        <f t="shared" si="247"/>
        <v>0</v>
      </c>
      <c r="AC1031" s="58">
        <v>21</v>
      </c>
      <c r="AD1031" s="58">
        <f t="shared" si="248"/>
        <v>0</v>
      </c>
      <c r="AE1031" s="58">
        <f t="shared" si="249"/>
        <v>0</v>
      </c>
      <c r="AL1031" s="58">
        <f t="shared" si="250"/>
        <v>0</v>
      </c>
      <c r="AM1031" s="58">
        <f t="shared" si="251"/>
        <v>0</v>
      </c>
      <c r="AN1031" s="59" t="s">
        <v>1760</v>
      </c>
      <c r="AO1031" s="59" t="s">
        <v>1767</v>
      </c>
      <c r="AP1031" s="47" t="s">
        <v>1774</v>
      </c>
    </row>
    <row r="1032" spans="1:42" x14ac:dyDescent="0.2">
      <c r="A1032" s="55" t="s">
        <v>519</v>
      </c>
      <c r="B1032" s="55" t="s">
        <v>1144</v>
      </c>
      <c r="C1032" s="55" t="s">
        <v>1227</v>
      </c>
      <c r="D1032" s="55" t="s">
        <v>1340</v>
      </c>
      <c r="E1032" s="55" t="s">
        <v>1710</v>
      </c>
      <c r="F1032" s="56">
        <v>1.24</v>
      </c>
      <c r="G1032" s="56">
        <v>0</v>
      </c>
      <c r="H1032" s="56">
        <f t="shared" si="240"/>
        <v>0</v>
      </c>
      <c r="I1032" s="56">
        <f t="shared" si="241"/>
        <v>0</v>
      </c>
      <c r="J1032" s="56">
        <f t="shared" si="242"/>
        <v>0</v>
      </c>
      <c r="K1032" s="56">
        <v>0</v>
      </c>
      <c r="L1032" s="56">
        <f t="shared" si="243"/>
        <v>0</v>
      </c>
      <c r="M1032" s="57" t="s">
        <v>10</v>
      </c>
      <c r="N1032" s="56">
        <f t="shared" si="244"/>
        <v>0</v>
      </c>
      <c r="Y1032" s="56">
        <f t="shared" si="245"/>
        <v>0</v>
      </c>
      <c r="Z1032" s="56">
        <f t="shared" si="246"/>
        <v>0</v>
      </c>
      <c r="AA1032" s="56">
        <f t="shared" si="247"/>
        <v>0</v>
      </c>
      <c r="AC1032" s="58">
        <v>21</v>
      </c>
      <c r="AD1032" s="58">
        <f t="shared" si="248"/>
        <v>0</v>
      </c>
      <c r="AE1032" s="58">
        <f t="shared" si="249"/>
        <v>0</v>
      </c>
      <c r="AL1032" s="58">
        <f t="shared" si="250"/>
        <v>0</v>
      </c>
      <c r="AM1032" s="58">
        <f t="shared" si="251"/>
        <v>0</v>
      </c>
      <c r="AN1032" s="59" t="s">
        <v>1760</v>
      </c>
      <c r="AO1032" s="59" t="s">
        <v>1767</v>
      </c>
      <c r="AP1032" s="47" t="s">
        <v>1774</v>
      </c>
    </row>
    <row r="1033" spans="1:42" x14ac:dyDescent="0.2">
      <c r="A1033" s="55" t="s">
        <v>520</v>
      </c>
      <c r="B1033" s="55" t="s">
        <v>1144</v>
      </c>
      <c r="C1033" s="55" t="s">
        <v>1228</v>
      </c>
      <c r="D1033" s="55" t="s">
        <v>1341</v>
      </c>
      <c r="E1033" s="55" t="s">
        <v>1710</v>
      </c>
      <c r="F1033" s="56">
        <v>1.24</v>
      </c>
      <c r="G1033" s="56">
        <v>0</v>
      </c>
      <c r="H1033" s="56">
        <f t="shared" si="240"/>
        <v>0</v>
      </c>
      <c r="I1033" s="56">
        <f t="shared" si="241"/>
        <v>0</v>
      </c>
      <c r="J1033" s="56">
        <f t="shared" si="242"/>
        <v>0</v>
      </c>
      <c r="K1033" s="56">
        <v>0</v>
      </c>
      <c r="L1033" s="56">
        <f t="shared" si="243"/>
        <v>0</v>
      </c>
      <c r="M1033" s="57" t="s">
        <v>10</v>
      </c>
      <c r="N1033" s="56">
        <f t="shared" si="244"/>
        <v>0</v>
      </c>
      <c r="Y1033" s="56">
        <f t="shared" si="245"/>
        <v>0</v>
      </c>
      <c r="Z1033" s="56">
        <f t="shared" si="246"/>
        <v>0</v>
      </c>
      <c r="AA1033" s="56">
        <f t="shared" si="247"/>
        <v>0</v>
      </c>
      <c r="AC1033" s="58">
        <v>21</v>
      </c>
      <c r="AD1033" s="58">
        <f t="shared" si="248"/>
        <v>0</v>
      </c>
      <c r="AE1033" s="58">
        <f t="shared" si="249"/>
        <v>0</v>
      </c>
      <c r="AL1033" s="58">
        <f t="shared" si="250"/>
        <v>0</v>
      </c>
      <c r="AM1033" s="58">
        <f t="shared" si="251"/>
        <v>0</v>
      </c>
      <c r="AN1033" s="59" t="s">
        <v>1760</v>
      </c>
      <c r="AO1033" s="59" t="s">
        <v>1767</v>
      </c>
      <c r="AP1033" s="47" t="s">
        <v>1774</v>
      </c>
    </row>
    <row r="1034" spans="1:42" x14ac:dyDescent="0.2">
      <c r="A1034" s="55" t="s">
        <v>521</v>
      </c>
      <c r="B1034" s="55" t="s">
        <v>1144</v>
      </c>
      <c r="C1034" s="55" t="s">
        <v>1229</v>
      </c>
      <c r="D1034" s="55" t="s">
        <v>1342</v>
      </c>
      <c r="E1034" s="55" t="s">
        <v>1710</v>
      </c>
      <c r="F1034" s="56">
        <v>1.24</v>
      </c>
      <c r="G1034" s="56">
        <v>0</v>
      </c>
      <c r="H1034" s="56">
        <f t="shared" si="240"/>
        <v>0</v>
      </c>
      <c r="I1034" s="56">
        <f t="shared" si="241"/>
        <v>0</v>
      </c>
      <c r="J1034" s="56">
        <f t="shared" si="242"/>
        <v>0</v>
      </c>
      <c r="K1034" s="56">
        <v>0</v>
      </c>
      <c r="L1034" s="56">
        <f t="shared" si="243"/>
        <v>0</v>
      </c>
      <c r="M1034" s="57" t="s">
        <v>10</v>
      </c>
      <c r="N1034" s="56">
        <f t="shared" si="244"/>
        <v>0</v>
      </c>
      <c r="Y1034" s="56">
        <f t="shared" si="245"/>
        <v>0</v>
      </c>
      <c r="Z1034" s="56">
        <f t="shared" si="246"/>
        <v>0</v>
      </c>
      <c r="AA1034" s="56">
        <f t="shared" si="247"/>
        <v>0</v>
      </c>
      <c r="AC1034" s="58">
        <v>21</v>
      </c>
      <c r="AD1034" s="58">
        <f t="shared" si="248"/>
        <v>0</v>
      </c>
      <c r="AE1034" s="58">
        <f t="shared" si="249"/>
        <v>0</v>
      </c>
      <c r="AL1034" s="58">
        <f t="shared" si="250"/>
        <v>0</v>
      </c>
      <c r="AM1034" s="58">
        <f t="shared" si="251"/>
        <v>0</v>
      </c>
      <c r="AN1034" s="59" t="s">
        <v>1760</v>
      </c>
      <c r="AO1034" s="59" t="s">
        <v>1767</v>
      </c>
      <c r="AP1034" s="47" t="s">
        <v>1774</v>
      </c>
    </row>
    <row r="1035" spans="1:42" x14ac:dyDescent="0.2">
      <c r="A1035" s="55" t="s">
        <v>522</v>
      </c>
      <c r="B1035" s="55" t="s">
        <v>1144</v>
      </c>
      <c r="C1035" s="55" t="s">
        <v>1230</v>
      </c>
      <c r="D1035" s="55" t="s">
        <v>1343</v>
      </c>
      <c r="E1035" s="55" t="s">
        <v>1710</v>
      </c>
      <c r="F1035" s="56">
        <v>1.24</v>
      </c>
      <c r="G1035" s="56">
        <v>0</v>
      </c>
      <c r="H1035" s="56">
        <f t="shared" si="240"/>
        <v>0</v>
      </c>
      <c r="I1035" s="56">
        <f t="shared" si="241"/>
        <v>0</v>
      </c>
      <c r="J1035" s="56">
        <f t="shared" si="242"/>
        <v>0</v>
      </c>
      <c r="K1035" s="56">
        <v>0</v>
      </c>
      <c r="L1035" s="56">
        <f t="shared" si="243"/>
        <v>0</v>
      </c>
      <c r="M1035" s="57" t="s">
        <v>10</v>
      </c>
      <c r="N1035" s="56">
        <f t="shared" si="244"/>
        <v>0</v>
      </c>
      <c r="Y1035" s="56">
        <f t="shared" si="245"/>
        <v>0</v>
      </c>
      <c r="Z1035" s="56">
        <f t="shared" si="246"/>
        <v>0</v>
      </c>
      <c r="AA1035" s="56">
        <f t="shared" si="247"/>
        <v>0</v>
      </c>
      <c r="AC1035" s="58">
        <v>21</v>
      </c>
      <c r="AD1035" s="58">
        <f t="shared" si="248"/>
        <v>0</v>
      </c>
      <c r="AE1035" s="58">
        <f t="shared" si="249"/>
        <v>0</v>
      </c>
      <c r="AL1035" s="58">
        <f t="shared" si="250"/>
        <v>0</v>
      </c>
      <c r="AM1035" s="58">
        <f t="shared" si="251"/>
        <v>0</v>
      </c>
      <c r="AN1035" s="59" t="s">
        <v>1760</v>
      </c>
      <c r="AO1035" s="59" t="s">
        <v>1767</v>
      </c>
      <c r="AP1035" s="47" t="s">
        <v>1774</v>
      </c>
    </row>
    <row r="1036" spans="1:42" x14ac:dyDescent="0.2">
      <c r="A1036" s="52"/>
      <c r="B1036" s="53" t="s">
        <v>1145</v>
      </c>
      <c r="C1036" s="53"/>
      <c r="D1036" s="269" t="s">
        <v>1478</v>
      </c>
      <c r="E1036" s="270"/>
      <c r="F1036" s="270"/>
      <c r="G1036" s="270"/>
      <c r="H1036" s="54">
        <f>H1037+H1042+H1045+H1048+H1059+H1072+H1075+H1106+H1115+H1139+H1144+H1155+H1163+H1171+H1173+H1175</f>
        <v>0</v>
      </c>
      <c r="I1036" s="54">
        <f>I1037+I1042+I1045+I1048+I1059+I1072+I1075+I1106+I1115+I1139+I1144+I1155+I1163+I1171+I1173+I1175</f>
        <v>0</v>
      </c>
      <c r="J1036" s="54">
        <f>H1036+I1036</f>
        <v>0</v>
      </c>
      <c r="K1036" s="47"/>
      <c r="L1036" s="54">
        <f>L1037+L1042+L1045+L1048+L1059+L1072+L1075+L1106+L1115+L1139+L1144+L1155+L1163+L1171+L1173+L1175</f>
        <v>2.5771488000000002</v>
      </c>
    </row>
    <row r="1037" spans="1:42" x14ac:dyDescent="0.2">
      <c r="A1037" s="52"/>
      <c r="B1037" s="53" t="s">
        <v>1145</v>
      </c>
      <c r="C1037" s="53" t="s">
        <v>38</v>
      </c>
      <c r="D1037" s="269" t="s">
        <v>1248</v>
      </c>
      <c r="E1037" s="270"/>
      <c r="F1037" s="270"/>
      <c r="G1037" s="270"/>
      <c r="H1037" s="54">
        <f>SUM(H1038:H1041)</f>
        <v>0</v>
      </c>
      <c r="I1037" s="54">
        <f>SUM(I1038:I1041)</f>
        <v>0</v>
      </c>
      <c r="J1037" s="54">
        <f>H1037+I1037</f>
        <v>0</v>
      </c>
      <c r="K1037" s="47"/>
      <c r="L1037" s="54">
        <f>SUM(L1038:L1041)</f>
        <v>6.1462200000000002E-2</v>
      </c>
      <c r="O1037" s="54">
        <f>IF(P1037="PR",J1037,SUM(N1038:N1041))</f>
        <v>0</v>
      </c>
      <c r="P1037" s="47" t="s">
        <v>1734</v>
      </c>
      <c r="Q1037" s="54">
        <f>IF(P1037="HS",H1037,0)</f>
        <v>0</v>
      </c>
      <c r="R1037" s="54">
        <f>IF(P1037="HS",I1037-O1037,0)</f>
        <v>0</v>
      </c>
      <c r="S1037" s="54">
        <f>IF(P1037="PS",H1037,0)</f>
        <v>0</v>
      </c>
      <c r="T1037" s="54">
        <f>IF(P1037="PS",I1037-O1037,0)</f>
        <v>0</v>
      </c>
      <c r="U1037" s="54">
        <f>IF(P1037="MP",H1037,0)</f>
        <v>0</v>
      </c>
      <c r="V1037" s="54">
        <f>IF(P1037="MP",I1037-O1037,0)</f>
        <v>0</v>
      </c>
      <c r="W1037" s="54">
        <f>IF(P1037="OM",H1037,0)</f>
        <v>0</v>
      </c>
      <c r="X1037" s="47" t="s">
        <v>1145</v>
      </c>
      <c r="AH1037" s="54">
        <f>SUM(Y1038:Y1041)</f>
        <v>0</v>
      </c>
      <c r="AI1037" s="54">
        <f>SUM(Z1038:Z1041)</f>
        <v>0</v>
      </c>
      <c r="AJ1037" s="54">
        <f>SUM(AA1038:AA1041)</f>
        <v>0</v>
      </c>
    </row>
    <row r="1038" spans="1:42" x14ac:dyDescent="0.2">
      <c r="A1038" s="55" t="s">
        <v>523</v>
      </c>
      <c r="B1038" s="55" t="s">
        <v>1145</v>
      </c>
      <c r="C1038" s="55" t="s">
        <v>1155</v>
      </c>
      <c r="D1038" s="55" t="s">
        <v>1835</v>
      </c>
      <c r="E1038" s="55" t="s">
        <v>1707</v>
      </c>
      <c r="F1038" s="56">
        <v>0.02</v>
      </c>
      <c r="G1038" s="56">
        <v>0</v>
      </c>
      <c r="H1038" s="56">
        <f>ROUND(F1038*AD1038,2)</f>
        <v>0</v>
      </c>
      <c r="I1038" s="56">
        <f>J1038-H1038</f>
        <v>0</v>
      </c>
      <c r="J1038" s="56">
        <f>ROUND(F1038*G1038,2)</f>
        <v>0</v>
      </c>
      <c r="K1038" s="56">
        <v>2.53999</v>
      </c>
      <c r="L1038" s="56">
        <f>F1038*K1038</f>
        <v>5.0799799999999999E-2</v>
      </c>
      <c r="M1038" s="57" t="s">
        <v>7</v>
      </c>
      <c r="N1038" s="56">
        <f>IF(M1038="5",I1038,0)</f>
        <v>0</v>
      </c>
      <c r="Y1038" s="56">
        <f>IF(AC1038=0,J1038,0)</f>
        <v>0</v>
      </c>
      <c r="Z1038" s="56">
        <f>IF(AC1038=15,J1038,0)</f>
        <v>0</v>
      </c>
      <c r="AA1038" s="56">
        <f>IF(AC1038=21,J1038,0)</f>
        <v>0</v>
      </c>
      <c r="AC1038" s="58">
        <v>21</v>
      </c>
      <c r="AD1038" s="58">
        <f>G1038*0.813362397820164</f>
        <v>0</v>
      </c>
      <c r="AE1038" s="58">
        <f>G1038*(1-0.813362397820164)</f>
        <v>0</v>
      </c>
      <c r="AL1038" s="58">
        <f>F1038*AD1038</f>
        <v>0</v>
      </c>
      <c r="AM1038" s="58">
        <f>F1038*AE1038</f>
        <v>0</v>
      </c>
      <c r="AN1038" s="59" t="s">
        <v>1745</v>
      </c>
      <c r="AO1038" s="59" t="s">
        <v>1761</v>
      </c>
      <c r="AP1038" s="47" t="s">
        <v>1775</v>
      </c>
    </row>
    <row r="1039" spans="1:42" x14ac:dyDescent="0.2">
      <c r="D1039" s="60" t="s">
        <v>1249</v>
      </c>
      <c r="F1039" s="61">
        <v>0.02</v>
      </c>
    </row>
    <row r="1040" spans="1:42" x14ac:dyDescent="0.2">
      <c r="A1040" s="55" t="s">
        <v>524</v>
      </c>
      <c r="B1040" s="55" t="s">
        <v>1145</v>
      </c>
      <c r="C1040" s="55" t="s">
        <v>1156</v>
      </c>
      <c r="D1040" s="55" t="s">
        <v>1250</v>
      </c>
      <c r="E1040" s="55" t="s">
        <v>1708</v>
      </c>
      <c r="F1040" s="56">
        <v>0.28000000000000003</v>
      </c>
      <c r="G1040" s="56">
        <v>0</v>
      </c>
      <c r="H1040" s="56">
        <f>ROUND(F1040*AD1040,2)</f>
        <v>0</v>
      </c>
      <c r="I1040" s="56">
        <f>J1040-H1040</f>
        <v>0</v>
      </c>
      <c r="J1040" s="56">
        <f>ROUND(F1040*G1040,2)</f>
        <v>0</v>
      </c>
      <c r="K1040" s="56">
        <v>3.8080000000000003E-2</v>
      </c>
      <c r="L1040" s="56">
        <f>F1040*K1040</f>
        <v>1.0662400000000002E-2</v>
      </c>
      <c r="M1040" s="57" t="s">
        <v>7</v>
      </c>
      <c r="N1040" s="56">
        <f>IF(M1040="5",I1040,0)</f>
        <v>0</v>
      </c>
      <c r="Y1040" s="56">
        <f>IF(AC1040=0,J1040,0)</f>
        <v>0</v>
      </c>
      <c r="Z1040" s="56">
        <f>IF(AC1040=15,J1040,0)</f>
        <v>0</v>
      </c>
      <c r="AA1040" s="56">
        <f>IF(AC1040=21,J1040,0)</f>
        <v>0</v>
      </c>
      <c r="AC1040" s="58">
        <v>21</v>
      </c>
      <c r="AD1040" s="58">
        <f>G1040*0.555284552845528</f>
        <v>0</v>
      </c>
      <c r="AE1040" s="58">
        <f>G1040*(1-0.555284552845528)</f>
        <v>0</v>
      </c>
      <c r="AL1040" s="58">
        <f>F1040*AD1040</f>
        <v>0</v>
      </c>
      <c r="AM1040" s="58">
        <f>F1040*AE1040</f>
        <v>0</v>
      </c>
      <c r="AN1040" s="59" t="s">
        <v>1745</v>
      </c>
      <c r="AO1040" s="59" t="s">
        <v>1761</v>
      </c>
      <c r="AP1040" s="47" t="s">
        <v>1775</v>
      </c>
    </row>
    <row r="1041" spans="1:42" x14ac:dyDescent="0.2">
      <c r="D1041" s="60" t="s">
        <v>1251</v>
      </c>
      <c r="F1041" s="61">
        <v>0.28000000000000003</v>
      </c>
    </row>
    <row r="1042" spans="1:42" x14ac:dyDescent="0.2">
      <c r="A1042" s="52"/>
      <c r="B1042" s="53" t="s">
        <v>1145</v>
      </c>
      <c r="C1042" s="53" t="s">
        <v>39</v>
      </c>
      <c r="D1042" s="269" t="s">
        <v>1252</v>
      </c>
      <c r="E1042" s="270"/>
      <c r="F1042" s="270"/>
      <c r="G1042" s="270"/>
      <c r="H1042" s="54">
        <f>SUM(H1043:H1043)</f>
        <v>0</v>
      </c>
      <c r="I1042" s="54">
        <f>SUM(I1043:I1043)</f>
        <v>0</v>
      </c>
      <c r="J1042" s="54">
        <f>H1042+I1042</f>
        <v>0</v>
      </c>
      <c r="K1042" s="47"/>
      <c r="L1042" s="54">
        <f>SUM(L1043:L1043)</f>
        <v>0.17407499999999998</v>
      </c>
      <c r="O1042" s="54">
        <f>IF(P1042="PR",J1042,SUM(N1043:N1043))</f>
        <v>0</v>
      </c>
      <c r="P1042" s="47" t="s">
        <v>1734</v>
      </c>
      <c r="Q1042" s="54">
        <f>IF(P1042="HS",H1042,0)</f>
        <v>0</v>
      </c>
      <c r="R1042" s="54">
        <f>IF(P1042="HS",I1042-O1042,0)</f>
        <v>0</v>
      </c>
      <c r="S1042" s="54">
        <f>IF(P1042="PS",H1042,0)</f>
        <v>0</v>
      </c>
      <c r="T1042" s="54">
        <f>IF(P1042="PS",I1042-O1042,0)</f>
        <v>0</v>
      </c>
      <c r="U1042" s="54">
        <f>IF(P1042="MP",H1042,0)</f>
        <v>0</v>
      </c>
      <c r="V1042" s="54">
        <f>IF(P1042="MP",I1042-O1042,0)</f>
        <v>0</v>
      </c>
      <c r="W1042" s="54">
        <f>IF(P1042="OM",H1042,0)</f>
        <v>0</v>
      </c>
      <c r="X1042" s="47" t="s">
        <v>1145</v>
      </c>
      <c r="AH1042" s="54">
        <f>SUM(Y1043:Y1043)</f>
        <v>0</v>
      </c>
      <c r="AI1042" s="54">
        <f>SUM(Z1043:Z1043)</f>
        <v>0</v>
      </c>
      <c r="AJ1042" s="54">
        <f>SUM(AA1043:AA1043)</f>
        <v>0</v>
      </c>
    </row>
    <row r="1043" spans="1:42" x14ac:dyDescent="0.2">
      <c r="A1043" s="55" t="s">
        <v>525</v>
      </c>
      <c r="B1043" s="55" t="s">
        <v>1145</v>
      </c>
      <c r="C1043" s="55" t="s">
        <v>1157</v>
      </c>
      <c r="D1043" s="55" t="s">
        <v>1844</v>
      </c>
      <c r="E1043" s="55" t="s">
        <v>1708</v>
      </c>
      <c r="F1043" s="56">
        <v>1.65</v>
      </c>
      <c r="G1043" s="56">
        <v>0</v>
      </c>
      <c r="H1043" s="56">
        <f>ROUND(F1043*AD1043,2)</f>
        <v>0</v>
      </c>
      <c r="I1043" s="56">
        <f>J1043-H1043</f>
        <v>0</v>
      </c>
      <c r="J1043" s="56">
        <f>ROUND(F1043*G1043,2)</f>
        <v>0</v>
      </c>
      <c r="K1043" s="56">
        <v>0.1055</v>
      </c>
      <c r="L1043" s="56">
        <f>F1043*K1043</f>
        <v>0.17407499999999998</v>
      </c>
      <c r="M1043" s="57" t="s">
        <v>7</v>
      </c>
      <c r="N1043" s="56">
        <f>IF(M1043="5",I1043,0)</f>
        <v>0</v>
      </c>
      <c r="Y1043" s="56">
        <f>IF(AC1043=0,J1043,0)</f>
        <v>0</v>
      </c>
      <c r="Z1043" s="56">
        <f>IF(AC1043=15,J1043,0)</f>
        <v>0</v>
      </c>
      <c r="AA1043" s="56">
        <f>IF(AC1043=21,J1043,0)</f>
        <v>0</v>
      </c>
      <c r="AC1043" s="58">
        <v>21</v>
      </c>
      <c r="AD1043" s="58">
        <f>G1043*0.853314527503526</f>
        <v>0</v>
      </c>
      <c r="AE1043" s="58">
        <f>G1043*(1-0.853314527503526)</f>
        <v>0</v>
      </c>
      <c r="AL1043" s="58">
        <f>F1043*AD1043</f>
        <v>0</v>
      </c>
      <c r="AM1043" s="58">
        <f>F1043*AE1043</f>
        <v>0</v>
      </c>
      <c r="AN1043" s="59" t="s">
        <v>1746</v>
      </c>
      <c r="AO1043" s="59" t="s">
        <v>1761</v>
      </c>
      <c r="AP1043" s="47" t="s">
        <v>1775</v>
      </c>
    </row>
    <row r="1044" spans="1:42" x14ac:dyDescent="0.2">
      <c r="D1044" s="60" t="s">
        <v>1479</v>
      </c>
      <c r="F1044" s="61">
        <v>1.65</v>
      </c>
    </row>
    <row r="1045" spans="1:42" x14ac:dyDescent="0.2">
      <c r="A1045" s="52"/>
      <c r="B1045" s="53" t="s">
        <v>1145</v>
      </c>
      <c r="C1045" s="53" t="s">
        <v>43</v>
      </c>
      <c r="D1045" s="269" t="s">
        <v>1254</v>
      </c>
      <c r="E1045" s="270"/>
      <c r="F1045" s="270"/>
      <c r="G1045" s="270"/>
      <c r="H1045" s="54">
        <f>SUM(H1046:H1046)</f>
        <v>0</v>
      </c>
      <c r="I1045" s="54">
        <f>SUM(I1046:I1046)</f>
        <v>0</v>
      </c>
      <c r="J1045" s="54">
        <f>H1045+I1045</f>
        <v>0</v>
      </c>
      <c r="K1045" s="47"/>
      <c r="L1045" s="54">
        <f>SUM(L1046:L1046)</f>
        <v>5.5055999999999994E-2</v>
      </c>
      <c r="O1045" s="54">
        <f>IF(P1045="PR",J1045,SUM(N1046:N1046))</f>
        <v>0</v>
      </c>
      <c r="P1045" s="47" t="s">
        <v>1734</v>
      </c>
      <c r="Q1045" s="54">
        <f>IF(P1045="HS",H1045,0)</f>
        <v>0</v>
      </c>
      <c r="R1045" s="54">
        <f>IF(P1045="HS",I1045-O1045,0)</f>
        <v>0</v>
      </c>
      <c r="S1045" s="54">
        <f>IF(P1045="PS",H1045,0)</f>
        <v>0</v>
      </c>
      <c r="T1045" s="54">
        <f>IF(P1045="PS",I1045-O1045,0)</f>
        <v>0</v>
      </c>
      <c r="U1045" s="54">
        <f>IF(P1045="MP",H1045,0)</f>
        <v>0</v>
      </c>
      <c r="V1045" s="54">
        <f>IF(P1045="MP",I1045-O1045,0)</f>
        <v>0</v>
      </c>
      <c r="W1045" s="54">
        <f>IF(P1045="OM",H1045,0)</f>
        <v>0</v>
      </c>
      <c r="X1045" s="47" t="s">
        <v>1145</v>
      </c>
      <c r="AH1045" s="54">
        <f>SUM(Y1046:Y1046)</f>
        <v>0</v>
      </c>
      <c r="AI1045" s="54">
        <f>SUM(Z1046:Z1046)</f>
        <v>0</v>
      </c>
      <c r="AJ1045" s="54">
        <f>SUM(AA1046:AA1046)</f>
        <v>0</v>
      </c>
    </row>
    <row r="1046" spans="1:42" x14ac:dyDescent="0.2">
      <c r="A1046" s="55" t="s">
        <v>526</v>
      </c>
      <c r="B1046" s="55" t="s">
        <v>1145</v>
      </c>
      <c r="C1046" s="55" t="s">
        <v>1158</v>
      </c>
      <c r="D1046" s="55" t="s">
        <v>1255</v>
      </c>
      <c r="E1046" s="55" t="s">
        <v>1708</v>
      </c>
      <c r="F1046" s="56">
        <v>2.96</v>
      </c>
      <c r="G1046" s="56">
        <v>0</v>
      </c>
      <c r="H1046" s="56">
        <f>ROUND(F1046*AD1046,2)</f>
        <v>0</v>
      </c>
      <c r="I1046" s="56">
        <f>J1046-H1046</f>
        <v>0</v>
      </c>
      <c r="J1046" s="56">
        <f>ROUND(F1046*G1046,2)</f>
        <v>0</v>
      </c>
      <c r="K1046" s="56">
        <v>1.8599999999999998E-2</v>
      </c>
      <c r="L1046" s="56">
        <f>F1046*K1046</f>
        <v>5.5055999999999994E-2</v>
      </c>
      <c r="M1046" s="57" t="s">
        <v>7</v>
      </c>
      <c r="N1046" s="56">
        <f>IF(M1046="5",I1046,0)</f>
        <v>0</v>
      </c>
      <c r="Y1046" s="56">
        <f>IF(AC1046=0,J1046,0)</f>
        <v>0</v>
      </c>
      <c r="Z1046" s="56">
        <f>IF(AC1046=15,J1046,0)</f>
        <v>0</v>
      </c>
      <c r="AA1046" s="56">
        <f>IF(AC1046=21,J1046,0)</f>
        <v>0</v>
      </c>
      <c r="AC1046" s="58">
        <v>21</v>
      </c>
      <c r="AD1046" s="58">
        <f>G1046*0.563277249451353</f>
        <v>0</v>
      </c>
      <c r="AE1046" s="58">
        <f>G1046*(1-0.563277249451353)</f>
        <v>0</v>
      </c>
      <c r="AL1046" s="58">
        <f>F1046*AD1046</f>
        <v>0</v>
      </c>
      <c r="AM1046" s="58">
        <f>F1046*AE1046</f>
        <v>0</v>
      </c>
      <c r="AN1046" s="59" t="s">
        <v>1747</v>
      </c>
      <c r="AO1046" s="59" t="s">
        <v>1761</v>
      </c>
      <c r="AP1046" s="47" t="s">
        <v>1775</v>
      </c>
    </row>
    <row r="1047" spans="1:42" x14ac:dyDescent="0.2">
      <c r="D1047" s="60" t="s">
        <v>1480</v>
      </c>
      <c r="F1047" s="61">
        <v>2.96</v>
      </c>
    </row>
    <row r="1048" spans="1:42" x14ac:dyDescent="0.2">
      <c r="A1048" s="52"/>
      <c r="B1048" s="53" t="s">
        <v>1145</v>
      </c>
      <c r="C1048" s="53" t="s">
        <v>68</v>
      </c>
      <c r="D1048" s="269" t="s">
        <v>1257</v>
      </c>
      <c r="E1048" s="270"/>
      <c r="F1048" s="270"/>
      <c r="G1048" s="270"/>
      <c r="H1048" s="54">
        <f>SUM(H1049:H1057)</f>
        <v>0</v>
      </c>
      <c r="I1048" s="54">
        <f>SUM(I1049:I1057)</f>
        <v>0</v>
      </c>
      <c r="J1048" s="54">
        <f>H1048+I1048</f>
        <v>0</v>
      </c>
      <c r="K1048" s="47"/>
      <c r="L1048" s="54">
        <f>SUM(L1049:L1057)</f>
        <v>0.38296839999999999</v>
      </c>
      <c r="O1048" s="54">
        <f>IF(P1048="PR",J1048,SUM(N1049:N1057))</f>
        <v>0</v>
      </c>
      <c r="P1048" s="47" t="s">
        <v>1734</v>
      </c>
      <c r="Q1048" s="54">
        <f>IF(P1048="HS",H1048,0)</f>
        <v>0</v>
      </c>
      <c r="R1048" s="54">
        <f>IF(P1048="HS",I1048-O1048,0)</f>
        <v>0</v>
      </c>
      <c r="S1048" s="54">
        <f>IF(P1048="PS",H1048,0)</f>
        <v>0</v>
      </c>
      <c r="T1048" s="54">
        <f>IF(P1048="PS",I1048-O1048,0)</f>
        <v>0</v>
      </c>
      <c r="U1048" s="54">
        <f>IF(P1048="MP",H1048,0)</f>
        <v>0</v>
      </c>
      <c r="V1048" s="54">
        <f>IF(P1048="MP",I1048-O1048,0)</f>
        <v>0</v>
      </c>
      <c r="W1048" s="54">
        <f>IF(P1048="OM",H1048,0)</f>
        <v>0</v>
      </c>
      <c r="X1048" s="47" t="s">
        <v>1145</v>
      </c>
      <c r="AH1048" s="54">
        <f>SUM(Y1049:Y1057)</f>
        <v>0</v>
      </c>
      <c r="AI1048" s="54">
        <f>SUM(Z1049:Z1057)</f>
        <v>0</v>
      </c>
      <c r="AJ1048" s="54">
        <f>SUM(AA1049:AA1057)</f>
        <v>0</v>
      </c>
    </row>
    <row r="1049" spans="1:42" x14ac:dyDescent="0.2">
      <c r="A1049" s="55" t="s">
        <v>527</v>
      </c>
      <c r="B1049" s="55" t="s">
        <v>1145</v>
      </c>
      <c r="C1049" s="55" t="s">
        <v>1159</v>
      </c>
      <c r="D1049" s="55" t="s">
        <v>1836</v>
      </c>
      <c r="E1049" s="55" t="s">
        <v>1707</v>
      </c>
      <c r="F1049" s="56">
        <v>0.11</v>
      </c>
      <c r="G1049" s="56">
        <v>0</v>
      </c>
      <c r="H1049" s="56">
        <f>ROUND(F1049*AD1049,2)</f>
        <v>0</v>
      </c>
      <c r="I1049" s="56">
        <f>J1049-H1049</f>
        <v>0</v>
      </c>
      <c r="J1049" s="56">
        <f>ROUND(F1049*G1049,2)</f>
        <v>0</v>
      </c>
      <c r="K1049" s="56">
        <v>2.5249999999999999</v>
      </c>
      <c r="L1049" s="56">
        <f>F1049*K1049</f>
        <v>0.27775</v>
      </c>
      <c r="M1049" s="57" t="s">
        <v>7</v>
      </c>
      <c r="N1049" s="56">
        <f>IF(M1049="5",I1049,0)</f>
        <v>0</v>
      </c>
      <c r="Y1049" s="56">
        <f>IF(AC1049=0,J1049,0)</f>
        <v>0</v>
      </c>
      <c r="Z1049" s="56">
        <f>IF(AC1049=15,J1049,0)</f>
        <v>0</v>
      </c>
      <c r="AA1049" s="56">
        <f>IF(AC1049=21,J1049,0)</f>
        <v>0</v>
      </c>
      <c r="AC1049" s="58">
        <v>21</v>
      </c>
      <c r="AD1049" s="58">
        <f>G1049*0.859082802547771</f>
        <v>0</v>
      </c>
      <c r="AE1049" s="58">
        <f>G1049*(1-0.859082802547771)</f>
        <v>0</v>
      </c>
      <c r="AL1049" s="58">
        <f>F1049*AD1049</f>
        <v>0</v>
      </c>
      <c r="AM1049" s="58">
        <f>F1049*AE1049</f>
        <v>0</v>
      </c>
      <c r="AN1049" s="59" t="s">
        <v>1748</v>
      </c>
      <c r="AO1049" s="59" t="s">
        <v>1762</v>
      </c>
      <c r="AP1049" s="47" t="s">
        <v>1775</v>
      </c>
    </row>
    <row r="1050" spans="1:42" x14ac:dyDescent="0.2">
      <c r="D1050" s="60" t="s">
        <v>1481</v>
      </c>
      <c r="F1050" s="61">
        <v>0.11</v>
      </c>
    </row>
    <row r="1051" spans="1:42" x14ac:dyDescent="0.2">
      <c r="A1051" s="55" t="s">
        <v>528</v>
      </c>
      <c r="B1051" s="55" t="s">
        <v>1145</v>
      </c>
      <c r="C1051" s="55" t="s">
        <v>1160</v>
      </c>
      <c r="D1051" s="55" t="s">
        <v>1259</v>
      </c>
      <c r="E1051" s="55" t="s">
        <v>1708</v>
      </c>
      <c r="F1051" s="56">
        <v>0.05</v>
      </c>
      <c r="G1051" s="56">
        <v>0</v>
      </c>
      <c r="H1051" s="56">
        <f>ROUND(F1051*AD1051,2)</f>
        <v>0</v>
      </c>
      <c r="I1051" s="56">
        <f>J1051-H1051</f>
        <v>0</v>
      </c>
      <c r="J1051" s="56">
        <f>ROUND(F1051*G1051,2)</f>
        <v>0</v>
      </c>
      <c r="K1051" s="56">
        <v>1.41E-2</v>
      </c>
      <c r="L1051" s="56">
        <f>F1051*K1051</f>
        <v>7.0500000000000001E-4</v>
      </c>
      <c r="M1051" s="57" t="s">
        <v>7</v>
      </c>
      <c r="N1051" s="56">
        <f>IF(M1051="5",I1051,0)</f>
        <v>0</v>
      </c>
      <c r="Y1051" s="56">
        <f>IF(AC1051=0,J1051,0)</f>
        <v>0</v>
      </c>
      <c r="Z1051" s="56">
        <f>IF(AC1051=15,J1051,0)</f>
        <v>0</v>
      </c>
      <c r="AA1051" s="56">
        <f>IF(AC1051=21,J1051,0)</f>
        <v>0</v>
      </c>
      <c r="AC1051" s="58">
        <v>21</v>
      </c>
      <c r="AD1051" s="58">
        <f>G1051*0.637948717948718</f>
        <v>0</v>
      </c>
      <c r="AE1051" s="58">
        <f>G1051*(1-0.637948717948718)</f>
        <v>0</v>
      </c>
      <c r="AL1051" s="58">
        <f>F1051*AD1051</f>
        <v>0</v>
      </c>
      <c r="AM1051" s="58">
        <f>F1051*AE1051</f>
        <v>0</v>
      </c>
      <c r="AN1051" s="59" t="s">
        <v>1748</v>
      </c>
      <c r="AO1051" s="59" t="s">
        <v>1762</v>
      </c>
      <c r="AP1051" s="47" t="s">
        <v>1775</v>
      </c>
    </row>
    <row r="1052" spans="1:42" x14ac:dyDescent="0.2">
      <c r="D1052" s="60" t="s">
        <v>1482</v>
      </c>
      <c r="F1052" s="61">
        <v>0.05</v>
      </c>
    </row>
    <row r="1053" spans="1:42" x14ac:dyDescent="0.2">
      <c r="A1053" s="55" t="s">
        <v>529</v>
      </c>
      <c r="B1053" s="55" t="s">
        <v>1145</v>
      </c>
      <c r="C1053" s="55" t="s">
        <v>1161</v>
      </c>
      <c r="D1053" s="55" t="s">
        <v>1261</v>
      </c>
      <c r="E1053" s="55" t="s">
        <v>1708</v>
      </c>
      <c r="F1053" s="56">
        <v>0.05</v>
      </c>
      <c r="G1053" s="56">
        <v>0</v>
      </c>
      <c r="H1053" s="56">
        <f>ROUND(F1053*AD1053,2)</f>
        <v>0</v>
      </c>
      <c r="I1053" s="56">
        <f>J1053-H1053</f>
        <v>0</v>
      </c>
      <c r="J1053" s="56">
        <f>ROUND(F1053*G1053,2)</f>
        <v>0</v>
      </c>
      <c r="K1053" s="56">
        <v>0</v>
      </c>
      <c r="L1053" s="56">
        <f>F1053*K1053</f>
        <v>0</v>
      </c>
      <c r="M1053" s="57" t="s">
        <v>7</v>
      </c>
      <c r="N1053" s="56">
        <f>IF(M1053="5",I1053,0)</f>
        <v>0</v>
      </c>
      <c r="Y1053" s="56">
        <f>IF(AC1053=0,J1053,0)</f>
        <v>0</v>
      </c>
      <c r="Z1053" s="56">
        <f>IF(AC1053=15,J1053,0)</f>
        <v>0</v>
      </c>
      <c r="AA1053" s="56">
        <f>IF(AC1053=21,J1053,0)</f>
        <v>0</v>
      </c>
      <c r="AC1053" s="58">
        <v>21</v>
      </c>
      <c r="AD1053" s="58">
        <f>G1053*0</f>
        <v>0</v>
      </c>
      <c r="AE1053" s="58">
        <f>G1053*(1-0)</f>
        <v>0</v>
      </c>
      <c r="AL1053" s="58">
        <f>F1053*AD1053</f>
        <v>0</v>
      </c>
      <c r="AM1053" s="58">
        <f>F1053*AE1053</f>
        <v>0</v>
      </c>
      <c r="AN1053" s="59" t="s">
        <v>1748</v>
      </c>
      <c r="AO1053" s="59" t="s">
        <v>1762</v>
      </c>
      <c r="AP1053" s="47" t="s">
        <v>1775</v>
      </c>
    </row>
    <row r="1054" spans="1:42" x14ac:dyDescent="0.2">
      <c r="D1054" s="60" t="s">
        <v>1454</v>
      </c>
      <c r="F1054" s="61">
        <v>0.05</v>
      </c>
    </row>
    <row r="1055" spans="1:42" x14ac:dyDescent="0.2">
      <c r="A1055" s="55" t="s">
        <v>530</v>
      </c>
      <c r="B1055" s="55" t="s">
        <v>1145</v>
      </c>
      <c r="C1055" s="55" t="s">
        <v>1162</v>
      </c>
      <c r="D1055" s="55" t="s">
        <v>1263</v>
      </c>
      <c r="E1055" s="55" t="s">
        <v>1708</v>
      </c>
      <c r="F1055" s="56">
        <v>2.79</v>
      </c>
      <c r="G1055" s="56">
        <v>0</v>
      </c>
      <c r="H1055" s="56">
        <f>ROUND(F1055*AD1055,2)</f>
        <v>0</v>
      </c>
      <c r="I1055" s="56">
        <f>J1055-H1055</f>
        <v>0</v>
      </c>
      <c r="J1055" s="56">
        <f>ROUND(F1055*G1055,2)</f>
        <v>0</v>
      </c>
      <c r="K1055" s="56">
        <v>3.415E-2</v>
      </c>
      <c r="L1055" s="56">
        <f>F1055*K1055</f>
        <v>9.5278500000000002E-2</v>
      </c>
      <c r="M1055" s="57" t="s">
        <v>7</v>
      </c>
      <c r="N1055" s="56">
        <f>IF(M1055="5",I1055,0)</f>
        <v>0</v>
      </c>
      <c r="Y1055" s="56">
        <f>IF(AC1055=0,J1055,0)</f>
        <v>0</v>
      </c>
      <c r="Z1055" s="56">
        <f>IF(AC1055=15,J1055,0)</f>
        <v>0</v>
      </c>
      <c r="AA1055" s="56">
        <f>IF(AC1055=21,J1055,0)</f>
        <v>0</v>
      </c>
      <c r="AC1055" s="58">
        <v>21</v>
      </c>
      <c r="AD1055" s="58">
        <f>G1055*0.841828478964401</f>
        <v>0</v>
      </c>
      <c r="AE1055" s="58">
        <f>G1055*(1-0.841828478964401)</f>
        <v>0</v>
      </c>
      <c r="AL1055" s="58">
        <f>F1055*AD1055</f>
        <v>0</v>
      </c>
      <c r="AM1055" s="58">
        <f>F1055*AE1055</f>
        <v>0</v>
      </c>
      <c r="AN1055" s="59" t="s">
        <v>1748</v>
      </c>
      <c r="AO1055" s="59" t="s">
        <v>1762</v>
      </c>
      <c r="AP1055" s="47" t="s">
        <v>1775</v>
      </c>
    </row>
    <row r="1056" spans="1:42" x14ac:dyDescent="0.2">
      <c r="D1056" s="60" t="s">
        <v>1483</v>
      </c>
      <c r="F1056" s="61">
        <v>2.79</v>
      </c>
    </row>
    <row r="1057" spans="1:42" x14ac:dyDescent="0.2">
      <c r="A1057" s="55" t="s">
        <v>531</v>
      </c>
      <c r="B1057" s="55" t="s">
        <v>1145</v>
      </c>
      <c r="C1057" s="55" t="s">
        <v>1163</v>
      </c>
      <c r="D1057" s="55" t="s">
        <v>1865</v>
      </c>
      <c r="E1057" s="55" t="s">
        <v>1708</v>
      </c>
      <c r="F1057" s="56">
        <v>2.79</v>
      </c>
      <c r="G1057" s="56">
        <v>0</v>
      </c>
      <c r="H1057" s="56">
        <f>ROUND(F1057*AD1057,2)</f>
        <v>0</v>
      </c>
      <c r="I1057" s="56">
        <f>J1057-H1057</f>
        <v>0</v>
      </c>
      <c r="J1057" s="56">
        <f>ROUND(F1057*G1057,2)</f>
        <v>0</v>
      </c>
      <c r="K1057" s="56">
        <v>3.31E-3</v>
      </c>
      <c r="L1057" s="56">
        <f>F1057*K1057</f>
        <v>9.2349000000000007E-3</v>
      </c>
      <c r="M1057" s="57" t="s">
        <v>7</v>
      </c>
      <c r="N1057" s="56">
        <f>IF(M1057="5",I1057,0)</f>
        <v>0</v>
      </c>
      <c r="Y1057" s="56">
        <f>IF(AC1057=0,J1057,0)</f>
        <v>0</v>
      </c>
      <c r="Z1057" s="56">
        <f>IF(AC1057=15,J1057,0)</f>
        <v>0</v>
      </c>
      <c r="AA1057" s="56">
        <f>IF(AC1057=21,J1057,0)</f>
        <v>0</v>
      </c>
      <c r="AC1057" s="58">
        <v>21</v>
      </c>
      <c r="AD1057" s="58">
        <f>G1057*0.752032520325203</f>
        <v>0</v>
      </c>
      <c r="AE1057" s="58">
        <f>G1057*(1-0.752032520325203)</f>
        <v>0</v>
      </c>
      <c r="AL1057" s="58">
        <f>F1057*AD1057</f>
        <v>0</v>
      </c>
      <c r="AM1057" s="58">
        <f>F1057*AE1057</f>
        <v>0</v>
      </c>
      <c r="AN1057" s="59" t="s">
        <v>1748</v>
      </c>
      <c r="AO1057" s="59" t="s">
        <v>1762</v>
      </c>
      <c r="AP1057" s="47" t="s">
        <v>1775</v>
      </c>
    </row>
    <row r="1058" spans="1:42" x14ac:dyDescent="0.2">
      <c r="D1058" s="60" t="s">
        <v>1483</v>
      </c>
      <c r="F1058" s="61">
        <v>2.79</v>
      </c>
    </row>
    <row r="1059" spans="1:42" x14ac:dyDescent="0.2">
      <c r="A1059" s="52"/>
      <c r="B1059" s="53" t="s">
        <v>1145</v>
      </c>
      <c r="C1059" s="53" t="s">
        <v>700</v>
      </c>
      <c r="D1059" s="269" t="s">
        <v>1265</v>
      </c>
      <c r="E1059" s="270"/>
      <c r="F1059" s="270"/>
      <c r="G1059" s="270"/>
      <c r="H1059" s="54">
        <f>SUM(H1060:H1070)</f>
        <v>0</v>
      </c>
      <c r="I1059" s="54">
        <f>SUM(I1060:I1070)</f>
        <v>0</v>
      </c>
      <c r="J1059" s="54">
        <f>H1059+I1059</f>
        <v>0</v>
      </c>
      <c r="K1059" s="47"/>
      <c r="L1059" s="54">
        <f>SUM(L1060:L1070)</f>
        <v>9.9743999999999979E-3</v>
      </c>
      <c r="O1059" s="54">
        <f>IF(P1059="PR",J1059,SUM(N1060:N1070))</f>
        <v>0</v>
      </c>
      <c r="P1059" s="47" t="s">
        <v>1735</v>
      </c>
      <c r="Q1059" s="54">
        <f>IF(P1059="HS",H1059,0)</f>
        <v>0</v>
      </c>
      <c r="R1059" s="54">
        <f>IF(P1059="HS",I1059-O1059,0)</f>
        <v>0</v>
      </c>
      <c r="S1059" s="54">
        <f>IF(P1059="PS",H1059,0)</f>
        <v>0</v>
      </c>
      <c r="T1059" s="54">
        <f>IF(P1059="PS",I1059-O1059,0)</f>
        <v>0</v>
      </c>
      <c r="U1059" s="54">
        <f>IF(P1059="MP",H1059,0)</f>
        <v>0</v>
      </c>
      <c r="V1059" s="54">
        <f>IF(P1059="MP",I1059-O1059,0)</f>
        <v>0</v>
      </c>
      <c r="W1059" s="54">
        <f>IF(P1059="OM",H1059,0)</f>
        <v>0</v>
      </c>
      <c r="X1059" s="47" t="s">
        <v>1145</v>
      </c>
      <c r="AH1059" s="54">
        <f>SUM(Y1060:Y1070)</f>
        <v>0</v>
      </c>
      <c r="AI1059" s="54">
        <f>SUM(Z1060:Z1070)</f>
        <v>0</v>
      </c>
      <c r="AJ1059" s="54">
        <f>SUM(AA1060:AA1070)</f>
        <v>0</v>
      </c>
    </row>
    <row r="1060" spans="1:42" x14ac:dyDescent="0.2">
      <c r="A1060" s="55" t="s">
        <v>532</v>
      </c>
      <c r="B1060" s="55" t="s">
        <v>1145</v>
      </c>
      <c r="C1060" s="55" t="s">
        <v>1164</v>
      </c>
      <c r="D1060" s="161" t="s">
        <v>1846</v>
      </c>
      <c r="E1060" s="55" t="s">
        <v>1708</v>
      </c>
      <c r="F1060" s="56">
        <v>3.84</v>
      </c>
      <c r="G1060" s="56">
        <v>0</v>
      </c>
      <c r="H1060" s="56">
        <f>ROUND(F1060*AD1060,2)</f>
        <v>0</v>
      </c>
      <c r="I1060" s="56">
        <f>J1060-H1060</f>
        <v>0</v>
      </c>
      <c r="J1060" s="56">
        <f>ROUND(F1060*G1060,2)</f>
        <v>0</v>
      </c>
      <c r="K1060" s="56">
        <v>5.6999999999999998E-4</v>
      </c>
      <c r="L1060" s="56">
        <f>F1060*K1060</f>
        <v>2.1887999999999999E-3</v>
      </c>
      <c r="M1060" s="57" t="s">
        <v>7</v>
      </c>
      <c r="N1060" s="56">
        <f>IF(M1060="5",I1060,0)</f>
        <v>0</v>
      </c>
      <c r="Y1060" s="56">
        <f>IF(AC1060=0,J1060,0)</f>
        <v>0</v>
      </c>
      <c r="Z1060" s="56">
        <f>IF(AC1060=15,J1060,0)</f>
        <v>0</v>
      </c>
      <c r="AA1060" s="56">
        <f>IF(AC1060=21,J1060,0)</f>
        <v>0</v>
      </c>
      <c r="AC1060" s="58">
        <v>21</v>
      </c>
      <c r="AD1060" s="58">
        <f>G1060*0.805751492132393</f>
        <v>0</v>
      </c>
      <c r="AE1060" s="58">
        <f>G1060*(1-0.805751492132393)</f>
        <v>0</v>
      </c>
      <c r="AL1060" s="58">
        <f>F1060*AD1060</f>
        <v>0</v>
      </c>
      <c r="AM1060" s="58">
        <f>F1060*AE1060</f>
        <v>0</v>
      </c>
      <c r="AN1060" s="59" t="s">
        <v>1749</v>
      </c>
      <c r="AO1060" s="59" t="s">
        <v>1763</v>
      </c>
      <c r="AP1060" s="47" t="s">
        <v>1775</v>
      </c>
    </row>
    <row r="1061" spans="1:42" x14ac:dyDescent="0.2">
      <c r="D1061" s="162" t="s">
        <v>1484</v>
      </c>
      <c r="F1061" s="61">
        <v>3.84</v>
      </c>
    </row>
    <row r="1062" spans="1:42" x14ac:dyDescent="0.2">
      <c r="A1062" s="55" t="s">
        <v>533</v>
      </c>
      <c r="B1062" s="55" t="s">
        <v>1145</v>
      </c>
      <c r="C1062" s="55" t="s">
        <v>1165</v>
      </c>
      <c r="D1062" s="161" t="s">
        <v>1847</v>
      </c>
      <c r="E1062" s="55" t="s">
        <v>1708</v>
      </c>
      <c r="F1062" s="56">
        <v>3.84</v>
      </c>
      <c r="G1062" s="56">
        <v>0</v>
      </c>
      <c r="H1062" s="56">
        <f>ROUND(F1062*AD1062,2)</f>
        <v>0</v>
      </c>
      <c r="I1062" s="56">
        <f>J1062-H1062</f>
        <v>0</v>
      </c>
      <c r="J1062" s="56">
        <f>ROUND(F1062*G1062,2)</f>
        <v>0</v>
      </c>
      <c r="K1062" s="56">
        <v>7.3999999999999999E-4</v>
      </c>
      <c r="L1062" s="56">
        <f>F1062*K1062</f>
        <v>2.8415999999999997E-3</v>
      </c>
      <c r="M1062" s="57" t="s">
        <v>7</v>
      </c>
      <c r="N1062" s="56">
        <f>IF(M1062="5",I1062,0)</f>
        <v>0</v>
      </c>
      <c r="Y1062" s="56">
        <f>IF(AC1062=0,J1062,0)</f>
        <v>0</v>
      </c>
      <c r="Z1062" s="56">
        <f>IF(AC1062=15,J1062,0)</f>
        <v>0</v>
      </c>
      <c r="AA1062" s="56">
        <f>IF(AC1062=21,J1062,0)</f>
        <v>0</v>
      </c>
      <c r="AC1062" s="58">
        <v>21</v>
      </c>
      <c r="AD1062" s="58">
        <f>G1062*0.750758341759353</f>
        <v>0</v>
      </c>
      <c r="AE1062" s="58">
        <f>G1062*(1-0.750758341759353)</f>
        <v>0</v>
      </c>
      <c r="AL1062" s="58">
        <f>F1062*AD1062</f>
        <v>0</v>
      </c>
      <c r="AM1062" s="58">
        <f>F1062*AE1062</f>
        <v>0</v>
      </c>
      <c r="AN1062" s="59" t="s">
        <v>1749</v>
      </c>
      <c r="AO1062" s="59" t="s">
        <v>1763</v>
      </c>
      <c r="AP1062" s="47" t="s">
        <v>1775</v>
      </c>
    </row>
    <row r="1063" spans="1:42" x14ac:dyDescent="0.2">
      <c r="D1063" s="162" t="s">
        <v>1485</v>
      </c>
      <c r="F1063" s="61">
        <v>3.84</v>
      </c>
    </row>
    <row r="1064" spans="1:42" x14ac:dyDescent="0.2">
      <c r="A1064" s="55" t="s">
        <v>534</v>
      </c>
      <c r="B1064" s="55" t="s">
        <v>1145</v>
      </c>
      <c r="C1064" s="55" t="s">
        <v>1166</v>
      </c>
      <c r="D1064" s="161" t="s">
        <v>1848</v>
      </c>
      <c r="E1064" s="55" t="s">
        <v>1708</v>
      </c>
      <c r="F1064" s="56">
        <v>1.05</v>
      </c>
      <c r="G1064" s="56">
        <v>0</v>
      </c>
      <c r="H1064" s="56">
        <f>ROUND(F1064*AD1064,2)</f>
        <v>0</v>
      </c>
      <c r="I1064" s="56">
        <f>J1064-H1064</f>
        <v>0</v>
      </c>
      <c r="J1064" s="56">
        <f>ROUND(F1064*G1064,2)</f>
        <v>0</v>
      </c>
      <c r="K1064" s="56">
        <v>4.0000000000000002E-4</v>
      </c>
      <c r="L1064" s="56">
        <f>F1064*K1064</f>
        <v>4.2000000000000002E-4</v>
      </c>
      <c r="M1064" s="57" t="s">
        <v>7</v>
      </c>
      <c r="N1064" s="56">
        <f>IF(M1064="5",I1064,0)</f>
        <v>0</v>
      </c>
      <c r="Y1064" s="56">
        <f>IF(AC1064=0,J1064,0)</f>
        <v>0</v>
      </c>
      <c r="Z1064" s="56">
        <f>IF(AC1064=15,J1064,0)</f>
        <v>0</v>
      </c>
      <c r="AA1064" s="56">
        <f>IF(AC1064=21,J1064,0)</f>
        <v>0</v>
      </c>
      <c r="AC1064" s="58">
        <v>21</v>
      </c>
      <c r="AD1064" s="58">
        <f>G1064*0.966850828729282</f>
        <v>0</v>
      </c>
      <c r="AE1064" s="58">
        <f>G1064*(1-0.966850828729282)</f>
        <v>0</v>
      </c>
      <c r="AL1064" s="58">
        <f>F1064*AD1064</f>
        <v>0</v>
      </c>
      <c r="AM1064" s="58">
        <f>F1064*AE1064</f>
        <v>0</v>
      </c>
      <c r="AN1064" s="59" t="s">
        <v>1749</v>
      </c>
      <c r="AO1064" s="59" t="s">
        <v>1763</v>
      </c>
      <c r="AP1064" s="47" t="s">
        <v>1775</v>
      </c>
    </row>
    <row r="1065" spans="1:42" x14ac:dyDescent="0.2">
      <c r="D1065" s="162" t="s">
        <v>1486</v>
      </c>
      <c r="F1065" s="61">
        <v>1.05</v>
      </c>
    </row>
    <row r="1066" spans="1:42" x14ac:dyDescent="0.2">
      <c r="A1066" s="55" t="s">
        <v>535</v>
      </c>
      <c r="B1066" s="55" t="s">
        <v>1145</v>
      </c>
      <c r="C1066" s="55" t="s">
        <v>1167</v>
      </c>
      <c r="D1066" s="161" t="s">
        <v>1849</v>
      </c>
      <c r="E1066" s="55" t="s">
        <v>1708</v>
      </c>
      <c r="F1066" s="56">
        <v>8.51</v>
      </c>
      <c r="G1066" s="56">
        <v>0</v>
      </c>
      <c r="H1066" s="56">
        <f>ROUND(F1066*AD1066,2)</f>
        <v>0</v>
      </c>
      <c r="I1066" s="56">
        <f>J1066-H1066</f>
        <v>0</v>
      </c>
      <c r="J1066" s="56">
        <f>ROUND(F1066*G1066,2)</f>
        <v>0</v>
      </c>
      <c r="K1066" s="56">
        <v>4.0000000000000002E-4</v>
      </c>
      <c r="L1066" s="56">
        <f>F1066*K1066</f>
        <v>3.4039999999999999E-3</v>
      </c>
      <c r="M1066" s="57" t="s">
        <v>7</v>
      </c>
      <c r="N1066" s="56">
        <f>IF(M1066="5",I1066,0)</f>
        <v>0</v>
      </c>
      <c r="Y1066" s="56">
        <f>IF(AC1066=0,J1066,0)</f>
        <v>0</v>
      </c>
      <c r="Z1066" s="56">
        <f>IF(AC1066=15,J1066,0)</f>
        <v>0</v>
      </c>
      <c r="AA1066" s="56">
        <f>IF(AC1066=21,J1066,0)</f>
        <v>0</v>
      </c>
      <c r="AC1066" s="58">
        <v>21</v>
      </c>
      <c r="AD1066" s="58">
        <f>G1066*0.938757264193116</f>
        <v>0</v>
      </c>
      <c r="AE1066" s="58">
        <f>G1066*(1-0.938757264193116)</f>
        <v>0</v>
      </c>
      <c r="AL1066" s="58">
        <f>F1066*AD1066</f>
        <v>0</v>
      </c>
      <c r="AM1066" s="58">
        <f>F1066*AE1066</f>
        <v>0</v>
      </c>
      <c r="AN1066" s="59" t="s">
        <v>1749</v>
      </c>
      <c r="AO1066" s="59" t="s">
        <v>1763</v>
      </c>
      <c r="AP1066" s="47" t="s">
        <v>1775</v>
      </c>
    </row>
    <row r="1067" spans="1:42" x14ac:dyDescent="0.2">
      <c r="D1067" s="162" t="s">
        <v>1487</v>
      </c>
      <c r="F1067" s="61">
        <v>8.51</v>
      </c>
    </row>
    <row r="1068" spans="1:42" x14ac:dyDescent="0.2">
      <c r="A1068" s="55" t="s">
        <v>536</v>
      </c>
      <c r="B1068" s="55" t="s">
        <v>1145</v>
      </c>
      <c r="C1068" s="55" t="s">
        <v>1168</v>
      </c>
      <c r="D1068" s="161" t="s">
        <v>1850</v>
      </c>
      <c r="E1068" s="55" t="s">
        <v>1709</v>
      </c>
      <c r="F1068" s="56">
        <v>3.5</v>
      </c>
      <c r="G1068" s="56">
        <v>0</v>
      </c>
      <c r="H1068" s="56">
        <f>ROUND(F1068*AD1068,2)</f>
        <v>0</v>
      </c>
      <c r="I1068" s="56">
        <f>J1068-H1068</f>
        <v>0</v>
      </c>
      <c r="J1068" s="56">
        <f>ROUND(F1068*G1068,2)</f>
        <v>0</v>
      </c>
      <c r="K1068" s="56">
        <v>3.2000000000000003E-4</v>
      </c>
      <c r="L1068" s="56">
        <f>F1068*K1068</f>
        <v>1.1200000000000001E-3</v>
      </c>
      <c r="M1068" s="57" t="s">
        <v>7</v>
      </c>
      <c r="N1068" s="56">
        <f>IF(M1068="5",I1068,0)</f>
        <v>0</v>
      </c>
      <c r="Y1068" s="56">
        <f>IF(AC1068=0,J1068,0)</f>
        <v>0</v>
      </c>
      <c r="Z1068" s="56">
        <f>IF(AC1068=15,J1068,0)</f>
        <v>0</v>
      </c>
      <c r="AA1068" s="56">
        <f>IF(AC1068=21,J1068,0)</f>
        <v>0</v>
      </c>
      <c r="AC1068" s="58">
        <v>21</v>
      </c>
      <c r="AD1068" s="58">
        <f>G1068*0.584192439862543</f>
        <v>0</v>
      </c>
      <c r="AE1068" s="58">
        <f>G1068*(1-0.584192439862543)</f>
        <v>0</v>
      </c>
      <c r="AL1068" s="58">
        <f>F1068*AD1068</f>
        <v>0</v>
      </c>
      <c r="AM1068" s="58">
        <f>F1068*AE1068</f>
        <v>0</v>
      </c>
      <c r="AN1068" s="59" t="s">
        <v>1749</v>
      </c>
      <c r="AO1068" s="59" t="s">
        <v>1763</v>
      </c>
      <c r="AP1068" s="47" t="s">
        <v>1775</v>
      </c>
    </row>
    <row r="1069" spans="1:42" x14ac:dyDescent="0.2">
      <c r="D1069" s="162" t="s">
        <v>1488</v>
      </c>
      <c r="F1069" s="61">
        <v>3.5</v>
      </c>
    </row>
    <row r="1070" spans="1:42" x14ac:dyDescent="0.2">
      <c r="A1070" s="55" t="s">
        <v>537</v>
      </c>
      <c r="B1070" s="55" t="s">
        <v>1145</v>
      </c>
      <c r="C1070" s="55" t="s">
        <v>1169</v>
      </c>
      <c r="D1070" s="161" t="s">
        <v>1271</v>
      </c>
      <c r="E1070" s="55" t="s">
        <v>1710</v>
      </c>
      <c r="F1070" s="56">
        <v>0.03</v>
      </c>
      <c r="G1070" s="56">
        <v>0</v>
      </c>
      <c r="H1070" s="56">
        <f>ROUND(F1070*AD1070,2)</f>
        <v>0</v>
      </c>
      <c r="I1070" s="56">
        <f>J1070-H1070</f>
        <v>0</v>
      </c>
      <c r="J1070" s="56">
        <f>ROUND(F1070*G1070,2)</f>
        <v>0</v>
      </c>
      <c r="K1070" s="56">
        <v>0</v>
      </c>
      <c r="L1070" s="56">
        <f>F1070*K1070</f>
        <v>0</v>
      </c>
      <c r="M1070" s="57" t="s">
        <v>10</v>
      </c>
      <c r="N1070" s="56">
        <f>IF(M1070="5",I1070,0)</f>
        <v>0</v>
      </c>
      <c r="Y1070" s="56">
        <f>IF(AC1070=0,J1070,0)</f>
        <v>0</v>
      </c>
      <c r="Z1070" s="56">
        <f>IF(AC1070=15,J1070,0)</f>
        <v>0</v>
      </c>
      <c r="AA1070" s="56">
        <f>IF(AC1070=21,J1070,0)</f>
        <v>0</v>
      </c>
      <c r="AC1070" s="58">
        <v>21</v>
      </c>
      <c r="AD1070" s="58">
        <f>G1070*0</f>
        <v>0</v>
      </c>
      <c r="AE1070" s="58">
        <f>G1070*(1-0)</f>
        <v>0</v>
      </c>
      <c r="AL1070" s="58">
        <f>F1070*AD1070</f>
        <v>0</v>
      </c>
      <c r="AM1070" s="58">
        <f>F1070*AE1070</f>
        <v>0</v>
      </c>
      <c r="AN1070" s="59" t="s">
        <v>1749</v>
      </c>
      <c r="AO1070" s="59" t="s">
        <v>1763</v>
      </c>
      <c r="AP1070" s="47" t="s">
        <v>1775</v>
      </c>
    </row>
    <row r="1071" spans="1:42" x14ac:dyDescent="0.2">
      <c r="D1071" s="162" t="s">
        <v>1489</v>
      </c>
      <c r="F1071" s="61">
        <v>0.03</v>
      </c>
    </row>
    <row r="1072" spans="1:42" x14ac:dyDescent="0.2">
      <c r="A1072" s="52"/>
      <c r="B1072" s="53" t="s">
        <v>1145</v>
      </c>
      <c r="C1072" s="53" t="s">
        <v>710</v>
      </c>
      <c r="D1072" s="269" t="s">
        <v>1273</v>
      </c>
      <c r="E1072" s="270"/>
      <c r="F1072" s="270"/>
      <c r="G1072" s="270"/>
      <c r="H1072" s="54">
        <f>SUM(H1073:H1073)</f>
        <v>0</v>
      </c>
      <c r="I1072" s="54">
        <f>SUM(I1073:I1073)</f>
        <v>0</v>
      </c>
      <c r="J1072" s="54">
        <f>H1072+I1072</f>
        <v>0</v>
      </c>
      <c r="K1072" s="47"/>
      <c r="L1072" s="54">
        <f>SUM(L1073:L1073)</f>
        <v>1.4599999999999999E-3</v>
      </c>
      <c r="O1072" s="54">
        <f>IF(P1072="PR",J1072,SUM(N1073:N1073))</f>
        <v>0</v>
      </c>
      <c r="P1072" s="47" t="s">
        <v>1735</v>
      </c>
      <c r="Q1072" s="54">
        <f>IF(P1072="HS",H1072,0)</f>
        <v>0</v>
      </c>
      <c r="R1072" s="54">
        <f>IF(P1072="HS",I1072-O1072,0)</f>
        <v>0</v>
      </c>
      <c r="S1072" s="54">
        <f>IF(P1072="PS",H1072,0)</f>
        <v>0</v>
      </c>
      <c r="T1072" s="54">
        <f>IF(P1072="PS",I1072-O1072,0)</f>
        <v>0</v>
      </c>
      <c r="U1072" s="54">
        <f>IF(P1072="MP",H1072,0)</f>
        <v>0</v>
      </c>
      <c r="V1072" s="54">
        <f>IF(P1072="MP",I1072-O1072,0)</f>
        <v>0</v>
      </c>
      <c r="W1072" s="54">
        <f>IF(P1072="OM",H1072,0)</f>
        <v>0</v>
      </c>
      <c r="X1072" s="47" t="s">
        <v>1145</v>
      </c>
      <c r="AH1072" s="54">
        <f>SUM(Y1073:Y1073)</f>
        <v>0</v>
      </c>
      <c r="AI1072" s="54">
        <f>SUM(Z1073:Z1073)</f>
        <v>0</v>
      </c>
      <c r="AJ1072" s="54">
        <f>SUM(AA1073:AA1073)</f>
        <v>0</v>
      </c>
    </row>
    <row r="1073" spans="1:42" x14ac:dyDescent="0.2">
      <c r="A1073" s="55" t="s">
        <v>538</v>
      </c>
      <c r="B1073" s="55" t="s">
        <v>1145</v>
      </c>
      <c r="C1073" s="55" t="s">
        <v>1170</v>
      </c>
      <c r="D1073" s="55" t="s">
        <v>1274</v>
      </c>
      <c r="E1073" s="55" t="s">
        <v>1711</v>
      </c>
      <c r="F1073" s="56">
        <v>1</v>
      </c>
      <c r="G1073" s="56">
        <v>0</v>
      </c>
      <c r="H1073" s="56">
        <f>ROUND(F1073*AD1073,2)</f>
        <v>0</v>
      </c>
      <c r="I1073" s="56">
        <f>J1073-H1073</f>
        <v>0</v>
      </c>
      <c r="J1073" s="56">
        <f>ROUND(F1073*G1073,2)</f>
        <v>0</v>
      </c>
      <c r="K1073" s="56">
        <v>1.4599999999999999E-3</v>
      </c>
      <c r="L1073" s="56">
        <f>F1073*K1073</f>
        <v>1.4599999999999999E-3</v>
      </c>
      <c r="M1073" s="57" t="s">
        <v>7</v>
      </c>
      <c r="N1073" s="56">
        <f>IF(M1073="5",I1073,0)</f>
        <v>0</v>
      </c>
      <c r="Y1073" s="56">
        <f>IF(AC1073=0,J1073,0)</f>
        <v>0</v>
      </c>
      <c r="Z1073" s="56">
        <f>IF(AC1073=15,J1073,0)</f>
        <v>0</v>
      </c>
      <c r="AA1073" s="56">
        <f>IF(AC1073=21,J1073,0)</f>
        <v>0</v>
      </c>
      <c r="AC1073" s="58">
        <v>21</v>
      </c>
      <c r="AD1073" s="58">
        <f>G1073*0</f>
        <v>0</v>
      </c>
      <c r="AE1073" s="58">
        <f>G1073*(1-0)</f>
        <v>0</v>
      </c>
      <c r="AL1073" s="58">
        <f>F1073*AD1073</f>
        <v>0</v>
      </c>
      <c r="AM1073" s="58">
        <f>F1073*AE1073</f>
        <v>0</v>
      </c>
      <c r="AN1073" s="59" t="s">
        <v>1750</v>
      </c>
      <c r="AO1073" s="59" t="s">
        <v>1764</v>
      </c>
      <c r="AP1073" s="47" t="s">
        <v>1775</v>
      </c>
    </row>
    <row r="1074" spans="1:42" x14ac:dyDescent="0.2">
      <c r="D1074" s="60" t="s">
        <v>1275</v>
      </c>
      <c r="F1074" s="61">
        <v>1</v>
      </c>
    </row>
    <row r="1075" spans="1:42" x14ac:dyDescent="0.2">
      <c r="A1075" s="52"/>
      <c r="B1075" s="53" t="s">
        <v>1145</v>
      </c>
      <c r="C1075" s="53" t="s">
        <v>714</v>
      </c>
      <c r="D1075" s="269" t="s">
        <v>1276</v>
      </c>
      <c r="E1075" s="270"/>
      <c r="F1075" s="270"/>
      <c r="G1075" s="270"/>
      <c r="H1075" s="54">
        <f>SUM(H1076:H1104)</f>
        <v>0</v>
      </c>
      <c r="I1075" s="54">
        <f>SUM(I1076:I1104)</f>
        <v>0</v>
      </c>
      <c r="J1075" s="54">
        <f>H1075+I1075</f>
        <v>0</v>
      </c>
      <c r="K1075" s="47"/>
      <c r="L1075" s="54">
        <f>SUM(L1076:L1104)</f>
        <v>5.178E-2</v>
      </c>
      <c r="O1075" s="54">
        <f>IF(P1075="PR",J1075,SUM(N1076:N1104))</f>
        <v>0</v>
      </c>
      <c r="P1075" s="47" t="s">
        <v>1735</v>
      </c>
      <c r="Q1075" s="54">
        <f>IF(P1075="HS",H1075,0)</f>
        <v>0</v>
      </c>
      <c r="R1075" s="54">
        <f>IF(P1075="HS",I1075-O1075,0)</f>
        <v>0</v>
      </c>
      <c r="S1075" s="54">
        <f>IF(P1075="PS",H1075,0)</f>
        <v>0</v>
      </c>
      <c r="T1075" s="54">
        <f>IF(P1075="PS",I1075-O1075,0)</f>
        <v>0</v>
      </c>
      <c r="U1075" s="54">
        <f>IF(P1075="MP",H1075,0)</f>
        <v>0</v>
      </c>
      <c r="V1075" s="54">
        <f>IF(P1075="MP",I1075-O1075,0)</f>
        <v>0</v>
      </c>
      <c r="W1075" s="54">
        <f>IF(P1075="OM",H1075,0)</f>
        <v>0</v>
      </c>
      <c r="X1075" s="47" t="s">
        <v>1145</v>
      </c>
      <c r="AH1075" s="54">
        <f>SUM(Y1076:Y1104)</f>
        <v>0</v>
      </c>
      <c r="AI1075" s="54">
        <f>SUM(Z1076:Z1104)</f>
        <v>0</v>
      </c>
      <c r="AJ1075" s="54">
        <f>SUM(AA1076:AA1104)</f>
        <v>0</v>
      </c>
    </row>
    <row r="1076" spans="1:42" x14ac:dyDescent="0.2">
      <c r="A1076" s="55" t="s">
        <v>539</v>
      </c>
      <c r="B1076" s="55" t="s">
        <v>1145</v>
      </c>
      <c r="C1076" s="55" t="s">
        <v>1171</v>
      </c>
      <c r="D1076" s="55" t="s">
        <v>1837</v>
      </c>
      <c r="E1076" s="55" t="s">
        <v>1712</v>
      </c>
      <c r="F1076" s="56">
        <v>1</v>
      </c>
      <c r="G1076" s="56">
        <v>0</v>
      </c>
      <c r="H1076" s="56">
        <f>ROUND(F1076*AD1076,2)</f>
        <v>0</v>
      </c>
      <c r="I1076" s="56">
        <f>J1076-H1076</f>
        <v>0</v>
      </c>
      <c r="J1076" s="56">
        <f>ROUND(F1076*G1076,2)</f>
        <v>0</v>
      </c>
      <c r="K1076" s="56">
        <v>1.41E-3</v>
      </c>
      <c r="L1076" s="56">
        <f>F1076*K1076</f>
        <v>1.41E-3</v>
      </c>
      <c r="M1076" s="57" t="s">
        <v>7</v>
      </c>
      <c r="N1076" s="56">
        <f>IF(M1076="5",I1076,0)</f>
        <v>0</v>
      </c>
      <c r="Y1076" s="56">
        <f>IF(AC1076=0,J1076,0)</f>
        <v>0</v>
      </c>
      <c r="Z1076" s="56">
        <f>IF(AC1076=15,J1076,0)</f>
        <v>0</v>
      </c>
      <c r="AA1076" s="56">
        <f>IF(AC1076=21,J1076,0)</f>
        <v>0</v>
      </c>
      <c r="AC1076" s="58">
        <v>21</v>
      </c>
      <c r="AD1076" s="58">
        <f>G1076*0.538136882129278</f>
        <v>0</v>
      </c>
      <c r="AE1076" s="58">
        <f>G1076*(1-0.538136882129278)</f>
        <v>0</v>
      </c>
      <c r="AL1076" s="58">
        <f>F1076*AD1076</f>
        <v>0</v>
      </c>
      <c r="AM1076" s="58">
        <f>F1076*AE1076</f>
        <v>0</v>
      </c>
      <c r="AN1076" s="59" t="s">
        <v>1751</v>
      </c>
      <c r="AO1076" s="59" t="s">
        <v>1764</v>
      </c>
      <c r="AP1076" s="47" t="s">
        <v>1775</v>
      </c>
    </row>
    <row r="1077" spans="1:42" x14ac:dyDescent="0.2">
      <c r="D1077" s="60" t="s">
        <v>1275</v>
      </c>
      <c r="F1077" s="61">
        <v>1</v>
      </c>
    </row>
    <row r="1078" spans="1:42" x14ac:dyDescent="0.2">
      <c r="A1078" s="62" t="s">
        <v>540</v>
      </c>
      <c r="B1078" s="62" t="s">
        <v>1145</v>
      </c>
      <c r="C1078" s="62" t="s">
        <v>1172</v>
      </c>
      <c r="D1078" s="163" t="s">
        <v>1851</v>
      </c>
      <c r="E1078" s="62" t="s">
        <v>1712</v>
      </c>
      <c r="F1078" s="63">
        <v>1</v>
      </c>
      <c r="G1078" s="63">
        <v>0</v>
      </c>
      <c r="H1078" s="63">
        <f>ROUND(F1078*AD1078,2)</f>
        <v>0</v>
      </c>
      <c r="I1078" s="63">
        <f>J1078-H1078</f>
        <v>0</v>
      </c>
      <c r="J1078" s="63">
        <f>ROUND(F1078*G1078,2)</f>
        <v>0</v>
      </c>
      <c r="K1078" s="63">
        <v>1.4E-2</v>
      </c>
      <c r="L1078" s="63">
        <f>F1078*K1078</f>
        <v>1.4E-2</v>
      </c>
      <c r="M1078" s="64" t="s">
        <v>1731</v>
      </c>
      <c r="N1078" s="63">
        <f>IF(M1078="5",I1078,0)</f>
        <v>0</v>
      </c>
      <c r="Y1078" s="63">
        <f>IF(AC1078=0,J1078,0)</f>
        <v>0</v>
      </c>
      <c r="Z1078" s="63">
        <f>IF(AC1078=15,J1078,0)</f>
        <v>0</v>
      </c>
      <c r="AA1078" s="63">
        <f>IF(AC1078=21,J1078,0)</f>
        <v>0</v>
      </c>
      <c r="AC1078" s="58">
        <v>21</v>
      </c>
      <c r="AD1078" s="58">
        <f>G1078*1</f>
        <v>0</v>
      </c>
      <c r="AE1078" s="58">
        <f>G1078*(1-1)</f>
        <v>0</v>
      </c>
      <c r="AL1078" s="58">
        <f>F1078*AD1078</f>
        <v>0</v>
      </c>
      <c r="AM1078" s="58">
        <f>F1078*AE1078</f>
        <v>0</v>
      </c>
      <c r="AN1078" s="59" t="s">
        <v>1751</v>
      </c>
      <c r="AO1078" s="59" t="s">
        <v>1764</v>
      </c>
      <c r="AP1078" s="47" t="s">
        <v>1775</v>
      </c>
    </row>
    <row r="1079" spans="1:42" x14ac:dyDescent="0.2">
      <c r="D1079" s="60" t="s">
        <v>1275</v>
      </c>
      <c r="F1079" s="61">
        <v>1</v>
      </c>
    </row>
    <row r="1080" spans="1:42" x14ac:dyDescent="0.2">
      <c r="A1080" s="55" t="s">
        <v>541</v>
      </c>
      <c r="B1080" s="55" t="s">
        <v>1145</v>
      </c>
      <c r="C1080" s="55" t="s">
        <v>1173</v>
      </c>
      <c r="D1080" s="55" t="s">
        <v>1278</v>
      </c>
      <c r="E1080" s="55" t="s">
        <v>1712</v>
      </c>
      <c r="F1080" s="56">
        <v>1</v>
      </c>
      <c r="G1080" s="56">
        <v>0</v>
      </c>
      <c r="H1080" s="56">
        <f>ROUND(F1080*AD1080,2)</f>
        <v>0</v>
      </c>
      <c r="I1080" s="56">
        <f>J1080-H1080</f>
        <v>0</v>
      </c>
      <c r="J1080" s="56">
        <f>ROUND(F1080*G1080,2)</f>
        <v>0</v>
      </c>
      <c r="K1080" s="56">
        <v>1.1999999999999999E-3</v>
      </c>
      <c r="L1080" s="56">
        <f>F1080*K1080</f>
        <v>1.1999999999999999E-3</v>
      </c>
      <c r="M1080" s="57" t="s">
        <v>7</v>
      </c>
      <c r="N1080" s="56">
        <f>IF(M1080="5",I1080,0)</f>
        <v>0</v>
      </c>
      <c r="Y1080" s="56">
        <f>IF(AC1080=0,J1080,0)</f>
        <v>0</v>
      </c>
      <c r="Z1080" s="56">
        <f>IF(AC1080=15,J1080,0)</f>
        <v>0</v>
      </c>
      <c r="AA1080" s="56">
        <f>IF(AC1080=21,J1080,0)</f>
        <v>0</v>
      </c>
      <c r="AC1080" s="58">
        <v>21</v>
      </c>
      <c r="AD1080" s="58">
        <f>G1080*0.50771855010661</f>
        <v>0</v>
      </c>
      <c r="AE1080" s="58">
        <f>G1080*(1-0.50771855010661)</f>
        <v>0</v>
      </c>
      <c r="AL1080" s="58">
        <f>F1080*AD1080</f>
        <v>0</v>
      </c>
      <c r="AM1080" s="58">
        <f>F1080*AE1080</f>
        <v>0</v>
      </c>
      <c r="AN1080" s="59" t="s">
        <v>1751</v>
      </c>
      <c r="AO1080" s="59" t="s">
        <v>1764</v>
      </c>
      <c r="AP1080" s="47" t="s">
        <v>1775</v>
      </c>
    </row>
    <row r="1081" spans="1:42" x14ac:dyDescent="0.2">
      <c r="D1081" s="60" t="s">
        <v>1275</v>
      </c>
      <c r="F1081" s="61">
        <v>1</v>
      </c>
    </row>
    <row r="1082" spans="1:42" x14ac:dyDescent="0.2">
      <c r="A1082" s="62" t="s">
        <v>542</v>
      </c>
      <c r="B1082" s="62" t="s">
        <v>1145</v>
      </c>
      <c r="C1082" s="62" t="s">
        <v>1174</v>
      </c>
      <c r="D1082" s="164" t="s">
        <v>1852</v>
      </c>
      <c r="E1082" s="62" t="s">
        <v>1712</v>
      </c>
      <c r="F1082" s="63">
        <v>1</v>
      </c>
      <c r="G1082" s="63">
        <v>0</v>
      </c>
      <c r="H1082" s="63">
        <f>ROUND(F1082*AD1082,2)</f>
        <v>0</v>
      </c>
      <c r="I1082" s="63">
        <f>J1082-H1082</f>
        <v>0</v>
      </c>
      <c r="J1082" s="63">
        <f>ROUND(F1082*G1082,2)</f>
        <v>0</v>
      </c>
      <c r="K1082" s="63">
        <v>1.0499999999999999E-3</v>
      </c>
      <c r="L1082" s="63">
        <f>F1082*K1082</f>
        <v>1.0499999999999999E-3</v>
      </c>
      <c r="M1082" s="64" t="s">
        <v>1731</v>
      </c>
      <c r="N1082" s="63">
        <f>IF(M1082="5",I1082,0)</f>
        <v>0</v>
      </c>
      <c r="Y1082" s="63">
        <f>IF(AC1082=0,J1082,0)</f>
        <v>0</v>
      </c>
      <c r="Z1082" s="63">
        <f>IF(AC1082=15,J1082,0)</f>
        <v>0</v>
      </c>
      <c r="AA1082" s="63">
        <f>IF(AC1082=21,J1082,0)</f>
        <v>0</v>
      </c>
      <c r="AC1082" s="58">
        <v>21</v>
      </c>
      <c r="AD1082" s="58">
        <f>G1082*1</f>
        <v>0</v>
      </c>
      <c r="AE1082" s="58">
        <f>G1082*(1-1)</f>
        <v>0</v>
      </c>
      <c r="AL1082" s="58">
        <f>F1082*AD1082</f>
        <v>0</v>
      </c>
      <c r="AM1082" s="58">
        <f>F1082*AE1082</f>
        <v>0</v>
      </c>
      <c r="AN1082" s="59" t="s">
        <v>1751</v>
      </c>
      <c r="AO1082" s="59" t="s">
        <v>1764</v>
      </c>
      <c r="AP1082" s="47" t="s">
        <v>1775</v>
      </c>
    </row>
    <row r="1083" spans="1:42" x14ac:dyDescent="0.2">
      <c r="D1083" s="60" t="s">
        <v>1275</v>
      </c>
      <c r="F1083" s="61">
        <v>1</v>
      </c>
    </row>
    <row r="1084" spans="1:42" x14ac:dyDescent="0.2">
      <c r="A1084" s="62" t="s">
        <v>543</v>
      </c>
      <c r="B1084" s="62" t="s">
        <v>1145</v>
      </c>
      <c r="C1084" s="62" t="s">
        <v>1175</v>
      </c>
      <c r="D1084" s="62" t="s">
        <v>1446</v>
      </c>
      <c r="E1084" s="62" t="s">
        <v>1712</v>
      </c>
      <c r="F1084" s="63">
        <v>1</v>
      </c>
      <c r="G1084" s="63">
        <v>0</v>
      </c>
      <c r="H1084" s="63">
        <f>ROUND(F1084*AD1084,2)</f>
        <v>0</v>
      </c>
      <c r="I1084" s="63">
        <f>J1084-H1084</f>
        <v>0</v>
      </c>
      <c r="J1084" s="63">
        <f>ROUND(F1084*G1084,2)</f>
        <v>0</v>
      </c>
      <c r="K1084" s="63">
        <v>7.3999999999999999E-4</v>
      </c>
      <c r="L1084" s="63">
        <f>F1084*K1084</f>
        <v>7.3999999999999999E-4</v>
      </c>
      <c r="M1084" s="64" t="s">
        <v>1731</v>
      </c>
      <c r="N1084" s="63">
        <f>IF(M1084="5",I1084,0)</f>
        <v>0</v>
      </c>
      <c r="Y1084" s="63">
        <f>IF(AC1084=0,J1084,0)</f>
        <v>0</v>
      </c>
      <c r="Z1084" s="63">
        <f>IF(AC1084=15,J1084,0)</f>
        <v>0</v>
      </c>
      <c r="AA1084" s="63">
        <f>IF(AC1084=21,J1084,0)</f>
        <v>0</v>
      </c>
      <c r="AC1084" s="58">
        <v>21</v>
      </c>
      <c r="AD1084" s="58">
        <f>G1084*1</f>
        <v>0</v>
      </c>
      <c r="AE1084" s="58">
        <f>G1084*(1-1)</f>
        <v>0</v>
      </c>
      <c r="AL1084" s="58">
        <f>F1084*AD1084</f>
        <v>0</v>
      </c>
      <c r="AM1084" s="58">
        <f>F1084*AE1084</f>
        <v>0</v>
      </c>
      <c r="AN1084" s="59" t="s">
        <v>1751</v>
      </c>
      <c r="AO1084" s="59" t="s">
        <v>1764</v>
      </c>
      <c r="AP1084" s="47" t="s">
        <v>1775</v>
      </c>
    </row>
    <row r="1085" spans="1:42" x14ac:dyDescent="0.2">
      <c r="D1085" s="60" t="s">
        <v>1275</v>
      </c>
      <c r="F1085" s="61">
        <v>1</v>
      </c>
    </row>
    <row r="1086" spans="1:42" x14ac:dyDescent="0.2">
      <c r="A1086" s="55" t="s">
        <v>544</v>
      </c>
      <c r="B1086" s="55" t="s">
        <v>1145</v>
      </c>
      <c r="C1086" s="55" t="s">
        <v>1176</v>
      </c>
      <c r="D1086" s="55" t="s">
        <v>1280</v>
      </c>
      <c r="E1086" s="55" t="s">
        <v>1713</v>
      </c>
      <c r="F1086" s="56">
        <v>1</v>
      </c>
      <c r="G1086" s="56">
        <v>0</v>
      </c>
      <c r="H1086" s="56">
        <f>ROUND(F1086*AD1086,2)</f>
        <v>0</v>
      </c>
      <c r="I1086" s="56">
        <f>J1086-H1086</f>
        <v>0</v>
      </c>
      <c r="J1086" s="56">
        <f>ROUND(F1086*G1086,2)</f>
        <v>0</v>
      </c>
      <c r="K1086" s="56">
        <v>4.0000000000000001E-3</v>
      </c>
      <c r="L1086" s="56">
        <f>F1086*K1086</f>
        <v>4.0000000000000001E-3</v>
      </c>
      <c r="M1086" s="57" t="s">
        <v>7</v>
      </c>
      <c r="N1086" s="56">
        <f>IF(M1086="5",I1086,0)</f>
        <v>0</v>
      </c>
      <c r="Y1086" s="56">
        <f>IF(AC1086=0,J1086,0)</f>
        <v>0</v>
      </c>
      <c r="Z1086" s="56">
        <f>IF(AC1086=15,J1086,0)</f>
        <v>0</v>
      </c>
      <c r="AA1086" s="56">
        <f>IF(AC1086=21,J1086,0)</f>
        <v>0</v>
      </c>
      <c r="AC1086" s="58">
        <v>21</v>
      </c>
      <c r="AD1086" s="58">
        <f>G1086*0.62904717853839</f>
        <v>0</v>
      </c>
      <c r="AE1086" s="58">
        <f>G1086*(1-0.62904717853839)</f>
        <v>0</v>
      </c>
      <c r="AL1086" s="58">
        <f>F1086*AD1086</f>
        <v>0</v>
      </c>
      <c r="AM1086" s="58">
        <f>F1086*AE1086</f>
        <v>0</v>
      </c>
      <c r="AN1086" s="59" t="s">
        <v>1751</v>
      </c>
      <c r="AO1086" s="59" t="s">
        <v>1764</v>
      </c>
      <c r="AP1086" s="47" t="s">
        <v>1775</v>
      </c>
    </row>
    <row r="1087" spans="1:42" x14ac:dyDescent="0.2">
      <c r="D1087" s="60" t="s">
        <v>1275</v>
      </c>
      <c r="F1087" s="61">
        <v>1</v>
      </c>
    </row>
    <row r="1088" spans="1:42" x14ac:dyDescent="0.2">
      <c r="A1088" s="62" t="s">
        <v>545</v>
      </c>
      <c r="B1088" s="62" t="s">
        <v>1145</v>
      </c>
      <c r="C1088" s="62" t="s">
        <v>1178</v>
      </c>
      <c r="D1088" s="62" t="s">
        <v>1843</v>
      </c>
      <c r="E1088" s="62" t="s">
        <v>1712</v>
      </c>
      <c r="F1088" s="63">
        <v>1</v>
      </c>
      <c r="G1088" s="63">
        <v>0</v>
      </c>
      <c r="H1088" s="63">
        <f>ROUND(F1088*AD1088,2)</f>
        <v>0</v>
      </c>
      <c r="I1088" s="63">
        <f>J1088-H1088</f>
        <v>0</v>
      </c>
      <c r="J1088" s="63">
        <f>ROUND(F1088*G1088,2)</f>
        <v>0</v>
      </c>
      <c r="K1088" s="63">
        <v>1E-3</v>
      </c>
      <c r="L1088" s="63">
        <f>F1088*K1088</f>
        <v>1E-3</v>
      </c>
      <c r="M1088" s="64" t="s">
        <v>1731</v>
      </c>
      <c r="N1088" s="63">
        <f>IF(M1088="5",I1088,0)</f>
        <v>0</v>
      </c>
      <c r="Y1088" s="63">
        <f>IF(AC1088=0,J1088,0)</f>
        <v>0</v>
      </c>
      <c r="Z1088" s="63">
        <f>IF(AC1088=15,J1088,0)</f>
        <v>0</v>
      </c>
      <c r="AA1088" s="63">
        <f>IF(AC1088=21,J1088,0)</f>
        <v>0</v>
      </c>
      <c r="AC1088" s="58">
        <v>21</v>
      </c>
      <c r="AD1088" s="58">
        <f>G1088*1</f>
        <v>0</v>
      </c>
      <c r="AE1088" s="58">
        <f>G1088*(1-1)</f>
        <v>0</v>
      </c>
      <c r="AL1088" s="58">
        <f>F1088*AD1088</f>
        <v>0</v>
      </c>
      <c r="AM1088" s="58">
        <f>F1088*AE1088</f>
        <v>0</v>
      </c>
      <c r="AN1088" s="59" t="s">
        <v>1751</v>
      </c>
      <c r="AO1088" s="59" t="s">
        <v>1764</v>
      </c>
      <c r="AP1088" s="47" t="s">
        <v>1775</v>
      </c>
    </row>
    <row r="1089" spans="1:42" x14ac:dyDescent="0.2">
      <c r="D1089" s="60" t="s">
        <v>1275</v>
      </c>
      <c r="F1089" s="61">
        <v>1</v>
      </c>
    </row>
    <row r="1090" spans="1:42" x14ac:dyDescent="0.2">
      <c r="A1090" s="62" t="s">
        <v>546</v>
      </c>
      <c r="B1090" s="62" t="s">
        <v>1145</v>
      </c>
      <c r="C1090" s="62" t="s">
        <v>1177</v>
      </c>
      <c r="D1090" s="165" t="s">
        <v>1853</v>
      </c>
      <c r="E1090" s="62" t="s">
        <v>1712</v>
      </c>
      <c r="F1090" s="63">
        <v>1</v>
      </c>
      <c r="G1090" s="63">
        <v>0</v>
      </c>
      <c r="H1090" s="63">
        <f>ROUND(F1090*AD1090,2)</f>
        <v>0</v>
      </c>
      <c r="I1090" s="63">
        <f>J1090-H1090</f>
        <v>0</v>
      </c>
      <c r="J1090" s="63">
        <f>ROUND(F1090*G1090,2)</f>
        <v>0</v>
      </c>
      <c r="K1090" s="63">
        <v>1.4500000000000001E-2</v>
      </c>
      <c r="L1090" s="63">
        <f>F1090*K1090</f>
        <v>1.4500000000000001E-2</v>
      </c>
      <c r="M1090" s="64" t="s">
        <v>1731</v>
      </c>
      <c r="N1090" s="63">
        <f>IF(M1090="5",I1090,0)</f>
        <v>0</v>
      </c>
      <c r="Y1090" s="63">
        <f>IF(AC1090=0,J1090,0)</f>
        <v>0</v>
      </c>
      <c r="Z1090" s="63">
        <f>IF(AC1090=15,J1090,0)</f>
        <v>0</v>
      </c>
      <c r="AA1090" s="63">
        <f>IF(AC1090=21,J1090,0)</f>
        <v>0</v>
      </c>
      <c r="AC1090" s="58">
        <v>21</v>
      </c>
      <c r="AD1090" s="58">
        <f>G1090*1</f>
        <v>0</v>
      </c>
      <c r="AE1090" s="58">
        <f>G1090*(1-1)</f>
        <v>0</v>
      </c>
      <c r="AL1090" s="58">
        <f>F1090*AD1090</f>
        <v>0</v>
      </c>
      <c r="AM1090" s="58">
        <f>F1090*AE1090</f>
        <v>0</v>
      </c>
      <c r="AN1090" s="59" t="s">
        <v>1751</v>
      </c>
      <c r="AO1090" s="59" t="s">
        <v>1764</v>
      </c>
      <c r="AP1090" s="47" t="s">
        <v>1775</v>
      </c>
    </row>
    <row r="1091" spans="1:42" x14ac:dyDescent="0.2">
      <c r="D1091" s="60" t="s">
        <v>1275</v>
      </c>
      <c r="F1091" s="61">
        <v>1</v>
      </c>
    </row>
    <row r="1092" spans="1:42" x14ac:dyDescent="0.2">
      <c r="A1092" s="55" t="s">
        <v>547</v>
      </c>
      <c r="B1092" s="55" t="s">
        <v>1145</v>
      </c>
      <c r="C1092" s="55" t="s">
        <v>1179</v>
      </c>
      <c r="D1092" s="55" t="s">
        <v>1281</v>
      </c>
      <c r="E1092" s="55" t="s">
        <v>1713</v>
      </c>
      <c r="F1092" s="56">
        <v>1</v>
      </c>
      <c r="G1092" s="56">
        <v>0</v>
      </c>
      <c r="H1092" s="56">
        <f>ROUND(F1092*AD1092,2)</f>
        <v>0</v>
      </c>
      <c r="I1092" s="56">
        <f>J1092-H1092</f>
        <v>0</v>
      </c>
      <c r="J1092" s="56">
        <f>ROUND(F1092*G1092,2)</f>
        <v>0</v>
      </c>
      <c r="K1092" s="56">
        <v>1.7000000000000001E-4</v>
      </c>
      <c r="L1092" s="56">
        <f>F1092*K1092</f>
        <v>1.7000000000000001E-4</v>
      </c>
      <c r="M1092" s="57" t="s">
        <v>7</v>
      </c>
      <c r="N1092" s="56">
        <f>IF(M1092="5",I1092,0)</f>
        <v>0</v>
      </c>
      <c r="Y1092" s="56">
        <f>IF(AC1092=0,J1092,0)</f>
        <v>0</v>
      </c>
      <c r="Z1092" s="56">
        <f>IF(AC1092=15,J1092,0)</f>
        <v>0</v>
      </c>
      <c r="AA1092" s="56">
        <f>IF(AC1092=21,J1092,0)</f>
        <v>0</v>
      </c>
      <c r="AC1092" s="58">
        <v>21</v>
      </c>
      <c r="AD1092" s="58">
        <f>G1092*0.503959731543624</f>
        <v>0</v>
      </c>
      <c r="AE1092" s="58">
        <f>G1092*(1-0.503959731543624)</f>
        <v>0</v>
      </c>
      <c r="AL1092" s="58">
        <f>F1092*AD1092</f>
        <v>0</v>
      </c>
      <c r="AM1092" s="58">
        <f>F1092*AE1092</f>
        <v>0</v>
      </c>
      <c r="AN1092" s="59" t="s">
        <v>1751</v>
      </c>
      <c r="AO1092" s="59" t="s">
        <v>1764</v>
      </c>
      <c r="AP1092" s="47" t="s">
        <v>1775</v>
      </c>
    </row>
    <row r="1093" spans="1:42" x14ac:dyDescent="0.2">
      <c r="D1093" s="60" t="s">
        <v>1275</v>
      </c>
      <c r="F1093" s="61">
        <v>1</v>
      </c>
    </row>
    <row r="1094" spans="1:42" x14ac:dyDescent="0.2">
      <c r="A1094" s="55" t="s">
        <v>548</v>
      </c>
      <c r="B1094" s="55" t="s">
        <v>1145</v>
      </c>
      <c r="C1094" s="55" t="s">
        <v>1180</v>
      </c>
      <c r="D1094" s="166" t="s">
        <v>1854</v>
      </c>
      <c r="E1094" s="55" t="s">
        <v>1709</v>
      </c>
      <c r="F1094" s="56">
        <v>0.5</v>
      </c>
      <c r="G1094" s="56">
        <v>0</v>
      </c>
      <c r="H1094" s="56">
        <f>ROUND(F1094*AD1094,2)</f>
        <v>0</v>
      </c>
      <c r="I1094" s="56">
        <f>J1094-H1094</f>
        <v>0</v>
      </c>
      <c r="J1094" s="56">
        <f>ROUND(F1094*G1094,2)</f>
        <v>0</v>
      </c>
      <c r="K1094" s="56">
        <v>8.9999999999999993E-3</v>
      </c>
      <c r="L1094" s="56">
        <f>F1094*K1094</f>
        <v>4.4999999999999997E-3</v>
      </c>
      <c r="M1094" s="57" t="s">
        <v>7</v>
      </c>
      <c r="N1094" s="56">
        <f>IF(M1094="5",I1094,0)</f>
        <v>0</v>
      </c>
      <c r="Y1094" s="56">
        <f>IF(AC1094=0,J1094,0)</f>
        <v>0</v>
      </c>
      <c r="Z1094" s="56">
        <f>IF(AC1094=15,J1094,0)</f>
        <v>0</v>
      </c>
      <c r="AA1094" s="56">
        <f>IF(AC1094=21,J1094,0)</f>
        <v>0</v>
      </c>
      <c r="AC1094" s="58">
        <v>21</v>
      </c>
      <c r="AD1094" s="58">
        <f>G1094*1</f>
        <v>0</v>
      </c>
      <c r="AE1094" s="58">
        <f>G1094*(1-1)</f>
        <v>0</v>
      </c>
      <c r="AL1094" s="58">
        <f>F1094*AD1094</f>
        <v>0</v>
      </c>
      <c r="AM1094" s="58">
        <f>F1094*AE1094</f>
        <v>0</v>
      </c>
      <c r="AN1094" s="59" t="s">
        <v>1751</v>
      </c>
      <c r="AO1094" s="59" t="s">
        <v>1764</v>
      </c>
      <c r="AP1094" s="47" t="s">
        <v>1775</v>
      </c>
    </row>
    <row r="1095" spans="1:42" x14ac:dyDescent="0.2">
      <c r="D1095" s="60" t="s">
        <v>1462</v>
      </c>
      <c r="F1095" s="61">
        <v>0.5</v>
      </c>
    </row>
    <row r="1096" spans="1:42" x14ac:dyDescent="0.2">
      <c r="A1096" s="55" t="s">
        <v>549</v>
      </c>
      <c r="B1096" s="55" t="s">
        <v>1145</v>
      </c>
      <c r="C1096" s="55" t="s">
        <v>1181</v>
      </c>
      <c r="D1096" s="55" t="s">
        <v>1839</v>
      </c>
      <c r="E1096" s="55" t="s">
        <v>1712</v>
      </c>
      <c r="F1096" s="56">
        <v>1</v>
      </c>
      <c r="G1096" s="56">
        <v>0</v>
      </c>
      <c r="H1096" s="56">
        <f>ROUND(F1096*AD1096,2)</f>
        <v>0</v>
      </c>
      <c r="I1096" s="56">
        <f>J1096-H1096</f>
        <v>0</v>
      </c>
      <c r="J1096" s="56">
        <f>ROUND(F1096*G1096,2)</f>
        <v>0</v>
      </c>
      <c r="K1096" s="56">
        <v>7.0000000000000001E-3</v>
      </c>
      <c r="L1096" s="56">
        <f>F1096*K1096</f>
        <v>7.0000000000000001E-3</v>
      </c>
      <c r="M1096" s="57" t="s">
        <v>7</v>
      </c>
      <c r="N1096" s="56">
        <f>IF(M1096="5",I1096,0)</f>
        <v>0</v>
      </c>
      <c r="Y1096" s="56">
        <f>IF(AC1096=0,J1096,0)</f>
        <v>0</v>
      </c>
      <c r="Z1096" s="56">
        <f>IF(AC1096=15,J1096,0)</f>
        <v>0</v>
      </c>
      <c r="AA1096" s="56">
        <f>IF(AC1096=21,J1096,0)</f>
        <v>0</v>
      </c>
      <c r="AC1096" s="58">
        <v>21</v>
      </c>
      <c r="AD1096" s="58">
        <f>G1096*1</f>
        <v>0</v>
      </c>
      <c r="AE1096" s="58">
        <f>G1096*(1-1)</f>
        <v>0</v>
      </c>
      <c r="AL1096" s="58">
        <f>F1096*AD1096</f>
        <v>0</v>
      </c>
      <c r="AM1096" s="58">
        <f>F1096*AE1096</f>
        <v>0</v>
      </c>
      <c r="AN1096" s="59" t="s">
        <v>1751</v>
      </c>
      <c r="AO1096" s="59" t="s">
        <v>1764</v>
      </c>
      <c r="AP1096" s="47" t="s">
        <v>1775</v>
      </c>
    </row>
    <row r="1097" spans="1:42" x14ac:dyDescent="0.2">
      <c r="D1097" s="60" t="s">
        <v>1275</v>
      </c>
      <c r="F1097" s="61">
        <v>1</v>
      </c>
    </row>
    <row r="1098" spans="1:42" x14ac:dyDescent="0.2">
      <c r="A1098" s="55" t="s">
        <v>550</v>
      </c>
      <c r="B1098" s="55" t="s">
        <v>1145</v>
      </c>
      <c r="C1098" s="55" t="s">
        <v>1182</v>
      </c>
      <c r="D1098" s="168" t="s">
        <v>1856</v>
      </c>
      <c r="E1098" s="55" t="s">
        <v>1712</v>
      </c>
      <c r="F1098" s="56">
        <v>1</v>
      </c>
      <c r="G1098" s="56">
        <v>0</v>
      </c>
      <c r="H1098" s="56">
        <f>ROUND(F1098*AD1098,2)</f>
        <v>0</v>
      </c>
      <c r="I1098" s="56">
        <f>J1098-H1098</f>
        <v>0</v>
      </c>
      <c r="J1098" s="56">
        <f>ROUND(F1098*G1098,2)</f>
        <v>0</v>
      </c>
      <c r="K1098" s="56">
        <v>1.1000000000000001E-3</v>
      </c>
      <c r="L1098" s="56">
        <f>F1098*K1098</f>
        <v>1.1000000000000001E-3</v>
      </c>
      <c r="M1098" s="57" t="s">
        <v>7</v>
      </c>
      <c r="N1098" s="56">
        <f>IF(M1098="5",I1098,0)</f>
        <v>0</v>
      </c>
      <c r="Y1098" s="56">
        <f>IF(AC1098=0,J1098,0)</f>
        <v>0</v>
      </c>
      <c r="Z1098" s="56">
        <f>IF(AC1098=15,J1098,0)</f>
        <v>0</v>
      </c>
      <c r="AA1098" s="56">
        <f>IF(AC1098=21,J1098,0)</f>
        <v>0</v>
      </c>
      <c r="AC1098" s="58">
        <v>21</v>
      </c>
      <c r="AD1098" s="58">
        <f>G1098*1</f>
        <v>0</v>
      </c>
      <c r="AE1098" s="58">
        <f>G1098*(1-1)</f>
        <v>0</v>
      </c>
      <c r="AL1098" s="58">
        <f>F1098*AD1098</f>
        <v>0</v>
      </c>
      <c r="AM1098" s="58">
        <f>F1098*AE1098</f>
        <v>0</v>
      </c>
      <c r="AN1098" s="59" t="s">
        <v>1751</v>
      </c>
      <c r="AO1098" s="59" t="s">
        <v>1764</v>
      </c>
      <c r="AP1098" s="47" t="s">
        <v>1775</v>
      </c>
    </row>
    <row r="1099" spans="1:42" x14ac:dyDescent="0.2">
      <c r="D1099" s="60" t="s">
        <v>1275</v>
      </c>
      <c r="F1099" s="61">
        <v>1</v>
      </c>
    </row>
    <row r="1100" spans="1:42" x14ac:dyDescent="0.2">
      <c r="A1100" s="55" t="s">
        <v>551</v>
      </c>
      <c r="B1100" s="55" t="s">
        <v>1145</v>
      </c>
      <c r="C1100" s="55" t="s">
        <v>1183</v>
      </c>
      <c r="D1100" s="167" t="s">
        <v>1855</v>
      </c>
      <c r="E1100" s="55" t="s">
        <v>1712</v>
      </c>
      <c r="F1100" s="56">
        <v>1</v>
      </c>
      <c r="G1100" s="56">
        <v>0</v>
      </c>
      <c r="H1100" s="56">
        <f>ROUND(F1100*AD1100,2)</f>
        <v>0</v>
      </c>
      <c r="I1100" s="56">
        <f>J1100-H1100</f>
        <v>0</v>
      </c>
      <c r="J1100" s="56">
        <f>ROUND(F1100*G1100,2)</f>
        <v>0</v>
      </c>
      <c r="K1100" s="56">
        <v>2.7999999999999998E-4</v>
      </c>
      <c r="L1100" s="56">
        <f>F1100*K1100</f>
        <v>2.7999999999999998E-4</v>
      </c>
      <c r="M1100" s="57" t="s">
        <v>7</v>
      </c>
      <c r="N1100" s="56">
        <f>IF(M1100="5",I1100,0)</f>
        <v>0</v>
      </c>
      <c r="Y1100" s="56">
        <f>IF(AC1100=0,J1100,0)</f>
        <v>0</v>
      </c>
      <c r="Z1100" s="56">
        <f>IF(AC1100=15,J1100,0)</f>
        <v>0</v>
      </c>
      <c r="AA1100" s="56">
        <f>IF(AC1100=21,J1100,0)</f>
        <v>0</v>
      </c>
      <c r="AC1100" s="58">
        <v>21</v>
      </c>
      <c r="AD1100" s="58">
        <f>G1100*1</f>
        <v>0</v>
      </c>
      <c r="AE1100" s="58">
        <f>G1100*(1-1)</f>
        <v>0</v>
      </c>
      <c r="AL1100" s="58">
        <f>F1100*AD1100</f>
        <v>0</v>
      </c>
      <c r="AM1100" s="58">
        <f>F1100*AE1100</f>
        <v>0</v>
      </c>
      <c r="AN1100" s="59" t="s">
        <v>1751</v>
      </c>
      <c r="AO1100" s="59" t="s">
        <v>1764</v>
      </c>
      <c r="AP1100" s="47" t="s">
        <v>1775</v>
      </c>
    </row>
    <row r="1101" spans="1:42" x14ac:dyDescent="0.2">
      <c r="D1101" s="60" t="s">
        <v>1275</v>
      </c>
      <c r="F1101" s="61">
        <v>1</v>
      </c>
    </row>
    <row r="1102" spans="1:42" x14ac:dyDescent="0.2">
      <c r="A1102" s="55" t="s">
        <v>552</v>
      </c>
      <c r="B1102" s="55" t="s">
        <v>1145</v>
      </c>
      <c r="C1102" s="55" t="s">
        <v>1184</v>
      </c>
      <c r="D1102" s="55" t="s">
        <v>1283</v>
      </c>
      <c r="E1102" s="55" t="s">
        <v>1712</v>
      </c>
      <c r="F1102" s="56">
        <v>1</v>
      </c>
      <c r="G1102" s="56">
        <v>0</v>
      </c>
      <c r="H1102" s="56">
        <f>ROUND(F1102*AD1102,2)</f>
        <v>0</v>
      </c>
      <c r="I1102" s="56">
        <f>J1102-H1102</f>
        <v>0</v>
      </c>
      <c r="J1102" s="56">
        <f>ROUND(F1102*G1102,2)</f>
        <v>0</v>
      </c>
      <c r="K1102" s="56">
        <v>1.2999999999999999E-4</v>
      </c>
      <c r="L1102" s="56">
        <f>F1102*K1102</f>
        <v>1.2999999999999999E-4</v>
      </c>
      <c r="M1102" s="57" t="s">
        <v>7</v>
      </c>
      <c r="N1102" s="56">
        <f>IF(M1102="5",I1102,0)</f>
        <v>0</v>
      </c>
      <c r="Y1102" s="56">
        <f>IF(AC1102=0,J1102,0)</f>
        <v>0</v>
      </c>
      <c r="Z1102" s="56">
        <f>IF(AC1102=15,J1102,0)</f>
        <v>0</v>
      </c>
      <c r="AA1102" s="56">
        <f>IF(AC1102=21,J1102,0)</f>
        <v>0</v>
      </c>
      <c r="AC1102" s="58">
        <v>21</v>
      </c>
      <c r="AD1102" s="58">
        <f>G1102*0.234411764705882</f>
        <v>0</v>
      </c>
      <c r="AE1102" s="58">
        <f>G1102*(1-0.234411764705882)</f>
        <v>0</v>
      </c>
      <c r="AL1102" s="58">
        <f>F1102*AD1102</f>
        <v>0</v>
      </c>
      <c r="AM1102" s="58">
        <f>F1102*AE1102</f>
        <v>0</v>
      </c>
      <c r="AN1102" s="59" t="s">
        <v>1751</v>
      </c>
      <c r="AO1102" s="59" t="s">
        <v>1764</v>
      </c>
      <c r="AP1102" s="47" t="s">
        <v>1775</v>
      </c>
    </row>
    <row r="1103" spans="1:42" x14ac:dyDescent="0.2">
      <c r="D1103" s="60" t="s">
        <v>1275</v>
      </c>
      <c r="F1103" s="61">
        <v>1</v>
      </c>
    </row>
    <row r="1104" spans="1:42" x14ac:dyDescent="0.2">
      <c r="A1104" s="55" t="s">
        <v>553</v>
      </c>
      <c r="B1104" s="55" t="s">
        <v>1145</v>
      </c>
      <c r="C1104" s="55" t="s">
        <v>1185</v>
      </c>
      <c r="D1104" s="169" t="s">
        <v>1857</v>
      </c>
      <c r="E1104" s="55" t="s">
        <v>1712</v>
      </c>
      <c r="F1104" s="56">
        <v>1</v>
      </c>
      <c r="G1104" s="56">
        <v>0</v>
      </c>
      <c r="H1104" s="56">
        <f>ROUND(F1104*AD1104,2)</f>
        <v>0</v>
      </c>
      <c r="I1104" s="56">
        <f>J1104-H1104</f>
        <v>0</v>
      </c>
      <c r="J1104" s="56">
        <f>ROUND(F1104*G1104,2)</f>
        <v>0</v>
      </c>
      <c r="K1104" s="56">
        <v>6.9999999999999999E-4</v>
      </c>
      <c r="L1104" s="56">
        <f>F1104*K1104</f>
        <v>6.9999999999999999E-4</v>
      </c>
      <c r="M1104" s="57" t="s">
        <v>7</v>
      </c>
      <c r="N1104" s="56">
        <f>IF(M1104="5",I1104,0)</f>
        <v>0</v>
      </c>
      <c r="Y1104" s="56">
        <f>IF(AC1104=0,J1104,0)</f>
        <v>0</v>
      </c>
      <c r="Z1104" s="56">
        <f>IF(AC1104=15,J1104,0)</f>
        <v>0</v>
      </c>
      <c r="AA1104" s="56">
        <f>IF(AC1104=21,J1104,0)</f>
        <v>0</v>
      </c>
      <c r="AC1104" s="58">
        <v>21</v>
      </c>
      <c r="AD1104" s="58">
        <f>G1104*1</f>
        <v>0</v>
      </c>
      <c r="AE1104" s="58">
        <f>G1104*(1-1)</f>
        <v>0</v>
      </c>
      <c r="AL1104" s="58">
        <f>F1104*AD1104</f>
        <v>0</v>
      </c>
      <c r="AM1104" s="58">
        <f>F1104*AE1104</f>
        <v>0</v>
      </c>
      <c r="AN1104" s="59" t="s">
        <v>1751</v>
      </c>
      <c r="AO1104" s="59" t="s">
        <v>1764</v>
      </c>
      <c r="AP1104" s="47" t="s">
        <v>1775</v>
      </c>
    </row>
    <row r="1105" spans="1:42" x14ac:dyDescent="0.2">
      <c r="D1105" s="60" t="s">
        <v>1275</v>
      </c>
      <c r="F1105" s="61">
        <v>1</v>
      </c>
    </row>
    <row r="1106" spans="1:42" x14ac:dyDescent="0.2">
      <c r="A1106" s="52"/>
      <c r="B1106" s="53" t="s">
        <v>1145</v>
      </c>
      <c r="C1106" s="53" t="s">
        <v>758</v>
      </c>
      <c r="D1106" s="269" t="s">
        <v>1284</v>
      </c>
      <c r="E1106" s="270"/>
      <c r="F1106" s="270"/>
      <c r="G1106" s="270"/>
      <c r="H1106" s="54">
        <f>SUM(H1107:H1113)</f>
        <v>0</v>
      </c>
      <c r="I1106" s="54">
        <f>SUM(I1107:I1113)</f>
        <v>0</v>
      </c>
      <c r="J1106" s="54">
        <f>H1106+I1106</f>
        <v>0</v>
      </c>
      <c r="K1106" s="47"/>
      <c r="L1106" s="54">
        <f>SUM(L1107:L1113)</f>
        <v>5.8877000000000006E-2</v>
      </c>
      <c r="O1106" s="54">
        <f>IF(P1106="PR",J1106,SUM(N1107:N1113))</f>
        <v>0</v>
      </c>
      <c r="P1106" s="47" t="s">
        <v>1735</v>
      </c>
      <c r="Q1106" s="54">
        <f>IF(P1106="HS",H1106,0)</f>
        <v>0</v>
      </c>
      <c r="R1106" s="54">
        <f>IF(P1106="HS",I1106-O1106,0)</f>
        <v>0</v>
      </c>
      <c r="S1106" s="54">
        <f>IF(P1106="PS",H1106,0)</f>
        <v>0</v>
      </c>
      <c r="T1106" s="54">
        <f>IF(P1106="PS",I1106-O1106,0)</f>
        <v>0</v>
      </c>
      <c r="U1106" s="54">
        <f>IF(P1106="MP",H1106,0)</f>
        <v>0</v>
      </c>
      <c r="V1106" s="54">
        <f>IF(P1106="MP",I1106-O1106,0)</f>
        <v>0</v>
      </c>
      <c r="W1106" s="54">
        <f>IF(P1106="OM",H1106,0)</f>
        <v>0</v>
      </c>
      <c r="X1106" s="47" t="s">
        <v>1145</v>
      </c>
      <c r="AH1106" s="54">
        <f>SUM(Y1107:Y1113)</f>
        <v>0</v>
      </c>
      <c r="AI1106" s="54">
        <f>SUM(Z1107:Z1113)</f>
        <v>0</v>
      </c>
      <c r="AJ1106" s="54">
        <f>SUM(AA1107:AA1113)</f>
        <v>0</v>
      </c>
    </row>
    <row r="1107" spans="1:42" x14ac:dyDescent="0.2">
      <c r="A1107" s="55" t="s">
        <v>554</v>
      </c>
      <c r="B1107" s="55" t="s">
        <v>1145</v>
      </c>
      <c r="C1107" s="55" t="s">
        <v>1186</v>
      </c>
      <c r="D1107" s="170" t="s">
        <v>1859</v>
      </c>
      <c r="E1107" s="55" t="s">
        <v>1708</v>
      </c>
      <c r="F1107" s="56">
        <v>2.79</v>
      </c>
      <c r="G1107" s="56">
        <v>0</v>
      </c>
      <c r="H1107" s="56">
        <f>ROUND(F1107*AD1107,2)</f>
        <v>0</v>
      </c>
      <c r="I1107" s="56">
        <f>J1107-H1107</f>
        <v>0</v>
      </c>
      <c r="J1107" s="56">
        <f>ROUND(F1107*G1107,2)</f>
        <v>0</v>
      </c>
      <c r="K1107" s="56">
        <v>3.5000000000000001E-3</v>
      </c>
      <c r="L1107" s="56">
        <f>F1107*K1107</f>
        <v>9.7650000000000011E-3</v>
      </c>
      <c r="M1107" s="57" t="s">
        <v>7</v>
      </c>
      <c r="N1107" s="56">
        <f>IF(M1107="5",I1107,0)</f>
        <v>0</v>
      </c>
      <c r="Y1107" s="56">
        <f>IF(AC1107=0,J1107,0)</f>
        <v>0</v>
      </c>
      <c r="Z1107" s="56">
        <f>IF(AC1107=15,J1107,0)</f>
        <v>0</v>
      </c>
      <c r="AA1107" s="56">
        <f>IF(AC1107=21,J1107,0)</f>
        <v>0</v>
      </c>
      <c r="AC1107" s="58">
        <v>21</v>
      </c>
      <c r="AD1107" s="58">
        <f>G1107*0.372054263565891</f>
        <v>0</v>
      </c>
      <c r="AE1107" s="58">
        <f>G1107*(1-0.372054263565891)</f>
        <v>0</v>
      </c>
      <c r="AL1107" s="58">
        <f>F1107*AD1107</f>
        <v>0</v>
      </c>
      <c r="AM1107" s="58">
        <f>F1107*AE1107</f>
        <v>0</v>
      </c>
      <c r="AN1107" s="59" t="s">
        <v>1752</v>
      </c>
      <c r="AO1107" s="59" t="s">
        <v>1765</v>
      </c>
      <c r="AP1107" s="47" t="s">
        <v>1775</v>
      </c>
    </row>
    <row r="1108" spans="1:42" x14ac:dyDescent="0.2">
      <c r="D1108" s="60" t="s">
        <v>1490</v>
      </c>
      <c r="F1108" s="61">
        <v>2.79</v>
      </c>
    </row>
    <row r="1109" spans="1:42" x14ac:dyDescent="0.2">
      <c r="A1109" s="55" t="s">
        <v>555</v>
      </c>
      <c r="B1109" s="55" t="s">
        <v>1145</v>
      </c>
      <c r="C1109" s="55" t="s">
        <v>1187</v>
      </c>
      <c r="D1109" s="55" t="s">
        <v>1286</v>
      </c>
      <c r="E1109" s="55" t="s">
        <v>1708</v>
      </c>
      <c r="F1109" s="56">
        <v>2.79</v>
      </c>
      <c r="G1109" s="56">
        <v>0</v>
      </c>
      <c r="H1109" s="56">
        <f>ROUND(F1109*AD1109,2)</f>
        <v>0</v>
      </c>
      <c r="I1109" s="56">
        <f>J1109-H1109</f>
        <v>0</v>
      </c>
      <c r="J1109" s="56">
        <f>ROUND(F1109*G1109,2)</f>
        <v>0</v>
      </c>
      <c r="K1109" s="56">
        <v>8.0000000000000004E-4</v>
      </c>
      <c r="L1109" s="56">
        <f>F1109*K1109</f>
        <v>2.232E-3</v>
      </c>
      <c r="M1109" s="57" t="s">
        <v>7</v>
      </c>
      <c r="N1109" s="56">
        <f>IF(M1109="5",I1109,0)</f>
        <v>0</v>
      </c>
      <c r="Y1109" s="56">
        <f>IF(AC1109=0,J1109,0)</f>
        <v>0</v>
      </c>
      <c r="Z1109" s="56">
        <f>IF(AC1109=15,J1109,0)</f>
        <v>0</v>
      </c>
      <c r="AA1109" s="56">
        <f>IF(AC1109=21,J1109,0)</f>
        <v>0</v>
      </c>
      <c r="AC1109" s="58">
        <v>21</v>
      </c>
      <c r="AD1109" s="58">
        <f>G1109*1</f>
        <v>0</v>
      </c>
      <c r="AE1109" s="58">
        <f>G1109*(1-1)</f>
        <v>0</v>
      </c>
      <c r="AL1109" s="58">
        <f>F1109*AD1109</f>
        <v>0</v>
      </c>
      <c r="AM1109" s="58">
        <f>F1109*AE1109</f>
        <v>0</v>
      </c>
      <c r="AN1109" s="59" t="s">
        <v>1752</v>
      </c>
      <c r="AO1109" s="59" t="s">
        <v>1765</v>
      </c>
      <c r="AP1109" s="47" t="s">
        <v>1775</v>
      </c>
    </row>
    <row r="1110" spans="1:42" x14ac:dyDescent="0.2">
      <c r="D1110" s="60" t="s">
        <v>1483</v>
      </c>
      <c r="F1110" s="61">
        <v>2.79</v>
      </c>
    </row>
    <row r="1111" spans="1:42" x14ac:dyDescent="0.2">
      <c r="A1111" s="62" t="s">
        <v>556</v>
      </c>
      <c r="B1111" s="62" t="s">
        <v>1145</v>
      </c>
      <c r="C1111" s="62" t="s">
        <v>1188</v>
      </c>
      <c r="D1111" s="171" t="s">
        <v>1860</v>
      </c>
      <c r="E1111" s="62" t="s">
        <v>1708</v>
      </c>
      <c r="F1111" s="63">
        <v>2.93</v>
      </c>
      <c r="G1111" s="63">
        <v>0</v>
      </c>
      <c r="H1111" s="63">
        <f>ROUND(F1111*AD1111,2)</f>
        <v>0</v>
      </c>
      <c r="I1111" s="63">
        <f>J1111-H1111</f>
        <v>0</v>
      </c>
      <c r="J1111" s="63">
        <f>ROUND(F1111*G1111,2)</f>
        <v>0</v>
      </c>
      <c r="K1111" s="63">
        <v>1.6E-2</v>
      </c>
      <c r="L1111" s="63">
        <f>F1111*K1111</f>
        <v>4.6880000000000005E-2</v>
      </c>
      <c r="M1111" s="64" t="s">
        <v>1731</v>
      </c>
      <c r="N1111" s="63">
        <f>IF(M1111="5",I1111,0)</f>
        <v>0</v>
      </c>
      <c r="Y1111" s="63">
        <f>IF(AC1111=0,J1111,0)</f>
        <v>0</v>
      </c>
      <c r="Z1111" s="63">
        <f>IF(AC1111=15,J1111,0)</f>
        <v>0</v>
      </c>
      <c r="AA1111" s="63">
        <f>IF(AC1111=21,J1111,0)</f>
        <v>0</v>
      </c>
      <c r="AC1111" s="58">
        <v>21</v>
      </c>
      <c r="AD1111" s="58">
        <f>G1111*1</f>
        <v>0</v>
      </c>
      <c r="AE1111" s="58">
        <f>G1111*(1-1)</f>
        <v>0</v>
      </c>
      <c r="AL1111" s="58">
        <f>F1111*AD1111</f>
        <v>0</v>
      </c>
      <c r="AM1111" s="58">
        <f>F1111*AE1111</f>
        <v>0</v>
      </c>
      <c r="AN1111" s="59" t="s">
        <v>1752</v>
      </c>
      <c r="AO1111" s="59" t="s">
        <v>1765</v>
      </c>
      <c r="AP1111" s="47" t="s">
        <v>1775</v>
      </c>
    </row>
    <row r="1112" spans="1:42" x14ac:dyDescent="0.2">
      <c r="D1112" s="60" t="s">
        <v>1491</v>
      </c>
      <c r="F1112" s="61">
        <v>2.93</v>
      </c>
    </row>
    <row r="1113" spans="1:42" x14ac:dyDescent="0.2">
      <c r="A1113" s="55" t="s">
        <v>557</v>
      </c>
      <c r="B1113" s="55" t="s">
        <v>1145</v>
      </c>
      <c r="C1113" s="55" t="s">
        <v>1189</v>
      </c>
      <c r="D1113" s="55" t="s">
        <v>1288</v>
      </c>
      <c r="E1113" s="55" t="s">
        <v>1710</v>
      </c>
      <c r="F1113" s="56">
        <v>0.06</v>
      </c>
      <c r="G1113" s="56">
        <v>0</v>
      </c>
      <c r="H1113" s="56">
        <f>ROUND(F1113*AD1113,2)</f>
        <v>0</v>
      </c>
      <c r="I1113" s="56">
        <f>J1113-H1113</f>
        <v>0</v>
      </c>
      <c r="J1113" s="56">
        <f>ROUND(F1113*G1113,2)</f>
        <v>0</v>
      </c>
      <c r="K1113" s="56">
        <v>0</v>
      </c>
      <c r="L1113" s="56">
        <f>F1113*K1113</f>
        <v>0</v>
      </c>
      <c r="M1113" s="57" t="s">
        <v>10</v>
      </c>
      <c r="N1113" s="56">
        <f>IF(M1113="5",I1113,0)</f>
        <v>0</v>
      </c>
      <c r="Y1113" s="56">
        <f>IF(AC1113=0,J1113,0)</f>
        <v>0</v>
      </c>
      <c r="Z1113" s="56">
        <f>IF(AC1113=15,J1113,0)</f>
        <v>0</v>
      </c>
      <c r="AA1113" s="56">
        <f>IF(AC1113=21,J1113,0)</f>
        <v>0</v>
      </c>
      <c r="AC1113" s="58">
        <v>21</v>
      </c>
      <c r="AD1113" s="58">
        <f>G1113*0</f>
        <v>0</v>
      </c>
      <c r="AE1113" s="58">
        <f>G1113*(1-0)</f>
        <v>0</v>
      </c>
      <c r="AL1113" s="58">
        <f>F1113*AD1113</f>
        <v>0</v>
      </c>
      <c r="AM1113" s="58">
        <f>F1113*AE1113</f>
        <v>0</v>
      </c>
      <c r="AN1113" s="59" t="s">
        <v>1752</v>
      </c>
      <c r="AO1113" s="59" t="s">
        <v>1765</v>
      </c>
      <c r="AP1113" s="47" t="s">
        <v>1775</v>
      </c>
    </row>
    <row r="1114" spans="1:42" x14ac:dyDescent="0.2">
      <c r="D1114" s="60" t="s">
        <v>1492</v>
      </c>
      <c r="F1114" s="61">
        <v>0.06</v>
      </c>
    </row>
    <row r="1115" spans="1:42" x14ac:dyDescent="0.2">
      <c r="A1115" s="52"/>
      <c r="B1115" s="53" t="s">
        <v>1145</v>
      </c>
      <c r="C1115" s="53" t="s">
        <v>767</v>
      </c>
      <c r="D1115" s="269" t="s">
        <v>1290</v>
      </c>
      <c r="E1115" s="270"/>
      <c r="F1115" s="270"/>
      <c r="G1115" s="270"/>
      <c r="H1115" s="54">
        <f>SUM(H1116:H1137)</f>
        <v>0</v>
      </c>
      <c r="I1115" s="54">
        <f>SUM(I1116:I1137)</f>
        <v>0</v>
      </c>
      <c r="J1115" s="54">
        <f>H1115+I1115</f>
        <v>0</v>
      </c>
      <c r="K1115" s="47"/>
      <c r="L1115" s="54">
        <f>SUM(L1116:L1137)</f>
        <v>0.40633020000000009</v>
      </c>
      <c r="O1115" s="54">
        <f>IF(P1115="PR",J1115,SUM(N1116:N1137))</f>
        <v>0</v>
      </c>
      <c r="P1115" s="47" t="s">
        <v>1735</v>
      </c>
      <c r="Q1115" s="54">
        <f>IF(P1115="HS",H1115,0)</f>
        <v>0</v>
      </c>
      <c r="R1115" s="54">
        <f>IF(P1115="HS",I1115-O1115,0)</f>
        <v>0</v>
      </c>
      <c r="S1115" s="54">
        <f>IF(P1115="PS",H1115,0)</f>
        <v>0</v>
      </c>
      <c r="T1115" s="54">
        <f>IF(P1115="PS",I1115-O1115,0)</f>
        <v>0</v>
      </c>
      <c r="U1115" s="54">
        <f>IF(P1115="MP",H1115,0)</f>
        <v>0</v>
      </c>
      <c r="V1115" s="54">
        <f>IF(P1115="MP",I1115-O1115,0)</f>
        <v>0</v>
      </c>
      <c r="W1115" s="54">
        <f>IF(P1115="OM",H1115,0)</f>
        <v>0</v>
      </c>
      <c r="X1115" s="47" t="s">
        <v>1145</v>
      </c>
      <c r="AH1115" s="54">
        <f>SUM(Y1116:Y1137)</f>
        <v>0</v>
      </c>
      <c r="AI1115" s="54">
        <f>SUM(Z1116:Z1137)</f>
        <v>0</v>
      </c>
      <c r="AJ1115" s="54">
        <f>SUM(AA1116:AA1137)</f>
        <v>0</v>
      </c>
    </row>
    <row r="1116" spans="1:42" x14ac:dyDescent="0.2">
      <c r="A1116" s="55" t="s">
        <v>558</v>
      </c>
      <c r="B1116" s="55" t="s">
        <v>1145</v>
      </c>
      <c r="C1116" s="55" t="s">
        <v>1190</v>
      </c>
      <c r="D1116" s="55" t="s">
        <v>1291</v>
      </c>
      <c r="E1116" s="55" t="s">
        <v>1708</v>
      </c>
      <c r="F1116" s="56">
        <v>19.309999999999999</v>
      </c>
      <c r="G1116" s="56">
        <v>0</v>
      </c>
      <c r="H1116" s="56">
        <f>ROUND(F1116*AD1116,2)</f>
        <v>0</v>
      </c>
      <c r="I1116" s="56">
        <f>J1116-H1116</f>
        <v>0</v>
      </c>
      <c r="J1116" s="56">
        <f>ROUND(F1116*G1116,2)</f>
        <v>0</v>
      </c>
      <c r="K1116" s="56">
        <v>0</v>
      </c>
      <c r="L1116" s="56">
        <f>F1116*K1116</f>
        <v>0</v>
      </c>
      <c r="M1116" s="57" t="s">
        <v>7</v>
      </c>
      <c r="N1116" s="56">
        <f>IF(M1116="5",I1116,0)</f>
        <v>0</v>
      </c>
      <c r="Y1116" s="56">
        <f>IF(AC1116=0,J1116,0)</f>
        <v>0</v>
      </c>
      <c r="Z1116" s="56">
        <f>IF(AC1116=15,J1116,0)</f>
        <v>0</v>
      </c>
      <c r="AA1116" s="56">
        <f>IF(AC1116=21,J1116,0)</f>
        <v>0</v>
      </c>
      <c r="AC1116" s="58">
        <v>21</v>
      </c>
      <c r="AD1116" s="58">
        <f>G1116*0.334494773519164</f>
        <v>0</v>
      </c>
      <c r="AE1116" s="58">
        <f>G1116*(1-0.334494773519164)</f>
        <v>0</v>
      </c>
      <c r="AL1116" s="58">
        <f>F1116*AD1116</f>
        <v>0</v>
      </c>
      <c r="AM1116" s="58">
        <f>F1116*AE1116</f>
        <v>0</v>
      </c>
      <c r="AN1116" s="59" t="s">
        <v>1753</v>
      </c>
      <c r="AO1116" s="59" t="s">
        <v>1766</v>
      </c>
      <c r="AP1116" s="47" t="s">
        <v>1775</v>
      </c>
    </row>
    <row r="1117" spans="1:42" x14ac:dyDescent="0.2">
      <c r="D1117" s="60" t="s">
        <v>1493</v>
      </c>
      <c r="F1117" s="61">
        <v>10.8</v>
      </c>
    </row>
    <row r="1118" spans="1:42" x14ac:dyDescent="0.2">
      <c r="D1118" s="60" t="s">
        <v>1494</v>
      </c>
      <c r="F1118" s="61">
        <v>8.51</v>
      </c>
    </row>
    <row r="1119" spans="1:42" x14ac:dyDescent="0.2">
      <c r="A1119" s="55" t="s">
        <v>559</v>
      </c>
      <c r="B1119" s="55" t="s">
        <v>1145</v>
      </c>
      <c r="C1119" s="55" t="s">
        <v>1191</v>
      </c>
      <c r="D1119" s="55" t="s">
        <v>1858</v>
      </c>
      <c r="E1119" s="55" t="s">
        <v>1708</v>
      </c>
      <c r="F1119" s="56">
        <v>19.309999999999999</v>
      </c>
      <c r="G1119" s="56">
        <v>0</v>
      </c>
      <c r="H1119" s="56">
        <f>ROUND(F1119*AD1119,2)</f>
        <v>0</v>
      </c>
      <c r="I1119" s="56">
        <f>J1119-H1119</f>
        <v>0</v>
      </c>
      <c r="J1119" s="56">
        <f>ROUND(F1119*G1119,2)</f>
        <v>0</v>
      </c>
      <c r="K1119" s="56">
        <v>1.1E-4</v>
      </c>
      <c r="L1119" s="56">
        <f>F1119*K1119</f>
        <v>2.1240999999999999E-3</v>
      </c>
      <c r="M1119" s="57" t="s">
        <v>7</v>
      </c>
      <c r="N1119" s="56">
        <f>IF(M1119="5",I1119,0)</f>
        <v>0</v>
      </c>
      <c r="Y1119" s="56">
        <f>IF(AC1119=0,J1119,0)</f>
        <v>0</v>
      </c>
      <c r="Z1119" s="56">
        <f>IF(AC1119=15,J1119,0)</f>
        <v>0</v>
      </c>
      <c r="AA1119" s="56">
        <f>IF(AC1119=21,J1119,0)</f>
        <v>0</v>
      </c>
      <c r="AC1119" s="58">
        <v>21</v>
      </c>
      <c r="AD1119" s="58">
        <f>G1119*0.75</f>
        <v>0</v>
      </c>
      <c r="AE1119" s="58">
        <f>G1119*(1-0.75)</f>
        <v>0</v>
      </c>
      <c r="AL1119" s="58">
        <f>F1119*AD1119</f>
        <v>0</v>
      </c>
      <c r="AM1119" s="58">
        <f>F1119*AE1119</f>
        <v>0</v>
      </c>
      <c r="AN1119" s="59" t="s">
        <v>1753</v>
      </c>
      <c r="AO1119" s="59" t="s">
        <v>1766</v>
      </c>
      <c r="AP1119" s="47" t="s">
        <v>1775</v>
      </c>
    </row>
    <row r="1120" spans="1:42" x14ac:dyDescent="0.2">
      <c r="D1120" s="60" t="s">
        <v>1495</v>
      </c>
      <c r="F1120" s="61">
        <v>19.309999999999999</v>
      </c>
    </row>
    <row r="1121" spans="1:42" x14ac:dyDescent="0.2">
      <c r="A1121" s="55" t="s">
        <v>560</v>
      </c>
      <c r="B1121" s="55" t="s">
        <v>1145</v>
      </c>
      <c r="C1121" s="55" t="s">
        <v>1192</v>
      </c>
      <c r="D1121" s="172" t="s">
        <v>1861</v>
      </c>
      <c r="E1121" s="55" t="s">
        <v>1708</v>
      </c>
      <c r="F1121" s="56">
        <v>19.309999999999999</v>
      </c>
      <c r="G1121" s="56">
        <v>0</v>
      </c>
      <c r="H1121" s="56">
        <f>ROUND(F1121*AD1121,2)</f>
        <v>0</v>
      </c>
      <c r="I1121" s="56">
        <f>J1121-H1121</f>
        <v>0</v>
      </c>
      <c r="J1121" s="56">
        <f>ROUND(F1121*G1121,2)</f>
        <v>0</v>
      </c>
      <c r="K1121" s="56">
        <v>3.5000000000000001E-3</v>
      </c>
      <c r="L1121" s="56">
        <f>F1121*K1121</f>
        <v>6.7584999999999992E-2</v>
      </c>
      <c r="M1121" s="57" t="s">
        <v>7</v>
      </c>
      <c r="N1121" s="56">
        <f>IF(M1121="5",I1121,0)</f>
        <v>0</v>
      </c>
      <c r="Y1121" s="56">
        <f>IF(AC1121=0,J1121,0)</f>
        <v>0</v>
      </c>
      <c r="Z1121" s="56">
        <f>IF(AC1121=15,J1121,0)</f>
        <v>0</v>
      </c>
      <c r="AA1121" s="56">
        <f>IF(AC1121=21,J1121,0)</f>
        <v>0</v>
      </c>
      <c r="AC1121" s="58">
        <v>21</v>
      </c>
      <c r="AD1121" s="58">
        <f>G1121*0.315275310834813</f>
        <v>0</v>
      </c>
      <c r="AE1121" s="58">
        <f>G1121*(1-0.315275310834813)</f>
        <v>0</v>
      </c>
      <c r="AL1121" s="58">
        <f>F1121*AD1121</f>
        <v>0</v>
      </c>
      <c r="AM1121" s="58">
        <f>F1121*AE1121</f>
        <v>0</v>
      </c>
      <c r="AN1121" s="59" t="s">
        <v>1753</v>
      </c>
      <c r="AO1121" s="59" t="s">
        <v>1766</v>
      </c>
      <c r="AP1121" s="47" t="s">
        <v>1775</v>
      </c>
    </row>
    <row r="1122" spans="1:42" x14ac:dyDescent="0.2">
      <c r="D1122" s="60" t="s">
        <v>1495</v>
      </c>
      <c r="F1122" s="61">
        <v>19.309999999999999</v>
      </c>
    </row>
    <row r="1123" spans="1:42" x14ac:dyDescent="0.2">
      <c r="A1123" s="62" t="s">
        <v>561</v>
      </c>
      <c r="B1123" s="62" t="s">
        <v>1145</v>
      </c>
      <c r="C1123" s="62" t="s">
        <v>1193</v>
      </c>
      <c r="D1123" s="173" t="s">
        <v>1862</v>
      </c>
      <c r="E1123" s="62" t="s">
        <v>1708</v>
      </c>
      <c r="F1123" s="63">
        <v>20.28</v>
      </c>
      <c r="G1123" s="63">
        <v>0</v>
      </c>
      <c r="H1123" s="63">
        <f>ROUND(F1123*AD1123,2)</f>
        <v>0</v>
      </c>
      <c r="I1123" s="63">
        <f>J1123-H1123</f>
        <v>0</v>
      </c>
      <c r="J1123" s="63">
        <f>ROUND(F1123*G1123,2)</f>
        <v>0</v>
      </c>
      <c r="K1123" s="63">
        <v>1.6E-2</v>
      </c>
      <c r="L1123" s="63">
        <f>F1123*K1123</f>
        <v>0.32448000000000005</v>
      </c>
      <c r="M1123" s="64" t="s">
        <v>1731</v>
      </c>
      <c r="N1123" s="63">
        <f>IF(M1123="5",I1123,0)</f>
        <v>0</v>
      </c>
      <c r="Y1123" s="63">
        <f>IF(AC1123=0,J1123,0)</f>
        <v>0</v>
      </c>
      <c r="Z1123" s="63">
        <f>IF(AC1123=15,J1123,0)</f>
        <v>0</v>
      </c>
      <c r="AA1123" s="63">
        <f>IF(AC1123=21,J1123,0)</f>
        <v>0</v>
      </c>
      <c r="AC1123" s="58">
        <v>21</v>
      </c>
      <c r="AD1123" s="58">
        <f>G1123*1</f>
        <v>0</v>
      </c>
      <c r="AE1123" s="58">
        <f>G1123*(1-1)</f>
        <v>0</v>
      </c>
      <c r="AL1123" s="58">
        <f>F1123*AD1123</f>
        <v>0</v>
      </c>
      <c r="AM1123" s="58">
        <f>F1123*AE1123</f>
        <v>0</v>
      </c>
      <c r="AN1123" s="59" t="s">
        <v>1753</v>
      </c>
      <c r="AO1123" s="59" t="s">
        <v>1766</v>
      </c>
      <c r="AP1123" s="47" t="s">
        <v>1775</v>
      </c>
    </row>
    <row r="1124" spans="1:42" x14ac:dyDescent="0.2">
      <c r="D1124" s="60" t="s">
        <v>1496</v>
      </c>
      <c r="F1124" s="61">
        <v>20.28</v>
      </c>
    </row>
    <row r="1125" spans="1:42" x14ac:dyDescent="0.2">
      <c r="A1125" s="55" t="s">
        <v>562</v>
      </c>
      <c r="B1125" s="55" t="s">
        <v>1145</v>
      </c>
      <c r="C1125" s="55" t="s">
        <v>1194</v>
      </c>
      <c r="D1125" s="55" t="s">
        <v>1296</v>
      </c>
      <c r="E1125" s="55" t="s">
        <v>1708</v>
      </c>
      <c r="F1125" s="56">
        <v>19.309999999999999</v>
      </c>
      <c r="G1125" s="56">
        <v>0</v>
      </c>
      <c r="H1125" s="56">
        <f>ROUND(F1125*AD1125,2)</f>
        <v>0</v>
      </c>
      <c r="I1125" s="56">
        <f>J1125-H1125</f>
        <v>0</v>
      </c>
      <c r="J1125" s="56">
        <f>ROUND(F1125*G1125,2)</f>
        <v>0</v>
      </c>
      <c r="K1125" s="56">
        <v>1.1E-4</v>
      </c>
      <c r="L1125" s="56">
        <f>F1125*K1125</f>
        <v>2.1240999999999999E-3</v>
      </c>
      <c r="M1125" s="57" t="s">
        <v>7</v>
      </c>
      <c r="N1125" s="56">
        <f>IF(M1125="5",I1125,0)</f>
        <v>0</v>
      </c>
      <c r="Y1125" s="56">
        <f>IF(AC1125=0,J1125,0)</f>
        <v>0</v>
      </c>
      <c r="Z1125" s="56">
        <f>IF(AC1125=15,J1125,0)</f>
        <v>0</v>
      </c>
      <c r="AA1125" s="56">
        <f>IF(AC1125=21,J1125,0)</f>
        <v>0</v>
      </c>
      <c r="AC1125" s="58">
        <v>21</v>
      </c>
      <c r="AD1125" s="58">
        <f>G1125*1</f>
        <v>0</v>
      </c>
      <c r="AE1125" s="58">
        <f>G1125*(1-1)</f>
        <v>0</v>
      </c>
      <c r="AL1125" s="58">
        <f>F1125*AD1125</f>
        <v>0</v>
      </c>
      <c r="AM1125" s="58">
        <f>F1125*AE1125</f>
        <v>0</v>
      </c>
      <c r="AN1125" s="59" t="s">
        <v>1753</v>
      </c>
      <c r="AO1125" s="59" t="s">
        <v>1766</v>
      </c>
      <c r="AP1125" s="47" t="s">
        <v>1775</v>
      </c>
    </row>
    <row r="1126" spans="1:42" x14ac:dyDescent="0.2">
      <c r="D1126" s="60" t="s">
        <v>1495</v>
      </c>
      <c r="F1126" s="61">
        <v>19.309999999999999</v>
      </c>
    </row>
    <row r="1127" spans="1:42" x14ac:dyDescent="0.2">
      <c r="A1127" s="55" t="s">
        <v>563</v>
      </c>
      <c r="B1127" s="55" t="s">
        <v>1145</v>
      </c>
      <c r="C1127" s="55" t="s">
        <v>1195</v>
      </c>
      <c r="D1127" s="55" t="s">
        <v>1297</v>
      </c>
      <c r="E1127" s="55" t="s">
        <v>1709</v>
      </c>
      <c r="F1127" s="56">
        <v>31.8</v>
      </c>
      <c r="G1127" s="56">
        <v>0</v>
      </c>
      <c r="H1127" s="56">
        <f>ROUND(F1127*AD1127,2)</f>
        <v>0</v>
      </c>
      <c r="I1127" s="56">
        <f>J1127-H1127</f>
        <v>0</v>
      </c>
      <c r="J1127" s="56">
        <f>ROUND(F1127*G1127,2)</f>
        <v>0</v>
      </c>
      <c r="K1127" s="56">
        <v>0</v>
      </c>
      <c r="L1127" s="56">
        <f>F1127*K1127</f>
        <v>0</v>
      </c>
      <c r="M1127" s="57" t="s">
        <v>7</v>
      </c>
      <c r="N1127" s="56">
        <f>IF(M1127="5",I1127,0)</f>
        <v>0</v>
      </c>
      <c r="Y1127" s="56">
        <f>IF(AC1127=0,J1127,0)</f>
        <v>0</v>
      </c>
      <c r="Z1127" s="56">
        <f>IF(AC1127=15,J1127,0)</f>
        <v>0</v>
      </c>
      <c r="AA1127" s="56">
        <f>IF(AC1127=21,J1127,0)</f>
        <v>0</v>
      </c>
      <c r="AC1127" s="58">
        <v>21</v>
      </c>
      <c r="AD1127" s="58">
        <f>G1127*0</f>
        <v>0</v>
      </c>
      <c r="AE1127" s="58">
        <f>G1127*(1-0)</f>
        <v>0</v>
      </c>
      <c r="AL1127" s="58">
        <f>F1127*AD1127</f>
        <v>0</v>
      </c>
      <c r="AM1127" s="58">
        <f>F1127*AE1127</f>
        <v>0</v>
      </c>
      <c r="AN1127" s="59" t="s">
        <v>1753</v>
      </c>
      <c r="AO1127" s="59" t="s">
        <v>1766</v>
      </c>
      <c r="AP1127" s="47" t="s">
        <v>1775</v>
      </c>
    </row>
    <row r="1128" spans="1:42" x14ac:dyDescent="0.2">
      <c r="D1128" s="60" t="s">
        <v>1497</v>
      </c>
      <c r="F1128" s="61">
        <v>18.8</v>
      </c>
    </row>
    <row r="1129" spans="1:42" x14ac:dyDescent="0.2">
      <c r="D1129" s="60" t="s">
        <v>1498</v>
      </c>
      <c r="F1129" s="61">
        <v>8.1999999999999993</v>
      </c>
    </row>
    <row r="1130" spans="1:42" x14ac:dyDescent="0.2">
      <c r="D1130" s="60" t="s">
        <v>1300</v>
      </c>
      <c r="F1130" s="61">
        <v>4.8</v>
      </c>
    </row>
    <row r="1131" spans="1:42" x14ac:dyDescent="0.2">
      <c r="A1131" s="55" t="s">
        <v>564</v>
      </c>
      <c r="B1131" s="55" t="s">
        <v>1145</v>
      </c>
      <c r="C1131" s="55" t="s">
        <v>1196</v>
      </c>
      <c r="D1131" s="55" t="s">
        <v>1301</v>
      </c>
      <c r="E1131" s="55" t="s">
        <v>1709</v>
      </c>
      <c r="F1131" s="56">
        <v>8.61</v>
      </c>
      <c r="G1131" s="56">
        <v>0</v>
      </c>
      <c r="H1131" s="56">
        <f>ROUND(F1131*AD1131,2)</f>
        <v>0</v>
      </c>
      <c r="I1131" s="56">
        <f>J1131-H1131</f>
        <v>0</v>
      </c>
      <c r="J1131" s="56">
        <f>ROUND(F1131*G1131,2)</f>
        <v>0</v>
      </c>
      <c r="K1131" s="56">
        <v>2.9999999999999997E-4</v>
      </c>
      <c r="L1131" s="56">
        <f>F1131*K1131</f>
        <v>2.5829999999999998E-3</v>
      </c>
      <c r="M1131" s="57" t="s">
        <v>7</v>
      </c>
      <c r="N1131" s="56">
        <f>IF(M1131="5",I1131,0)</f>
        <v>0</v>
      </c>
      <c r="Y1131" s="56">
        <f>IF(AC1131=0,J1131,0)</f>
        <v>0</v>
      </c>
      <c r="Z1131" s="56">
        <f>IF(AC1131=15,J1131,0)</f>
        <v>0</v>
      </c>
      <c r="AA1131" s="56">
        <f>IF(AC1131=21,J1131,0)</f>
        <v>0</v>
      </c>
      <c r="AC1131" s="58">
        <v>21</v>
      </c>
      <c r="AD1131" s="58">
        <f>G1131*1</f>
        <v>0</v>
      </c>
      <c r="AE1131" s="58">
        <f>G1131*(1-1)</f>
        <v>0</v>
      </c>
      <c r="AL1131" s="58">
        <f>F1131*AD1131</f>
        <v>0</v>
      </c>
      <c r="AM1131" s="58">
        <f>F1131*AE1131</f>
        <v>0</v>
      </c>
      <c r="AN1131" s="59" t="s">
        <v>1753</v>
      </c>
      <c r="AO1131" s="59" t="s">
        <v>1766</v>
      </c>
      <c r="AP1131" s="47" t="s">
        <v>1775</v>
      </c>
    </row>
    <row r="1132" spans="1:42" x14ac:dyDescent="0.2">
      <c r="D1132" s="60" t="s">
        <v>1499</v>
      </c>
      <c r="F1132" s="61">
        <v>8.61</v>
      </c>
    </row>
    <row r="1133" spans="1:42" x14ac:dyDescent="0.2">
      <c r="A1133" s="55" t="s">
        <v>565</v>
      </c>
      <c r="B1133" s="55" t="s">
        <v>1145</v>
      </c>
      <c r="C1133" s="55" t="s">
        <v>1197</v>
      </c>
      <c r="D1133" s="55" t="s">
        <v>1303</v>
      </c>
      <c r="E1133" s="55" t="s">
        <v>1709</v>
      </c>
      <c r="F1133" s="56">
        <v>19.739999999999998</v>
      </c>
      <c r="G1133" s="56">
        <v>0</v>
      </c>
      <c r="H1133" s="56">
        <f>ROUND(F1133*AD1133,2)</f>
        <v>0</v>
      </c>
      <c r="I1133" s="56">
        <f>J1133-H1133</f>
        <v>0</v>
      </c>
      <c r="J1133" s="56">
        <f>ROUND(F1133*G1133,2)</f>
        <v>0</v>
      </c>
      <c r="K1133" s="56">
        <v>2.9999999999999997E-4</v>
      </c>
      <c r="L1133" s="56">
        <f>F1133*K1133</f>
        <v>5.9219999999999993E-3</v>
      </c>
      <c r="M1133" s="57" t="s">
        <v>7</v>
      </c>
      <c r="N1133" s="56">
        <f>IF(M1133="5",I1133,0)</f>
        <v>0</v>
      </c>
      <c r="Y1133" s="56">
        <f>IF(AC1133=0,J1133,0)</f>
        <v>0</v>
      </c>
      <c r="Z1133" s="56">
        <f>IF(AC1133=15,J1133,0)</f>
        <v>0</v>
      </c>
      <c r="AA1133" s="56">
        <f>IF(AC1133=21,J1133,0)</f>
        <v>0</v>
      </c>
      <c r="AC1133" s="58">
        <v>21</v>
      </c>
      <c r="AD1133" s="58">
        <f>G1133*1</f>
        <v>0</v>
      </c>
      <c r="AE1133" s="58">
        <f>G1133*(1-1)</f>
        <v>0</v>
      </c>
      <c r="AL1133" s="58">
        <f>F1133*AD1133</f>
        <v>0</v>
      </c>
      <c r="AM1133" s="58">
        <f>F1133*AE1133</f>
        <v>0</v>
      </c>
      <c r="AN1133" s="59" t="s">
        <v>1753</v>
      </c>
      <c r="AO1133" s="59" t="s">
        <v>1766</v>
      </c>
      <c r="AP1133" s="47" t="s">
        <v>1775</v>
      </c>
    </row>
    <row r="1134" spans="1:42" x14ac:dyDescent="0.2">
      <c r="D1134" s="60" t="s">
        <v>1500</v>
      </c>
      <c r="F1134" s="61">
        <v>19.739999999999998</v>
      </c>
    </row>
    <row r="1135" spans="1:42" x14ac:dyDescent="0.2">
      <c r="A1135" s="55" t="s">
        <v>566</v>
      </c>
      <c r="B1135" s="55" t="s">
        <v>1145</v>
      </c>
      <c r="C1135" s="55" t="s">
        <v>1198</v>
      </c>
      <c r="D1135" s="55" t="s">
        <v>1305</v>
      </c>
      <c r="E1135" s="55" t="s">
        <v>1709</v>
      </c>
      <c r="F1135" s="56">
        <v>5.04</v>
      </c>
      <c r="G1135" s="56">
        <v>0</v>
      </c>
      <c r="H1135" s="56">
        <f>ROUND(F1135*AD1135,2)</f>
        <v>0</v>
      </c>
      <c r="I1135" s="56">
        <f>J1135-H1135</f>
        <v>0</v>
      </c>
      <c r="J1135" s="56">
        <f>ROUND(F1135*G1135,2)</f>
        <v>0</v>
      </c>
      <c r="K1135" s="56">
        <v>2.9999999999999997E-4</v>
      </c>
      <c r="L1135" s="56">
        <f>F1135*K1135</f>
        <v>1.5119999999999999E-3</v>
      </c>
      <c r="M1135" s="57" t="s">
        <v>7</v>
      </c>
      <c r="N1135" s="56">
        <f>IF(M1135="5",I1135,0)</f>
        <v>0</v>
      </c>
      <c r="Y1135" s="56">
        <f>IF(AC1135=0,J1135,0)</f>
        <v>0</v>
      </c>
      <c r="Z1135" s="56">
        <f>IF(AC1135=15,J1135,0)</f>
        <v>0</v>
      </c>
      <c r="AA1135" s="56">
        <f>IF(AC1135=21,J1135,0)</f>
        <v>0</v>
      </c>
      <c r="AC1135" s="58">
        <v>21</v>
      </c>
      <c r="AD1135" s="58">
        <f>G1135*1</f>
        <v>0</v>
      </c>
      <c r="AE1135" s="58">
        <f>G1135*(1-1)</f>
        <v>0</v>
      </c>
      <c r="AL1135" s="58">
        <f>F1135*AD1135</f>
        <v>0</v>
      </c>
      <c r="AM1135" s="58">
        <f>F1135*AE1135</f>
        <v>0</v>
      </c>
      <c r="AN1135" s="59" t="s">
        <v>1753</v>
      </c>
      <c r="AO1135" s="59" t="s">
        <v>1766</v>
      </c>
      <c r="AP1135" s="47" t="s">
        <v>1775</v>
      </c>
    </row>
    <row r="1136" spans="1:42" x14ac:dyDescent="0.2">
      <c r="D1136" s="60" t="s">
        <v>1473</v>
      </c>
      <c r="F1136" s="61">
        <v>5.04</v>
      </c>
    </row>
    <row r="1137" spans="1:42" x14ac:dyDescent="0.2">
      <c r="A1137" s="55" t="s">
        <v>567</v>
      </c>
      <c r="B1137" s="55" t="s">
        <v>1145</v>
      </c>
      <c r="C1137" s="55" t="s">
        <v>1199</v>
      </c>
      <c r="D1137" s="55" t="s">
        <v>1307</v>
      </c>
      <c r="E1137" s="55" t="s">
        <v>1710</v>
      </c>
      <c r="F1137" s="56">
        <v>0.41</v>
      </c>
      <c r="G1137" s="56">
        <v>0</v>
      </c>
      <c r="H1137" s="56">
        <f>ROUND(F1137*AD1137,2)</f>
        <v>0</v>
      </c>
      <c r="I1137" s="56">
        <f>J1137-H1137</f>
        <v>0</v>
      </c>
      <c r="J1137" s="56">
        <f>ROUND(F1137*G1137,2)</f>
        <v>0</v>
      </c>
      <c r="K1137" s="56">
        <v>0</v>
      </c>
      <c r="L1137" s="56">
        <f>F1137*K1137</f>
        <v>0</v>
      </c>
      <c r="M1137" s="57" t="s">
        <v>10</v>
      </c>
      <c r="N1137" s="56">
        <f>IF(M1137="5",I1137,0)</f>
        <v>0</v>
      </c>
      <c r="Y1137" s="56">
        <f>IF(AC1137=0,J1137,0)</f>
        <v>0</v>
      </c>
      <c r="Z1137" s="56">
        <f>IF(AC1137=15,J1137,0)</f>
        <v>0</v>
      </c>
      <c r="AA1137" s="56">
        <f>IF(AC1137=21,J1137,0)</f>
        <v>0</v>
      </c>
      <c r="AC1137" s="58">
        <v>21</v>
      </c>
      <c r="AD1137" s="58">
        <f>G1137*0</f>
        <v>0</v>
      </c>
      <c r="AE1137" s="58">
        <f>G1137*(1-0)</f>
        <v>0</v>
      </c>
      <c r="AL1137" s="58">
        <f>F1137*AD1137</f>
        <v>0</v>
      </c>
      <c r="AM1137" s="58">
        <f>F1137*AE1137</f>
        <v>0</v>
      </c>
      <c r="AN1137" s="59" t="s">
        <v>1753</v>
      </c>
      <c r="AO1137" s="59" t="s">
        <v>1766</v>
      </c>
      <c r="AP1137" s="47" t="s">
        <v>1775</v>
      </c>
    </row>
    <row r="1138" spans="1:42" x14ac:dyDescent="0.2">
      <c r="D1138" s="60" t="s">
        <v>1501</v>
      </c>
      <c r="F1138" s="61">
        <v>0.41</v>
      </c>
    </row>
    <row r="1139" spans="1:42" x14ac:dyDescent="0.2">
      <c r="A1139" s="52"/>
      <c r="B1139" s="53" t="s">
        <v>1145</v>
      </c>
      <c r="C1139" s="53" t="s">
        <v>770</v>
      </c>
      <c r="D1139" s="269" t="s">
        <v>1309</v>
      </c>
      <c r="E1139" s="270"/>
      <c r="F1139" s="270"/>
      <c r="G1139" s="270"/>
      <c r="H1139" s="54">
        <f>SUM(H1140:H1142)</f>
        <v>0</v>
      </c>
      <c r="I1139" s="54">
        <f>SUM(I1140:I1142)</f>
        <v>0</v>
      </c>
      <c r="J1139" s="54">
        <f>H1139+I1139</f>
        <v>0</v>
      </c>
      <c r="K1139" s="47"/>
      <c r="L1139" s="54">
        <f>SUM(L1140:L1142)</f>
        <v>6.2159999999999993E-4</v>
      </c>
      <c r="O1139" s="54">
        <f>IF(P1139="PR",J1139,SUM(N1140:N1142))</f>
        <v>0</v>
      </c>
      <c r="P1139" s="47" t="s">
        <v>1735</v>
      </c>
      <c r="Q1139" s="54">
        <f>IF(P1139="HS",H1139,0)</f>
        <v>0</v>
      </c>
      <c r="R1139" s="54">
        <f>IF(P1139="HS",I1139-O1139,0)</f>
        <v>0</v>
      </c>
      <c r="S1139" s="54">
        <f>IF(P1139="PS",H1139,0)</f>
        <v>0</v>
      </c>
      <c r="T1139" s="54">
        <f>IF(P1139="PS",I1139-O1139,0)</f>
        <v>0</v>
      </c>
      <c r="U1139" s="54">
        <f>IF(P1139="MP",H1139,0)</f>
        <v>0</v>
      </c>
      <c r="V1139" s="54">
        <f>IF(P1139="MP",I1139-O1139,0)</f>
        <v>0</v>
      </c>
      <c r="W1139" s="54">
        <f>IF(P1139="OM",H1139,0)</f>
        <v>0</v>
      </c>
      <c r="X1139" s="47" t="s">
        <v>1145</v>
      </c>
      <c r="AH1139" s="54">
        <f>SUM(Y1140:Y1142)</f>
        <v>0</v>
      </c>
      <c r="AI1139" s="54">
        <f>SUM(Z1140:Z1142)</f>
        <v>0</v>
      </c>
      <c r="AJ1139" s="54">
        <f>SUM(AA1140:AA1142)</f>
        <v>0</v>
      </c>
    </row>
    <row r="1140" spans="1:42" x14ac:dyDescent="0.2">
      <c r="A1140" s="55" t="s">
        <v>568</v>
      </c>
      <c r="B1140" s="55" t="s">
        <v>1145</v>
      </c>
      <c r="C1140" s="55" t="s">
        <v>1200</v>
      </c>
      <c r="D1140" s="55" t="s">
        <v>1310</v>
      </c>
      <c r="E1140" s="55" t="s">
        <v>1708</v>
      </c>
      <c r="F1140" s="56">
        <v>2.96</v>
      </c>
      <c r="G1140" s="56">
        <v>0</v>
      </c>
      <c r="H1140" s="56">
        <f>ROUND(F1140*AD1140,2)</f>
        <v>0</v>
      </c>
      <c r="I1140" s="56">
        <f>J1140-H1140</f>
        <v>0</v>
      </c>
      <c r="J1140" s="56">
        <f>ROUND(F1140*G1140,2)</f>
        <v>0</v>
      </c>
      <c r="K1140" s="56">
        <v>6.9999999999999994E-5</v>
      </c>
      <c r="L1140" s="56">
        <f>F1140*K1140</f>
        <v>2.0719999999999997E-4</v>
      </c>
      <c r="M1140" s="57" t="s">
        <v>7</v>
      </c>
      <c r="N1140" s="56">
        <f>IF(M1140="5",I1140,0)</f>
        <v>0</v>
      </c>
      <c r="Y1140" s="56">
        <f>IF(AC1140=0,J1140,0)</f>
        <v>0</v>
      </c>
      <c r="Z1140" s="56">
        <f>IF(AC1140=15,J1140,0)</f>
        <v>0</v>
      </c>
      <c r="AA1140" s="56">
        <f>IF(AC1140=21,J1140,0)</f>
        <v>0</v>
      </c>
      <c r="AC1140" s="58">
        <v>21</v>
      </c>
      <c r="AD1140" s="58">
        <f>G1140*0.30859375</f>
        <v>0</v>
      </c>
      <c r="AE1140" s="58">
        <f>G1140*(1-0.30859375)</f>
        <v>0</v>
      </c>
      <c r="AL1140" s="58">
        <f>F1140*AD1140</f>
        <v>0</v>
      </c>
      <c r="AM1140" s="58">
        <f>F1140*AE1140</f>
        <v>0</v>
      </c>
      <c r="AN1140" s="59" t="s">
        <v>1754</v>
      </c>
      <c r="AO1140" s="59" t="s">
        <v>1766</v>
      </c>
      <c r="AP1140" s="47" t="s">
        <v>1775</v>
      </c>
    </row>
    <row r="1141" spans="1:42" x14ac:dyDescent="0.2">
      <c r="D1141" s="60" t="s">
        <v>1502</v>
      </c>
      <c r="F1141" s="61">
        <v>2.96</v>
      </c>
    </row>
    <row r="1142" spans="1:42" x14ac:dyDescent="0.2">
      <c r="A1142" s="55" t="s">
        <v>569</v>
      </c>
      <c r="B1142" s="55" t="s">
        <v>1145</v>
      </c>
      <c r="C1142" s="55" t="s">
        <v>1201</v>
      </c>
      <c r="D1142" s="55" t="s">
        <v>1863</v>
      </c>
      <c r="E1142" s="55" t="s">
        <v>1708</v>
      </c>
      <c r="F1142" s="56">
        <v>2.96</v>
      </c>
      <c r="G1142" s="56">
        <v>0</v>
      </c>
      <c r="H1142" s="56">
        <f>ROUND(F1142*AD1142,2)</f>
        <v>0</v>
      </c>
      <c r="I1142" s="56">
        <f>J1142-H1142</f>
        <v>0</v>
      </c>
      <c r="J1142" s="56">
        <f>ROUND(F1142*G1142,2)</f>
        <v>0</v>
      </c>
      <c r="K1142" s="56">
        <v>1.3999999999999999E-4</v>
      </c>
      <c r="L1142" s="56">
        <f>F1142*K1142</f>
        <v>4.1439999999999994E-4</v>
      </c>
      <c r="M1142" s="57" t="s">
        <v>7</v>
      </c>
      <c r="N1142" s="56">
        <f>IF(M1142="5",I1142,0)</f>
        <v>0</v>
      </c>
      <c r="Y1142" s="56">
        <f>IF(AC1142=0,J1142,0)</f>
        <v>0</v>
      </c>
      <c r="Z1142" s="56">
        <f>IF(AC1142=15,J1142,0)</f>
        <v>0</v>
      </c>
      <c r="AA1142" s="56">
        <f>IF(AC1142=21,J1142,0)</f>
        <v>0</v>
      </c>
      <c r="AC1142" s="58">
        <v>21</v>
      </c>
      <c r="AD1142" s="58">
        <f>G1142*0.45045871559633</f>
        <v>0</v>
      </c>
      <c r="AE1142" s="58">
        <f>G1142*(1-0.45045871559633)</f>
        <v>0</v>
      </c>
      <c r="AL1142" s="58">
        <f>F1142*AD1142</f>
        <v>0</v>
      </c>
      <c r="AM1142" s="58">
        <f>F1142*AE1142</f>
        <v>0</v>
      </c>
      <c r="AN1142" s="59" t="s">
        <v>1754</v>
      </c>
      <c r="AO1142" s="59" t="s">
        <v>1766</v>
      </c>
      <c r="AP1142" s="47" t="s">
        <v>1775</v>
      </c>
    </row>
    <row r="1143" spans="1:42" x14ac:dyDescent="0.2">
      <c r="D1143" s="60" t="s">
        <v>1502</v>
      </c>
      <c r="F1143" s="61">
        <v>2.96</v>
      </c>
    </row>
    <row r="1144" spans="1:42" x14ac:dyDescent="0.2">
      <c r="A1144" s="52"/>
      <c r="B1144" s="53" t="s">
        <v>1145</v>
      </c>
      <c r="C1144" s="53" t="s">
        <v>99</v>
      </c>
      <c r="D1144" s="269" t="s">
        <v>1312</v>
      </c>
      <c r="E1144" s="270"/>
      <c r="F1144" s="270"/>
      <c r="G1144" s="270"/>
      <c r="H1144" s="54">
        <f>SUM(H1145:H1153)</f>
        <v>0</v>
      </c>
      <c r="I1144" s="54">
        <f>SUM(I1145:I1153)</f>
        <v>0</v>
      </c>
      <c r="J1144" s="54">
        <f>H1144+I1144</f>
        <v>0</v>
      </c>
      <c r="K1144" s="47"/>
      <c r="L1144" s="54">
        <f>SUM(L1145:L1153)</f>
        <v>1.8423999999999999E-2</v>
      </c>
      <c r="O1144" s="54">
        <f>IF(P1144="PR",J1144,SUM(N1145:N1153))</f>
        <v>0</v>
      </c>
      <c r="P1144" s="47" t="s">
        <v>1734</v>
      </c>
      <c r="Q1144" s="54">
        <f>IF(P1144="HS",H1144,0)</f>
        <v>0</v>
      </c>
      <c r="R1144" s="54">
        <f>IF(P1144="HS",I1144-O1144,0)</f>
        <v>0</v>
      </c>
      <c r="S1144" s="54">
        <f>IF(P1144="PS",H1144,0)</f>
        <v>0</v>
      </c>
      <c r="T1144" s="54">
        <f>IF(P1144="PS",I1144-O1144,0)</f>
        <v>0</v>
      </c>
      <c r="U1144" s="54">
        <f>IF(P1144="MP",H1144,0)</f>
        <v>0</v>
      </c>
      <c r="V1144" s="54">
        <f>IF(P1144="MP",I1144-O1144,0)</f>
        <v>0</v>
      </c>
      <c r="W1144" s="54">
        <f>IF(P1144="OM",H1144,0)</f>
        <v>0</v>
      </c>
      <c r="X1144" s="47" t="s">
        <v>1145</v>
      </c>
      <c r="AH1144" s="54">
        <f>SUM(Y1145:Y1153)</f>
        <v>0</v>
      </c>
      <c r="AI1144" s="54">
        <f>SUM(Z1145:Z1153)</f>
        <v>0</v>
      </c>
      <c r="AJ1144" s="54">
        <f>SUM(AA1145:AA1153)</f>
        <v>0</v>
      </c>
    </row>
    <row r="1145" spans="1:42" x14ac:dyDescent="0.2">
      <c r="A1145" s="55" t="s">
        <v>570</v>
      </c>
      <c r="B1145" s="55" t="s">
        <v>1145</v>
      </c>
      <c r="C1145" s="55" t="s">
        <v>1202</v>
      </c>
      <c r="D1145" s="55" t="s">
        <v>1313</v>
      </c>
      <c r="E1145" s="55" t="s">
        <v>1712</v>
      </c>
      <c r="F1145" s="56">
        <v>1</v>
      </c>
      <c r="G1145" s="56">
        <v>0</v>
      </c>
      <c r="H1145" s="56">
        <f>ROUND(F1145*AD1145,2)</f>
        <v>0</v>
      </c>
      <c r="I1145" s="56">
        <f>J1145-H1145</f>
        <v>0</v>
      </c>
      <c r="J1145" s="56">
        <f>ROUND(F1145*G1145,2)</f>
        <v>0</v>
      </c>
      <c r="K1145" s="56">
        <v>0</v>
      </c>
      <c r="L1145" s="56">
        <f>F1145*K1145</f>
        <v>0</v>
      </c>
      <c r="M1145" s="57" t="s">
        <v>7</v>
      </c>
      <c r="N1145" s="56">
        <f>IF(M1145="5",I1145,0)</f>
        <v>0</v>
      </c>
      <c r="Y1145" s="56">
        <f>IF(AC1145=0,J1145,0)</f>
        <v>0</v>
      </c>
      <c r="Z1145" s="56">
        <f>IF(AC1145=15,J1145,0)</f>
        <v>0</v>
      </c>
      <c r="AA1145" s="56">
        <f>IF(AC1145=21,J1145,0)</f>
        <v>0</v>
      </c>
      <c r="AC1145" s="58">
        <v>21</v>
      </c>
      <c r="AD1145" s="58">
        <f>G1145*0.297029702970297</f>
        <v>0</v>
      </c>
      <c r="AE1145" s="58">
        <f>G1145*(1-0.297029702970297)</f>
        <v>0</v>
      </c>
      <c r="AL1145" s="58">
        <f>F1145*AD1145</f>
        <v>0</v>
      </c>
      <c r="AM1145" s="58">
        <f>F1145*AE1145</f>
        <v>0</v>
      </c>
      <c r="AN1145" s="59" t="s">
        <v>1755</v>
      </c>
      <c r="AO1145" s="59" t="s">
        <v>1767</v>
      </c>
      <c r="AP1145" s="47" t="s">
        <v>1775</v>
      </c>
    </row>
    <row r="1146" spans="1:42" x14ac:dyDescent="0.2">
      <c r="D1146" s="60" t="s">
        <v>1275</v>
      </c>
      <c r="F1146" s="61">
        <v>1</v>
      </c>
    </row>
    <row r="1147" spans="1:42" x14ac:dyDescent="0.2">
      <c r="A1147" s="55" t="s">
        <v>571</v>
      </c>
      <c r="B1147" s="55" t="s">
        <v>1145</v>
      </c>
      <c r="C1147" s="55" t="s">
        <v>1203</v>
      </c>
      <c r="D1147" s="55" t="s">
        <v>1840</v>
      </c>
      <c r="E1147" s="55" t="s">
        <v>1712</v>
      </c>
      <c r="F1147" s="56">
        <v>1</v>
      </c>
      <c r="G1147" s="56">
        <v>0</v>
      </c>
      <c r="H1147" s="56">
        <f>ROUND(F1147*AD1147,2)</f>
        <v>0</v>
      </c>
      <c r="I1147" s="56">
        <f>J1147-H1147</f>
        <v>0</v>
      </c>
      <c r="J1147" s="56">
        <f>ROUND(F1147*G1147,2)</f>
        <v>0</v>
      </c>
      <c r="K1147" s="56">
        <v>4.0000000000000002E-4</v>
      </c>
      <c r="L1147" s="56">
        <f>F1147*K1147</f>
        <v>4.0000000000000002E-4</v>
      </c>
      <c r="M1147" s="57" t="s">
        <v>7</v>
      </c>
      <c r="N1147" s="56">
        <f>IF(M1147="5",I1147,0)</f>
        <v>0</v>
      </c>
      <c r="Y1147" s="56">
        <f>IF(AC1147=0,J1147,0)</f>
        <v>0</v>
      </c>
      <c r="Z1147" s="56">
        <f>IF(AC1147=15,J1147,0)</f>
        <v>0</v>
      </c>
      <c r="AA1147" s="56">
        <f>IF(AC1147=21,J1147,0)</f>
        <v>0</v>
      </c>
      <c r="AC1147" s="58">
        <v>21</v>
      </c>
      <c r="AD1147" s="58">
        <f>G1147*1</f>
        <v>0</v>
      </c>
      <c r="AE1147" s="58">
        <f>G1147*(1-1)</f>
        <v>0</v>
      </c>
      <c r="AL1147" s="58">
        <f>F1147*AD1147</f>
        <v>0</v>
      </c>
      <c r="AM1147" s="58">
        <f>F1147*AE1147</f>
        <v>0</v>
      </c>
      <c r="AN1147" s="59" t="s">
        <v>1755</v>
      </c>
      <c r="AO1147" s="59" t="s">
        <v>1767</v>
      </c>
      <c r="AP1147" s="47" t="s">
        <v>1775</v>
      </c>
    </row>
    <row r="1148" spans="1:42" x14ac:dyDescent="0.2">
      <c r="D1148" s="60" t="s">
        <v>1275</v>
      </c>
      <c r="F1148" s="61">
        <v>1</v>
      </c>
    </row>
    <row r="1149" spans="1:42" x14ac:dyDescent="0.2">
      <c r="A1149" s="55" t="s">
        <v>572</v>
      </c>
      <c r="B1149" s="55" t="s">
        <v>1145</v>
      </c>
      <c r="C1149" s="55" t="s">
        <v>1204</v>
      </c>
      <c r="D1149" s="55" t="s">
        <v>1314</v>
      </c>
      <c r="E1149" s="55" t="s">
        <v>1712</v>
      </c>
      <c r="F1149" s="56">
        <v>1</v>
      </c>
      <c r="G1149" s="56">
        <v>0</v>
      </c>
      <c r="H1149" s="56">
        <f>ROUND(F1149*AD1149,2)</f>
        <v>0</v>
      </c>
      <c r="I1149" s="56">
        <f>J1149-H1149</f>
        <v>0</v>
      </c>
      <c r="J1149" s="56">
        <f>ROUND(F1149*G1149,2)</f>
        <v>0</v>
      </c>
      <c r="K1149" s="56">
        <v>2.14E-3</v>
      </c>
      <c r="L1149" s="56">
        <f>F1149*K1149</f>
        <v>2.14E-3</v>
      </c>
      <c r="M1149" s="57" t="s">
        <v>7</v>
      </c>
      <c r="N1149" s="56">
        <f>IF(M1149="5",I1149,0)</f>
        <v>0</v>
      </c>
      <c r="Y1149" s="56">
        <f>IF(AC1149=0,J1149,0)</f>
        <v>0</v>
      </c>
      <c r="Z1149" s="56">
        <f>IF(AC1149=15,J1149,0)</f>
        <v>0</v>
      </c>
      <c r="AA1149" s="56">
        <f>IF(AC1149=21,J1149,0)</f>
        <v>0</v>
      </c>
      <c r="AC1149" s="58">
        <v>21</v>
      </c>
      <c r="AD1149" s="58">
        <f>G1149*0.474254742547426</f>
        <v>0</v>
      </c>
      <c r="AE1149" s="58">
        <f>G1149*(1-0.474254742547426)</f>
        <v>0</v>
      </c>
      <c r="AL1149" s="58">
        <f>F1149*AD1149</f>
        <v>0</v>
      </c>
      <c r="AM1149" s="58">
        <f>F1149*AE1149</f>
        <v>0</v>
      </c>
      <c r="AN1149" s="59" t="s">
        <v>1755</v>
      </c>
      <c r="AO1149" s="59" t="s">
        <v>1767</v>
      </c>
      <c r="AP1149" s="47" t="s">
        <v>1775</v>
      </c>
    </row>
    <row r="1150" spans="1:42" x14ac:dyDescent="0.2">
      <c r="D1150" s="60" t="s">
        <v>1275</v>
      </c>
      <c r="F1150" s="61">
        <v>1</v>
      </c>
    </row>
    <row r="1151" spans="1:42" x14ac:dyDescent="0.2">
      <c r="A1151" s="55" t="s">
        <v>573</v>
      </c>
      <c r="B1151" s="55" t="s">
        <v>1145</v>
      </c>
      <c r="C1151" s="55" t="s">
        <v>1205</v>
      </c>
      <c r="D1151" s="55" t="s">
        <v>1841</v>
      </c>
      <c r="E1151" s="55" t="s">
        <v>1712</v>
      </c>
      <c r="F1151" s="56">
        <v>1</v>
      </c>
      <c r="G1151" s="56">
        <v>0</v>
      </c>
      <c r="H1151" s="56">
        <f>ROUND(F1151*AD1151,2)</f>
        <v>0</v>
      </c>
      <c r="I1151" s="56">
        <f>J1151-H1151</f>
        <v>0</v>
      </c>
      <c r="J1151" s="56">
        <f>ROUND(F1151*G1151,2)</f>
        <v>0</v>
      </c>
      <c r="K1151" s="56">
        <v>1.4999999999999999E-2</v>
      </c>
      <c r="L1151" s="56">
        <f>F1151*K1151</f>
        <v>1.4999999999999999E-2</v>
      </c>
      <c r="M1151" s="57" t="s">
        <v>7</v>
      </c>
      <c r="N1151" s="56">
        <f>IF(M1151="5",I1151,0)</f>
        <v>0</v>
      </c>
      <c r="Y1151" s="56">
        <f>IF(AC1151=0,J1151,0)</f>
        <v>0</v>
      </c>
      <c r="Z1151" s="56">
        <f>IF(AC1151=15,J1151,0)</f>
        <v>0</v>
      </c>
      <c r="AA1151" s="56">
        <f>IF(AC1151=21,J1151,0)</f>
        <v>0</v>
      </c>
      <c r="AC1151" s="58">
        <v>21</v>
      </c>
      <c r="AD1151" s="58">
        <f>G1151*1</f>
        <v>0</v>
      </c>
      <c r="AE1151" s="58">
        <f>G1151*(1-1)</f>
        <v>0</v>
      </c>
      <c r="AL1151" s="58">
        <f>F1151*AD1151</f>
        <v>0</v>
      </c>
      <c r="AM1151" s="58">
        <f>F1151*AE1151</f>
        <v>0</v>
      </c>
      <c r="AN1151" s="59" t="s">
        <v>1755</v>
      </c>
      <c r="AO1151" s="59" t="s">
        <v>1767</v>
      </c>
      <c r="AP1151" s="47" t="s">
        <v>1775</v>
      </c>
    </row>
    <row r="1152" spans="1:42" x14ac:dyDescent="0.2">
      <c r="D1152" s="60" t="s">
        <v>1275</v>
      </c>
      <c r="F1152" s="61">
        <v>1</v>
      </c>
    </row>
    <row r="1153" spans="1:42" x14ac:dyDescent="0.2">
      <c r="A1153" s="55" t="s">
        <v>574</v>
      </c>
      <c r="B1153" s="55" t="s">
        <v>1145</v>
      </c>
      <c r="C1153" s="55" t="s">
        <v>1206</v>
      </c>
      <c r="D1153" s="55" t="s">
        <v>1315</v>
      </c>
      <c r="E1153" s="55" t="s">
        <v>1708</v>
      </c>
      <c r="F1153" s="56">
        <v>22.1</v>
      </c>
      <c r="G1153" s="56">
        <v>0</v>
      </c>
      <c r="H1153" s="56">
        <f>ROUND(F1153*AD1153,2)</f>
        <v>0</v>
      </c>
      <c r="I1153" s="56">
        <f>J1153-H1153</f>
        <v>0</v>
      </c>
      <c r="J1153" s="56">
        <f>ROUND(F1153*G1153,2)</f>
        <v>0</v>
      </c>
      <c r="K1153" s="56">
        <v>4.0000000000000003E-5</v>
      </c>
      <c r="L1153" s="56">
        <f>F1153*K1153</f>
        <v>8.8400000000000013E-4</v>
      </c>
      <c r="M1153" s="57" t="s">
        <v>7</v>
      </c>
      <c r="N1153" s="56">
        <f>IF(M1153="5",I1153,0)</f>
        <v>0</v>
      </c>
      <c r="Y1153" s="56">
        <f>IF(AC1153=0,J1153,0)</f>
        <v>0</v>
      </c>
      <c r="Z1153" s="56">
        <f>IF(AC1153=15,J1153,0)</f>
        <v>0</v>
      </c>
      <c r="AA1153" s="56">
        <f>IF(AC1153=21,J1153,0)</f>
        <v>0</v>
      </c>
      <c r="AC1153" s="58">
        <v>21</v>
      </c>
      <c r="AD1153" s="58">
        <f>G1153*0.0193808882907133</f>
        <v>0</v>
      </c>
      <c r="AE1153" s="58">
        <f>G1153*(1-0.0193808882907133)</f>
        <v>0</v>
      </c>
      <c r="AL1153" s="58">
        <f>F1153*AD1153</f>
        <v>0</v>
      </c>
      <c r="AM1153" s="58">
        <f>F1153*AE1153</f>
        <v>0</v>
      </c>
      <c r="AN1153" s="59" t="s">
        <v>1755</v>
      </c>
      <c r="AO1153" s="59" t="s">
        <v>1767</v>
      </c>
      <c r="AP1153" s="47" t="s">
        <v>1775</v>
      </c>
    </row>
    <row r="1154" spans="1:42" x14ac:dyDescent="0.2">
      <c r="D1154" s="60" t="s">
        <v>1503</v>
      </c>
      <c r="F1154" s="61">
        <v>22.1</v>
      </c>
    </row>
    <row r="1155" spans="1:42" x14ac:dyDescent="0.2">
      <c r="A1155" s="52"/>
      <c r="B1155" s="53" t="s">
        <v>1145</v>
      </c>
      <c r="C1155" s="53" t="s">
        <v>100</v>
      </c>
      <c r="D1155" s="269" t="s">
        <v>1317</v>
      </c>
      <c r="E1155" s="270"/>
      <c r="F1155" s="270"/>
      <c r="G1155" s="270"/>
      <c r="H1155" s="54">
        <f>SUM(H1156:H1162)</f>
        <v>0</v>
      </c>
      <c r="I1155" s="54">
        <f>SUM(I1156:I1162)</f>
        <v>0</v>
      </c>
      <c r="J1155" s="54">
        <f>H1155+I1155</f>
        <v>0</v>
      </c>
      <c r="K1155" s="47"/>
      <c r="L1155" s="54">
        <f>SUM(L1156:L1162)</f>
        <v>7.5999999999999998E-2</v>
      </c>
      <c r="O1155" s="54">
        <f>IF(P1155="PR",J1155,SUM(N1156:N1162))</f>
        <v>0</v>
      </c>
      <c r="P1155" s="47" t="s">
        <v>1734</v>
      </c>
      <c r="Q1155" s="54">
        <f>IF(P1155="HS",H1155,0)</f>
        <v>0</v>
      </c>
      <c r="R1155" s="54">
        <f>IF(P1155="HS",I1155-O1155,0)</f>
        <v>0</v>
      </c>
      <c r="S1155" s="54">
        <f>IF(P1155="PS",H1155,0)</f>
        <v>0</v>
      </c>
      <c r="T1155" s="54">
        <f>IF(P1155="PS",I1155-O1155,0)</f>
        <v>0</v>
      </c>
      <c r="U1155" s="54">
        <f>IF(P1155="MP",H1155,0)</f>
        <v>0</v>
      </c>
      <c r="V1155" s="54">
        <f>IF(P1155="MP",I1155-O1155,0)</f>
        <v>0</v>
      </c>
      <c r="W1155" s="54">
        <f>IF(P1155="OM",H1155,0)</f>
        <v>0</v>
      </c>
      <c r="X1155" s="47" t="s">
        <v>1145</v>
      </c>
      <c r="AH1155" s="54">
        <f>SUM(Y1156:Y1162)</f>
        <v>0</v>
      </c>
      <c r="AI1155" s="54">
        <f>SUM(Z1156:Z1162)</f>
        <v>0</v>
      </c>
      <c r="AJ1155" s="54">
        <f>SUM(AA1156:AA1162)</f>
        <v>0</v>
      </c>
    </row>
    <row r="1156" spans="1:42" x14ac:dyDescent="0.2">
      <c r="A1156" s="55" t="s">
        <v>575</v>
      </c>
      <c r="B1156" s="55" t="s">
        <v>1145</v>
      </c>
      <c r="C1156" s="55" t="s">
        <v>1207</v>
      </c>
      <c r="D1156" s="55" t="s">
        <v>1318</v>
      </c>
      <c r="E1156" s="55" t="s">
        <v>1712</v>
      </c>
      <c r="F1156" s="56">
        <v>1</v>
      </c>
      <c r="G1156" s="56">
        <v>0</v>
      </c>
      <c r="H1156" s="56">
        <f t="shared" ref="H1156:H1162" si="252">ROUND(F1156*AD1156,2)</f>
        <v>0</v>
      </c>
      <c r="I1156" s="56">
        <f t="shared" ref="I1156:I1162" si="253">J1156-H1156</f>
        <v>0</v>
      </c>
      <c r="J1156" s="56">
        <f t="shared" ref="J1156:J1162" si="254">ROUND(F1156*G1156,2)</f>
        <v>0</v>
      </c>
      <c r="K1156" s="56">
        <v>4.0000000000000002E-4</v>
      </c>
      <c r="L1156" s="56">
        <f t="shared" ref="L1156:L1162" si="255">F1156*K1156</f>
        <v>4.0000000000000002E-4</v>
      </c>
      <c r="M1156" s="57" t="s">
        <v>8</v>
      </c>
      <c r="N1156" s="56">
        <f t="shared" ref="N1156:N1162" si="256">IF(M1156="5",I1156,0)</f>
        <v>0</v>
      </c>
      <c r="Y1156" s="56">
        <f t="shared" ref="Y1156:Y1162" si="257">IF(AC1156=0,J1156,0)</f>
        <v>0</v>
      </c>
      <c r="Z1156" s="56">
        <f t="shared" ref="Z1156:Z1162" si="258">IF(AC1156=15,J1156,0)</f>
        <v>0</v>
      </c>
      <c r="AA1156" s="56">
        <f t="shared" ref="AA1156:AA1162" si="259">IF(AC1156=21,J1156,0)</f>
        <v>0</v>
      </c>
      <c r="AC1156" s="58">
        <v>21</v>
      </c>
      <c r="AD1156" s="58">
        <f t="shared" ref="AD1156:AD1162" si="260">G1156*0</f>
        <v>0</v>
      </c>
      <c r="AE1156" s="58">
        <f t="shared" ref="AE1156:AE1162" si="261">G1156*(1-0)</f>
        <v>0</v>
      </c>
      <c r="AL1156" s="58">
        <f t="shared" ref="AL1156:AL1162" si="262">F1156*AD1156</f>
        <v>0</v>
      </c>
      <c r="AM1156" s="58">
        <f t="shared" ref="AM1156:AM1162" si="263">F1156*AE1156</f>
        <v>0</v>
      </c>
      <c r="AN1156" s="59" t="s">
        <v>1756</v>
      </c>
      <c r="AO1156" s="59" t="s">
        <v>1767</v>
      </c>
      <c r="AP1156" s="47" t="s">
        <v>1775</v>
      </c>
    </row>
    <row r="1157" spans="1:42" x14ac:dyDescent="0.2">
      <c r="A1157" s="55" t="s">
        <v>576</v>
      </c>
      <c r="B1157" s="55" t="s">
        <v>1145</v>
      </c>
      <c r="C1157" s="55" t="s">
        <v>1208</v>
      </c>
      <c r="D1157" s="55" t="s">
        <v>1319</v>
      </c>
      <c r="E1157" s="55" t="s">
        <v>1712</v>
      </c>
      <c r="F1157" s="56">
        <v>1</v>
      </c>
      <c r="G1157" s="56">
        <v>0</v>
      </c>
      <c r="H1157" s="56">
        <f t="shared" si="252"/>
        <v>0</v>
      </c>
      <c r="I1157" s="56">
        <f t="shared" si="253"/>
        <v>0</v>
      </c>
      <c r="J1157" s="56">
        <f t="shared" si="254"/>
        <v>0</v>
      </c>
      <c r="K1157" s="56">
        <v>4.0000000000000002E-4</v>
      </c>
      <c r="L1157" s="56">
        <f t="shared" si="255"/>
        <v>4.0000000000000002E-4</v>
      </c>
      <c r="M1157" s="57" t="s">
        <v>8</v>
      </c>
      <c r="N1157" s="56">
        <f t="shared" si="256"/>
        <v>0</v>
      </c>
      <c r="Y1157" s="56">
        <f t="shared" si="257"/>
        <v>0</v>
      </c>
      <c r="Z1157" s="56">
        <f t="shared" si="258"/>
        <v>0</v>
      </c>
      <c r="AA1157" s="56">
        <f t="shared" si="259"/>
        <v>0</v>
      </c>
      <c r="AC1157" s="58">
        <v>21</v>
      </c>
      <c r="AD1157" s="58">
        <f t="shared" si="260"/>
        <v>0</v>
      </c>
      <c r="AE1157" s="58">
        <f t="shared" si="261"/>
        <v>0</v>
      </c>
      <c r="AL1157" s="58">
        <f t="shared" si="262"/>
        <v>0</v>
      </c>
      <c r="AM1157" s="58">
        <f t="shared" si="263"/>
        <v>0</v>
      </c>
      <c r="AN1157" s="59" t="s">
        <v>1756</v>
      </c>
      <c r="AO1157" s="59" t="s">
        <v>1767</v>
      </c>
      <c r="AP1157" s="47" t="s">
        <v>1775</v>
      </c>
    </row>
    <row r="1158" spans="1:42" x14ac:dyDescent="0.2">
      <c r="A1158" s="55" t="s">
        <v>577</v>
      </c>
      <c r="B1158" s="55" t="s">
        <v>1145</v>
      </c>
      <c r="C1158" s="55" t="s">
        <v>1209</v>
      </c>
      <c r="D1158" s="55" t="s">
        <v>1320</v>
      </c>
      <c r="E1158" s="55" t="s">
        <v>1712</v>
      </c>
      <c r="F1158" s="56">
        <v>1</v>
      </c>
      <c r="G1158" s="56">
        <v>0</v>
      </c>
      <c r="H1158" s="56">
        <f t="shared" si="252"/>
        <v>0</v>
      </c>
      <c r="I1158" s="56">
        <f t="shared" si="253"/>
        <v>0</v>
      </c>
      <c r="J1158" s="56">
        <f t="shared" si="254"/>
        <v>0</v>
      </c>
      <c r="K1158" s="56">
        <v>3.0000000000000001E-3</v>
      </c>
      <c r="L1158" s="56">
        <f t="shared" si="255"/>
        <v>3.0000000000000001E-3</v>
      </c>
      <c r="M1158" s="57" t="s">
        <v>8</v>
      </c>
      <c r="N1158" s="56">
        <f t="shared" si="256"/>
        <v>0</v>
      </c>
      <c r="Y1158" s="56">
        <f t="shared" si="257"/>
        <v>0</v>
      </c>
      <c r="Z1158" s="56">
        <f t="shared" si="258"/>
        <v>0</v>
      </c>
      <c r="AA1158" s="56">
        <f t="shared" si="259"/>
        <v>0</v>
      </c>
      <c r="AC1158" s="58">
        <v>21</v>
      </c>
      <c r="AD1158" s="58">
        <f t="shared" si="260"/>
        <v>0</v>
      </c>
      <c r="AE1158" s="58">
        <f t="shared" si="261"/>
        <v>0</v>
      </c>
      <c r="AL1158" s="58">
        <f t="shared" si="262"/>
        <v>0</v>
      </c>
      <c r="AM1158" s="58">
        <f t="shared" si="263"/>
        <v>0</v>
      </c>
      <c r="AN1158" s="59" t="s">
        <v>1756</v>
      </c>
      <c r="AO1158" s="59" t="s">
        <v>1767</v>
      </c>
      <c r="AP1158" s="47" t="s">
        <v>1775</v>
      </c>
    </row>
    <row r="1159" spans="1:42" x14ac:dyDescent="0.2">
      <c r="A1159" s="55" t="s">
        <v>578</v>
      </c>
      <c r="B1159" s="55" t="s">
        <v>1145</v>
      </c>
      <c r="C1159" s="55" t="s">
        <v>1210</v>
      </c>
      <c r="D1159" s="55" t="s">
        <v>1321</v>
      </c>
      <c r="E1159" s="55" t="s">
        <v>1712</v>
      </c>
      <c r="F1159" s="56">
        <v>1</v>
      </c>
      <c r="G1159" s="56">
        <v>0</v>
      </c>
      <c r="H1159" s="56">
        <f t="shared" si="252"/>
        <v>0</v>
      </c>
      <c r="I1159" s="56">
        <f t="shared" si="253"/>
        <v>0</v>
      </c>
      <c r="J1159" s="56">
        <f t="shared" si="254"/>
        <v>0</v>
      </c>
      <c r="K1159" s="56">
        <v>5.0000000000000001E-4</v>
      </c>
      <c r="L1159" s="56">
        <f t="shared" si="255"/>
        <v>5.0000000000000001E-4</v>
      </c>
      <c r="M1159" s="57" t="s">
        <v>8</v>
      </c>
      <c r="N1159" s="56">
        <f t="shared" si="256"/>
        <v>0</v>
      </c>
      <c r="Y1159" s="56">
        <f t="shared" si="257"/>
        <v>0</v>
      </c>
      <c r="Z1159" s="56">
        <f t="shared" si="258"/>
        <v>0</v>
      </c>
      <c r="AA1159" s="56">
        <f t="shared" si="259"/>
        <v>0</v>
      </c>
      <c r="AC1159" s="58">
        <v>21</v>
      </c>
      <c r="AD1159" s="58">
        <f t="shared" si="260"/>
        <v>0</v>
      </c>
      <c r="AE1159" s="58">
        <f t="shared" si="261"/>
        <v>0</v>
      </c>
      <c r="AL1159" s="58">
        <f t="shared" si="262"/>
        <v>0</v>
      </c>
      <c r="AM1159" s="58">
        <f t="shared" si="263"/>
        <v>0</v>
      </c>
      <c r="AN1159" s="59" t="s">
        <v>1756</v>
      </c>
      <c r="AO1159" s="59" t="s">
        <v>1767</v>
      </c>
      <c r="AP1159" s="47" t="s">
        <v>1775</v>
      </c>
    </row>
    <row r="1160" spans="1:42" x14ac:dyDescent="0.2">
      <c r="A1160" s="55" t="s">
        <v>579</v>
      </c>
      <c r="B1160" s="55" t="s">
        <v>1145</v>
      </c>
      <c r="C1160" s="55" t="s">
        <v>1211</v>
      </c>
      <c r="D1160" s="55" t="s">
        <v>1322</v>
      </c>
      <c r="E1160" s="55" t="s">
        <v>1708</v>
      </c>
      <c r="F1160" s="56">
        <v>3</v>
      </c>
      <c r="G1160" s="56">
        <v>0</v>
      </c>
      <c r="H1160" s="56">
        <f t="shared" si="252"/>
        <v>0</v>
      </c>
      <c r="I1160" s="56">
        <f t="shared" si="253"/>
        <v>0</v>
      </c>
      <c r="J1160" s="56">
        <f t="shared" si="254"/>
        <v>0</v>
      </c>
      <c r="K1160" s="56">
        <v>0.02</v>
      </c>
      <c r="L1160" s="56">
        <f t="shared" si="255"/>
        <v>0.06</v>
      </c>
      <c r="M1160" s="57" t="s">
        <v>7</v>
      </c>
      <c r="N1160" s="56">
        <f t="shared" si="256"/>
        <v>0</v>
      </c>
      <c r="Y1160" s="56">
        <f t="shared" si="257"/>
        <v>0</v>
      </c>
      <c r="Z1160" s="56">
        <f t="shared" si="258"/>
        <v>0</v>
      </c>
      <c r="AA1160" s="56">
        <f t="shared" si="259"/>
        <v>0</v>
      </c>
      <c r="AC1160" s="58">
        <v>21</v>
      </c>
      <c r="AD1160" s="58">
        <f t="shared" si="260"/>
        <v>0</v>
      </c>
      <c r="AE1160" s="58">
        <f t="shared" si="261"/>
        <v>0</v>
      </c>
      <c r="AL1160" s="58">
        <f t="shared" si="262"/>
        <v>0</v>
      </c>
      <c r="AM1160" s="58">
        <f t="shared" si="263"/>
        <v>0</v>
      </c>
      <c r="AN1160" s="59" t="s">
        <v>1756</v>
      </c>
      <c r="AO1160" s="59" t="s">
        <v>1767</v>
      </c>
      <c r="AP1160" s="47" t="s">
        <v>1775</v>
      </c>
    </row>
    <row r="1161" spans="1:42" x14ac:dyDescent="0.2">
      <c r="A1161" s="55" t="s">
        <v>580</v>
      </c>
      <c r="B1161" s="55" t="s">
        <v>1145</v>
      </c>
      <c r="C1161" s="55" t="s">
        <v>1212</v>
      </c>
      <c r="D1161" s="55" t="s">
        <v>1323</v>
      </c>
      <c r="E1161" s="55" t="s">
        <v>1709</v>
      </c>
      <c r="F1161" s="56">
        <v>0.5</v>
      </c>
      <c r="G1161" s="56">
        <v>0</v>
      </c>
      <c r="H1161" s="56">
        <f t="shared" si="252"/>
        <v>0</v>
      </c>
      <c r="I1161" s="56">
        <f t="shared" si="253"/>
        <v>0</v>
      </c>
      <c r="J1161" s="56">
        <f t="shared" si="254"/>
        <v>0</v>
      </c>
      <c r="K1161" s="56">
        <v>9.4000000000000004E-3</v>
      </c>
      <c r="L1161" s="56">
        <f t="shared" si="255"/>
        <v>4.7000000000000002E-3</v>
      </c>
      <c r="M1161" s="57" t="s">
        <v>8</v>
      </c>
      <c r="N1161" s="56">
        <f t="shared" si="256"/>
        <v>0</v>
      </c>
      <c r="Y1161" s="56">
        <f t="shared" si="257"/>
        <v>0</v>
      </c>
      <c r="Z1161" s="56">
        <f t="shared" si="258"/>
        <v>0</v>
      </c>
      <c r="AA1161" s="56">
        <f t="shared" si="259"/>
        <v>0</v>
      </c>
      <c r="AC1161" s="58">
        <v>21</v>
      </c>
      <c r="AD1161" s="58">
        <f t="shared" si="260"/>
        <v>0</v>
      </c>
      <c r="AE1161" s="58">
        <f t="shared" si="261"/>
        <v>0</v>
      </c>
      <c r="AL1161" s="58">
        <f t="shared" si="262"/>
        <v>0</v>
      </c>
      <c r="AM1161" s="58">
        <f t="shared" si="263"/>
        <v>0</v>
      </c>
      <c r="AN1161" s="59" t="s">
        <v>1756</v>
      </c>
      <c r="AO1161" s="59" t="s">
        <v>1767</v>
      </c>
      <c r="AP1161" s="47" t="s">
        <v>1775</v>
      </c>
    </row>
    <row r="1162" spans="1:42" x14ac:dyDescent="0.2">
      <c r="A1162" s="55" t="s">
        <v>581</v>
      </c>
      <c r="B1162" s="55" t="s">
        <v>1145</v>
      </c>
      <c r="C1162" s="55" t="s">
        <v>1213</v>
      </c>
      <c r="D1162" s="55" t="s">
        <v>1324</v>
      </c>
      <c r="E1162" s="55" t="s">
        <v>1712</v>
      </c>
      <c r="F1162" s="56">
        <v>1</v>
      </c>
      <c r="G1162" s="56">
        <v>0</v>
      </c>
      <c r="H1162" s="56">
        <f t="shared" si="252"/>
        <v>0</v>
      </c>
      <c r="I1162" s="56">
        <f t="shared" si="253"/>
        <v>0</v>
      </c>
      <c r="J1162" s="56">
        <f t="shared" si="254"/>
        <v>0</v>
      </c>
      <c r="K1162" s="56">
        <v>7.0000000000000001E-3</v>
      </c>
      <c r="L1162" s="56">
        <f t="shared" si="255"/>
        <v>7.0000000000000001E-3</v>
      </c>
      <c r="M1162" s="57" t="s">
        <v>8</v>
      </c>
      <c r="N1162" s="56">
        <f t="shared" si="256"/>
        <v>0</v>
      </c>
      <c r="Y1162" s="56">
        <f t="shared" si="257"/>
        <v>0</v>
      </c>
      <c r="Z1162" s="56">
        <f t="shared" si="258"/>
        <v>0</v>
      </c>
      <c r="AA1162" s="56">
        <f t="shared" si="259"/>
        <v>0</v>
      </c>
      <c r="AC1162" s="58">
        <v>21</v>
      </c>
      <c r="AD1162" s="58">
        <f t="shared" si="260"/>
        <v>0</v>
      </c>
      <c r="AE1162" s="58">
        <f t="shared" si="261"/>
        <v>0</v>
      </c>
      <c r="AL1162" s="58">
        <f t="shared" si="262"/>
        <v>0</v>
      </c>
      <c r="AM1162" s="58">
        <f t="shared" si="263"/>
        <v>0</v>
      </c>
      <c r="AN1162" s="59" t="s">
        <v>1756</v>
      </c>
      <c r="AO1162" s="59" t="s">
        <v>1767</v>
      </c>
      <c r="AP1162" s="47" t="s">
        <v>1775</v>
      </c>
    </row>
    <row r="1163" spans="1:42" x14ac:dyDescent="0.2">
      <c r="A1163" s="52"/>
      <c r="B1163" s="53" t="s">
        <v>1145</v>
      </c>
      <c r="C1163" s="53" t="s">
        <v>101</v>
      </c>
      <c r="D1163" s="269" t="s">
        <v>1325</v>
      </c>
      <c r="E1163" s="270"/>
      <c r="F1163" s="270"/>
      <c r="G1163" s="270"/>
      <c r="H1163" s="54">
        <f>SUM(H1164:H1170)</f>
        <v>0</v>
      </c>
      <c r="I1163" s="54">
        <f>SUM(I1164:I1170)</f>
        <v>0</v>
      </c>
      <c r="J1163" s="54">
        <f>H1163+I1163</f>
        <v>0</v>
      </c>
      <c r="K1163" s="47"/>
      <c r="L1163" s="54">
        <f>SUM(L1164:L1170)</f>
        <v>1.2801200000000001</v>
      </c>
      <c r="O1163" s="54">
        <f>IF(P1163="PR",J1163,SUM(N1164:N1170))</f>
        <v>0</v>
      </c>
      <c r="P1163" s="47" t="s">
        <v>1734</v>
      </c>
      <c r="Q1163" s="54">
        <f>IF(P1163="HS",H1163,0)</f>
        <v>0</v>
      </c>
      <c r="R1163" s="54">
        <f>IF(P1163="HS",I1163-O1163,0)</f>
        <v>0</v>
      </c>
      <c r="S1163" s="54">
        <f>IF(P1163="PS",H1163,0)</f>
        <v>0</v>
      </c>
      <c r="T1163" s="54">
        <f>IF(P1163="PS",I1163-O1163,0)</f>
        <v>0</v>
      </c>
      <c r="U1163" s="54">
        <f>IF(P1163="MP",H1163,0)</f>
        <v>0</v>
      </c>
      <c r="V1163" s="54">
        <f>IF(P1163="MP",I1163-O1163,0)</f>
        <v>0</v>
      </c>
      <c r="W1163" s="54">
        <f>IF(P1163="OM",H1163,0)</f>
        <v>0</v>
      </c>
      <c r="X1163" s="47" t="s">
        <v>1145</v>
      </c>
      <c r="AH1163" s="54">
        <f>SUM(Y1164:Y1170)</f>
        <v>0</v>
      </c>
      <c r="AI1163" s="54">
        <f>SUM(Z1164:Z1170)</f>
        <v>0</v>
      </c>
      <c r="AJ1163" s="54">
        <f>SUM(AA1164:AA1170)</f>
        <v>0</v>
      </c>
    </row>
    <row r="1164" spans="1:42" x14ac:dyDescent="0.2">
      <c r="A1164" s="55" t="s">
        <v>582</v>
      </c>
      <c r="B1164" s="55" t="s">
        <v>1145</v>
      </c>
      <c r="C1164" s="55" t="s">
        <v>1214</v>
      </c>
      <c r="D1164" s="55" t="s">
        <v>1326</v>
      </c>
      <c r="E1164" s="55" t="s">
        <v>1709</v>
      </c>
      <c r="F1164" s="56">
        <v>0.5</v>
      </c>
      <c r="G1164" s="56">
        <v>0</v>
      </c>
      <c r="H1164" s="56">
        <f t="shared" ref="H1164:H1170" si="264">ROUND(F1164*AD1164,2)</f>
        <v>0</v>
      </c>
      <c r="I1164" s="56">
        <f t="shared" ref="I1164:I1170" si="265">J1164-H1164</f>
        <v>0</v>
      </c>
      <c r="J1164" s="56">
        <f t="shared" ref="J1164:J1170" si="266">ROUND(F1164*G1164,2)</f>
        <v>0</v>
      </c>
      <c r="K1164" s="56">
        <v>3.9600000000000003E-2</v>
      </c>
      <c r="L1164" s="56">
        <f t="shared" ref="L1164:L1170" si="267">F1164*K1164</f>
        <v>1.9800000000000002E-2</v>
      </c>
      <c r="M1164" s="57" t="s">
        <v>7</v>
      </c>
      <c r="N1164" s="56">
        <f t="shared" ref="N1164:N1170" si="268">IF(M1164="5",I1164,0)</f>
        <v>0</v>
      </c>
      <c r="Y1164" s="56">
        <f t="shared" ref="Y1164:Y1170" si="269">IF(AC1164=0,J1164,0)</f>
        <v>0</v>
      </c>
      <c r="Z1164" s="56">
        <f t="shared" ref="Z1164:Z1170" si="270">IF(AC1164=15,J1164,0)</f>
        <v>0</v>
      </c>
      <c r="AA1164" s="56">
        <f t="shared" ref="AA1164:AA1170" si="271">IF(AC1164=21,J1164,0)</f>
        <v>0</v>
      </c>
      <c r="AC1164" s="58">
        <v>21</v>
      </c>
      <c r="AD1164" s="58">
        <f t="shared" ref="AD1164:AD1170" si="272">G1164*0</f>
        <v>0</v>
      </c>
      <c r="AE1164" s="58">
        <f t="shared" ref="AE1164:AE1170" si="273">G1164*(1-0)</f>
        <v>0</v>
      </c>
      <c r="AL1164" s="58">
        <f t="shared" ref="AL1164:AL1170" si="274">F1164*AD1164</f>
        <v>0</v>
      </c>
      <c r="AM1164" s="58">
        <f t="shared" ref="AM1164:AM1170" si="275">F1164*AE1164</f>
        <v>0</v>
      </c>
      <c r="AN1164" s="59" t="s">
        <v>1757</v>
      </c>
      <c r="AO1164" s="59" t="s">
        <v>1767</v>
      </c>
      <c r="AP1164" s="47" t="s">
        <v>1775</v>
      </c>
    </row>
    <row r="1165" spans="1:42" x14ac:dyDescent="0.2">
      <c r="A1165" s="55" t="s">
        <v>583</v>
      </c>
      <c r="B1165" s="55" t="s">
        <v>1145</v>
      </c>
      <c r="C1165" s="55" t="s">
        <v>1215</v>
      </c>
      <c r="D1165" s="55" t="s">
        <v>1327</v>
      </c>
      <c r="E1165" s="55" t="s">
        <v>1712</v>
      </c>
      <c r="F1165" s="56">
        <v>1</v>
      </c>
      <c r="G1165" s="56">
        <v>0</v>
      </c>
      <c r="H1165" s="56">
        <f t="shared" si="264"/>
        <v>0</v>
      </c>
      <c r="I1165" s="56">
        <f t="shared" si="265"/>
        <v>0</v>
      </c>
      <c r="J1165" s="56">
        <f t="shared" si="266"/>
        <v>0</v>
      </c>
      <c r="K1165" s="56">
        <v>5.1999999999999995E-4</v>
      </c>
      <c r="L1165" s="56">
        <f t="shared" si="267"/>
        <v>5.1999999999999995E-4</v>
      </c>
      <c r="M1165" s="57" t="s">
        <v>7</v>
      </c>
      <c r="N1165" s="56">
        <f t="shared" si="268"/>
        <v>0</v>
      </c>
      <c r="Y1165" s="56">
        <f t="shared" si="269"/>
        <v>0</v>
      </c>
      <c r="Z1165" s="56">
        <f t="shared" si="270"/>
        <v>0</v>
      </c>
      <c r="AA1165" s="56">
        <f t="shared" si="271"/>
        <v>0</v>
      </c>
      <c r="AC1165" s="58">
        <v>21</v>
      </c>
      <c r="AD1165" s="58">
        <f t="shared" si="272"/>
        <v>0</v>
      </c>
      <c r="AE1165" s="58">
        <f t="shared" si="273"/>
        <v>0</v>
      </c>
      <c r="AL1165" s="58">
        <f t="shared" si="274"/>
        <v>0</v>
      </c>
      <c r="AM1165" s="58">
        <f t="shared" si="275"/>
        <v>0</v>
      </c>
      <c r="AN1165" s="59" t="s">
        <v>1757</v>
      </c>
      <c r="AO1165" s="59" t="s">
        <v>1767</v>
      </c>
      <c r="AP1165" s="47" t="s">
        <v>1775</v>
      </c>
    </row>
    <row r="1166" spans="1:42" x14ac:dyDescent="0.2">
      <c r="A1166" s="55" t="s">
        <v>584</v>
      </c>
      <c r="B1166" s="55" t="s">
        <v>1145</v>
      </c>
      <c r="C1166" s="55" t="s">
        <v>1216</v>
      </c>
      <c r="D1166" s="55" t="s">
        <v>1328</v>
      </c>
      <c r="E1166" s="55" t="s">
        <v>1712</v>
      </c>
      <c r="F1166" s="56">
        <v>1</v>
      </c>
      <c r="G1166" s="56">
        <v>0</v>
      </c>
      <c r="H1166" s="56">
        <f t="shared" si="264"/>
        <v>0</v>
      </c>
      <c r="I1166" s="56">
        <f t="shared" si="265"/>
        <v>0</v>
      </c>
      <c r="J1166" s="56">
        <f t="shared" si="266"/>
        <v>0</v>
      </c>
      <c r="K1166" s="56">
        <v>1.933E-2</v>
      </c>
      <c r="L1166" s="56">
        <f t="shared" si="267"/>
        <v>1.933E-2</v>
      </c>
      <c r="M1166" s="57" t="s">
        <v>7</v>
      </c>
      <c r="N1166" s="56">
        <f t="shared" si="268"/>
        <v>0</v>
      </c>
      <c r="Y1166" s="56">
        <f t="shared" si="269"/>
        <v>0</v>
      </c>
      <c r="Z1166" s="56">
        <f t="shared" si="270"/>
        <v>0</v>
      </c>
      <c r="AA1166" s="56">
        <f t="shared" si="271"/>
        <v>0</v>
      </c>
      <c r="AC1166" s="58">
        <v>21</v>
      </c>
      <c r="AD1166" s="58">
        <f t="shared" si="272"/>
        <v>0</v>
      </c>
      <c r="AE1166" s="58">
        <f t="shared" si="273"/>
        <v>0</v>
      </c>
      <c r="AL1166" s="58">
        <f t="shared" si="274"/>
        <v>0</v>
      </c>
      <c r="AM1166" s="58">
        <f t="shared" si="275"/>
        <v>0</v>
      </c>
      <c r="AN1166" s="59" t="s">
        <v>1757</v>
      </c>
      <c r="AO1166" s="59" t="s">
        <v>1767</v>
      </c>
      <c r="AP1166" s="47" t="s">
        <v>1775</v>
      </c>
    </row>
    <row r="1167" spans="1:42" x14ac:dyDescent="0.2">
      <c r="A1167" s="55" t="s">
        <v>585</v>
      </c>
      <c r="B1167" s="55" t="s">
        <v>1145</v>
      </c>
      <c r="C1167" s="55" t="s">
        <v>1217</v>
      </c>
      <c r="D1167" s="55" t="s">
        <v>1329</v>
      </c>
      <c r="E1167" s="55" t="s">
        <v>1712</v>
      </c>
      <c r="F1167" s="56">
        <v>1</v>
      </c>
      <c r="G1167" s="56">
        <v>0</v>
      </c>
      <c r="H1167" s="56">
        <f t="shared" si="264"/>
        <v>0</v>
      </c>
      <c r="I1167" s="56">
        <f t="shared" si="265"/>
        <v>0</v>
      </c>
      <c r="J1167" s="56">
        <f t="shared" si="266"/>
        <v>0</v>
      </c>
      <c r="K1167" s="56">
        <v>2.2499999999999998E-3</v>
      </c>
      <c r="L1167" s="56">
        <f t="shared" si="267"/>
        <v>2.2499999999999998E-3</v>
      </c>
      <c r="M1167" s="57" t="s">
        <v>7</v>
      </c>
      <c r="N1167" s="56">
        <f t="shared" si="268"/>
        <v>0</v>
      </c>
      <c r="Y1167" s="56">
        <f t="shared" si="269"/>
        <v>0</v>
      </c>
      <c r="Z1167" s="56">
        <f t="shared" si="270"/>
        <v>0</v>
      </c>
      <c r="AA1167" s="56">
        <f t="shared" si="271"/>
        <v>0</v>
      </c>
      <c r="AC1167" s="58">
        <v>21</v>
      </c>
      <c r="AD1167" s="58">
        <f t="shared" si="272"/>
        <v>0</v>
      </c>
      <c r="AE1167" s="58">
        <f t="shared" si="273"/>
        <v>0</v>
      </c>
      <c r="AL1167" s="58">
        <f t="shared" si="274"/>
        <v>0</v>
      </c>
      <c r="AM1167" s="58">
        <f t="shared" si="275"/>
        <v>0</v>
      </c>
      <c r="AN1167" s="59" t="s">
        <v>1757</v>
      </c>
      <c r="AO1167" s="59" t="s">
        <v>1767</v>
      </c>
      <c r="AP1167" s="47" t="s">
        <v>1775</v>
      </c>
    </row>
    <row r="1168" spans="1:42" x14ac:dyDescent="0.2">
      <c r="A1168" s="55" t="s">
        <v>586</v>
      </c>
      <c r="B1168" s="55" t="s">
        <v>1145</v>
      </c>
      <c r="C1168" s="55" t="s">
        <v>1218</v>
      </c>
      <c r="D1168" s="55" t="s">
        <v>1330</v>
      </c>
      <c r="E1168" s="55" t="s">
        <v>1712</v>
      </c>
      <c r="F1168" s="56">
        <v>1</v>
      </c>
      <c r="G1168" s="56">
        <v>0</v>
      </c>
      <c r="H1168" s="56">
        <f t="shared" si="264"/>
        <v>0</v>
      </c>
      <c r="I1168" s="56">
        <f t="shared" si="265"/>
        <v>0</v>
      </c>
      <c r="J1168" s="56">
        <f t="shared" si="266"/>
        <v>0</v>
      </c>
      <c r="K1168" s="56">
        <v>1.56E-3</v>
      </c>
      <c r="L1168" s="56">
        <f t="shared" si="267"/>
        <v>1.56E-3</v>
      </c>
      <c r="M1168" s="57" t="s">
        <v>7</v>
      </c>
      <c r="N1168" s="56">
        <f t="shared" si="268"/>
        <v>0</v>
      </c>
      <c r="Y1168" s="56">
        <f t="shared" si="269"/>
        <v>0</v>
      </c>
      <c r="Z1168" s="56">
        <f t="shared" si="270"/>
        <v>0</v>
      </c>
      <c r="AA1168" s="56">
        <f t="shared" si="271"/>
        <v>0</v>
      </c>
      <c r="AC1168" s="58">
        <v>21</v>
      </c>
      <c r="AD1168" s="58">
        <f t="shared" si="272"/>
        <v>0</v>
      </c>
      <c r="AE1168" s="58">
        <f t="shared" si="273"/>
        <v>0</v>
      </c>
      <c r="AL1168" s="58">
        <f t="shared" si="274"/>
        <v>0</v>
      </c>
      <c r="AM1168" s="58">
        <f t="shared" si="275"/>
        <v>0</v>
      </c>
      <c r="AN1168" s="59" t="s">
        <v>1757</v>
      </c>
      <c r="AO1168" s="59" t="s">
        <v>1767</v>
      </c>
      <c r="AP1168" s="47" t="s">
        <v>1775</v>
      </c>
    </row>
    <row r="1169" spans="1:42" x14ac:dyDescent="0.2">
      <c r="A1169" s="55" t="s">
        <v>587</v>
      </c>
      <c r="B1169" s="55" t="s">
        <v>1145</v>
      </c>
      <c r="C1169" s="55" t="s">
        <v>1220</v>
      </c>
      <c r="D1169" s="55" t="s">
        <v>1332</v>
      </c>
      <c r="E1169" s="55" t="s">
        <v>1712</v>
      </c>
      <c r="F1169" s="56">
        <v>1</v>
      </c>
      <c r="G1169" s="56">
        <v>0</v>
      </c>
      <c r="H1169" s="56">
        <f t="shared" si="264"/>
        <v>0</v>
      </c>
      <c r="I1169" s="56">
        <f t="shared" si="265"/>
        <v>0</v>
      </c>
      <c r="J1169" s="56">
        <f t="shared" si="266"/>
        <v>0</v>
      </c>
      <c r="K1169" s="56">
        <v>1.9460000000000002E-2</v>
      </c>
      <c r="L1169" s="56">
        <f t="shared" si="267"/>
        <v>1.9460000000000002E-2</v>
      </c>
      <c r="M1169" s="57" t="s">
        <v>7</v>
      </c>
      <c r="N1169" s="56">
        <f t="shared" si="268"/>
        <v>0</v>
      </c>
      <c r="Y1169" s="56">
        <f t="shared" si="269"/>
        <v>0</v>
      </c>
      <c r="Z1169" s="56">
        <f t="shared" si="270"/>
        <v>0</v>
      </c>
      <c r="AA1169" s="56">
        <f t="shared" si="271"/>
        <v>0</v>
      </c>
      <c r="AC1169" s="58">
        <v>21</v>
      </c>
      <c r="AD1169" s="58">
        <f t="shared" si="272"/>
        <v>0</v>
      </c>
      <c r="AE1169" s="58">
        <f t="shared" si="273"/>
        <v>0</v>
      </c>
      <c r="AL1169" s="58">
        <f t="shared" si="274"/>
        <v>0</v>
      </c>
      <c r="AM1169" s="58">
        <f t="shared" si="275"/>
        <v>0</v>
      </c>
      <c r="AN1169" s="59" t="s">
        <v>1757</v>
      </c>
      <c r="AO1169" s="59" t="s">
        <v>1767</v>
      </c>
      <c r="AP1169" s="47" t="s">
        <v>1775</v>
      </c>
    </row>
    <row r="1170" spans="1:42" x14ac:dyDescent="0.2">
      <c r="A1170" s="55" t="s">
        <v>588</v>
      </c>
      <c r="B1170" s="55" t="s">
        <v>1145</v>
      </c>
      <c r="C1170" s="55" t="s">
        <v>1219</v>
      </c>
      <c r="D1170" s="55" t="s">
        <v>1331</v>
      </c>
      <c r="E1170" s="55" t="s">
        <v>1708</v>
      </c>
      <c r="F1170" s="56">
        <v>17.899999999999999</v>
      </c>
      <c r="G1170" s="56">
        <v>0</v>
      </c>
      <c r="H1170" s="56">
        <f t="shared" si="264"/>
        <v>0</v>
      </c>
      <c r="I1170" s="56">
        <f t="shared" si="265"/>
        <v>0</v>
      </c>
      <c r="J1170" s="56">
        <f t="shared" si="266"/>
        <v>0</v>
      </c>
      <c r="K1170" s="56">
        <v>6.8000000000000005E-2</v>
      </c>
      <c r="L1170" s="56">
        <f t="shared" si="267"/>
        <v>1.2172000000000001</v>
      </c>
      <c r="M1170" s="57" t="s">
        <v>7</v>
      </c>
      <c r="N1170" s="56">
        <f t="shared" si="268"/>
        <v>0</v>
      </c>
      <c r="Y1170" s="56">
        <f t="shared" si="269"/>
        <v>0</v>
      </c>
      <c r="Z1170" s="56">
        <f t="shared" si="270"/>
        <v>0</v>
      </c>
      <c r="AA1170" s="56">
        <f t="shared" si="271"/>
        <v>0</v>
      </c>
      <c r="AC1170" s="58">
        <v>21</v>
      </c>
      <c r="AD1170" s="58">
        <f t="shared" si="272"/>
        <v>0</v>
      </c>
      <c r="AE1170" s="58">
        <f t="shared" si="273"/>
        <v>0</v>
      </c>
      <c r="AL1170" s="58">
        <f t="shared" si="274"/>
        <v>0</v>
      </c>
      <c r="AM1170" s="58">
        <f t="shared" si="275"/>
        <v>0</v>
      </c>
      <c r="AN1170" s="59" t="s">
        <v>1757</v>
      </c>
      <c r="AO1170" s="59" t="s">
        <v>1767</v>
      </c>
      <c r="AP1170" s="47" t="s">
        <v>1775</v>
      </c>
    </row>
    <row r="1171" spans="1:42" x14ac:dyDescent="0.2">
      <c r="A1171" s="52"/>
      <c r="B1171" s="53" t="s">
        <v>1145</v>
      </c>
      <c r="C1171" s="53" t="s">
        <v>1221</v>
      </c>
      <c r="D1171" s="269" t="s">
        <v>1333</v>
      </c>
      <c r="E1171" s="270"/>
      <c r="F1171" s="270"/>
      <c r="G1171" s="270"/>
      <c r="H1171" s="54">
        <f>SUM(H1172:H1172)</f>
        <v>0</v>
      </c>
      <c r="I1171" s="54">
        <f>SUM(I1172:I1172)</f>
        <v>0</v>
      </c>
      <c r="J1171" s="54">
        <f>H1171+I1171</f>
        <v>0</v>
      </c>
      <c r="K1171" s="47"/>
      <c r="L1171" s="54">
        <f>SUM(L1172:L1172)</f>
        <v>0</v>
      </c>
      <c r="O1171" s="54">
        <f>IF(P1171="PR",J1171,SUM(N1172:N1172))</f>
        <v>0</v>
      </c>
      <c r="P1171" s="47" t="s">
        <v>1736</v>
      </c>
      <c r="Q1171" s="54">
        <f>IF(P1171="HS",H1171,0)</f>
        <v>0</v>
      </c>
      <c r="R1171" s="54">
        <f>IF(P1171="HS",I1171-O1171,0)</f>
        <v>0</v>
      </c>
      <c r="S1171" s="54">
        <f>IF(P1171="PS",H1171,0)</f>
        <v>0</v>
      </c>
      <c r="T1171" s="54">
        <f>IF(P1171="PS",I1171-O1171,0)</f>
        <v>0</v>
      </c>
      <c r="U1171" s="54">
        <f>IF(P1171="MP",H1171,0)</f>
        <v>0</v>
      </c>
      <c r="V1171" s="54">
        <f>IF(P1171="MP",I1171-O1171,0)</f>
        <v>0</v>
      </c>
      <c r="W1171" s="54">
        <f>IF(P1171="OM",H1171,0)</f>
        <v>0</v>
      </c>
      <c r="X1171" s="47" t="s">
        <v>1145</v>
      </c>
      <c r="AH1171" s="54">
        <f>SUM(Y1172:Y1172)</f>
        <v>0</v>
      </c>
      <c r="AI1171" s="54">
        <f>SUM(Z1172:Z1172)</f>
        <v>0</v>
      </c>
      <c r="AJ1171" s="54">
        <f>SUM(AA1172:AA1172)</f>
        <v>0</v>
      </c>
    </row>
    <row r="1172" spans="1:42" x14ac:dyDescent="0.2">
      <c r="A1172" s="55" t="s">
        <v>589</v>
      </c>
      <c r="B1172" s="55" t="s">
        <v>1145</v>
      </c>
      <c r="C1172" s="55" t="s">
        <v>1222</v>
      </c>
      <c r="D1172" s="55" t="s">
        <v>1334</v>
      </c>
      <c r="E1172" s="55" t="s">
        <v>1710</v>
      </c>
      <c r="F1172" s="56">
        <v>1E-3</v>
      </c>
      <c r="G1172" s="56">
        <v>0</v>
      </c>
      <c r="H1172" s="56">
        <f>ROUND(F1172*AD1172,2)</f>
        <v>0</v>
      </c>
      <c r="I1172" s="56">
        <f>J1172-H1172</f>
        <v>0</v>
      </c>
      <c r="J1172" s="56">
        <f>ROUND(F1172*G1172,2)</f>
        <v>0</v>
      </c>
      <c r="K1172" s="56">
        <v>0</v>
      </c>
      <c r="L1172" s="56">
        <f>F1172*K1172</f>
        <v>0</v>
      </c>
      <c r="M1172" s="57" t="s">
        <v>10</v>
      </c>
      <c r="N1172" s="56">
        <f>IF(M1172="5",I1172,0)</f>
        <v>0</v>
      </c>
      <c r="Y1172" s="56">
        <f>IF(AC1172=0,J1172,0)</f>
        <v>0</v>
      </c>
      <c r="Z1172" s="56">
        <f>IF(AC1172=15,J1172,0)</f>
        <v>0</v>
      </c>
      <c r="AA1172" s="56">
        <f>IF(AC1172=21,J1172,0)</f>
        <v>0</v>
      </c>
      <c r="AC1172" s="58">
        <v>21</v>
      </c>
      <c r="AD1172" s="58">
        <f>G1172*0</f>
        <v>0</v>
      </c>
      <c r="AE1172" s="58">
        <f>G1172*(1-0)</f>
        <v>0</v>
      </c>
      <c r="AL1172" s="58">
        <f>F1172*AD1172</f>
        <v>0</v>
      </c>
      <c r="AM1172" s="58">
        <f>F1172*AE1172</f>
        <v>0</v>
      </c>
      <c r="AN1172" s="59" t="s">
        <v>1758</v>
      </c>
      <c r="AO1172" s="59" t="s">
        <v>1767</v>
      </c>
      <c r="AP1172" s="47" t="s">
        <v>1775</v>
      </c>
    </row>
    <row r="1173" spans="1:42" x14ac:dyDescent="0.2">
      <c r="A1173" s="52"/>
      <c r="B1173" s="53" t="s">
        <v>1145</v>
      </c>
      <c r="C1173" s="53" t="s">
        <v>1223</v>
      </c>
      <c r="D1173" s="269" t="s">
        <v>1336</v>
      </c>
      <c r="E1173" s="270"/>
      <c r="F1173" s="270"/>
      <c r="G1173" s="270"/>
      <c r="H1173" s="54">
        <f>SUM(H1174:H1174)</f>
        <v>0</v>
      </c>
      <c r="I1173" s="54">
        <f>SUM(I1174:I1174)</f>
        <v>0</v>
      </c>
      <c r="J1173" s="54">
        <f>H1173+I1173</f>
        <v>0</v>
      </c>
      <c r="K1173" s="47"/>
      <c r="L1173" s="54">
        <f>SUM(L1174:L1174)</f>
        <v>0</v>
      </c>
      <c r="O1173" s="54">
        <f>IF(P1173="PR",J1173,SUM(N1174:N1174))</f>
        <v>0</v>
      </c>
      <c r="P1173" s="47" t="s">
        <v>1737</v>
      </c>
      <c r="Q1173" s="54">
        <f>IF(P1173="HS",H1173,0)</f>
        <v>0</v>
      </c>
      <c r="R1173" s="54">
        <f>IF(P1173="HS",I1173-O1173,0)</f>
        <v>0</v>
      </c>
      <c r="S1173" s="54">
        <f>IF(P1173="PS",H1173,0)</f>
        <v>0</v>
      </c>
      <c r="T1173" s="54">
        <f>IF(P1173="PS",I1173-O1173,0)</f>
        <v>0</v>
      </c>
      <c r="U1173" s="54">
        <f>IF(P1173="MP",H1173,0)</f>
        <v>0</v>
      </c>
      <c r="V1173" s="54">
        <f>IF(P1173="MP",I1173-O1173,0)</f>
        <v>0</v>
      </c>
      <c r="W1173" s="54">
        <f>IF(P1173="OM",H1173,0)</f>
        <v>0</v>
      </c>
      <c r="X1173" s="47" t="s">
        <v>1145</v>
      </c>
      <c r="AH1173" s="54">
        <f>SUM(Y1174:Y1174)</f>
        <v>0</v>
      </c>
      <c r="AI1173" s="54">
        <f>SUM(Z1174:Z1174)</f>
        <v>0</v>
      </c>
      <c r="AJ1173" s="54">
        <f>SUM(AA1174:AA1174)</f>
        <v>0</v>
      </c>
    </row>
    <row r="1174" spans="1:42" x14ac:dyDescent="0.2">
      <c r="A1174" s="55" t="s">
        <v>590</v>
      </c>
      <c r="B1174" s="55" t="s">
        <v>1145</v>
      </c>
      <c r="C1174" s="55"/>
      <c r="D1174" s="55" t="s">
        <v>1336</v>
      </c>
      <c r="E1174" s="55"/>
      <c r="F1174" s="56">
        <v>1</v>
      </c>
      <c r="G1174" s="56">
        <v>0</v>
      </c>
      <c r="H1174" s="56">
        <f>ROUND(F1174*AD1174,2)</f>
        <v>0</v>
      </c>
      <c r="I1174" s="56">
        <f>J1174-H1174</f>
        <v>0</v>
      </c>
      <c r="J1174" s="56">
        <f>ROUND(F1174*G1174,2)</f>
        <v>0</v>
      </c>
      <c r="K1174" s="56">
        <v>0</v>
      </c>
      <c r="L1174" s="56">
        <f>F1174*K1174</f>
        <v>0</v>
      </c>
      <c r="M1174" s="57" t="s">
        <v>8</v>
      </c>
      <c r="N1174" s="56">
        <f>IF(M1174="5",I1174,0)</f>
        <v>0</v>
      </c>
      <c r="Y1174" s="56">
        <f>IF(AC1174=0,J1174,0)</f>
        <v>0</v>
      </c>
      <c r="Z1174" s="56">
        <f>IF(AC1174=15,J1174,0)</f>
        <v>0</v>
      </c>
      <c r="AA1174" s="56">
        <f>IF(AC1174=21,J1174,0)</f>
        <v>0</v>
      </c>
      <c r="AC1174" s="58">
        <v>21</v>
      </c>
      <c r="AD1174" s="58">
        <f>G1174*0</f>
        <v>0</v>
      </c>
      <c r="AE1174" s="58">
        <f>G1174*(1-0)</f>
        <v>0</v>
      </c>
      <c r="AL1174" s="58">
        <f>F1174*AD1174</f>
        <v>0</v>
      </c>
      <c r="AM1174" s="58">
        <f>F1174*AE1174</f>
        <v>0</v>
      </c>
      <c r="AN1174" s="59" t="s">
        <v>1759</v>
      </c>
      <c r="AO1174" s="59" t="s">
        <v>1767</v>
      </c>
      <c r="AP1174" s="47" t="s">
        <v>1775</v>
      </c>
    </row>
    <row r="1175" spans="1:42" x14ac:dyDescent="0.2">
      <c r="A1175" s="52"/>
      <c r="B1175" s="53" t="s">
        <v>1145</v>
      </c>
      <c r="C1175" s="53" t="s">
        <v>1224</v>
      </c>
      <c r="D1175" s="269" t="s">
        <v>1337</v>
      </c>
      <c r="E1175" s="270"/>
      <c r="F1175" s="270"/>
      <c r="G1175" s="270"/>
      <c r="H1175" s="54">
        <f>SUM(H1176:H1181)</f>
        <v>0</v>
      </c>
      <c r="I1175" s="54">
        <f>SUM(I1176:I1181)</f>
        <v>0</v>
      </c>
      <c r="J1175" s="54">
        <f>H1175+I1175</f>
        <v>0</v>
      </c>
      <c r="K1175" s="47"/>
      <c r="L1175" s="54">
        <f>SUM(L1176:L1181)</f>
        <v>0</v>
      </c>
      <c r="O1175" s="54">
        <f>IF(P1175="PR",J1175,SUM(N1176:N1181))</f>
        <v>0</v>
      </c>
      <c r="P1175" s="47" t="s">
        <v>1736</v>
      </c>
      <c r="Q1175" s="54">
        <f>IF(P1175="HS",H1175,0)</f>
        <v>0</v>
      </c>
      <c r="R1175" s="54">
        <f>IF(P1175="HS",I1175-O1175,0)</f>
        <v>0</v>
      </c>
      <c r="S1175" s="54">
        <f>IF(P1175="PS",H1175,0)</f>
        <v>0</v>
      </c>
      <c r="T1175" s="54">
        <f>IF(P1175="PS",I1175-O1175,0)</f>
        <v>0</v>
      </c>
      <c r="U1175" s="54">
        <f>IF(P1175="MP",H1175,0)</f>
        <v>0</v>
      </c>
      <c r="V1175" s="54">
        <f>IF(P1175="MP",I1175-O1175,0)</f>
        <v>0</v>
      </c>
      <c r="W1175" s="54">
        <f>IF(P1175="OM",H1175,0)</f>
        <v>0</v>
      </c>
      <c r="X1175" s="47" t="s">
        <v>1145</v>
      </c>
      <c r="AH1175" s="54">
        <f>SUM(Y1176:Y1181)</f>
        <v>0</v>
      </c>
      <c r="AI1175" s="54">
        <f>SUM(Z1176:Z1181)</f>
        <v>0</v>
      </c>
      <c r="AJ1175" s="54">
        <f>SUM(AA1176:AA1181)</f>
        <v>0</v>
      </c>
    </row>
    <row r="1176" spans="1:42" x14ac:dyDescent="0.2">
      <c r="A1176" s="55" t="s">
        <v>591</v>
      </c>
      <c r="B1176" s="55" t="s">
        <v>1145</v>
      </c>
      <c r="C1176" s="55" t="s">
        <v>1225</v>
      </c>
      <c r="D1176" s="55" t="s">
        <v>1338</v>
      </c>
      <c r="E1176" s="55" t="s">
        <v>1710</v>
      </c>
      <c r="F1176" s="56">
        <v>1.36</v>
      </c>
      <c r="G1176" s="56">
        <v>0</v>
      </c>
      <c r="H1176" s="56">
        <f t="shared" ref="H1176:H1181" si="276">ROUND(F1176*AD1176,2)</f>
        <v>0</v>
      </c>
      <c r="I1176" s="56">
        <f t="shared" ref="I1176:I1181" si="277">J1176-H1176</f>
        <v>0</v>
      </c>
      <c r="J1176" s="56">
        <f t="shared" ref="J1176:J1181" si="278">ROUND(F1176*G1176,2)</f>
        <v>0</v>
      </c>
      <c r="K1176" s="56">
        <v>0</v>
      </c>
      <c r="L1176" s="56">
        <f t="shared" ref="L1176:L1181" si="279">F1176*K1176</f>
        <v>0</v>
      </c>
      <c r="M1176" s="57" t="s">
        <v>10</v>
      </c>
      <c r="N1176" s="56">
        <f t="shared" ref="N1176:N1181" si="280">IF(M1176="5",I1176,0)</f>
        <v>0</v>
      </c>
      <c r="Y1176" s="56">
        <f t="shared" ref="Y1176:Y1181" si="281">IF(AC1176=0,J1176,0)</f>
        <v>0</v>
      </c>
      <c r="Z1176" s="56">
        <f t="shared" ref="Z1176:Z1181" si="282">IF(AC1176=15,J1176,0)</f>
        <v>0</v>
      </c>
      <c r="AA1176" s="56">
        <f t="shared" ref="AA1176:AA1181" si="283">IF(AC1176=21,J1176,0)</f>
        <v>0</v>
      </c>
      <c r="AC1176" s="58">
        <v>21</v>
      </c>
      <c r="AD1176" s="58">
        <f t="shared" ref="AD1176:AD1181" si="284">G1176*0</f>
        <v>0</v>
      </c>
      <c r="AE1176" s="58">
        <f t="shared" ref="AE1176:AE1181" si="285">G1176*(1-0)</f>
        <v>0</v>
      </c>
      <c r="AL1176" s="58">
        <f t="shared" ref="AL1176:AL1181" si="286">F1176*AD1176</f>
        <v>0</v>
      </c>
      <c r="AM1176" s="58">
        <f t="shared" ref="AM1176:AM1181" si="287">F1176*AE1176</f>
        <v>0</v>
      </c>
      <c r="AN1176" s="59" t="s">
        <v>1760</v>
      </c>
      <c r="AO1176" s="59" t="s">
        <v>1767</v>
      </c>
      <c r="AP1176" s="47" t="s">
        <v>1775</v>
      </c>
    </row>
    <row r="1177" spans="1:42" x14ac:dyDescent="0.2">
      <c r="A1177" s="55" t="s">
        <v>592</v>
      </c>
      <c r="B1177" s="55" t="s">
        <v>1145</v>
      </c>
      <c r="C1177" s="55" t="s">
        <v>1226</v>
      </c>
      <c r="D1177" s="55" t="s">
        <v>1339</v>
      </c>
      <c r="E1177" s="55" t="s">
        <v>1710</v>
      </c>
      <c r="F1177" s="56">
        <v>1.36</v>
      </c>
      <c r="G1177" s="56">
        <v>0</v>
      </c>
      <c r="H1177" s="56">
        <f t="shared" si="276"/>
        <v>0</v>
      </c>
      <c r="I1177" s="56">
        <f t="shared" si="277"/>
        <v>0</v>
      </c>
      <c r="J1177" s="56">
        <f t="shared" si="278"/>
        <v>0</v>
      </c>
      <c r="K1177" s="56">
        <v>0</v>
      </c>
      <c r="L1177" s="56">
        <f t="shared" si="279"/>
        <v>0</v>
      </c>
      <c r="M1177" s="57" t="s">
        <v>10</v>
      </c>
      <c r="N1177" s="56">
        <f t="shared" si="280"/>
        <v>0</v>
      </c>
      <c r="Y1177" s="56">
        <f t="shared" si="281"/>
        <v>0</v>
      </c>
      <c r="Z1177" s="56">
        <f t="shared" si="282"/>
        <v>0</v>
      </c>
      <c r="AA1177" s="56">
        <f t="shared" si="283"/>
        <v>0</v>
      </c>
      <c r="AC1177" s="58">
        <v>21</v>
      </c>
      <c r="AD1177" s="58">
        <f t="shared" si="284"/>
        <v>0</v>
      </c>
      <c r="AE1177" s="58">
        <f t="shared" si="285"/>
        <v>0</v>
      </c>
      <c r="AL1177" s="58">
        <f t="shared" si="286"/>
        <v>0</v>
      </c>
      <c r="AM1177" s="58">
        <f t="shared" si="287"/>
        <v>0</v>
      </c>
      <c r="AN1177" s="59" t="s">
        <v>1760</v>
      </c>
      <c r="AO1177" s="59" t="s">
        <v>1767</v>
      </c>
      <c r="AP1177" s="47" t="s">
        <v>1775</v>
      </c>
    </row>
    <row r="1178" spans="1:42" x14ac:dyDescent="0.2">
      <c r="A1178" s="55" t="s">
        <v>593</v>
      </c>
      <c r="B1178" s="55" t="s">
        <v>1145</v>
      </c>
      <c r="C1178" s="55" t="s">
        <v>1227</v>
      </c>
      <c r="D1178" s="55" t="s">
        <v>1340</v>
      </c>
      <c r="E1178" s="55" t="s">
        <v>1710</v>
      </c>
      <c r="F1178" s="56">
        <v>1.36</v>
      </c>
      <c r="G1178" s="56">
        <v>0</v>
      </c>
      <c r="H1178" s="56">
        <f t="shared" si="276"/>
        <v>0</v>
      </c>
      <c r="I1178" s="56">
        <f t="shared" si="277"/>
        <v>0</v>
      </c>
      <c r="J1178" s="56">
        <f t="shared" si="278"/>
        <v>0</v>
      </c>
      <c r="K1178" s="56">
        <v>0</v>
      </c>
      <c r="L1178" s="56">
        <f t="shared" si="279"/>
        <v>0</v>
      </c>
      <c r="M1178" s="57" t="s">
        <v>10</v>
      </c>
      <c r="N1178" s="56">
        <f t="shared" si="280"/>
        <v>0</v>
      </c>
      <c r="Y1178" s="56">
        <f t="shared" si="281"/>
        <v>0</v>
      </c>
      <c r="Z1178" s="56">
        <f t="shared" si="282"/>
        <v>0</v>
      </c>
      <c r="AA1178" s="56">
        <f t="shared" si="283"/>
        <v>0</v>
      </c>
      <c r="AC1178" s="58">
        <v>21</v>
      </c>
      <c r="AD1178" s="58">
        <f t="shared" si="284"/>
        <v>0</v>
      </c>
      <c r="AE1178" s="58">
        <f t="shared" si="285"/>
        <v>0</v>
      </c>
      <c r="AL1178" s="58">
        <f t="shared" si="286"/>
        <v>0</v>
      </c>
      <c r="AM1178" s="58">
        <f t="shared" si="287"/>
        <v>0</v>
      </c>
      <c r="AN1178" s="59" t="s">
        <v>1760</v>
      </c>
      <c r="AO1178" s="59" t="s">
        <v>1767</v>
      </c>
      <c r="AP1178" s="47" t="s">
        <v>1775</v>
      </c>
    </row>
    <row r="1179" spans="1:42" x14ac:dyDescent="0.2">
      <c r="A1179" s="55" t="s">
        <v>594</v>
      </c>
      <c r="B1179" s="55" t="s">
        <v>1145</v>
      </c>
      <c r="C1179" s="55" t="s">
        <v>1228</v>
      </c>
      <c r="D1179" s="55" t="s">
        <v>1341</v>
      </c>
      <c r="E1179" s="55" t="s">
        <v>1710</v>
      </c>
      <c r="F1179" s="56">
        <v>1.36</v>
      </c>
      <c r="G1179" s="56">
        <v>0</v>
      </c>
      <c r="H1179" s="56">
        <f t="shared" si="276"/>
        <v>0</v>
      </c>
      <c r="I1179" s="56">
        <f t="shared" si="277"/>
        <v>0</v>
      </c>
      <c r="J1179" s="56">
        <f t="shared" si="278"/>
        <v>0</v>
      </c>
      <c r="K1179" s="56">
        <v>0</v>
      </c>
      <c r="L1179" s="56">
        <f t="shared" si="279"/>
        <v>0</v>
      </c>
      <c r="M1179" s="57" t="s">
        <v>10</v>
      </c>
      <c r="N1179" s="56">
        <f t="shared" si="280"/>
        <v>0</v>
      </c>
      <c r="Y1179" s="56">
        <f t="shared" si="281"/>
        <v>0</v>
      </c>
      <c r="Z1179" s="56">
        <f t="shared" si="282"/>
        <v>0</v>
      </c>
      <c r="AA1179" s="56">
        <f t="shared" si="283"/>
        <v>0</v>
      </c>
      <c r="AC1179" s="58">
        <v>21</v>
      </c>
      <c r="AD1179" s="58">
        <f t="shared" si="284"/>
        <v>0</v>
      </c>
      <c r="AE1179" s="58">
        <f t="shared" si="285"/>
        <v>0</v>
      </c>
      <c r="AL1179" s="58">
        <f t="shared" si="286"/>
        <v>0</v>
      </c>
      <c r="AM1179" s="58">
        <f t="shared" si="287"/>
        <v>0</v>
      </c>
      <c r="AN1179" s="59" t="s">
        <v>1760</v>
      </c>
      <c r="AO1179" s="59" t="s">
        <v>1767</v>
      </c>
      <c r="AP1179" s="47" t="s">
        <v>1775</v>
      </c>
    </row>
    <row r="1180" spans="1:42" x14ac:dyDescent="0.2">
      <c r="A1180" s="55" t="s">
        <v>595</v>
      </c>
      <c r="B1180" s="55" t="s">
        <v>1145</v>
      </c>
      <c r="C1180" s="55" t="s">
        <v>1229</v>
      </c>
      <c r="D1180" s="55" t="s">
        <v>1342</v>
      </c>
      <c r="E1180" s="55" t="s">
        <v>1710</v>
      </c>
      <c r="F1180" s="56">
        <v>1.36</v>
      </c>
      <c r="G1180" s="56">
        <v>0</v>
      </c>
      <c r="H1180" s="56">
        <f t="shared" si="276"/>
        <v>0</v>
      </c>
      <c r="I1180" s="56">
        <f t="shared" si="277"/>
        <v>0</v>
      </c>
      <c r="J1180" s="56">
        <f t="shared" si="278"/>
        <v>0</v>
      </c>
      <c r="K1180" s="56">
        <v>0</v>
      </c>
      <c r="L1180" s="56">
        <f t="shared" si="279"/>
        <v>0</v>
      </c>
      <c r="M1180" s="57" t="s">
        <v>10</v>
      </c>
      <c r="N1180" s="56">
        <f t="shared" si="280"/>
        <v>0</v>
      </c>
      <c r="Y1180" s="56">
        <f t="shared" si="281"/>
        <v>0</v>
      </c>
      <c r="Z1180" s="56">
        <f t="shared" si="282"/>
        <v>0</v>
      </c>
      <c r="AA1180" s="56">
        <f t="shared" si="283"/>
        <v>0</v>
      </c>
      <c r="AC1180" s="58">
        <v>21</v>
      </c>
      <c r="AD1180" s="58">
        <f t="shared" si="284"/>
        <v>0</v>
      </c>
      <c r="AE1180" s="58">
        <f t="shared" si="285"/>
        <v>0</v>
      </c>
      <c r="AL1180" s="58">
        <f t="shared" si="286"/>
        <v>0</v>
      </c>
      <c r="AM1180" s="58">
        <f t="shared" si="287"/>
        <v>0</v>
      </c>
      <c r="AN1180" s="59" t="s">
        <v>1760</v>
      </c>
      <c r="AO1180" s="59" t="s">
        <v>1767</v>
      </c>
      <c r="AP1180" s="47" t="s">
        <v>1775</v>
      </c>
    </row>
    <row r="1181" spans="1:42" x14ac:dyDescent="0.2">
      <c r="A1181" s="55" t="s">
        <v>596</v>
      </c>
      <c r="B1181" s="55" t="s">
        <v>1145</v>
      </c>
      <c r="C1181" s="55" t="s">
        <v>1230</v>
      </c>
      <c r="D1181" s="55" t="s">
        <v>1343</v>
      </c>
      <c r="E1181" s="55" t="s">
        <v>1710</v>
      </c>
      <c r="F1181" s="56">
        <v>1.36</v>
      </c>
      <c r="G1181" s="56">
        <v>0</v>
      </c>
      <c r="H1181" s="56">
        <f t="shared" si="276"/>
        <v>0</v>
      </c>
      <c r="I1181" s="56">
        <f t="shared" si="277"/>
        <v>0</v>
      </c>
      <c r="J1181" s="56">
        <f t="shared" si="278"/>
        <v>0</v>
      </c>
      <c r="K1181" s="56">
        <v>0</v>
      </c>
      <c r="L1181" s="56">
        <f t="shared" si="279"/>
        <v>0</v>
      </c>
      <c r="M1181" s="57" t="s">
        <v>10</v>
      </c>
      <c r="N1181" s="56">
        <f t="shared" si="280"/>
        <v>0</v>
      </c>
      <c r="Y1181" s="56">
        <f t="shared" si="281"/>
        <v>0</v>
      </c>
      <c r="Z1181" s="56">
        <f t="shared" si="282"/>
        <v>0</v>
      </c>
      <c r="AA1181" s="56">
        <f t="shared" si="283"/>
        <v>0</v>
      </c>
      <c r="AC1181" s="58">
        <v>21</v>
      </c>
      <c r="AD1181" s="58">
        <f t="shared" si="284"/>
        <v>0</v>
      </c>
      <c r="AE1181" s="58">
        <f t="shared" si="285"/>
        <v>0</v>
      </c>
      <c r="AL1181" s="58">
        <f t="shared" si="286"/>
        <v>0</v>
      </c>
      <c r="AM1181" s="58">
        <f t="shared" si="287"/>
        <v>0</v>
      </c>
      <c r="AN1181" s="59" t="s">
        <v>1760</v>
      </c>
      <c r="AO1181" s="59" t="s">
        <v>1767</v>
      </c>
      <c r="AP1181" s="47" t="s">
        <v>1775</v>
      </c>
    </row>
    <row r="1182" spans="1:42" x14ac:dyDescent="0.2">
      <c r="A1182" s="52"/>
      <c r="B1182" s="53" t="s">
        <v>1146</v>
      </c>
      <c r="C1182" s="53"/>
      <c r="D1182" s="269" t="s">
        <v>1504</v>
      </c>
      <c r="E1182" s="270"/>
      <c r="F1182" s="270"/>
      <c r="G1182" s="270"/>
      <c r="H1182" s="54">
        <f>H1183+H1188+H1191+H1194+H1205+H1218+H1221+H1251+H1260+H1283+H1288+H1299+H1307+H1315+H1317+H1319</f>
        <v>0</v>
      </c>
      <c r="I1182" s="54">
        <f>I1183+I1188+I1191+I1194+I1205+I1218+I1221+I1251+I1260+I1283+I1288+I1299+I1307+I1315+I1317+I1319</f>
        <v>0</v>
      </c>
      <c r="J1182" s="54">
        <f>H1182+I1182</f>
        <v>0</v>
      </c>
      <c r="K1182" s="47"/>
      <c r="L1182" s="54">
        <f>L1183+L1188+L1191+L1194+L1205+L1218+L1221+L1251+L1260+L1283+L1288+L1299+L1307+L1315+L1317+L1319</f>
        <v>2.6461430000000004</v>
      </c>
    </row>
    <row r="1183" spans="1:42" x14ac:dyDescent="0.2">
      <c r="A1183" s="52"/>
      <c r="B1183" s="53" t="s">
        <v>1146</v>
      </c>
      <c r="C1183" s="53" t="s">
        <v>38</v>
      </c>
      <c r="D1183" s="269" t="s">
        <v>1248</v>
      </c>
      <c r="E1183" s="270"/>
      <c r="F1183" s="270"/>
      <c r="G1183" s="270"/>
      <c r="H1183" s="54">
        <f>SUM(H1184:H1187)</f>
        <v>0</v>
      </c>
      <c r="I1183" s="54">
        <f>SUM(I1184:I1187)</f>
        <v>0</v>
      </c>
      <c r="J1183" s="54">
        <f>H1183+I1183</f>
        <v>0</v>
      </c>
      <c r="K1183" s="47"/>
      <c r="L1183" s="54">
        <f>SUM(L1184:L1187)</f>
        <v>6.1462200000000002E-2</v>
      </c>
      <c r="O1183" s="54">
        <f>IF(P1183="PR",J1183,SUM(N1184:N1187))</f>
        <v>0</v>
      </c>
      <c r="P1183" s="47" t="s">
        <v>1734</v>
      </c>
      <c r="Q1183" s="54">
        <f>IF(P1183="HS",H1183,0)</f>
        <v>0</v>
      </c>
      <c r="R1183" s="54">
        <f>IF(P1183="HS",I1183-O1183,0)</f>
        <v>0</v>
      </c>
      <c r="S1183" s="54">
        <f>IF(P1183="PS",H1183,0)</f>
        <v>0</v>
      </c>
      <c r="T1183" s="54">
        <f>IF(P1183="PS",I1183-O1183,0)</f>
        <v>0</v>
      </c>
      <c r="U1183" s="54">
        <f>IF(P1183="MP",H1183,0)</f>
        <v>0</v>
      </c>
      <c r="V1183" s="54">
        <f>IF(P1183="MP",I1183-O1183,0)</f>
        <v>0</v>
      </c>
      <c r="W1183" s="54">
        <f>IF(P1183="OM",H1183,0)</f>
        <v>0</v>
      </c>
      <c r="X1183" s="47" t="s">
        <v>1146</v>
      </c>
      <c r="AH1183" s="54">
        <f>SUM(Y1184:Y1187)</f>
        <v>0</v>
      </c>
      <c r="AI1183" s="54">
        <f>SUM(Z1184:Z1187)</f>
        <v>0</v>
      </c>
      <c r="AJ1183" s="54">
        <f>SUM(AA1184:AA1187)</f>
        <v>0</v>
      </c>
    </row>
    <row r="1184" spans="1:42" x14ac:dyDescent="0.2">
      <c r="A1184" s="55" t="s">
        <v>597</v>
      </c>
      <c r="B1184" s="55" t="s">
        <v>1146</v>
      </c>
      <c r="C1184" s="55" t="s">
        <v>1155</v>
      </c>
      <c r="D1184" s="55" t="s">
        <v>1835</v>
      </c>
      <c r="E1184" s="55" t="s">
        <v>1707</v>
      </c>
      <c r="F1184" s="56">
        <v>0.02</v>
      </c>
      <c r="G1184" s="56">
        <v>0</v>
      </c>
      <c r="H1184" s="56">
        <f>ROUND(F1184*AD1184,2)</f>
        <v>0</v>
      </c>
      <c r="I1184" s="56">
        <f>J1184-H1184</f>
        <v>0</v>
      </c>
      <c r="J1184" s="56">
        <f>ROUND(F1184*G1184,2)</f>
        <v>0</v>
      </c>
      <c r="K1184" s="56">
        <v>2.53999</v>
      </c>
      <c r="L1184" s="56">
        <f>F1184*K1184</f>
        <v>5.0799799999999999E-2</v>
      </c>
      <c r="M1184" s="57" t="s">
        <v>7</v>
      </c>
      <c r="N1184" s="56">
        <f>IF(M1184="5",I1184,0)</f>
        <v>0</v>
      </c>
      <c r="Y1184" s="56">
        <f>IF(AC1184=0,J1184,0)</f>
        <v>0</v>
      </c>
      <c r="Z1184" s="56">
        <f>IF(AC1184=15,J1184,0)</f>
        <v>0</v>
      </c>
      <c r="AA1184" s="56">
        <f>IF(AC1184=21,J1184,0)</f>
        <v>0</v>
      </c>
      <c r="AC1184" s="58">
        <v>21</v>
      </c>
      <c r="AD1184" s="58">
        <f>G1184*0.813362397820164</f>
        <v>0</v>
      </c>
      <c r="AE1184" s="58">
        <f>G1184*(1-0.813362397820164)</f>
        <v>0</v>
      </c>
      <c r="AL1184" s="58">
        <f>F1184*AD1184</f>
        <v>0</v>
      </c>
      <c r="AM1184" s="58">
        <f>F1184*AE1184</f>
        <v>0</v>
      </c>
      <c r="AN1184" s="59" t="s">
        <v>1745</v>
      </c>
      <c r="AO1184" s="59" t="s">
        <v>1761</v>
      </c>
      <c r="AP1184" s="47" t="s">
        <v>1776</v>
      </c>
    </row>
    <row r="1185" spans="1:42" x14ac:dyDescent="0.2">
      <c r="D1185" s="60" t="s">
        <v>1249</v>
      </c>
      <c r="F1185" s="61">
        <v>0.02</v>
      </c>
    </row>
    <row r="1186" spans="1:42" x14ac:dyDescent="0.2">
      <c r="A1186" s="55" t="s">
        <v>598</v>
      </c>
      <c r="B1186" s="55" t="s">
        <v>1146</v>
      </c>
      <c r="C1186" s="55" t="s">
        <v>1156</v>
      </c>
      <c r="D1186" s="55" t="s">
        <v>1250</v>
      </c>
      <c r="E1186" s="55" t="s">
        <v>1708</v>
      </c>
      <c r="F1186" s="56">
        <v>0.28000000000000003</v>
      </c>
      <c r="G1186" s="56">
        <v>0</v>
      </c>
      <c r="H1186" s="56">
        <f>ROUND(F1186*AD1186,2)</f>
        <v>0</v>
      </c>
      <c r="I1186" s="56">
        <f>J1186-H1186</f>
        <v>0</v>
      </c>
      <c r="J1186" s="56">
        <f>ROUND(F1186*G1186,2)</f>
        <v>0</v>
      </c>
      <c r="K1186" s="56">
        <v>3.8080000000000003E-2</v>
      </c>
      <c r="L1186" s="56">
        <f>F1186*K1186</f>
        <v>1.0662400000000002E-2</v>
      </c>
      <c r="M1186" s="57" t="s">
        <v>7</v>
      </c>
      <c r="N1186" s="56">
        <f>IF(M1186="5",I1186,0)</f>
        <v>0</v>
      </c>
      <c r="Y1186" s="56">
        <f>IF(AC1186=0,J1186,0)</f>
        <v>0</v>
      </c>
      <c r="Z1186" s="56">
        <f>IF(AC1186=15,J1186,0)</f>
        <v>0</v>
      </c>
      <c r="AA1186" s="56">
        <f>IF(AC1186=21,J1186,0)</f>
        <v>0</v>
      </c>
      <c r="AC1186" s="58">
        <v>21</v>
      </c>
      <c r="AD1186" s="58">
        <f>G1186*0.555284552845528</f>
        <v>0</v>
      </c>
      <c r="AE1186" s="58">
        <f>G1186*(1-0.555284552845528)</f>
        <v>0</v>
      </c>
      <c r="AL1186" s="58">
        <f>F1186*AD1186</f>
        <v>0</v>
      </c>
      <c r="AM1186" s="58">
        <f>F1186*AE1186</f>
        <v>0</v>
      </c>
      <c r="AN1186" s="59" t="s">
        <v>1745</v>
      </c>
      <c r="AO1186" s="59" t="s">
        <v>1761</v>
      </c>
      <c r="AP1186" s="47" t="s">
        <v>1776</v>
      </c>
    </row>
    <row r="1187" spans="1:42" x14ac:dyDescent="0.2">
      <c r="D1187" s="60" t="s">
        <v>1251</v>
      </c>
      <c r="F1187" s="61">
        <v>0.28000000000000003</v>
      </c>
    </row>
    <row r="1188" spans="1:42" x14ac:dyDescent="0.2">
      <c r="A1188" s="52"/>
      <c r="B1188" s="53" t="s">
        <v>1146</v>
      </c>
      <c r="C1188" s="53" t="s">
        <v>39</v>
      </c>
      <c r="D1188" s="269" t="s">
        <v>1252</v>
      </c>
      <c r="E1188" s="270"/>
      <c r="F1188" s="270"/>
      <c r="G1188" s="270"/>
      <c r="H1188" s="54">
        <f>SUM(H1189:H1189)</f>
        <v>0</v>
      </c>
      <c r="I1188" s="54">
        <f>SUM(I1189:I1189)</f>
        <v>0</v>
      </c>
      <c r="J1188" s="54">
        <f>H1188+I1188</f>
        <v>0</v>
      </c>
      <c r="K1188" s="47"/>
      <c r="L1188" s="54">
        <f>SUM(L1189:L1189)</f>
        <v>0.21416499999999997</v>
      </c>
      <c r="O1188" s="54">
        <f>IF(P1188="PR",J1188,SUM(N1189:N1189))</f>
        <v>0</v>
      </c>
      <c r="P1188" s="47" t="s">
        <v>1734</v>
      </c>
      <c r="Q1188" s="54">
        <f>IF(P1188="HS",H1188,0)</f>
        <v>0</v>
      </c>
      <c r="R1188" s="54">
        <f>IF(P1188="HS",I1188-O1188,0)</f>
        <v>0</v>
      </c>
      <c r="S1188" s="54">
        <f>IF(P1188="PS",H1188,0)</f>
        <v>0</v>
      </c>
      <c r="T1188" s="54">
        <f>IF(P1188="PS",I1188-O1188,0)</f>
        <v>0</v>
      </c>
      <c r="U1188" s="54">
        <f>IF(P1188="MP",H1188,0)</f>
        <v>0</v>
      </c>
      <c r="V1188" s="54">
        <f>IF(P1188="MP",I1188-O1188,0)</f>
        <v>0</v>
      </c>
      <c r="W1188" s="54">
        <f>IF(P1188="OM",H1188,0)</f>
        <v>0</v>
      </c>
      <c r="X1188" s="47" t="s">
        <v>1146</v>
      </c>
      <c r="AH1188" s="54">
        <f>SUM(Y1189:Y1189)</f>
        <v>0</v>
      </c>
      <c r="AI1188" s="54">
        <f>SUM(Z1189:Z1189)</f>
        <v>0</v>
      </c>
      <c r="AJ1188" s="54">
        <f>SUM(AA1189:AA1189)</f>
        <v>0</v>
      </c>
    </row>
    <row r="1189" spans="1:42" x14ac:dyDescent="0.2">
      <c r="A1189" s="55" t="s">
        <v>599</v>
      </c>
      <c r="B1189" s="55" t="s">
        <v>1146</v>
      </c>
      <c r="C1189" s="55" t="s">
        <v>1157</v>
      </c>
      <c r="D1189" s="55" t="s">
        <v>1844</v>
      </c>
      <c r="E1189" s="55" t="s">
        <v>1708</v>
      </c>
      <c r="F1189" s="56">
        <v>2.0299999999999998</v>
      </c>
      <c r="G1189" s="56">
        <v>0</v>
      </c>
      <c r="H1189" s="56">
        <f>ROUND(F1189*AD1189,2)</f>
        <v>0</v>
      </c>
      <c r="I1189" s="56">
        <f>J1189-H1189</f>
        <v>0</v>
      </c>
      <c r="J1189" s="56">
        <f>ROUND(F1189*G1189,2)</f>
        <v>0</v>
      </c>
      <c r="K1189" s="56">
        <v>0.1055</v>
      </c>
      <c r="L1189" s="56">
        <f>F1189*K1189</f>
        <v>0.21416499999999997</v>
      </c>
      <c r="M1189" s="57" t="s">
        <v>7</v>
      </c>
      <c r="N1189" s="56">
        <f>IF(M1189="5",I1189,0)</f>
        <v>0</v>
      </c>
      <c r="Y1189" s="56">
        <f>IF(AC1189=0,J1189,0)</f>
        <v>0</v>
      </c>
      <c r="Z1189" s="56">
        <f>IF(AC1189=15,J1189,0)</f>
        <v>0</v>
      </c>
      <c r="AA1189" s="56">
        <f>IF(AC1189=21,J1189,0)</f>
        <v>0</v>
      </c>
      <c r="AC1189" s="58">
        <v>21</v>
      </c>
      <c r="AD1189" s="58">
        <f>G1189*0.853314527503526</f>
        <v>0</v>
      </c>
      <c r="AE1189" s="58">
        <f>G1189*(1-0.853314527503526)</f>
        <v>0</v>
      </c>
      <c r="AL1189" s="58">
        <f>F1189*AD1189</f>
        <v>0</v>
      </c>
      <c r="AM1189" s="58">
        <f>F1189*AE1189</f>
        <v>0</v>
      </c>
      <c r="AN1189" s="59" t="s">
        <v>1746</v>
      </c>
      <c r="AO1189" s="59" t="s">
        <v>1761</v>
      </c>
      <c r="AP1189" s="47" t="s">
        <v>1776</v>
      </c>
    </row>
    <row r="1190" spans="1:42" x14ac:dyDescent="0.2">
      <c r="D1190" s="60" t="s">
        <v>1505</v>
      </c>
      <c r="F1190" s="61">
        <v>2.0299999999999998</v>
      </c>
    </row>
    <row r="1191" spans="1:42" x14ac:dyDescent="0.2">
      <c r="A1191" s="52"/>
      <c r="B1191" s="53" t="s">
        <v>1146</v>
      </c>
      <c r="C1191" s="53" t="s">
        <v>43</v>
      </c>
      <c r="D1191" s="269" t="s">
        <v>1254</v>
      </c>
      <c r="E1191" s="270"/>
      <c r="F1191" s="270"/>
      <c r="G1191" s="270"/>
      <c r="H1191" s="54">
        <f>SUM(H1192:H1192)</f>
        <v>0</v>
      </c>
      <c r="I1191" s="54">
        <f>SUM(I1192:I1192)</f>
        <v>0</v>
      </c>
      <c r="J1191" s="54">
        <f>H1191+I1191</f>
        <v>0</v>
      </c>
      <c r="K1191" s="47"/>
      <c r="L1191" s="54">
        <f>SUM(L1192:L1192)</f>
        <v>5.5613999999999997E-2</v>
      </c>
      <c r="O1191" s="54">
        <f>IF(P1191="PR",J1191,SUM(N1192:N1192))</f>
        <v>0</v>
      </c>
      <c r="P1191" s="47" t="s">
        <v>1734</v>
      </c>
      <c r="Q1191" s="54">
        <f>IF(P1191="HS",H1191,0)</f>
        <v>0</v>
      </c>
      <c r="R1191" s="54">
        <f>IF(P1191="HS",I1191-O1191,0)</f>
        <v>0</v>
      </c>
      <c r="S1191" s="54">
        <f>IF(P1191="PS",H1191,0)</f>
        <v>0</v>
      </c>
      <c r="T1191" s="54">
        <f>IF(P1191="PS",I1191-O1191,0)</f>
        <v>0</v>
      </c>
      <c r="U1191" s="54">
        <f>IF(P1191="MP",H1191,0)</f>
        <v>0</v>
      </c>
      <c r="V1191" s="54">
        <f>IF(P1191="MP",I1191-O1191,0)</f>
        <v>0</v>
      </c>
      <c r="W1191" s="54">
        <f>IF(P1191="OM",H1191,0)</f>
        <v>0</v>
      </c>
      <c r="X1191" s="47" t="s">
        <v>1146</v>
      </c>
      <c r="AH1191" s="54">
        <f>SUM(Y1192:Y1192)</f>
        <v>0</v>
      </c>
      <c r="AI1191" s="54">
        <f>SUM(Z1192:Z1192)</f>
        <v>0</v>
      </c>
      <c r="AJ1191" s="54">
        <f>SUM(AA1192:AA1192)</f>
        <v>0</v>
      </c>
    </row>
    <row r="1192" spans="1:42" x14ac:dyDescent="0.2">
      <c r="A1192" s="55" t="s">
        <v>600</v>
      </c>
      <c r="B1192" s="55" t="s">
        <v>1146</v>
      </c>
      <c r="C1192" s="55" t="s">
        <v>1158</v>
      </c>
      <c r="D1192" s="55" t="s">
        <v>1255</v>
      </c>
      <c r="E1192" s="55" t="s">
        <v>1708</v>
      </c>
      <c r="F1192" s="56">
        <v>2.99</v>
      </c>
      <c r="G1192" s="56">
        <v>0</v>
      </c>
      <c r="H1192" s="56">
        <f>ROUND(F1192*AD1192,2)</f>
        <v>0</v>
      </c>
      <c r="I1192" s="56">
        <f>J1192-H1192</f>
        <v>0</v>
      </c>
      <c r="J1192" s="56">
        <f>ROUND(F1192*G1192,2)</f>
        <v>0</v>
      </c>
      <c r="K1192" s="56">
        <v>1.8599999999999998E-2</v>
      </c>
      <c r="L1192" s="56">
        <f>F1192*K1192</f>
        <v>5.5613999999999997E-2</v>
      </c>
      <c r="M1192" s="57" t="s">
        <v>7</v>
      </c>
      <c r="N1192" s="56">
        <f>IF(M1192="5",I1192,0)</f>
        <v>0</v>
      </c>
      <c r="Y1192" s="56">
        <f>IF(AC1192=0,J1192,0)</f>
        <v>0</v>
      </c>
      <c r="Z1192" s="56">
        <f>IF(AC1192=15,J1192,0)</f>
        <v>0</v>
      </c>
      <c r="AA1192" s="56">
        <f>IF(AC1192=21,J1192,0)</f>
        <v>0</v>
      </c>
      <c r="AC1192" s="58">
        <v>21</v>
      </c>
      <c r="AD1192" s="58">
        <f>G1192*0.563277249451353</f>
        <v>0</v>
      </c>
      <c r="AE1192" s="58">
        <f>G1192*(1-0.563277249451353)</f>
        <v>0</v>
      </c>
      <c r="AL1192" s="58">
        <f>F1192*AD1192</f>
        <v>0</v>
      </c>
      <c r="AM1192" s="58">
        <f>F1192*AE1192</f>
        <v>0</v>
      </c>
      <c r="AN1192" s="59" t="s">
        <v>1747</v>
      </c>
      <c r="AO1192" s="59" t="s">
        <v>1761</v>
      </c>
      <c r="AP1192" s="47" t="s">
        <v>1776</v>
      </c>
    </row>
    <row r="1193" spans="1:42" x14ac:dyDescent="0.2">
      <c r="D1193" s="60" t="s">
        <v>1506</v>
      </c>
      <c r="F1193" s="61">
        <v>2.99</v>
      </c>
    </row>
    <row r="1194" spans="1:42" x14ac:dyDescent="0.2">
      <c r="A1194" s="52"/>
      <c r="B1194" s="53" t="s">
        <v>1146</v>
      </c>
      <c r="C1194" s="53" t="s">
        <v>68</v>
      </c>
      <c r="D1194" s="269" t="s">
        <v>1257</v>
      </c>
      <c r="E1194" s="270"/>
      <c r="F1194" s="270"/>
      <c r="G1194" s="270"/>
      <c r="H1194" s="54">
        <f>SUM(H1195:H1203)</f>
        <v>0</v>
      </c>
      <c r="I1194" s="54">
        <f>SUM(I1195:I1203)</f>
        <v>0</v>
      </c>
      <c r="J1194" s="54">
        <f>H1194+I1194</f>
        <v>0</v>
      </c>
      <c r="K1194" s="47"/>
      <c r="L1194" s="54">
        <f>SUM(L1195:L1203)</f>
        <v>0.45885940000000003</v>
      </c>
      <c r="O1194" s="54">
        <f>IF(P1194="PR",J1194,SUM(N1195:N1203))</f>
        <v>0</v>
      </c>
      <c r="P1194" s="47" t="s">
        <v>1734</v>
      </c>
      <c r="Q1194" s="54">
        <f>IF(P1194="HS",H1194,0)</f>
        <v>0</v>
      </c>
      <c r="R1194" s="54">
        <f>IF(P1194="HS",I1194-O1194,0)</f>
        <v>0</v>
      </c>
      <c r="S1194" s="54">
        <f>IF(P1194="PS",H1194,0)</f>
        <v>0</v>
      </c>
      <c r="T1194" s="54">
        <f>IF(P1194="PS",I1194-O1194,0)</f>
        <v>0</v>
      </c>
      <c r="U1194" s="54">
        <f>IF(P1194="MP",H1194,0)</f>
        <v>0</v>
      </c>
      <c r="V1194" s="54">
        <f>IF(P1194="MP",I1194-O1194,0)</f>
        <v>0</v>
      </c>
      <c r="W1194" s="54">
        <f>IF(P1194="OM",H1194,0)</f>
        <v>0</v>
      </c>
      <c r="X1194" s="47" t="s">
        <v>1146</v>
      </c>
      <c r="AH1194" s="54">
        <f>SUM(Y1195:Y1203)</f>
        <v>0</v>
      </c>
      <c r="AI1194" s="54">
        <f>SUM(Z1195:Z1203)</f>
        <v>0</v>
      </c>
      <c r="AJ1194" s="54">
        <f>SUM(AA1195:AA1203)</f>
        <v>0</v>
      </c>
    </row>
    <row r="1195" spans="1:42" x14ac:dyDescent="0.2">
      <c r="A1195" s="55" t="s">
        <v>601</v>
      </c>
      <c r="B1195" s="55" t="s">
        <v>1146</v>
      </c>
      <c r="C1195" s="55" t="s">
        <v>1159</v>
      </c>
      <c r="D1195" s="55" t="s">
        <v>1836</v>
      </c>
      <c r="E1195" s="55" t="s">
        <v>1707</v>
      </c>
      <c r="F1195" s="56">
        <v>0.14000000000000001</v>
      </c>
      <c r="G1195" s="56">
        <v>0</v>
      </c>
      <c r="H1195" s="56">
        <f>ROUND(F1195*AD1195,2)</f>
        <v>0</v>
      </c>
      <c r="I1195" s="56">
        <f>J1195-H1195</f>
        <v>0</v>
      </c>
      <c r="J1195" s="56">
        <f>ROUND(F1195*G1195,2)</f>
        <v>0</v>
      </c>
      <c r="K1195" s="56">
        <v>2.5249999999999999</v>
      </c>
      <c r="L1195" s="56">
        <f>F1195*K1195</f>
        <v>0.35350000000000004</v>
      </c>
      <c r="M1195" s="57" t="s">
        <v>7</v>
      </c>
      <c r="N1195" s="56">
        <f>IF(M1195="5",I1195,0)</f>
        <v>0</v>
      </c>
      <c r="Y1195" s="56">
        <f>IF(AC1195=0,J1195,0)</f>
        <v>0</v>
      </c>
      <c r="Z1195" s="56">
        <f>IF(AC1195=15,J1195,0)</f>
        <v>0</v>
      </c>
      <c r="AA1195" s="56">
        <f>IF(AC1195=21,J1195,0)</f>
        <v>0</v>
      </c>
      <c r="AC1195" s="58">
        <v>21</v>
      </c>
      <c r="AD1195" s="58">
        <f>G1195*0.859082802547771</f>
        <v>0</v>
      </c>
      <c r="AE1195" s="58">
        <f>G1195*(1-0.859082802547771)</f>
        <v>0</v>
      </c>
      <c r="AL1195" s="58">
        <f>F1195*AD1195</f>
        <v>0</v>
      </c>
      <c r="AM1195" s="58">
        <f>F1195*AE1195</f>
        <v>0</v>
      </c>
      <c r="AN1195" s="59" t="s">
        <v>1748</v>
      </c>
      <c r="AO1195" s="59" t="s">
        <v>1762</v>
      </c>
      <c r="AP1195" s="47" t="s">
        <v>1776</v>
      </c>
    </row>
    <row r="1196" spans="1:42" x14ac:dyDescent="0.2">
      <c r="D1196" s="60" t="s">
        <v>1507</v>
      </c>
      <c r="F1196" s="61">
        <v>0.14000000000000001</v>
      </c>
    </row>
    <row r="1197" spans="1:42" x14ac:dyDescent="0.2">
      <c r="A1197" s="55" t="s">
        <v>602</v>
      </c>
      <c r="B1197" s="55" t="s">
        <v>1146</v>
      </c>
      <c r="C1197" s="55" t="s">
        <v>1160</v>
      </c>
      <c r="D1197" s="55" t="s">
        <v>1259</v>
      </c>
      <c r="E1197" s="55" t="s">
        <v>1708</v>
      </c>
      <c r="F1197" s="56">
        <v>0.06</v>
      </c>
      <c r="G1197" s="56">
        <v>0</v>
      </c>
      <c r="H1197" s="56">
        <f>ROUND(F1197*AD1197,2)</f>
        <v>0</v>
      </c>
      <c r="I1197" s="56">
        <f>J1197-H1197</f>
        <v>0</v>
      </c>
      <c r="J1197" s="56">
        <f>ROUND(F1197*G1197,2)</f>
        <v>0</v>
      </c>
      <c r="K1197" s="56">
        <v>1.41E-2</v>
      </c>
      <c r="L1197" s="56">
        <f>F1197*K1197</f>
        <v>8.4599999999999996E-4</v>
      </c>
      <c r="M1197" s="57" t="s">
        <v>7</v>
      </c>
      <c r="N1197" s="56">
        <f>IF(M1197="5",I1197,0)</f>
        <v>0</v>
      </c>
      <c r="Y1197" s="56">
        <f>IF(AC1197=0,J1197,0)</f>
        <v>0</v>
      </c>
      <c r="Z1197" s="56">
        <f>IF(AC1197=15,J1197,0)</f>
        <v>0</v>
      </c>
      <c r="AA1197" s="56">
        <f>IF(AC1197=21,J1197,0)</f>
        <v>0</v>
      </c>
      <c r="AC1197" s="58">
        <v>21</v>
      </c>
      <c r="AD1197" s="58">
        <f>G1197*0.637948717948718</f>
        <v>0</v>
      </c>
      <c r="AE1197" s="58">
        <f>G1197*(1-0.637948717948718)</f>
        <v>0</v>
      </c>
      <c r="AL1197" s="58">
        <f>F1197*AD1197</f>
        <v>0</v>
      </c>
      <c r="AM1197" s="58">
        <f>F1197*AE1197</f>
        <v>0</v>
      </c>
      <c r="AN1197" s="59" t="s">
        <v>1748</v>
      </c>
      <c r="AO1197" s="59" t="s">
        <v>1762</v>
      </c>
      <c r="AP1197" s="47" t="s">
        <v>1776</v>
      </c>
    </row>
    <row r="1198" spans="1:42" x14ac:dyDescent="0.2">
      <c r="D1198" s="60" t="s">
        <v>1508</v>
      </c>
      <c r="F1198" s="61">
        <v>0.06</v>
      </c>
    </row>
    <row r="1199" spans="1:42" x14ac:dyDescent="0.2">
      <c r="A1199" s="55" t="s">
        <v>603</v>
      </c>
      <c r="B1199" s="55" t="s">
        <v>1146</v>
      </c>
      <c r="C1199" s="55" t="s">
        <v>1161</v>
      </c>
      <c r="D1199" s="55" t="s">
        <v>1261</v>
      </c>
      <c r="E1199" s="55" t="s">
        <v>1708</v>
      </c>
      <c r="F1199" s="56">
        <v>0.06</v>
      </c>
      <c r="G1199" s="56">
        <v>0</v>
      </c>
      <c r="H1199" s="56">
        <f>ROUND(F1199*AD1199,2)</f>
        <v>0</v>
      </c>
      <c r="I1199" s="56">
        <f>J1199-H1199</f>
        <v>0</v>
      </c>
      <c r="J1199" s="56">
        <f>ROUND(F1199*G1199,2)</f>
        <v>0</v>
      </c>
      <c r="K1199" s="56">
        <v>0</v>
      </c>
      <c r="L1199" s="56">
        <f>F1199*K1199</f>
        <v>0</v>
      </c>
      <c r="M1199" s="57" t="s">
        <v>7</v>
      </c>
      <c r="N1199" s="56">
        <f>IF(M1199="5",I1199,0)</f>
        <v>0</v>
      </c>
      <c r="Y1199" s="56">
        <f>IF(AC1199=0,J1199,0)</f>
        <v>0</v>
      </c>
      <c r="Z1199" s="56">
        <f>IF(AC1199=15,J1199,0)</f>
        <v>0</v>
      </c>
      <c r="AA1199" s="56">
        <f>IF(AC1199=21,J1199,0)</f>
        <v>0</v>
      </c>
      <c r="AC1199" s="58">
        <v>21</v>
      </c>
      <c r="AD1199" s="58">
        <f>G1199*0</f>
        <v>0</v>
      </c>
      <c r="AE1199" s="58">
        <f>G1199*(1-0)</f>
        <v>0</v>
      </c>
      <c r="AL1199" s="58">
        <f>F1199*AD1199</f>
        <v>0</v>
      </c>
      <c r="AM1199" s="58">
        <f>F1199*AE1199</f>
        <v>0</v>
      </c>
      <c r="AN1199" s="59" t="s">
        <v>1748</v>
      </c>
      <c r="AO1199" s="59" t="s">
        <v>1762</v>
      </c>
      <c r="AP1199" s="47" t="s">
        <v>1776</v>
      </c>
    </row>
    <row r="1200" spans="1:42" x14ac:dyDescent="0.2">
      <c r="D1200" s="60" t="s">
        <v>1387</v>
      </c>
      <c r="F1200" s="61">
        <v>0.06</v>
      </c>
    </row>
    <row r="1201" spans="1:42" x14ac:dyDescent="0.2">
      <c r="A1201" s="55" t="s">
        <v>604</v>
      </c>
      <c r="B1201" s="55" t="s">
        <v>1146</v>
      </c>
      <c r="C1201" s="55" t="s">
        <v>1162</v>
      </c>
      <c r="D1201" s="55" t="s">
        <v>1263</v>
      </c>
      <c r="E1201" s="55" t="s">
        <v>1708</v>
      </c>
      <c r="F1201" s="56">
        <v>2.79</v>
      </c>
      <c r="G1201" s="56">
        <v>0</v>
      </c>
      <c r="H1201" s="56">
        <f>ROUND(F1201*AD1201,2)</f>
        <v>0</v>
      </c>
      <c r="I1201" s="56">
        <f>J1201-H1201</f>
        <v>0</v>
      </c>
      <c r="J1201" s="56">
        <f>ROUND(F1201*G1201,2)</f>
        <v>0</v>
      </c>
      <c r="K1201" s="56">
        <v>3.415E-2</v>
      </c>
      <c r="L1201" s="56">
        <f>F1201*K1201</f>
        <v>9.5278500000000002E-2</v>
      </c>
      <c r="M1201" s="57" t="s">
        <v>7</v>
      </c>
      <c r="N1201" s="56">
        <f>IF(M1201="5",I1201,0)</f>
        <v>0</v>
      </c>
      <c r="Y1201" s="56">
        <f>IF(AC1201=0,J1201,0)</f>
        <v>0</v>
      </c>
      <c r="Z1201" s="56">
        <f>IF(AC1201=15,J1201,0)</f>
        <v>0</v>
      </c>
      <c r="AA1201" s="56">
        <f>IF(AC1201=21,J1201,0)</f>
        <v>0</v>
      </c>
      <c r="AC1201" s="58">
        <v>21</v>
      </c>
      <c r="AD1201" s="58">
        <f>G1201*0.841828478964401</f>
        <v>0</v>
      </c>
      <c r="AE1201" s="58">
        <f>G1201*(1-0.841828478964401)</f>
        <v>0</v>
      </c>
      <c r="AL1201" s="58">
        <f>F1201*AD1201</f>
        <v>0</v>
      </c>
      <c r="AM1201" s="58">
        <f>F1201*AE1201</f>
        <v>0</v>
      </c>
      <c r="AN1201" s="59" t="s">
        <v>1748</v>
      </c>
      <c r="AO1201" s="59" t="s">
        <v>1762</v>
      </c>
      <c r="AP1201" s="47" t="s">
        <v>1776</v>
      </c>
    </row>
    <row r="1202" spans="1:42" x14ac:dyDescent="0.2">
      <c r="D1202" s="60" t="s">
        <v>1483</v>
      </c>
      <c r="F1202" s="61">
        <v>2.79</v>
      </c>
    </row>
    <row r="1203" spans="1:42" x14ac:dyDescent="0.2">
      <c r="A1203" s="55" t="s">
        <v>605</v>
      </c>
      <c r="B1203" s="55" t="s">
        <v>1146</v>
      </c>
      <c r="C1203" s="55" t="s">
        <v>1163</v>
      </c>
      <c r="D1203" s="55" t="s">
        <v>1845</v>
      </c>
      <c r="E1203" s="55" t="s">
        <v>1708</v>
      </c>
      <c r="F1203" s="56">
        <v>2.79</v>
      </c>
      <c r="G1203" s="56">
        <v>0</v>
      </c>
      <c r="H1203" s="56">
        <f>ROUND(F1203*AD1203,2)</f>
        <v>0</v>
      </c>
      <c r="I1203" s="56">
        <f>J1203-H1203</f>
        <v>0</v>
      </c>
      <c r="J1203" s="56">
        <f>ROUND(F1203*G1203,2)</f>
        <v>0</v>
      </c>
      <c r="K1203" s="56">
        <v>3.31E-3</v>
      </c>
      <c r="L1203" s="56">
        <f>F1203*K1203</f>
        <v>9.2349000000000007E-3</v>
      </c>
      <c r="M1203" s="57" t="s">
        <v>7</v>
      </c>
      <c r="N1203" s="56">
        <f>IF(M1203="5",I1203,0)</f>
        <v>0</v>
      </c>
      <c r="Y1203" s="56">
        <f>IF(AC1203=0,J1203,0)</f>
        <v>0</v>
      </c>
      <c r="Z1203" s="56">
        <f>IF(AC1203=15,J1203,0)</f>
        <v>0</v>
      </c>
      <c r="AA1203" s="56">
        <f>IF(AC1203=21,J1203,0)</f>
        <v>0</v>
      </c>
      <c r="AC1203" s="58">
        <v>21</v>
      </c>
      <c r="AD1203" s="58">
        <f>G1203*0.752032520325203</f>
        <v>0</v>
      </c>
      <c r="AE1203" s="58">
        <f>G1203*(1-0.752032520325203)</f>
        <v>0</v>
      </c>
      <c r="AL1203" s="58">
        <f>F1203*AD1203</f>
        <v>0</v>
      </c>
      <c r="AM1203" s="58">
        <f>F1203*AE1203</f>
        <v>0</v>
      </c>
      <c r="AN1203" s="59" t="s">
        <v>1748</v>
      </c>
      <c r="AO1203" s="59" t="s">
        <v>1762</v>
      </c>
      <c r="AP1203" s="47" t="s">
        <v>1776</v>
      </c>
    </row>
    <row r="1204" spans="1:42" x14ac:dyDescent="0.2">
      <c r="D1204" s="60" t="s">
        <v>1483</v>
      </c>
      <c r="F1204" s="61">
        <v>2.79</v>
      </c>
    </row>
    <row r="1205" spans="1:42" x14ac:dyDescent="0.2">
      <c r="A1205" s="52"/>
      <c r="B1205" s="53" t="s">
        <v>1146</v>
      </c>
      <c r="C1205" s="53" t="s">
        <v>700</v>
      </c>
      <c r="D1205" s="269" t="s">
        <v>1265</v>
      </c>
      <c r="E1205" s="270"/>
      <c r="F1205" s="270"/>
      <c r="G1205" s="270"/>
      <c r="H1205" s="54">
        <f>SUM(H1206:H1216)</f>
        <v>0</v>
      </c>
      <c r="I1205" s="54">
        <f>SUM(I1206:I1216)</f>
        <v>0</v>
      </c>
      <c r="J1205" s="54">
        <f>H1205+I1205</f>
        <v>0</v>
      </c>
      <c r="K1205" s="47"/>
      <c r="L1205" s="54">
        <f>SUM(L1206:L1216)</f>
        <v>1.1316900000000001E-2</v>
      </c>
      <c r="O1205" s="54">
        <f>IF(P1205="PR",J1205,SUM(N1206:N1216))</f>
        <v>0</v>
      </c>
      <c r="P1205" s="47" t="s">
        <v>1735</v>
      </c>
      <c r="Q1205" s="54">
        <f>IF(P1205="HS",H1205,0)</f>
        <v>0</v>
      </c>
      <c r="R1205" s="54">
        <f>IF(P1205="HS",I1205-O1205,0)</f>
        <v>0</v>
      </c>
      <c r="S1205" s="54">
        <f>IF(P1205="PS",H1205,0)</f>
        <v>0</v>
      </c>
      <c r="T1205" s="54">
        <f>IF(P1205="PS",I1205-O1205,0)</f>
        <v>0</v>
      </c>
      <c r="U1205" s="54">
        <f>IF(P1205="MP",H1205,0)</f>
        <v>0</v>
      </c>
      <c r="V1205" s="54">
        <f>IF(P1205="MP",I1205-O1205,0)</f>
        <v>0</v>
      </c>
      <c r="W1205" s="54">
        <f>IF(P1205="OM",H1205,0)</f>
        <v>0</v>
      </c>
      <c r="X1205" s="47" t="s">
        <v>1146</v>
      </c>
      <c r="AH1205" s="54">
        <f>SUM(Y1206:Y1216)</f>
        <v>0</v>
      </c>
      <c r="AI1205" s="54">
        <f>SUM(Z1206:Z1216)</f>
        <v>0</v>
      </c>
      <c r="AJ1205" s="54">
        <f>SUM(AA1206:AA1216)</f>
        <v>0</v>
      </c>
    </row>
    <row r="1206" spans="1:42" x14ac:dyDescent="0.2">
      <c r="A1206" s="55" t="s">
        <v>606</v>
      </c>
      <c r="B1206" s="55" t="s">
        <v>1146</v>
      </c>
      <c r="C1206" s="55" t="s">
        <v>1164</v>
      </c>
      <c r="D1206" s="174" t="s">
        <v>1846</v>
      </c>
      <c r="E1206" s="55" t="s">
        <v>1708</v>
      </c>
      <c r="F1206" s="56">
        <v>4.1900000000000004</v>
      </c>
      <c r="G1206" s="56">
        <v>0</v>
      </c>
      <c r="H1206" s="56">
        <f>ROUND(F1206*AD1206,2)</f>
        <v>0</v>
      </c>
      <c r="I1206" s="56">
        <f>J1206-H1206</f>
        <v>0</v>
      </c>
      <c r="J1206" s="56">
        <f>ROUND(F1206*G1206,2)</f>
        <v>0</v>
      </c>
      <c r="K1206" s="56">
        <v>5.6999999999999998E-4</v>
      </c>
      <c r="L1206" s="56">
        <f>F1206*K1206</f>
        <v>2.3883000000000003E-3</v>
      </c>
      <c r="M1206" s="57" t="s">
        <v>7</v>
      </c>
      <c r="N1206" s="56">
        <f>IF(M1206="5",I1206,0)</f>
        <v>0</v>
      </c>
      <c r="Y1206" s="56">
        <f>IF(AC1206=0,J1206,0)</f>
        <v>0</v>
      </c>
      <c r="Z1206" s="56">
        <f>IF(AC1206=15,J1206,0)</f>
        <v>0</v>
      </c>
      <c r="AA1206" s="56">
        <f>IF(AC1206=21,J1206,0)</f>
        <v>0</v>
      </c>
      <c r="AC1206" s="58">
        <v>21</v>
      </c>
      <c r="AD1206" s="58">
        <f>G1206*0.805751492132393</f>
        <v>0</v>
      </c>
      <c r="AE1206" s="58">
        <f>G1206*(1-0.805751492132393)</f>
        <v>0</v>
      </c>
      <c r="AL1206" s="58">
        <f>F1206*AD1206</f>
        <v>0</v>
      </c>
      <c r="AM1206" s="58">
        <f>F1206*AE1206</f>
        <v>0</v>
      </c>
      <c r="AN1206" s="59" t="s">
        <v>1749</v>
      </c>
      <c r="AO1206" s="59" t="s">
        <v>1763</v>
      </c>
      <c r="AP1206" s="47" t="s">
        <v>1776</v>
      </c>
    </row>
    <row r="1207" spans="1:42" x14ac:dyDescent="0.2">
      <c r="D1207" s="175" t="s">
        <v>1509</v>
      </c>
      <c r="F1207" s="61">
        <v>4.1900000000000004</v>
      </c>
    </row>
    <row r="1208" spans="1:42" x14ac:dyDescent="0.2">
      <c r="A1208" s="55" t="s">
        <v>607</v>
      </c>
      <c r="B1208" s="55" t="s">
        <v>1146</v>
      </c>
      <c r="C1208" s="55" t="s">
        <v>1165</v>
      </c>
      <c r="D1208" s="174" t="s">
        <v>1847</v>
      </c>
      <c r="E1208" s="55" t="s">
        <v>1708</v>
      </c>
      <c r="F1208" s="56">
        <v>4.1900000000000004</v>
      </c>
      <c r="G1208" s="56">
        <v>0</v>
      </c>
      <c r="H1208" s="56">
        <f>ROUND(F1208*AD1208,2)</f>
        <v>0</v>
      </c>
      <c r="I1208" s="56">
        <f>J1208-H1208</f>
        <v>0</v>
      </c>
      <c r="J1208" s="56">
        <f>ROUND(F1208*G1208,2)</f>
        <v>0</v>
      </c>
      <c r="K1208" s="56">
        <v>7.3999999999999999E-4</v>
      </c>
      <c r="L1208" s="56">
        <f>F1208*K1208</f>
        <v>3.1006000000000002E-3</v>
      </c>
      <c r="M1208" s="57" t="s">
        <v>7</v>
      </c>
      <c r="N1208" s="56">
        <f>IF(M1208="5",I1208,0)</f>
        <v>0</v>
      </c>
      <c r="Y1208" s="56">
        <f>IF(AC1208=0,J1208,0)</f>
        <v>0</v>
      </c>
      <c r="Z1208" s="56">
        <f>IF(AC1208=15,J1208,0)</f>
        <v>0</v>
      </c>
      <c r="AA1208" s="56">
        <f>IF(AC1208=21,J1208,0)</f>
        <v>0</v>
      </c>
      <c r="AC1208" s="58">
        <v>21</v>
      </c>
      <c r="AD1208" s="58">
        <f>G1208*0.750758341759353</f>
        <v>0</v>
      </c>
      <c r="AE1208" s="58">
        <f>G1208*(1-0.750758341759353)</f>
        <v>0</v>
      </c>
      <c r="AL1208" s="58">
        <f>F1208*AD1208</f>
        <v>0</v>
      </c>
      <c r="AM1208" s="58">
        <f>F1208*AE1208</f>
        <v>0</v>
      </c>
      <c r="AN1208" s="59" t="s">
        <v>1749</v>
      </c>
      <c r="AO1208" s="59" t="s">
        <v>1763</v>
      </c>
      <c r="AP1208" s="47" t="s">
        <v>1776</v>
      </c>
    </row>
    <row r="1209" spans="1:42" x14ac:dyDescent="0.2">
      <c r="D1209" s="175" t="s">
        <v>1510</v>
      </c>
      <c r="F1209" s="61">
        <v>4.1900000000000004</v>
      </c>
    </row>
    <row r="1210" spans="1:42" x14ac:dyDescent="0.2">
      <c r="A1210" s="55" t="s">
        <v>608</v>
      </c>
      <c r="B1210" s="55" t="s">
        <v>1146</v>
      </c>
      <c r="C1210" s="55" t="s">
        <v>1166</v>
      </c>
      <c r="D1210" s="174" t="s">
        <v>1848</v>
      </c>
      <c r="E1210" s="55" t="s">
        <v>1708</v>
      </c>
      <c r="F1210" s="56">
        <v>1.4</v>
      </c>
      <c r="G1210" s="56">
        <v>0</v>
      </c>
      <c r="H1210" s="56">
        <f>ROUND(F1210*AD1210,2)</f>
        <v>0</v>
      </c>
      <c r="I1210" s="56">
        <f>J1210-H1210</f>
        <v>0</v>
      </c>
      <c r="J1210" s="56">
        <f>ROUND(F1210*G1210,2)</f>
        <v>0</v>
      </c>
      <c r="K1210" s="56">
        <v>4.0000000000000002E-4</v>
      </c>
      <c r="L1210" s="56">
        <f>F1210*K1210</f>
        <v>5.5999999999999995E-4</v>
      </c>
      <c r="M1210" s="57" t="s">
        <v>7</v>
      </c>
      <c r="N1210" s="56">
        <f>IF(M1210="5",I1210,0)</f>
        <v>0</v>
      </c>
      <c r="Y1210" s="56">
        <f>IF(AC1210=0,J1210,0)</f>
        <v>0</v>
      </c>
      <c r="Z1210" s="56">
        <f>IF(AC1210=15,J1210,0)</f>
        <v>0</v>
      </c>
      <c r="AA1210" s="56">
        <f>IF(AC1210=21,J1210,0)</f>
        <v>0</v>
      </c>
      <c r="AC1210" s="58">
        <v>21</v>
      </c>
      <c r="AD1210" s="58">
        <f>G1210*0.966850828729282</f>
        <v>0</v>
      </c>
      <c r="AE1210" s="58">
        <f>G1210*(1-0.966850828729282)</f>
        <v>0</v>
      </c>
      <c r="AL1210" s="58">
        <f>F1210*AD1210</f>
        <v>0</v>
      </c>
      <c r="AM1210" s="58">
        <f>F1210*AE1210</f>
        <v>0</v>
      </c>
      <c r="AN1210" s="59" t="s">
        <v>1749</v>
      </c>
      <c r="AO1210" s="59" t="s">
        <v>1763</v>
      </c>
      <c r="AP1210" s="47" t="s">
        <v>1776</v>
      </c>
    </row>
    <row r="1211" spans="1:42" x14ac:dyDescent="0.2">
      <c r="D1211" s="175" t="s">
        <v>1511</v>
      </c>
      <c r="F1211" s="61">
        <v>1.4</v>
      </c>
    </row>
    <row r="1212" spans="1:42" x14ac:dyDescent="0.2">
      <c r="A1212" s="55" t="s">
        <v>609</v>
      </c>
      <c r="B1212" s="55" t="s">
        <v>1146</v>
      </c>
      <c r="C1212" s="55" t="s">
        <v>1167</v>
      </c>
      <c r="D1212" s="174" t="s">
        <v>1849</v>
      </c>
      <c r="E1212" s="55" t="s">
        <v>1708</v>
      </c>
      <c r="F1212" s="56">
        <v>9.89</v>
      </c>
      <c r="G1212" s="56">
        <v>0</v>
      </c>
      <c r="H1212" s="56">
        <f>ROUND(F1212*AD1212,2)</f>
        <v>0</v>
      </c>
      <c r="I1212" s="56">
        <f>J1212-H1212</f>
        <v>0</v>
      </c>
      <c r="J1212" s="56">
        <f>ROUND(F1212*G1212,2)</f>
        <v>0</v>
      </c>
      <c r="K1212" s="56">
        <v>4.0000000000000002E-4</v>
      </c>
      <c r="L1212" s="56">
        <f>F1212*K1212</f>
        <v>3.9560000000000003E-3</v>
      </c>
      <c r="M1212" s="57" t="s">
        <v>7</v>
      </c>
      <c r="N1212" s="56">
        <f>IF(M1212="5",I1212,0)</f>
        <v>0</v>
      </c>
      <c r="Y1212" s="56">
        <f>IF(AC1212=0,J1212,0)</f>
        <v>0</v>
      </c>
      <c r="Z1212" s="56">
        <f>IF(AC1212=15,J1212,0)</f>
        <v>0</v>
      </c>
      <c r="AA1212" s="56">
        <f>IF(AC1212=21,J1212,0)</f>
        <v>0</v>
      </c>
      <c r="AC1212" s="58">
        <v>21</v>
      </c>
      <c r="AD1212" s="58">
        <f>G1212*0.938757264193116</f>
        <v>0</v>
      </c>
      <c r="AE1212" s="58">
        <f>G1212*(1-0.938757264193116)</f>
        <v>0</v>
      </c>
      <c r="AL1212" s="58">
        <f>F1212*AD1212</f>
        <v>0</v>
      </c>
      <c r="AM1212" s="58">
        <f>F1212*AE1212</f>
        <v>0</v>
      </c>
      <c r="AN1212" s="59" t="s">
        <v>1749</v>
      </c>
      <c r="AO1212" s="59" t="s">
        <v>1763</v>
      </c>
      <c r="AP1212" s="47" t="s">
        <v>1776</v>
      </c>
    </row>
    <row r="1213" spans="1:42" x14ac:dyDescent="0.2">
      <c r="D1213" s="175" t="s">
        <v>1512</v>
      </c>
      <c r="F1213" s="61">
        <v>9.89</v>
      </c>
    </row>
    <row r="1214" spans="1:42" x14ac:dyDescent="0.2">
      <c r="A1214" s="55" t="s">
        <v>610</v>
      </c>
      <c r="B1214" s="55" t="s">
        <v>1146</v>
      </c>
      <c r="C1214" s="55" t="s">
        <v>1168</v>
      </c>
      <c r="D1214" s="174" t="s">
        <v>1850</v>
      </c>
      <c r="E1214" s="55" t="s">
        <v>1709</v>
      </c>
      <c r="F1214" s="56">
        <v>4.0999999999999996</v>
      </c>
      <c r="G1214" s="56">
        <v>0</v>
      </c>
      <c r="H1214" s="56">
        <f>ROUND(F1214*AD1214,2)</f>
        <v>0</v>
      </c>
      <c r="I1214" s="56">
        <f>J1214-H1214</f>
        <v>0</v>
      </c>
      <c r="J1214" s="56">
        <f>ROUND(F1214*G1214,2)</f>
        <v>0</v>
      </c>
      <c r="K1214" s="56">
        <v>3.2000000000000003E-4</v>
      </c>
      <c r="L1214" s="56">
        <f>F1214*K1214</f>
        <v>1.312E-3</v>
      </c>
      <c r="M1214" s="57" t="s">
        <v>7</v>
      </c>
      <c r="N1214" s="56">
        <f>IF(M1214="5",I1214,0)</f>
        <v>0</v>
      </c>
      <c r="Y1214" s="56">
        <f>IF(AC1214=0,J1214,0)</f>
        <v>0</v>
      </c>
      <c r="Z1214" s="56">
        <f>IF(AC1214=15,J1214,0)</f>
        <v>0</v>
      </c>
      <c r="AA1214" s="56">
        <f>IF(AC1214=21,J1214,0)</f>
        <v>0</v>
      </c>
      <c r="AC1214" s="58">
        <v>21</v>
      </c>
      <c r="AD1214" s="58">
        <f>G1214*0.584192439862543</f>
        <v>0</v>
      </c>
      <c r="AE1214" s="58">
        <f>G1214*(1-0.584192439862543)</f>
        <v>0</v>
      </c>
      <c r="AL1214" s="58">
        <f>F1214*AD1214</f>
        <v>0</v>
      </c>
      <c r="AM1214" s="58">
        <f>F1214*AE1214</f>
        <v>0</v>
      </c>
      <c r="AN1214" s="59" t="s">
        <v>1749</v>
      </c>
      <c r="AO1214" s="59" t="s">
        <v>1763</v>
      </c>
      <c r="AP1214" s="47" t="s">
        <v>1776</v>
      </c>
    </row>
    <row r="1215" spans="1:42" x14ac:dyDescent="0.2">
      <c r="D1215" s="175" t="s">
        <v>1513</v>
      </c>
      <c r="F1215" s="61">
        <v>4.0999999999999996</v>
      </c>
    </row>
    <row r="1216" spans="1:42" x14ac:dyDescent="0.2">
      <c r="A1216" s="55" t="s">
        <v>611</v>
      </c>
      <c r="B1216" s="55" t="s">
        <v>1146</v>
      </c>
      <c r="C1216" s="55" t="s">
        <v>1169</v>
      </c>
      <c r="D1216" s="174" t="s">
        <v>1271</v>
      </c>
      <c r="E1216" s="55" t="s">
        <v>1710</v>
      </c>
      <c r="F1216" s="56">
        <v>0.03</v>
      </c>
      <c r="G1216" s="56">
        <v>0</v>
      </c>
      <c r="H1216" s="56">
        <f>ROUND(F1216*AD1216,2)</f>
        <v>0</v>
      </c>
      <c r="I1216" s="56">
        <f>J1216-H1216</f>
        <v>0</v>
      </c>
      <c r="J1216" s="56">
        <f>ROUND(F1216*G1216,2)</f>
        <v>0</v>
      </c>
      <c r="K1216" s="56">
        <v>0</v>
      </c>
      <c r="L1216" s="56">
        <f>F1216*K1216</f>
        <v>0</v>
      </c>
      <c r="M1216" s="57" t="s">
        <v>10</v>
      </c>
      <c r="N1216" s="56">
        <f>IF(M1216="5",I1216,0)</f>
        <v>0</v>
      </c>
      <c r="Y1216" s="56">
        <f>IF(AC1216=0,J1216,0)</f>
        <v>0</v>
      </c>
      <c r="Z1216" s="56">
        <f>IF(AC1216=15,J1216,0)</f>
        <v>0</v>
      </c>
      <c r="AA1216" s="56">
        <f>IF(AC1216=21,J1216,0)</f>
        <v>0</v>
      </c>
      <c r="AC1216" s="58">
        <v>21</v>
      </c>
      <c r="AD1216" s="58">
        <f>G1216*0</f>
        <v>0</v>
      </c>
      <c r="AE1216" s="58">
        <f>G1216*(1-0)</f>
        <v>0</v>
      </c>
      <c r="AL1216" s="58">
        <f>F1216*AD1216</f>
        <v>0</v>
      </c>
      <c r="AM1216" s="58">
        <f>F1216*AE1216</f>
        <v>0</v>
      </c>
      <c r="AN1216" s="59" t="s">
        <v>1749</v>
      </c>
      <c r="AO1216" s="59" t="s">
        <v>1763</v>
      </c>
      <c r="AP1216" s="47" t="s">
        <v>1776</v>
      </c>
    </row>
    <row r="1217" spans="1:42" x14ac:dyDescent="0.2">
      <c r="D1217" s="175" t="s">
        <v>1514</v>
      </c>
      <c r="F1217" s="61">
        <v>0.03</v>
      </c>
    </row>
    <row r="1218" spans="1:42" x14ac:dyDescent="0.2">
      <c r="A1218" s="52"/>
      <c r="B1218" s="53" t="s">
        <v>1146</v>
      </c>
      <c r="C1218" s="53" t="s">
        <v>710</v>
      </c>
      <c r="D1218" s="269" t="s">
        <v>1273</v>
      </c>
      <c r="E1218" s="270"/>
      <c r="F1218" s="270"/>
      <c r="G1218" s="270"/>
      <c r="H1218" s="54">
        <f>SUM(H1219:H1219)</f>
        <v>0</v>
      </c>
      <c r="I1218" s="54">
        <f>SUM(I1219:I1219)</f>
        <v>0</v>
      </c>
      <c r="J1218" s="54">
        <f>H1218+I1218</f>
        <v>0</v>
      </c>
      <c r="K1218" s="47"/>
      <c r="L1218" s="54">
        <f>SUM(L1219:L1219)</f>
        <v>1.4599999999999999E-3</v>
      </c>
      <c r="O1218" s="54">
        <f>IF(P1218="PR",J1218,SUM(N1219:N1219))</f>
        <v>0</v>
      </c>
      <c r="P1218" s="47" t="s">
        <v>1735</v>
      </c>
      <c r="Q1218" s="54">
        <f>IF(P1218="HS",H1218,0)</f>
        <v>0</v>
      </c>
      <c r="R1218" s="54">
        <f>IF(P1218="HS",I1218-O1218,0)</f>
        <v>0</v>
      </c>
      <c r="S1218" s="54">
        <f>IF(P1218="PS",H1218,0)</f>
        <v>0</v>
      </c>
      <c r="T1218" s="54">
        <f>IF(P1218="PS",I1218-O1218,0)</f>
        <v>0</v>
      </c>
      <c r="U1218" s="54">
        <f>IF(P1218="MP",H1218,0)</f>
        <v>0</v>
      </c>
      <c r="V1218" s="54">
        <f>IF(P1218="MP",I1218-O1218,0)</f>
        <v>0</v>
      </c>
      <c r="W1218" s="54">
        <f>IF(P1218="OM",H1218,0)</f>
        <v>0</v>
      </c>
      <c r="X1218" s="47" t="s">
        <v>1146</v>
      </c>
      <c r="AH1218" s="54">
        <f>SUM(Y1219:Y1219)</f>
        <v>0</v>
      </c>
      <c r="AI1218" s="54">
        <f>SUM(Z1219:Z1219)</f>
        <v>0</v>
      </c>
      <c r="AJ1218" s="54">
        <f>SUM(AA1219:AA1219)</f>
        <v>0</v>
      </c>
    </row>
    <row r="1219" spans="1:42" x14ac:dyDescent="0.2">
      <c r="A1219" s="55" t="s">
        <v>612</v>
      </c>
      <c r="B1219" s="55" t="s">
        <v>1146</v>
      </c>
      <c r="C1219" s="55" t="s">
        <v>1170</v>
      </c>
      <c r="D1219" s="55" t="s">
        <v>1274</v>
      </c>
      <c r="E1219" s="55" t="s">
        <v>1711</v>
      </c>
      <c r="F1219" s="56">
        <v>1</v>
      </c>
      <c r="G1219" s="56">
        <v>0</v>
      </c>
      <c r="H1219" s="56">
        <f>ROUND(F1219*AD1219,2)</f>
        <v>0</v>
      </c>
      <c r="I1219" s="56">
        <f>J1219-H1219</f>
        <v>0</v>
      </c>
      <c r="J1219" s="56">
        <f>ROUND(F1219*G1219,2)</f>
        <v>0</v>
      </c>
      <c r="K1219" s="56">
        <v>1.4599999999999999E-3</v>
      </c>
      <c r="L1219" s="56">
        <f>F1219*K1219</f>
        <v>1.4599999999999999E-3</v>
      </c>
      <c r="M1219" s="57" t="s">
        <v>7</v>
      </c>
      <c r="N1219" s="56">
        <f>IF(M1219="5",I1219,0)</f>
        <v>0</v>
      </c>
      <c r="Y1219" s="56">
        <f>IF(AC1219=0,J1219,0)</f>
        <v>0</v>
      </c>
      <c r="Z1219" s="56">
        <f>IF(AC1219=15,J1219,0)</f>
        <v>0</v>
      </c>
      <c r="AA1219" s="56">
        <f>IF(AC1219=21,J1219,0)</f>
        <v>0</v>
      </c>
      <c r="AC1219" s="58">
        <v>21</v>
      </c>
      <c r="AD1219" s="58">
        <f>G1219*0</f>
        <v>0</v>
      </c>
      <c r="AE1219" s="58">
        <f>G1219*(1-0)</f>
        <v>0</v>
      </c>
      <c r="AL1219" s="58">
        <f>F1219*AD1219</f>
        <v>0</v>
      </c>
      <c r="AM1219" s="58">
        <f>F1219*AE1219</f>
        <v>0</v>
      </c>
      <c r="AN1219" s="59" t="s">
        <v>1750</v>
      </c>
      <c r="AO1219" s="59" t="s">
        <v>1764</v>
      </c>
      <c r="AP1219" s="47" t="s">
        <v>1776</v>
      </c>
    </row>
    <row r="1220" spans="1:42" x14ac:dyDescent="0.2">
      <c r="D1220" s="60" t="s">
        <v>1275</v>
      </c>
      <c r="F1220" s="61">
        <v>1</v>
      </c>
    </row>
    <row r="1221" spans="1:42" x14ac:dyDescent="0.2">
      <c r="A1221" s="52"/>
      <c r="B1221" s="53" t="s">
        <v>1146</v>
      </c>
      <c r="C1221" s="53" t="s">
        <v>714</v>
      </c>
      <c r="D1221" s="269" t="s">
        <v>1276</v>
      </c>
      <c r="E1221" s="270"/>
      <c r="F1221" s="270"/>
      <c r="G1221" s="270"/>
      <c r="H1221" s="54">
        <f>SUM(H1222:H1249)</f>
        <v>0</v>
      </c>
      <c r="I1221" s="54">
        <f>SUM(I1222:I1249)</f>
        <v>0</v>
      </c>
      <c r="J1221" s="54">
        <f>H1221+I1221</f>
        <v>0</v>
      </c>
      <c r="K1221" s="47"/>
      <c r="L1221" s="54">
        <f>SUM(L1222:L1249)</f>
        <v>5.2680000000000005E-2</v>
      </c>
      <c r="O1221" s="54">
        <f>IF(P1221="PR",J1221,SUM(N1222:N1249))</f>
        <v>0</v>
      </c>
      <c r="P1221" s="47" t="s">
        <v>1735</v>
      </c>
      <c r="Q1221" s="54">
        <f>IF(P1221="HS",H1221,0)</f>
        <v>0</v>
      </c>
      <c r="R1221" s="54">
        <f>IF(P1221="HS",I1221-O1221,0)</f>
        <v>0</v>
      </c>
      <c r="S1221" s="54">
        <f>IF(P1221="PS",H1221,0)</f>
        <v>0</v>
      </c>
      <c r="T1221" s="54">
        <f>IF(P1221="PS",I1221-O1221,0)</f>
        <v>0</v>
      </c>
      <c r="U1221" s="54">
        <f>IF(P1221="MP",H1221,0)</f>
        <v>0</v>
      </c>
      <c r="V1221" s="54">
        <f>IF(P1221="MP",I1221-O1221,0)</f>
        <v>0</v>
      </c>
      <c r="W1221" s="54">
        <f>IF(P1221="OM",H1221,0)</f>
        <v>0</v>
      </c>
      <c r="X1221" s="47" t="s">
        <v>1146</v>
      </c>
      <c r="AH1221" s="54">
        <f>SUM(Y1222:Y1249)</f>
        <v>0</v>
      </c>
      <c r="AI1221" s="54">
        <f>SUM(Z1222:Z1249)</f>
        <v>0</v>
      </c>
      <c r="AJ1221" s="54">
        <f>SUM(AA1222:AA1249)</f>
        <v>0</v>
      </c>
    </row>
    <row r="1222" spans="1:42" x14ac:dyDescent="0.2">
      <c r="A1222" s="55" t="s">
        <v>613</v>
      </c>
      <c r="B1222" s="55" t="s">
        <v>1146</v>
      </c>
      <c r="C1222" s="55" t="s">
        <v>1171</v>
      </c>
      <c r="D1222" s="55" t="s">
        <v>1837</v>
      </c>
      <c r="E1222" s="55" t="s">
        <v>1712</v>
      </c>
      <c r="F1222" s="56">
        <v>1</v>
      </c>
      <c r="G1222" s="56">
        <v>0</v>
      </c>
      <c r="H1222" s="56">
        <f>ROUND(F1222*AD1222,2)</f>
        <v>0</v>
      </c>
      <c r="I1222" s="56">
        <f>J1222-H1222</f>
        <v>0</v>
      </c>
      <c r="J1222" s="56">
        <f>ROUND(F1222*G1222,2)</f>
        <v>0</v>
      </c>
      <c r="K1222" s="56">
        <v>1.41E-3</v>
      </c>
      <c r="L1222" s="56">
        <f>F1222*K1222</f>
        <v>1.41E-3</v>
      </c>
      <c r="M1222" s="57" t="s">
        <v>7</v>
      </c>
      <c r="N1222" s="56">
        <f>IF(M1222="5",I1222,0)</f>
        <v>0</v>
      </c>
      <c r="Y1222" s="56">
        <f>IF(AC1222=0,J1222,0)</f>
        <v>0</v>
      </c>
      <c r="Z1222" s="56">
        <f>IF(AC1222=15,J1222,0)</f>
        <v>0</v>
      </c>
      <c r="AA1222" s="56">
        <f>IF(AC1222=21,J1222,0)</f>
        <v>0</v>
      </c>
      <c r="AC1222" s="58">
        <v>21</v>
      </c>
      <c r="AD1222" s="58">
        <f>G1222*0.538136882129278</f>
        <v>0</v>
      </c>
      <c r="AE1222" s="58">
        <f>G1222*(1-0.538136882129278)</f>
        <v>0</v>
      </c>
      <c r="AL1222" s="58">
        <f>F1222*AD1222</f>
        <v>0</v>
      </c>
      <c r="AM1222" s="58">
        <f>F1222*AE1222</f>
        <v>0</v>
      </c>
      <c r="AN1222" s="59" t="s">
        <v>1751</v>
      </c>
      <c r="AO1222" s="59" t="s">
        <v>1764</v>
      </c>
      <c r="AP1222" s="47" t="s">
        <v>1776</v>
      </c>
    </row>
    <row r="1223" spans="1:42" x14ac:dyDescent="0.2">
      <c r="D1223" s="60" t="s">
        <v>1275</v>
      </c>
      <c r="F1223" s="61">
        <v>1</v>
      </c>
    </row>
    <row r="1224" spans="1:42" x14ac:dyDescent="0.2">
      <c r="A1224" s="62" t="s">
        <v>614</v>
      </c>
      <c r="B1224" s="62" t="s">
        <v>1146</v>
      </c>
      <c r="C1224" s="62" t="s">
        <v>1172</v>
      </c>
      <c r="D1224" s="176" t="s">
        <v>1851</v>
      </c>
      <c r="E1224" s="62" t="s">
        <v>1712</v>
      </c>
      <c r="F1224" s="63">
        <v>1</v>
      </c>
      <c r="G1224" s="63">
        <v>0</v>
      </c>
      <c r="H1224" s="63">
        <f>ROUND(F1224*AD1224,2)</f>
        <v>0</v>
      </c>
      <c r="I1224" s="63">
        <f>J1224-H1224</f>
        <v>0</v>
      </c>
      <c r="J1224" s="63">
        <f>ROUND(F1224*G1224,2)</f>
        <v>0</v>
      </c>
      <c r="K1224" s="63">
        <v>1.4E-2</v>
      </c>
      <c r="L1224" s="63">
        <f>F1224*K1224</f>
        <v>1.4E-2</v>
      </c>
      <c r="M1224" s="64" t="s">
        <v>1731</v>
      </c>
      <c r="N1224" s="63">
        <f>IF(M1224="5",I1224,0)</f>
        <v>0</v>
      </c>
      <c r="Y1224" s="63">
        <f>IF(AC1224=0,J1224,0)</f>
        <v>0</v>
      </c>
      <c r="Z1224" s="63">
        <f>IF(AC1224=15,J1224,0)</f>
        <v>0</v>
      </c>
      <c r="AA1224" s="63">
        <f>IF(AC1224=21,J1224,0)</f>
        <v>0</v>
      </c>
      <c r="AC1224" s="58">
        <v>21</v>
      </c>
      <c r="AD1224" s="58">
        <f>G1224*1</f>
        <v>0</v>
      </c>
      <c r="AE1224" s="58">
        <f>G1224*(1-1)</f>
        <v>0</v>
      </c>
      <c r="AL1224" s="58">
        <f>F1224*AD1224</f>
        <v>0</v>
      </c>
      <c r="AM1224" s="58">
        <f>F1224*AE1224</f>
        <v>0</v>
      </c>
      <c r="AN1224" s="59" t="s">
        <v>1751</v>
      </c>
      <c r="AO1224" s="59" t="s">
        <v>1764</v>
      </c>
      <c r="AP1224" s="47" t="s">
        <v>1776</v>
      </c>
    </row>
    <row r="1225" spans="1:42" x14ac:dyDescent="0.2">
      <c r="A1225" s="55" t="s">
        <v>615</v>
      </c>
      <c r="B1225" s="55" t="s">
        <v>1146</v>
      </c>
      <c r="C1225" s="55" t="s">
        <v>1173</v>
      </c>
      <c r="D1225" s="55" t="s">
        <v>1278</v>
      </c>
      <c r="E1225" s="55" t="s">
        <v>1712</v>
      </c>
      <c r="F1225" s="56">
        <v>1</v>
      </c>
      <c r="G1225" s="56">
        <v>0</v>
      </c>
      <c r="H1225" s="56">
        <f>ROUND(F1225*AD1225,2)</f>
        <v>0</v>
      </c>
      <c r="I1225" s="56">
        <f>J1225-H1225</f>
        <v>0</v>
      </c>
      <c r="J1225" s="56">
        <f>ROUND(F1225*G1225,2)</f>
        <v>0</v>
      </c>
      <c r="K1225" s="56">
        <v>1.1999999999999999E-3</v>
      </c>
      <c r="L1225" s="56">
        <f>F1225*K1225</f>
        <v>1.1999999999999999E-3</v>
      </c>
      <c r="M1225" s="57" t="s">
        <v>7</v>
      </c>
      <c r="N1225" s="56">
        <f>IF(M1225="5",I1225,0)</f>
        <v>0</v>
      </c>
      <c r="Y1225" s="56">
        <f>IF(AC1225=0,J1225,0)</f>
        <v>0</v>
      </c>
      <c r="Z1225" s="56">
        <f>IF(AC1225=15,J1225,0)</f>
        <v>0</v>
      </c>
      <c r="AA1225" s="56">
        <f>IF(AC1225=21,J1225,0)</f>
        <v>0</v>
      </c>
      <c r="AC1225" s="58">
        <v>21</v>
      </c>
      <c r="AD1225" s="58">
        <f>G1225*0.50771855010661</f>
        <v>0</v>
      </c>
      <c r="AE1225" s="58">
        <f>G1225*(1-0.50771855010661)</f>
        <v>0</v>
      </c>
      <c r="AL1225" s="58">
        <f>F1225*AD1225</f>
        <v>0</v>
      </c>
      <c r="AM1225" s="58">
        <f>F1225*AE1225</f>
        <v>0</v>
      </c>
      <c r="AN1225" s="59" t="s">
        <v>1751</v>
      </c>
      <c r="AO1225" s="59" t="s">
        <v>1764</v>
      </c>
      <c r="AP1225" s="47" t="s">
        <v>1776</v>
      </c>
    </row>
    <row r="1226" spans="1:42" x14ac:dyDescent="0.2">
      <c r="D1226" s="60" t="s">
        <v>1275</v>
      </c>
      <c r="F1226" s="61">
        <v>1</v>
      </c>
    </row>
    <row r="1227" spans="1:42" x14ac:dyDescent="0.2">
      <c r="A1227" s="62" t="s">
        <v>616</v>
      </c>
      <c r="B1227" s="62" t="s">
        <v>1146</v>
      </c>
      <c r="C1227" s="62" t="s">
        <v>1174</v>
      </c>
      <c r="D1227" s="177" t="s">
        <v>1852</v>
      </c>
      <c r="E1227" s="62" t="s">
        <v>1712</v>
      </c>
      <c r="F1227" s="63">
        <v>1</v>
      </c>
      <c r="G1227" s="63">
        <v>0</v>
      </c>
      <c r="H1227" s="63">
        <f>ROUND(F1227*AD1227,2)</f>
        <v>0</v>
      </c>
      <c r="I1227" s="63">
        <f>J1227-H1227</f>
        <v>0</v>
      </c>
      <c r="J1227" s="63">
        <f>ROUND(F1227*G1227,2)</f>
        <v>0</v>
      </c>
      <c r="K1227" s="63">
        <v>1.0499999999999999E-3</v>
      </c>
      <c r="L1227" s="63">
        <f>F1227*K1227</f>
        <v>1.0499999999999999E-3</v>
      </c>
      <c r="M1227" s="64" t="s">
        <v>1731</v>
      </c>
      <c r="N1227" s="63">
        <f>IF(M1227="5",I1227,0)</f>
        <v>0</v>
      </c>
      <c r="Y1227" s="63">
        <f>IF(AC1227=0,J1227,0)</f>
        <v>0</v>
      </c>
      <c r="Z1227" s="63">
        <f>IF(AC1227=15,J1227,0)</f>
        <v>0</v>
      </c>
      <c r="AA1227" s="63">
        <f>IF(AC1227=21,J1227,0)</f>
        <v>0</v>
      </c>
      <c r="AC1227" s="58">
        <v>21</v>
      </c>
      <c r="AD1227" s="58">
        <f>G1227*1</f>
        <v>0</v>
      </c>
      <c r="AE1227" s="58">
        <f>G1227*(1-1)</f>
        <v>0</v>
      </c>
      <c r="AL1227" s="58">
        <f>F1227*AD1227</f>
        <v>0</v>
      </c>
      <c r="AM1227" s="58">
        <f>F1227*AE1227</f>
        <v>0</v>
      </c>
      <c r="AN1227" s="59" t="s">
        <v>1751</v>
      </c>
      <c r="AO1227" s="59" t="s">
        <v>1764</v>
      </c>
      <c r="AP1227" s="47" t="s">
        <v>1776</v>
      </c>
    </row>
    <row r="1228" spans="1:42" x14ac:dyDescent="0.2">
      <c r="D1228" s="60" t="s">
        <v>1275</v>
      </c>
      <c r="F1228" s="61">
        <v>1</v>
      </c>
    </row>
    <row r="1229" spans="1:42" x14ac:dyDescent="0.2">
      <c r="A1229" s="62" t="s">
        <v>617</v>
      </c>
      <c r="B1229" s="62" t="s">
        <v>1146</v>
      </c>
      <c r="C1229" s="62" t="s">
        <v>1175</v>
      </c>
      <c r="D1229" s="62" t="s">
        <v>1446</v>
      </c>
      <c r="E1229" s="62" t="s">
        <v>1712</v>
      </c>
      <c r="F1229" s="63">
        <v>1</v>
      </c>
      <c r="G1229" s="63">
        <v>0</v>
      </c>
      <c r="H1229" s="63">
        <f>ROUND(F1229*AD1229,2)</f>
        <v>0</v>
      </c>
      <c r="I1229" s="63">
        <f>J1229-H1229</f>
        <v>0</v>
      </c>
      <c r="J1229" s="63">
        <f>ROUND(F1229*G1229,2)</f>
        <v>0</v>
      </c>
      <c r="K1229" s="63">
        <v>7.3999999999999999E-4</v>
      </c>
      <c r="L1229" s="63">
        <f>F1229*K1229</f>
        <v>7.3999999999999999E-4</v>
      </c>
      <c r="M1229" s="64" t="s">
        <v>1731</v>
      </c>
      <c r="N1229" s="63">
        <f>IF(M1229="5",I1229,0)</f>
        <v>0</v>
      </c>
      <c r="Y1229" s="63">
        <f>IF(AC1229=0,J1229,0)</f>
        <v>0</v>
      </c>
      <c r="Z1229" s="63">
        <f>IF(AC1229=15,J1229,0)</f>
        <v>0</v>
      </c>
      <c r="AA1229" s="63">
        <f>IF(AC1229=21,J1229,0)</f>
        <v>0</v>
      </c>
      <c r="AC1229" s="58">
        <v>21</v>
      </c>
      <c r="AD1229" s="58">
        <f>G1229*1</f>
        <v>0</v>
      </c>
      <c r="AE1229" s="58">
        <f>G1229*(1-1)</f>
        <v>0</v>
      </c>
      <c r="AL1229" s="58">
        <f>F1229*AD1229</f>
        <v>0</v>
      </c>
      <c r="AM1229" s="58">
        <f>F1229*AE1229</f>
        <v>0</v>
      </c>
      <c r="AN1229" s="59" t="s">
        <v>1751</v>
      </c>
      <c r="AO1229" s="59" t="s">
        <v>1764</v>
      </c>
      <c r="AP1229" s="47" t="s">
        <v>1776</v>
      </c>
    </row>
    <row r="1230" spans="1:42" x14ac:dyDescent="0.2">
      <c r="D1230" s="60" t="s">
        <v>1275</v>
      </c>
      <c r="F1230" s="61">
        <v>1</v>
      </c>
    </row>
    <row r="1231" spans="1:42" x14ac:dyDescent="0.2">
      <c r="A1231" s="55" t="s">
        <v>618</v>
      </c>
      <c r="B1231" s="55" t="s">
        <v>1146</v>
      </c>
      <c r="C1231" s="55" t="s">
        <v>1176</v>
      </c>
      <c r="D1231" s="55" t="s">
        <v>1280</v>
      </c>
      <c r="E1231" s="55" t="s">
        <v>1713</v>
      </c>
      <c r="F1231" s="56">
        <v>1</v>
      </c>
      <c r="G1231" s="56">
        <v>0</v>
      </c>
      <c r="H1231" s="56">
        <f>ROUND(F1231*AD1231,2)</f>
        <v>0</v>
      </c>
      <c r="I1231" s="56">
        <f>J1231-H1231</f>
        <v>0</v>
      </c>
      <c r="J1231" s="56">
        <f>ROUND(F1231*G1231,2)</f>
        <v>0</v>
      </c>
      <c r="K1231" s="56">
        <v>4.0000000000000001E-3</v>
      </c>
      <c r="L1231" s="56">
        <f>F1231*K1231</f>
        <v>4.0000000000000001E-3</v>
      </c>
      <c r="M1231" s="57" t="s">
        <v>7</v>
      </c>
      <c r="N1231" s="56">
        <f>IF(M1231="5",I1231,0)</f>
        <v>0</v>
      </c>
      <c r="Y1231" s="56">
        <f>IF(AC1231=0,J1231,0)</f>
        <v>0</v>
      </c>
      <c r="Z1231" s="56">
        <f>IF(AC1231=15,J1231,0)</f>
        <v>0</v>
      </c>
      <c r="AA1231" s="56">
        <f>IF(AC1231=21,J1231,0)</f>
        <v>0</v>
      </c>
      <c r="AC1231" s="58">
        <v>21</v>
      </c>
      <c r="AD1231" s="58">
        <f>G1231*0.62904717853839</f>
        <v>0</v>
      </c>
      <c r="AE1231" s="58">
        <f>G1231*(1-0.62904717853839)</f>
        <v>0</v>
      </c>
      <c r="AL1231" s="58">
        <f>F1231*AD1231</f>
        <v>0</v>
      </c>
      <c r="AM1231" s="58">
        <f>F1231*AE1231</f>
        <v>0</v>
      </c>
      <c r="AN1231" s="59" t="s">
        <v>1751</v>
      </c>
      <c r="AO1231" s="59" t="s">
        <v>1764</v>
      </c>
      <c r="AP1231" s="47" t="s">
        <v>1776</v>
      </c>
    </row>
    <row r="1232" spans="1:42" x14ac:dyDescent="0.2">
      <c r="D1232" s="60" t="s">
        <v>1275</v>
      </c>
      <c r="F1232" s="61">
        <v>1</v>
      </c>
    </row>
    <row r="1233" spans="1:42" x14ac:dyDescent="0.2">
      <c r="A1233" s="62" t="s">
        <v>619</v>
      </c>
      <c r="B1233" s="62" t="s">
        <v>1146</v>
      </c>
      <c r="C1233" s="62" t="s">
        <v>1177</v>
      </c>
      <c r="D1233" s="178" t="s">
        <v>1853</v>
      </c>
      <c r="E1233" s="62" t="s">
        <v>1712</v>
      </c>
      <c r="F1233" s="63">
        <v>1</v>
      </c>
      <c r="G1233" s="63">
        <v>0</v>
      </c>
      <c r="H1233" s="63">
        <f>ROUND(F1233*AD1233,2)</f>
        <v>0</v>
      </c>
      <c r="I1233" s="63">
        <f>J1233-H1233</f>
        <v>0</v>
      </c>
      <c r="J1233" s="63">
        <f>ROUND(F1233*G1233,2)</f>
        <v>0</v>
      </c>
      <c r="K1233" s="63">
        <v>1.4500000000000001E-2</v>
      </c>
      <c r="L1233" s="63">
        <f>F1233*K1233</f>
        <v>1.4500000000000001E-2</v>
      </c>
      <c r="M1233" s="64" t="s">
        <v>1731</v>
      </c>
      <c r="N1233" s="63">
        <f>IF(M1233="5",I1233,0)</f>
        <v>0</v>
      </c>
      <c r="Y1233" s="63">
        <f>IF(AC1233=0,J1233,0)</f>
        <v>0</v>
      </c>
      <c r="Z1233" s="63">
        <f>IF(AC1233=15,J1233,0)</f>
        <v>0</v>
      </c>
      <c r="AA1233" s="63">
        <f>IF(AC1233=21,J1233,0)</f>
        <v>0</v>
      </c>
      <c r="AC1233" s="58">
        <v>21</v>
      </c>
      <c r="AD1233" s="58">
        <f>G1233*1</f>
        <v>0</v>
      </c>
      <c r="AE1233" s="58">
        <f>G1233*(1-1)</f>
        <v>0</v>
      </c>
      <c r="AL1233" s="58">
        <f>F1233*AD1233</f>
        <v>0</v>
      </c>
      <c r="AM1233" s="58">
        <f>F1233*AE1233</f>
        <v>0</v>
      </c>
      <c r="AN1233" s="59" t="s">
        <v>1751</v>
      </c>
      <c r="AO1233" s="59" t="s">
        <v>1764</v>
      </c>
      <c r="AP1233" s="47" t="s">
        <v>1776</v>
      </c>
    </row>
    <row r="1234" spans="1:42" x14ac:dyDescent="0.2">
      <c r="D1234" s="60" t="s">
        <v>1275</v>
      </c>
      <c r="F1234" s="61">
        <v>1</v>
      </c>
    </row>
    <row r="1235" spans="1:42" x14ac:dyDescent="0.2">
      <c r="A1235" s="62" t="s">
        <v>620</v>
      </c>
      <c r="B1235" s="62" t="s">
        <v>1146</v>
      </c>
      <c r="C1235" s="62" t="s">
        <v>1178</v>
      </c>
      <c r="D1235" s="62" t="s">
        <v>1842</v>
      </c>
      <c r="E1235" s="62" t="s">
        <v>1712</v>
      </c>
      <c r="F1235" s="63">
        <v>1</v>
      </c>
      <c r="G1235" s="63">
        <v>0</v>
      </c>
      <c r="H1235" s="63">
        <f>ROUND(F1235*AD1235,2)</f>
        <v>0</v>
      </c>
      <c r="I1235" s="63">
        <f>J1235-H1235</f>
        <v>0</v>
      </c>
      <c r="J1235" s="63">
        <f>ROUND(F1235*G1235,2)</f>
        <v>0</v>
      </c>
      <c r="K1235" s="63">
        <v>1E-3</v>
      </c>
      <c r="L1235" s="63">
        <f>F1235*K1235</f>
        <v>1E-3</v>
      </c>
      <c r="M1235" s="64" t="s">
        <v>1731</v>
      </c>
      <c r="N1235" s="63">
        <f>IF(M1235="5",I1235,0)</f>
        <v>0</v>
      </c>
      <c r="Y1235" s="63">
        <f>IF(AC1235=0,J1235,0)</f>
        <v>0</v>
      </c>
      <c r="Z1235" s="63">
        <f>IF(AC1235=15,J1235,0)</f>
        <v>0</v>
      </c>
      <c r="AA1235" s="63">
        <f>IF(AC1235=21,J1235,0)</f>
        <v>0</v>
      </c>
      <c r="AC1235" s="58">
        <v>21</v>
      </c>
      <c r="AD1235" s="58">
        <f>G1235*1</f>
        <v>0</v>
      </c>
      <c r="AE1235" s="58">
        <f>G1235*(1-1)</f>
        <v>0</v>
      </c>
      <c r="AL1235" s="58">
        <f>F1235*AD1235</f>
        <v>0</v>
      </c>
      <c r="AM1235" s="58">
        <f>F1235*AE1235</f>
        <v>0</v>
      </c>
      <c r="AN1235" s="59" t="s">
        <v>1751</v>
      </c>
      <c r="AO1235" s="59" t="s">
        <v>1764</v>
      </c>
      <c r="AP1235" s="47" t="s">
        <v>1776</v>
      </c>
    </row>
    <row r="1236" spans="1:42" x14ac:dyDescent="0.2">
      <c r="D1236" s="60" t="s">
        <v>1275</v>
      </c>
      <c r="F1236" s="61">
        <v>1</v>
      </c>
    </row>
    <row r="1237" spans="1:42" x14ac:dyDescent="0.2">
      <c r="A1237" s="55" t="s">
        <v>621</v>
      </c>
      <c r="B1237" s="55" t="s">
        <v>1146</v>
      </c>
      <c r="C1237" s="55" t="s">
        <v>1179</v>
      </c>
      <c r="D1237" s="55" t="s">
        <v>1281</v>
      </c>
      <c r="E1237" s="55" t="s">
        <v>1713</v>
      </c>
      <c r="F1237" s="56">
        <v>1</v>
      </c>
      <c r="G1237" s="56">
        <v>0</v>
      </c>
      <c r="H1237" s="56">
        <f>ROUND(F1237*AD1237,2)</f>
        <v>0</v>
      </c>
      <c r="I1237" s="56">
        <f>J1237-H1237</f>
        <v>0</v>
      </c>
      <c r="J1237" s="56">
        <f>ROUND(F1237*G1237,2)</f>
        <v>0</v>
      </c>
      <c r="K1237" s="56">
        <v>1.7000000000000001E-4</v>
      </c>
      <c r="L1237" s="56">
        <f>F1237*K1237</f>
        <v>1.7000000000000001E-4</v>
      </c>
      <c r="M1237" s="57" t="s">
        <v>7</v>
      </c>
      <c r="N1237" s="56">
        <f>IF(M1237="5",I1237,0)</f>
        <v>0</v>
      </c>
      <c r="Y1237" s="56">
        <f>IF(AC1237=0,J1237,0)</f>
        <v>0</v>
      </c>
      <c r="Z1237" s="56">
        <f>IF(AC1237=15,J1237,0)</f>
        <v>0</v>
      </c>
      <c r="AA1237" s="56">
        <f>IF(AC1237=21,J1237,0)</f>
        <v>0</v>
      </c>
      <c r="AC1237" s="58">
        <v>21</v>
      </c>
      <c r="AD1237" s="58">
        <f>G1237*0.503959731543624</f>
        <v>0</v>
      </c>
      <c r="AE1237" s="58">
        <f>G1237*(1-0.503959731543624)</f>
        <v>0</v>
      </c>
      <c r="AL1237" s="58">
        <f>F1237*AD1237</f>
        <v>0</v>
      </c>
      <c r="AM1237" s="58">
        <f>F1237*AE1237</f>
        <v>0</v>
      </c>
      <c r="AN1237" s="59" t="s">
        <v>1751</v>
      </c>
      <c r="AO1237" s="59" t="s">
        <v>1764</v>
      </c>
      <c r="AP1237" s="47" t="s">
        <v>1776</v>
      </c>
    </row>
    <row r="1238" spans="1:42" x14ac:dyDescent="0.2">
      <c r="D1238" s="60" t="s">
        <v>1275</v>
      </c>
      <c r="F1238" s="61">
        <v>1</v>
      </c>
    </row>
    <row r="1239" spans="1:42" x14ac:dyDescent="0.2">
      <c r="A1239" s="55" t="s">
        <v>622</v>
      </c>
      <c r="B1239" s="55" t="s">
        <v>1146</v>
      </c>
      <c r="C1239" s="55" t="s">
        <v>1180</v>
      </c>
      <c r="D1239" s="179" t="s">
        <v>1854</v>
      </c>
      <c r="E1239" s="55" t="s">
        <v>1709</v>
      </c>
      <c r="F1239" s="56">
        <v>0.6</v>
      </c>
      <c r="G1239" s="56">
        <v>0</v>
      </c>
      <c r="H1239" s="56">
        <f>ROUND(F1239*AD1239,2)</f>
        <v>0</v>
      </c>
      <c r="I1239" s="56">
        <f>J1239-H1239</f>
        <v>0</v>
      </c>
      <c r="J1239" s="56">
        <f>ROUND(F1239*G1239,2)</f>
        <v>0</v>
      </c>
      <c r="K1239" s="56">
        <v>8.9999999999999993E-3</v>
      </c>
      <c r="L1239" s="56">
        <f>F1239*K1239</f>
        <v>5.3999999999999994E-3</v>
      </c>
      <c r="M1239" s="57" t="s">
        <v>7</v>
      </c>
      <c r="N1239" s="56">
        <f>IF(M1239="5",I1239,0)</f>
        <v>0</v>
      </c>
      <c r="Y1239" s="56">
        <f>IF(AC1239=0,J1239,0)</f>
        <v>0</v>
      </c>
      <c r="Z1239" s="56">
        <f>IF(AC1239=15,J1239,0)</f>
        <v>0</v>
      </c>
      <c r="AA1239" s="56">
        <f>IF(AC1239=21,J1239,0)</f>
        <v>0</v>
      </c>
      <c r="AC1239" s="58">
        <v>21</v>
      </c>
      <c r="AD1239" s="58">
        <f>G1239*1</f>
        <v>0</v>
      </c>
      <c r="AE1239" s="58">
        <f>G1239*(1-1)</f>
        <v>0</v>
      </c>
      <c r="AL1239" s="58">
        <f>F1239*AD1239</f>
        <v>0</v>
      </c>
      <c r="AM1239" s="58">
        <f>F1239*AE1239</f>
        <v>0</v>
      </c>
      <c r="AN1239" s="59" t="s">
        <v>1751</v>
      </c>
      <c r="AO1239" s="59" t="s">
        <v>1764</v>
      </c>
      <c r="AP1239" s="47" t="s">
        <v>1776</v>
      </c>
    </row>
    <row r="1240" spans="1:42" x14ac:dyDescent="0.2">
      <c r="D1240" s="60" t="s">
        <v>1515</v>
      </c>
      <c r="F1240" s="61">
        <v>0.6</v>
      </c>
    </row>
    <row r="1241" spans="1:42" x14ac:dyDescent="0.2">
      <c r="A1241" s="55" t="s">
        <v>623</v>
      </c>
      <c r="B1241" s="55" t="s">
        <v>1146</v>
      </c>
      <c r="C1241" s="55" t="s">
        <v>1181</v>
      </c>
      <c r="D1241" s="55" t="s">
        <v>1839</v>
      </c>
      <c r="E1241" s="55" t="s">
        <v>1712</v>
      </c>
      <c r="F1241" s="56">
        <v>1</v>
      </c>
      <c r="G1241" s="56">
        <v>0</v>
      </c>
      <c r="H1241" s="56">
        <f>ROUND(F1241*AD1241,2)</f>
        <v>0</v>
      </c>
      <c r="I1241" s="56">
        <f>J1241-H1241</f>
        <v>0</v>
      </c>
      <c r="J1241" s="56">
        <f>ROUND(F1241*G1241,2)</f>
        <v>0</v>
      </c>
      <c r="K1241" s="56">
        <v>7.0000000000000001E-3</v>
      </c>
      <c r="L1241" s="56">
        <f>F1241*K1241</f>
        <v>7.0000000000000001E-3</v>
      </c>
      <c r="M1241" s="57" t="s">
        <v>7</v>
      </c>
      <c r="N1241" s="56">
        <f>IF(M1241="5",I1241,0)</f>
        <v>0</v>
      </c>
      <c r="Y1241" s="56">
        <f>IF(AC1241=0,J1241,0)</f>
        <v>0</v>
      </c>
      <c r="Z1241" s="56">
        <f>IF(AC1241=15,J1241,0)</f>
        <v>0</v>
      </c>
      <c r="AA1241" s="56">
        <f>IF(AC1241=21,J1241,0)</f>
        <v>0</v>
      </c>
      <c r="AC1241" s="58">
        <v>21</v>
      </c>
      <c r="AD1241" s="58">
        <f>G1241*1</f>
        <v>0</v>
      </c>
      <c r="AE1241" s="58">
        <f>G1241*(1-1)</f>
        <v>0</v>
      </c>
      <c r="AL1241" s="58">
        <f>F1241*AD1241</f>
        <v>0</v>
      </c>
      <c r="AM1241" s="58">
        <f>F1241*AE1241</f>
        <v>0</v>
      </c>
      <c r="AN1241" s="59" t="s">
        <v>1751</v>
      </c>
      <c r="AO1241" s="59" t="s">
        <v>1764</v>
      </c>
      <c r="AP1241" s="47" t="s">
        <v>1776</v>
      </c>
    </row>
    <row r="1242" spans="1:42" x14ac:dyDescent="0.2">
      <c r="D1242" s="60" t="s">
        <v>1275</v>
      </c>
      <c r="F1242" s="61">
        <v>1</v>
      </c>
    </row>
    <row r="1243" spans="1:42" x14ac:dyDescent="0.2">
      <c r="A1243" s="55" t="s">
        <v>624</v>
      </c>
      <c r="B1243" s="55" t="s">
        <v>1146</v>
      </c>
      <c r="C1243" s="55" t="s">
        <v>1182</v>
      </c>
      <c r="D1243" s="181" t="s">
        <v>1856</v>
      </c>
      <c r="E1243" s="55" t="s">
        <v>1712</v>
      </c>
      <c r="F1243" s="56">
        <v>1</v>
      </c>
      <c r="G1243" s="56">
        <v>0</v>
      </c>
      <c r="H1243" s="56">
        <f>ROUND(F1243*AD1243,2)</f>
        <v>0</v>
      </c>
      <c r="I1243" s="56">
        <f>J1243-H1243</f>
        <v>0</v>
      </c>
      <c r="J1243" s="56">
        <f>ROUND(F1243*G1243,2)</f>
        <v>0</v>
      </c>
      <c r="K1243" s="56">
        <v>1.1000000000000001E-3</v>
      </c>
      <c r="L1243" s="56">
        <f>F1243*K1243</f>
        <v>1.1000000000000001E-3</v>
      </c>
      <c r="M1243" s="57" t="s">
        <v>7</v>
      </c>
      <c r="N1243" s="56">
        <f>IF(M1243="5",I1243,0)</f>
        <v>0</v>
      </c>
      <c r="Y1243" s="56">
        <f>IF(AC1243=0,J1243,0)</f>
        <v>0</v>
      </c>
      <c r="Z1243" s="56">
        <f>IF(AC1243=15,J1243,0)</f>
        <v>0</v>
      </c>
      <c r="AA1243" s="56">
        <f>IF(AC1243=21,J1243,0)</f>
        <v>0</v>
      </c>
      <c r="AC1243" s="58">
        <v>21</v>
      </c>
      <c r="AD1243" s="58">
        <f>G1243*1</f>
        <v>0</v>
      </c>
      <c r="AE1243" s="58">
        <f>G1243*(1-1)</f>
        <v>0</v>
      </c>
      <c r="AL1243" s="58">
        <f>F1243*AD1243</f>
        <v>0</v>
      </c>
      <c r="AM1243" s="58">
        <f>F1243*AE1243</f>
        <v>0</v>
      </c>
      <c r="AN1243" s="59" t="s">
        <v>1751</v>
      </c>
      <c r="AO1243" s="59" t="s">
        <v>1764</v>
      </c>
      <c r="AP1243" s="47" t="s">
        <v>1776</v>
      </c>
    </row>
    <row r="1244" spans="1:42" x14ac:dyDescent="0.2">
      <c r="D1244" s="60" t="s">
        <v>1275</v>
      </c>
      <c r="F1244" s="61">
        <v>1</v>
      </c>
    </row>
    <row r="1245" spans="1:42" x14ac:dyDescent="0.2">
      <c r="A1245" s="55" t="s">
        <v>625</v>
      </c>
      <c r="B1245" s="55" t="s">
        <v>1146</v>
      </c>
      <c r="C1245" s="55" t="s">
        <v>1183</v>
      </c>
      <c r="D1245" s="180" t="s">
        <v>1855</v>
      </c>
      <c r="E1245" s="55" t="s">
        <v>1712</v>
      </c>
      <c r="F1245" s="56">
        <v>1</v>
      </c>
      <c r="G1245" s="56">
        <v>0</v>
      </c>
      <c r="H1245" s="56">
        <f>ROUND(F1245*AD1245,2)</f>
        <v>0</v>
      </c>
      <c r="I1245" s="56">
        <f>J1245-H1245</f>
        <v>0</v>
      </c>
      <c r="J1245" s="56">
        <f>ROUND(F1245*G1245,2)</f>
        <v>0</v>
      </c>
      <c r="K1245" s="56">
        <v>2.7999999999999998E-4</v>
      </c>
      <c r="L1245" s="56">
        <f>F1245*K1245</f>
        <v>2.7999999999999998E-4</v>
      </c>
      <c r="M1245" s="57" t="s">
        <v>7</v>
      </c>
      <c r="N1245" s="56">
        <f>IF(M1245="5",I1245,0)</f>
        <v>0</v>
      </c>
      <c r="Y1245" s="56">
        <f>IF(AC1245=0,J1245,0)</f>
        <v>0</v>
      </c>
      <c r="Z1245" s="56">
        <f>IF(AC1245=15,J1245,0)</f>
        <v>0</v>
      </c>
      <c r="AA1245" s="56">
        <f>IF(AC1245=21,J1245,0)</f>
        <v>0</v>
      </c>
      <c r="AC1245" s="58">
        <v>21</v>
      </c>
      <c r="AD1245" s="58">
        <f>G1245*1</f>
        <v>0</v>
      </c>
      <c r="AE1245" s="58">
        <f>G1245*(1-1)</f>
        <v>0</v>
      </c>
      <c r="AL1245" s="58">
        <f>F1245*AD1245</f>
        <v>0</v>
      </c>
      <c r="AM1245" s="58">
        <f>F1245*AE1245</f>
        <v>0</v>
      </c>
      <c r="AN1245" s="59" t="s">
        <v>1751</v>
      </c>
      <c r="AO1245" s="59" t="s">
        <v>1764</v>
      </c>
      <c r="AP1245" s="47" t="s">
        <v>1776</v>
      </c>
    </row>
    <row r="1246" spans="1:42" x14ac:dyDescent="0.2">
      <c r="D1246" s="60" t="s">
        <v>1275</v>
      </c>
      <c r="F1246" s="61">
        <v>1</v>
      </c>
    </row>
    <row r="1247" spans="1:42" x14ac:dyDescent="0.2">
      <c r="A1247" s="55" t="s">
        <v>626</v>
      </c>
      <c r="B1247" s="55" t="s">
        <v>1146</v>
      </c>
      <c r="C1247" s="55" t="s">
        <v>1184</v>
      </c>
      <c r="D1247" s="55" t="s">
        <v>1283</v>
      </c>
      <c r="E1247" s="55" t="s">
        <v>1712</v>
      </c>
      <c r="F1247" s="56">
        <v>1</v>
      </c>
      <c r="G1247" s="56">
        <v>0</v>
      </c>
      <c r="H1247" s="56">
        <f>ROUND(F1247*AD1247,2)</f>
        <v>0</v>
      </c>
      <c r="I1247" s="56">
        <f>J1247-H1247</f>
        <v>0</v>
      </c>
      <c r="J1247" s="56">
        <f>ROUND(F1247*G1247,2)</f>
        <v>0</v>
      </c>
      <c r="K1247" s="56">
        <v>1.2999999999999999E-4</v>
      </c>
      <c r="L1247" s="56">
        <f>F1247*K1247</f>
        <v>1.2999999999999999E-4</v>
      </c>
      <c r="M1247" s="57" t="s">
        <v>7</v>
      </c>
      <c r="N1247" s="56">
        <f>IF(M1247="5",I1247,0)</f>
        <v>0</v>
      </c>
      <c r="Y1247" s="56">
        <f>IF(AC1247=0,J1247,0)</f>
        <v>0</v>
      </c>
      <c r="Z1247" s="56">
        <f>IF(AC1247=15,J1247,0)</f>
        <v>0</v>
      </c>
      <c r="AA1247" s="56">
        <f>IF(AC1247=21,J1247,0)</f>
        <v>0</v>
      </c>
      <c r="AC1247" s="58">
        <v>21</v>
      </c>
      <c r="AD1247" s="58">
        <f>G1247*0.234411764705882</f>
        <v>0</v>
      </c>
      <c r="AE1247" s="58">
        <f>G1247*(1-0.234411764705882)</f>
        <v>0</v>
      </c>
      <c r="AL1247" s="58">
        <f>F1247*AD1247</f>
        <v>0</v>
      </c>
      <c r="AM1247" s="58">
        <f>F1247*AE1247</f>
        <v>0</v>
      </c>
      <c r="AN1247" s="59" t="s">
        <v>1751</v>
      </c>
      <c r="AO1247" s="59" t="s">
        <v>1764</v>
      </c>
      <c r="AP1247" s="47" t="s">
        <v>1776</v>
      </c>
    </row>
    <row r="1248" spans="1:42" x14ac:dyDescent="0.2">
      <c r="D1248" s="60" t="s">
        <v>1275</v>
      </c>
      <c r="F1248" s="61">
        <v>1</v>
      </c>
    </row>
    <row r="1249" spans="1:42" x14ac:dyDescent="0.2">
      <c r="A1249" s="55" t="s">
        <v>627</v>
      </c>
      <c r="B1249" s="55" t="s">
        <v>1146</v>
      </c>
      <c r="C1249" s="55" t="s">
        <v>1185</v>
      </c>
      <c r="D1249" s="182" t="s">
        <v>1857</v>
      </c>
      <c r="E1249" s="55" t="s">
        <v>1712</v>
      </c>
      <c r="F1249" s="56">
        <v>1</v>
      </c>
      <c r="G1249" s="56">
        <v>0</v>
      </c>
      <c r="H1249" s="56">
        <f>ROUND(F1249*AD1249,2)</f>
        <v>0</v>
      </c>
      <c r="I1249" s="56">
        <f>J1249-H1249</f>
        <v>0</v>
      </c>
      <c r="J1249" s="56">
        <f>ROUND(F1249*G1249,2)</f>
        <v>0</v>
      </c>
      <c r="K1249" s="56">
        <v>6.9999999999999999E-4</v>
      </c>
      <c r="L1249" s="56">
        <f>F1249*K1249</f>
        <v>6.9999999999999999E-4</v>
      </c>
      <c r="M1249" s="57" t="s">
        <v>7</v>
      </c>
      <c r="N1249" s="56">
        <f>IF(M1249="5",I1249,0)</f>
        <v>0</v>
      </c>
      <c r="Y1249" s="56">
        <f>IF(AC1249=0,J1249,0)</f>
        <v>0</v>
      </c>
      <c r="Z1249" s="56">
        <f>IF(AC1249=15,J1249,0)</f>
        <v>0</v>
      </c>
      <c r="AA1249" s="56">
        <f>IF(AC1249=21,J1249,0)</f>
        <v>0</v>
      </c>
      <c r="AC1249" s="58">
        <v>21</v>
      </c>
      <c r="AD1249" s="58">
        <f>G1249*1</f>
        <v>0</v>
      </c>
      <c r="AE1249" s="58">
        <f>G1249*(1-1)</f>
        <v>0</v>
      </c>
      <c r="AL1249" s="58">
        <f>F1249*AD1249</f>
        <v>0</v>
      </c>
      <c r="AM1249" s="58">
        <f>F1249*AE1249</f>
        <v>0</v>
      </c>
      <c r="AN1249" s="59" t="s">
        <v>1751</v>
      </c>
      <c r="AO1249" s="59" t="s">
        <v>1764</v>
      </c>
      <c r="AP1249" s="47" t="s">
        <v>1776</v>
      </c>
    </row>
    <row r="1250" spans="1:42" x14ac:dyDescent="0.2">
      <c r="D1250" s="60" t="s">
        <v>1275</v>
      </c>
      <c r="F1250" s="61">
        <v>1</v>
      </c>
    </row>
    <row r="1251" spans="1:42" x14ac:dyDescent="0.2">
      <c r="A1251" s="52"/>
      <c r="B1251" s="53" t="s">
        <v>1146</v>
      </c>
      <c r="C1251" s="53" t="s">
        <v>758</v>
      </c>
      <c r="D1251" s="269" t="s">
        <v>1284</v>
      </c>
      <c r="E1251" s="270"/>
      <c r="F1251" s="270"/>
      <c r="G1251" s="270"/>
      <c r="H1251" s="54">
        <f>SUM(H1252:H1258)</f>
        <v>0</v>
      </c>
      <c r="I1251" s="54">
        <f>SUM(I1252:I1258)</f>
        <v>0</v>
      </c>
      <c r="J1251" s="54">
        <f>H1251+I1251</f>
        <v>0</v>
      </c>
      <c r="K1251" s="47"/>
      <c r="L1251" s="54">
        <f>SUM(L1252:L1258)</f>
        <v>5.8877000000000006E-2</v>
      </c>
      <c r="O1251" s="54">
        <f>IF(P1251="PR",J1251,SUM(N1252:N1258))</f>
        <v>0</v>
      </c>
      <c r="P1251" s="47" t="s">
        <v>1735</v>
      </c>
      <c r="Q1251" s="54">
        <f>IF(P1251="HS",H1251,0)</f>
        <v>0</v>
      </c>
      <c r="R1251" s="54">
        <f>IF(P1251="HS",I1251-O1251,0)</f>
        <v>0</v>
      </c>
      <c r="S1251" s="54">
        <f>IF(P1251="PS",H1251,0)</f>
        <v>0</v>
      </c>
      <c r="T1251" s="54">
        <f>IF(P1251="PS",I1251-O1251,0)</f>
        <v>0</v>
      </c>
      <c r="U1251" s="54">
        <f>IF(P1251="MP",H1251,0)</f>
        <v>0</v>
      </c>
      <c r="V1251" s="54">
        <f>IF(P1251="MP",I1251-O1251,0)</f>
        <v>0</v>
      </c>
      <c r="W1251" s="54">
        <f>IF(P1251="OM",H1251,0)</f>
        <v>0</v>
      </c>
      <c r="X1251" s="47" t="s">
        <v>1146</v>
      </c>
      <c r="AH1251" s="54">
        <f>SUM(Y1252:Y1258)</f>
        <v>0</v>
      </c>
      <c r="AI1251" s="54">
        <f>SUM(Z1252:Z1258)</f>
        <v>0</v>
      </c>
      <c r="AJ1251" s="54">
        <f>SUM(AA1252:AA1258)</f>
        <v>0</v>
      </c>
    </row>
    <row r="1252" spans="1:42" x14ac:dyDescent="0.2">
      <c r="A1252" s="55" t="s">
        <v>628</v>
      </c>
      <c r="B1252" s="55" t="s">
        <v>1146</v>
      </c>
      <c r="C1252" s="55" t="s">
        <v>1186</v>
      </c>
      <c r="D1252" s="183" t="s">
        <v>1859</v>
      </c>
      <c r="E1252" s="55" t="s">
        <v>1708</v>
      </c>
      <c r="F1252" s="56">
        <v>2.79</v>
      </c>
      <c r="G1252" s="56">
        <v>0</v>
      </c>
      <c r="H1252" s="56">
        <f>ROUND(F1252*AD1252,2)</f>
        <v>0</v>
      </c>
      <c r="I1252" s="56">
        <f>J1252-H1252</f>
        <v>0</v>
      </c>
      <c r="J1252" s="56">
        <f>ROUND(F1252*G1252,2)</f>
        <v>0</v>
      </c>
      <c r="K1252" s="56">
        <v>3.5000000000000001E-3</v>
      </c>
      <c r="L1252" s="56">
        <f>F1252*K1252</f>
        <v>9.7650000000000011E-3</v>
      </c>
      <c r="M1252" s="57" t="s">
        <v>7</v>
      </c>
      <c r="N1252" s="56">
        <f>IF(M1252="5",I1252,0)</f>
        <v>0</v>
      </c>
      <c r="Y1252" s="56">
        <f>IF(AC1252=0,J1252,0)</f>
        <v>0</v>
      </c>
      <c r="Z1252" s="56">
        <f>IF(AC1252=15,J1252,0)</f>
        <v>0</v>
      </c>
      <c r="AA1252" s="56">
        <f>IF(AC1252=21,J1252,0)</f>
        <v>0</v>
      </c>
      <c r="AC1252" s="58">
        <v>21</v>
      </c>
      <c r="AD1252" s="58">
        <f>G1252*0.372054263565891</f>
        <v>0</v>
      </c>
      <c r="AE1252" s="58">
        <f>G1252*(1-0.372054263565891)</f>
        <v>0</v>
      </c>
      <c r="AL1252" s="58">
        <f>F1252*AD1252</f>
        <v>0</v>
      </c>
      <c r="AM1252" s="58">
        <f>F1252*AE1252</f>
        <v>0</v>
      </c>
      <c r="AN1252" s="59" t="s">
        <v>1752</v>
      </c>
      <c r="AO1252" s="59" t="s">
        <v>1765</v>
      </c>
      <c r="AP1252" s="47" t="s">
        <v>1776</v>
      </c>
    </row>
    <row r="1253" spans="1:42" x14ac:dyDescent="0.2">
      <c r="D1253" s="60" t="s">
        <v>1516</v>
      </c>
      <c r="F1253" s="61">
        <v>2.79</v>
      </c>
    </row>
    <row r="1254" spans="1:42" x14ac:dyDescent="0.2">
      <c r="A1254" s="55" t="s">
        <v>629</v>
      </c>
      <c r="B1254" s="55" t="s">
        <v>1146</v>
      </c>
      <c r="C1254" s="55" t="s">
        <v>1187</v>
      </c>
      <c r="D1254" s="55" t="s">
        <v>1286</v>
      </c>
      <c r="E1254" s="55" t="s">
        <v>1708</v>
      </c>
      <c r="F1254" s="56">
        <v>2.79</v>
      </c>
      <c r="G1254" s="56">
        <v>0</v>
      </c>
      <c r="H1254" s="56">
        <f>ROUND(F1254*AD1254,2)</f>
        <v>0</v>
      </c>
      <c r="I1254" s="56">
        <f>J1254-H1254</f>
        <v>0</v>
      </c>
      <c r="J1254" s="56">
        <f>ROUND(F1254*G1254,2)</f>
        <v>0</v>
      </c>
      <c r="K1254" s="56">
        <v>8.0000000000000004E-4</v>
      </c>
      <c r="L1254" s="56">
        <f>F1254*K1254</f>
        <v>2.232E-3</v>
      </c>
      <c r="M1254" s="57" t="s">
        <v>7</v>
      </c>
      <c r="N1254" s="56">
        <f>IF(M1254="5",I1254,0)</f>
        <v>0</v>
      </c>
      <c r="Y1254" s="56">
        <f>IF(AC1254=0,J1254,0)</f>
        <v>0</v>
      </c>
      <c r="Z1254" s="56">
        <f>IF(AC1254=15,J1254,0)</f>
        <v>0</v>
      </c>
      <c r="AA1254" s="56">
        <f>IF(AC1254=21,J1254,0)</f>
        <v>0</v>
      </c>
      <c r="AC1254" s="58">
        <v>21</v>
      </c>
      <c r="AD1254" s="58">
        <f>G1254*1</f>
        <v>0</v>
      </c>
      <c r="AE1254" s="58">
        <f>G1254*(1-1)</f>
        <v>0</v>
      </c>
      <c r="AL1254" s="58">
        <f>F1254*AD1254</f>
        <v>0</v>
      </c>
      <c r="AM1254" s="58">
        <f>F1254*AE1254</f>
        <v>0</v>
      </c>
      <c r="AN1254" s="59" t="s">
        <v>1752</v>
      </c>
      <c r="AO1254" s="59" t="s">
        <v>1765</v>
      </c>
      <c r="AP1254" s="47" t="s">
        <v>1776</v>
      </c>
    </row>
    <row r="1255" spans="1:42" x14ac:dyDescent="0.2">
      <c r="D1255" s="60" t="s">
        <v>1483</v>
      </c>
      <c r="F1255" s="61">
        <v>2.79</v>
      </c>
    </row>
    <row r="1256" spans="1:42" x14ac:dyDescent="0.2">
      <c r="A1256" s="62" t="s">
        <v>630</v>
      </c>
      <c r="B1256" s="62" t="s">
        <v>1146</v>
      </c>
      <c r="C1256" s="62" t="s">
        <v>1188</v>
      </c>
      <c r="D1256" s="184" t="s">
        <v>1860</v>
      </c>
      <c r="E1256" s="62" t="s">
        <v>1708</v>
      </c>
      <c r="F1256" s="63">
        <v>2.93</v>
      </c>
      <c r="G1256" s="63">
        <v>0</v>
      </c>
      <c r="H1256" s="63">
        <f>ROUND(F1256*AD1256,2)</f>
        <v>0</v>
      </c>
      <c r="I1256" s="63">
        <f>J1256-H1256</f>
        <v>0</v>
      </c>
      <c r="J1256" s="63">
        <f>ROUND(F1256*G1256,2)</f>
        <v>0</v>
      </c>
      <c r="K1256" s="63">
        <v>1.6E-2</v>
      </c>
      <c r="L1256" s="63">
        <f>F1256*K1256</f>
        <v>4.6880000000000005E-2</v>
      </c>
      <c r="M1256" s="64" t="s">
        <v>1731</v>
      </c>
      <c r="N1256" s="63">
        <f>IF(M1256="5",I1256,0)</f>
        <v>0</v>
      </c>
      <c r="Y1256" s="63">
        <f>IF(AC1256=0,J1256,0)</f>
        <v>0</v>
      </c>
      <c r="Z1256" s="63">
        <f>IF(AC1256=15,J1256,0)</f>
        <v>0</v>
      </c>
      <c r="AA1256" s="63">
        <f>IF(AC1256=21,J1256,0)</f>
        <v>0</v>
      </c>
      <c r="AC1256" s="58">
        <v>21</v>
      </c>
      <c r="AD1256" s="58">
        <f>G1256*1</f>
        <v>0</v>
      </c>
      <c r="AE1256" s="58">
        <f>G1256*(1-1)</f>
        <v>0</v>
      </c>
      <c r="AL1256" s="58">
        <f>F1256*AD1256</f>
        <v>0</v>
      </c>
      <c r="AM1256" s="58">
        <f>F1256*AE1256</f>
        <v>0</v>
      </c>
      <c r="AN1256" s="59" t="s">
        <v>1752</v>
      </c>
      <c r="AO1256" s="59" t="s">
        <v>1765</v>
      </c>
      <c r="AP1256" s="47" t="s">
        <v>1776</v>
      </c>
    </row>
    <row r="1257" spans="1:42" x14ac:dyDescent="0.2">
      <c r="D1257" s="60" t="s">
        <v>1491</v>
      </c>
      <c r="F1257" s="61">
        <v>2.93</v>
      </c>
    </row>
    <row r="1258" spans="1:42" x14ac:dyDescent="0.2">
      <c r="A1258" s="55" t="s">
        <v>631</v>
      </c>
      <c r="B1258" s="55" t="s">
        <v>1146</v>
      </c>
      <c r="C1258" s="55" t="s">
        <v>1189</v>
      </c>
      <c r="D1258" s="55" t="s">
        <v>1288</v>
      </c>
      <c r="E1258" s="55" t="s">
        <v>1710</v>
      </c>
      <c r="F1258" s="56">
        <v>0.06</v>
      </c>
      <c r="G1258" s="56">
        <v>0</v>
      </c>
      <c r="H1258" s="56">
        <f>ROUND(F1258*AD1258,2)</f>
        <v>0</v>
      </c>
      <c r="I1258" s="56">
        <f>J1258-H1258</f>
        <v>0</v>
      </c>
      <c r="J1258" s="56">
        <f>ROUND(F1258*G1258,2)</f>
        <v>0</v>
      </c>
      <c r="K1258" s="56">
        <v>0</v>
      </c>
      <c r="L1258" s="56">
        <f>F1258*K1258</f>
        <v>0</v>
      </c>
      <c r="M1258" s="57" t="s">
        <v>10</v>
      </c>
      <c r="N1258" s="56">
        <f>IF(M1258="5",I1258,0)</f>
        <v>0</v>
      </c>
      <c r="Y1258" s="56">
        <f>IF(AC1258=0,J1258,0)</f>
        <v>0</v>
      </c>
      <c r="Z1258" s="56">
        <f>IF(AC1258=15,J1258,0)</f>
        <v>0</v>
      </c>
      <c r="AA1258" s="56">
        <f>IF(AC1258=21,J1258,0)</f>
        <v>0</v>
      </c>
      <c r="AC1258" s="58">
        <v>21</v>
      </c>
      <c r="AD1258" s="58">
        <f>G1258*0</f>
        <v>0</v>
      </c>
      <c r="AE1258" s="58">
        <f>G1258*(1-0)</f>
        <v>0</v>
      </c>
      <c r="AL1258" s="58">
        <f>F1258*AD1258</f>
        <v>0</v>
      </c>
      <c r="AM1258" s="58">
        <f>F1258*AE1258</f>
        <v>0</v>
      </c>
      <c r="AN1258" s="59" t="s">
        <v>1752</v>
      </c>
      <c r="AO1258" s="59" t="s">
        <v>1765</v>
      </c>
      <c r="AP1258" s="47" t="s">
        <v>1776</v>
      </c>
    </row>
    <row r="1259" spans="1:42" x14ac:dyDescent="0.2">
      <c r="D1259" s="60" t="s">
        <v>1492</v>
      </c>
      <c r="F1259" s="61">
        <v>0.06</v>
      </c>
    </row>
    <row r="1260" spans="1:42" x14ac:dyDescent="0.2">
      <c r="A1260" s="52"/>
      <c r="B1260" s="53" t="s">
        <v>1146</v>
      </c>
      <c r="C1260" s="53" t="s">
        <v>767</v>
      </c>
      <c r="D1260" s="269" t="s">
        <v>1290</v>
      </c>
      <c r="E1260" s="270"/>
      <c r="F1260" s="270"/>
      <c r="G1260" s="270"/>
      <c r="H1260" s="54">
        <f>SUM(H1261:H1281)</f>
        <v>0</v>
      </c>
      <c r="I1260" s="54">
        <f>SUM(I1261:I1281)</f>
        <v>0</v>
      </c>
      <c r="J1260" s="54">
        <f>H1260+I1260</f>
        <v>0</v>
      </c>
      <c r="K1260" s="47"/>
      <c r="L1260" s="54">
        <f>SUM(L1261:L1281)</f>
        <v>0.47031300000000004</v>
      </c>
      <c r="O1260" s="54">
        <f>IF(P1260="PR",J1260,SUM(N1261:N1281))</f>
        <v>0</v>
      </c>
      <c r="P1260" s="47" t="s">
        <v>1735</v>
      </c>
      <c r="Q1260" s="54">
        <f>IF(P1260="HS",H1260,0)</f>
        <v>0</v>
      </c>
      <c r="R1260" s="54">
        <f>IF(P1260="HS",I1260-O1260,0)</f>
        <v>0</v>
      </c>
      <c r="S1260" s="54">
        <f>IF(P1260="PS",H1260,0)</f>
        <v>0</v>
      </c>
      <c r="T1260" s="54">
        <f>IF(P1260="PS",I1260-O1260,0)</f>
        <v>0</v>
      </c>
      <c r="U1260" s="54">
        <f>IF(P1260="MP",H1260,0)</f>
        <v>0</v>
      </c>
      <c r="V1260" s="54">
        <f>IF(P1260="MP",I1260-O1260,0)</f>
        <v>0</v>
      </c>
      <c r="W1260" s="54">
        <f>IF(P1260="OM",H1260,0)</f>
        <v>0</v>
      </c>
      <c r="X1260" s="47" t="s">
        <v>1146</v>
      </c>
      <c r="AH1260" s="54">
        <f>SUM(Y1261:Y1281)</f>
        <v>0</v>
      </c>
      <c r="AI1260" s="54">
        <f>SUM(Z1261:Z1281)</f>
        <v>0</v>
      </c>
      <c r="AJ1260" s="54">
        <f>SUM(AA1261:AA1281)</f>
        <v>0</v>
      </c>
    </row>
    <row r="1261" spans="1:42" x14ac:dyDescent="0.2">
      <c r="A1261" s="55" t="s">
        <v>632</v>
      </c>
      <c r="B1261" s="55" t="s">
        <v>1146</v>
      </c>
      <c r="C1261" s="55" t="s">
        <v>1190</v>
      </c>
      <c r="D1261" s="55" t="s">
        <v>1291</v>
      </c>
      <c r="E1261" s="55" t="s">
        <v>1708</v>
      </c>
      <c r="F1261" s="56">
        <v>22.4</v>
      </c>
      <c r="G1261" s="56">
        <v>0</v>
      </c>
      <c r="H1261" s="56">
        <f>ROUND(F1261*AD1261,2)</f>
        <v>0</v>
      </c>
      <c r="I1261" s="56">
        <f>J1261-H1261</f>
        <v>0</v>
      </c>
      <c r="J1261" s="56">
        <f>ROUND(F1261*G1261,2)</f>
        <v>0</v>
      </c>
      <c r="K1261" s="56">
        <v>0</v>
      </c>
      <c r="L1261" s="56">
        <f>F1261*K1261</f>
        <v>0</v>
      </c>
      <c r="M1261" s="57" t="s">
        <v>7</v>
      </c>
      <c r="N1261" s="56">
        <f>IF(M1261="5",I1261,0)</f>
        <v>0</v>
      </c>
      <c r="Y1261" s="56">
        <f>IF(AC1261=0,J1261,0)</f>
        <v>0</v>
      </c>
      <c r="Z1261" s="56">
        <f>IF(AC1261=15,J1261,0)</f>
        <v>0</v>
      </c>
      <c r="AA1261" s="56">
        <f>IF(AC1261=21,J1261,0)</f>
        <v>0</v>
      </c>
      <c r="AC1261" s="58">
        <v>21</v>
      </c>
      <c r="AD1261" s="58">
        <f>G1261*0.334494773519164</f>
        <v>0</v>
      </c>
      <c r="AE1261" s="58">
        <f>G1261*(1-0.334494773519164)</f>
        <v>0</v>
      </c>
      <c r="AL1261" s="58">
        <f>F1261*AD1261</f>
        <v>0</v>
      </c>
      <c r="AM1261" s="58">
        <f>F1261*AE1261</f>
        <v>0</v>
      </c>
      <c r="AN1261" s="59" t="s">
        <v>1753</v>
      </c>
      <c r="AO1261" s="59" t="s">
        <v>1766</v>
      </c>
      <c r="AP1261" s="47" t="s">
        <v>1776</v>
      </c>
    </row>
    <row r="1262" spans="1:42" x14ac:dyDescent="0.2">
      <c r="D1262" s="60" t="s">
        <v>1517</v>
      </c>
      <c r="F1262" s="61">
        <v>22.4</v>
      </c>
    </row>
    <row r="1263" spans="1:42" x14ac:dyDescent="0.2">
      <c r="A1263" s="55" t="s">
        <v>633</v>
      </c>
      <c r="B1263" s="55" t="s">
        <v>1146</v>
      </c>
      <c r="C1263" s="55" t="s">
        <v>1191</v>
      </c>
      <c r="D1263" s="55" t="s">
        <v>1858</v>
      </c>
      <c r="E1263" s="55" t="s">
        <v>1708</v>
      </c>
      <c r="F1263" s="56">
        <v>22.4</v>
      </c>
      <c r="G1263" s="56">
        <v>0</v>
      </c>
      <c r="H1263" s="56">
        <f>ROUND(F1263*AD1263,2)</f>
        <v>0</v>
      </c>
      <c r="I1263" s="56">
        <f>J1263-H1263</f>
        <v>0</v>
      </c>
      <c r="J1263" s="56">
        <f>ROUND(F1263*G1263,2)</f>
        <v>0</v>
      </c>
      <c r="K1263" s="56">
        <v>1.1E-4</v>
      </c>
      <c r="L1263" s="56">
        <f>F1263*K1263</f>
        <v>2.464E-3</v>
      </c>
      <c r="M1263" s="57" t="s">
        <v>7</v>
      </c>
      <c r="N1263" s="56">
        <f>IF(M1263="5",I1263,0)</f>
        <v>0</v>
      </c>
      <c r="Y1263" s="56">
        <f>IF(AC1263=0,J1263,0)</f>
        <v>0</v>
      </c>
      <c r="Z1263" s="56">
        <f>IF(AC1263=15,J1263,0)</f>
        <v>0</v>
      </c>
      <c r="AA1263" s="56">
        <f>IF(AC1263=21,J1263,0)</f>
        <v>0</v>
      </c>
      <c r="AC1263" s="58">
        <v>21</v>
      </c>
      <c r="AD1263" s="58">
        <f>G1263*0.75</f>
        <v>0</v>
      </c>
      <c r="AE1263" s="58">
        <f>G1263*(1-0.75)</f>
        <v>0</v>
      </c>
      <c r="AL1263" s="58">
        <f>F1263*AD1263</f>
        <v>0</v>
      </c>
      <c r="AM1263" s="58">
        <f>F1263*AE1263</f>
        <v>0</v>
      </c>
      <c r="AN1263" s="59" t="s">
        <v>1753</v>
      </c>
      <c r="AO1263" s="59" t="s">
        <v>1766</v>
      </c>
      <c r="AP1263" s="47" t="s">
        <v>1776</v>
      </c>
    </row>
    <row r="1264" spans="1:42" x14ac:dyDescent="0.2">
      <c r="D1264" s="60" t="s">
        <v>1518</v>
      </c>
      <c r="F1264" s="61">
        <v>22.4</v>
      </c>
    </row>
    <row r="1265" spans="1:42" x14ac:dyDescent="0.2">
      <c r="A1265" s="55" t="s">
        <v>634</v>
      </c>
      <c r="B1265" s="55" t="s">
        <v>1146</v>
      </c>
      <c r="C1265" s="55" t="s">
        <v>1192</v>
      </c>
      <c r="D1265" s="185" t="s">
        <v>1861</v>
      </c>
      <c r="E1265" s="55" t="s">
        <v>1708</v>
      </c>
      <c r="F1265" s="56">
        <v>22.4</v>
      </c>
      <c r="G1265" s="56">
        <v>0</v>
      </c>
      <c r="H1265" s="56">
        <f>ROUND(F1265*AD1265,2)</f>
        <v>0</v>
      </c>
      <c r="I1265" s="56">
        <f>J1265-H1265</f>
        <v>0</v>
      </c>
      <c r="J1265" s="56">
        <f>ROUND(F1265*G1265,2)</f>
        <v>0</v>
      </c>
      <c r="K1265" s="56">
        <v>3.5000000000000001E-3</v>
      </c>
      <c r="L1265" s="56">
        <f>F1265*K1265</f>
        <v>7.8399999999999997E-2</v>
      </c>
      <c r="M1265" s="57" t="s">
        <v>7</v>
      </c>
      <c r="N1265" s="56">
        <f>IF(M1265="5",I1265,0)</f>
        <v>0</v>
      </c>
      <c r="Y1265" s="56">
        <f>IF(AC1265=0,J1265,0)</f>
        <v>0</v>
      </c>
      <c r="Z1265" s="56">
        <f>IF(AC1265=15,J1265,0)</f>
        <v>0</v>
      </c>
      <c r="AA1265" s="56">
        <f>IF(AC1265=21,J1265,0)</f>
        <v>0</v>
      </c>
      <c r="AC1265" s="58">
        <v>21</v>
      </c>
      <c r="AD1265" s="58">
        <f>G1265*0.315275310834813</f>
        <v>0</v>
      </c>
      <c r="AE1265" s="58">
        <f>G1265*(1-0.315275310834813)</f>
        <v>0</v>
      </c>
      <c r="AL1265" s="58">
        <f>F1265*AD1265</f>
        <v>0</v>
      </c>
      <c r="AM1265" s="58">
        <f>F1265*AE1265</f>
        <v>0</v>
      </c>
      <c r="AN1265" s="59" t="s">
        <v>1753</v>
      </c>
      <c r="AO1265" s="59" t="s">
        <v>1766</v>
      </c>
      <c r="AP1265" s="47" t="s">
        <v>1776</v>
      </c>
    </row>
    <row r="1266" spans="1:42" x14ac:dyDescent="0.2">
      <c r="D1266" s="60" t="s">
        <v>1518</v>
      </c>
      <c r="F1266" s="61">
        <v>22.4</v>
      </c>
    </row>
    <row r="1267" spans="1:42" x14ac:dyDescent="0.2">
      <c r="A1267" s="62" t="s">
        <v>635</v>
      </c>
      <c r="B1267" s="62" t="s">
        <v>1146</v>
      </c>
      <c r="C1267" s="62" t="s">
        <v>1193</v>
      </c>
      <c r="D1267" s="186" t="s">
        <v>1862</v>
      </c>
      <c r="E1267" s="62" t="s">
        <v>1708</v>
      </c>
      <c r="F1267" s="63">
        <v>23.52</v>
      </c>
      <c r="G1267" s="63">
        <v>0</v>
      </c>
      <c r="H1267" s="63">
        <f>ROUND(F1267*AD1267,2)</f>
        <v>0</v>
      </c>
      <c r="I1267" s="63">
        <f>J1267-H1267</f>
        <v>0</v>
      </c>
      <c r="J1267" s="63">
        <f>ROUND(F1267*G1267,2)</f>
        <v>0</v>
      </c>
      <c r="K1267" s="63">
        <v>1.6E-2</v>
      </c>
      <c r="L1267" s="63">
        <f>F1267*K1267</f>
        <v>0.37631999999999999</v>
      </c>
      <c r="M1267" s="64" t="s">
        <v>1731</v>
      </c>
      <c r="N1267" s="63">
        <f>IF(M1267="5",I1267,0)</f>
        <v>0</v>
      </c>
      <c r="Y1267" s="63">
        <f>IF(AC1267=0,J1267,0)</f>
        <v>0</v>
      </c>
      <c r="Z1267" s="63">
        <f>IF(AC1267=15,J1267,0)</f>
        <v>0</v>
      </c>
      <c r="AA1267" s="63">
        <f>IF(AC1267=21,J1267,0)</f>
        <v>0</v>
      </c>
      <c r="AC1267" s="58">
        <v>21</v>
      </c>
      <c r="AD1267" s="58">
        <f>G1267*1</f>
        <v>0</v>
      </c>
      <c r="AE1267" s="58">
        <f>G1267*(1-1)</f>
        <v>0</v>
      </c>
      <c r="AL1267" s="58">
        <f>F1267*AD1267</f>
        <v>0</v>
      </c>
      <c r="AM1267" s="58">
        <f>F1267*AE1267</f>
        <v>0</v>
      </c>
      <c r="AN1267" s="59" t="s">
        <v>1753</v>
      </c>
      <c r="AO1267" s="59" t="s">
        <v>1766</v>
      </c>
      <c r="AP1267" s="47" t="s">
        <v>1776</v>
      </c>
    </row>
    <row r="1268" spans="1:42" x14ac:dyDescent="0.2">
      <c r="D1268" s="60" t="s">
        <v>1519</v>
      </c>
      <c r="F1268" s="61">
        <v>23.52</v>
      </c>
    </row>
    <row r="1269" spans="1:42" x14ac:dyDescent="0.2">
      <c r="A1269" s="55" t="s">
        <v>636</v>
      </c>
      <c r="B1269" s="55" t="s">
        <v>1146</v>
      </c>
      <c r="C1269" s="55" t="s">
        <v>1194</v>
      </c>
      <c r="D1269" s="55" t="s">
        <v>1296</v>
      </c>
      <c r="E1269" s="55" t="s">
        <v>1708</v>
      </c>
      <c r="F1269" s="56">
        <v>22.4</v>
      </c>
      <c r="G1269" s="56">
        <v>0</v>
      </c>
      <c r="H1269" s="56">
        <f>ROUND(F1269*AD1269,2)</f>
        <v>0</v>
      </c>
      <c r="I1269" s="56">
        <f>J1269-H1269</f>
        <v>0</v>
      </c>
      <c r="J1269" s="56">
        <f>ROUND(F1269*G1269,2)</f>
        <v>0</v>
      </c>
      <c r="K1269" s="56">
        <v>1.1E-4</v>
      </c>
      <c r="L1269" s="56">
        <f>F1269*K1269</f>
        <v>2.464E-3</v>
      </c>
      <c r="M1269" s="57" t="s">
        <v>7</v>
      </c>
      <c r="N1269" s="56">
        <f>IF(M1269="5",I1269,0)</f>
        <v>0</v>
      </c>
      <c r="Y1269" s="56">
        <f>IF(AC1269=0,J1269,0)</f>
        <v>0</v>
      </c>
      <c r="Z1269" s="56">
        <f>IF(AC1269=15,J1269,0)</f>
        <v>0</v>
      </c>
      <c r="AA1269" s="56">
        <f>IF(AC1269=21,J1269,0)</f>
        <v>0</v>
      </c>
      <c r="AC1269" s="58">
        <v>21</v>
      </c>
      <c r="AD1269" s="58">
        <f>G1269*1</f>
        <v>0</v>
      </c>
      <c r="AE1269" s="58">
        <f>G1269*(1-1)</f>
        <v>0</v>
      </c>
      <c r="AL1269" s="58">
        <f>F1269*AD1269</f>
        <v>0</v>
      </c>
      <c r="AM1269" s="58">
        <f>F1269*AE1269</f>
        <v>0</v>
      </c>
      <c r="AN1269" s="59" t="s">
        <v>1753</v>
      </c>
      <c r="AO1269" s="59" t="s">
        <v>1766</v>
      </c>
      <c r="AP1269" s="47" t="s">
        <v>1776</v>
      </c>
    </row>
    <row r="1270" spans="1:42" x14ac:dyDescent="0.2">
      <c r="D1270" s="60" t="s">
        <v>1518</v>
      </c>
      <c r="F1270" s="61">
        <v>22.4</v>
      </c>
    </row>
    <row r="1271" spans="1:42" x14ac:dyDescent="0.2">
      <c r="A1271" s="55" t="s">
        <v>637</v>
      </c>
      <c r="B1271" s="55" t="s">
        <v>1146</v>
      </c>
      <c r="C1271" s="55" t="s">
        <v>1195</v>
      </c>
      <c r="D1271" s="55" t="s">
        <v>1297</v>
      </c>
      <c r="E1271" s="55" t="s">
        <v>1709</v>
      </c>
      <c r="F1271" s="56">
        <v>33.85</v>
      </c>
      <c r="G1271" s="56">
        <v>0</v>
      </c>
      <c r="H1271" s="56">
        <f>ROUND(F1271*AD1271,2)</f>
        <v>0</v>
      </c>
      <c r="I1271" s="56">
        <f>J1271-H1271</f>
        <v>0</v>
      </c>
      <c r="J1271" s="56">
        <f>ROUND(F1271*G1271,2)</f>
        <v>0</v>
      </c>
      <c r="K1271" s="56">
        <v>0</v>
      </c>
      <c r="L1271" s="56">
        <f>F1271*K1271</f>
        <v>0</v>
      </c>
      <c r="M1271" s="57" t="s">
        <v>7</v>
      </c>
      <c r="N1271" s="56">
        <f>IF(M1271="5",I1271,0)</f>
        <v>0</v>
      </c>
      <c r="Y1271" s="56">
        <f>IF(AC1271=0,J1271,0)</f>
        <v>0</v>
      </c>
      <c r="Z1271" s="56">
        <f>IF(AC1271=15,J1271,0)</f>
        <v>0</v>
      </c>
      <c r="AA1271" s="56">
        <f>IF(AC1271=21,J1271,0)</f>
        <v>0</v>
      </c>
      <c r="AC1271" s="58">
        <v>21</v>
      </c>
      <c r="AD1271" s="58">
        <f>G1271*0</f>
        <v>0</v>
      </c>
      <c r="AE1271" s="58">
        <f>G1271*(1-0)</f>
        <v>0</v>
      </c>
      <c r="AL1271" s="58">
        <f>F1271*AD1271</f>
        <v>0</v>
      </c>
      <c r="AM1271" s="58">
        <f>F1271*AE1271</f>
        <v>0</v>
      </c>
      <c r="AN1271" s="59" t="s">
        <v>1753</v>
      </c>
      <c r="AO1271" s="59" t="s">
        <v>1766</v>
      </c>
      <c r="AP1271" s="47" t="s">
        <v>1776</v>
      </c>
    </row>
    <row r="1272" spans="1:42" x14ac:dyDescent="0.2">
      <c r="D1272" s="60" t="s">
        <v>1520</v>
      </c>
      <c r="F1272" s="61">
        <v>19.7</v>
      </c>
    </row>
    <row r="1273" spans="1:42" x14ac:dyDescent="0.2">
      <c r="D1273" s="60" t="s">
        <v>1521</v>
      </c>
      <c r="F1273" s="61">
        <v>9.35</v>
      </c>
    </row>
    <row r="1274" spans="1:42" x14ac:dyDescent="0.2">
      <c r="D1274" s="60" t="s">
        <v>1300</v>
      </c>
      <c r="F1274" s="61">
        <v>4.8</v>
      </c>
    </row>
    <row r="1275" spans="1:42" x14ac:dyDescent="0.2">
      <c r="A1275" s="55" t="s">
        <v>638</v>
      </c>
      <c r="B1275" s="55" t="s">
        <v>1146</v>
      </c>
      <c r="C1275" s="55" t="s">
        <v>1196</v>
      </c>
      <c r="D1275" s="55" t="s">
        <v>1301</v>
      </c>
      <c r="E1275" s="55" t="s">
        <v>1709</v>
      </c>
      <c r="F1275" s="56">
        <v>9.82</v>
      </c>
      <c r="G1275" s="56">
        <v>0</v>
      </c>
      <c r="H1275" s="56">
        <f>ROUND(F1275*AD1275,2)</f>
        <v>0</v>
      </c>
      <c r="I1275" s="56">
        <f>J1275-H1275</f>
        <v>0</v>
      </c>
      <c r="J1275" s="56">
        <f>ROUND(F1275*G1275,2)</f>
        <v>0</v>
      </c>
      <c r="K1275" s="56">
        <v>2.9999999999999997E-4</v>
      </c>
      <c r="L1275" s="56">
        <f>F1275*K1275</f>
        <v>2.9459999999999998E-3</v>
      </c>
      <c r="M1275" s="57" t="s">
        <v>7</v>
      </c>
      <c r="N1275" s="56">
        <f>IF(M1275="5",I1275,0)</f>
        <v>0</v>
      </c>
      <c r="Y1275" s="56">
        <f>IF(AC1275=0,J1275,0)</f>
        <v>0</v>
      </c>
      <c r="Z1275" s="56">
        <f>IF(AC1275=15,J1275,0)</f>
        <v>0</v>
      </c>
      <c r="AA1275" s="56">
        <f>IF(AC1275=21,J1275,0)</f>
        <v>0</v>
      </c>
      <c r="AC1275" s="58">
        <v>21</v>
      </c>
      <c r="AD1275" s="58">
        <f>G1275*1</f>
        <v>0</v>
      </c>
      <c r="AE1275" s="58">
        <f>G1275*(1-1)</f>
        <v>0</v>
      </c>
      <c r="AL1275" s="58">
        <f>F1275*AD1275</f>
        <v>0</v>
      </c>
      <c r="AM1275" s="58">
        <f>F1275*AE1275</f>
        <v>0</v>
      </c>
      <c r="AN1275" s="59" t="s">
        <v>1753</v>
      </c>
      <c r="AO1275" s="59" t="s">
        <v>1766</v>
      </c>
      <c r="AP1275" s="47" t="s">
        <v>1776</v>
      </c>
    </row>
    <row r="1276" spans="1:42" x14ac:dyDescent="0.2">
      <c r="D1276" s="60" t="s">
        <v>1522</v>
      </c>
      <c r="F1276" s="61">
        <v>9.82</v>
      </c>
    </row>
    <row r="1277" spans="1:42" x14ac:dyDescent="0.2">
      <c r="A1277" s="55" t="s">
        <v>639</v>
      </c>
      <c r="B1277" s="55" t="s">
        <v>1146</v>
      </c>
      <c r="C1277" s="55" t="s">
        <v>1197</v>
      </c>
      <c r="D1277" s="55" t="s">
        <v>1303</v>
      </c>
      <c r="E1277" s="55" t="s">
        <v>1709</v>
      </c>
      <c r="F1277" s="56">
        <v>20.69</v>
      </c>
      <c r="G1277" s="56">
        <v>0</v>
      </c>
      <c r="H1277" s="56">
        <f>ROUND(F1277*AD1277,2)</f>
        <v>0</v>
      </c>
      <c r="I1277" s="56">
        <f>J1277-H1277</f>
        <v>0</v>
      </c>
      <c r="J1277" s="56">
        <f>ROUND(F1277*G1277,2)</f>
        <v>0</v>
      </c>
      <c r="K1277" s="56">
        <v>2.9999999999999997E-4</v>
      </c>
      <c r="L1277" s="56">
        <f>F1277*K1277</f>
        <v>6.2069999999999998E-3</v>
      </c>
      <c r="M1277" s="57" t="s">
        <v>7</v>
      </c>
      <c r="N1277" s="56">
        <f>IF(M1277="5",I1277,0)</f>
        <v>0</v>
      </c>
      <c r="Y1277" s="56">
        <f>IF(AC1277=0,J1277,0)</f>
        <v>0</v>
      </c>
      <c r="Z1277" s="56">
        <f>IF(AC1277=15,J1277,0)</f>
        <v>0</v>
      </c>
      <c r="AA1277" s="56">
        <f>IF(AC1277=21,J1277,0)</f>
        <v>0</v>
      </c>
      <c r="AC1277" s="58">
        <v>21</v>
      </c>
      <c r="AD1277" s="58">
        <f>G1277*1</f>
        <v>0</v>
      </c>
      <c r="AE1277" s="58">
        <f>G1277*(1-1)</f>
        <v>0</v>
      </c>
      <c r="AL1277" s="58">
        <f>F1277*AD1277</f>
        <v>0</v>
      </c>
      <c r="AM1277" s="58">
        <f>F1277*AE1277</f>
        <v>0</v>
      </c>
      <c r="AN1277" s="59" t="s">
        <v>1753</v>
      </c>
      <c r="AO1277" s="59" t="s">
        <v>1766</v>
      </c>
      <c r="AP1277" s="47" t="s">
        <v>1776</v>
      </c>
    </row>
    <row r="1278" spans="1:42" x14ac:dyDescent="0.2">
      <c r="D1278" s="60" t="s">
        <v>1523</v>
      </c>
      <c r="F1278" s="61">
        <v>20.69</v>
      </c>
    </row>
    <row r="1279" spans="1:42" x14ac:dyDescent="0.2">
      <c r="A1279" s="55" t="s">
        <v>640</v>
      </c>
      <c r="B1279" s="55" t="s">
        <v>1146</v>
      </c>
      <c r="C1279" s="55" t="s">
        <v>1198</v>
      </c>
      <c r="D1279" s="55" t="s">
        <v>1305</v>
      </c>
      <c r="E1279" s="55" t="s">
        <v>1709</v>
      </c>
      <c r="F1279" s="56">
        <v>5.04</v>
      </c>
      <c r="G1279" s="56">
        <v>0</v>
      </c>
      <c r="H1279" s="56">
        <f>ROUND(F1279*AD1279,2)</f>
        <v>0</v>
      </c>
      <c r="I1279" s="56">
        <f>J1279-H1279</f>
        <v>0</v>
      </c>
      <c r="J1279" s="56">
        <f>ROUND(F1279*G1279,2)</f>
        <v>0</v>
      </c>
      <c r="K1279" s="56">
        <v>2.9999999999999997E-4</v>
      </c>
      <c r="L1279" s="56">
        <f>F1279*K1279</f>
        <v>1.5119999999999999E-3</v>
      </c>
      <c r="M1279" s="57" t="s">
        <v>7</v>
      </c>
      <c r="N1279" s="56">
        <f>IF(M1279="5",I1279,0)</f>
        <v>0</v>
      </c>
      <c r="Y1279" s="56">
        <f>IF(AC1279=0,J1279,0)</f>
        <v>0</v>
      </c>
      <c r="Z1279" s="56">
        <f>IF(AC1279=15,J1279,0)</f>
        <v>0</v>
      </c>
      <c r="AA1279" s="56">
        <f>IF(AC1279=21,J1279,0)</f>
        <v>0</v>
      </c>
      <c r="AC1279" s="58">
        <v>21</v>
      </c>
      <c r="AD1279" s="58">
        <f>G1279*1</f>
        <v>0</v>
      </c>
      <c r="AE1279" s="58">
        <f>G1279*(1-1)</f>
        <v>0</v>
      </c>
      <c r="AL1279" s="58">
        <f>F1279*AD1279</f>
        <v>0</v>
      </c>
      <c r="AM1279" s="58">
        <f>F1279*AE1279</f>
        <v>0</v>
      </c>
      <c r="AN1279" s="59" t="s">
        <v>1753</v>
      </c>
      <c r="AO1279" s="59" t="s">
        <v>1766</v>
      </c>
      <c r="AP1279" s="47" t="s">
        <v>1776</v>
      </c>
    </row>
    <row r="1280" spans="1:42" x14ac:dyDescent="0.2">
      <c r="D1280" s="60" t="s">
        <v>1473</v>
      </c>
      <c r="F1280" s="61">
        <v>5.04</v>
      </c>
    </row>
    <row r="1281" spans="1:42" x14ac:dyDescent="0.2">
      <c r="A1281" s="55" t="s">
        <v>641</v>
      </c>
      <c r="B1281" s="55" t="s">
        <v>1146</v>
      </c>
      <c r="C1281" s="55" t="s">
        <v>1199</v>
      </c>
      <c r="D1281" s="55" t="s">
        <v>1307</v>
      </c>
      <c r="E1281" s="55" t="s">
        <v>1710</v>
      </c>
      <c r="F1281" s="56">
        <v>0.47</v>
      </c>
      <c r="G1281" s="56">
        <v>0</v>
      </c>
      <c r="H1281" s="56">
        <f>ROUND(F1281*AD1281,2)</f>
        <v>0</v>
      </c>
      <c r="I1281" s="56">
        <f>J1281-H1281</f>
        <v>0</v>
      </c>
      <c r="J1281" s="56">
        <f>ROUND(F1281*G1281,2)</f>
        <v>0</v>
      </c>
      <c r="K1281" s="56">
        <v>0</v>
      </c>
      <c r="L1281" s="56">
        <f>F1281*K1281</f>
        <v>0</v>
      </c>
      <c r="M1281" s="57" t="s">
        <v>10</v>
      </c>
      <c r="N1281" s="56">
        <f>IF(M1281="5",I1281,0)</f>
        <v>0</v>
      </c>
      <c r="Y1281" s="56">
        <f>IF(AC1281=0,J1281,0)</f>
        <v>0</v>
      </c>
      <c r="Z1281" s="56">
        <f>IF(AC1281=15,J1281,0)</f>
        <v>0</v>
      </c>
      <c r="AA1281" s="56">
        <f>IF(AC1281=21,J1281,0)</f>
        <v>0</v>
      </c>
      <c r="AC1281" s="58">
        <v>21</v>
      </c>
      <c r="AD1281" s="58">
        <f>G1281*0</f>
        <v>0</v>
      </c>
      <c r="AE1281" s="58">
        <f>G1281*(1-0)</f>
        <v>0</v>
      </c>
      <c r="AL1281" s="58">
        <f>F1281*AD1281</f>
        <v>0</v>
      </c>
      <c r="AM1281" s="58">
        <f>F1281*AE1281</f>
        <v>0</v>
      </c>
      <c r="AN1281" s="59" t="s">
        <v>1753</v>
      </c>
      <c r="AO1281" s="59" t="s">
        <v>1766</v>
      </c>
      <c r="AP1281" s="47" t="s">
        <v>1776</v>
      </c>
    </row>
    <row r="1282" spans="1:42" x14ac:dyDescent="0.2">
      <c r="D1282" s="60" t="s">
        <v>1524</v>
      </c>
      <c r="F1282" s="61">
        <v>0.47</v>
      </c>
    </row>
    <row r="1283" spans="1:42" x14ac:dyDescent="0.2">
      <c r="A1283" s="52"/>
      <c r="B1283" s="53" t="s">
        <v>1146</v>
      </c>
      <c r="C1283" s="53" t="s">
        <v>770</v>
      </c>
      <c r="D1283" s="269" t="s">
        <v>1309</v>
      </c>
      <c r="E1283" s="270"/>
      <c r="F1283" s="270"/>
      <c r="G1283" s="270"/>
      <c r="H1283" s="54">
        <f>SUM(H1284:H1286)</f>
        <v>0</v>
      </c>
      <c r="I1283" s="54">
        <f>SUM(I1284:I1286)</f>
        <v>0</v>
      </c>
      <c r="J1283" s="54">
        <f>H1283+I1283</f>
        <v>0</v>
      </c>
      <c r="K1283" s="47"/>
      <c r="L1283" s="54">
        <f>SUM(L1284:L1286)</f>
        <v>6.2790000000000003E-4</v>
      </c>
      <c r="O1283" s="54">
        <f>IF(P1283="PR",J1283,SUM(N1284:N1286))</f>
        <v>0</v>
      </c>
      <c r="P1283" s="47" t="s">
        <v>1735</v>
      </c>
      <c r="Q1283" s="54">
        <f>IF(P1283="HS",H1283,0)</f>
        <v>0</v>
      </c>
      <c r="R1283" s="54">
        <f>IF(P1283="HS",I1283-O1283,0)</f>
        <v>0</v>
      </c>
      <c r="S1283" s="54">
        <f>IF(P1283="PS",H1283,0)</f>
        <v>0</v>
      </c>
      <c r="T1283" s="54">
        <f>IF(P1283="PS",I1283-O1283,0)</f>
        <v>0</v>
      </c>
      <c r="U1283" s="54">
        <f>IF(P1283="MP",H1283,0)</f>
        <v>0</v>
      </c>
      <c r="V1283" s="54">
        <f>IF(P1283="MP",I1283-O1283,0)</f>
        <v>0</v>
      </c>
      <c r="W1283" s="54">
        <f>IF(P1283="OM",H1283,0)</f>
        <v>0</v>
      </c>
      <c r="X1283" s="47" t="s">
        <v>1146</v>
      </c>
      <c r="AH1283" s="54">
        <f>SUM(Y1284:Y1286)</f>
        <v>0</v>
      </c>
      <c r="AI1283" s="54">
        <f>SUM(Z1284:Z1286)</f>
        <v>0</v>
      </c>
      <c r="AJ1283" s="54">
        <f>SUM(AA1284:AA1286)</f>
        <v>0</v>
      </c>
    </row>
    <row r="1284" spans="1:42" x14ac:dyDescent="0.2">
      <c r="A1284" s="55" t="s">
        <v>642</v>
      </c>
      <c r="B1284" s="55" t="s">
        <v>1146</v>
      </c>
      <c r="C1284" s="55" t="s">
        <v>1200</v>
      </c>
      <c r="D1284" s="55" t="s">
        <v>1310</v>
      </c>
      <c r="E1284" s="55" t="s">
        <v>1708</v>
      </c>
      <c r="F1284" s="56">
        <v>2.99</v>
      </c>
      <c r="G1284" s="56">
        <v>0</v>
      </c>
      <c r="H1284" s="56">
        <f>ROUND(F1284*AD1284,2)</f>
        <v>0</v>
      </c>
      <c r="I1284" s="56">
        <f>J1284-H1284</f>
        <v>0</v>
      </c>
      <c r="J1284" s="56">
        <f>ROUND(F1284*G1284,2)</f>
        <v>0</v>
      </c>
      <c r="K1284" s="56">
        <v>6.9999999999999994E-5</v>
      </c>
      <c r="L1284" s="56">
        <f>F1284*K1284</f>
        <v>2.0929999999999999E-4</v>
      </c>
      <c r="M1284" s="57" t="s">
        <v>7</v>
      </c>
      <c r="N1284" s="56">
        <f>IF(M1284="5",I1284,0)</f>
        <v>0</v>
      </c>
      <c r="Y1284" s="56">
        <f>IF(AC1284=0,J1284,0)</f>
        <v>0</v>
      </c>
      <c r="Z1284" s="56">
        <f>IF(AC1284=15,J1284,0)</f>
        <v>0</v>
      </c>
      <c r="AA1284" s="56">
        <f>IF(AC1284=21,J1284,0)</f>
        <v>0</v>
      </c>
      <c r="AC1284" s="58">
        <v>21</v>
      </c>
      <c r="AD1284" s="58">
        <f>G1284*0.30859375</f>
        <v>0</v>
      </c>
      <c r="AE1284" s="58">
        <f>G1284*(1-0.30859375)</f>
        <v>0</v>
      </c>
      <c r="AL1284" s="58">
        <f>F1284*AD1284</f>
        <v>0</v>
      </c>
      <c r="AM1284" s="58">
        <f>F1284*AE1284</f>
        <v>0</v>
      </c>
      <c r="AN1284" s="59" t="s">
        <v>1754</v>
      </c>
      <c r="AO1284" s="59" t="s">
        <v>1766</v>
      </c>
      <c r="AP1284" s="47" t="s">
        <v>1776</v>
      </c>
    </row>
    <row r="1285" spans="1:42" x14ac:dyDescent="0.2">
      <c r="D1285" s="60" t="s">
        <v>1525</v>
      </c>
      <c r="F1285" s="61">
        <v>2.99</v>
      </c>
    </row>
    <row r="1286" spans="1:42" x14ac:dyDescent="0.2">
      <c r="A1286" s="55" t="s">
        <v>643</v>
      </c>
      <c r="B1286" s="55" t="s">
        <v>1146</v>
      </c>
      <c r="C1286" s="55" t="s">
        <v>1201</v>
      </c>
      <c r="D1286" s="55" t="s">
        <v>1863</v>
      </c>
      <c r="E1286" s="55" t="s">
        <v>1708</v>
      </c>
      <c r="F1286" s="56">
        <v>2.99</v>
      </c>
      <c r="G1286" s="56">
        <v>0</v>
      </c>
      <c r="H1286" s="56">
        <f>ROUND(F1286*AD1286,2)</f>
        <v>0</v>
      </c>
      <c r="I1286" s="56">
        <f>J1286-H1286</f>
        <v>0</v>
      </c>
      <c r="J1286" s="56">
        <f>ROUND(F1286*G1286,2)</f>
        <v>0</v>
      </c>
      <c r="K1286" s="56">
        <v>1.3999999999999999E-4</v>
      </c>
      <c r="L1286" s="56">
        <f>F1286*K1286</f>
        <v>4.1859999999999998E-4</v>
      </c>
      <c r="M1286" s="57" t="s">
        <v>7</v>
      </c>
      <c r="N1286" s="56">
        <f>IF(M1286="5",I1286,0)</f>
        <v>0</v>
      </c>
      <c r="Y1286" s="56">
        <f>IF(AC1286=0,J1286,0)</f>
        <v>0</v>
      </c>
      <c r="Z1286" s="56">
        <f>IF(AC1286=15,J1286,0)</f>
        <v>0</v>
      </c>
      <c r="AA1286" s="56">
        <f>IF(AC1286=21,J1286,0)</f>
        <v>0</v>
      </c>
      <c r="AC1286" s="58">
        <v>21</v>
      </c>
      <c r="AD1286" s="58">
        <f>G1286*0.45045871559633</f>
        <v>0</v>
      </c>
      <c r="AE1286" s="58">
        <f>G1286*(1-0.45045871559633)</f>
        <v>0</v>
      </c>
      <c r="AL1286" s="58">
        <f>F1286*AD1286</f>
        <v>0</v>
      </c>
      <c r="AM1286" s="58">
        <f>F1286*AE1286</f>
        <v>0</v>
      </c>
      <c r="AN1286" s="59" t="s">
        <v>1754</v>
      </c>
      <c r="AO1286" s="59" t="s">
        <v>1766</v>
      </c>
      <c r="AP1286" s="47" t="s">
        <v>1776</v>
      </c>
    </row>
    <row r="1287" spans="1:42" x14ac:dyDescent="0.2">
      <c r="D1287" s="60" t="s">
        <v>1525</v>
      </c>
      <c r="F1287" s="61">
        <v>2.99</v>
      </c>
    </row>
    <row r="1288" spans="1:42" x14ac:dyDescent="0.2">
      <c r="A1288" s="52"/>
      <c r="B1288" s="53" t="s">
        <v>1146</v>
      </c>
      <c r="C1288" s="53" t="s">
        <v>99</v>
      </c>
      <c r="D1288" s="269" t="s">
        <v>1312</v>
      </c>
      <c r="E1288" s="270"/>
      <c r="F1288" s="270"/>
      <c r="G1288" s="270"/>
      <c r="H1288" s="54">
        <f>SUM(H1289:H1297)</f>
        <v>0</v>
      </c>
      <c r="I1288" s="54">
        <f>SUM(I1289:I1297)</f>
        <v>0</v>
      </c>
      <c r="J1288" s="54">
        <f>H1288+I1288</f>
        <v>0</v>
      </c>
      <c r="K1288" s="47"/>
      <c r="L1288" s="54">
        <f>SUM(L1289:L1297)</f>
        <v>1.8547600000000001E-2</v>
      </c>
      <c r="O1288" s="54">
        <f>IF(P1288="PR",J1288,SUM(N1289:N1297))</f>
        <v>0</v>
      </c>
      <c r="P1288" s="47" t="s">
        <v>1734</v>
      </c>
      <c r="Q1288" s="54">
        <f>IF(P1288="HS",H1288,0)</f>
        <v>0</v>
      </c>
      <c r="R1288" s="54">
        <f>IF(P1288="HS",I1288-O1288,0)</f>
        <v>0</v>
      </c>
      <c r="S1288" s="54">
        <f>IF(P1288="PS",H1288,0)</f>
        <v>0</v>
      </c>
      <c r="T1288" s="54">
        <f>IF(P1288="PS",I1288-O1288,0)</f>
        <v>0</v>
      </c>
      <c r="U1288" s="54">
        <f>IF(P1288="MP",H1288,0)</f>
        <v>0</v>
      </c>
      <c r="V1288" s="54">
        <f>IF(P1288="MP",I1288-O1288,0)</f>
        <v>0</v>
      </c>
      <c r="W1288" s="54">
        <f>IF(P1288="OM",H1288,0)</f>
        <v>0</v>
      </c>
      <c r="X1288" s="47" t="s">
        <v>1146</v>
      </c>
      <c r="AH1288" s="54">
        <f>SUM(Y1289:Y1297)</f>
        <v>0</v>
      </c>
      <c r="AI1288" s="54">
        <f>SUM(Z1289:Z1297)</f>
        <v>0</v>
      </c>
      <c r="AJ1288" s="54">
        <f>SUM(AA1289:AA1297)</f>
        <v>0</v>
      </c>
    </row>
    <row r="1289" spans="1:42" x14ac:dyDescent="0.2">
      <c r="A1289" s="55" t="s">
        <v>644</v>
      </c>
      <c r="B1289" s="55" t="s">
        <v>1146</v>
      </c>
      <c r="C1289" s="55" t="s">
        <v>1202</v>
      </c>
      <c r="D1289" s="55" t="s">
        <v>1313</v>
      </c>
      <c r="E1289" s="55" t="s">
        <v>1712</v>
      </c>
      <c r="F1289" s="56">
        <v>1</v>
      </c>
      <c r="G1289" s="56">
        <v>0</v>
      </c>
      <c r="H1289" s="56">
        <f>ROUND(F1289*AD1289,2)</f>
        <v>0</v>
      </c>
      <c r="I1289" s="56">
        <f>J1289-H1289</f>
        <v>0</v>
      </c>
      <c r="J1289" s="56">
        <f>ROUND(F1289*G1289,2)</f>
        <v>0</v>
      </c>
      <c r="K1289" s="56">
        <v>0</v>
      </c>
      <c r="L1289" s="56">
        <f>F1289*K1289</f>
        <v>0</v>
      </c>
      <c r="M1289" s="57" t="s">
        <v>7</v>
      </c>
      <c r="N1289" s="56">
        <f>IF(M1289="5",I1289,0)</f>
        <v>0</v>
      </c>
      <c r="Y1289" s="56">
        <f>IF(AC1289=0,J1289,0)</f>
        <v>0</v>
      </c>
      <c r="Z1289" s="56">
        <f>IF(AC1289=15,J1289,0)</f>
        <v>0</v>
      </c>
      <c r="AA1289" s="56">
        <f>IF(AC1289=21,J1289,0)</f>
        <v>0</v>
      </c>
      <c r="AC1289" s="58">
        <v>21</v>
      </c>
      <c r="AD1289" s="58">
        <f>G1289*0.297029702970297</f>
        <v>0</v>
      </c>
      <c r="AE1289" s="58">
        <f>G1289*(1-0.297029702970297)</f>
        <v>0</v>
      </c>
      <c r="AL1289" s="58">
        <f>F1289*AD1289</f>
        <v>0</v>
      </c>
      <c r="AM1289" s="58">
        <f>F1289*AE1289</f>
        <v>0</v>
      </c>
      <c r="AN1289" s="59" t="s">
        <v>1755</v>
      </c>
      <c r="AO1289" s="59" t="s">
        <v>1767</v>
      </c>
      <c r="AP1289" s="47" t="s">
        <v>1776</v>
      </c>
    </row>
    <row r="1290" spans="1:42" x14ac:dyDescent="0.2">
      <c r="D1290" s="60" t="s">
        <v>1275</v>
      </c>
      <c r="F1290" s="61">
        <v>1</v>
      </c>
    </row>
    <row r="1291" spans="1:42" x14ac:dyDescent="0.2">
      <c r="A1291" s="55" t="s">
        <v>645</v>
      </c>
      <c r="B1291" s="55" t="s">
        <v>1146</v>
      </c>
      <c r="C1291" s="55" t="s">
        <v>1203</v>
      </c>
      <c r="D1291" s="55" t="s">
        <v>1840</v>
      </c>
      <c r="E1291" s="55" t="s">
        <v>1712</v>
      </c>
      <c r="F1291" s="56">
        <v>1</v>
      </c>
      <c r="G1291" s="56">
        <v>0</v>
      </c>
      <c r="H1291" s="56">
        <f>ROUND(F1291*AD1291,2)</f>
        <v>0</v>
      </c>
      <c r="I1291" s="56">
        <f>J1291-H1291</f>
        <v>0</v>
      </c>
      <c r="J1291" s="56">
        <f>ROUND(F1291*G1291,2)</f>
        <v>0</v>
      </c>
      <c r="K1291" s="56">
        <v>4.0000000000000002E-4</v>
      </c>
      <c r="L1291" s="56">
        <f>F1291*K1291</f>
        <v>4.0000000000000002E-4</v>
      </c>
      <c r="M1291" s="57" t="s">
        <v>7</v>
      </c>
      <c r="N1291" s="56">
        <f>IF(M1291="5",I1291,0)</f>
        <v>0</v>
      </c>
      <c r="Y1291" s="56">
        <f>IF(AC1291=0,J1291,0)</f>
        <v>0</v>
      </c>
      <c r="Z1291" s="56">
        <f>IF(AC1291=15,J1291,0)</f>
        <v>0</v>
      </c>
      <c r="AA1291" s="56">
        <f>IF(AC1291=21,J1291,0)</f>
        <v>0</v>
      </c>
      <c r="AC1291" s="58">
        <v>21</v>
      </c>
      <c r="AD1291" s="58">
        <f>G1291*1</f>
        <v>0</v>
      </c>
      <c r="AE1291" s="58">
        <f>G1291*(1-1)</f>
        <v>0</v>
      </c>
      <c r="AL1291" s="58">
        <f>F1291*AD1291</f>
        <v>0</v>
      </c>
      <c r="AM1291" s="58">
        <f>F1291*AE1291</f>
        <v>0</v>
      </c>
      <c r="AN1291" s="59" t="s">
        <v>1755</v>
      </c>
      <c r="AO1291" s="59" t="s">
        <v>1767</v>
      </c>
      <c r="AP1291" s="47" t="s">
        <v>1776</v>
      </c>
    </row>
    <row r="1292" spans="1:42" x14ac:dyDescent="0.2">
      <c r="D1292" s="60" t="s">
        <v>1275</v>
      </c>
      <c r="F1292" s="61">
        <v>1</v>
      </c>
    </row>
    <row r="1293" spans="1:42" x14ac:dyDescent="0.2">
      <c r="A1293" s="55" t="s">
        <v>646</v>
      </c>
      <c r="B1293" s="55" t="s">
        <v>1146</v>
      </c>
      <c r="C1293" s="55" t="s">
        <v>1204</v>
      </c>
      <c r="D1293" s="55" t="s">
        <v>1314</v>
      </c>
      <c r="E1293" s="55" t="s">
        <v>1712</v>
      </c>
      <c r="F1293" s="56">
        <v>1</v>
      </c>
      <c r="G1293" s="56">
        <v>0</v>
      </c>
      <c r="H1293" s="56">
        <f>ROUND(F1293*AD1293,2)</f>
        <v>0</v>
      </c>
      <c r="I1293" s="56">
        <f>J1293-H1293</f>
        <v>0</v>
      </c>
      <c r="J1293" s="56">
        <f>ROUND(F1293*G1293,2)</f>
        <v>0</v>
      </c>
      <c r="K1293" s="56">
        <v>2.14E-3</v>
      </c>
      <c r="L1293" s="56">
        <f>F1293*K1293</f>
        <v>2.14E-3</v>
      </c>
      <c r="M1293" s="57" t="s">
        <v>7</v>
      </c>
      <c r="N1293" s="56">
        <f>IF(M1293="5",I1293,0)</f>
        <v>0</v>
      </c>
      <c r="Y1293" s="56">
        <f>IF(AC1293=0,J1293,0)</f>
        <v>0</v>
      </c>
      <c r="Z1293" s="56">
        <f>IF(AC1293=15,J1293,0)</f>
        <v>0</v>
      </c>
      <c r="AA1293" s="56">
        <f>IF(AC1293=21,J1293,0)</f>
        <v>0</v>
      </c>
      <c r="AC1293" s="58">
        <v>21</v>
      </c>
      <c r="AD1293" s="58">
        <f>G1293*0.474254742547426</f>
        <v>0</v>
      </c>
      <c r="AE1293" s="58">
        <f>G1293*(1-0.474254742547426)</f>
        <v>0</v>
      </c>
      <c r="AL1293" s="58">
        <f>F1293*AD1293</f>
        <v>0</v>
      </c>
      <c r="AM1293" s="58">
        <f>F1293*AE1293</f>
        <v>0</v>
      </c>
      <c r="AN1293" s="59" t="s">
        <v>1755</v>
      </c>
      <c r="AO1293" s="59" t="s">
        <v>1767</v>
      </c>
      <c r="AP1293" s="47" t="s">
        <v>1776</v>
      </c>
    </row>
    <row r="1294" spans="1:42" x14ac:dyDescent="0.2">
      <c r="D1294" s="60" t="s">
        <v>1275</v>
      </c>
      <c r="F1294" s="61">
        <v>1</v>
      </c>
    </row>
    <row r="1295" spans="1:42" x14ac:dyDescent="0.2">
      <c r="A1295" s="55" t="s">
        <v>647</v>
      </c>
      <c r="B1295" s="55" t="s">
        <v>1146</v>
      </c>
      <c r="C1295" s="55" t="s">
        <v>1205</v>
      </c>
      <c r="D1295" s="55" t="s">
        <v>1841</v>
      </c>
      <c r="E1295" s="55" t="s">
        <v>1712</v>
      </c>
      <c r="F1295" s="56">
        <v>1</v>
      </c>
      <c r="G1295" s="56">
        <v>0</v>
      </c>
      <c r="H1295" s="56">
        <f>ROUND(F1295*AD1295,2)</f>
        <v>0</v>
      </c>
      <c r="I1295" s="56">
        <f>J1295-H1295</f>
        <v>0</v>
      </c>
      <c r="J1295" s="56">
        <f>ROUND(F1295*G1295,2)</f>
        <v>0</v>
      </c>
      <c r="K1295" s="56">
        <v>1.4999999999999999E-2</v>
      </c>
      <c r="L1295" s="56">
        <f>F1295*K1295</f>
        <v>1.4999999999999999E-2</v>
      </c>
      <c r="M1295" s="57" t="s">
        <v>7</v>
      </c>
      <c r="N1295" s="56">
        <f>IF(M1295="5",I1295,0)</f>
        <v>0</v>
      </c>
      <c r="Y1295" s="56">
        <f>IF(AC1295=0,J1295,0)</f>
        <v>0</v>
      </c>
      <c r="Z1295" s="56">
        <f>IF(AC1295=15,J1295,0)</f>
        <v>0</v>
      </c>
      <c r="AA1295" s="56">
        <f>IF(AC1295=21,J1295,0)</f>
        <v>0</v>
      </c>
      <c r="AC1295" s="58">
        <v>21</v>
      </c>
      <c r="AD1295" s="58">
        <f>G1295*1</f>
        <v>0</v>
      </c>
      <c r="AE1295" s="58">
        <f>G1295*(1-1)</f>
        <v>0</v>
      </c>
      <c r="AL1295" s="58">
        <f>F1295*AD1295</f>
        <v>0</v>
      </c>
      <c r="AM1295" s="58">
        <f>F1295*AE1295</f>
        <v>0</v>
      </c>
      <c r="AN1295" s="59" t="s">
        <v>1755</v>
      </c>
      <c r="AO1295" s="59" t="s">
        <v>1767</v>
      </c>
      <c r="AP1295" s="47" t="s">
        <v>1776</v>
      </c>
    </row>
    <row r="1296" spans="1:42" x14ac:dyDescent="0.2">
      <c r="D1296" s="60" t="s">
        <v>1275</v>
      </c>
      <c r="F1296" s="61">
        <v>1</v>
      </c>
    </row>
    <row r="1297" spans="1:42" x14ac:dyDescent="0.2">
      <c r="A1297" s="55" t="s">
        <v>648</v>
      </c>
      <c r="B1297" s="55" t="s">
        <v>1146</v>
      </c>
      <c r="C1297" s="55" t="s">
        <v>1206</v>
      </c>
      <c r="D1297" s="55" t="s">
        <v>1315</v>
      </c>
      <c r="E1297" s="55" t="s">
        <v>1708</v>
      </c>
      <c r="F1297" s="56">
        <v>25.19</v>
      </c>
      <c r="G1297" s="56">
        <v>0</v>
      </c>
      <c r="H1297" s="56">
        <f>ROUND(F1297*AD1297,2)</f>
        <v>0</v>
      </c>
      <c r="I1297" s="56">
        <f>J1297-H1297</f>
        <v>0</v>
      </c>
      <c r="J1297" s="56">
        <f>ROUND(F1297*G1297,2)</f>
        <v>0</v>
      </c>
      <c r="K1297" s="56">
        <v>4.0000000000000003E-5</v>
      </c>
      <c r="L1297" s="56">
        <f>F1297*K1297</f>
        <v>1.0076000000000002E-3</v>
      </c>
      <c r="M1297" s="57" t="s">
        <v>7</v>
      </c>
      <c r="N1297" s="56">
        <f>IF(M1297="5",I1297,0)</f>
        <v>0</v>
      </c>
      <c r="Y1297" s="56">
        <f>IF(AC1297=0,J1297,0)</f>
        <v>0</v>
      </c>
      <c r="Z1297" s="56">
        <f>IF(AC1297=15,J1297,0)</f>
        <v>0</v>
      </c>
      <c r="AA1297" s="56">
        <f>IF(AC1297=21,J1297,0)</f>
        <v>0</v>
      </c>
      <c r="AC1297" s="58">
        <v>21</v>
      </c>
      <c r="AD1297" s="58">
        <f>G1297*0.0193808882907133</f>
        <v>0</v>
      </c>
      <c r="AE1297" s="58">
        <f>G1297*(1-0.0193808882907133)</f>
        <v>0</v>
      </c>
      <c r="AL1297" s="58">
        <f>F1297*AD1297</f>
        <v>0</v>
      </c>
      <c r="AM1297" s="58">
        <f>F1297*AE1297</f>
        <v>0</v>
      </c>
      <c r="AN1297" s="59" t="s">
        <v>1755</v>
      </c>
      <c r="AO1297" s="59" t="s">
        <v>1767</v>
      </c>
      <c r="AP1297" s="47" t="s">
        <v>1776</v>
      </c>
    </row>
    <row r="1298" spans="1:42" x14ac:dyDescent="0.2">
      <c r="D1298" s="60" t="s">
        <v>1526</v>
      </c>
      <c r="F1298" s="61">
        <v>25.19</v>
      </c>
    </row>
    <row r="1299" spans="1:42" x14ac:dyDescent="0.2">
      <c r="A1299" s="52"/>
      <c r="B1299" s="53" t="s">
        <v>1146</v>
      </c>
      <c r="C1299" s="53" t="s">
        <v>100</v>
      </c>
      <c r="D1299" s="269" t="s">
        <v>1317</v>
      </c>
      <c r="E1299" s="270"/>
      <c r="F1299" s="270"/>
      <c r="G1299" s="270"/>
      <c r="H1299" s="54">
        <f>SUM(H1300:H1306)</f>
        <v>0</v>
      </c>
      <c r="I1299" s="54">
        <f>SUM(I1300:I1306)</f>
        <v>0</v>
      </c>
      <c r="J1299" s="54">
        <f>H1299+I1299</f>
        <v>0</v>
      </c>
      <c r="K1299" s="47"/>
      <c r="L1299" s="54">
        <f>SUM(L1300:L1306)</f>
        <v>6.694E-2</v>
      </c>
      <c r="O1299" s="54">
        <f>IF(P1299="PR",J1299,SUM(N1300:N1306))</f>
        <v>0</v>
      </c>
      <c r="P1299" s="47" t="s">
        <v>1734</v>
      </c>
      <c r="Q1299" s="54">
        <f>IF(P1299="HS",H1299,0)</f>
        <v>0</v>
      </c>
      <c r="R1299" s="54">
        <f>IF(P1299="HS",I1299-O1299,0)</f>
        <v>0</v>
      </c>
      <c r="S1299" s="54">
        <f>IF(P1299="PS",H1299,0)</f>
        <v>0</v>
      </c>
      <c r="T1299" s="54">
        <f>IF(P1299="PS",I1299-O1299,0)</f>
        <v>0</v>
      </c>
      <c r="U1299" s="54">
        <f>IF(P1299="MP",H1299,0)</f>
        <v>0</v>
      </c>
      <c r="V1299" s="54">
        <f>IF(P1299="MP",I1299-O1299,0)</f>
        <v>0</v>
      </c>
      <c r="W1299" s="54">
        <f>IF(P1299="OM",H1299,0)</f>
        <v>0</v>
      </c>
      <c r="X1299" s="47" t="s">
        <v>1146</v>
      </c>
      <c r="AH1299" s="54">
        <f>SUM(Y1300:Y1306)</f>
        <v>0</v>
      </c>
      <c r="AI1299" s="54">
        <f>SUM(Z1300:Z1306)</f>
        <v>0</v>
      </c>
      <c r="AJ1299" s="54">
        <f>SUM(AA1300:AA1306)</f>
        <v>0</v>
      </c>
    </row>
    <row r="1300" spans="1:42" x14ac:dyDescent="0.2">
      <c r="A1300" s="55" t="s">
        <v>649</v>
      </c>
      <c r="B1300" s="55" t="s">
        <v>1146</v>
      </c>
      <c r="C1300" s="55" t="s">
        <v>1207</v>
      </c>
      <c r="D1300" s="55" t="s">
        <v>1318</v>
      </c>
      <c r="E1300" s="55" t="s">
        <v>1712</v>
      </c>
      <c r="F1300" s="56">
        <v>1</v>
      </c>
      <c r="G1300" s="56">
        <v>0</v>
      </c>
      <c r="H1300" s="56">
        <f t="shared" ref="H1300:H1306" si="288">ROUND(F1300*AD1300,2)</f>
        <v>0</v>
      </c>
      <c r="I1300" s="56">
        <f t="shared" ref="I1300:I1306" si="289">J1300-H1300</f>
        <v>0</v>
      </c>
      <c r="J1300" s="56">
        <f t="shared" ref="J1300:J1306" si="290">ROUND(F1300*G1300,2)</f>
        <v>0</v>
      </c>
      <c r="K1300" s="56">
        <v>4.0000000000000002E-4</v>
      </c>
      <c r="L1300" s="56">
        <f t="shared" ref="L1300:L1306" si="291">F1300*K1300</f>
        <v>4.0000000000000002E-4</v>
      </c>
      <c r="M1300" s="57" t="s">
        <v>8</v>
      </c>
      <c r="N1300" s="56">
        <f t="shared" ref="N1300:N1306" si="292">IF(M1300="5",I1300,0)</f>
        <v>0</v>
      </c>
      <c r="Y1300" s="56">
        <f t="shared" ref="Y1300:Y1306" si="293">IF(AC1300=0,J1300,0)</f>
        <v>0</v>
      </c>
      <c r="Z1300" s="56">
        <f t="shared" ref="Z1300:Z1306" si="294">IF(AC1300=15,J1300,0)</f>
        <v>0</v>
      </c>
      <c r="AA1300" s="56">
        <f t="shared" ref="AA1300:AA1306" si="295">IF(AC1300=21,J1300,0)</f>
        <v>0</v>
      </c>
      <c r="AC1300" s="58">
        <v>21</v>
      </c>
      <c r="AD1300" s="58">
        <f t="shared" ref="AD1300:AD1306" si="296">G1300*0</f>
        <v>0</v>
      </c>
      <c r="AE1300" s="58">
        <f t="shared" ref="AE1300:AE1306" si="297">G1300*(1-0)</f>
        <v>0</v>
      </c>
      <c r="AL1300" s="58">
        <f t="shared" ref="AL1300:AL1306" si="298">F1300*AD1300</f>
        <v>0</v>
      </c>
      <c r="AM1300" s="58">
        <f t="shared" ref="AM1300:AM1306" si="299">F1300*AE1300</f>
        <v>0</v>
      </c>
      <c r="AN1300" s="59" t="s">
        <v>1756</v>
      </c>
      <c r="AO1300" s="59" t="s">
        <v>1767</v>
      </c>
      <c r="AP1300" s="47" t="s">
        <v>1776</v>
      </c>
    </row>
    <row r="1301" spans="1:42" x14ac:dyDescent="0.2">
      <c r="A1301" s="55" t="s">
        <v>650</v>
      </c>
      <c r="B1301" s="55" t="s">
        <v>1146</v>
      </c>
      <c r="C1301" s="55" t="s">
        <v>1208</v>
      </c>
      <c r="D1301" s="55" t="s">
        <v>1319</v>
      </c>
      <c r="E1301" s="55" t="s">
        <v>1712</v>
      </c>
      <c r="F1301" s="56">
        <v>1</v>
      </c>
      <c r="G1301" s="56">
        <v>0</v>
      </c>
      <c r="H1301" s="56">
        <f t="shared" si="288"/>
        <v>0</v>
      </c>
      <c r="I1301" s="56">
        <f t="shared" si="289"/>
        <v>0</v>
      </c>
      <c r="J1301" s="56">
        <f t="shared" si="290"/>
        <v>0</v>
      </c>
      <c r="K1301" s="56">
        <v>4.0000000000000002E-4</v>
      </c>
      <c r="L1301" s="56">
        <f t="shared" si="291"/>
        <v>4.0000000000000002E-4</v>
      </c>
      <c r="M1301" s="57" t="s">
        <v>8</v>
      </c>
      <c r="N1301" s="56">
        <f t="shared" si="292"/>
        <v>0</v>
      </c>
      <c r="Y1301" s="56">
        <f t="shared" si="293"/>
        <v>0</v>
      </c>
      <c r="Z1301" s="56">
        <f t="shared" si="294"/>
        <v>0</v>
      </c>
      <c r="AA1301" s="56">
        <f t="shared" si="295"/>
        <v>0</v>
      </c>
      <c r="AC1301" s="58">
        <v>21</v>
      </c>
      <c r="AD1301" s="58">
        <f t="shared" si="296"/>
        <v>0</v>
      </c>
      <c r="AE1301" s="58">
        <f t="shared" si="297"/>
        <v>0</v>
      </c>
      <c r="AL1301" s="58">
        <f t="shared" si="298"/>
        <v>0</v>
      </c>
      <c r="AM1301" s="58">
        <f t="shared" si="299"/>
        <v>0</v>
      </c>
      <c r="AN1301" s="59" t="s">
        <v>1756</v>
      </c>
      <c r="AO1301" s="59" t="s">
        <v>1767</v>
      </c>
      <c r="AP1301" s="47" t="s">
        <v>1776</v>
      </c>
    </row>
    <row r="1302" spans="1:42" x14ac:dyDescent="0.2">
      <c r="A1302" s="55" t="s">
        <v>651</v>
      </c>
      <c r="B1302" s="55" t="s">
        <v>1146</v>
      </c>
      <c r="C1302" s="55" t="s">
        <v>1209</v>
      </c>
      <c r="D1302" s="55" t="s">
        <v>1320</v>
      </c>
      <c r="E1302" s="55" t="s">
        <v>1712</v>
      </c>
      <c r="F1302" s="56">
        <v>1</v>
      </c>
      <c r="G1302" s="56">
        <v>0</v>
      </c>
      <c r="H1302" s="56">
        <f t="shared" si="288"/>
        <v>0</v>
      </c>
      <c r="I1302" s="56">
        <f t="shared" si="289"/>
        <v>0</v>
      </c>
      <c r="J1302" s="56">
        <f t="shared" si="290"/>
        <v>0</v>
      </c>
      <c r="K1302" s="56">
        <v>3.0000000000000001E-3</v>
      </c>
      <c r="L1302" s="56">
        <f t="shared" si="291"/>
        <v>3.0000000000000001E-3</v>
      </c>
      <c r="M1302" s="57" t="s">
        <v>8</v>
      </c>
      <c r="N1302" s="56">
        <f t="shared" si="292"/>
        <v>0</v>
      </c>
      <c r="Y1302" s="56">
        <f t="shared" si="293"/>
        <v>0</v>
      </c>
      <c r="Z1302" s="56">
        <f t="shared" si="294"/>
        <v>0</v>
      </c>
      <c r="AA1302" s="56">
        <f t="shared" si="295"/>
        <v>0</v>
      </c>
      <c r="AC1302" s="58">
        <v>21</v>
      </c>
      <c r="AD1302" s="58">
        <f t="shared" si="296"/>
        <v>0</v>
      </c>
      <c r="AE1302" s="58">
        <f t="shared" si="297"/>
        <v>0</v>
      </c>
      <c r="AL1302" s="58">
        <f t="shared" si="298"/>
        <v>0</v>
      </c>
      <c r="AM1302" s="58">
        <f t="shared" si="299"/>
        <v>0</v>
      </c>
      <c r="AN1302" s="59" t="s">
        <v>1756</v>
      </c>
      <c r="AO1302" s="59" t="s">
        <v>1767</v>
      </c>
      <c r="AP1302" s="47" t="s">
        <v>1776</v>
      </c>
    </row>
    <row r="1303" spans="1:42" x14ac:dyDescent="0.2">
      <c r="A1303" s="55" t="s">
        <v>652</v>
      </c>
      <c r="B1303" s="55" t="s">
        <v>1146</v>
      </c>
      <c r="C1303" s="55" t="s">
        <v>1210</v>
      </c>
      <c r="D1303" s="55" t="s">
        <v>1321</v>
      </c>
      <c r="E1303" s="55" t="s">
        <v>1712</v>
      </c>
      <c r="F1303" s="56">
        <v>1</v>
      </c>
      <c r="G1303" s="56">
        <v>0</v>
      </c>
      <c r="H1303" s="56">
        <f t="shared" si="288"/>
        <v>0</v>
      </c>
      <c r="I1303" s="56">
        <f t="shared" si="289"/>
        <v>0</v>
      </c>
      <c r="J1303" s="56">
        <f t="shared" si="290"/>
        <v>0</v>
      </c>
      <c r="K1303" s="56">
        <v>5.0000000000000001E-4</v>
      </c>
      <c r="L1303" s="56">
        <f t="shared" si="291"/>
        <v>5.0000000000000001E-4</v>
      </c>
      <c r="M1303" s="57" t="s">
        <v>8</v>
      </c>
      <c r="N1303" s="56">
        <f t="shared" si="292"/>
        <v>0</v>
      </c>
      <c r="Y1303" s="56">
        <f t="shared" si="293"/>
        <v>0</v>
      </c>
      <c r="Z1303" s="56">
        <f t="shared" si="294"/>
        <v>0</v>
      </c>
      <c r="AA1303" s="56">
        <f t="shared" si="295"/>
        <v>0</v>
      </c>
      <c r="AC1303" s="58">
        <v>21</v>
      </c>
      <c r="AD1303" s="58">
        <f t="shared" si="296"/>
        <v>0</v>
      </c>
      <c r="AE1303" s="58">
        <f t="shared" si="297"/>
        <v>0</v>
      </c>
      <c r="AL1303" s="58">
        <f t="shared" si="298"/>
        <v>0</v>
      </c>
      <c r="AM1303" s="58">
        <f t="shared" si="299"/>
        <v>0</v>
      </c>
      <c r="AN1303" s="59" t="s">
        <v>1756</v>
      </c>
      <c r="AO1303" s="59" t="s">
        <v>1767</v>
      </c>
      <c r="AP1303" s="47" t="s">
        <v>1776</v>
      </c>
    </row>
    <row r="1304" spans="1:42" x14ac:dyDescent="0.2">
      <c r="A1304" s="55" t="s">
        <v>653</v>
      </c>
      <c r="B1304" s="55" t="s">
        <v>1146</v>
      </c>
      <c r="C1304" s="55" t="s">
        <v>1211</v>
      </c>
      <c r="D1304" s="55" t="s">
        <v>1322</v>
      </c>
      <c r="E1304" s="55" t="s">
        <v>1708</v>
      </c>
      <c r="F1304" s="56">
        <v>2.5</v>
      </c>
      <c r="G1304" s="56">
        <v>0</v>
      </c>
      <c r="H1304" s="56">
        <f t="shared" si="288"/>
        <v>0</v>
      </c>
      <c r="I1304" s="56">
        <f t="shared" si="289"/>
        <v>0</v>
      </c>
      <c r="J1304" s="56">
        <f t="shared" si="290"/>
        <v>0</v>
      </c>
      <c r="K1304" s="56">
        <v>0.02</v>
      </c>
      <c r="L1304" s="56">
        <f t="shared" si="291"/>
        <v>0.05</v>
      </c>
      <c r="M1304" s="57" t="s">
        <v>7</v>
      </c>
      <c r="N1304" s="56">
        <f t="shared" si="292"/>
        <v>0</v>
      </c>
      <c r="Y1304" s="56">
        <f t="shared" si="293"/>
        <v>0</v>
      </c>
      <c r="Z1304" s="56">
        <f t="shared" si="294"/>
        <v>0</v>
      </c>
      <c r="AA1304" s="56">
        <f t="shared" si="295"/>
        <v>0</v>
      </c>
      <c r="AC1304" s="58">
        <v>21</v>
      </c>
      <c r="AD1304" s="58">
        <f t="shared" si="296"/>
        <v>0</v>
      </c>
      <c r="AE1304" s="58">
        <f t="shared" si="297"/>
        <v>0</v>
      </c>
      <c r="AL1304" s="58">
        <f t="shared" si="298"/>
        <v>0</v>
      </c>
      <c r="AM1304" s="58">
        <f t="shared" si="299"/>
        <v>0</v>
      </c>
      <c r="AN1304" s="59" t="s">
        <v>1756</v>
      </c>
      <c r="AO1304" s="59" t="s">
        <v>1767</v>
      </c>
      <c r="AP1304" s="47" t="s">
        <v>1776</v>
      </c>
    </row>
    <row r="1305" spans="1:42" x14ac:dyDescent="0.2">
      <c r="A1305" s="55" t="s">
        <v>654</v>
      </c>
      <c r="B1305" s="55" t="s">
        <v>1146</v>
      </c>
      <c r="C1305" s="55" t="s">
        <v>1212</v>
      </c>
      <c r="D1305" s="55" t="s">
        <v>1323</v>
      </c>
      <c r="E1305" s="55" t="s">
        <v>1709</v>
      </c>
      <c r="F1305" s="56">
        <v>0.6</v>
      </c>
      <c r="G1305" s="56">
        <v>0</v>
      </c>
      <c r="H1305" s="56">
        <f t="shared" si="288"/>
        <v>0</v>
      </c>
      <c r="I1305" s="56">
        <f t="shared" si="289"/>
        <v>0</v>
      </c>
      <c r="J1305" s="56">
        <f t="shared" si="290"/>
        <v>0</v>
      </c>
      <c r="K1305" s="56">
        <v>9.4000000000000004E-3</v>
      </c>
      <c r="L1305" s="56">
        <f t="shared" si="291"/>
        <v>5.64E-3</v>
      </c>
      <c r="M1305" s="57" t="s">
        <v>8</v>
      </c>
      <c r="N1305" s="56">
        <f t="shared" si="292"/>
        <v>0</v>
      </c>
      <c r="Y1305" s="56">
        <f t="shared" si="293"/>
        <v>0</v>
      </c>
      <c r="Z1305" s="56">
        <f t="shared" si="294"/>
        <v>0</v>
      </c>
      <c r="AA1305" s="56">
        <f t="shared" si="295"/>
        <v>0</v>
      </c>
      <c r="AC1305" s="58">
        <v>21</v>
      </c>
      <c r="AD1305" s="58">
        <f t="shared" si="296"/>
        <v>0</v>
      </c>
      <c r="AE1305" s="58">
        <f t="shared" si="297"/>
        <v>0</v>
      </c>
      <c r="AL1305" s="58">
        <f t="shared" si="298"/>
        <v>0</v>
      </c>
      <c r="AM1305" s="58">
        <f t="shared" si="299"/>
        <v>0</v>
      </c>
      <c r="AN1305" s="59" t="s">
        <v>1756</v>
      </c>
      <c r="AO1305" s="59" t="s">
        <v>1767</v>
      </c>
      <c r="AP1305" s="47" t="s">
        <v>1776</v>
      </c>
    </row>
    <row r="1306" spans="1:42" x14ac:dyDescent="0.2">
      <c r="A1306" s="55" t="s">
        <v>655</v>
      </c>
      <c r="B1306" s="55" t="s">
        <v>1146</v>
      </c>
      <c r="C1306" s="55" t="s">
        <v>1213</v>
      </c>
      <c r="D1306" s="55" t="s">
        <v>1324</v>
      </c>
      <c r="E1306" s="55" t="s">
        <v>1712</v>
      </c>
      <c r="F1306" s="56">
        <v>1</v>
      </c>
      <c r="G1306" s="56">
        <v>0</v>
      </c>
      <c r="H1306" s="56">
        <f t="shared" si="288"/>
        <v>0</v>
      </c>
      <c r="I1306" s="56">
        <f t="shared" si="289"/>
        <v>0</v>
      </c>
      <c r="J1306" s="56">
        <f t="shared" si="290"/>
        <v>0</v>
      </c>
      <c r="K1306" s="56">
        <v>7.0000000000000001E-3</v>
      </c>
      <c r="L1306" s="56">
        <f t="shared" si="291"/>
        <v>7.0000000000000001E-3</v>
      </c>
      <c r="M1306" s="57" t="s">
        <v>8</v>
      </c>
      <c r="N1306" s="56">
        <f t="shared" si="292"/>
        <v>0</v>
      </c>
      <c r="Y1306" s="56">
        <f t="shared" si="293"/>
        <v>0</v>
      </c>
      <c r="Z1306" s="56">
        <f t="shared" si="294"/>
        <v>0</v>
      </c>
      <c r="AA1306" s="56">
        <f t="shared" si="295"/>
        <v>0</v>
      </c>
      <c r="AC1306" s="58">
        <v>21</v>
      </c>
      <c r="AD1306" s="58">
        <f t="shared" si="296"/>
        <v>0</v>
      </c>
      <c r="AE1306" s="58">
        <f t="shared" si="297"/>
        <v>0</v>
      </c>
      <c r="AL1306" s="58">
        <f t="shared" si="298"/>
        <v>0</v>
      </c>
      <c r="AM1306" s="58">
        <f t="shared" si="299"/>
        <v>0</v>
      </c>
      <c r="AN1306" s="59" t="s">
        <v>1756</v>
      </c>
      <c r="AO1306" s="59" t="s">
        <v>1767</v>
      </c>
      <c r="AP1306" s="47" t="s">
        <v>1776</v>
      </c>
    </row>
    <row r="1307" spans="1:42" x14ac:dyDescent="0.2">
      <c r="A1307" s="52"/>
      <c r="B1307" s="53" t="s">
        <v>1146</v>
      </c>
      <c r="C1307" s="53" t="s">
        <v>101</v>
      </c>
      <c r="D1307" s="269" t="s">
        <v>1325</v>
      </c>
      <c r="E1307" s="270"/>
      <c r="F1307" s="270"/>
      <c r="G1307" s="270"/>
      <c r="H1307" s="54">
        <f>SUM(H1308:H1314)</f>
        <v>0</v>
      </c>
      <c r="I1307" s="54">
        <f>SUM(I1308:I1314)</f>
        <v>0</v>
      </c>
      <c r="J1307" s="54">
        <f>H1307+I1307</f>
        <v>0</v>
      </c>
      <c r="K1307" s="47"/>
      <c r="L1307" s="54">
        <f>SUM(L1308:L1314)</f>
        <v>1.1752800000000001</v>
      </c>
      <c r="O1307" s="54">
        <f>IF(P1307="PR",J1307,SUM(N1308:N1314))</f>
        <v>0</v>
      </c>
      <c r="P1307" s="47" t="s">
        <v>1734</v>
      </c>
      <c r="Q1307" s="54">
        <f>IF(P1307="HS",H1307,0)</f>
        <v>0</v>
      </c>
      <c r="R1307" s="54">
        <f>IF(P1307="HS",I1307-O1307,0)</f>
        <v>0</v>
      </c>
      <c r="S1307" s="54">
        <f>IF(P1307="PS",H1307,0)</f>
        <v>0</v>
      </c>
      <c r="T1307" s="54">
        <f>IF(P1307="PS",I1307-O1307,0)</f>
        <v>0</v>
      </c>
      <c r="U1307" s="54">
        <f>IF(P1307="MP",H1307,0)</f>
        <v>0</v>
      </c>
      <c r="V1307" s="54">
        <f>IF(P1307="MP",I1307-O1307,0)</f>
        <v>0</v>
      </c>
      <c r="W1307" s="54">
        <f>IF(P1307="OM",H1307,0)</f>
        <v>0</v>
      </c>
      <c r="X1307" s="47" t="s">
        <v>1146</v>
      </c>
      <c r="AH1307" s="54">
        <f>SUM(Y1308:Y1314)</f>
        <v>0</v>
      </c>
      <c r="AI1307" s="54">
        <f>SUM(Z1308:Z1314)</f>
        <v>0</v>
      </c>
      <c r="AJ1307" s="54">
        <f>SUM(AA1308:AA1314)</f>
        <v>0</v>
      </c>
    </row>
    <row r="1308" spans="1:42" x14ac:dyDescent="0.2">
      <c r="A1308" s="55" t="s">
        <v>656</v>
      </c>
      <c r="B1308" s="55" t="s">
        <v>1146</v>
      </c>
      <c r="C1308" s="55" t="s">
        <v>1214</v>
      </c>
      <c r="D1308" s="55" t="s">
        <v>1326</v>
      </c>
      <c r="E1308" s="55" t="s">
        <v>1709</v>
      </c>
      <c r="F1308" s="56">
        <v>0.6</v>
      </c>
      <c r="G1308" s="56">
        <v>0</v>
      </c>
      <c r="H1308" s="56">
        <f t="shared" ref="H1308:H1314" si="300">ROUND(F1308*AD1308,2)</f>
        <v>0</v>
      </c>
      <c r="I1308" s="56">
        <f t="shared" ref="I1308:I1314" si="301">J1308-H1308</f>
        <v>0</v>
      </c>
      <c r="J1308" s="56">
        <f t="shared" ref="J1308:J1314" si="302">ROUND(F1308*G1308,2)</f>
        <v>0</v>
      </c>
      <c r="K1308" s="56">
        <v>3.9600000000000003E-2</v>
      </c>
      <c r="L1308" s="56">
        <f t="shared" ref="L1308:L1314" si="303">F1308*K1308</f>
        <v>2.376E-2</v>
      </c>
      <c r="M1308" s="57" t="s">
        <v>7</v>
      </c>
      <c r="N1308" s="56">
        <f t="shared" ref="N1308:N1314" si="304">IF(M1308="5",I1308,0)</f>
        <v>0</v>
      </c>
      <c r="Y1308" s="56">
        <f t="shared" ref="Y1308:Y1314" si="305">IF(AC1308=0,J1308,0)</f>
        <v>0</v>
      </c>
      <c r="Z1308" s="56">
        <f t="shared" ref="Z1308:Z1314" si="306">IF(AC1308=15,J1308,0)</f>
        <v>0</v>
      </c>
      <c r="AA1308" s="56">
        <f t="shared" ref="AA1308:AA1314" si="307">IF(AC1308=21,J1308,0)</f>
        <v>0</v>
      </c>
      <c r="AC1308" s="58">
        <v>21</v>
      </c>
      <c r="AD1308" s="58">
        <f t="shared" ref="AD1308:AD1314" si="308">G1308*0</f>
        <v>0</v>
      </c>
      <c r="AE1308" s="58">
        <f t="shared" ref="AE1308:AE1314" si="309">G1308*(1-0)</f>
        <v>0</v>
      </c>
      <c r="AL1308" s="58">
        <f t="shared" ref="AL1308:AL1314" si="310">F1308*AD1308</f>
        <v>0</v>
      </c>
      <c r="AM1308" s="58">
        <f t="shared" ref="AM1308:AM1314" si="311">F1308*AE1308</f>
        <v>0</v>
      </c>
      <c r="AN1308" s="59" t="s">
        <v>1757</v>
      </c>
      <c r="AO1308" s="59" t="s">
        <v>1767</v>
      </c>
      <c r="AP1308" s="47" t="s">
        <v>1776</v>
      </c>
    </row>
    <row r="1309" spans="1:42" x14ac:dyDescent="0.2">
      <c r="A1309" s="55" t="s">
        <v>657</v>
      </c>
      <c r="B1309" s="55" t="s">
        <v>1146</v>
      </c>
      <c r="C1309" s="55" t="s">
        <v>1215</v>
      </c>
      <c r="D1309" s="55" t="s">
        <v>1327</v>
      </c>
      <c r="E1309" s="55" t="s">
        <v>1712</v>
      </c>
      <c r="F1309" s="56">
        <v>1</v>
      </c>
      <c r="G1309" s="56">
        <v>0</v>
      </c>
      <c r="H1309" s="56">
        <f t="shared" si="300"/>
        <v>0</v>
      </c>
      <c r="I1309" s="56">
        <f t="shared" si="301"/>
        <v>0</v>
      </c>
      <c r="J1309" s="56">
        <f t="shared" si="302"/>
        <v>0</v>
      </c>
      <c r="K1309" s="56">
        <v>5.1999999999999995E-4</v>
      </c>
      <c r="L1309" s="56">
        <f t="shared" si="303"/>
        <v>5.1999999999999995E-4</v>
      </c>
      <c r="M1309" s="57" t="s">
        <v>7</v>
      </c>
      <c r="N1309" s="56">
        <f t="shared" si="304"/>
        <v>0</v>
      </c>
      <c r="Y1309" s="56">
        <f t="shared" si="305"/>
        <v>0</v>
      </c>
      <c r="Z1309" s="56">
        <f t="shared" si="306"/>
        <v>0</v>
      </c>
      <c r="AA1309" s="56">
        <f t="shared" si="307"/>
        <v>0</v>
      </c>
      <c r="AC1309" s="58">
        <v>21</v>
      </c>
      <c r="AD1309" s="58">
        <f t="shared" si="308"/>
        <v>0</v>
      </c>
      <c r="AE1309" s="58">
        <f t="shared" si="309"/>
        <v>0</v>
      </c>
      <c r="AL1309" s="58">
        <f t="shared" si="310"/>
        <v>0</v>
      </c>
      <c r="AM1309" s="58">
        <f t="shared" si="311"/>
        <v>0</v>
      </c>
      <c r="AN1309" s="59" t="s">
        <v>1757</v>
      </c>
      <c r="AO1309" s="59" t="s">
        <v>1767</v>
      </c>
      <c r="AP1309" s="47" t="s">
        <v>1776</v>
      </c>
    </row>
    <row r="1310" spans="1:42" x14ac:dyDescent="0.2">
      <c r="A1310" s="55" t="s">
        <v>658</v>
      </c>
      <c r="B1310" s="55" t="s">
        <v>1146</v>
      </c>
      <c r="C1310" s="55" t="s">
        <v>1216</v>
      </c>
      <c r="D1310" s="55" t="s">
        <v>1328</v>
      </c>
      <c r="E1310" s="55" t="s">
        <v>1712</v>
      </c>
      <c r="F1310" s="56">
        <v>1</v>
      </c>
      <c r="G1310" s="56">
        <v>0</v>
      </c>
      <c r="H1310" s="56">
        <f t="shared" si="300"/>
        <v>0</v>
      </c>
      <c r="I1310" s="56">
        <f t="shared" si="301"/>
        <v>0</v>
      </c>
      <c r="J1310" s="56">
        <f t="shared" si="302"/>
        <v>0</v>
      </c>
      <c r="K1310" s="56">
        <v>1.933E-2</v>
      </c>
      <c r="L1310" s="56">
        <f t="shared" si="303"/>
        <v>1.933E-2</v>
      </c>
      <c r="M1310" s="57" t="s">
        <v>7</v>
      </c>
      <c r="N1310" s="56">
        <f t="shared" si="304"/>
        <v>0</v>
      </c>
      <c r="Y1310" s="56">
        <f t="shared" si="305"/>
        <v>0</v>
      </c>
      <c r="Z1310" s="56">
        <f t="shared" si="306"/>
        <v>0</v>
      </c>
      <c r="AA1310" s="56">
        <f t="shared" si="307"/>
        <v>0</v>
      </c>
      <c r="AC1310" s="58">
        <v>21</v>
      </c>
      <c r="AD1310" s="58">
        <f t="shared" si="308"/>
        <v>0</v>
      </c>
      <c r="AE1310" s="58">
        <f t="shared" si="309"/>
        <v>0</v>
      </c>
      <c r="AL1310" s="58">
        <f t="shared" si="310"/>
        <v>0</v>
      </c>
      <c r="AM1310" s="58">
        <f t="shared" si="311"/>
        <v>0</v>
      </c>
      <c r="AN1310" s="59" t="s">
        <v>1757</v>
      </c>
      <c r="AO1310" s="59" t="s">
        <v>1767</v>
      </c>
      <c r="AP1310" s="47" t="s">
        <v>1776</v>
      </c>
    </row>
    <row r="1311" spans="1:42" x14ac:dyDescent="0.2">
      <c r="A1311" s="55" t="s">
        <v>659</v>
      </c>
      <c r="B1311" s="55" t="s">
        <v>1146</v>
      </c>
      <c r="C1311" s="55" t="s">
        <v>1217</v>
      </c>
      <c r="D1311" s="55" t="s">
        <v>1329</v>
      </c>
      <c r="E1311" s="55" t="s">
        <v>1712</v>
      </c>
      <c r="F1311" s="56">
        <v>1</v>
      </c>
      <c r="G1311" s="56">
        <v>0</v>
      </c>
      <c r="H1311" s="56">
        <f t="shared" si="300"/>
        <v>0</v>
      </c>
      <c r="I1311" s="56">
        <f t="shared" si="301"/>
        <v>0</v>
      </c>
      <c r="J1311" s="56">
        <f t="shared" si="302"/>
        <v>0</v>
      </c>
      <c r="K1311" s="56">
        <v>2.2499999999999998E-3</v>
      </c>
      <c r="L1311" s="56">
        <f t="shared" si="303"/>
        <v>2.2499999999999998E-3</v>
      </c>
      <c r="M1311" s="57" t="s">
        <v>7</v>
      </c>
      <c r="N1311" s="56">
        <f t="shared" si="304"/>
        <v>0</v>
      </c>
      <c r="Y1311" s="56">
        <f t="shared" si="305"/>
        <v>0</v>
      </c>
      <c r="Z1311" s="56">
        <f t="shared" si="306"/>
        <v>0</v>
      </c>
      <c r="AA1311" s="56">
        <f t="shared" si="307"/>
        <v>0</v>
      </c>
      <c r="AC1311" s="58">
        <v>21</v>
      </c>
      <c r="AD1311" s="58">
        <f t="shared" si="308"/>
        <v>0</v>
      </c>
      <c r="AE1311" s="58">
        <f t="shared" si="309"/>
        <v>0</v>
      </c>
      <c r="AL1311" s="58">
        <f t="shared" si="310"/>
        <v>0</v>
      </c>
      <c r="AM1311" s="58">
        <f t="shared" si="311"/>
        <v>0</v>
      </c>
      <c r="AN1311" s="59" t="s">
        <v>1757</v>
      </c>
      <c r="AO1311" s="59" t="s">
        <v>1767</v>
      </c>
      <c r="AP1311" s="47" t="s">
        <v>1776</v>
      </c>
    </row>
    <row r="1312" spans="1:42" x14ac:dyDescent="0.2">
      <c r="A1312" s="55" t="s">
        <v>660</v>
      </c>
      <c r="B1312" s="55" t="s">
        <v>1146</v>
      </c>
      <c r="C1312" s="55" t="s">
        <v>1218</v>
      </c>
      <c r="D1312" s="55" t="s">
        <v>1330</v>
      </c>
      <c r="E1312" s="55" t="s">
        <v>1712</v>
      </c>
      <c r="F1312" s="56">
        <v>1</v>
      </c>
      <c r="G1312" s="56">
        <v>0</v>
      </c>
      <c r="H1312" s="56">
        <f t="shared" si="300"/>
        <v>0</v>
      </c>
      <c r="I1312" s="56">
        <f t="shared" si="301"/>
        <v>0</v>
      </c>
      <c r="J1312" s="56">
        <f t="shared" si="302"/>
        <v>0</v>
      </c>
      <c r="K1312" s="56">
        <v>1.56E-3</v>
      </c>
      <c r="L1312" s="56">
        <f t="shared" si="303"/>
        <v>1.56E-3</v>
      </c>
      <c r="M1312" s="57" t="s">
        <v>7</v>
      </c>
      <c r="N1312" s="56">
        <f t="shared" si="304"/>
        <v>0</v>
      </c>
      <c r="Y1312" s="56">
        <f t="shared" si="305"/>
        <v>0</v>
      </c>
      <c r="Z1312" s="56">
        <f t="shared" si="306"/>
        <v>0</v>
      </c>
      <c r="AA1312" s="56">
        <f t="shared" si="307"/>
        <v>0</v>
      </c>
      <c r="AC1312" s="58">
        <v>21</v>
      </c>
      <c r="AD1312" s="58">
        <f t="shared" si="308"/>
        <v>0</v>
      </c>
      <c r="AE1312" s="58">
        <f t="shared" si="309"/>
        <v>0</v>
      </c>
      <c r="AL1312" s="58">
        <f t="shared" si="310"/>
        <v>0</v>
      </c>
      <c r="AM1312" s="58">
        <f t="shared" si="311"/>
        <v>0</v>
      </c>
      <c r="AN1312" s="59" t="s">
        <v>1757</v>
      </c>
      <c r="AO1312" s="59" t="s">
        <v>1767</v>
      </c>
      <c r="AP1312" s="47" t="s">
        <v>1776</v>
      </c>
    </row>
    <row r="1313" spans="1:42" x14ac:dyDescent="0.2">
      <c r="A1313" s="55" t="s">
        <v>661</v>
      </c>
      <c r="B1313" s="55" t="s">
        <v>1146</v>
      </c>
      <c r="C1313" s="55" t="s">
        <v>1220</v>
      </c>
      <c r="D1313" s="55" t="s">
        <v>1332</v>
      </c>
      <c r="E1313" s="55" t="s">
        <v>1712</v>
      </c>
      <c r="F1313" s="56">
        <v>1</v>
      </c>
      <c r="G1313" s="56">
        <v>0</v>
      </c>
      <c r="H1313" s="56">
        <f t="shared" si="300"/>
        <v>0</v>
      </c>
      <c r="I1313" s="56">
        <f t="shared" si="301"/>
        <v>0</v>
      </c>
      <c r="J1313" s="56">
        <f t="shared" si="302"/>
        <v>0</v>
      </c>
      <c r="K1313" s="56">
        <v>1.9460000000000002E-2</v>
      </c>
      <c r="L1313" s="56">
        <f t="shared" si="303"/>
        <v>1.9460000000000002E-2</v>
      </c>
      <c r="M1313" s="57" t="s">
        <v>7</v>
      </c>
      <c r="N1313" s="56">
        <f t="shared" si="304"/>
        <v>0</v>
      </c>
      <c r="Y1313" s="56">
        <f t="shared" si="305"/>
        <v>0</v>
      </c>
      <c r="Z1313" s="56">
        <f t="shared" si="306"/>
        <v>0</v>
      </c>
      <c r="AA1313" s="56">
        <f t="shared" si="307"/>
        <v>0</v>
      </c>
      <c r="AC1313" s="58">
        <v>21</v>
      </c>
      <c r="AD1313" s="58">
        <f t="shared" si="308"/>
        <v>0</v>
      </c>
      <c r="AE1313" s="58">
        <f t="shared" si="309"/>
        <v>0</v>
      </c>
      <c r="AL1313" s="58">
        <f t="shared" si="310"/>
        <v>0</v>
      </c>
      <c r="AM1313" s="58">
        <f t="shared" si="311"/>
        <v>0</v>
      </c>
      <c r="AN1313" s="59" t="s">
        <v>1757</v>
      </c>
      <c r="AO1313" s="59" t="s">
        <v>1767</v>
      </c>
      <c r="AP1313" s="47" t="s">
        <v>1776</v>
      </c>
    </row>
    <row r="1314" spans="1:42" x14ac:dyDescent="0.2">
      <c r="A1314" s="55" t="s">
        <v>662</v>
      </c>
      <c r="B1314" s="55" t="s">
        <v>1146</v>
      </c>
      <c r="C1314" s="55" t="s">
        <v>1219</v>
      </c>
      <c r="D1314" s="55" t="s">
        <v>1331</v>
      </c>
      <c r="E1314" s="55" t="s">
        <v>1708</v>
      </c>
      <c r="F1314" s="56">
        <v>16.3</v>
      </c>
      <c r="G1314" s="56">
        <v>0</v>
      </c>
      <c r="H1314" s="56">
        <f t="shared" si="300"/>
        <v>0</v>
      </c>
      <c r="I1314" s="56">
        <f t="shared" si="301"/>
        <v>0</v>
      </c>
      <c r="J1314" s="56">
        <f t="shared" si="302"/>
        <v>0</v>
      </c>
      <c r="K1314" s="56">
        <v>6.8000000000000005E-2</v>
      </c>
      <c r="L1314" s="56">
        <f t="shared" si="303"/>
        <v>1.1084000000000001</v>
      </c>
      <c r="M1314" s="57" t="s">
        <v>7</v>
      </c>
      <c r="N1314" s="56">
        <f t="shared" si="304"/>
        <v>0</v>
      </c>
      <c r="Y1314" s="56">
        <f t="shared" si="305"/>
        <v>0</v>
      </c>
      <c r="Z1314" s="56">
        <f t="shared" si="306"/>
        <v>0</v>
      </c>
      <c r="AA1314" s="56">
        <f t="shared" si="307"/>
        <v>0</v>
      </c>
      <c r="AC1314" s="58">
        <v>21</v>
      </c>
      <c r="AD1314" s="58">
        <f t="shared" si="308"/>
        <v>0</v>
      </c>
      <c r="AE1314" s="58">
        <f t="shared" si="309"/>
        <v>0</v>
      </c>
      <c r="AL1314" s="58">
        <f t="shared" si="310"/>
        <v>0</v>
      </c>
      <c r="AM1314" s="58">
        <f t="shared" si="311"/>
        <v>0</v>
      </c>
      <c r="AN1314" s="59" t="s">
        <v>1757</v>
      </c>
      <c r="AO1314" s="59" t="s">
        <v>1767</v>
      </c>
      <c r="AP1314" s="47" t="s">
        <v>1776</v>
      </c>
    </row>
    <row r="1315" spans="1:42" x14ac:dyDescent="0.2">
      <c r="A1315" s="52"/>
      <c r="B1315" s="53" t="s">
        <v>1146</v>
      </c>
      <c r="C1315" s="53" t="s">
        <v>1221</v>
      </c>
      <c r="D1315" s="269" t="s">
        <v>1333</v>
      </c>
      <c r="E1315" s="270"/>
      <c r="F1315" s="270"/>
      <c r="G1315" s="270"/>
      <c r="H1315" s="54">
        <f>SUM(H1316:H1316)</f>
        <v>0</v>
      </c>
      <c r="I1315" s="54">
        <f>SUM(I1316:I1316)</f>
        <v>0</v>
      </c>
      <c r="J1315" s="54">
        <f>H1315+I1315</f>
        <v>0</v>
      </c>
      <c r="K1315" s="47"/>
      <c r="L1315" s="54">
        <f>SUM(L1316:L1316)</f>
        <v>0</v>
      </c>
      <c r="O1315" s="54">
        <f>IF(P1315="PR",J1315,SUM(N1316:N1316))</f>
        <v>0</v>
      </c>
      <c r="P1315" s="47" t="s">
        <v>1736</v>
      </c>
      <c r="Q1315" s="54">
        <f>IF(P1315="HS",H1315,0)</f>
        <v>0</v>
      </c>
      <c r="R1315" s="54">
        <f>IF(P1315="HS",I1315-O1315,0)</f>
        <v>0</v>
      </c>
      <c r="S1315" s="54">
        <f>IF(P1315="PS",H1315,0)</f>
        <v>0</v>
      </c>
      <c r="T1315" s="54">
        <f>IF(P1315="PS",I1315-O1315,0)</f>
        <v>0</v>
      </c>
      <c r="U1315" s="54">
        <f>IF(P1315="MP",H1315,0)</f>
        <v>0</v>
      </c>
      <c r="V1315" s="54">
        <f>IF(P1315="MP",I1315-O1315,0)</f>
        <v>0</v>
      </c>
      <c r="W1315" s="54">
        <f>IF(P1315="OM",H1315,0)</f>
        <v>0</v>
      </c>
      <c r="X1315" s="47" t="s">
        <v>1146</v>
      </c>
      <c r="AH1315" s="54">
        <f>SUM(Y1316:Y1316)</f>
        <v>0</v>
      </c>
      <c r="AI1315" s="54">
        <f>SUM(Z1316:Z1316)</f>
        <v>0</v>
      </c>
      <c r="AJ1315" s="54">
        <f>SUM(AA1316:AA1316)</f>
        <v>0</v>
      </c>
    </row>
    <row r="1316" spans="1:42" x14ac:dyDescent="0.2">
      <c r="A1316" s="55" t="s">
        <v>663</v>
      </c>
      <c r="B1316" s="55" t="s">
        <v>1146</v>
      </c>
      <c r="C1316" s="55" t="s">
        <v>1222</v>
      </c>
      <c r="D1316" s="55" t="s">
        <v>1334</v>
      </c>
      <c r="E1316" s="55" t="s">
        <v>1710</v>
      </c>
      <c r="F1316" s="56">
        <v>1E-3</v>
      </c>
      <c r="G1316" s="56">
        <v>0</v>
      </c>
      <c r="H1316" s="56">
        <f>ROUND(F1316*AD1316,2)</f>
        <v>0</v>
      </c>
      <c r="I1316" s="56">
        <f>J1316-H1316</f>
        <v>0</v>
      </c>
      <c r="J1316" s="56">
        <f>ROUND(F1316*G1316,2)</f>
        <v>0</v>
      </c>
      <c r="K1316" s="56">
        <v>0</v>
      </c>
      <c r="L1316" s="56">
        <f>F1316*K1316</f>
        <v>0</v>
      </c>
      <c r="M1316" s="57" t="s">
        <v>10</v>
      </c>
      <c r="N1316" s="56">
        <f>IF(M1316="5",I1316,0)</f>
        <v>0</v>
      </c>
      <c r="Y1316" s="56">
        <f>IF(AC1316=0,J1316,0)</f>
        <v>0</v>
      </c>
      <c r="Z1316" s="56">
        <f>IF(AC1316=15,J1316,0)</f>
        <v>0</v>
      </c>
      <c r="AA1316" s="56">
        <f>IF(AC1316=21,J1316,0)</f>
        <v>0</v>
      </c>
      <c r="AC1316" s="58">
        <v>21</v>
      </c>
      <c r="AD1316" s="58">
        <f>G1316*0</f>
        <v>0</v>
      </c>
      <c r="AE1316" s="58">
        <f>G1316*(1-0)</f>
        <v>0</v>
      </c>
      <c r="AL1316" s="58">
        <f>F1316*AD1316</f>
        <v>0</v>
      </c>
      <c r="AM1316" s="58">
        <f>F1316*AE1316</f>
        <v>0</v>
      </c>
      <c r="AN1316" s="59" t="s">
        <v>1758</v>
      </c>
      <c r="AO1316" s="59" t="s">
        <v>1767</v>
      </c>
      <c r="AP1316" s="47" t="s">
        <v>1776</v>
      </c>
    </row>
    <row r="1317" spans="1:42" x14ac:dyDescent="0.2">
      <c r="A1317" s="52"/>
      <c r="B1317" s="53" t="s">
        <v>1146</v>
      </c>
      <c r="C1317" s="53" t="s">
        <v>1223</v>
      </c>
      <c r="D1317" s="275" t="s">
        <v>1336</v>
      </c>
      <c r="E1317" s="270"/>
      <c r="F1317" s="270"/>
      <c r="G1317" s="270"/>
      <c r="H1317" s="54">
        <f>SUM(H1318:H1318)</f>
        <v>0</v>
      </c>
      <c r="I1317" s="54">
        <f>SUM(I1318:I1318)</f>
        <v>0</v>
      </c>
      <c r="J1317" s="54">
        <f>H1317+I1317</f>
        <v>0</v>
      </c>
      <c r="K1317" s="47"/>
      <c r="L1317" s="54">
        <f>SUM(L1318:L1318)</f>
        <v>0</v>
      </c>
      <c r="O1317" s="54">
        <f>IF(P1317="PR",J1317,SUM(N1318:N1318))</f>
        <v>0</v>
      </c>
      <c r="P1317" s="47" t="s">
        <v>1737</v>
      </c>
      <c r="Q1317" s="54">
        <f>IF(P1317="HS",H1317,0)</f>
        <v>0</v>
      </c>
      <c r="R1317" s="54">
        <f>IF(P1317="HS",I1317-O1317,0)</f>
        <v>0</v>
      </c>
      <c r="S1317" s="54">
        <f>IF(P1317="PS",H1317,0)</f>
        <v>0</v>
      </c>
      <c r="T1317" s="54">
        <f>IF(P1317="PS",I1317-O1317,0)</f>
        <v>0</v>
      </c>
      <c r="U1317" s="54">
        <f>IF(P1317="MP",H1317,0)</f>
        <v>0</v>
      </c>
      <c r="V1317" s="54">
        <f>IF(P1317="MP",I1317-O1317,0)</f>
        <v>0</v>
      </c>
      <c r="W1317" s="54">
        <f>IF(P1317="OM",H1317,0)</f>
        <v>0</v>
      </c>
      <c r="X1317" s="47" t="s">
        <v>1146</v>
      </c>
      <c r="AH1317" s="54">
        <f>SUM(Y1318:Y1318)</f>
        <v>0</v>
      </c>
      <c r="AI1317" s="54">
        <f>SUM(Z1318:Z1318)</f>
        <v>0</v>
      </c>
      <c r="AJ1317" s="54">
        <f>SUM(AA1318:AA1318)</f>
        <v>0</v>
      </c>
    </row>
    <row r="1318" spans="1:42" x14ac:dyDescent="0.2">
      <c r="A1318" s="55" t="s">
        <v>664</v>
      </c>
      <c r="B1318" s="55" t="s">
        <v>1146</v>
      </c>
      <c r="C1318" s="55"/>
      <c r="D1318" s="55" t="s">
        <v>1336</v>
      </c>
      <c r="E1318" s="55"/>
      <c r="F1318" s="56">
        <v>1</v>
      </c>
      <c r="G1318" s="56">
        <v>0</v>
      </c>
      <c r="H1318" s="56">
        <f>ROUND(F1318*AD1318,2)</f>
        <v>0</v>
      </c>
      <c r="I1318" s="56">
        <f>J1318-H1318</f>
        <v>0</v>
      </c>
      <c r="J1318" s="56">
        <f>ROUND(F1318*G1318,2)</f>
        <v>0</v>
      </c>
      <c r="K1318" s="56">
        <v>0</v>
      </c>
      <c r="L1318" s="56">
        <f>F1318*K1318</f>
        <v>0</v>
      </c>
      <c r="M1318" s="57" t="s">
        <v>8</v>
      </c>
      <c r="N1318" s="56">
        <f>IF(M1318="5",I1318,0)</f>
        <v>0</v>
      </c>
      <c r="Y1318" s="56">
        <f>IF(AC1318=0,J1318,0)</f>
        <v>0</v>
      </c>
      <c r="Z1318" s="56">
        <f>IF(AC1318=15,J1318,0)</f>
        <v>0</v>
      </c>
      <c r="AA1318" s="56">
        <f>IF(AC1318=21,J1318,0)</f>
        <v>0</v>
      </c>
      <c r="AC1318" s="58">
        <v>21</v>
      </c>
      <c r="AD1318" s="58">
        <f>G1318*0</f>
        <v>0</v>
      </c>
      <c r="AE1318" s="58">
        <f>G1318*(1-0)</f>
        <v>0</v>
      </c>
      <c r="AL1318" s="58">
        <f>F1318*AD1318</f>
        <v>0</v>
      </c>
      <c r="AM1318" s="58">
        <f>F1318*AE1318</f>
        <v>0</v>
      </c>
      <c r="AN1318" s="59" t="s">
        <v>1759</v>
      </c>
      <c r="AO1318" s="59" t="s">
        <v>1767</v>
      </c>
      <c r="AP1318" s="47" t="s">
        <v>1776</v>
      </c>
    </row>
    <row r="1319" spans="1:42" x14ac:dyDescent="0.2">
      <c r="A1319" s="52"/>
      <c r="B1319" s="53" t="s">
        <v>1146</v>
      </c>
      <c r="C1319" s="53" t="s">
        <v>1224</v>
      </c>
      <c r="D1319" s="269" t="s">
        <v>1337</v>
      </c>
      <c r="E1319" s="270"/>
      <c r="F1319" s="270"/>
      <c r="G1319" s="270"/>
      <c r="H1319" s="54">
        <f>SUM(H1320:H1325)</f>
        <v>0</v>
      </c>
      <c r="I1319" s="54">
        <f>SUM(I1320:I1325)</f>
        <v>0</v>
      </c>
      <c r="J1319" s="54">
        <f>H1319+I1319</f>
        <v>0</v>
      </c>
      <c r="K1319" s="47"/>
      <c r="L1319" s="54">
        <f>SUM(L1320:L1325)</f>
        <v>0</v>
      </c>
      <c r="O1319" s="54">
        <f>IF(P1319="PR",J1319,SUM(N1320:N1325))</f>
        <v>0</v>
      </c>
      <c r="P1319" s="47" t="s">
        <v>1736</v>
      </c>
      <c r="Q1319" s="54">
        <f>IF(P1319="HS",H1319,0)</f>
        <v>0</v>
      </c>
      <c r="R1319" s="54">
        <f>IF(P1319="HS",I1319-O1319,0)</f>
        <v>0</v>
      </c>
      <c r="S1319" s="54">
        <f>IF(P1319="PS",H1319,0)</f>
        <v>0</v>
      </c>
      <c r="T1319" s="54">
        <f>IF(P1319="PS",I1319-O1319,0)</f>
        <v>0</v>
      </c>
      <c r="U1319" s="54">
        <f>IF(P1319="MP",H1319,0)</f>
        <v>0</v>
      </c>
      <c r="V1319" s="54">
        <f>IF(P1319="MP",I1319-O1319,0)</f>
        <v>0</v>
      </c>
      <c r="W1319" s="54">
        <f>IF(P1319="OM",H1319,0)</f>
        <v>0</v>
      </c>
      <c r="X1319" s="47" t="s">
        <v>1146</v>
      </c>
      <c r="AH1319" s="54">
        <f>SUM(Y1320:Y1325)</f>
        <v>0</v>
      </c>
      <c r="AI1319" s="54">
        <f>SUM(Z1320:Z1325)</f>
        <v>0</v>
      </c>
      <c r="AJ1319" s="54">
        <f>SUM(AA1320:AA1325)</f>
        <v>0</v>
      </c>
    </row>
    <row r="1320" spans="1:42" x14ac:dyDescent="0.2">
      <c r="A1320" s="55" t="s">
        <v>665</v>
      </c>
      <c r="B1320" s="55" t="s">
        <v>1146</v>
      </c>
      <c r="C1320" s="55" t="s">
        <v>1225</v>
      </c>
      <c r="D1320" s="55" t="s">
        <v>1338</v>
      </c>
      <c r="E1320" s="55" t="s">
        <v>1710</v>
      </c>
      <c r="F1320" s="56">
        <v>1.24</v>
      </c>
      <c r="G1320" s="56">
        <v>0</v>
      </c>
      <c r="H1320" s="56">
        <f t="shared" ref="H1320:H1325" si="312">ROUND(F1320*AD1320,2)</f>
        <v>0</v>
      </c>
      <c r="I1320" s="56">
        <f t="shared" ref="I1320:I1325" si="313">J1320-H1320</f>
        <v>0</v>
      </c>
      <c r="J1320" s="56">
        <f t="shared" ref="J1320:J1325" si="314">ROUND(F1320*G1320,2)</f>
        <v>0</v>
      </c>
      <c r="K1320" s="56">
        <v>0</v>
      </c>
      <c r="L1320" s="56">
        <f t="shared" ref="L1320:L1325" si="315">F1320*K1320</f>
        <v>0</v>
      </c>
      <c r="M1320" s="57" t="s">
        <v>10</v>
      </c>
      <c r="N1320" s="56">
        <f t="shared" ref="N1320:N1325" si="316">IF(M1320="5",I1320,0)</f>
        <v>0</v>
      </c>
      <c r="Y1320" s="56">
        <f t="shared" ref="Y1320:Y1325" si="317">IF(AC1320=0,J1320,0)</f>
        <v>0</v>
      </c>
      <c r="Z1320" s="56">
        <f t="shared" ref="Z1320:Z1325" si="318">IF(AC1320=15,J1320,0)</f>
        <v>0</v>
      </c>
      <c r="AA1320" s="56">
        <f t="shared" ref="AA1320:AA1325" si="319">IF(AC1320=21,J1320,0)</f>
        <v>0</v>
      </c>
      <c r="AC1320" s="58">
        <v>21</v>
      </c>
      <c r="AD1320" s="58">
        <f t="shared" ref="AD1320:AD1325" si="320">G1320*0</f>
        <v>0</v>
      </c>
      <c r="AE1320" s="58">
        <f t="shared" ref="AE1320:AE1325" si="321">G1320*(1-0)</f>
        <v>0</v>
      </c>
      <c r="AL1320" s="58">
        <f t="shared" ref="AL1320:AL1325" si="322">F1320*AD1320</f>
        <v>0</v>
      </c>
      <c r="AM1320" s="58">
        <f t="shared" ref="AM1320:AM1325" si="323">F1320*AE1320</f>
        <v>0</v>
      </c>
      <c r="AN1320" s="59" t="s">
        <v>1760</v>
      </c>
      <c r="AO1320" s="59" t="s">
        <v>1767</v>
      </c>
      <c r="AP1320" s="47" t="s">
        <v>1776</v>
      </c>
    </row>
    <row r="1321" spans="1:42" x14ac:dyDescent="0.2">
      <c r="A1321" s="55" t="s">
        <v>666</v>
      </c>
      <c r="B1321" s="55" t="s">
        <v>1146</v>
      </c>
      <c r="C1321" s="55" t="s">
        <v>1226</v>
      </c>
      <c r="D1321" s="55" t="s">
        <v>1339</v>
      </c>
      <c r="E1321" s="55" t="s">
        <v>1710</v>
      </c>
      <c r="F1321" s="56">
        <v>1.24</v>
      </c>
      <c r="G1321" s="56">
        <v>0</v>
      </c>
      <c r="H1321" s="56">
        <f t="shared" si="312"/>
        <v>0</v>
      </c>
      <c r="I1321" s="56">
        <f t="shared" si="313"/>
        <v>0</v>
      </c>
      <c r="J1321" s="56">
        <f t="shared" si="314"/>
        <v>0</v>
      </c>
      <c r="K1321" s="56">
        <v>0</v>
      </c>
      <c r="L1321" s="56">
        <f t="shared" si="315"/>
        <v>0</v>
      </c>
      <c r="M1321" s="57" t="s">
        <v>10</v>
      </c>
      <c r="N1321" s="56">
        <f t="shared" si="316"/>
        <v>0</v>
      </c>
      <c r="Y1321" s="56">
        <f t="shared" si="317"/>
        <v>0</v>
      </c>
      <c r="Z1321" s="56">
        <f t="shared" si="318"/>
        <v>0</v>
      </c>
      <c r="AA1321" s="56">
        <f t="shared" si="319"/>
        <v>0</v>
      </c>
      <c r="AC1321" s="58">
        <v>21</v>
      </c>
      <c r="AD1321" s="58">
        <f t="shared" si="320"/>
        <v>0</v>
      </c>
      <c r="AE1321" s="58">
        <f t="shared" si="321"/>
        <v>0</v>
      </c>
      <c r="AL1321" s="58">
        <f t="shared" si="322"/>
        <v>0</v>
      </c>
      <c r="AM1321" s="58">
        <f t="shared" si="323"/>
        <v>0</v>
      </c>
      <c r="AN1321" s="59" t="s">
        <v>1760</v>
      </c>
      <c r="AO1321" s="59" t="s">
        <v>1767</v>
      </c>
      <c r="AP1321" s="47" t="s">
        <v>1776</v>
      </c>
    </row>
    <row r="1322" spans="1:42" x14ac:dyDescent="0.2">
      <c r="A1322" s="55" t="s">
        <v>667</v>
      </c>
      <c r="B1322" s="55" t="s">
        <v>1146</v>
      </c>
      <c r="C1322" s="55" t="s">
        <v>1227</v>
      </c>
      <c r="D1322" s="55" t="s">
        <v>1340</v>
      </c>
      <c r="E1322" s="55" t="s">
        <v>1710</v>
      </c>
      <c r="F1322" s="56">
        <v>1.24</v>
      </c>
      <c r="G1322" s="56">
        <v>0</v>
      </c>
      <c r="H1322" s="56">
        <f t="shared" si="312"/>
        <v>0</v>
      </c>
      <c r="I1322" s="56">
        <f t="shared" si="313"/>
        <v>0</v>
      </c>
      <c r="J1322" s="56">
        <f t="shared" si="314"/>
        <v>0</v>
      </c>
      <c r="K1322" s="56">
        <v>0</v>
      </c>
      <c r="L1322" s="56">
        <f t="shared" si="315"/>
        <v>0</v>
      </c>
      <c r="M1322" s="57" t="s">
        <v>10</v>
      </c>
      <c r="N1322" s="56">
        <f t="shared" si="316"/>
        <v>0</v>
      </c>
      <c r="Y1322" s="56">
        <f t="shared" si="317"/>
        <v>0</v>
      </c>
      <c r="Z1322" s="56">
        <f t="shared" si="318"/>
        <v>0</v>
      </c>
      <c r="AA1322" s="56">
        <f t="shared" si="319"/>
        <v>0</v>
      </c>
      <c r="AC1322" s="58">
        <v>21</v>
      </c>
      <c r="AD1322" s="58">
        <f t="shared" si="320"/>
        <v>0</v>
      </c>
      <c r="AE1322" s="58">
        <f t="shared" si="321"/>
        <v>0</v>
      </c>
      <c r="AL1322" s="58">
        <f t="shared" si="322"/>
        <v>0</v>
      </c>
      <c r="AM1322" s="58">
        <f t="shared" si="323"/>
        <v>0</v>
      </c>
      <c r="AN1322" s="59" t="s">
        <v>1760</v>
      </c>
      <c r="AO1322" s="59" t="s">
        <v>1767</v>
      </c>
      <c r="AP1322" s="47" t="s">
        <v>1776</v>
      </c>
    </row>
    <row r="1323" spans="1:42" x14ac:dyDescent="0.2">
      <c r="A1323" s="55" t="s">
        <v>668</v>
      </c>
      <c r="B1323" s="55" t="s">
        <v>1146</v>
      </c>
      <c r="C1323" s="55" t="s">
        <v>1228</v>
      </c>
      <c r="D1323" s="55" t="s">
        <v>1341</v>
      </c>
      <c r="E1323" s="55" t="s">
        <v>1710</v>
      </c>
      <c r="F1323" s="56">
        <v>1.24</v>
      </c>
      <c r="G1323" s="56">
        <v>0</v>
      </c>
      <c r="H1323" s="56">
        <f t="shared" si="312"/>
        <v>0</v>
      </c>
      <c r="I1323" s="56">
        <f t="shared" si="313"/>
        <v>0</v>
      </c>
      <c r="J1323" s="56">
        <f t="shared" si="314"/>
        <v>0</v>
      </c>
      <c r="K1323" s="56">
        <v>0</v>
      </c>
      <c r="L1323" s="56">
        <f t="shared" si="315"/>
        <v>0</v>
      </c>
      <c r="M1323" s="57" t="s">
        <v>10</v>
      </c>
      <c r="N1323" s="56">
        <f t="shared" si="316"/>
        <v>0</v>
      </c>
      <c r="Y1323" s="56">
        <f t="shared" si="317"/>
        <v>0</v>
      </c>
      <c r="Z1323" s="56">
        <f t="shared" si="318"/>
        <v>0</v>
      </c>
      <c r="AA1323" s="56">
        <f t="shared" si="319"/>
        <v>0</v>
      </c>
      <c r="AC1323" s="58">
        <v>21</v>
      </c>
      <c r="AD1323" s="58">
        <f t="shared" si="320"/>
        <v>0</v>
      </c>
      <c r="AE1323" s="58">
        <f t="shared" si="321"/>
        <v>0</v>
      </c>
      <c r="AL1323" s="58">
        <f t="shared" si="322"/>
        <v>0</v>
      </c>
      <c r="AM1323" s="58">
        <f t="shared" si="323"/>
        <v>0</v>
      </c>
      <c r="AN1323" s="59" t="s">
        <v>1760</v>
      </c>
      <c r="AO1323" s="59" t="s">
        <v>1767</v>
      </c>
      <c r="AP1323" s="47" t="s">
        <v>1776</v>
      </c>
    </row>
    <row r="1324" spans="1:42" x14ac:dyDescent="0.2">
      <c r="A1324" s="55" t="s">
        <v>669</v>
      </c>
      <c r="B1324" s="55" t="s">
        <v>1146</v>
      </c>
      <c r="C1324" s="55" t="s">
        <v>1229</v>
      </c>
      <c r="D1324" s="55" t="s">
        <v>1342</v>
      </c>
      <c r="E1324" s="55" t="s">
        <v>1710</v>
      </c>
      <c r="F1324" s="56">
        <v>1.24</v>
      </c>
      <c r="G1324" s="56">
        <v>0</v>
      </c>
      <c r="H1324" s="56">
        <f t="shared" si="312"/>
        <v>0</v>
      </c>
      <c r="I1324" s="56">
        <f t="shared" si="313"/>
        <v>0</v>
      </c>
      <c r="J1324" s="56">
        <f t="shared" si="314"/>
        <v>0</v>
      </c>
      <c r="K1324" s="56">
        <v>0</v>
      </c>
      <c r="L1324" s="56">
        <f t="shared" si="315"/>
        <v>0</v>
      </c>
      <c r="M1324" s="57" t="s">
        <v>10</v>
      </c>
      <c r="N1324" s="56">
        <f t="shared" si="316"/>
        <v>0</v>
      </c>
      <c r="Y1324" s="56">
        <f t="shared" si="317"/>
        <v>0</v>
      </c>
      <c r="Z1324" s="56">
        <f t="shared" si="318"/>
        <v>0</v>
      </c>
      <c r="AA1324" s="56">
        <f t="shared" si="319"/>
        <v>0</v>
      </c>
      <c r="AC1324" s="58">
        <v>21</v>
      </c>
      <c r="AD1324" s="58">
        <f t="shared" si="320"/>
        <v>0</v>
      </c>
      <c r="AE1324" s="58">
        <f t="shared" si="321"/>
        <v>0</v>
      </c>
      <c r="AL1324" s="58">
        <f t="shared" si="322"/>
        <v>0</v>
      </c>
      <c r="AM1324" s="58">
        <f t="shared" si="323"/>
        <v>0</v>
      </c>
      <c r="AN1324" s="59" t="s">
        <v>1760</v>
      </c>
      <c r="AO1324" s="59" t="s">
        <v>1767</v>
      </c>
      <c r="AP1324" s="47" t="s">
        <v>1776</v>
      </c>
    </row>
    <row r="1325" spans="1:42" x14ac:dyDescent="0.2">
      <c r="A1325" s="55" t="s">
        <v>670</v>
      </c>
      <c r="B1325" s="55" t="s">
        <v>1146</v>
      </c>
      <c r="C1325" s="55" t="s">
        <v>1230</v>
      </c>
      <c r="D1325" s="55" t="s">
        <v>1343</v>
      </c>
      <c r="E1325" s="55" t="s">
        <v>1710</v>
      </c>
      <c r="F1325" s="56">
        <v>1.24</v>
      </c>
      <c r="G1325" s="56">
        <v>0</v>
      </c>
      <c r="H1325" s="56">
        <f t="shared" si="312"/>
        <v>0</v>
      </c>
      <c r="I1325" s="56">
        <f t="shared" si="313"/>
        <v>0</v>
      </c>
      <c r="J1325" s="56">
        <f t="shared" si="314"/>
        <v>0</v>
      </c>
      <c r="K1325" s="56">
        <v>0</v>
      </c>
      <c r="L1325" s="56">
        <f t="shared" si="315"/>
        <v>0</v>
      </c>
      <c r="M1325" s="57" t="s">
        <v>10</v>
      </c>
      <c r="N1325" s="56">
        <f t="shared" si="316"/>
        <v>0</v>
      </c>
      <c r="Y1325" s="56">
        <f t="shared" si="317"/>
        <v>0</v>
      </c>
      <c r="Z1325" s="56">
        <f t="shared" si="318"/>
        <v>0</v>
      </c>
      <c r="AA1325" s="56">
        <f t="shared" si="319"/>
        <v>0</v>
      </c>
      <c r="AC1325" s="58">
        <v>21</v>
      </c>
      <c r="AD1325" s="58">
        <f t="shared" si="320"/>
        <v>0</v>
      </c>
      <c r="AE1325" s="58">
        <f t="shared" si="321"/>
        <v>0</v>
      </c>
      <c r="AL1325" s="58">
        <f t="shared" si="322"/>
        <v>0</v>
      </c>
      <c r="AM1325" s="58">
        <f t="shared" si="323"/>
        <v>0</v>
      </c>
      <c r="AN1325" s="59" t="s">
        <v>1760</v>
      </c>
      <c r="AO1325" s="59" t="s">
        <v>1767</v>
      </c>
      <c r="AP1325" s="47" t="s">
        <v>1776</v>
      </c>
    </row>
    <row r="1326" spans="1:42" x14ac:dyDescent="0.2">
      <c r="A1326" s="52"/>
      <c r="B1326" s="53" t="s">
        <v>1147</v>
      </c>
      <c r="C1326" s="53"/>
      <c r="D1326" s="269" t="s">
        <v>1527</v>
      </c>
      <c r="E1326" s="270"/>
      <c r="F1326" s="270"/>
      <c r="G1326" s="270"/>
      <c r="H1326" s="54">
        <f>H1327+H1332+H1335+H1338+H1349+H1362+H1365+H1398+H1408+H1432+H1437+H1448+H1456+H1464+H1467+H1469</f>
        <v>0</v>
      </c>
      <c r="I1326" s="54">
        <f>I1327+I1332+I1335+I1338+I1349+I1362+I1365+I1398+I1408+I1432+I1437+I1448+I1456+I1464+I1467+I1469</f>
        <v>0</v>
      </c>
      <c r="J1326" s="54">
        <f>H1326+I1326</f>
        <v>0</v>
      </c>
      <c r="K1326" s="47"/>
      <c r="L1326" s="54">
        <f>L1327+L1332+L1335+L1338+L1349+L1362+L1365+L1398+L1408+L1432+L1437+L1448+L1456+L1464+L1467+L1469</f>
        <v>3.3928976000000004</v>
      </c>
    </row>
    <row r="1327" spans="1:42" x14ac:dyDescent="0.2">
      <c r="A1327" s="52"/>
      <c r="B1327" s="53" t="s">
        <v>1147</v>
      </c>
      <c r="C1327" s="53" t="s">
        <v>38</v>
      </c>
      <c r="D1327" s="269" t="s">
        <v>1248</v>
      </c>
      <c r="E1327" s="270"/>
      <c r="F1327" s="270"/>
      <c r="G1327" s="270"/>
      <c r="H1327" s="54">
        <f>SUM(H1328:H1331)</f>
        <v>0</v>
      </c>
      <c r="I1327" s="54">
        <f>SUM(I1328:I1331)</f>
        <v>0</v>
      </c>
      <c r="J1327" s="54">
        <f>H1327+I1327</f>
        <v>0</v>
      </c>
      <c r="K1327" s="47"/>
      <c r="L1327" s="54">
        <f>SUM(L1328:L1331)</f>
        <v>6.1462200000000002E-2</v>
      </c>
      <c r="O1327" s="54">
        <f>IF(P1327="PR",J1327,SUM(N1328:N1331))</f>
        <v>0</v>
      </c>
      <c r="P1327" s="47" t="s">
        <v>1734</v>
      </c>
      <c r="Q1327" s="54">
        <f>IF(P1327="HS",H1327,0)</f>
        <v>0</v>
      </c>
      <c r="R1327" s="54">
        <f>IF(P1327="HS",I1327-O1327,0)</f>
        <v>0</v>
      </c>
      <c r="S1327" s="54">
        <f>IF(P1327="PS",H1327,0)</f>
        <v>0</v>
      </c>
      <c r="T1327" s="54">
        <f>IF(P1327="PS",I1327-O1327,0)</f>
        <v>0</v>
      </c>
      <c r="U1327" s="54">
        <f>IF(P1327="MP",H1327,0)</f>
        <v>0</v>
      </c>
      <c r="V1327" s="54">
        <f>IF(P1327="MP",I1327-O1327,0)</f>
        <v>0</v>
      </c>
      <c r="W1327" s="54">
        <f>IF(P1327="OM",H1327,0)</f>
        <v>0</v>
      </c>
      <c r="X1327" s="47" t="s">
        <v>1147</v>
      </c>
      <c r="AH1327" s="54">
        <f>SUM(Y1328:Y1331)</f>
        <v>0</v>
      </c>
      <c r="AI1327" s="54">
        <f>SUM(Z1328:Z1331)</f>
        <v>0</v>
      </c>
      <c r="AJ1327" s="54">
        <f>SUM(AA1328:AA1331)</f>
        <v>0</v>
      </c>
    </row>
    <row r="1328" spans="1:42" x14ac:dyDescent="0.2">
      <c r="A1328" s="55" t="s">
        <v>671</v>
      </c>
      <c r="B1328" s="55" t="s">
        <v>1147</v>
      </c>
      <c r="C1328" s="55" t="s">
        <v>1155</v>
      </c>
      <c r="D1328" s="55" t="s">
        <v>1835</v>
      </c>
      <c r="E1328" s="55" t="s">
        <v>1707</v>
      </c>
      <c r="F1328" s="56">
        <v>0.02</v>
      </c>
      <c r="G1328" s="56">
        <v>0</v>
      </c>
      <c r="H1328" s="56">
        <f>ROUND(F1328*AD1328,2)</f>
        <v>0</v>
      </c>
      <c r="I1328" s="56">
        <f>J1328-H1328</f>
        <v>0</v>
      </c>
      <c r="J1328" s="56">
        <f>ROUND(F1328*G1328,2)</f>
        <v>0</v>
      </c>
      <c r="K1328" s="56">
        <v>2.53999</v>
      </c>
      <c r="L1328" s="56">
        <f>F1328*K1328</f>
        <v>5.0799799999999999E-2</v>
      </c>
      <c r="M1328" s="57" t="s">
        <v>7</v>
      </c>
      <c r="N1328" s="56">
        <f>IF(M1328="5",I1328,0)</f>
        <v>0</v>
      </c>
      <c r="Y1328" s="56">
        <f>IF(AC1328=0,J1328,0)</f>
        <v>0</v>
      </c>
      <c r="Z1328" s="56">
        <f>IF(AC1328=15,J1328,0)</f>
        <v>0</v>
      </c>
      <c r="AA1328" s="56">
        <f>IF(AC1328=21,J1328,0)</f>
        <v>0</v>
      </c>
      <c r="AC1328" s="58">
        <v>21</v>
      </c>
      <c r="AD1328" s="58">
        <f>G1328*0.813362397820164</f>
        <v>0</v>
      </c>
      <c r="AE1328" s="58">
        <f>G1328*(1-0.813362397820164)</f>
        <v>0</v>
      </c>
      <c r="AL1328" s="58">
        <f>F1328*AD1328</f>
        <v>0</v>
      </c>
      <c r="AM1328" s="58">
        <f>F1328*AE1328</f>
        <v>0</v>
      </c>
      <c r="AN1328" s="59" t="s">
        <v>1745</v>
      </c>
      <c r="AO1328" s="59" t="s">
        <v>1761</v>
      </c>
      <c r="AP1328" s="47" t="s">
        <v>1777</v>
      </c>
    </row>
    <row r="1329" spans="1:42" x14ac:dyDescent="0.2">
      <c r="D1329" s="60" t="s">
        <v>1249</v>
      </c>
      <c r="F1329" s="61">
        <v>0.02</v>
      </c>
    </row>
    <row r="1330" spans="1:42" x14ac:dyDescent="0.2">
      <c r="A1330" s="55" t="s">
        <v>672</v>
      </c>
      <c r="B1330" s="55" t="s">
        <v>1147</v>
      </c>
      <c r="C1330" s="55" t="s">
        <v>1156</v>
      </c>
      <c r="D1330" s="55" t="s">
        <v>1250</v>
      </c>
      <c r="E1330" s="55" t="s">
        <v>1708</v>
      </c>
      <c r="F1330" s="56">
        <v>0.28000000000000003</v>
      </c>
      <c r="G1330" s="56">
        <v>0</v>
      </c>
      <c r="H1330" s="56">
        <f>ROUND(F1330*AD1330,2)</f>
        <v>0</v>
      </c>
      <c r="I1330" s="56">
        <f>J1330-H1330</f>
        <v>0</v>
      </c>
      <c r="J1330" s="56">
        <f>ROUND(F1330*G1330,2)</f>
        <v>0</v>
      </c>
      <c r="K1330" s="56">
        <v>3.8080000000000003E-2</v>
      </c>
      <c r="L1330" s="56">
        <f>F1330*K1330</f>
        <v>1.0662400000000002E-2</v>
      </c>
      <c r="M1330" s="57" t="s">
        <v>7</v>
      </c>
      <c r="N1330" s="56">
        <f>IF(M1330="5",I1330,0)</f>
        <v>0</v>
      </c>
      <c r="Y1330" s="56">
        <f>IF(AC1330=0,J1330,0)</f>
        <v>0</v>
      </c>
      <c r="Z1330" s="56">
        <f>IF(AC1330=15,J1330,0)</f>
        <v>0</v>
      </c>
      <c r="AA1330" s="56">
        <f>IF(AC1330=21,J1330,0)</f>
        <v>0</v>
      </c>
      <c r="AC1330" s="58">
        <v>21</v>
      </c>
      <c r="AD1330" s="58">
        <f>G1330*0.555284552845528</f>
        <v>0</v>
      </c>
      <c r="AE1330" s="58">
        <f>G1330*(1-0.555284552845528)</f>
        <v>0</v>
      </c>
      <c r="AL1330" s="58">
        <f>F1330*AD1330</f>
        <v>0</v>
      </c>
      <c r="AM1330" s="58">
        <f>F1330*AE1330</f>
        <v>0</v>
      </c>
      <c r="AN1330" s="59" t="s">
        <v>1745</v>
      </c>
      <c r="AO1330" s="59" t="s">
        <v>1761</v>
      </c>
      <c r="AP1330" s="47" t="s">
        <v>1777</v>
      </c>
    </row>
    <row r="1331" spans="1:42" x14ac:dyDescent="0.2">
      <c r="D1331" s="60" t="s">
        <v>1251</v>
      </c>
      <c r="F1331" s="61">
        <v>0.28000000000000003</v>
      </c>
    </row>
    <row r="1332" spans="1:42" x14ac:dyDescent="0.2">
      <c r="A1332" s="52"/>
      <c r="B1332" s="53" t="s">
        <v>1147</v>
      </c>
      <c r="C1332" s="53" t="s">
        <v>39</v>
      </c>
      <c r="D1332" s="269" t="s">
        <v>1252</v>
      </c>
      <c r="E1332" s="270"/>
      <c r="F1332" s="270"/>
      <c r="G1332" s="270"/>
      <c r="H1332" s="54">
        <f>SUM(H1333:H1333)</f>
        <v>0</v>
      </c>
      <c r="I1332" s="54">
        <f>SUM(I1333:I1333)</f>
        <v>0</v>
      </c>
      <c r="J1332" s="54">
        <f>H1332+I1332</f>
        <v>0</v>
      </c>
      <c r="K1332" s="47"/>
      <c r="L1332" s="54">
        <f>SUM(L1333:L1333)</f>
        <v>0.12659999999999999</v>
      </c>
      <c r="O1332" s="54">
        <f>IF(P1332="PR",J1332,SUM(N1333:N1333))</f>
        <v>0</v>
      </c>
      <c r="P1332" s="47" t="s">
        <v>1734</v>
      </c>
      <c r="Q1332" s="54">
        <f>IF(P1332="HS",H1332,0)</f>
        <v>0</v>
      </c>
      <c r="R1332" s="54">
        <f>IF(P1332="HS",I1332-O1332,0)</f>
        <v>0</v>
      </c>
      <c r="S1332" s="54">
        <f>IF(P1332="PS",H1332,0)</f>
        <v>0</v>
      </c>
      <c r="T1332" s="54">
        <f>IF(P1332="PS",I1332-O1332,0)</f>
        <v>0</v>
      </c>
      <c r="U1332" s="54">
        <f>IF(P1332="MP",H1332,0)</f>
        <v>0</v>
      </c>
      <c r="V1332" s="54">
        <f>IF(P1332="MP",I1332-O1332,0)</f>
        <v>0</v>
      </c>
      <c r="W1332" s="54">
        <f>IF(P1332="OM",H1332,0)</f>
        <v>0</v>
      </c>
      <c r="X1332" s="47" t="s">
        <v>1147</v>
      </c>
      <c r="AH1332" s="54">
        <f>SUM(Y1333:Y1333)</f>
        <v>0</v>
      </c>
      <c r="AI1332" s="54">
        <f>SUM(Z1333:Z1333)</f>
        <v>0</v>
      </c>
      <c r="AJ1332" s="54">
        <f>SUM(AA1333:AA1333)</f>
        <v>0</v>
      </c>
    </row>
    <row r="1333" spans="1:42" x14ac:dyDescent="0.2">
      <c r="A1333" s="55" t="s">
        <v>673</v>
      </c>
      <c r="B1333" s="55" t="s">
        <v>1147</v>
      </c>
      <c r="C1333" s="55" t="s">
        <v>1157</v>
      </c>
      <c r="D1333" s="55" t="s">
        <v>1844</v>
      </c>
      <c r="E1333" s="55" t="s">
        <v>1708</v>
      </c>
      <c r="F1333" s="56">
        <v>1.2</v>
      </c>
      <c r="G1333" s="56">
        <v>0</v>
      </c>
      <c r="H1333" s="56">
        <f>ROUND(F1333*AD1333,2)</f>
        <v>0</v>
      </c>
      <c r="I1333" s="56">
        <f>J1333-H1333</f>
        <v>0</v>
      </c>
      <c r="J1333" s="56">
        <f>ROUND(F1333*G1333,2)</f>
        <v>0</v>
      </c>
      <c r="K1333" s="56">
        <v>0.1055</v>
      </c>
      <c r="L1333" s="56">
        <f>F1333*K1333</f>
        <v>0.12659999999999999</v>
      </c>
      <c r="M1333" s="57" t="s">
        <v>7</v>
      </c>
      <c r="N1333" s="56">
        <f>IF(M1333="5",I1333,0)</f>
        <v>0</v>
      </c>
      <c r="Y1333" s="56">
        <f>IF(AC1333=0,J1333,0)</f>
        <v>0</v>
      </c>
      <c r="Z1333" s="56">
        <f>IF(AC1333=15,J1333,0)</f>
        <v>0</v>
      </c>
      <c r="AA1333" s="56">
        <f>IF(AC1333=21,J1333,0)</f>
        <v>0</v>
      </c>
      <c r="AC1333" s="58">
        <v>21</v>
      </c>
      <c r="AD1333" s="58">
        <f>G1333*0.853314527503526</f>
        <v>0</v>
      </c>
      <c r="AE1333" s="58">
        <f>G1333*(1-0.853314527503526)</f>
        <v>0</v>
      </c>
      <c r="AL1333" s="58">
        <f>F1333*AD1333</f>
        <v>0</v>
      </c>
      <c r="AM1333" s="58">
        <f>F1333*AE1333</f>
        <v>0</v>
      </c>
      <c r="AN1333" s="59" t="s">
        <v>1746</v>
      </c>
      <c r="AO1333" s="59" t="s">
        <v>1761</v>
      </c>
      <c r="AP1333" s="47" t="s">
        <v>1777</v>
      </c>
    </row>
    <row r="1334" spans="1:42" x14ac:dyDescent="0.2">
      <c r="D1334" s="60" t="s">
        <v>1345</v>
      </c>
      <c r="F1334" s="61">
        <v>1.2</v>
      </c>
    </row>
    <row r="1335" spans="1:42" x14ac:dyDescent="0.2">
      <c r="A1335" s="52"/>
      <c r="B1335" s="53" t="s">
        <v>1147</v>
      </c>
      <c r="C1335" s="53" t="s">
        <v>43</v>
      </c>
      <c r="D1335" s="269" t="s">
        <v>1254</v>
      </c>
      <c r="E1335" s="270"/>
      <c r="F1335" s="270"/>
      <c r="G1335" s="270"/>
      <c r="H1335" s="54">
        <f>SUM(H1336:H1336)</f>
        <v>0</v>
      </c>
      <c r="I1335" s="54">
        <f>SUM(I1336:I1336)</f>
        <v>0</v>
      </c>
      <c r="J1335" s="54">
        <f>H1335+I1335</f>
        <v>0</v>
      </c>
      <c r="K1335" s="47"/>
      <c r="L1335" s="54">
        <f>SUM(L1336:L1336)</f>
        <v>0.10285799999999999</v>
      </c>
      <c r="O1335" s="54">
        <f>IF(P1335="PR",J1335,SUM(N1336:N1336))</f>
        <v>0</v>
      </c>
      <c r="P1335" s="47" t="s">
        <v>1734</v>
      </c>
      <c r="Q1335" s="54">
        <f>IF(P1335="HS",H1335,0)</f>
        <v>0</v>
      </c>
      <c r="R1335" s="54">
        <f>IF(P1335="HS",I1335-O1335,0)</f>
        <v>0</v>
      </c>
      <c r="S1335" s="54">
        <f>IF(P1335="PS",H1335,0)</f>
        <v>0</v>
      </c>
      <c r="T1335" s="54">
        <f>IF(P1335="PS",I1335-O1335,0)</f>
        <v>0</v>
      </c>
      <c r="U1335" s="54">
        <f>IF(P1335="MP",H1335,0)</f>
        <v>0</v>
      </c>
      <c r="V1335" s="54">
        <f>IF(P1335="MP",I1335-O1335,0)</f>
        <v>0</v>
      </c>
      <c r="W1335" s="54">
        <f>IF(P1335="OM",H1335,0)</f>
        <v>0</v>
      </c>
      <c r="X1335" s="47" t="s">
        <v>1147</v>
      </c>
      <c r="AH1335" s="54">
        <f>SUM(Y1336:Y1336)</f>
        <v>0</v>
      </c>
      <c r="AI1335" s="54">
        <f>SUM(Z1336:Z1336)</f>
        <v>0</v>
      </c>
      <c r="AJ1335" s="54">
        <f>SUM(AA1336:AA1336)</f>
        <v>0</v>
      </c>
    </row>
    <row r="1336" spans="1:42" x14ac:dyDescent="0.2">
      <c r="A1336" s="55" t="s">
        <v>674</v>
      </c>
      <c r="B1336" s="55" t="s">
        <v>1147</v>
      </c>
      <c r="C1336" s="55" t="s">
        <v>1158</v>
      </c>
      <c r="D1336" s="55" t="s">
        <v>1255</v>
      </c>
      <c r="E1336" s="55" t="s">
        <v>1708</v>
      </c>
      <c r="F1336" s="56">
        <v>5.53</v>
      </c>
      <c r="G1336" s="56">
        <v>0</v>
      </c>
      <c r="H1336" s="56">
        <f>ROUND(F1336*AD1336,2)</f>
        <v>0</v>
      </c>
      <c r="I1336" s="56">
        <f>J1336-H1336</f>
        <v>0</v>
      </c>
      <c r="J1336" s="56">
        <f>ROUND(F1336*G1336,2)</f>
        <v>0</v>
      </c>
      <c r="K1336" s="56">
        <v>1.8599999999999998E-2</v>
      </c>
      <c r="L1336" s="56">
        <f>F1336*K1336</f>
        <v>0.10285799999999999</v>
      </c>
      <c r="M1336" s="57" t="s">
        <v>7</v>
      </c>
      <c r="N1336" s="56">
        <f>IF(M1336="5",I1336,0)</f>
        <v>0</v>
      </c>
      <c r="Y1336" s="56">
        <f>IF(AC1336=0,J1336,0)</f>
        <v>0</v>
      </c>
      <c r="Z1336" s="56">
        <f>IF(AC1336=15,J1336,0)</f>
        <v>0</v>
      </c>
      <c r="AA1336" s="56">
        <f>IF(AC1336=21,J1336,0)</f>
        <v>0</v>
      </c>
      <c r="AC1336" s="58">
        <v>21</v>
      </c>
      <c r="AD1336" s="58">
        <f>G1336*0.563277249451353</f>
        <v>0</v>
      </c>
      <c r="AE1336" s="58">
        <f>G1336*(1-0.563277249451353)</f>
        <v>0</v>
      </c>
      <c r="AL1336" s="58">
        <f>F1336*AD1336</f>
        <v>0</v>
      </c>
      <c r="AM1336" s="58">
        <f>F1336*AE1336</f>
        <v>0</v>
      </c>
      <c r="AN1336" s="59" t="s">
        <v>1747</v>
      </c>
      <c r="AO1336" s="59" t="s">
        <v>1761</v>
      </c>
      <c r="AP1336" s="47" t="s">
        <v>1777</v>
      </c>
    </row>
    <row r="1337" spans="1:42" x14ac:dyDescent="0.2">
      <c r="D1337" s="60" t="s">
        <v>1346</v>
      </c>
      <c r="F1337" s="61">
        <v>5.53</v>
      </c>
    </row>
    <row r="1338" spans="1:42" x14ac:dyDescent="0.2">
      <c r="A1338" s="52"/>
      <c r="B1338" s="53" t="s">
        <v>1147</v>
      </c>
      <c r="C1338" s="53" t="s">
        <v>68</v>
      </c>
      <c r="D1338" s="269" t="s">
        <v>1257</v>
      </c>
      <c r="E1338" s="270"/>
      <c r="F1338" s="270"/>
      <c r="G1338" s="270"/>
      <c r="H1338" s="54">
        <f>SUM(H1339:H1347)</f>
        <v>0</v>
      </c>
      <c r="I1338" s="54">
        <f>SUM(I1339:I1347)</f>
        <v>0</v>
      </c>
      <c r="J1338" s="54">
        <f>H1338+I1338</f>
        <v>0</v>
      </c>
      <c r="K1338" s="47"/>
      <c r="L1338" s="54">
        <f>SUM(L1339:L1347)</f>
        <v>0.48210060000000005</v>
      </c>
      <c r="O1338" s="54">
        <f>IF(P1338="PR",J1338,SUM(N1339:N1347))</f>
        <v>0</v>
      </c>
      <c r="P1338" s="47" t="s">
        <v>1734</v>
      </c>
      <c r="Q1338" s="54">
        <f>IF(P1338="HS",H1338,0)</f>
        <v>0</v>
      </c>
      <c r="R1338" s="54">
        <f>IF(P1338="HS",I1338-O1338,0)</f>
        <v>0</v>
      </c>
      <c r="S1338" s="54">
        <f>IF(P1338="PS",H1338,0)</f>
        <v>0</v>
      </c>
      <c r="T1338" s="54">
        <f>IF(P1338="PS",I1338-O1338,0)</f>
        <v>0</v>
      </c>
      <c r="U1338" s="54">
        <f>IF(P1338="MP",H1338,0)</f>
        <v>0</v>
      </c>
      <c r="V1338" s="54">
        <f>IF(P1338="MP",I1338-O1338,0)</f>
        <v>0</v>
      </c>
      <c r="W1338" s="54">
        <f>IF(P1338="OM",H1338,0)</f>
        <v>0</v>
      </c>
      <c r="X1338" s="47" t="s">
        <v>1147</v>
      </c>
      <c r="AH1338" s="54">
        <f>SUM(Y1339:Y1347)</f>
        <v>0</v>
      </c>
      <c r="AI1338" s="54">
        <f>SUM(Z1339:Z1347)</f>
        <v>0</v>
      </c>
      <c r="AJ1338" s="54">
        <f>SUM(AA1339:AA1347)</f>
        <v>0</v>
      </c>
    </row>
    <row r="1339" spans="1:42" x14ac:dyDescent="0.2">
      <c r="A1339" s="55" t="s">
        <v>675</v>
      </c>
      <c r="B1339" s="55" t="s">
        <v>1147</v>
      </c>
      <c r="C1339" s="55" t="s">
        <v>1159</v>
      </c>
      <c r="D1339" s="55" t="s">
        <v>1836</v>
      </c>
      <c r="E1339" s="55" t="s">
        <v>1707</v>
      </c>
      <c r="F1339" s="56">
        <v>0.11</v>
      </c>
      <c r="G1339" s="56">
        <v>0</v>
      </c>
      <c r="H1339" s="56">
        <f>ROUND(F1339*AD1339,2)</f>
        <v>0</v>
      </c>
      <c r="I1339" s="56">
        <f>J1339-H1339</f>
        <v>0</v>
      </c>
      <c r="J1339" s="56">
        <f>ROUND(F1339*G1339,2)</f>
        <v>0</v>
      </c>
      <c r="K1339" s="56">
        <v>2.5249999999999999</v>
      </c>
      <c r="L1339" s="56">
        <f>F1339*K1339</f>
        <v>0.27775</v>
      </c>
      <c r="M1339" s="57" t="s">
        <v>7</v>
      </c>
      <c r="N1339" s="56">
        <f>IF(M1339="5",I1339,0)</f>
        <v>0</v>
      </c>
      <c r="Y1339" s="56">
        <f>IF(AC1339=0,J1339,0)</f>
        <v>0</v>
      </c>
      <c r="Z1339" s="56">
        <f>IF(AC1339=15,J1339,0)</f>
        <v>0</v>
      </c>
      <c r="AA1339" s="56">
        <f>IF(AC1339=21,J1339,0)</f>
        <v>0</v>
      </c>
      <c r="AC1339" s="58">
        <v>21</v>
      </c>
      <c r="AD1339" s="58">
        <f>G1339*0.859082802547771</f>
        <v>0</v>
      </c>
      <c r="AE1339" s="58">
        <f>G1339*(1-0.859082802547771)</f>
        <v>0</v>
      </c>
      <c r="AL1339" s="58">
        <f>F1339*AD1339</f>
        <v>0</v>
      </c>
      <c r="AM1339" s="58">
        <f>F1339*AE1339</f>
        <v>0</v>
      </c>
      <c r="AN1339" s="59" t="s">
        <v>1748</v>
      </c>
      <c r="AO1339" s="59" t="s">
        <v>1762</v>
      </c>
      <c r="AP1339" s="47" t="s">
        <v>1777</v>
      </c>
    </row>
    <row r="1340" spans="1:42" x14ac:dyDescent="0.2">
      <c r="D1340" s="60" t="s">
        <v>1528</v>
      </c>
      <c r="F1340" s="61">
        <v>0.11</v>
      </c>
    </row>
    <row r="1341" spans="1:42" x14ac:dyDescent="0.2">
      <c r="A1341" s="55" t="s">
        <v>676</v>
      </c>
      <c r="B1341" s="55" t="s">
        <v>1147</v>
      </c>
      <c r="C1341" s="55" t="s">
        <v>1160</v>
      </c>
      <c r="D1341" s="55" t="s">
        <v>1259</v>
      </c>
      <c r="E1341" s="55" t="s">
        <v>1708</v>
      </c>
      <c r="F1341" s="56">
        <v>0.12</v>
      </c>
      <c r="G1341" s="56">
        <v>0</v>
      </c>
      <c r="H1341" s="56">
        <f>ROUND(F1341*AD1341,2)</f>
        <v>0</v>
      </c>
      <c r="I1341" s="56">
        <f>J1341-H1341</f>
        <v>0</v>
      </c>
      <c r="J1341" s="56">
        <f>ROUND(F1341*G1341,2)</f>
        <v>0</v>
      </c>
      <c r="K1341" s="56">
        <v>1.41E-2</v>
      </c>
      <c r="L1341" s="56">
        <f>F1341*K1341</f>
        <v>1.6919999999999999E-3</v>
      </c>
      <c r="M1341" s="57" t="s">
        <v>7</v>
      </c>
      <c r="N1341" s="56">
        <f>IF(M1341="5",I1341,0)</f>
        <v>0</v>
      </c>
      <c r="Y1341" s="56">
        <f>IF(AC1341=0,J1341,0)</f>
        <v>0</v>
      </c>
      <c r="Z1341" s="56">
        <f>IF(AC1341=15,J1341,0)</f>
        <v>0</v>
      </c>
      <c r="AA1341" s="56">
        <f>IF(AC1341=21,J1341,0)</f>
        <v>0</v>
      </c>
      <c r="AC1341" s="58">
        <v>21</v>
      </c>
      <c r="AD1341" s="58">
        <f>G1341*0.637948717948718</f>
        <v>0</v>
      </c>
      <c r="AE1341" s="58">
        <f>G1341*(1-0.637948717948718)</f>
        <v>0</v>
      </c>
      <c r="AL1341" s="58">
        <f>F1341*AD1341</f>
        <v>0</v>
      </c>
      <c r="AM1341" s="58">
        <f>F1341*AE1341</f>
        <v>0</v>
      </c>
      <c r="AN1341" s="59" t="s">
        <v>1748</v>
      </c>
      <c r="AO1341" s="59" t="s">
        <v>1762</v>
      </c>
      <c r="AP1341" s="47" t="s">
        <v>1777</v>
      </c>
    </row>
    <row r="1342" spans="1:42" x14ac:dyDescent="0.2">
      <c r="D1342" s="60" t="s">
        <v>1529</v>
      </c>
      <c r="F1342" s="61">
        <v>0.12</v>
      </c>
    </row>
    <row r="1343" spans="1:42" x14ac:dyDescent="0.2">
      <c r="A1343" s="55" t="s">
        <v>677</v>
      </c>
      <c r="B1343" s="55" t="s">
        <v>1147</v>
      </c>
      <c r="C1343" s="55" t="s">
        <v>1161</v>
      </c>
      <c r="D1343" s="55" t="s">
        <v>1261</v>
      </c>
      <c r="E1343" s="55" t="s">
        <v>1708</v>
      </c>
      <c r="F1343" s="56">
        <v>0.12</v>
      </c>
      <c r="G1343" s="56">
        <v>0</v>
      </c>
      <c r="H1343" s="56">
        <f>ROUND(F1343*AD1343,2)</f>
        <v>0</v>
      </c>
      <c r="I1343" s="56">
        <f>J1343-H1343</f>
        <v>0</v>
      </c>
      <c r="J1343" s="56">
        <f>ROUND(F1343*G1343,2)</f>
        <v>0</v>
      </c>
      <c r="K1343" s="56">
        <v>0</v>
      </c>
      <c r="L1343" s="56">
        <f>F1343*K1343</f>
        <v>0</v>
      </c>
      <c r="M1343" s="57" t="s">
        <v>7</v>
      </c>
      <c r="N1343" s="56">
        <f>IF(M1343="5",I1343,0)</f>
        <v>0</v>
      </c>
      <c r="Y1343" s="56">
        <f>IF(AC1343=0,J1343,0)</f>
        <v>0</v>
      </c>
      <c r="Z1343" s="56">
        <f>IF(AC1343=15,J1343,0)</f>
        <v>0</v>
      </c>
      <c r="AA1343" s="56">
        <f>IF(AC1343=21,J1343,0)</f>
        <v>0</v>
      </c>
      <c r="AC1343" s="58">
        <v>21</v>
      </c>
      <c r="AD1343" s="58">
        <f>G1343*0</f>
        <v>0</v>
      </c>
      <c r="AE1343" s="58">
        <f>G1343*(1-0)</f>
        <v>0</v>
      </c>
      <c r="AL1343" s="58">
        <f>F1343*AD1343</f>
        <v>0</v>
      </c>
      <c r="AM1343" s="58">
        <f>F1343*AE1343</f>
        <v>0</v>
      </c>
      <c r="AN1343" s="59" t="s">
        <v>1748</v>
      </c>
      <c r="AO1343" s="59" t="s">
        <v>1762</v>
      </c>
      <c r="AP1343" s="47" t="s">
        <v>1777</v>
      </c>
    </row>
    <row r="1344" spans="1:42" x14ac:dyDescent="0.2">
      <c r="D1344" s="60" t="s">
        <v>1349</v>
      </c>
      <c r="F1344" s="61">
        <v>0.12</v>
      </c>
    </row>
    <row r="1345" spans="1:42" x14ac:dyDescent="0.2">
      <c r="A1345" s="55" t="s">
        <v>678</v>
      </c>
      <c r="B1345" s="55" t="s">
        <v>1147</v>
      </c>
      <c r="C1345" s="55" t="s">
        <v>1162</v>
      </c>
      <c r="D1345" s="55" t="s">
        <v>1263</v>
      </c>
      <c r="E1345" s="55" t="s">
        <v>1708</v>
      </c>
      <c r="F1345" s="56">
        <v>5.41</v>
      </c>
      <c r="G1345" s="56">
        <v>0</v>
      </c>
      <c r="H1345" s="56">
        <f>ROUND(F1345*AD1345,2)</f>
        <v>0</v>
      </c>
      <c r="I1345" s="56">
        <f>J1345-H1345</f>
        <v>0</v>
      </c>
      <c r="J1345" s="56">
        <f>ROUND(F1345*G1345,2)</f>
        <v>0</v>
      </c>
      <c r="K1345" s="56">
        <v>3.415E-2</v>
      </c>
      <c r="L1345" s="56">
        <f>F1345*K1345</f>
        <v>0.18475150000000001</v>
      </c>
      <c r="M1345" s="57" t="s">
        <v>7</v>
      </c>
      <c r="N1345" s="56">
        <f>IF(M1345="5",I1345,0)</f>
        <v>0</v>
      </c>
      <c r="Y1345" s="56">
        <f>IF(AC1345=0,J1345,0)</f>
        <v>0</v>
      </c>
      <c r="Z1345" s="56">
        <f>IF(AC1345=15,J1345,0)</f>
        <v>0</v>
      </c>
      <c r="AA1345" s="56">
        <f>IF(AC1345=21,J1345,0)</f>
        <v>0</v>
      </c>
      <c r="AC1345" s="58">
        <v>21</v>
      </c>
      <c r="AD1345" s="58">
        <f>G1345*0.841828478964401</f>
        <v>0</v>
      </c>
      <c r="AE1345" s="58">
        <f>G1345*(1-0.841828478964401)</f>
        <v>0</v>
      </c>
      <c r="AL1345" s="58">
        <f>F1345*AD1345</f>
        <v>0</v>
      </c>
      <c r="AM1345" s="58">
        <f>F1345*AE1345</f>
        <v>0</v>
      </c>
      <c r="AN1345" s="59" t="s">
        <v>1748</v>
      </c>
      <c r="AO1345" s="59" t="s">
        <v>1762</v>
      </c>
      <c r="AP1345" s="47" t="s">
        <v>1777</v>
      </c>
    </row>
    <row r="1346" spans="1:42" x14ac:dyDescent="0.2">
      <c r="D1346" s="60" t="s">
        <v>1350</v>
      </c>
      <c r="F1346" s="61">
        <v>5.41</v>
      </c>
    </row>
    <row r="1347" spans="1:42" x14ac:dyDescent="0.2">
      <c r="A1347" s="55" t="s">
        <v>679</v>
      </c>
      <c r="B1347" s="55" t="s">
        <v>1147</v>
      </c>
      <c r="C1347" s="55" t="s">
        <v>1163</v>
      </c>
      <c r="D1347" s="55" t="s">
        <v>1845</v>
      </c>
      <c r="E1347" s="55" t="s">
        <v>1708</v>
      </c>
      <c r="F1347" s="56">
        <v>5.41</v>
      </c>
      <c r="G1347" s="56">
        <v>0</v>
      </c>
      <c r="H1347" s="56">
        <f>ROUND(F1347*AD1347,2)</f>
        <v>0</v>
      </c>
      <c r="I1347" s="56">
        <f>J1347-H1347</f>
        <v>0</v>
      </c>
      <c r="J1347" s="56">
        <f>ROUND(F1347*G1347,2)</f>
        <v>0</v>
      </c>
      <c r="K1347" s="56">
        <v>3.31E-3</v>
      </c>
      <c r="L1347" s="56">
        <f>F1347*K1347</f>
        <v>1.7907100000000002E-2</v>
      </c>
      <c r="M1347" s="57" t="s">
        <v>7</v>
      </c>
      <c r="N1347" s="56">
        <f>IF(M1347="5",I1347,0)</f>
        <v>0</v>
      </c>
      <c r="Y1347" s="56">
        <f>IF(AC1347=0,J1347,0)</f>
        <v>0</v>
      </c>
      <c r="Z1347" s="56">
        <f>IF(AC1347=15,J1347,0)</f>
        <v>0</v>
      </c>
      <c r="AA1347" s="56">
        <f>IF(AC1347=21,J1347,0)</f>
        <v>0</v>
      </c>
      <c r="AC1347" s="58">
        <v>21</v>
      </c>
      <c r="AD1347" s="58">
        <f>G1347*0.752032520325203</f>
        <v>0</v>
      </c>
      <c r="AE1347" s="58">
        <f>G1347*(1-0.752032520325203)</f>
        <v>0</v>
      </c>
      <c r="AL1347" s="58">
        <f>F1347*AD1347</f>
        <v>0</v>
      </c>
      <c r="AM1347" s="58">
        <f>F1347*AE1347</f>
        <v>0</v>
      </c>
      <c r="AN1347" s="59" t="s">
        <v>1748</v>
      </c>
      <c r="AO1347" s="59" t="s">
        <v>1762</v>
      </c>
      <c r="AP1347" s="47" t="s">
        <v>1777</v>
      </c>
    </row>
    <row r="1348" spans="1:42" x14ac:dyDescent="0.2">
      <c r="D1348" s="60" t="s">
        <v>1350</v>
      </c>
      <c r="F1348" s="61">
        <v>5.41</v>
      </c>
    </row>
    <row r="1349" spans="1:42" x14ac:dyDescent="0.2">
      <c r="A1349" s="52"/>
      <c r="B1349" s="53" t="s">
        <v>1147</v>
      </c>
      <c r="C1349" s="53" t="s">
        <v>700</v>
      </c>
      <c r="D1349" s="269" t="s">
        <v>1265</v>
      </c>
      <c r="E1349" s="270"/>
      <c r="F1349" s="270"/>
      <c r="G1349" s="270"/>
      <c r="H1349" s="54">
        <f>SUM(H1350:H1360)</f>
        <v>0</v>
      </c>
      <c r="I1349" s="54">
        <f>SUM(I1350:I1360)</f>
        <v>0</v>
      </c>
      <c r="J1349" s="54">
        <f>H1349+I1349</f>
        <v>0</v>
      </c>
      <c r="K1349" s="47"/>
      <c r="L1349" s="54">
        <f>SUM(L1350:L1360)</f>
        <v>1.22819E-2</v>
      </c>
      <c r="O1349" s="54">
        <f>IF(P1349="PR",J1349,SUM(N1350:N1360))</f>
        <v>0</v>
      </c>
      <c r="P1349" s="47" t="s">
        <v>1735</v>
      </c>
      <c r="Q1349" s="54">
        <f>IF(P1349="HS",H1349,0)</f>
        <v>0</v>
      </c>
      <c r="R1349" s="54">
        <f>IF(P1349="HS",I1349-O1349,0)</f>
        <v>0</v>
      </c>
      <c r="S1349" s="54">
        <f>IF(P1349="PS",H1349,0)</f>
        <v>0</v>
      </c>
      <c r="T1349" s="54">
        <f>IF(P1349="PS",I1349-O1349,0)</f>
        <v>0</v>
      </c>
      <c r="U1349" s="54">
        <f>IF(P1349="MP",H1349,0)</f>
        <v>0</v>
      </c>
      <c r="V1349" s="54">
        <f>IF(P1349="MP",I1349-O1349,0)</f>
        <v>0</v>
      </c>
      <c r="W1349" s="54">
        <f>IF(P1349="OM",H1349,0)</f>
        <v>0</v>
      </c>
      <c r="X1349" s="47" t="s">
        <v>1147</v>
      </c>
      <c r="AH1349" s="54">
        <f>SUM(Y1350:Y1360)</f>
        <v>0</v>
      </c>
      <c r="AI1349" s="54">
        <f>SUM(Z1350:Z1360)</f>
        <v>0</v>
      </c>
      <c r="AJ1349" s="54">
        <f>SUM(AA1350:AA1360)</f>
        <v>0</v>
      </c>
    </row>
    <row r="1350" spans="1:42" x14ac:dyDescent="0.2">
      <c r="A1350" s="55" t="s">
        <v>680</v>
      </c>
      <c r="B1350" s="55" t="s">
        <v>1147</v>
      </c>
      <c r="C1350" s="55" t="s">
        <v>1164</v>
      </c>
      <c r="D1350" s="187" t="s">
        <v>1846</v>
      </c>
      <c r="E1350" s="55" t="s">
        <v>1708</v>
      </c>
      <c r="F1350" s="56">
        <v>6.49</v>
      </c>
      <c r="G1350" s="56">
        <v>0</v>
      </c>
      <c r="H1350" s="56">
        <f>ROUND(F1350*AD1350,2)</f>
        <v>0</v>
      </c>
      <c r="I1350" s="56">
        <f>J1350-H1350</f>
        <v>0</v>
      </c>
      <c r="J1350" s="56">
        <f>ROUND(F1350*G1350,2)</f>
        <v>0</v>
      </c>
      <c r="K1350" s="56">
        <v>5.6999999999999998E-4</v>
      </c>
      <c r="L1350" s="56">
        <f>F1350*K1350</f>
        <v>3.6993E-3</v>
      </c>
      <c r="M1350" s="57" t="s">
        <v>7</v>
      </c>
      <c r="N1350" s="56">
        <f>IF(M1350="5",I1350,0)</f>
        <v>0</v>
      </c>
      <c r="Y1350" s="56">
        <f>IF(AC1350=0,J1350,0)</f>
        <v>0</v>
      </c>
      <c r="Z1350" s="56">
        <f>IF(AC1350=15,J1350,0)</f>
        <v>0</v>
      </c>
      <c r="AA1350" s="56">
        <f>IF(AC1350=21,J1350,0)</f>
        <v>0</v>
      </c>
      <c r="AC1350" s="58">
        <v>21</v>
      </c>
      <c r="AD1350" s="58">
        <f>G1350*0.805751492132393</f>
        <v>0</v>
      </c>
      <c r="AE1350" s="58">
        <f>G1350*(1-0.805751492132393)</f>
        <v>0</v>
      </c>
      <c r="AL1350" s="58">
        <f>F1350*AD1350</f>
        <v>0</v>
      </c>
      <c r="AM1350" s="58">
        <f>F1350*AE1350</f>
        <v>0</v>
      </c>
      <c r="AN1350" s="59" t="s">
        <v>1749</v>
      </c>
      <c r="AO1350" s="59" t="s">
        <v>1763</v>
      </c>
      <c r="AP1350" s="47" t="s">
        <v>1777</v>
      </c>
    </row>
    <row r="1351" spans="1:42" x14ac:dyDescent="0.2">
      <c r="D1351" s="188" t="s">
        <v>1351</v>
      </c>
      <c r="F1351" s="61">
        <v>6.49</v>
      </c>
    </row>
    <row r="1352" spans="1:42" x14ac:dyDescent="0.2">
      <c r="A1352" s="55" t="s">
        <v>681</v>
      </c>
      <c r="B1352" s="55" t="s">
        <v>1147</v>
      </c>
      <c r="C1352" s="55" t="s">
        <v>1165</v>
      </c>
      <c r="D1352" s="187" t="s">
        <v>1847</v>
      </c>
      <c r="E1352" s="55" t="s">
        <v>1708</v>
      </c>
      <c r="F1352" s="56">
        <v>6.49</v>
      </c>
      <c r="G1352" s="56">
        <v>0</v>
      </c>
      <c r="H1352" s="56">
        <f>ROUND(F1352*AD1352,2)</f>
        <v>0</v>
      </c>
      <c r="I1352" s="56">
        <f>J1352-H1352</f>
        <v>0</v>
      </c>
      <c r="J1352" s="56">
        <f>ROUND(F1352*G1352,2)</f>
        <v>0</v>
      </c>
      <c r="K1352" s="56">
        <v>7.3999999999999999E-4</v>
      </c>
      <c r="L1352" s="56">
        <f>F1352*K1352</f>
        <v>4.8025999999999998E-3</v>
      </c>
      <c r="M1352" s="57" t="s">
        <v>7</v>
      </c>
      <c r="N1352" s="56">
        <f>IF(M1352="5",I1352,0)</f>
        <v>0</v>
      </c>
      <c r="Y1352" s="56">
        <f>IF(AC1352=0,J1352,0)</f>
        <v>0</v>
      </c>
      <c r="Z1352" s="56">
        <f>IF(AC1352=15,J1352,0)</f>
        <v>0</v>
      </c>
      <c r="AA1352" s="56">
        <f>IF(AC1352=21,J1352,0)</f>
        <v>0</v>
      </c>
      <c r="AC1352" s="58">
        <v>21</v>
      </c>
      <c r="AD1352" s="58">
        <f>G1352*0.750758341759353</f>
        <v>0</v>
      </c>
      <c r="AE1352" s="58">
        <f>G1352*(1-0.750758341759353)</f>
        <v>0</v>
      </c>
      <c r="AL1352" s="58">
        <f>F1352*AD1352</f>
        <v>0</v>
      </c>
      <c r="AM1352" s="58">
        <f>F1352*AE1352</f>
        <v>0</v>
      </c>
      <c r="AN1352" s="59" t="s">
        <v>1749</v>
      </c>
      <c r="AO1352" s="59" t="s">
        <v>1763</v>
      </c>
      <c r="AP1352" s="47" t="s">
        <v>1777</v>
      </c>
    </row>
    <row r="1353" spans="1:42" x14ac:dyDescent="0.2">
      <c r="D1353" s="188" t="s">
        <v>1530</v>
      </c>
      <c r="F1353" s="61">
        <v>6.49</v>
      </c>
    </row>
    <row r="1354" spans="1:42" x14ac:dyDescent="0.2">
      <c r="A1354" s="55" t="s">
        <v>682</v>
      </c>
      <c r="B1354" s="55" t="s">
        <v>1147</v>
      </c>
      <c r="C1354" s="55" t="s">
        <v>1166</v>
      </c>
      <c r="D1354" s="187" t="s">
        <v>1848</v>
      </c>
      <c r="E1354" s="55" t="s">
        <v>1708</v>
      </c>
      <c r="F1354" s="56">
        <v>1.08</v>
      </c>
      <c r="G1354" s="56">
        <v>0</v>
      </c>
      <c r="H1354" s="56">
        <f>ROUND(F1354*AD1354,2)</f>
        <v>0</v>
      </c>
      <c r="I1354" s="56">
        <f>J1354-H1354</f>
        <v>0</v>
      </c>
      <c r="J1354" s="56">
        <f>ROUND(F1354*G1354,2)</f>
        <v>0</v>
      </c>
      <c r="K1354" s="56">
        <v>4.0000000000000002E-4</v>
      </c>
      <c r="L1354" s="56">
        <f>F1354*K1354</f>
        <v>4.3200000000000004E-4</v>
      </c>
      <c r="M1354" s="57" t="s">
        <v>7</v>
      </c>
      <c r="N1354" s="56">
        <f>IF(M1354="5",I1354,0)</f>
        <v>0</v>
      </c>
      <c r="Y1354" s="56">
        <f>IF(AC1354=0,J1354,0)</f>
        <v>0</v>
      </c>
      <c r="Z1354" s="56">
        <f>IF(AC1354=15,J1354,0)</f>
        <v>0</v>
      </c>
      <c r="AA1354" s="56">
        <f>IF(AC1354=21,J1354,0)</f>
        <v>0</v>
      </c>
      <c r="AC1354" s="58">
        <v>21</v>
      </c>
      <c r="AD1354" s="58">
        <f>G1354*0.966850828729282</f>
        <v>0</v>
      </c>
      <c r="AE1354" s="58">
        <f>G1354*(1-0.966850828729282)</f>
        <v>0</v>
      </c>
      <c r="AL1354" s="58">
        <f>F1354*AD1354</f>
        <v>0</v>
      </c>
      <c r="AM1354" s="58">
        <f>F1354*AE1354</f>
        <v>0</v>
      </c>
      <c r="AN1354" s="59" t="s">
        <v>1749</v>
      </c>
      <c r="AO1354" s="59" t="s">
        <v>1763</v>
      </c>
      <c r="AP1354" s="47" t="s">
        <v>1777</v>
      </c>
    </row>
    <row r="1355" spans="1:42" x14ac:dyDescent="0.2">
      <c r="D1355" s="188" t="s">
        <v>1531</v>
      </c>
      <c r="F1355" s="61">
        <v>1.08</v>
      </c>
    </row>
    <row r="1356" spans="1:42" x14ac:dyDescent="0.2">
      <c r="A1356" s="55" t="s">
        <v>683</v>
      </c>
      <c r="B1356" s="55" t="s">
        <v>1147</v>
      </c>
      <c r="C1356" s="55" t="s">
        <v>1167</v>
      </c>
      <c r="D1356" s="187" t="s">
        <v>1849</v>
      </c>
      <c r="E1356" s="55" t="s">
        <v>1708</v>
      </c>
      <c r="F1356" s="56">
        <v>6.21</v>
      </c>
      <c r="G1356" s="56">
        <v>0</v>
      </c>
      <c r="H1356" s="56">
        <f>ROUND(F1356*AD1356,2)</f>
        <v>0</v>
      </c>
      <c r="I1356" s="56">
        <f>J1356-H1356</f>
        <v>0</v>
      </c>
      <c r="J1356" s="56">
        <f>ROUND(F1356*G1356,2)</f>
        <v>0</v>
      </c>
      <c r="K1356" s="56">
        <v>4.0000000000000002E-4</v>
      </c>
      <c r="L1356" s="56">
        <f>F1356*K1356</f>
        <v>2.4840000000000001E-3</v>
      </c>
      <c r="M1356" s="57" t="s">
        <v>7</v>
      </c>
      <c r="N1356" s="56">
        <f>IF(M1356="5",I1356,0)</f>
        <v>0</v>
      </c>
      <c r="Y1356" s="56">
        <f>IF(AC1356=0,J1356,0)</f>
        <v>0</v>
      </c>
      <c r="Z1356" s="56">
        <f>IF(AC1356=15,J1356,0)</f>
        <v>0</v>
      </c>
      <c r="AA1356" s="56">
        <f>IF(AC1356=21,J1356,0)</f>
        <v>0</v>
      </c>
      <c r="AC1356" s="58">
        <v>21</v>
      </c>
      <c r="AD1356" s="58">
        <f>G1356*0.938757264193116</f>
        <v>0</v>
      </c>
      <c r="AE1356" s="58">
        <f>G1356*(1-0.938757264193116)</f>
        <v>0</v>
      </c>
      <c r="AL1356" s="58">
        <f>F1356*AD1356</f>
        <v>0</v>
      </c>
      <c r="AM1356" s="58">
        <f>F1356*AE1356</f>
        <v>0</v>
      </c>
      <c r="AN1356" s="59" t="s">
        <v>1749</v>
      </c>
      <c r="AO1356" s="59" t="s">
        <v>1763</v>
      </c>
      <c r="AP1356" s="47" t="s">
        <v>1777</v>
      </c>
    </row>
    <row r="1357" spans="1:42" x14ac:dyDescent="0.2">
      <c r="D1357" s="188" t="s">
        <v>1532</v>
      </c>
      <c r="F1357" s="61">
        <v>6.21</v>
      </c>
    </row>
    <row r="1358" spans="1:42" x14ac:dyDescent="0.2">
      <c r="A1358" s="55" t="s">
        <v>684</v>
      </c>
      <c r="B1358" s="55" t="s">
        <v>1147</v>
      </c>
      <c r="C1358" s="55" t="s">
        <v>1168</v>
      </c>
      <c r="D1358" s="187" t="s">
        <v>1850</v>
      </c>
      <c r="E1358" s="55" t="s">
        <v>1709</v>
      </c>
      <c r="F1358" s="56">
        <v>2.7</v>
      </c>
      <c r="G1358" s="56">
        <v>0</v>
      </c>
      <c r="H1358" s="56">
        <f>ROUND(F1358*AD1358,2)</f>
        <v>0</v>
      </c>
      <c r="I1358" s="56">
        <f>J1358-H1358</f>
        <v>0</v>
      </c>
      <c r="J1358" s="56">
        <f>ROUND(F1358*G1358,2)</f>
        <v>0</v>
      </c>
      <c r="K1358" s="56">
        <v>3.2000000000000003E-4</v>
      </c>
      <c r="L1358" s="56">
        <f>F1358*K1358</f>
        <v>8.6400000000000008E-4</v>
      </c>
      <c r="M1358" s="57" t="s">
        <v>7</v>
      </c>
      <c r="N1358" s="56">
        <f>IF(M1358="5",I1358,0)</f>
        <v>0</v>
      </c>
      <c r="Y1358" s="56">
        <f>IF(AC1358=0,J1358,0)</f>
        <v>0</v>
      </c>
      <c r="Z1358" s="56">
        <f>IF(AC1358=15,J1358,0)</f>
        <v>0</v>
      </c>
      <c r="AA1358" s="56">
        <f>IF(AC1358=21,J1358,0)</f>
        <v>0</v>
      </c>
      <c r="AC1358" s="58">
        <v>21</v>
      </c>
      <c r="AD1358" s="58">
        <f>G1358*0.584192439862543</f>
        <v>0</v>
      </c>
      <c r="AE1358" s="58">
        <f>G1358*(1-0.584192439862543)</f>
        <v>0</v>
      </c>
      <c r="AL1358" s="58">
        <f>F1358*AD1358</f>
        <v>0</v>
      </c>
      <c r="AM1358" s="58">
        <f>F1358*AE1358</f>
        <v>0</v>
      </c>
      <c r="AN1358" s="59" t="s">
        <v>1749</v>
      </c>
      <c r="AO1358" s="59" t="s">
        <v>1763</v>
      </c>
      <c r="AP1358" s="47" t="s">
        <v>1777</v>
      </c>
    </row>
    <row r="1359" spans="1:42" x14ac:dyDescent="0.2">
      <c r="D1359" s="188" t="s">
        <v>1533</v>
      </c>
      <c r="F1359" s="61">
        <v>2.7</v>
      </c>
    </row>
    <row r="1360" spans="1:42" x14ac:dyDescent="0.2">
      <c r="A1360" s="55" t="s">
        <v>685</v>
      </c>
      <c r="B1360" s="55" t="s">
        <v>1147</v>
      </c>
      <c r="C1360" s="55" t="s">
        <v>1169</v>
      </c>
      <c r="D1360" s="187" t="s">
        <v>1271</v>
      </c>
      <c r="E1360" s="55" t="s">
        <v>1710</v>
      </c>
      <c r="F1360" s="56">
        <v>0.04</v>
      </c>
      <c r="G1360" s="56">
        <v>0</v>
      </c>
      <c r="H1360" s="56">
        <f>ROUND(F1360*AD1360,2)</f>
        <v>0</v>
      </c>
      <c r="I1360" s="56">
        <f>J1360-H1360</f>
        <v>0</v>
      </c>
      <c r="J1360" s="56">
        <f>ROUND(F1360*G1360,2)</f>
        <v>0</v>
      </c>
      <c r="K1360" s="56">
        <v>0</v>
      </c>
      <c r="L1360" s="56">
        <f>F1360*K1360</f>
        <v>0</v>
      </c>
      <c r="M1360" s="57" t="s">
        <v>10</v>
      </c>
      <c r="N1360" s="56">
        <f>IF(M1360="5",I1360,0)</f>
        <v>0</v>
      </c>
      <c r="Y1360" s="56">
        <f>IF(AC1360=0,J1360,0)</f>
        <v>0</v>
      </c>
      <c r="Z1360" s="56">
        <f>IF(AC1360=15,J1360,0)</f>
        <v>0</v>
      </c>
      <c r="AA1360" s="56">
        <f>IF(AC1360=21,J1360,0)</f>
        <v>0</v>
      </c>
      <c r="AC1360" s="58">
        <v>21</v>
      </c>
      <c r="AD1360" s="58">
        <f>G1360*0</f>
        <v>0</v>
      </c>
      <c r="AE1360" s="58">
        <f>G1360*(1-0)</f>
        <v>0</v>
      </c>
      <c r="AL1360" s="58">
        <f>F1360*AD1360</f>
        <v>0</v>
      </c>
      <c r="AM1360" s="58">
        <f>F1360*AE1360</f>
        <v>0</v>
      </c>
      <c r="AN1360" s="59" t="s">
        <v>1749</v>
      </c>
      <c r="AO1360" s="59" t="s">
        <v>1763</v>
      </c>
      <c r="AP1360" s="47" t="s">
        <v>1777</v>
      </c>
    </row>
    <row r="1361" spans="1:42" x14ac:dyDescent="0.2">
      <c r="D1361" s="188" t="s">
        <v>1534</v>
      </c>
      <c r="F1361" s="61">
        <v>0.04</v>
      </c>
    </row>
    <row r="1362" spans="1:42" x14ac:dyDescent="0.2">
      <c r="A1362" s="52"/>
      <c r="B1362" s="53" t="s">
        <v>1147</v>
      </c>
      <c r="C1362" s="53" t="s">
        <v>710</v>
      </c>
      <c r="D1362" s="269" t="s">
        <v>1273</v>
      </c>
      <c r="E1362" s="270"/>
      <c r="F1362" s="270"/>
      <c r="G1362" s="270"/>
      <c r="H1362" s="54">
        <f>SUM(H1363:H1363)</f>
        <v>0</v>
      </c>
      <c r="I1362" s="54">
        <f>SUM(I1363:I1363)</f>
        <v>0</v>
      </c>
      <c r="J1362" s="54">
        <f>H1362+I1362</f>
        <v>0</v>
      </c>
      <c r="K1362" s="47"/>
      <c r="L1362" s="54">
        <f>SUM(L1363:L1363)</f>
        <v>1.4599999999999999E-3</v>
      </c>
      <c r="O1362" s="54">
        <f>IF(P1362="PR",J1362,SUM(N1363:N1363))</f>
        <v>0</v>
      </c>
      <c r="P1362" s="47" t="s">
        <v>1735</v>
      </c>
      <c r="Q1362" s="54">
        <f>IF(P1362="HS",H1362,0)</f>
        <v>0</v>
      </c>
      <c r="R1362" s="54">
        <f>IF(P1362="HS",I1362-O1362,0)</f>
        <v>0</v>
      </c>
      <c r="S1362" s="54">
        <f>IF(P1362="PS",H1362,0)</f>
        <v>0</v>
      </c>
      <c r="T1362" s="54">
        <f>IF(P1362="PS",I1362-O1362,0)</f>
        <v>0</v>
      </c>
      <c r="U1362" s="54">
        <f>IF(P1362="MP",H1362,0)</f>
        <v>0</v>
      </c>
      <c r="V1362" s="54">
        <f>IF(P1362="MP",I1362-O1362,0)</f>
        <v>0</v>
      </c>
      <c r="W1362" s="54">
        <f>IF(P1362="OM",H1362,0)</f>
        <v>0</v>
      </c>
      <c r="X1362" s="47" t="s">
        <v>1147</v>
      </c>
      <c r="AH1362" s="54">
        <f>SUM(Y1363:Y1363)</f>
        <v>0</v>
      </c>
      <c r="AI1362" s="54">
        <f>SUM(Z1363:Z1363)</f>
        <v>0</v>
      </c>
      <c r="AJ1362" s="54">
        <f>SUM(AA1363:AA1363)</f>
        <v>0</v>
      </c>
    </row>
    <row r="1363" spans="1:42" x14ac:dyDescent="0.2">
      <c r="A1363" s="55" t="s">
        <v>686</v>
      </c>
      <c r="B1363" s="55" t="s">
        <v>1147</v>
      </c>
      <c r="C1363" s="55" t="s">
        <v>1170</v>
      </c>
      <c r="D1363" s="55" t="s">
        <v>1274</v>
      </c>
      <c r="E1363" s="55" t="s">
        <v>1711</v>
      </c>
      <c r="F1363" s="56">
        <v>1</v>
      </c>
      <c r="G1363" s="56">
        <v>0</v>
      </c>
      <c r="H1363" s="56">
        <f>ROUND(F1363*AD1363,2)</f>
        <v>0</v>
      </c>
      <c r="I1363" s="56">
        <f>J1363-H1363</f>
        <v>0</v>
      </c>
      <c r="J1363" s="56">
        <f>ROUND(F1363*G1363,2)</f>
        <v>0</v>
      </c>
      <c r="K1363" s="56">
        <v>1.4599999999999999E-3</v>
      </c>
      <c r="L1363" s="56">
        <f>F1363*K1363</f>
        <v>1.4599999999999999E-3</v>
      </c>
      <c r="M1363" s="57" t="s">
        <v>7</v>
      </c>
      <c r="N1363" s="56">
        <f>IF(M1363="5",I1363,0)</f>
        <v>0</v>
      </c>
      <c r="Y1363" s="56">
        <f>IF(AC1363=0,J1363,0)</f>
        <v>0</v>
      </c>
      <c r="Z1363" s="56">
        <f>IF(AC1363=15,J1363,0)</f>
        <v>0</v>
      </c>
      <c r="AA1363" s="56">
        <f>IF(AC1363=21,J1363,0)</f>
        <v>0</v>
      </c>
      <c r="AC1363" s="58">
        <v>21</v>
      </c>
      <c r="AD1363" s="58">
        <f>G1363*0</f>
        <v>0</v>
      </c>
      <c r="AE1363" s="58">
        <f>G1363*(1-0)</f>
        <v>0</v>
      </c>
      <c r="AL1363" s="58">
        <f>F1363*AD1363</f>
        <v>0</v>
      </c>
      <c r="AM1363" s="58">
        <f>F1363*AE1363</f>
        <v>0</v>
      </c>
      <c r="AN1363" s="59" t="s">
        <v>1750</v>
      </c>
      <c r="AO1363" s="59" t="s">
        <v>1764</v>
      </c>
      <c r="AP1363" s="47" t="s">
        <v>1777</v>
      </c>
    </row>
    <row r="1364" spans="1:42" x14ac:dyDescent="0.2">
      <c r="D1364" s="60" t="s">
        <v>1275</v>
      </c>
      <c r="F1364" s="61">
        <v>1</v>
      </c>
    </row>
    <row r="1365" spans="1:42" x14ac:dyDescent="0.2">
      <c r="A1365" s="52"/>
      <c r="B1365" s="53" t="s">
        <v>1147</v>
      </c>
      <c r="C1365" s="53" t="s">
        <v>714</v>
      </c>
      <c r="D1365" s="269" t="s">
        <v>1276</v>
      </c>
      <c r="E1365" s="270"/>
      <c r="F1365" s="270"/>
      <c r="G1365" s="270"/>
      <c r="H1365" s="54">
        <f>SUM(H1366:H1396)</f>
        <v>0</v>
      </c>
      <c r="I1365" s="54">
        <f>SUM(I1366:I1396)</f>
        <v>0</v>
      </c>
      <c r="J1365" s="54">
        <f>H1365+I1365</f>
        <v>0</v>
      </c>
      <c r="K1365" s="47"/>
      <c r="L1365" s="54">
        <f>SUM(L1366:L1396)</f>
        <v>7.6480000000000034E-2</v>
      </c>
      <c r="O1365" s="54">
        <f>IF(P1365="PR",J1365,SUM(N1366:N1396))</f>
        <v>0</v>
      </c>
      <c r="P1365" s="47" t="s">
        <v>1735</v>
      </c>
      <c r="Q1365" s="54">
        <f>IF(P1365="HS",H1365,0)</f>
        <v>0</v>
      </c>
      <c r="R1365" s="54">
        <f>IF(P1365="HS",I1365-O1365,0)</f>
        <v>0</v>
      </c>
      <c r="S1365" s="54">
        <f>IF(P1365="PS",H1365,0)</f>
        <v>0</v>
      </c>
      <c r="T1365" s="54">
        <f>IF(P1365="PS",I1365-O1365,0)</f>
        <v>0</v>
      </c>
      <c r="U1365" s="54">
        <f>IF(P1365="MP",H1365,0)</f>
        <v>0</v>
      </c>
      <c r="V1365" s="54">
        <f>IF(P1365="MP",I1365-O1365,0)</f>
        <v>0</v>
      </c>
      <c r="W1365" s="54">
        <f>IF(P1365="OM",H1365,0)</f>
        <v>0</v>
      </c>
      <c r="X1365" s="47" t="s">
        <v>1147</v>
      </c>
      <c r="AH1365" s="54">
        <f>SUM(Y1366:Y1396)</f>
        <v>0</v>
      </c>
      <c r="AI1365" s="54">
        <f>SUM(Z1366:Z1396)</f>
        <v>0</v>
      </c>
      <c r="AJ1365" s="54">
        <f>SUM(AA1366:AA1396)</f>
        <v>0</v>
      </c>
    </row>
    <row r="1366" spans="1:42" x14ac:dyDescent="0.2">
      <c r="A1366" s="55" t="s">
        <v>687</v>
      </c>
      <c r="B1366" s="55" t="s">
        <v>1147</v>
      </c>
      <c r="C1366" s="55" t="s">
        <v>1171</v>
      </c>
      <c r="D1366" s="55" t="s">
        <v>1837</v>
      </c>
      <c r="E1366" s="55" t="s">
        <v>1712</v>
      </c>
      <c r="F1366" s="56">
        <v>2</v>
      </c>
      <c r="G1366" s="56">
        <v>0</v>
      </c>
      <c r="H1366" s="56">
        <f>ROUND(F1366*AD1366,2)</f>
        <v>0</v>
      </c>
      <c r="I1366" s="56">
        <f>J1366-H1366</f>
        <v>0</v>
      </c>
      <c r="J1366" s="56">
        <f>ROUND(F1366*G1366,2)</f>
        <v>0</v>
      </c>
      <c r="K1366" s="56">
        <v>1.41E-3</v>
      </c>
      <c r="L1366" s="56">
        <f>F1366*K1366</f>
        <v>2.82E-3</v>
      </c>
      <c r="M1366" s="57" t="s">
        <v>7</v>
      </c>
      <c r="N1366" s="56">
        <f>IF(M1366="5",I1366,0)</f>
        <v>0</v>
      </c>
      <c r="Y1366" s="56">
        <f>IF(AC1366=0,J1366,0)</f>
        <v>0</v>
      </c>
      <c r="Z1366" s="56">
        <f>IF(AC1366=15,J1366,0)</f>
        <v>0</v>
      </c>
      <c r="AA1366" s="56">
        <f>IF(AC1366=21,J1366,0)</f>
        <v>0</v>
      </c>
      <c r="AC1366" s="58">
        <v>21</v>
      </c>
      <c r="AD1366" s="58">
        <f>G1366*0.538136882129278</f>
        <v>0</v>
      </c>
      <c r="AE1366" s="58">
        <f>G1366*(1-0.538136882129278)</f>
        <v>0</v>
      </c>
      <c r="AL1366" s="58">
        <f>F1366*AD1366</f>
        <v>0</v>
      </c>
      <c r="AM1366" s="58">
        <f>F1366*AE1366</f>
        <v>0</v>
      </c>
      <c r="AN1366" s="59" t="s">
        <v>1751</v>
      </c>
      <c r="AO1366" s="59" t="s">
        <v>1764</v>
      </c>
      <c r="AP1366" s="47" t="s">
        <v>1777</v>
      </c>
    </row>
    <row r="1367" spans="1:42" x14ac:dyDescent="0.2">
      <c r="D1367" s="60" t="s">
        <v>1357</v>
      </c>
      <c r="F1367" s="61">
        <v>2</v>
      </c>
    </row>
    <row r="1368" spans="1:42" x14ac:dyDescent="0.2">
      <c r="A1368" s="62" t="s">
        <v>688</v>
      </c>
      <c r="B1368" s="62" t="s">
        <v>1147</v>
      </c>
      <c r="C1368" s="62" t="s">
        <v>1172</v>
      </c>
      <c r="D1368" s="189" t="s">
        <v>1851</v>
      </c>
      <c r="E1368" s="62" t="s">
        <v>1712</v>
      </c>
      <c r="F1368" s="63">
        <v>2</v>
      </c>
      <c r="G1368" s="63">
        <v>0</v>
      </c>
      <c r="H1368" s="63">
        <f>ROUND(F1368*AD1368,2)</f>
        <v>0</v>
      </c>
      <c r="I1368" s="63">
        <f>J1368-H1368</f>
        <v>0</v>
      </c>
      <c r="J1368" s="63">
        <f>ROUND(F1368*G1368,2)</f>
        <v>0</v>
      </c>
      <c r="K1368" s="63">
        <v>1.4E-2</v>
      </c>
      <c r="L1368" s="63">
        <f>F1368*K1368</f>
        <v>2.8000000000000001E-2</v>
      </c>
      <c r="M1368" s="64" t="s">
        <v>1731</v>
      </c>
      <c r="N1368" s="63">
        <f>IF(M1368="5",I1368,0)</f>
        <v>0</v>
      </c>
      <c r="Y1368" s="63">
        <f>IF(AC1368=0,J1368,0)</f>
        <v>0</v>
      </c>
      <c r="Z1368" s="63">
        <f>IF(AC1368=15,J1368,0)</f>
        <v>0</v>
      </c>
      <c r="AA1368" s="63">
        <f>IF(AC1368=21,J1368,0)</f>
        <v>0</v>
      </c>
      <c r="AC1368" s="58">
        <v>21</v>
      </c>
      <c r="AD1368" s="58">
        <f>G1368*1</f>
        <v>0</v>
      </c>
      <c r="AE1368" s="58">
        <f>G1368*(1-1)</f>
        <v>0</v>
      </c>
      <c r="AL1368" s="58">
        <f>F1368*AD1368</f>
        <v>0</v>
      </c>
      <c r="AM1368" s="58">
        <f>F1368*AE1368</f>
        <v>0</v>
      </c>
      <c r="AN1368" s="59" t="s">
        <v>1751</v>
      </c>
      <c r="AO1368" s="59" t="s">
        <v>1764</v>
      </c>
      <c r="AP1368" s="47" t="s">
        <v>1777</v>
      </c>
    </row>
    <row r="1369" spans="1:42" x14ac:dyDescent="0.2">
      <c r="D1369" s="60" t="s">
        <v>1275</v>
      </c>
      <c r="F1369" s="61">
        <v>1</v>
      </c>
    </row>
    <row r="1370" spans="1:42" x14ac:dyDescent="0.2">
      <c r="A1370" s="55" t="s">
        <v>689</v>
      </c>
      <c r="B1370" s="55" t="s">
        <v>1147</v>
      </c>
      <c r="C1370" s="55" t="s">
        <v>1173</v>
      </c>
      <c r="D1370" s="55" t="s">
        <v>1278</v>
      </c>
      <c r="E1370" s="55" t="s">
        <v>1712</v>
      </c>
      <c r="F1370" s="56">
        <v>2</v>
      </c>
      <c r="G1370" s="56">
        <v>0</v>
      </c>
      <c r="H1370" s="56">
        <f>ROUND(F1370*AD1370,2)</f>
        <v>0</v>
      </c>
      <c r="I1370" s="56">
        <f>J1370-H1370</f>
        <v>0</v>
      </c>
      <c r="J1370" s="56">
        <f>ROUND(F1370*G1370,2)</f>
        <v>0</v>
      </c>
      <c r="K1370" s="56">
        <v>1.1999999999999999E-3</v>
      </c>
      <c r="L1370" s="56">
        <f>F1370*K1370</f>
        <v>2.3999999999999998E-3</v>
      </c>
      <c r="M1370" s="57" t="s">
        <v>7</v>
      </c>
      <c r="N1370" s="56">
        <f>IF(M1370="5",I1370,0)</f>
        <v>0</v>
      </c>
      <c r="Y1370" s="56">
        <f>IF(AC1370=0,J1370,0)</f>
        <v>0</v>
      </c>
      <c r="Z1370" s="56">
        <f>IF(AC1370=15,J1370,0)</f>
        <v>0</v>
      </c>
      <c r="AA1370" s="56">
        <f>IF(AC1370=21,J1370,0)</f>
        <v>0</v>
      </c>
      <c r="AC1370" s="58">
        <v>21</v>
      </c>
      <c r="AD1370" s="58">
        <f>G1370*0.50771855010661</f>
        <v>0</v>
      </c>
      <c r="AE1370" s="58">
        <f>G1370*(1-0.50771855010661)</f>
        <v>0</v>
      </c>
      <c r="AL1370" s="58">
        <f>F1370*AD1370</f>
        <v>0</v>
      </c>
      <c r="AM1370" s="58">
        <f>F1370*AE1370</f>
        <v>0</v>
      </c>
      <c r="AN1370" s="59" t="s">
        <v>1751</v>
      </c>
      <c r="AO1370" s="59" t="s">
        <v>1764</v>
      </c>
      <c r="AP1370" s="47" t="s">
        <v>1777</v>
      </c>
    </row>
    <row r="1371" spans="1:42" x14ac:dyDescent="0.2">
      <c r="D1371" s="60" t="s">
        <v>1357</v>
      </c>
      <c r="F1371" s="61">
        <v>2</v>
      </c>
    </row>
    <row r="1372" spans="1:42" x14ac:dyDescent="0.2">
      <c r="A1372" s="62" t="s">
        <v>690</v>
      </c>
      <c r="B1372" s="62" t="s">
        <v>1147</v>
      </c>
      <c r="C1372" s="62" t="s">
        <v>1174</v>
      </c>
      <c r="D1372" s="190" t="s">
        <v>1852</v>
      </c>
      <c r="E1372" s="62" t="s">
        <v>1712</v>
      </c>
      <c r="F1372" s="63">
        <v>2</v>
      </c>
      <c r="G1372" s="63">
        <v>0</v>
      </c>
      <c r="H1372" s="63">
        <f>ROUND(F1372*AD1372,2)</f>
        <v>0</v>
      </c>
      <c r="I1372" s="63">
        <f>J1372-H1372</f>
        <v>0</v>
      </c>
      <c r="J1372" s="63">
        <f>ROUND(F1372*G1372,2)</f>
        <v>0</v>
      </c>
      <c r="K1372" s="63">
        <v>1.0499999999999999E-3</v>
      </c>
      <c r="L1372" s="63">
        <f>F1372*K1372</f>
        <v>2.0999999999999999E-3</v>
      </c>
      <c r="M1372" s="64" t="s">
        <v>1731</v>
      </c>
      <c r="N1372" s="63">
        <f>IF(M1372="5",I1372,0)</f>
        <v>0</v>
      </c>
      <c r="Y1372" s="63">
        <f>IF(AC1372=0,J1372,0)</f>
        <v>0</v>
      </c>
      <c r="Z1372" s="63">
        <f>IF(AC1372=15,J1372,0)</f>
        <v>0</v>
      </c>
      <c r="AA1372" s="63">
        <f>IF(AC1372=21,J1372,0)</f>
        <v>0</v>
      </c>
      <c r="AC1372" s="58">
        <v>21</v>
      </c>
      <c r="AD1372" s="58">
        <f>G1372*1</f>
        <v>0</v>
      </c>
      <c r="AE1372" s="58">
        <f>G1372*(1-1)</f>
        <v>0</v>
      </c>
      <c r="AL1372" s="58">
        <f>F1372*AD1372</f>
        <v>0</v>
      </c>
      <c r="AM1372" s="58">
        <f>F1372*AE1372</f>
        <v>0</v>
      </c>
      <c r="AN1372" s="59" t="s">
        <v>1751</v>
      </c>
      <c r="AO1372" s="59" t="s">
        <v>1764</v>
      </c>
      <c r="AP1372" s="47" t="s">
        <v>1777</v>
      </c>
    </row>
    <row r="1373" spans="1:42" x14ac:dyDescent="0.2">
      <c r="D1373" s="60" t="s">
        <v>1357</v>
      </c>
      <c r="F1373" s="61">
        <v>2</v>
      </c>
    </row>
    <row r="1374" spans="1:42" x14ac:dyDescent="0.2">
      <c r="A1374" s="62" t="s">
        <v>691</v>
      </c>
      <c r="B1374" s="62" t="s">
        <v>1147</v>
      </c>
      <c r="C1374" s="62" t="s">
        <v>1175</v>
      </c>
      <c r="D1374" s="62" t="s">
        <v>1446</v>
      </c>
      <c r="E1374" s="62" t="s">
        <v>1712</v>
      </c>
      <c r="F1374" s="63">
        <v>2</v>
      </c>
      <c r="G1374" s="63">
        <v>0</v>
      </c>
      <c r="H1374" s="63">
        <f>ROUND(F1374*AD1374,2)</f>
        <v>0</v>
      </c>
      <c r="I1374" s="63">
        <f>J1374-H1374</f>
        <v>0</v>
      </c>
      <c r="J1374" s="63">
        <f>ROUND(F1374*G1374,2)</f>
        <v>0</v>
      </c>
      <c r="K1374" s="63">
        <v>7.3999999999999999E-4</v>
      </c>
      <c r="L1374" s="63">
        <f>F1374*K1374</f>
        <v>1.48E-3</v>
      </c>
      <c r="M1374" s="64" t="s">
        <v>1731</v>
      </c>
      <c r="N1374" s="63">
        <f>IF(M1374="5",I1374,0)</f>
        <v>0</v>
      </c>
      <c r="Y1374" s="63">
        <f>IF(AC1374=0,J1374,0)</f>
        <v>0</v>
      </c>
      <c r="Z1374" s="63">
        <f>IF(AC1374=15,J1374,0)</f>
        <v>0</v>
      </c>
      <c r="AA1374" s="63">
        <f>IF(AC1374=21,J1374,0)</f>
        <v>0</v>
      </c>
      <c r="AC1374" s="58">
        <v>21</v>
      </c>
      <c r="AD1374" s="58">
        <f>G1374*1</f>
        <v>0</v>
      </c>
      <c r="AE1374" s="58">
        <f>G1374*(1-1)</f>
        <v>0</v>
      </c>
      <c r="AL1374" s="58">
        <f>F1374*AD1374</f>
        <v>0</v>
      </c>
      <c r="AM1374" s="58">
        <f>F1374*AE1374</f>
        <v>0</v>
      </c>
      <c r="AN1374" s="59" t="s">
        <v>1751</v>
      </c>
      <c r="AO1374" s="59" t="s">
        <v>1764</v>
      </c>
      <c r="AP1374" s="47" t="s">
        <v>1777</v>
      </c>
    </row>
    <row r="1375" spans="1:42" x14ac:dyDescent="0.2">
      <c r="D1375" s="60" t="s">
        <v>1357</v>
      </c>
      <c r="F1375" s="61">
        <v>2</v>
      </c>
    </row>
    <row r="1376" spans="1:42" x14ac:dyDescent="0.2">
      <c r="A1376" s="55" t="s">
        <v>692</v>
      </c>
      <c r="B1376" s="55" t="s">
        <v>1147</v>
      </c>
      <c r="C1376" s="55" t="s">
        <v>1176</v>
      </c>
      <c r="D1376" s="55" t="s">
        <v>1280</v>
      </c>
      <c r="E1376" s="55" t="s">
        <v>1713</v>
      </c>
      <c r="F1376" s="56">
        <v>1</v>
      </c>
      <c r="G1376" s="56">
        <v>0</v>
      </c>
      <c r="H1376" s="56">
        <f>ROUND(F1376*AD1376,2)</f>
        <v>0</v>
      </c>
      <c r="I1376" s="56">
        <f>J1376-H1376</f>
        <v>0</v>
      </c>
      <c r="J1376" s="56">
        <f>ROUND(F1376*G1376,2)</f>
        <v>0</v>
      </c>
      <c r="K1376" s="56">
        <v>4.0000000000000001E-3</v>
      </c>
      <c r="L1376" s="56">
        <f>F1376*K1376</f>
        <v>4.0000000000000001E-3</v>
      </c>
      <c r="M1376" s="57" t="s">
        <v>7</v>
      </c>
      <c r="N1376" s="56">
        <f>IF(M1376="5",I1376,0)</f>
        <v>0</v>
      </c>
      <c r="Y1376" s="56">
        <f>IF(AC1376=0,J1376,0)</f>
        <v>0</v>
      </c>
      <c r="Z1376" s="56">
        <f>IF(AC1376=15,J1376,0)</f>
        <v>0</v>
      </c>
      <c r="AA1376" s="56">
        <f>IF(AC1376=21,J1376,0)</f>
        <v>0</v>
      </c>
      <c r="AC1376" s="58">
        <v>21</v>
      </c>
      <c r="AD1376" s="58">
        <f>G1376*0.62904717853839</f>
        <v>0</v>
      </c>
      <c r="AE1376" s="58">
        <f>G1376*(1-0.62904717853839)</f>
        <v>0</v>
      </c>
      <c r="AL1376" s="58">
        <f>F1376*AD1376</f>
        <v>0</v>
      </c>
      <c r="AM1376" s="58">
        <f>F1376*AE1376</f>
        <v>0</v>
      </c>
      <c r="AN1376" s="59" t="s">
        <v>1751</v>
      </c>
      <c r="AO1376" s="59" t="s">
        <v>1764</v>
      </c>
      <c r="AP1376" s="47" t="s">
        <v>1777</v>
      </c>
    </row>
    <row r="1377" spans="1:42" x14ac:dyDescent="0.2">
      <c r="D1377" s="60" t="s">
        <v>1275</v>
      </c>
      <c r="F1377" s="61">
        <v>1</v>
      </c>
    </row>
    <row r="1378" spans="1:42" x14ac:dyDescent="0.2">
      <c r="A1378" s="62" t="s">
        <v>693</v>
      </c>
      <c r="B1378" s="62" t="s">
        <v>1147</v>
      </c>
      <c r="C1378" s="62" t="s">
        <v>1178</v>
      </c>
      <c r="D1378" s="62" t="s">
        <v>1838</v>
      </c>
      <c r="E1378" s="62" t="s">
        <v>1712</v>
      </c>
      <c r="F1378" s="63">
        <v>1</v>
      </c>
      <c r="G1378" s="63">
        <v>0</v>
      </c>
      <c r="H1378" s="63">
        <f>ROUND(F1378*AD1378,2)</f>
        <v>0</v>
      </c>
      <c r="I1378" s="63">
        <f>J1378-H1378</f>
        <v>0</v>
      </c>
      <c r="J1378" s="63">
        <f>ROUND(F1378*G1378,2)</f>
        <v>0</v>
      </c>
      <c r="K1378" s="63">
        <v>1E-3</v>
      </c>
      <c r="L1378" s="63">
        <f>F1378*K1378</f>
        <v>1E-3</v>
      </c>
      <c r="M1378" s="64" t="s">
        <v>1731</v>
      </c>
      <c r="N1378" s="63">
        <f>IF(M1378="5",I1378,0)</f>
        <v>0</v>
      </c>
      <c r="Y1378" s="63">
        <f>IF(AC1378=0,J1378,0)</f>
        <v>0</v>
      </c>
      <c r="Z1378" s="63">
        <f>IF(AC1378=15,J1378,0)</f>
        <v>0</v>
      </c>
      <c r="AA1378" s="63">
        <f>IF(AC1378=21,J1378,0)</f>
        <v>0</v>
      </c>
      <c r="AC1378" s="58">
        <v>21</v>
      </c>
      <c r="AD1378" s="58">
        <f>G1378*1</f>
        <v>0</v>
      </c>
      <c r="AE1378" s="58">
        <f>G1378*(1-1)</f>
        <v>0</v>
      </c>
      <c r="AL1378" s="58">
        <f>F1378*AD1378</f>
        <v>0</v>
      </c>
      <c r="AM1378" s="58">
        <f>F1378*AE1378</f>
        <v>0</v>
      </c>
      <c r="AN1378" s="59" t="s">
        <v>1751</v>
      </c>
      <c r="AO1378" s="59" t="s">
        <v>1764</v>
      </c>
      <c r="AP1378" s="47" t="s">
        <v>1777</v>
      </c>
    </row>
    <row r="1379" spans="1:42" x14ac:dyDescent="0.2">
      <c r="D1379" s="60" t="s">
        <v>1275</v>
      </c>
      <c r="F1379" s="61">
        <v>1</v>
      </c>
    </row>
    <row r="1380" spans="1:42" x14ac:dyDescent="0.2">
      <c r="A1380" s="62" t="s">
        <v>694</v>
      </c>
      <c r="B1380" s="62" t="s">
        <v>1147</v>
      </c>
      <c r="C1380" s="62" t="s">
        <v>1177</v>
      </c>
      <c r="D1380" s="191" t="s">
        <v>1853</v>
      </c>
      <c r="E1380" s="62" t="s">
        <v>1712</v>
      </c>
      <c r="F1380" s="63">
        <v>1</v>
      </c>
      <c r="G1380" s="63">
        <v>0</v>
      </c>
      <c r="H1380" s="63">
        <f>ROUND(F1380*AD1380,2)</f>
        <v>0</v>
      </c>
      <c r="I1380" s="63">
        <f>J1380-H1380</f>
        <v>0</v>
      </c>
      <c r="J1380" s="63">
        <f>ROUND(F1380*G1380,2)</f>
        <v>0</v>
      </c>
      <c r="K1380" s="63">
        <v>1.4500000000000001E-2</v>
      </c>
      <c r="L1380" s="63">
        <f>F1380*K1380</f>
        <v>1.4500000000000001E-2</v>
      </c>
      <c r="M1380" s="64" t="s">
        <v>1731</v>
      </c>
      <c r="N1380" s="63">
        <f>IF(M1380="5",I1380,0)</f>
        <v>0</v>
      </c>
      <c r="Y1380" s="63">
        <f>IF(AC1380=0,J1380,0)</f>
        <v>0</v>
      </c>
      <c r="Z1380" s="63">
        <f>IF(AC1380=15,J1380,0)</f>
        <v>0</v>
      </c>
      <c r="AA1380" s="63">
        <f>IF(AC1380=21,J1380,0)</f>
        <v>0</v>
      </c>
      <c r="AC1380" s="58">
        <v>21</v>
      </c>
      <c r="AD1380" s="58">
        <f>G1380*1</f>
        <v>0</v>
      </c>
      <c r="AE1380" s="58">
        <f>G1380*(1-1)</f>
        <v>0</v>
      </c>
      <c r="AL1380" s="58">
        <f>F1380*AD1380</f>
        <v>0</v>
      </c>
      <c r="AM1380" s="58">
        <f>F1380*AE1380</f>
        <v>0</v>
      </c>
      <c r="AN1380" s="59" t="s">
        <v>1751</v>
      </c>
      <c r="AO1380" s="59" t="s">
        <v>1764</v>
      </c>
      <c r="AP1380" s="47" t="s">
        <v>1777</v>
      </c>
    </row>
    <row r="1381" spans="1:42" x14ac:dyDescent="0.2">
      <c r="D1381" s="60" t="s">
        <v>1275</v>
      </c>
      <c r="F1381" s="61">
        <v>1</v>
      </c>
    </row>
    <row r="1382" spans="1:42" x14ac:dyDescent="0.2">
      <c r="A1382" s="55" t="s">
        <v>695</v>
      </c>
      <c r="B1382" s="55" t="s">
        <v>1147</v>
      </c>
      <c r="C1382" s="55" t="s">
        <v>1179</v>
      </c>
      <c r="D1382" s="55" t="s">
        <v>1281</v>
      </c>
      <c r="E1382" s="55" t="s">
        <v>1713</v>
      </c>
      <c r="F1382" s="56">
        <v>1</v>
      </c>
      <c r="G1382" s="56">
        <v>0</v>
      </c>
      <c r="H1382" s="56">
        <f>ROUND(F1382*AD1382,2)</f>
        <v>0</v>
      </c>
      <c r="I1382" s="56">
        <f>J1382-H1382</f>
        <v>0</v>
      </c>
      <c r="J1382" s="56">
        <f>ROUND(F1382*G1382,2)</f>
        <v>0</v>
      </c>
      <c r="K1382" s="56">
        <v>1.7000000000000001E-4</v>
      </c>
      <c r="L1382" s="56">
        <f>F1382*K1382</f>
        <v>1.7000000000000001E-4</v>
      </c>
      <c r="M1382" s="57" t="s">
        <v>7</v>
      </c>
      <c r="N1382" s="56">
        <f>IF(M1382="5",I1382,0)</f>
        <v>0</v>
      </c>
      <c r="Y1382" s="56">
        <f>IF(AC1382=0,J1382,0)</f>
        <v>0</v>
      </c>
      <c r="Z1382" s="56">
        <f>IF(AC1382=15,J1382,0)</f>
        <v>0</v>
      </c>
      <c r="AA1382" s="56">
        <f>IF(AC1382=21,J1382,0)</f>
        <v>0</v>
      </c>
      <c r="AC1382" s="58">
        <v>21</v>
      </c>
      <c r="AD1382" s="58">
        <f>G1382*0.503959731543624</f>
        <v>0</v>
      </c>
      <c r="AE1382" s="58">
        <f>G1382*(1-0.503959731543624)</f>
        <v>0</v>
      </c>
      <c r="AL1382" s="58">
        <f>F1382*AD1382</f>
        <v>0</v>
      </c>
      <c r="AM1382" s="58">
        <f>F1382*AE1382</f>
        <v>0</v>
      </c>
      <c r="AN1382" s="59" t="s">
        <v>1751</v>
      </c>
      <c r="AO1382" s="59" t="s">
        <v>1764</v>
      </c>
      <c r="AP1382" s="47" t="s">
        <v>1777</v>
      </c>
    </row>
    <row r="1383" spans="1:42" x14ac:dyDescent="0.2">
      <c r="D1383" s="60" t="s">
        <v>1275</v>
      </c>
      <c r="F1383" s="61">
        <v>1</v>
      </c>
    </row>
    <row r="1384" spans="1:42" x14ac:dyDescent="0.2">
      <c r="A1384" s="55" t="s">
        <v>696</v>
      </c>
      <c r="B1384" s="55" t="s">
        <v>1147</v>
      </c>
      <c r="C1384" s="55" t="s">
        <v>1180</v>
      </c>
      <c r="D1384" s="192" t="s">
        <v>1854</v>
      </c>
      <c r="E1384" s="55" t="s">
        <v>1709</v>
      </c>
      <c r="F1384" s="56">
        <v>1.2</v>
      </c>
      <c r="G1384" s="56">
        <v>0</v>
      </c>
      <c r="H1384" s="56">
        <f>ROUND(F1384*AD1384,2)</f>
        <v>0</v>
      </c>
      <c r="I1384" s="56">
        <f>J1384-H1384</f>
        <v>0</v>
      </c>
      <c r="J1384" s="56">
        <f>ROUND(F1384*G1384,2)</f>
        <v>0</v>
      </c>
      <c r="K1384" s="56">
        <v>8.9999999999999993E-3</v>
      </c>
      <c r="L1384" s="56">
        <f>F1384*K1384</f>
        <v>1.0799999999999999E-2</v>
      </c>
      <c r="M1384" s="57" t="s">
        <v>7</v>
      </c>
      <c r="N1384" s="56">
        <f>IF(M1384="5",I1384,0)</f>
        <v>0</v>
      </c>
      <c r="Y1384" s="56">
        <f>IF(AC1384=0,J1384,0)</f>
        <v>0</v>
      </c>
      <c r="Z1384" s="56">
        <f>IF(AC1384=15,J1384,0)</f>
        <v>0</v>
      </c>
      <c r="AA1384" s="56">
        <f>IF(AC1384=21,J1384,0)</f>
        <v>0</v>
      </c>
      <c r="AC1384" s="58">
        <v>21</v>
      </c>
      <c r="AD1384" s="58">
        <f>G1384*1</f>
        <v>0</v>
      </c>
      <c r="AE1384" s="58">
        <f>G1384*(1-1)</f>
        <v>0</v>
      </c>
      <c r="AL1384" s="58">
        <f>F1384*AD1384</f>
        <v>0</v>
      </c>
      <c r="AM1384" s="58">
        <f>F1384*AE1384</f>
        <v>0</v>
      </c>
      <c r="AN1384" s="59" t="s">
        <v>1751</v>
      </c>
      <c r="AO1384" s="59" t="s">
        <v>1764</v>
      </c>
      <c r="AP1384" s="47" t="s">
        <v>1777</v>
      </c>
    </row>
    <row r="1385" spans="1:42" x14ac:dyDescent="0.2">
      <c r="D1385" s="60" t="s">
        <v>1358</v>
      </c>
      <c r="F1385" s="61">
        <v>1.2</v>
      </c>
    </row>
    <row r="1386" spans="1:42" x14ac:dyDescent="0.2">
      <c r="A1386" s="55" t="s">
        <v>697</v>
      </c>
      <c r="B1386" s="55" t="s">
        <v>1147</v>
      </c>
      <c r="C1386" s="55" t="s">
        <v>1181</v>
      </c>
      <c r="D1386" s="55" t="s">
        <v>1839</v>
      </c>
      <c r="E1386" s="55" t="s">
        <v>1712</v>
      </c>
      <c r="F1386" s="56">
        <v>1</v>
      </c>
      <c r="G1386" s="56">
        <v>0</v>
      </c>
      <c r="H1386" s="56">
        <f>ROUND(F1386*AD1386,2)</f>
        <v>0</v>
      </c>
      <c r="I1386" s="56">
        <f>J1386-H1386</f>
        <v>0</v>
      </c>
      <c r="J1386" s="56">
        <f>ROUND(F1386*G1386,2)</f>
        <v>0</v>
      </c>
      <c r="K1386" s="56">
        <v>7.0000000000000001E-3</v>
      </c>
      <c r="L1386" s="56">
        <f>F1386*K1386</f>
        <v>7.0000000000000001E-3</v>
      </c>
      <c r="M1386" s="57" t="s">
        <v>7</v>
      </c>
      <c r="N1386" s="56">
        <f>IF(M1386="5",I1386,0)</f>
        <v>0</v>
      </c>
      <c r="Y1386" s="56">
        <f>IF(AC1386=0,J1386,0)</f>
        <v>0</v>
      </c>
      <c r="Z1386" s="56">
        <f>IF(AC1386=15,J1386,0)</f>
        <v>0</v>
      </c>
      <c r="AA1386" s="56">
        <f>IF(AC1386=21,J1386,0)</f>
        <v>0</v>
      </c>
      <c r="AC1386" s="58">
        <v>21</v>
      </c>
      <c r="AD1386" s="58">
        <f>G1386*1</f>
        <v>0</v>
      </c>
      <c r="AE1386" s="58">
        <f>G1386*(1-1)</f>
        <v>0</v>
      </c>
      <c r="AL1386" s="58">
        <f>F1386*AD1386</f>
        <v>0</v>
      </c>
      <c r="AM1386" s="58">
        <f>F1386*AE1386</f>
        <v>0</v>
      </c>
      <c r="AN1386" s="59" t="s">
        <v>1751</v>
      </c>
      <c r="AO1386" s="59" t="s">
        <v>1764</v>
      </c>
      <c r="AP1386" s="47" t="s">
        <v>1777</v>
      </c>
    </row>
    <row r="1387" spans="1:42" x14ac:dyDescent="0.2">
      <c r="D1387" s="60" t="s">
        <v>1275</v>
      </c>
      <c r="F1387" s="61">
        <v>1</v>
      </c>
    </row>
    <row r="1388" spans="1:42" x14ac:dyDescent="0.2">
      <c r="A1388" s="55" t="s">
        <v>698</v>
      </c>
      <c r="B1388" s="55" t="s">
        <v>1147</v>
      </c>
      <c r="C1388" s="55" t="s">
        <v>1182</v>
      </c>
      <c r="D1388" s="194" t="s">
        <v>1856</v>
      </c>
      <c r="E1388" s="55" t="s">
        <v>1712</v>
      </c>
      <c r="F1388" s="56">
        <v>1</v>
      </c>
      <c r="G1388" s="56">
        <v>0</v>
      </c>
      <c r="H1388" s="56">
        <f>ROUND(F1388*AD1388,2)</f>
        <v>0</v>
      </c>
      <c r="I1388" s="56">
        <f>J1388-H1388</f>
        <v>0</v>
      </c>
      <c r="J1388" s="56">
        <f>ROUND(F1388*G1388,2)</f>
        <v>0</v>
      </c>
      <c r="K1388" s="56">
        <v>1.1000000000000001E-3</v>
      </c>
      <c r="L1388" s="56">
        <f>F1388*K1388</f>
        <v>1.1000000000000001E-3</v>
      </c>
      <c r="M1388" s="57" t="s">
        <v>7</v>
      </c>
      <c r="N1388" s="56">
        <f>IF(M1388="5",I1388,0)</f>
        <v>0</v>
      </c>
      <c r="Y1388" s="56">
        <f>IF(AC1388=0,J1388,0)</f>
        <v>0</v>
      </c>
      <c r="Z1388" s="56">
        <f>IF(AC1388=15,J1388,0)</f>
        <v>0</v>
      </c>
      <c r="AA1388" s="56">
        <f>IF(AC1388=21,J1388,0)</f>
        <v>0</v>
      </c>
      <c r="AC1388" s="58">
        <v>21</v>
      </c>
      <c r="AD1388" s="58">
        <f>G1388*1</f>
        <v>0</v>
      </c>
      <c r="AE1388" s="58">
        <f>G1388*(1-1)</f>
        <v>0</v>
      </c>
      <c r="AL1388" s="58">
        <f>F1388*AD1388</f>
        <v>0</v>
      </c>
      <c r="AM1388" s="58">
        <f>F1388*AE1388</f>
        <v>0</v>
      </c>
      <c r="AN1388" s="59" t="s">
        <v>1751</v>
      </c>
      <c r="AO1388" s="59" t="s">
        <v>1764</v>
      </c>
      <c r="AP1388" s="47" t="s">
        <v>1777</v>
      </c>
    </row>
    <row r="1389" spans="1:42" x14ac:dyDescent="0.2">
      <c r="D1389" s="60" t="s">
        <v>1275</v>
      </c>
      <c r="F1389" s="61">
        <v>1</v>
      </c>
    </row>
    <row r="1390" spans="1:42" x14ac:dyDescent="0.2">
      <c r="A1390" s="55" t="s">
        <v>699</v>
      </c>
      <c r="B1390" s="55" t="s">
        <v>1147</v>
      </c>
      <c r="C1390" s="55" t="s">
        <v>1183</v>
      </c>
      <c r="D1390" s="193" t="s">
        <v>1855</v>
      </c>
      <c r="E1390" s="55" t="s">
        <v>1712</v>
      </c>
      <c r="F1390" s="56">
        <v>1</v>
      </c>
      <c r="G1390" s="56">
        <v>0</v>
      </c>
      <c r="H1390" s="56">
        <f>ROUND(F1390*AD1390,2)</f>
        <v>0</v>
      </c>
      <c r="I1390" s="56">
        <f>J1390-H1390</f>
        <v>0</v>
      </c>
      <c r="J1390" s="56">
        <f>ROUND(F1390*G1390,2)</f>
        <v>0</v>
      </c>
      <c r="K1390" s="56">
        <v>2.7999999999999998E-4</v>
      </c>
      <c r="L1390" s="56">
        <f>F1390*K1390</f>
        <v>2.7999999999999998E-4</v>
      </c>
      <c r="M1390" s="57" t="s">
        <v>7</v>
      </c>
      <c r="N1390" s="56">
        <f>IF(M1390="5",I1390,0)</f>
        <v>0</v>
      </c>
      <c r="Y1390" s="56">
        <f>IF(AC1390=0,J1390,0)</f>
        <v>0</v>
      </c>
      <c r="Z1390" s="56">
        <f>IF(AC1390=15,J1390,0)</f>
        <v>0</v>
      </c>
      <c r="AA1390" s="56">
        <f>IF(AC1390=21,J1390,0)</f>
        <v>0</v>
      </c>
      <c r="AC1390" s="58">
        <v>21</v>
      </c>
      <c r="AD1390" s="58">
        <f>G1390*1</f>
        <v>0</v>
      </c>
      <c r="AE1390" s="58">
        <f>G1390*(1-1)</f>
        <v>0</v>
      </c>
      <c r="AL1390" s="58">
        <f>F1390*AD1390</f>
        <v>0</v>
      </c>
      <c r="AM1390" s="58">
        <f>F1390*AE1390</f>
        <v>0</v>
      </c>
      <c r="AN1390" s="59" t="s">
        <v>1751</v>
      </c>
      <c r="AO1390" s="59" t="s">
        <v>1764</v>
      </c>
      <c r="AP1390" s="47" t="s">
        <v>1777</v>
      </c>
    </row>
    <row r="1391" spans="1:42" x14ac:dyDescent="0.2">
      <c r="D1391" s="60" t="s">
        <v>1275</v>
      </c>
      <c r="F1391" s="61">
        <v>1</v>
      </c>
    </row>
    <row r="1392" spans="1:42" x14ac:dyDescent="0.2">
      <c r="A1392" s="55" t="s">
        <v>700</v>
      </c>
      <c r="B1392" s="55" t="s">
        <v>1147</v>
      </c>
      <c r="C1392" s="55" t="s">
        <v>1184</v>
      </c>
      <c r="D1392" s="55" t="s">
        <v>1283</v>
      </c>
      <c r="E1392" s="55" t="s">
        <v>1712</v>
      </c>
      <c r="F1392" s="56">
        <v>1</v>
      </c>
      <c r="G1392" s="56">
        <v>0</v>
      </c>
      <c r="H1392" s="56">
        <f>ROUND(F1392*AD1392,2)</f>
        <v>0</v>
      </c>
      <c r="I1392" s="56">
        <f>J1392-H1392</f>
        <v>0</v>
      </c>
      <c r="J1392" s="56">
        <f>ROUND(F1392*G1392,2)</f>
        <v>0</v>
      </c>
      <c r="K1392" s="56">
        <v>1.2999999999999999E-4</v>
      </c>
      <c r="L1392" s="56">
        <f>F1392*K1392</f>
        <v>1.2999999999999999E-4</v>
      </c>
      <c r="M1392" s="57" t="s">
        <v>7</v>
      </c>
      <c r="N1392" s="56">
        <f>IF(M1392="5",I1392,0)</f>
        <v>0</v>
      </c>
      <c r="Y1392" s="56">
        <f>IF(AC1392=0,J1392,0)</f>
        <v>0</v>
      </c>
      <c r="Z1392" s="56">
        <f>IF(AC1392=15,J1392,0)</f>
        <v>0</v>
      </c>
      <c r="AA1392" s="56">
        <f>IF(AC1392=21,J1392,0)</f>
        <v>0</v>
      </c>
      <c r="AC1392" s="58">
        <v>21</v>
      </c>
      <c r="AD1392" s="58">
        <f>G1392*0.234411764705882</f>
        <v>0</v>
      </c>
      <c r="AE1392" s="58">
        <f>G1392*(1-0.234411764705882)</f>
        <v>0</v>
      </c>
      <c r="AL1392" s="58">
        <f>F1392*AD1392</f>
        <v>0</v>
      </c>
      <c r="AM1392" s="58">
        <f>F1392*AE1392</f>
        <v>0</v>
      </c>
      <c r="AN1392" s="59" t="s">
        <v>1751</v>
      </c>
      <c r="AO1392" s="59" t="s">
        <v>1764</v>
      </c>
      <c r="AP1392" s="47" t="s">
        <v>1777</v>
      </c>
    </row>
    <row r="1393" spans="1:42" x14ac:dyDescent="0.2">
      <c r="D1393" s="60" t="s">
        <v>1275</v>
      </c>
      <c r="F1393" s="61">
        <v>1</v>
      </c>
    </row>
    <row r="1394" spans="1:42" x14ac:dyDescent="0.2">
      <c r="A1394" s="55" t="s">
        <v>701</v>
      </c>
      <c r="B1394" s="55" t="s">
        <v>1147</v>
      </c>
      <c r="C1394" s="55" t="s">
        <v>1185</v>
      </c>
      <c r="D1394" s="195" t="s">
        <v>1857</v>
      </c>
      <c r="E1394" s="55" t="s">
        <v>1712</v>
      </c>
      <c r="F1394" s="56">
        <v>1</v>
      </c>
      <c r="G1394" s="56">
        <v>0</v>
      </c>
      <c r="H1394" s="56">
        <f>ROUND(F1394*AD1394,2)</f>
        <v>0</v>
      </c>
      <c r="I1394" s="56">
        <f>J1394-H1394</f>
        <v>0</v>
      </c>
      <c r="J1394" s="56">
        <f>ROUND(F1394*G1394,2)</f>
        <v>0</v>
      </c>
      <c r="K1394" s="56">
        <v>6.9999999999999999E-4</v>
      </c>
      <c r="L1394" s="56">
        <f>F1394*K1394</f>
        <v>6.9999999999999999E-4</v>
      </c>
      <c r="M1394" s="57" t="s">
        <v>7</v>
      </c>
      <c r="N1394" s="56">
        <f>IF(M1394="5",I1394,0)</f>
        <v>0</v>
      </c>
      <c r="Y1394" s="56">
        <f>IF(AC1394=0,J1394,0)</f>
        <v>0</v>
      </c>
      <c r="Z1394" s="56">
        <f>IF(AC1394=15,J1394,0)</f>
        <v>0</v>
      </c>
      <c r="AA1394" s="56">
        <f>IF(AC1394=21,J1394,0)</f>
        <v>0</v>
      </c>
      <c r="AC1394" s="58">
        <v>21</v>
      </c>
      <c r="AD1394" s="58">
        <f>G1394*1</f>
        <v>0</v>
      </c>
      <c r="AE1394" s="58">
        <f>G1394*(1-1)</f>
        <v>0</v>
      </c>
      <c r="AL1394" s="58">
        <f>F1394*AD1394</f>
        <v>0</v>
      </c>
      <c r="AM1394" s="58">
        <f>F1394*AE1394</f>
        <v>0</v>
      </c>
      <c r="AN1394" s="59" t="s">
        <v>1751</v>
      </c>
      <c r="AO1394" s="59" t="s">
        <v>1764</v>
      </c>
      <c r="AP1394" s="47" t="s">
        <v>1777</v>
      </c>
    </row>
    <row r="1395" spans="1:42" x14ac:dyDescent="0.2">
      <c r="D1395" s="60" t="s">
        <v>1275</v>
      </c>
      <c r="F1395" s="61">
        <v>1</v>
      </c>
    </row>
    <row r="1396" spans="1:42" x14ac:dyDescent="0.2">
      <c r="A1396" s="55" t="s">
        <v>702</v>
      </c>
      <c r="B1396" s="55" t="s">
        <v>1147</v>
      </c>
      <c r="C1396" s="55" t="s">
        <v>1232</v>
      </c>
      <c r="D1396" s="55" t="s">
        <v>1359</v>
      </c>
      <c r="E1396" s="55" t="s">
        <v>1710</v>
      </c>
      <c r="F1396" s="56">
        <v>7.0000000000000007E-2</v>
      </c>
      <c r="G1396" s="56">
        <v>0</v>
      </c>
      <c r="H1396" s="56">
        <f>ROUND(F1396*AD1396,2)</f>
        <v>0</v>
      </c>
      <c r="I1396" s="56">
        <f>J1396-H1396</f>
        <v>0</v>
      </c>
      <c r="J1396" s="56">
        <f>ROUND(F1396*G1396,2)</f>
        <v>0</v>
      </c>
      <c r="K1396" s="56">
        <v>0</v>
      </c>
      <c r="L1396" s="56">
        <f>F1396*K1396</f>
        <v>0</v>
      </c>
      <c r="M1396" s="57" t="s">
        <v>10</v>
      </c>
      <c r="N1396" s="56">
        <f>IF(M1396="5",I1396,0)</f>
        <v>0</v>
      </c>
      <c r="Y1396" s="56">
        <f>IF(AC1396=0,J1396,0)</f>
        <v>0</v>
      </c>
      <c r="Z1396" s="56">
        <f>IF(AC1396=15,J1396,0)</f>
        <v>0</v>
      </c>
      <c r="AA1396" s="56">
        <f>IF(AC1396=21,J1396,0)</f>
        <v>0</v>
      </c>
      <c r="AC1396" s="58">
        <v>21</v>
      </c>
      <c r="AD1396" s="58">
        <f>G1396*0</f>
        <v>0</v>
      </c>
      <c r="AE1396" s="58">
        <f>G1396*(1-0)</f>
        <v>0</v>
      </c>
      <c r="AL1396" s="58">
        <f>F1396*AD1396</f>
        <v>0</v>
      </c>
      <c r="AM1396" s="58">
        <f>F1396*AE1396</f>
        <v>0</v>
      </c>
      <c r="AN1396" s="59" t="s">
        <v>1751</v>
      </c>
      <c r="AO1396" s="59" t="s">
        <v>1764</v>
      </c>
      <c r="AP1396" s="47" t="s">
        <v>1777</v>
      </c>
    </row>
    <row r="1397" spans="1:42" x14ac:dyDescent="0.2">
      <c r="D1397" s="60" t="s">
        <v>1535</v>
      </c>
      <c r="F1397" s="61">
        <v>7.0000000000000007E-2</v>
      </c>
    </row>
    <row r="1398" spans="1:42" x14ac:dyDescent="0.2">
      <c r="A1398" s="52"/>
      <c r="B1398" s="53" t="s">
        <v>1147</v>
      </c>
      <c r="C1398" s="53" t="s">
        <v>758</v>
      </c>
      <c r="D1398" s="269" t="s">
        <v>1284</v>
      </c>
      <c r="E1398" s="270"/>
      <c r="F1398" s="270"/>
      <c r="G1398" s="270"/>
      <c r="H1398" s="54">
        <f>SUM(H1399:H1406)</f>
        <v>0</v>
      </c>
      <c r="I1398" s="54">
        <f>SUM(I1399:I1406)</f>
        <v>0</v>
      </c>
      <c r="J1398" s="54">
        <f>H1398+I1398</f>
        <v>0</v>
      </c>
      <c r="K1398" s="47"/>
      <c r="L1398" s="54">
        <f>SUM(L1399:L1406)</f>
        <v>0.11414299999999999</v>
      </c>
      <c r="O1398" s="54">
        <f>IF(P1398="PR",J1398,SUM(N1399:N1406))</f>
        <v>0</v>
      </c>
      <c r="P1398" s="47" t="s">
        <v>1735</v>
      </c>
      <c r="Q1398" s="54">
        <f>IF(P1398="HS",H1398,0)</f>
        <v>0</v>
      </c>
      <c r="R1398" s="54">
        <f>IF(P1398="HS",I1398-O1398,0)</f>
        <v>0</v>
      </c>
      <c r="S1398" s="54">
        <f>IF(P1398="PS",H1398,0)</f>
        <v>0</v>
      </c>
      <c r="T1398" s="54">
        <f>IF(P1398="PS",I1398-O1398,0)</f>
        <v>0</v>
      </c>
      <c r="U1398" s="54">
        <f>IF(P1398="MP",H1398,0)</f>
        <v>0</v>
      </c>
      <c r="V1398" s="54">
        <f>IF(P1398="MP",I1398-O1398,0)</f>
        <v>0</v>
      </c>
      <c r="W1398" s="54">
        <f>IF(P1398="OM",H1398,0)</f>
        <v>0</v>
      </c>
      <c r="X1398" s="47" t="s">
        <v>1147</v>
      </c>
      <c r="AH1398" s="54">
        <f>SUM(Y1399:Y1406)</f>
        <v>0</v>
      </c>
      <c r="AI1398" s="54">
        <f>SUM(Z1399:Z1406)</f>
        <v>0</v>
      </c>
      <c r="AJ1398" s="54">
        <f>SUM(AA1399:AA1406)</f>
        <v>0</v>
      </c>
    </row>
    <row r="1399" spans="1:42" x14ac:dyDescent="0.2">
      <c r="A1399" s="55" t="s">
        <v>703</v>
      </c>
      <c r="B1399" s="55" t="s">
        <v>1147</v>
      </c>
      <c r="C1399" s="55" t="s">
        <v>1186</v>
      </c>
      <c r="D1399" s="196" t="s">
        <v>1859</v>
      </c>
      <c r="E1399" s="55" t="s">
        <v>1708</v>
      </c>
      <c r="F1399" s="56">
        <v>5.41</v>
      </c>
      <c r="G1399" s="56">
        <v>0</v>
      </c>
      <c r="H1399" s="56">
        <f>ROUND(F1399*AD1399,2)</f>
        <v>0</v>
      </c>
      <c r="I1399" s="56">
        <f>J1399-H1399</f>
        <v>0</v>
      </c>
      <c r="J1399" s="56">
        <f>ROUND(F1399*G1399,2)</f>
        <v>0</v>
      </c>
      <c r="K1399" s="56">
        <v>3.5000000000000001E-3</v>
      </c>
      <c r="L1399" s="56">
        <f>F1399*K1399</f>
        <v>1.8935E-2</v>
      </c>
      <c r="M1399" s="57" t="s">
        <v>7</v>
      </c>
      <c r="N1399" s="56">
        <f>IF(M1399="5",I1399,0)</f>
        <v>0</v>
      </c>
      <c r="Y1399" s="56">
        <f>IF(AC1399=0,J1399,0)</f>
        <v>0</v>
      </c>
      <c r="Z1399" s="56">
        <f>IF(AC1399=15,J1399,0)</f>
        <v>0</v>
      </c>
      <c r="AA1399" s="56">
        <f>IF(AC1399=21,J1399,0)</f>
        <v>0</v>
      </c>
      <c r="AC1399" s="58">
        <v>21</v>
      </c>
      <c r="AD1399" s="58">
        <f>G1399*0.372054263565891</f>
        <v>0</v>
      </c>
      <c r="AE1399" s="58">
        <f>G1399*(1-0.372054263565891)</f>
        <v>0</v>
      </c>
      <c r="AL1399" s="58">
        <f>F1399*AD1399</f>
        <v>0</v>
      </c>
      <c r="AM1399" s="58">
        <f>F1399*AE1399</f>
        <v>0</v>
      </c>
      <c r="AN1399" s="59" t="s">
        <v>1752</v>
      </c>
      <c r="AO1399" s="59" t="s">
        <v>1765</v>
      </c>
      <c r="AP1399" s="47" t="s">
        <v>1777</v>
      </c>
    </row>
    <row r="1400" spans="1:42" x14ac:dyDescent="0.2">
      <c r="D1400" s="60" t="s">
        <v>1536</v>
      </c>
      <c r="F1400" s="61">
        <v>1.33</v>
      </c>
    </row>
    <row r="1401" spans="1:42" x14ac:dyDescent="0.2">
      <c r="D1401" s="60" t="s">
        <v>1537</v>
      </c>
      <c r="F1401" s="61">
        <v>4.08</v>
      </c>
    </row>
    <row r="1402" spans="1:42" x14ac:dyDescent="0.2">
      <c r="A1402" s="55" t="s">
        <v>704</v>
      </c>
      <c r="B1402" s="55" t="s">
        <v>1147</v>
      </c>
      <c r="C1402" s="55" t="s">
        <v>1187</v>
      </c>
      <c r="D1402" s="55" t="s">
        <v>1286</v>
      </c>
      <c r="E1402" s="55" t="s">
        <v>1708</v>
      </c>
      <c r="F1402" s="56">
        <v>5.41</v>
      </c>
      <c r="G1402" s="56">
        <v>0</v>
      </c>
      <c r="H1402" s="56">
        <f>ROUND(F1402*AD1402,2)</f>
        <v>0</v>
      </c>
      <c r="I1402" s="56">
        <f>J1402-H1402</f>
        <v>0</v>
      </c>
      <c r="J1402" s="56">
        <f>ROUND(F1402*G1402,2)</f>
        <v>0</v>
      </c>
      <c r="K1402" s="56">
        <v>8.0000000000000004E-4</v>
      </c>
      <c r="L1402" s="56">
        <f>F1402*K1402</f>
        <v>4.3280000000000002E-3</v>
      </c>
      <c r="M1402" s="57" t="s">
        <v>7</v>
      </c>
      <c r="N1402" s="56">
        <f>IF(M1402="5",I1402,0)</f>
        <v>0</v>
      </c>
      <c r="Y1402" s="56">
        <f>IF(AC1402=0,J1402,0)</f>
        <v>0</v>
      </c>
      <c r="Z1402" s="56">
        <f>IF(AC1402=15,J1402,0)</f>
        <v>0</v>
      </c>
      <c r="AA1402" s="56">
        <f>IF(AC1402=21,J1402,0)</f>
        <v>0</v>
      </c>
      <c r="AC1402" s="58">
        <v>21</v>
      </c>
      <c r="AD1402" s="58">
        <f>G1402*1</f>
        <v>0</v>
      </c>
      <c r="AE1402" s="58">
        <f>G1402*(1-1)</f>
        <v>0</v>
      </c>
      <c r="AL1402" s="58">
        <f>F1402*AD1402</f>
        <v>0</v>
      </c>
      <c r="AM1402" s="58">
        <f>F1402*AE1402</f>
        <v>0</v>
      </c>
      <c r="AN1402" s="59" t="s">
        <v>1752</v>
      </c>
      <c r="AO1402" s="59" t="s">
        <v>1765</v>
      </c>
      <c r="AP1402" s="47" t="s">
        <v>1777</v>
      </c>
    </row>
    <row r="1403" spans="1:42" x14ac:dyDescent="0.2">
      <c r="D1403" s="60" t="s">
        <v>1350</v>
      </c>
      <c r="F1403" s="61">
        <v>5.41</v>
      </c>
    </row>
    <row r="1404" spans="1:42" x14ac:dyDescent="0.2">
      <c r="A1404" s="62" t="s">
        <v>705</v>
      </c>
      <c r="B1404" s="62" t="s">
        <v>1147</v>
      </c>
      <c r="C1404" s="62" t="s">
        <v>1188</v>
      </c>
      <c r="D1404" s="197" t="s">
        <v>1860</v>
      </c>
      <c r="E1404" s="62" t="s">
        <v>1708</v>
      </c>
      <c r="F1404" s="63">
        <v>5.68</v>
      </c>
      <c r="G1404" s="63">
        <v>0</v>
      </c>
      <c r="H1404" s="63">
        <f>ROUND(F1404*AD1404,2)</f>
        <v>0</v>
      </c>
      <c r="I1404" s="63">
        <f>J1404-H1404</f>
        <v>0</v>
      </c>
      <c r="J1404" s="63">
        <f>ROUND(F1404*G1404,2)</f>
        <v>0</v>
      </c>
      <c r="K1404" s="63">
        <v>1.6E-2</v>
      </c>
      <c r="L1404" s="63">
        <f>F1404*K1404</f>
        <v>9.0880000000000002E-2</v>
      </c>
      <c r="M1404" s="64" t="s">
        <v>1731</v>
      </c>
      <c r="N1404" s="63">
        <f>IF(M1404="5",I1404,0)</f>
        <v>0</v>
      </c>
      <c r="Y1404" s="63">
        <f>IF(AC1404=0,J1404,0)</f>
        <v>0</v>
      </c>
      <c r="Z1404" s="63">
        <f>IF(AC1404=15,J1404,0)</f>
        <v>0</v>
      </c>
      <c r="AA1404" s="63">
        <f>IF(AC1404=21,J1404,0)</f>
        <v>0</v>
      </c>
      <c r="AC1404" s="58">
        <v>21</v>
      </c>
      <c r="AD1404" s="58">
        <f>G1404*1</f>
        <v>0</v>
      </c>
      <c r="AE1404" s="58">
        <f>G1404*(1-1)</f>
        <v>0</v>
      </c>
      <c r="AL1404" s="58">
        <f>F1404*AD1404</f>
        <v>0</v>
      </c>
      <c r="AM1404" s="58">
        <f>F1404*AE1404</f>
        <v>0</v>
      </c>
      <c r="AN1404" s="59" t="s">
        <v>1752</v>
      </c>
      <c r="AO1404" s="59" t="s">
        <v>1765</v>
      </c>
      <c r="AP1404" s="47" t="s">
        <v>1777</v>
      </c>
    </row>
    <row r="1405" spans="1:42" x14ac:dyDescent="0.2">
      <c r="D1405" s="60" t="s">
        <v>1377</v>
      </c>
      <c r="F1405" s="61">
        <v>5.68</v>
      </c>
    </row>
    <row r="1406" spans="1:42" x14ac:dyDescent="0.2">
      <c r="A1406" s="55" t="s">
        <v>706</v>
      </c>
      <c r="B1406" s="55" t="s">
        <v>1147</v>
      </c>
      <c r="C1406" s="55" t="s">
        <v>1189</v>
      </c>
      <c r="D1406" s="55" t="s">
        <v>1288</v>
      </c>
      <c r="E1406" s="55" t="s">
        <v>1710</v>
      </c>
      <c r="F1406" s="56">
        <v>0.15</v>
      </c>
      <c r="G1406" s="56">
        <v>0</v>
      </c>
      <c r="H1406" s="56">
        <f>ROUND(F1406*AD1406,2)</f>
        <v>0</v>
      </c>
      <c r="I1406" s="56">
        <f>J1406-H1406</f>
        <v>0</v>
      </c>
      <c r="J1406" s="56">
        <f>ROUND(F1406*G1406,2)</f>
        <v>0</v>
      </c>
      <c r="K1406" s="56">
        <v>0</v>
      </c>
      <c r="L1406" s="56">
        <f>F1406*K1406</f>
        <v>0</v>
      </c>
      <c r="M1406" s="57" t="s">
        <v>10</v>
      </c>
      <c r="N1406" s="56">
        <f>IF(M1406="5",I1406,0)</f>
        <v>0</v>
      </c>
      <c r="Y1406" s="56">
        <f>IF(AC1406=0,J1406,0)</f>
        <v>0</v>
      </c>
      <c r="Z1406" s="56">
        <f>IF(AC1406=15,J1406,0)</f>
        <v>0</v>
      </c>
      <c r="AA1406" s="56">
        <f>IF(AC1406=21,J1406,0)</f>
        <v>0</v>
      </c>
      <c r="AC1406" s="58">
        <v>21</v>
      </c>
      <c r="AD1406" s="58">
        <f>G1406*0</f>
        <v>0</v>
      </c>
      <c r="AE1406" s="58">
        <f>G1406*(1-0)</f>
        <v>0</v>
      </c>
      <c r="AL1406" s="58">
        <f>F1406*AD1406</f>
        <v>0</v>
      </c>
      <c r="AM1406" s="58">
        <f>F1406*AE1406</f>
        <v>0</v>
      </c>
      <c r="AN1406" s="59" t="s">
        <v>1752</v>
      </c>
      <c r="AO1406" s="59" t="s">
        <v>1765</v>
      </c>
      <c r="AP1406" s="47" t="s">
        <v>1777</v>
      </c>
    </row>
    <row r="1407" spans="1:42" x14ac:dyDescent="0.2">
      <c r="D1407" s="60" t="s">
        <v>1538</v>
      </c>
      <c r="F1407" s="61">
        <v>0.15</v>
      </c>
    </row>
    <row r="1408" spans="1:42" x14ac:dyDescent="0.2">
      <c r="A1408" s="52"/>
      <c r="B1408" s="53" t="s">
        <v>1147</v>
      </c>
      <c r="C1408" s="53" t="s">
        <v>767</v>
      </c>
      <c r="D1408" s="269" t="s">
        <v>1290</v>
      </c>
      <c r="E1408" s="270"/>
      <c r="F1408" s="270"/>
      <c r="G1408" s="270"/>
      <c r="H1408" s="54">
        <f>SUM(H1409:H1430)</f>
        <v>0</v>
      </c>
      <c r="I1408" s="54">
        <f>SUM(I1409:I1430)</f>
        <v>0</v>
      </c>
      <c r="J1408" s="54">
        <f>H1408+I1408</f>
        <v>0</v>
      </c>
      <c r="K1408" s="47"/>
      <c r="L1408" s="54">
        <f>SUM(L1409:L1430)</f>
        <v>0.65825939999999994</v>
      </c>
      <c r="O1408" s="54">
        <f>IF(P1408="PR",J1408,SUM(N1409:N1430))</f>
        <v>0</v>
      </c>
      <c r="P1408" s="47" t="s">
        <v>1735</v>
      </c>
      <c r="Q1408" s="54">
        <f>IF(P1408="HS",H1408,0)</f>
        <v>0</v>
      </c>
      <c r="R1408" s="54">
        <f>IF(P1408="HS",I1408-O1408,0)</f>
        <v>0</v>
      </c>
      <c r="S1408" s="54">
        <f>IF(P1408="PS",H1408,0)</f>
        <v>0</v>
      </c>
      <c r="T1408" s="54">
        <f>IF(P1408="PS",I1408-O1408,0)</f>
        <v>0</v>
      </c>
      <c r="U1408" s="54">
        <f>IF(P1408="MP",H1408,0)</f>
        <v>0</v>
      </c>
      <c r="V1408" s="54">
        <f>IF(P1408="MP",I1408-O1408,0)</f>
        <v>0</v>
      </c>
      <c r="W1408" s="54">
        <f>IF(P1408="OM",H1408,0)</f>
        <v>0</v>
      </c>
      <c r="X1408" s="47" t="s">
        <v>1147</v>
      </c>
      <c r="AH1408" s="54">
        <f>SUM(Y1409:Y1430)</f>
        <v>0</v>
      </c>
      <c r="AI1408" s="54">
        <f>SUM(Z1409:Z1430)</f>
        <v>0</v>
      </c>
      <c r="AJ1408" s="54">
        <f>SUM(AA1409:AA1430)</f>
        <v>0</v>
      </c>
    </row>
    <row r="1409" spans="1:42" x14ac:dyDescent="0.2">
      <c r="A1409" s="55" t="s">
        <v>707</v>
      </c>
      <c r="B1409" s="55" t="s">
        <v>1147</v>
      </c>
      <c r="C1409" s="55" t="s">
        <v>1190</v>
      </c>
      <c r="D1409" s="55" t="s">
        <v>1291</v>
      </c>
      <c r="E1409" s="55" t="s">
        <v>1708</v>
      </c>
      <c r="F1409" s="56">
        <v>31.37</v>
      </c>
      <c r="G1409" s="56">
        <v>0</v>
      </c>
      <c r="H1409" s="56">
        <f>ROUND(F1409*AD1409,2)</f>
        <v>0</v>
      </c>
      <c r="I1409" s="56">
        <f>J1409-H1409</f>
        <v>0</v>
      </c>
      <c r="J1409" s="56">
        <f>ROUND(F1409*G1409,2)</f>
        <v>0</v>
      </c>
      <c r="K1409" s="56">
        <v>0</v>
      </c>
      <c r="L1409" s="56">
        <f>F1409*K1409</f>
        <v>0</v>
      </c>
      <c r="M1409" s="57" t="s">
        <v>7</v>
      </c>
      <c r="N1409" s="56">
        <f>IF(M1409="5",I1409,0)</f>
        <v>0</v>
      </c>
      <c r="Y1409" s="56">
        <f>IF(AC1409=0,J1409,0)</f>
        <v>0</v>
      </c>
      <c r="Z1409" s="56">
        <f>IF(AC1409=15,J1409,0)</f>
        <v>0</v>
      </c>
      <c r="AA1409" s="56">
        <f>IF(AC1409=21,J1409,0)</f>
        <v>0</v>
      </c>
      <c r="AC1409" s="58">
        <v>21</v>
      </c>
      <c r="AD1409" s="58">
        <f>G1409*0.334494773519164</f>
        <v>0</v>
      </c>
      <c r="AE1409" s="58">
        <f>G1409*(1-0.334494773519164)</f>
        <v>0</v>
      </c>
      <c r="AL1409" s="58">
        <f>F1409*AD1409</f>
        <v>0</v>
      </c>
      <c r="AM1409" s="58">
        <f>F1409*AE1409</f>
        <v>0</v>
      </c>
      <c r="AN1409" s="59" t="s">
        <v>1753</v>
      </c>
      <c r="AO1409" s="59" t="s">
        <v>1766</v>
      </c>
      <c r="AP1409" s="47" t="s">
        <v>1777</v>
      </c>
    </row>
    <row r="1410" spans="1:42" x14ac:dyDescent="0.2">
      <c r="D1410" s="60" t="s">
        <v>1539</v>
      </c>
      <c r="F1410" s="61">
        <v>10.51</v>
      </c>
    </row>
    <row r="1411" spans="1:42" x14ac:dyDescent="0.2">
      <c r="D1411" s="60" t="s">
        <v>1540</v>
      </c>
      <c r="F1411" s="61">
        <v>20.86</v>
      </c>
    </row>
    <row r="1412" spans="1:42" x14ac:dyDescent="0.2">
      <c r="A1412" s="55" t="s">
        <v>708</v>
      </c>
      <c r="B1412" s="55" t="s">
        <v>1147</v>
      </c>
      <c r="C1412" s="55" t="s">
        <v>1191</v>
      </c>
      <c r="D1412" s="55" t="s">
        <v>1858</v>
      </c>
      <c r="E1412" s="55" t="s">
        <v>1708</v>
      </c>
      <c r="F1412" s="56">
        <v>31.37</v>
      </c>
      <c r="G1412" s="56">
        <v>0</v>
      </c>
      <c r="H1412" s="56">
        <f>ROUND(F1412*AD1412,2)</f>
        <v>0</v>
      </c>
      <c r="I1412" s="56">
        <f>J1412-H1412</f>
        <v>0</v>
      </c>
      <c r="J1412" s="56">
        <f>ROUND(F1412*G1412,2)</f>
        <v>0</v>
      </c>
      <c r="K1412" s="56">
        <v>1.1E-4</v>
      </c>
      <c r="L1412" s="56">
        <f>F1412*K1412</f>
        <v>3.4507000000000001E-3</v>
      </c>
      <c r="M1412" s="57" t="s">
        <v>7</v>
      </c>
      <c r="N1412" s="56">
        <f>IF(M1412="5",I1412,0)</f>
        <v>0</v>
      </c>
      <c r="Y1412" s="56">
        <f>IF(AC1412=0,J1412,0)</f>
        <v>0</v>
      </c>
      <c r="Z1412" s="56">
        <f>IF(AC1412=15,J1412,0)</f>
        <v>0</v>
      </c>
      <c r="AA1412" s="56">
        <f>IF(AC1412=21,J1412,0)</f>
        <v>0</v>
      </c>
      <c r="AC1412" s="58">
        <v>21</v>
      </c>
      <c r="AD1412" s="58">
        <f>G1412*0.75</f>
        <v>0</v>
      </c>
      <c r="AE1412" s="58">
        <f>G1412*(1-0.75)</f>
        <v>0</v>
      </c>
      <c r="AL1412" s="58">
        <f>F1412*AD1412</f>
        <v>0</v>
      </c>
      <c r="AM1412" s="58">
        <f>F1412*AE1412</f>
        <v>0</v>
      </c>
      <c r="AN1412" s="59" t="s">
        <v>1753</v>
      </c>
      <c r="AO1412" s="59" t="s">
        <v>1766</v>
      </c>
      <c r="AP1412" s="47" t="s">
        <v>1777</v>
      </c>
    </row>
    <row r="1413" spans="1:42" x14ac:dyDescent="0.2">
      <c r="D1413" s="60" t="s">
        <v>1541</v>
      </c>
      <c r="F1413" s="61">
        <v>31.37</v>
      </c>
    </row>
    <row r="1414" spans="1:42" x14ac:dyDescent="0.2">
      <c r="A1414" s="55" t="s">
        <v>709</v>
      </c>
      <c r="B1414" s="55" t="s">
        <v>1147</v>
      </c>
      <c r="C1414" s="55" t="s">
        <v>1192</v>
      </c>
      <c r="D1414" s="198" t="s">
        <v>1861</v>
      </c>
      <c r="E1414" s="55" t="s">
        <v>1708</v>
      </c>
      <c r="F1414" s="56">
        <v>31.37</v>
      </c>
      <c r="G1414" s="56">
        <v>0</v>
      </c>
      <c r="H1414" s="56">
        <f>ROUND(F1414*AD1414,2)</f>
        <v>0</v>
      </c>
      <c r="I1414" s="56">
        <f>J1414-H1414</f>
        <v>0</v>
      </c>
      <c r="J1414" s="56">
        <f>ROUND(F1414*G1414,2)</f>
        <v>0</v>
      </c>
      <c r="K1414" s="56">
        <v>3.5000000000000001E-3</v>
      </c>
      <c r="L1414" s="56">
        <f>F1414*K1414</f>
        <v>0.109795</v>
      </c>
      <c r="M1414" s="57" t="s">
        <v>7</v>
      </c>
      <c r="N1414" s="56">
        <f>IF(M1414="5",I1414,0)</f>
        <v>0</v>
      </c>
      <c r="Y1414" s="56">
        <f>IF(AC1414=0,J1414,0)</f>
        <v>0</v>
      </c>
      <c r="Z1414" s="56">
        <f>IF(AC1414=15,J1414,0)</f>
        <v>0</v>
      </c>
      <c r="AA1414" s="56">
        <f>IF(AC1414=21,J1414,0)</f>
        <v>0</v>
      </c>
      <c r="AC1414" s="58">
        <v>21</v>
      </c>
      <c r="AD1414" s="58">
        <f>G1414*0.315275310834813</f>
        <v>0</v>
      </c>
      <c r="AE1414" s="58">
        <f>G1414*(1-0.315275310834813)</f>
        <v>0</v>
      </c>
      <c r="AL1414" s="58">
        <f>F1414*AD1414</f>
        <v>0</v>
      </c>
      <c r="AM1414" s="58">
        <f>F1414*AE1414</f>
        <v>0</v>
      </c>
      <c r="AN1414" s="59" t="s">
        <v>1753</v>
      </c>
      <c r="AO1414" s="59" t="s">
        <v>1766</v>
      </c>
      <c r="AP1414" s="47" t="s">
        <v>1777</v>
      </c>
    </row>
    <row r="1415" spans="1:42" x14ac:dyDescent="0.2">
      <c r="D1415" s="60" t="s">
        <v>1541</v>
      </c>
      <c r="F1415" s="61">
        <v>31.37</v>
      </c>
    </row>
    <row r="1416" spans="1:42" x14ac:dyDescent="0.2">
      <c r="A1416" s="62" t="s">
        <v>710</v>
      </c>
      <c r="B1416" s="62" t="s">
        <v>1147</v>
      </c>
      <c r="C1416" s="62" t="s">
        <v>1193</v>
      </c>
      <c r="D1416" s="199" t="s">
        <v>1862</v>
      </c>
      <c r="E1416" s="62" t="s">
        <v>1708</v>
      </c>
      <c r="F1416" s="63">
        <v>32.94</v>
      </c>
      <c r="G1416" s="63">
        <v>0</v>
      </c>
      <c r="H1416" s="63">
        <f>ROUND(F1416*AD1416,2)</f>
        <v>0</v>
      </c>
      <c r="I1416" s="63">
        <f>J1416-H1416</f>
        <v>0</v>
      </c>
      <c r="J1416" s="63">
        <f>ROUND(F1416*G1416,2)</f>
        <v>0</v>
      </c>
      <c r="K1416" s="63">
        <v>1.6E-2</v>
      </c>
      <c r="L1416" s="63">
        <f>F1416*K1416</f>
        <v>0.52703999999999995</v>
      </c>
      <c r="M1416" s="64" t="s">
        <v>1731</v>
      </c>
      <c r="N1416" s="63">
        <f>IF(M1416="5",I1416,0)</f>
        <v>0</v>
      </c>
      <c r="Y1416" s="63">
        <f>IF(AC1416=0,J1416,0)</f>
        <v>0</v>
      </c>
      <c r="Z1416" s="63">
        <f>IF(AC1416=15,J1416,0)</f>
        <v>0</v>
      </c>
      <c r="AA1416" s="63">
        <f>IF(AC1416=21,J1416,0)</f>
        <v>0</v>
      </c>
      <c r="AC1416" s="58">
        <v>21</v>
      </c>
      <c r="AD1416" s="58">
        <f>G1416*1</f>
        <v>0</v>
      </c>
      <c r="AE1416" s="58">
        <f>G1416*(1-1)</f>
        <v>0</v>
      </c>
      <c r="AL1416" s="58">
        <f>F1416*AD1416</f>
        <v>0</v>
      </c>
      <c r="AM1416" s="58">
        <f>F1416*AE1416</f>
        <v>0</v>
      </c>
      <c r="AN1416" s="59" t="s">
        <v>1753</v>
      </c>
      <c r="AO1416" s="59" t="s">
        <v>1766</v>
      </c>
      <c r="AP1416" s="47" t="s">
        <v>1777</v>
      </c>
    </row>
    <row r="1417" spans="1:42" x14ac:dyDescent="0.2">
      <c r="D1417" s="60" t="s">
        <v>1542</v>
      </c>
      <c r="F1417" s="61">
        <v>32.94</v>
      </c>
    </row>
    <row r="1418" spans="1:42" x14ac:dyDescent="0.2">
      <c r="A1418" s="55" t="s">
        <v>711</v>
      </c>
      <c r="B1418" s="55" t="s">
        <v>1147</v>
      </c>
      <c r="C1418" s="55" t="s">
        <v>1194</v>
      </c>
      <c r="D1418" s="55" t="s">
        <v>1296</v>
      </c>
      <c r="E1418" s="55" t="s">
        <v>1708</v>
      </c>
      <c r="F1418" s="56">
        <v>31.37</v>
      </c>
      <c r="G1418" s="56">
        <v>0</v>
      </c>
      <c r="H1418" s="56">
        <f>ROUND(F1418*AD1418,2)</f>
        <v>0</v>
      </c>
      <c r="I1418" s="56">
        <f>J1418-H1418</f>
        <v>0</v>
      </c>
      <c r="J1418" s="56">
        <f>ROUND(F1418*G1418,2)</f>
        <v>0</v>
      </c>
      <c r="K1418" s="56">
        <v>1.1E-4</v>
      </c>
      <c r="L1418" s="56">
        <f>F1418*K1418</f>
        <v>3.4507000000000001E-3</v>
      </c>
      <c r="M1418" s="57" t="s">
        <v>7</v>
      </c>
      <c r="N1418" s="56">
        <f>IF(M1418="5",I1418,0)</f>
        <v>0</v>
      </c>
      <c r="Y1418" s="56">
        <f>IF(AC1418=0,J1418,0)</f>
        <v>0</v>
      </c>
      <c r="Z1418" s="56">
        <f>IF(AC1418=15,J1418,0)</f>
        <v>0</v>
      </c>
      <c r="AA1418" s="56">
        <f>IF(AC1418=21,J1418,0)</f>
        <v>0</v>
      </c>
      <c r="AC1418" s="58">
        <v>21</v>
      </c>
      <c r="AD1418" s="58">
        <f>G1418*1</f>
        <v>0</v>
      </c>
      <c r="AE1418" s="58">
        <f>G1418*(1-1)</f>
        <v>0</v>
      </c>
      <c r="AL1418" s="58">
        <f>F1418*AD1418</f>
        <v>0</v>
      </c>
      <c r="AM1418" s="58">
        <f>F1418*AE1418</f>
        <v>0</v>
      </c>
      <c r="AN1418" s="59" t="s">
        <v>1753</v>
      </c>
      <c r="AO1418" s="59" t="s">
        <v>1766</v>
      </c>
      <c r="AP1418" s="47" t="s">
        <v>1777</v>
      </c>
    </row>
    <row r="1419" spans="1:42" x14ac:dyDescent="0.2">
      <c r="D1419" s="60" t="s">
        <v>1541</v>
      </c>
      <c r="F1419" s="61">
        <v>31.37</v>
      </c>
    </row>
    <row r="1420" spans="1:42" x14ac:dyDescent="0.2">
      <c r="A1420" s="55" t="s">
        <v>712</v>
      </c>
      <c r="B1420" s="55" t="s">
        <v>1147</v>
      </c>
      <c r="C1420" s="55" t="s">
        <v>1195</v>
      </c>
      <c r="D1420" s="55" t="s">
        <v>1297</v>
      </c>
      <c r="E1420" s="55" t="s">
        <v>1709</v>
      </c>
      <c r="F1420" s="56">
        <v>46.1</v>
      </c>
      <c r="G1420" s="56">
        <v>0</v>
      </c>
      <c r="H1420" s="56">
        <f>ROUND(F1420*AD1420,2)</f>
        <v>0</v>
      </c>
      <c r="I1420" s="56">
        <f>J1420-H1420</f>
        <v>0</v>
      </c>
      <c r="J1420" s="56">
        <f>ROUND(F1420*G1420,2)</f>
        <v>0</v>
      </c>
      <c r="K1420" s="56">
        <v>0</v>
      </c>
      <c r="L1420" s="56">
        <f>F1420*K1420</f>
        <v>0</v>
      </c>
      <c r="M1420" s="57" t="s">
        <v>7</v>
      </c>
      <c r="N1420" s="56">
        <f>IF(M1420="5",I1420,0)</f>
        <v>0</v>
      </c>
      <c r="Y1420" s="56">
        <f>IF(AC1420=0,J1420,0)</f>
        <v>0</v>
      </c>
      <c r="Z1420" s="56">
        <f>IF(AC1420=15,J1420,0)</f>
        <v>0</v>
      </c>
      <c r="AA1420" s="56">
        <f>IF(AC1420=21,J1420,0)</f>
        <v>0</v>
      </c>
      <c r="AC1420" s="58">
        <v>21</v>
      </c>
      <c r="AD1420" s="58">
        <f>G1420*0</f>
        <v>0</v>
      </c>
      <c r="AE1420" s="58">
        <f>G1420*(1-0)</f>
        <v>0</v>
      </c>
      <c r="AL1420" s="58">
        <f>F1420*AD1420</f>
        <v>0</v>
      </c>
      <c r="AM1420" s="58">
        <f>F1420*AE1420</f>
        <v>0</v>
      </c>
      <c r="AN1420" s="59" t="s">
        <v>1753</v>
      </c>
      <c r="AO1420" s="59" t="s">
        <v>1766</v>
      </c>
      <c r="AP1420" s="47" t="s">
        <v>1777</v>
      </c>
    </row>
    <row r="1421" spans="1:42" x14ac:dyDescent="0.2">
      <c r="D1421" s="60" t="s">
        <v>1543</v>
      </c>
      <c r="F1421" s="61">
        <v>28.5</v>
      </c>
    </row>
    <row r="1422" spans="1:42" x14ac:dyDescent="0.2">
      <c r="D1422" s="60" t="s">
        <v>1369</v>
      </c>
      <c r="F1422" s="61">
        <v>8</v>
      </c>
    </row>
    <row r="1423" spans="1:42" x14ac:dyDescent="0.2">
      <c r="D1423" s="60" t="s">
        <v>1406</v>
      </c>
      <c r="F1423" s="61">
        <v>9.6</v>
      </c>
    </row>
    <row r="1424" spans="1:42" x14ac:dyDescent="0.2">
      <c r="A1424" s="55" t="s">
        <v>713</v>
      </c>
      <c r="B1424" s="55" t="s">
        <v>1147</v>
      </c>
      <c r="C1424" s="55" t="s">
        <v>1196</v>
      </c>
      <c r="D1424" s="55" t="s">
        <v>1301</v>
      </c>
      <c r="E1424" s="55" t="s">
        <v>1709</v>
      </c>
      <c r="F1424" s="56">
        <v>8.4</v>
      </c>
      <c r="G1424" s="56">
        <v>0</v>
      </c>
      <c r="H1424" s="56">
        <f>ROUND(F1424*AD1424,2)</f>
        <v>0</v>
      </c>
      <c r="I1424" s="56">
        <f>J1424-H1424</f>
        <v>0</v>
      </c>
      <c r="J1424" s="56">
        <f>ROUND(F1424*G1424,2)</f>
        <v>0</v>
      </c>
      <c r="K1424" s="56">
        <v>2.9999999999999997E-4</v>
      </c>
      <c r="L1424" s="56">
        <f>F1424*K1424</f>
        <v>2.5199999999999997E-3</v>
      </c>
      <c r="M1424" s="57" t="s">
        <v>7</v>
      </c>
      <c r="N1424" s="56">
        <f>IF(M1424="5",I1424,0)</f>
        <v>0</v>
      </c>
      <c r="Y1424" s="56">
        <f>IF(AC1424=0,J1424,0)</f>
        <v>0</v>
      </c>
      <c r="Z1424" s="56">
        <f>IF(AC1424=15,J1424,0)</f>
        <v>0</v>
      </c>
      <c r="AA1424" s="56">
        <f>IF(AC1424=21,J1424,0)</f>
        <v>0</v>
      </c>
      <c r="AC1424" s="58">
        <v>21</v>
      </c>
      <c r="AD1424" s="58">
        <f>G1424*1</f>
        <v>0</v>
      </c>
      <c r="AE1424" s="58">
        <f>G1424*(1-1)</f>
        <v>0</v>
      </c>
      <c r="AL1424" s="58">
        <f>F1424*AD1424</f>
        <v>0</v>
      </c>
      <c r="AM1424" s="58">
        <f>F1424*AE1424</f>
        <v>0</v>
      </c>
      <c r="AN1424" s="59" t="s">
        <v>1753</v>
      </c>
      <c r="AO1424" s="59" t="s">
        <v>1766</v>
      </c>
      <c r="AP1424" s="47" t="s">
        <v>1777</v>
      </c>
    </row>
    <row r="1425" spans="1:42" x14ac:dyDescent="0.2">
      <c r="D1425" s="60" t="s">
        <v>1544</v>
      </c>
      <c r="F1425" s="61">
        <v>8.4</v>
      </c>
    </row>
    <row r="1426" spans="1:42" x14ac:dyDescent="0.2">
      <c r="A1426" s="55" t="s">
        <v>714</v>
      </c>
      <c r="B1426" s="55" t="s">
        <v>1147</v>
      </c>
      <c r="C1426" s="55" t="s">
        <v>1197</v>
      </c>
      <c r="D1426" s="55" t="s">
        <v>1303</v>
      </c>
      <c r="E1426" s="55" t="s">
        <v>1709</v>
      </c>
      <c r="F1426" s="56">
        <v>29.93</v>
      </c>
      <c r="G1426" s="56">
        <v>0</v>
      </c>
      <c r="H1426" s="56">
        <f>ROUND(F1426*AD1426,2)</f>
        <v>0</v>
      </c>
      <c r="I1426" s="56">
        <f>J1426-H1426</f>
        <v>0</v>
      </c>
      <c r="J1426" s="56">
        <f>ROUND(F1426*G1426,2)</f>
        <v>0</v>
      </c>
      <c r="K1426" s="56">
        <v>2.9999999999999997E-4</v>
      </c>
      <c r="L1426" s="56">
        <f>F1426*K1426</f>
        <v>8.9789999999999991E-3</v>
      </c>
      <c r="M1426" s="57" t="s">
        <v>7</v>
      </c>
      <c r="N1426" s="56">
        <f>IF(M1426="5",I1426,0)</f>
        <v>0</v>
      </c>
      <c r="Y1426" s="56">
        <f>IF(AC1426=0,J1426,0)</f>
        <v>0</v>
      </c>
      <c r="Z1426" s="56">
        <f>IF(AC1426=15,J1426,0)</f>
        <v>0</v>
      </c>
      <c r="AA1426" s="56">
        <f>IF(AC1426=21,J1426,0)</f>
        <v>0</v>
      </c>
      <c r="AC1426" s="58">
        <v>21</v>
      </c>
      <c r="AD1426" s="58">
        <f>G1426*1</f>
        <v>0</v>
      </c>
      <c r="AE1426" s="58">
        <f>G1426*(1-1)</f>
        <v>0</v>
      </c>
      <c r="AL1426" s="58">
        <f>F1426*AD1426</f>
        <v>0</v>
      </c>
      <c r="AM1426" s="58">
        <f>F1426*AE1426</f>
        <v>0</v>
      </c>
      <c r="AN1426" s="59" t="s">
        <v>1753</v>
      </c>
      <c r="AO1426" s="59" t="s">
        <v>1766</v>
      </c>
      <c r="AP1426" s="47" t="s">
        <v>1777</v>
      </c>
    </row>
    <row r="1427" spans="1:42" x14ac:dyDescent="0.2">
      <c r="D1427" s="60" t="s">
        <v>1545</v>
      </c>
      <c r="F1427" s="61">
        <v>29.93</v>
      </c>
    </row>
    <row r="1428" spans="1:42" x14ac:dyDescent="0.2">
      <c r="A1428" s="55" t="s">
        <v>715</v>
      </c>
      <c r="B1428" s="55" t="s">
        <v>1147</v>
      </c>
      <c r="C1428" s="55" t="s">
        <v>1198</v>
      </c>
      <c r="D1428" s="55" t="s">
        <v>1305</v>
      </c>
      <c r="E1428" s="55" t="s">
        <v>1709</v>
      </c>
      <c r="F1428" s="56">
        <v>10.08</v>
      </c>
      <c r="G1428" s="56">
        <v>0</v>
      </c>
      <c r="H1428" s="56">
        <f>ROUND(F1428*AD1428,2)</f>
        <v>0</v>
      </c>
      <c r="I1428" s="56">
        <f>J1428-H1428</f>
        <v>0</v>
      </c>
      <c r="J1428" s="56">
        <f>ROUND(F1428*G1428,2)</f>
        <v>0</v>
      </c>
      <c r="K1428" s="56">
        <v>2.9999999999999997E-4</v>
      </c>
      <c r="L1428" s="56">
        <f>F1428*K1428</f>
        <v>3.0239999999999998E-3</v>
      </c>
      <c r="M1428" s="57" t="s">
        <v>7</v>
      </c>
      <c r="N1428" s="56">
        <f>IF(M1428="5",I1428,0)</f>
        <v>0</v>
      </c>
      <c r="Y1428" s="56">
        <f>IF(AC1428=0,J1428,0)</f>
        <v>0</v>
      </c>
      <c r="Z1428" s="56">
        <f>IF(AC1428=15,J1428,0)</f>
        <v>0</v>
      </c>
      <c r="AA1428" s="56">
        <f>IF(AC1428=21,J1428,0)</f>
        <v>0</v>
      </c>
      <c r="AC1428" s="58">
        <v>21</v>
      </c>
      <c r="AD1428" s="58">
        <f>G1428*1</f>
        <v>0</v>
      </c>
      <c r="AE1428" s="58">
        <f>G1428*(1-1)</f>
        <v>0</v>
      </c>
      <c r="AL1428" s="58">
        <f>F1428*AD1428</f>
        <v>0</v>
      </c>
      <c r="AM1428" s="58">
        <f>F1428*AE1428</f>
        <v>0</v>
      </c>
      <c r="AN1428" s="59" t="s">
        <v>1753</v>
      </c>
      <c r="AO1428" s="59" t="s">
        <v>1766</v>
      </c>
      <c r="AP1428" s="47" t="s">
        <v>1777</v>
      </c>
    </row>
    <row r="1429" spans="1:42" x14ac:dyDescent="0.2">
      <c r="D1429" s="60" t="s">
        <v>1373</v>
      </c>
      <c r="F1429" s="61">
        <v>10.08</v>
      </c>
    </row>
    <row r="1430" spans="1:42" x14ac:dyDescent="0.2">
      <c r="A1430" s="55" t="s">
        <v>716</v>
      </c>
      <c r="B1430" s="55" t="s">
        <v>1147</v>
      </c>
      <c r="C1430" s="55" t="s">
        <v>1199</v>
      </c>
      <c r="D1430" s="55" t="s">
        <v>1307</v>
      </c>
      <c r="E1430" s="55" t="s">
        <v>1710</v>
      </c>
      <c r="F1430" s="56">
        <v>0.66</v>
      </c>
      <c r="G1430" s="56">
        <v>0</v>
      </c>
      <c r="H1430" s="56">
        <f>ROUND(F1430*AD1430,2)</f>
        <v>0</v>
      </c>
      <c r="I1430" s="56">
        <f>J1430-H1430</f>
        <v>0</v>
      </c>
      <c r="J1430" s="56">
        <f>ROUND(F1430*G1430,2)</f>
        <v>0</v>
      </c>
      <c r="K1430" s="56">
        <v>0</v>
      </c>
      <c r="L1430" s="56">
        <f>F1430*K1430</f>
        <v>0</v>
      </c>
      <c r="M1430" s="57" t="s">
        <v>10</v>
      </c>
      <c r="N1430" s="56">
        <f>IF(M1430="5",I1430,0)</f>
        <v>0</v>
      </c>
      <c r="Y1430" s="56">
        <f>IF(AC1430=0,J1430,0)</f>
        <v>0</v>
      </c>
      <c r="Z1430" s="56">
        <f>IF(AC1430=15,J1430,0)</f>
        <v>0</v>
      </c>
      <c r="AA1430" s="56">
        <f>IF(AC1430=21,J1430,0)</f>
        <v>0</v>
      </c>
      <c r="AC1430" s="58">
        <v>21</v>
      </c>
      <c r="AD1430" s="58">
        <f>G1430*0</f>
        <v>0</v>
      </c>
      <c r="AE1430" s="58">
        <f>G1430*(1-0)</f>
        <v>0</v>
      </c>
      <c r="AL1430" s="58">
        <f>F1430*AD1430</f>
        <v>0</v>
      </c>
      <c r="AM1430" s="58">
        <f>F1430*AE1430</f>
        <v>0</v>
      </c>
      <c r="AN1430" s="59" t="s">
        <v>1753</v>
      </c>
      <c r="AO1430" s="59" t="s">
        <v>1766</v>
      </c>
      <c r="AP1430" s="47" t="s">
        <v>1777</v>
      </c>
    </row>
    <row r="1431" spans="1:42" x14ac:dyDescent="0.2">
      <c r="D1431" s="60" t="s">
        <v>1546</v>
      </c>
      <c r="F1431" s="61">
        <v>0.66</v>
      </c>
    </row>
    <row r="1432" spans="1:42" x14ac:dyDescent="0.2">
      <c r="A1432" s="52"/>
      <c r="B1432" s="53" t="s">
        <v>1147</v>
      </c>
      <c r="C1432" s="53" t="s">
        <v>770</v>
      </c>
      <c r="D1432" s="269" t="s">
        <v>1309</v>
      </c>
      <c r="E1432" s="270"/>
      <c r="F1432" s="270"/>
      <c r="G1432" s="270"/>
      <c r="H1432" s="54">
        <f>SUM(H1433:H1435)</f>
        <v>0</v>
      </c>
      <c r="I1432" s="54">
        <f>SUM(I1433:I1435)</f>
        <v>0</v>
      </c>
      <c r="J1432" s="54">
        <f>H1432+I1432</f>
        <v>0</v>
      </c>
      <c r="K1432" s="47"/>
      <c r="L1432" s="54">
        <f>SUM(L1433:L1435)</f>
        <v>1.1612999999999999E-3</v>
      </c>
      <c r="O1432" s="54">
        <f>IF(P1432="PR",J1432,SUM(N1433:N1435))</f>
        <v>0</v>
      </c>
      <c r="P1432" s="47" t="s">
        <v>1735</v>
      </c>
      <c r="Q1432" s="54">
        <f>IF(P1432="HS",H1432,0)</f>
        <v>0</v>
      </c>
      <c r="R1432" s="54">
        <f>IF(P1432="HS",I1432-O1432,0)</f>
        <v>0</v>
      </c>
      <c r="S1432" s="54">
        <f>IF(P1432="PS",H1432,0)</f>
        <v>0</v>
      </c>
      <c r="T1432" s="54">
        <f>IF(P1432="PS",I1432-O1432,0)</f>
        <v>0</v>
      </c>
      <c r="U1432" s="54">
        <f>IF(P1432="MP",H1432,0)</f>
        <v>0</v>
      </c>
      <c r="V1432" s="54">
        <f>IF(P1432="MP",I1432-O1432,0)</f>
        <v>0</v>
      </c>
      <c r="W1432" s="54">
        <f>IF(P1432="OM",H1432,0)</f>
        <v>0</v>
      </c>
      <c r="X1432" s="47" t="s">
        <v>1147</v>
      </c>
      <c r="AH1432" s="54">
        <f>SUM(Y1433:Y1435)</f>
        <v>0</v>
      </c>
      <c r="AI1432" s="54">
        <f>SUM(Z1433:Z1435)</f>
        <v>0</v>
      </c>
      <c r="AJ1432" s="54">
        <f>SUM(AA1433:AA1435)</f>
        <v>0</v>
      </c>
    </row>
    <row r="1433" spans="1:42" x14ac:dyDescent="0.2">
      <c r="A1433" s="55" t="s">
        <v>717</v>
      </c>
      <c r="B1433" s="55" t="s">
        <v>1147</v>
      </c>
      <c r="C1433" s="55" t="s">
        <v>1200</v>
      </c>
      <c r="D1433" s="55" t="s">
        <v>1310</v>
      </c>
      <c r="E1433" s="55" t="s">
        <v>1708</v>
      </c>
      <c r="F1433" s="56">
        <v>5.53</v>
      </c>
      <c r="G1433" s="56">
        <v>0</v>
      </c>
      <c r="H1433" s="56">
        <f>ROUND(F1433*AD1433,2)</f>
        <v>0</v>
      </c>
      <c r="I1433" s="56">
        <f>J1433-H1433</f>
        <v>0</v>
      </c>
      <c r="J1433" s="56">
        <f>ROUND(F1433*G1433,2)</f>
        <v>0</v>
      </c>
      <c r="K1433" s="56">
        <v>6.9999999999999994E-5</v>
      </c>
      <c r="L1433" s="56">
        <f>F1433*K1433</f>
        <v>3.8709999999999998E-4</v>
      </c>
      <c r="M1433" s="57" t="s">
        <v>7</v>
      </c>
      <c r="N1433" s="56">
        <f>IF(M1433="5",I1433,0)</f>
        <v>0</v>
      </c>
      <c r="Y1433" s="56">
        <f>IF(AC1433=0,J1433,0)</f>
        <v>0</v>
      </c>
      <c r="Z1433" s="56">
        <f>IF(AC1433=15,J1433,0)</f>
        <v>0</v>
      </c>
      <c r="AA1433" s="56">
        <f>IF(AC1433=21,J1433,0)</f>
        <v>0</v>
      </c>
      <c r="AC1433" s="58">
        <v>21</v>
      </c>
      <c r="AD1433" s="58">
        <f>G1433*0.30859375</f>
        <v>0</v>
      </c>
      <c r="AE1433" s="58">
        <f>G1433*(1-0.30859375)</f>
        <v>0</v>
      </c>
      <c r="AL1433" s="58">
        <f>F1433*AD1433</f>
        <v>0</v>
      </c>
      <c r="AM1433" s="58">
        <f>F1433*AE1433</f>
        <v>0</v>
      </c>
      <c r="AN1433" s="59" t="s">
        <v>1754</v>
      </c>
      <c r="AO1433" s="59" t="s">
        <v>1766</v>
      </c>
      <c r="AP1433" s="47" t="s">
        <v>1777</v>
      </c>
    </row>
    <row r="1434" spans="1:42" x14ac:dyDescent="0.2">
      <c r="D1434" s="60" t="s">
        <v>1374</v>
      </c>
      <c r="F1434" s="61">
        <v>5.53</v>
      </c>
    </row>
    <row r="1435" spans="1:42" x14ac:dyDescent="0.2">
      <c r="A1435" s="55" t="s">
        <v>718</v>
      </c>
      <c r="B1435" s="55" t="s">
        <v>1147</v>
      </c>
      <c r="C1435" s="55" t="s">
        <v>1201</v>
      </c>
      <c r="D1435" s="55" t="s">
        <v>1863</v>
      </c>
      <c r="E1435" s="55" t="s">
        <v>1708</v>
      </c>
      <c r="F1435" s="56">
        <v>5.53</v>
      </c>
      <c r="G1435" s="56">
        <v>0</v>
      </c>
      <c r="H1435" s="56">
        <f>ROUND(F1435*AD1435,2)</f>
        <v>0</v>
      </c>
      <c r="I1435" s="56">
        <f>J1435-H1435</f>
        <v>0</v>
      </c>
      <c r="J1435" s="56">
        <f>ROUND(F1435*G1435,2)</f>
        <v>0</v>
      </c>
      <c r="K1435" s="56">
        <v>1.3999999999999999E-4</v>
      </c>
      <c r="L1435" s="56">
        <f>F1435*K1435</f>
        <v>7.7419999999999995E-4</v>
      </c>
      <c r="M1435" s="57" t="s">
        <v>7</v>
      </c>
      <c r="N1435" s="56">
        <f>IF(M1435="5",I1435,0)</f>
        <v>0</v>
      </c>
      <c r="Y1435" s="56">
        <f>IF(AC1435=0,J1435,0)</f>
        <v>0</v>
      </c>
      <c r="Z1435" s="56">
        <f>IF(AC1435=15,J1435,0)</f>
        <v>0</v>
      </c>
      <c r="AA1435" s="56">
        <f>IF(AC1435=21,J1435,0)</f>
        <v>0</v>
      </c>
      <c r="AC1435" s="58">
        <v>21</v>
      </c>
      <c r="AD1435" s="58">
        <f>G1435*0.45045871559633</f>
        <v>0</v>
      </c>
      <c r="AE1435" s="58">
        <f>G1435*(1-0.45045871559633)</f>
        <v>0</v>
      </c>
      <c r="AL1435" s="58">
        <f>F1435*AD1435</f>
        <v>0</v>
      </c>
      <c r="AM1435" s="58">
        <f>F1435*AE1435</f>
        <v>0</v>
      </c>
      <c r="AN1435" s="59" t="s">
        <v>1754</v>
      </c>
      <c r="AO1435" s="59" t="s">
        <v>1766</v>
      </c>
      <c r="AP1435" s="47" t="s">
        <v>1777</v>
      </c>
    </row>
    <row r="1436" spans="1:42" x14ac:dyDescent="0.2">
      <c r="D1436" s="60" t="s">
        <v>1374</v>
      </c>
      <c r="F1436" s="61">
        <v>5.53</v>
      </c>
    </row>
    <row r="1437" spans="1:42" x14ac:dyDescent="0.2">
      <c r="A1437" s="52"/>
      <c r="B1437" s="53" t="s">
        <v>1147</v>
      </c>
      <c r="C1437" s="53" t="s">
        <v>99</v>
      </c>
      <c r="D1437" s="269" t="s">
        <v>1312</v>
      </c>
      <c r="E1437" s="270"/>
      <c r="F1437" s="270"/>
      <c r="G1437" s="270"/>
      <c r="H1437" s="54">
        <f>SUM(H1438:H1446)</f>
        <v>0</v>
      </c>
      <c r="I1437" s="54">
        <f>SUM(I1438:I1446)</f>
        <v>0</v>
      </c>
      <c r="J1437" s="54">
        <f>H1437+I1437</f>
        <v>0</v>
      </c>
      <c r="K1437" s="47"/>
      <c r="L1437" s="54">
        <f>SUM(L1438:L1446)</f>
        <v>3.6551199999999999E-2</v>
      </c>
      <c r="O1437" s="54">
        <f>IF(P1437="PR",J1437,SUM(N1438:N1446))</f>
        <v>0</v>
      </c>
      <c r="P1437" s="47" t="s">
        <v>1734</v>
      </c>
      <c r="Q1437" s="54">
        <f>IF(P1437="HS",H1437,0)</f>
        <v>0</v>
      </c>
      <c r="R1437" s="54">
        <f>IF(P1437="HS",I1437-O1437,0)</f>
        <v>0</v>
      </c>
      <c r="S1437" s="54">
        <f>IF(P1437="PS",H1437,0)</f>
        <v>0</v>
      </c>
      <c r="T1437" s="54">
        <f>IF(P1437="PS",I1437-O1437,0)</f>
        <v>0</v>
      </c>
      <c r="U1437" s="54">
        <f>IF(P1437="MP",H1437,0)</f>
        <v>0</v>
      </c>
      <c r="V1437" s="54">
        <f>IF(P1437="MP",I1437-O1437,0)</f>
        <v>0</v>
      </c>
      <c r="W1437" s="54">
        <f>IF(P1437="OM",H1437,0)</f>
        <v>0</v>
      </c>
      <c r="X1437" s="47" t="s">
        <v>1147</v>
      </c>
      <c r="AH1437" s="54">
        <f>SUM(Y1438:Y1446)</f>
        <v>0</v>
      </c>
      <c r="AI1437" s="54">
        <f>SUM(Z1438:Z1446)</f>
        <v>0</v>
      </c>
      <c r="AJ1437" s="54">
        <f>SUM(AA1438:AA1446)</f>
        <v>0</v>
      </c>
    </row>
    <row r="1438" spans="1:42" x14ac:dyDescent="0.2">
      <c r="A1438" s="55" t="s">
        <v>719</v>
      </c>
      <c r="B1438" s="55" t="s">
        <v>1147</v>
      </c>
      <c r="C1438" s="55" t="s">
        <v>1202</v>
      </c>
      <c r="D1438" s="55" t="s">
        <v>1313</v>
      </c>
      <c r="E1438" s="55" t="s">
        <v>1712</v>
      </c>
      <c r="F1438" s="56">
        <v>2</v>
      </c>
      <c r="G1438" s="56">
        <v>0</v>
      </c>
      <c r="H1438" s="56">
        <f>ROUND(F1438*AD1438,2)</f>
        <v>0</v>
      </c>
      <c r="I1438" s="56">
        <f>J1438-H1438</f>
        <v>0</v>
      </c>
      <c r="J1438" s="56">
        <f>ROUND(F1438*G1438,2)</f>
        <v>0</v>
      </c>
      <c r="K1438" s="56">
        <v>0</v>
      </c>
      <c r="L1438" s="56">
        <f>F1438*K1438</f>
        <v>0</v>
      </c>
      <c r="M1438" s="57" t="s">
        <v>7</v>
      </c>
      <c r="N1438" s="56">
        <f>IF(M1438="5",I1438,0)</f>
        <v>0</v>
      </c>
      <c r="Y1438" s="56">
        <f>IF(AC1438=0,J1438,0)</f>
        <v>0</v>
      </c>
      <c r="Z1438" s="56">
        <f>IF(AC1438=15,J1438,0)</f>
        <v>0</v>
      </c>
      <c r="AA1438" s="56">
        <f>IF(AC1438=21,J1438,0)</f>
        <v>0</v>
      </c>
      <c r="AC1438" s="58">
        <v>21</v>
      </c>
      <c r="AD1438" s="58">
        <f>G1438*0.297029702970297</f>
        <v>0</v>
      </c>
      <c r="AE1438" s="58">
        <f>G1438*(1-0.297029702970297)</f>
        <v>0</v>
      </c>
      <c r="AL1438" s="58">
        <f>F1438*AD1438</f>
        <v>0</v>
      </c>
      <c r="AM1438" s="58">
        <f>F1438*AE1438</f>
        <v>0</v>
      </c>
      <c r="AN1438" s="59" t="s">
        <v>1755</v>
      </c>
      <c r="AO1438" s="59" t="s">
        <v>1767</v>
      </c>
      <c r="AP1438" s="47" t="s">
        <v>1777</v>
      </c>
    </row>
    <row r="1439" spans="1:42" x14ac:dyDescent="0.2">
      <c r="D1439" s="60" t="s">
        <v>1357</v>
      </c>
      <c r="F1439" s="61">
        <v>2</v>
      </c>
    </row>
    <row r="1440" spans="1:42" x14ac:dyDescent="0.2">
      <c r="A1440" s="55" t="s">
        <v>720</v>
      </c>
      <c r="B1440" s="55" t="s">
        <v>1147</v>
      </c>
      <c r="C1440" s="55" t="s">
        <v>1203</v>
      </c>
      <c r="D1440" s="55" t="s">
        <v>1840</v>
      </c>
      <c r="E1440" s="55" t="s">
        <v>1712</v>
      </c>
      <c r="F1440" s="56">
        <v>2</v>
      </c>
      <c r="G1440" s="56">
        <v>0</v>
      </c>
      <c r="H1440" s="56">
        <f>ROUND(F1440*AD1440,2)</f>
        <v>0</v>
      </c>
      <c r="I1440" s="56">
        <f>J1440-H1440</f>
        <v>0</v>
      </c>
      <c r="J1440" s="56">
        <f>ROUND(F1440*G1440,2)</f>
        <v>0</v>
      </c>
      <c r="K1440" s="56">
        <v>4.0000000000000002E-4</v>
      </c>
      <c r="L1440" s="56">
        <f>F1440*K1440</f>
        <v>8.0000000000000004E-4</v>
      </c>
      <c r="M1440" s="57" t="s">
        <v>7</v>
      </c>
      <c r="N1440" s="56">
        <f>IF(M1440="5",I1440,0)</f>
        <v>0</v>
      </c>
      <c r="Y1440" s="56">
        <f>IF(AC1440=0,J1440,0)</f>
        <v>0</v>
      </c>
      <c r="Z1440" s="56">
        <f>IF(AC1440=15,J1440,0)</f>
        <v>0</v>
      </c>
      <c r="AA1440" s="56">
        <f>IF(AC1440=21,J1440,0)</f>
        <v>0</v>
      </c>
      <c r="AC1440" s="58">
        <v>21</v>
      </c>
      <c r="AD1440" s="58">
        <f>G1440*1</f>
        <v>0</v>
      </c>
      <c r="AE1440" s="58">
        <f>G1440*(1-1)</f>
        <v>0</v>
      </c>
      <c r="AL1440" s="58">
        <f>F1440*AD1440</f>
        <v>0</v>
      </c>
      <c r="AM1440" s="58">
        <f>F1440*AE1440</f>
        <v>0</v>
      </c>
      <c r="AN1440" s="59" t="s">
        <v>1755</v>
      </c>
      <c r="AO1440" s="59" t="s">
        <v>1767</v>
      </c>
      <c r="AP1440" s="47" t="s">
        <v>1777</v>
      </c>
    </row>
    <row r="1441" spans="1:42" x14ac:dyDescent="0.2">
      <c r="D1441" s="60" t="s">
        <v>1357</v>
      </c>
      <c r="F1441" s="61">
        <v>2</v>
      </c>
    </row>
    <row r="1442" spans="1:42" x14ac:dyDescent="0.2">
      <c r="A1442" s="55" t="s">
        <v>721</v>
      </c>
      <c r="B1442" s="55" t="s">
        <v>1147</v>
      </c>
      <c r="C1442" s="55" t="s">
        <v>1204</v>
      </c>
      <c r="D1442" s="55" t="s">
        <v>1314</v>
      </c>
      <c r="E1442" s="55" t="s">
        <v>1712</v>
      </c>
      <c r="F1442" s="56">
        <v>2</v>
      </c>
      <c r="G1442" s="56">
        <v>0</v>
      </c>
      <c r="H1442" s="56">
        <f>ROUND(F1442*AD1442,2)</f>
        <v>0</v>
      </c>
      <c r="I1442" s="56">
        <f>J1442-H1442</f>
        <v>0</v>
      </c>
      <c r="J1442" s="56">
        <f>ROUND(F1442*G1442,2)</f>
        <v>0</v>
      </c>
      <c r="K1442" s="56">
        <v>2.14E-3</v>
      </c>
      <c r="L1442" s="56">
        <f>F1442*K1442</f>
        <v>4.28E-3</v>
      </c>
      <c r="M1442" s="57" t="s">
        <v>7</v>
      </c>
      <c r="N1442" s="56">
        <f>IF(M1442="5",I1442,0)</f>
        <v>0</v>
      </c>
      <c r="Y1442" s="56">
        <f>IF(AC1442=0,J1442,0)</f>
        <v>0</v>
      </c>
      <c r="Z1442" s="56">
        <f>IF(AC1442=15,J1442,0)</f>
        <v>0</v>
      </c>
      <c r="AA1442" s="56">
        <f>IF(AC1442=21,J1442,0)</f>
        <v>0</v>
      </c>
      <c r="AC1442" s="58">
        <v>21</v>
      </c>
      <c r="AD1442" s="58">
        <f>G1442*0.474254742547426</f>
        <v>0</v>
      </c>
      <c r="AE1442" s="58">
        <f>G1442*(1-0.474254742547426)</f>
        <v>0</v>
      </c>
      <c r="AL1442" s="58">
        <f>F1442*AD1442</f>
        <v>0</v>
      </c>
      <c r="AM1442" s="58">
        <f>F1442*AE1442</f>
        <v>0</v>
      </c>
      <c r="AN1442" s="59" t="s">
        <v>1755</v>
      </c>
      <c r="AO1442" s="59" t="s">
        <v>1767</v>
      </c>
      <c r="AP1442" s="47" t="s">
        <v>1777</v>
      </c>
    </row>
    <row r="1443" spans="1:42" x14ac:dyDescent="0.2">
      <c r="D1443" s="60" t="s">
        <v>1357</v>
      </c>
      <c r="F1443" s="61">
        <v>2</v>
      </c>
    </row>
    <row r="1444" spans="1:42" x14ac:dyDescent="0.2">
      <c r="A1444" s="55" t="s">
        <v>722</v>
      </c>
      <c r="B1444" s="55" t="s">
        <v>1147</v>
      </c>
      <c r="C1444" s="55" t="s">
        <v>1205</v>
      </c>
      <c r="D1444" s="55" t="s">
        <v>1841</v>
      </c>
      <c r="E1444" s="55" t="s">
        <v>1712</v>
      </c>
      <c r="F1444" s="56">
        <v>2</v>
      </c>
      <c r="G1444" s="56">
        <v>0</v>
      </c>
      <c r="H1444" s="56">
        <f>ROUND(F1444*AD1444,2)</f>
        <v>0</v>
      </c>
      <c r="I1444" s="56">
        <f>J1444-H1444</f>
        <v>0</v>
      </c>
      <c r="J1444" s="56">
        <f>ROUND(F1444*G1444,2)</f>
        <v>0</v>
      </c>
      <c r="K1444" s="56">
        <v>1.4999999999999999E-2</v>
      </c>
      <c r="L1444" s="56">
        <f>F1444*K1444</f>
        <v>0.03</v>
      </c>
      <c r="M1444" s="57" t="s">
        <v>7</v>
      </c>
      <c r="N1444" s="56">
        <f>IF(M1444="5",I1444,0)</f>
        <v>0</v>
      </c>
      <c r="Y1444" s="56">
        <f>IF(AC1444=0,J1444,0)</f>
        <v>0</v>
      </c>
      <c r="Z1444" s="56">
        <f>IF(AC1444=15,J1444,0)</f>
        <v>0</v>
      </c>
      <c r="AA1444" s="56">
        <f>IF(AC1444=21,J1444,0)</f>
        <v>0</v>
      </c>
      <c r="AC1444" s="58">
        <v>21</v>
      </c>
      <c r="AD1444" s="58">
        <f>G1444*1</f>
        <v>0</v>
      </c>
      <c r="AE1444" s="58">
        <f>G1444*(1-1)</f>
        <v>0</v>
      </c>
      <c r="AL1444" s="58">
        <f>F1444*AD1444</f>
        <v>0</v>
      </c>
      <c r="AM1444" s="58">
        <f>F1444*AE1444</f>
        <v>0</v>
      </c>
      <c r="AN1444" s="59" t="s">
        <v>1755</v>
      </c>
      <c r="AO1444" s="59" t="s">
        <v>1767</v>
      </c>
      <c r="AP1444" s="47" t="s">
        <v>1777</v>
      </c>
    </row>
    <row r="1445" spans="1:42" x14ac:dyDescent="0.2">
      <c r="D1445" s="60" t="s">
        <v>1357</v>
      </c>
      <c r="F1445" s="61">
        <v>2</v>
      </c>
    </row>
    <row r="1446" spans="1:42" x14ac:dyDescent="0.2">
      <c r="A1446" s="55" t="s">
        <v>723</v>
      </c>
      <c r="B1446" s="55" t="s">
        <v>1147</v>
      </c>
      <c r="C1446" s="55" t="s">
        <v>1206</v>
      </c>
      <c r="D1446" s="55" t="s">
        <v>1315</v>
      </c>
      <c r="E1446" s="55" t="s">
        <v>1708</v>
      </c>
      <c r="F1446" s="56">
        <v>36.78</v>
      </c>
      <c r="G1446" s="56">
        <v>0</v>
      </c>
      <c r="H1446" s="56">
        <f>ROUND(F1446*AD1446,2)</f>
        <v>0</v>
      </c>
      <c r="I1446" s="56">
        <f>J1446-H1446</f>
        <v>0</v>
      </c>
      <c r="J1446" s="56">
        <f>ROUND(F1446*G1446,2)</f>
        <v>0</v>
      </c>
      <c r="K1446" s="56">
        <v>4.0000000000000003E-5</v>
      </c>
      <c r="L1446" s="56">
        <f>F1446*K1446</f>
        <v>1.4712000000000002E-3</v>
      </c>
      <c r="M1446" s="57" t="s">
        <v>7</v>
      </c>
      <c r="N1446" s="56">
        <f>IF(M1446="5",I1446,0)</f>
        <v>0</v>
      </c>
      <c r="Y1446" s="56">
        <f>IF(AC1446=0,J1446,0)</f>
        <v>0</v>
      </c>
      <c r="Z1446" s="56">
        <f>IF(AC1446=15,J1446,0)</f>
        <v>0</v>
      </c>
      <c r="AA1446" s="56">
        <f>IF(AC1446=21,J1446,0)</f>
        <v>0</v>
      </c>
      <c r="AC1446" s="58">
        <v>21</v>
      </c>
      <c r="AD1446" s="58">
        <f>G1446*0.0193808882907133</f>
        <v>0</v>
      </c>
      <c r="AE1446" s="58">
        <f>G1446*(1-0.0193808882907133)</f>
        <v>0</v>
      </c>
      <c r="AL1446" s="58">
        <f>F1446*AD1446</f>
        <v>0</v>
      </c>
      <c r="AM1446" s="58">
        <f>F1446*AE1446</f>
        <v>0</v>
      </c>
      <c r="AN1446" s="59" t="s">
        <v>1755</v>
      </c>
      <c r="AO1446" s="59" t="s">
        <v>1767</v>
      </c>
      <c r="AP1446" s="47" t="s">
        <v>1777</v>
      </c>
    </row>
    <row r="1447" spans="1:42" x14ac:dyDescent="0.2">
      <c r="D1447" s="60" t="s">
        <v>1547</v>
      </c>
      <c r="F1447" s="61">
        <v>36.78</v>
      </c>
    </row>
    <row r="1448" spans="1:42" x14ac:dyDescent="0.2">
      <c r="A1448" s="52"/>
      <c r="B1448" s="53" t="s">
        <v>1147</v>
      </c>
      <c r="C1448" s="53" t="s">
        <v>100</v>
      </c>
      <c r="D1448" s="269" t="s">
        <v>1317</v>
      </c>
      <c r="E1448" s="270"/>
      <c r="F1448" s="270"/>
      <c r="G1448" s="270"/>
      <c r="H1448" s="54">
        <f>SUM(H1449:H1455)</f>
        <v>0</v>
      </c>
      <c r="I1448" s="54">
        <f>SUM(I1449:I1455)</f>
        <v>0</v>
      </c>
      <c r="J1448" s="54">
        <f>H1448+I1448</f>
        <v>0</v>
      </c>
      <c r="K1448" s="47"/>
      <c r="L1448" s="54">
        <f>SUM(L1449:L1455)</f>
        <v>0.14588000000000001</v>
      </c>
      <c r="O1448" s="54">
        <f>IF(P1448="PR",J1448,SUM(N1449:N1455))</f>
        <v>0</v>
      </c>
      <c r="P1448" s="47" t="s">
        <v>1734</v>
      </c>
      <c r="Q1448" s="54">
        <f>IF(P1448="HS",H1448,0)</f>
        <v>0</v>
      </c>
      <c r="R1448" s="54">
        <f>IF(P1448="HS",I1448-O1448,0)</f>
        <v>0</v>
      </c>
      <c r="S1448" s="54">
        <f>IF(P1448="PS",H1448,0)</f>
        <v>0</v>
      </c>
      <c r="T1448" s="54">
        <f>IF(P1448="PS",I1448-O1448,0)</f>
        <v>0</v>
      </c>
      <c r="U1448" s="54">
        <f>IF(P1448="MP",H1448,0)</f>
        <v>0</v>
      </c>
      <c r="V1448" s="54">
        <f>IF(P1448="MP",I1448-O1448,0)</f>
        <v>0</v>
      </c>
      <c r="W1448" s="54">
        <f>IF(P1448="OM",H1448,0)</f>
        <v>0</v>
      </c>
      <c r="X1448" s="47" t="s">
        <v>1147</v>
      </c>
      <c r="AH1448" s="54">
        <f>SUM(Y1449:Y1455)</f>
        <v>0</v>
      </c>
      <c r="AI1448" s="54">
        <f>SUM(Z1449:Z1455)</f>
        <v>0</v>
      </c>
      <c r="AJ1448" s="54">
        <f>SUM(AA1449:AA1455)</f>
        <v>0</v>
      </c>
    </row>
    <row r="1449" spans="1:42" x14ac:dyDescent="0.2">
      <c r="A1449" s="55" t="s">
        <v>724</v>
      </c>
      <c r="B1449" s="55" t="s">
        <v>1147</v>
      </c>
      <c r="C1449" s="55" t="s">
        <v>1207</v>
      </c>
      <c r="D1449" s="55" t="s">
        <v>1318</v>
      </c>
      <c r="E1449" s="55" t="s">
        <v>1712</v>
      </c>
      <c r="F1449" s="56">
        <v>2</v>
      </c>
      <c r="G1449" s="56">
        <v>0</v>
      </c>
      <c r="H1449" s="56">
        <f t="shared" ref="H1449:H1455" si="324">ROUND(F1449*AD1449,2)</f>
        <v>0</v>
      </c>
      <c r="I1449" s="56">
        <f t="shared" ref="I1449:I1455" si="325">J1449-H1449</f>
        <v>0</v>
      </c>
      <c r="J1449" s="56">
        <f t="shared" ref="J1449:J1455" si="326">ROUND(F1449*G1449,2)</f>
        <v>0</v>
      </c>
      <c r="K1449" s="56">
        <v>4.0000000000000002E-4</v>
      </c>
      <c r="L1449" s="56">
        <f t="shared" ref="L1449:L1455" si="327">F1449*K1449</f>
        <v>8.0000000000000004E-4</v>
      </c>
      <c r="M1449" s="57" t="s">
        <v>8</v>
      </c>
      <c r="N1449" s="56">
        <f t="shared" ref="N1449:N1455" si="328">IF(M1449="5",I1449,0)</f>
        <v>0</v>
      </c>
      <c r="Y1449" s="56">
        <f t="shared" ref="Y1449:Y1455" si="329">IF(AC1449=0,J1449,0)</f>
        <v>0</v>
      </c>
      <c r="Z1449" s="56">
        <f t="shared" ref="Z1449:Z1455" si="330">IF(AC1449=15,J1449,0)</f>
        <v>0</v>
      </c>
      <c r="AA1449" s="56">
        <f t="shared" ref="AA1449:AA1455" si="331">IF(AC1449=21,J1449,0)</f>
        <v>0</v>
      </c>
      <c r="AC1449" s="58">
        <v>21</v>
      </c>
      <c r="AD1449" s="58">
        <f t="shared" ref="AD1449:AD1455" si="332">G1449*0</f>
        <v>0</v>
      </c>
      <c r="AE1449" s="58">
        <f t="shared" ref="AE1449:AE1455" si="333">G1449*(1-0)</f>
        <v>0</v>
      </c>
      <c r="AL1449" s="58">
        <f t="shared" ref="AL1449:AL1455" si="334">F1449*AD1449</f>
        <v>0</v>
      </c>
      <c r="AM1449" s="58">
        <f t="shared" ref="AM1449:AM1455" si="335">F1449*AE1449</f>
        <v>0</v>
      </c>
      <c r="AN1449" s="59" t="s">
        <v>1756</v>
      </c>
      <c r="AO1449" s="59" t="s">
        <v>1767</v>
      </c>
      <c r="AP1449" s="47" t="s">
        <v>1777</v>
      </c>
    </row>
    <row r="1450" spans="1:42" x14ac:dyDescent="0.2">
      <c r="A1450" s="55" t="s">
        <v>725</v>
      </c>
      <c r="B1450" s="55" t="s">
        <v>1147</v>
      </c>
      <c r="C1450" s="55" t="s">
        <v>1208</v>
      </c>
      <c r="D1450" s="55" t="s">
        <v>1319</v>
      </c>
      <c r="E1450" s="55" t="s">
        <v>1712</v>
      </c>
      <c r="F1450" s="56">
        <v>2</v>
      </c>
      <c r="G1450" s="56">
        <v>0</v>
      </c>
      <c r="H1450" s="56">
        <f t="shared" si="324"/>
        <v>0</v>
      </c>
      <c r="I1450" s="56">
        <f t="shared" si="325"/>
        <v>0</v>
      </c>
      <c r="J1450" s="56">
        <f t="shared" si="326"/>
        <v>0</v>
      </c>
      <c r="K1450" s="56">
        <v>4.0000000000000002E-4</v>
      </c>
      <c r="L1450" s="56">
        <f t="shared" si="327"/>
        <v>8.0000000000000004E-4</v>
      </c>
      <c r="M1450" s="57" t="s">
        <v>8</v>
      </c>
      <c r="N1450" s="56">
        <f t="shared" si="328"/>
        <v>0</v>
      </c>
      <c r="Y1450" s="56">
        <f t="shared" si="329"/>
        <v>0</v>
      </c>
      <c r="Z1450" s="56">
        <f t="shared" si="330"/>
        <v>0</v>
      </c>
      <c r="AA1450" s="56">
        <f t="shared" si="331"/>
        <v>0</v>
      </c>
      <c r="AC1450" s="58">
        <v>21</v>
      </c>
      <c r="AD1450" s="58">
        <f t="shared" si="332"/>
        <v>0</v>
      </c>
      <c r="AE1450" s="58">
        <f t="shared" si="333"/>
        <v>0</v>
      </c>
      <c r="AL1450" s="58">
        <f t="shared" si="334"/>
        <v>0</v>
      </c>
      <c r="AM1450" s="58">
        <f t="shared" si="335"/>
        <v>0</v>
      </c>
      <c r="AN1450" s="59" t="s">
        <v>1756</v>
      </c>
      <c r="AO1450" s="59" t="s">
        <v>1767</v>
      </c>
      <c r="AP1450" s="47" t="s">
        <v>1777</v>
      </c>
    </row>
    <row r="1451" spans="1:42" x14ac:dyDescent="0.2">
      <c r="A1451" s="55" t="s">
        <v>726</v>
      </c>
      <c r="B1451" s="55" t="s">
        <v>1147</v>
      </c>
      <c r="C1451" s="55" t="s">
        <v>1209</v>
      </c>
      <c r="D1451" s="55" t="s">
        <v>1320</v>
      </c>
      <c r="E1451" s="55" t="s">
        <v>1712</v>
      </c>
      <c r="F1451" s="56">
        <v>2</v>
      </c>
      <c r="G1451" s="56">
        <v>0</v>
      </c>
      <c r="H1451" s="56">
        <f t="shared" si="324"/>
        <v>0</v>
      </c>
      <c r="I1451" s="56">
        <f t="shared" si="325"/>
        <v>0</v>
      </c>
      <c r="J1451" s="56">
        <f t="shared" si="326"/>
        <v>0</v>
      </c>
      <c r="K1451" s="56">
        <v>3.0000000000000001E-3</v>
      </c>
      <c r="L1451" s="56">
        <f t="shared" si="327"/>
        <v>6.0000000000000001E-3</v>
      </c>
      <c r="M1451" s="57" t="s">
        <v>8</v>
      </c>
      <c r="N1451" s="56">
        <f t="shared" si="328"/>
        <v>0</v>
      </c>
      <c r="Y1451" s="56">
        <f t="shared" si="329"/>
        <v>0</v>
      </c>
      <c r="Z1451" s="56">
        <f t="shared" si="330"/>
        <v>0</v>
      </c>
      <c r="AA1451" s="56">
        <f t="shared" si="331"/>
        <v>0</v>
      </c>
      <c r="AC1451" s="58">
        <v>21</v>
      </c>
      <c r="AD1451" s="58">
        <f t="shared" si="332"/>
        <v>0</v>
      </c>
      <c r="AE1451" s="58">
        <f t="shared" si="333"/>
        <v>0</v>
      </c>
      <c r="AL1451" s="58">
        <f t="shared" si="334"/>
        <v>0</v>
      </c>
      <c r="AM1451" s="58">
        <f t="shared" si="335"/>
        <v>0</v>
      </c>
      <c r="AN1451" s="59" t="s">
        <v>1756</v>
      </c>
      <c r="AO1451" s="59" t="s">
        <v>1767</v>
      </c>
      <c r="AP1451" s="47" t="s">
        <v>1777</v>
      </c>
    </row>
    <row r="1452" spans="1:42" x14ac:dyDescent="0.2">
      <c r="A1452" s="55" t="s">
        <v>727</v>
      </c>
      <c r="B1452" s="55" t="s">
        <v>1147</v>
      </c>
      <c r="C1452" s="55" t="s">
        <v>1210</v>
      </c>
      <c r="D1452" s="55" t="s">
        <v>1321</v>
      </c>
      <c r="E1452" s="55" t="s">
        <v>1712</v>
      </c>
      <c r="F1452" s="56">
        <v>2</v>
      </c>
      <c r="G1452" s="56">
        <v>0</v>
      </c>
      <c r="H1452" s="56">
        <f t="shared" si="324"/>
        <v>0</v>
      </c>
      <c r="I1452" s="56">
        <f t="shared" si="325"/>
        <v>0</v>
      </c>
      <c r="J1452" s="56">
        <f t="shared" si="326"/>
        <v>0</v>
      </c>
      <c r="K1452" s="56">
        <v>5.0000000000000001E-4</v>
      </c>
      <c r="L1452" s="56">
        <f t="shared" si="327"/>
        <v>1E-3</v>
      </c>
      <c r="M1452" s="57" t="s">
        <v>8</v>
      </c>
      <c r="N1452" s="56">
        <f t="shared" si="328"/>
        <v>0</v>
      </c>
      <c r="Y1452" s="56">
        <f t="shared" si="329"/>
        <v>0</v>
      </c>
      <c r="Z1452" s="56">
        <f t="shared" si="330"/>
        <v>0</v>
      </c>
      <c r="AA1452" s="56">
        <f t="shared" si="331"/>
        <v>0</v>
      </c>
      <c r="AC1452" s="58">
        <v>21</v>
      </c>
      <c r="AD1452" s="58">
        <f t="shared" si="332"/>
        <v>0</v>
      </c>
      <c r="AE1452" s="58">
        <f t="shared" si="333"/>
        <v>0</v>
      </c>
      <c r="AL1452" s="58">
        <f t="shared" si="334"/>
        <v>0</v>
      </c>
      <c r="AM1452" s="58">
        <f t="shared" si="335"/>
        <v>0</v>
      </c>
      <c r="AN1452" s="59" t="s">
        <v>1756</v>
      </c>
      <c r="AO1452" s="59" t="s">
        <v>1767</v>
      </c>
      <c r="AP1452" s="47" t="s">
        <v>1777</v>
      </c>
    </row>
    <row r="1453" spans="1:42" x14ac:dyDescent="0.2">
      <c r="A1453" s="55" t="s">
        <v>728</v>
      </c>
      <c r="B1453" s="55" t="s">
        <v>1147</v>
      </c>
      <c r="C1453" s="55" t="s">
        <v>1211</v>
      </c>
      <c r="D1453" s="55" t="s">
        <v>1322</v>
      </c>
      <c r="E1453" s="55" t="s">
        <v>1708</v>
      </c>
      <c r="F1453" s="56">
        <v>5.6</v>
      </c>
      <c r="G1453" s="56">
        <v>0</v>
      </c>
      <c r="H1453" s="56">
        <f t="shared" si="324"/>
        <v>0</v>
      </c>
      <c r="I1453" s="56">
        <f t="shared" si="325"/>
        <v>0</v>
      </c>
      <c r="J1453" s="56">
        <f t="shared" si="326"/>
        <v>0</v>
      </c>
      <c r="K1453" s="56">
        <v>0.02</v>
      </c>
      <c r="L1453" s="56">
        <f t="shared" si="327"/>
        <v>0.11199999999999999</v>
      </c>
      <c r="M1453" s="57" t="s">
        <v>7</v>
      </c>
      <c r="N1453" s="56">
        <f t="shared" si="328"/>
        <v>0</v>
      </c>
      <c r="Y1453" s="56">
        <f t="shared" si="329"/>
        <v>0</v>
      </c>
      <c r="Z1453" s="56">
        <f t="shared" si="330"/>
        <v>0</v>
      </c>
      <c r="AA1453" s="56">
        <f t="shared" si="331"/>
        <v>0</v>
      </c>
      <c r="AC1453" s="58">
        <v>21</v>
      </c>
      <c r="AD1453" s="58">
        <f t="shared" si="332"/>
        <v>0</v>
      </c>
      <c r="AE1453" s="58">
        <f t="shared" si="333"/>
        <v>0</v>
      </c>
      <c r="AL1453" s="58">
        <f t="shared" si="334"/>
        <v>0</v>
      </c>
      <c r="AM1453" s="58">
        <f t="shared" si="335"/>
        <v>0</v>
      </c>
      <c r="AN1453" s="59" t="s">
        <v>1756</v>
      </c>
      <c r="AO1453" s="59" t="s">
        <v>1767</v>
      </c>
      <c r="AP1453" s="47" t="s">
        <v>1777</v>
      </c>
    </row>
    <row r="1454" spans="1:42" x14ac:dyDescent="0.2">
      <c r="A1454" s="55" t="s">
        <v>729</v>
      </c>
      <c r="B1454" s="55" t="s">
        <v>1147</v>
      </c>
      <c r="C1454" s="55" t="s">
        <v>1212</v>
      </c>
      <c r="D1454" s="55" t="s">
        <v>1323</v>
      </c>
      <c r="E1454" s="55" t="s">
        <v>1709</v>
      </c>
      <c r="F1454" s="56">
        <v>1.2</v>
      </c>
      <c r="G1454" s="56">
        <v>0</v>
      </c>
      <c r="H1454" s="56">
        <f t="shared" si="324"/>
        <v>0</v>
      </c>
      <c r="I1454" s="56">
        <f t="shared" si="325"/>
        <v>0</v>
      </c>
      <c r="J1454" s="56">
        <f t="shared" si="326"/>
        <v>0</v>
      </c>
      <c r="K1454" s="56">
        <v>9.4000000000000004E-3</v>
      </c>
      <c r="L1454" s="56">
        <f t="shared" si="327"/>
        <v>1.128E-2</v>
      </c>
      <c r="M1454" s="57" t="s">
        <v>8</v>
      </c>
      <c r="N1454" s="56">
        <f t="shared" si="328"/>
        <v>0</v>
      </c>
      <c r="Y1454" s="56">
        <f t="shared" si="329"/>
        <v>0</v>
      </c>
      <c r="Z1454" s="56">
        <f t="shared" si="330"/>
        <v>0</v>
      </c>
      <c r="AA1454" s="56">
        <f t="shared" si="331"/>
        <v>0</v>
      </c>
      <c r="AC1454" s="58">
        <v>21</v>
      </c>
      <c r="AD1454" s="58">
        <f t="shared" si="332"/>
        <v>0</v>
      </c>
      <c r="AE1454" s="58">
        <f t="shared" si="333"/>
        <v>0</v>
      </c>
      <c r="AL1454" s="58">
        <f t="shared" si="334"/>
        <v>0</v>
      </c>
      <c r="AM1454" s="58">
        <f t="shared" si="335"/>
        <v>0</v>
      </c>
      <c r="AN1454" s="59" t="s">
        <v>1756</v>
      </c>
      <c r="AO1454" s="59" t="s">
        <v>1767</v>
      </c>
      <c r="AP1454" s="47" t="s">
        <v>1777</v>
      </c>
    </row>
    <row r="1455" spans="1:42" x14ac:dyDescent="0.2">
      <c r="A1455" s="55" t="s">
        <v>730</v>
      </c>
      <c r="B1455" s="55" t="s">
        <v>1147</v>
      </c>
      <c r="C1455" s="55" t="s">
        <v>1213</v>
      </c>
      <c r="D1455" s="55" t="s">
        <v>1324</v>
      </c>
      <c r="E1455" s="55" t="s">
        <v>1712</v>
      </c>
      <c r="F1455" s="56">
        <v>2</v>
      </c>
      <c r="G1455" s="56">
        <v>0</v>
      </c>
      <c r="H1455" s="56">
        <f t="shared" si="324"/>
        <v>0</v>
      </c>
      <c r="I1455" s="56">
        <f t="shared" si="325"/>
        <v>0</v>
      </c>
      <c r="J1455" s="56">
        <f t="shared" si="326"/>
        <v>0</v>
      </c>
      <c r="K1455" s="56">
        <v>7.0000000000000001E-3</v>
      </c>
      <c r="L1455" s="56">
        <f t="shared" si="327"/>
        <v>1.4E-2</v>
      </c>
      <c r="M1455" s="57" t="s">
        <v>8</v>
      </c>
      <c r="N1455" s="56">
        <f t="shared" si="328"/>
        <v>0</v>
      </c>
      <c r="Y1455" s="56">
        <f t="shared" si="329"/>
        <v>0</v>
      </c>
      <c r="Z1455" s="56">
        <f t="shared" si="330"/>
        <v>0</v>
      </c>
      <c r="AA1455" s="56">
        <f t="shared" si="331"/>
        <v>0</v>
      </c>
      <c r="AC1455" s="58">
        <v>21</v>
      </c>
      <c r="AD1455" s="58">
        <f t="shared" si="332"/>
        <v>0</v>
      </c>
      <c r="AE1455" s="58">
        <f t="shared" si="333"/>
        <v>0</v>
      </c>
      <c r="AL1455" s="58">
        <f t="shared" si="334"/>
        <v>0</v>
      </c>
      <c r="AM1455" s="58">
        <f t="shared" si="335"/>
        <v>0</v>
      </c>
      <c r="AN1455" s="59" t="s">
        <v>1756</v>
      </c>
      <c r="AO1455" s="59" t="s">
        <v>1767</v>
      </c>
      <c r="AP1455" s="47" t="s">
        <v>1777</v>
      </c>
    </row>
    <row r="1456" spans="1:42" x14ac:dyDescent="0.2">
      <c r="A1456" s="52"/>
      <c r="B1456" s="53" t="s">
        <v>1147</v>
      </c>
      <c r="C1456" s="53" t="s">
        <v>101</v>
      </c>
      <c r="D1456" s="269" t="s">
        <v>1325</v>
      </c>
      <c r="E1456" s="270"/>
      <c r="F1456" s="270"/>
      <c r="G1456" s="270"/>
      <c r="H1456" s="54">
        <f>SUM(H1457:H1463)</f>
        <v>0</v>
      </c>
      <c r="I1456" s="54">
        <f>SUM(I1457:I1463)</f>
        <v>0</v>
      </c>
      <c r="J1456" s="54">
        <f>H1456+I1456</f>
        <v>0</v>
      </c>
      <c r="K1456" s="47"/>
      <c r="L1456" s="54">
        <f>SUM(L1457:L1463)</f>
        <v>1.5736600000000003</v>
      </c>
      <c r="O1456" s="54">
        <f>IF(P1456="PR",J1456,SUM(N1457:N1463))</f>
        <v>0</v>
      </c>
      <c r="P1456" s="47" t="s">
        <v>1734</v>
      </c>
      <c r="Q1456" s="54">
        <f>IF(P1456="HS",H1456,0)</f>
        <v>0</v>
      </c>
      <c r="R1456" s="54">
        <f>IF(P1456="HS",I1456-O1456,0)</f>
        <v>0</v>
      </c>
      <c r="S1456" s="54">
        <f>IF(P1456="PS",H1456,0)</f>
        <v>0</v>
      </c>
      <c r="T1456" s="54">
        <f>IF(P1456="PS",I1456-O1456,0)</f>
        <v>0</v>
      </c>
      <c r="U1456" s="54">
        <f>IF(P1456="MP",H1456,0)</f>
        <v>0</v>
      </c>
      <c r="V1456" s="54">
        <f>IF(P1456="MP",I1456-O1456,0)</f>
        <v>0</v>
      </c>
      <c r="W1456" s="54">
        <f>IF(P1456="OM",H1456,0)</f>
        <v>0</v>
      </c>
      <c r="X1456" s="47" t="s">
        <v>1147</v>
      </c>
      <c r="AH1456" s="54">
        <f>SUM(Y1457:Y1463)</f>
        <v>0</v>
      </c>
      <c r="AI1456" s="54">
        <f>SUM(Z1457:Z1463)</f>
        <v>0</v>
      </c>
      <c r="AJ1456" s="54">
        <f>SUM(AA1457:AA1463)</f>
        <v>0</v>
      </c>
    </row>
    <row r="1457" spans="1:42" x14ac:dyDescent="0.2">
      <c r="A1457" s="55" t="s">
        <v>731</v>
      </c>
      <c r="B1457" s="55" t="s">
        <v>1147</v>
      </c>
      <c r="C1457" s="55" t="s">
        <v>1214</v>
      </c>
      <c r="D1457" s="55" t="s">
        <v>1326</v>
      </c>
      <c r="E1457" s="55" t="s">
        <v>1709</v>
      </c>
      <c r="F1457" s="56">
        <v>1.2</v>
      </c>
      <c r="G1457" s="56">
        <v>0</v>
      </c>
      <c r="H1457" s="56">
        <f t="shared" ref="H1457:H1463" si="336">ROUND(F1457*AD1457,2)</f>
        <v>0</v>
      </c>
      <c r="I1457" s="56">
        <f t="shared" ref="I1457:I1463" si="337">J1457-H1457</f>
        <v>0</v>
      </c>
      <c r="J1457" s="56">
        <f t="shared" ref="J1457:J1463" si="338">ROUND(F1457*G1457,2)</f>
        <v>0</v>
      </c>
      <c r="K1457" s="56">
        <v>3.9600000000000003E-2</v>
      </c>
      <c r="L1457" s="56">
        <f t="shared" ref="L1457:L1463" si="339">F1457*K1457</f>
        <v>4.752E-2</v>
      </c>
      <c r="M1457" s="57" t="s">
        <v>7</v>
      </c>
      <c r="N1457" s="56">
        <f t="shared" ref="N1457:N1463" si="340">IF(M1457="5",I1457,0)</f>
        <v>0</v>
      </c>
      <c r="Y1457" s="56">
        <f t="shared" ref="Y1457:Y1463" si="341">IF(AC1457=0,J1457,0)</f>
        <v>0</v>
      </c>
      <c r="Z1457" s="56">
        <f t="shared" ref="Z1457:Z1463" si="342">IF(AC1457=15,J1457,0)</f>
        <v>0</v>
      </c>
      <c r="AA1457" s="56">
        <f t="shared" ref="AA1457:AA1463" si="343">IF(AC1457=21,J1457,0)</f>
        <v>0</v>
      </c>
      <c r="AC1457" s="58">
        <v>21</v>
      </c>
      <c r="AD1457" s="58">
        <f t="shared" ref="AD1457:AD1463" si="344">G1457*0</f>
        <v>0</v>
      </c>
      <c r="AE1457" s="58">
        <f t="shared" ref="AE1457:AE1463" si="345">G1457*(1-0)</f>
        <v>0</v>
      </c>
      <c r="AL1457" s="58">
        <f t="shared" ref="AL1457:AL1463" si="346">F1457*AD1457</f>
        <v>0</v>
      </c>
      <c r="AM1457" s="58">
        <f t="shared" ref="AM1457:AM1463" si="347">F1457*AE1457</f>
        <v>0</v>
      </c>
      <c r="AN1457" s="59" t="s">
        <v>1757</v>
      </c>
      <c r="AO1457" s="59" t="s">
        <v>1767</v>
      </c>
      <c r="AP1457" s="47" t="s">
        <v>1777</v>
      </c>
    </row>
    <row r="1458" spans="1:42" x14ac:dyDescent="0.2">
      <c r="A1458" s="55" t="s">
        <v>732</v>
      </c>
      <c r="B1458" s="55" t="s">
        <v>1147</v>
      </c>
      <c r="C1458" s="55" t="s">
        <v>1215</v>
      </c>
      <c r="D1458" s="55" t="s">
        <v>1327</v>
      </c>
      <c r="E1458" s="55" t="s">
        <v>1712</v>
      </c>
      <c r="F1458" s="56">
        <v>1</v>
      </c>
      <c r="G1458" s="56">
        <v>0</v>
      </c>
      <c r="H1458" s="56">
        <f t="shared" si="336"/>
        <v>0</v>
      </c>
      <c r="I1458" s="56">
        <f t="shared" si="337"/>
        <v>0</v>
      </c>
      <c r="J1458" s="56">
        <f t="shared" si="338"/>
        <v>0</v>
      </c>
      <c r="K1458" s="56">
        <v>5.1999999999999995E-4</v>
      </c>
      <c r="L1458" s="56">
        <f t="shared" si="339"/>
        <v>5.1999999999999995E-4</v>
      </c>
      <c r="M1458" s="57" t="s">
        <v>7</v>
      </c>
      <c r="N1458" s="56">
        <f t="shared" si="340"/>
        <v>0</v>
      </c>
      <c r="Y1458" s="56">
        <f t="shared" si="341"/>
        <v>0</v>
      </c>
      <c r="Z1458" s="56">
        <f t="shared" si="342"/>
        <v>0</v>
      </c>
      <c r="AA1458" s="56">
        <f t="shared" si="343"/>
        <v>0</v>
      </c>
      <c r="AC1458" s="58">
        <v>21</v>
      </c>
      <c r="AD1458" s="58">
        <f t="shared" si="344"/>
        <v>0</v>
      </c>
      <c r="AE1458" s="58">
        <f t="shared" si="345"/>
        <v>0</v>
      </c>
      <c r="AL1458" s="58">
        <f t="shared" si="346"/>
        <v>0</v>
      </c>
      <c r="AM1458" s="58">
        <f t="shared" si="347"/>
        <v>0</v>
      </c>
      <c r="AN1458" s="59" t="s">
        <v>1757</v>
      </c>
      <c r="AO1458" s="59" t="s">
        <v>1767</v>
      </c>
      <c r="AP1458" s="47" t="s">
        <v>1777</v>
      </c>
    </row>
    <row r="1459" spans="1:42" x14ac:dyDescent="0.2">
      <c r="A1459" s="55" t="s">
        <v>733</v>
      </c>
      <c r="B1459" s="55" t="s">
        <v>1147</v>
      </c>
      <c r="C1459" s="55" t="s">
        <v>1216</v>
      </c>
      <c r="D1459" s="55" t="s">
        <v>1328</v>
      </c>
      <c r="E1459" s="55" t="s">
        <v>1712</v>
      </c>
      <c r="F1459" s="56">
        <v>1</v>
      </c>
      <c r="G1459" s="56">
        <v>0</v>
      </c>
      <c r="H1459" s="56">
        <f t="shared" si="336"/>
        <v>0</v>
      </c>
      <c r="I1459" s="56">
        <f t="shared" si="337"/>
        <v>0</v>
      </c>
      <c r="J1459" s="56">
        <f t="shared" si="338"/>
        <v>0</v>
      </c>
      <c r="K1459" s="56">
        <v>1.933E-2</v>
      </c>
      <c r="L1459" s="56">
        <f t="shared" si="339"/>
        <v>1.933E-2</v>
      </c>
      <c r="M1459" s="57" t="s">
        <v>7</v>
      </c>
      <c r="N1459" s="56">
        <f t="shared" si="340"/>
        <v>0</v>
      </c>
      <c r="Y1459" s="56">
        <f t="shared" si="341"/>
        <v>0</v>
      </c>
      <c r="Z1459" s="56">
        <f t="shared" si="342"/>
        <v>0</v>
      </c>
      <c r="AA1459" s="56">
        <f t="shared" si="343"/>
        <v>0</v>
      </c>
      <c r="AC1459" s="58">
        <v>21</v>
      </c>
      <c r="AD1459" s="58">
        <f t="shared" si="344"/>
        <v>0</v>
      </c>
      <c r="AE1459" s="58">
        <f t="shared" si="345"/>
        <v>0</v>
      </c>
      <c r="AL1459" s="58">
        <f t="shared" si="346"/>
        <v>0</v>
      </c>
      <c r="AM1459" s="58">
        <f t="shared" si="347"/>
        <v>0</v>
      </c>
      <c r="AN1459" s="59" t="s">
        <v>1757</v>
      </c>
      <c r="AO1459" s="59" t="s">
        <v>1767</v>
      </c>
      <c r="AP1459" s="47" t="s">
        <v>1777</v>
      </c>
    </row>
    <row r="1460" spans="1:42" x14ac:dyDescent="0.2">
      <c r="A1460" s="55" t="s">
        <v>734</v>
      </c>
      <c r="B1460" s="55" t="s">
        <v>1147</v>
      </c>
      <c r="C1460" s="55" t="s">
        <v>1217</v>
      </c>
      <c r="D1460" s="55" t="s">
        <v>1329</v>
      </c>
      <c r="E1460" s="55" t="s">
        <v>1712</v>
      </c>
      <c r="F1460" s="56">
        <v>1</v>
      </c>
      <c r="G1460" s="56">
        <v>0</v>
      </c>
      <c r="H1460" s="56">
        <f t="shared" si="336"/>
        <v>0</v>
      </c>
      <c r="I1460" s="56">
        <f t="shared" si="337"/>
        <v>0</v>
      </c>
      <c r="J1460" s="56">
        <f t="shared" si="338"/>
        <v>0</v>
      </c>
      <c r="K1460" s="56">
        <v>2.2499999999999998E-3</v>
      </c>
      <c r="L1460" s="56">
        <f t="shared" si="339"/>
        <v>2.2499999999999998E-3</v>
      </c>
      <c r="M1460" s="57" t="s">
        <v>7</v>
      </c>
      <c r="N1460" s="56">
        <f t="shared" si="340"/>
        <v>0</v>
      </c>
      <c r="Y1460" s="56">
        <f t="shared" si="341"/>
        <v>0</v>
      </c>
      <c r="Z1460" s="56">
        <f t="shared" si="342"/>
        <v>0</v>
      </c>
      <c r="AA1460" s="56">
        <f t="shared" si="343"/>
        <v>0</v>
      </c>
      <c r="AC1460" s="58">
        <v>21</v>
      </c>
      <c r="AD1460" s="58">
        <f t="shared" si="344"/>
        <v>0</v>
      </c>
      <c r="AE1460" s="58">
        <f t="shared" si="345"/>
        <v>0</v>
      </c>
      <c r="AL1460" s="58">
        <f t="shared" si="346"/>
        <v>0</v>
      </c>
      <c r="AM1460" s="58">
        <f t="shared" si="347"/>
        <v>0</v>
      </c>
      <c r="AN1460" s="59" t="s">
        <v>1757</v>
      </c>
      <c r="AO1460" s="59" t="s">
        <v>1767</v>
      </c>
      <c r="AP1460" s="47" t="s">
        <v>1777</v>
      </c>
    </row>
    <row r="1461" spans="1:42" x14ac:dyDescent="0.2">
      <c r="A1461" s="55" t="s">
        <v>735</v>
      </c>
      <c r="B1461" s="55" t="s">
        <v>1147</v>
      </c>
      <c r="C1461" s="55" t="s">
        <v>1218</v>
      </c>
      <c r="D1461" s="55" t="s">
        <v>1330</v>
      </c>
      <c r="E1461" s="55" t="s">
        <v>1712</v>
      </c>
      <c r="F1461" s="56">
        <v>2</v>
      </c>
      <c r="G1461" s="56">
        <v>0</v>
      </c>
      <c r="H1461" s="56">
        <f t="shared" si="336"/>
        <v>0</v>
      </c>
      <c r="I1461" s="56">
        <f t="shared" si="337"/>
        <v>0</v>
      </c>
      <c r="J1461" s="56">
        <f t="shared" si="338"/>
        <v>0</v>
      </c>
      <c r="K1461" s="56">
        <v>1.56E-3</v>
      </c>
      <c r="L1461" s="56">
        <f t="shared" si="339"/>
        <v>3.1199999999999999E-3</v>
      </c>
      <c r="M1461" s="57" t="s">
        <v>7</v>
      </c>
      <c r="N1461" s="56">
        <f t="shared" si="340"/>
        <v>0</v>
      </c>
      <c r="Y1461" s="56">
        <f t="shared" si="341"/>
        <v>0</v>
      </c>
      <c r="Z1461" s="56">
        <f t="shared" si="342"/>
        <v>0</v>
      </c>
      <c r="AA1461" s="56">
        <f t="shared" si="343"/>
        <v>0</v>
      </c>
      <c r="AC1461" s="58">
        <v>21</v>
      </c>
      <c r="AD1461" s="58">
        <f t="shared" si="344"/>
        <v>0</v>
      </c>
      <c r="AE1461" s="58">
        <f t="shared" si="345"/>
        <v>0</v>
      </c>
      <c r="AL1461" s="58">
        <f t="shared" si="346"/>
        <v>0</v>
      </c>
      <c r="AM1461" s="58">
        <f t="shared" si="347"/>
        <v>0</v>
      </c>
      <c r="AN1461" s="59" t="s">
        <v>1757</v>
      </c>
      <c r="AO1461" s="59" t="s">
        <v>1767</v>
      </c>
      <c r="AP1461" s="47" t="s">
        <v>1777</v>
      </c>
    </row>
    <row r="1462" spans="1:42" x14ac:dyDescent="0.2">
      <c r="A1462" s="55" t="s">
        <v>736</v>
      </c>
      <c r="B1462" s="55" t="s">
        <v>1147</v>
      </c>
      <c r="C1462" s="55" t="s">
        <v>1220</v>
      </c>
      <c r="D1462" s="55" t="s">
        <v>1332</v>
      </c>
      <c r="E1462" s="55" t="s">
        <v>1712</v>
      </c>
      <c r="F1462" s="56">
        <v>2</v>
      </c>
      <c r="G1462" s="56">
        <v>0</v>
      </c>
      <c r="H1462" s="56">
        <f t="shared" si="336"/>
        <v>0</v>
      </c>
      <c r="I1462" s="56">
        <f t="shared" si="337"/>
        <v>0</v>
      </c>
      <c r="J1462" s="56">
        <f t="shared" si="338"/>
        <v>0</v>
      </c>
      <c r="K1462" s="56">
        <v>1.9460000000000002E-2</v>
      </c>
      <c r="L1462" s="56">
        <f t="shared" si="339"/>
        <v>3.8920000000000003E-2</v>
      </c>
      <c r="M1462" s="57" t="s">
        <v>7</v>
      </c>
      <c r="N1462" s="56">
        <f t="shared" si="340"/>
        <v>0</v>
      </c>
      <c r="Y1462" s="56">
        <f t="shared" si="341"/>
        <v>0</v>
      </c>
      <c r="Z1462" s="56">
        <f t="shared" si="342"/>
        <v>0</v>
      </c>
      <c r="AA1462" s="56">
        <f t="shared" si="343"/>
        <v>0</v>
      </c>
      <c r="AC1462" s="58">
        <v>21</v>
      </c>
      <c r="AD1462" s="58">
        <f t="shared" si="344"/>
        <v>0</v>
      </c>
      <c r="AE1462" s="58">
        <f t="shared" si="345"/>
        <v>0</v>
      </c>
      <c r="AL1462" s="58">
        <f t="shared" si="346"/>
        <v>0</v>
      </c>
      <c r="AM1462" s="58">
        <f t="shared" si="347"/>
        <v>0</v>
      </c>
      <c r="AN1462" s="59" t="s">
        <v>1757</v>
      </c>
      <c r="AO1462" s="59" t="s">
        <v>1767</v>
      </c>
      <c r="AP1462" s="47" t="s">
        <v>1777</v>
      </c>
    </row>
    <row r="1463" spans="1:42" x14ac:dyDescent="0.2">
      <c r="A1463" s="55" t="s">
        <v>737</v>
      </c>
      <c r="B1463" s="55" t="s">
        <v>1147</v>
      </c>
      <c r="C1463" s="55" t="s">
        <v>1219</v>
      </c>
      <c r="D1463" s="55" t="s">
        <v>1331</v>
      </c>
      <c r="E1463" s="55" t="s">
        <v>1708</v>
      </c>
      <c r="F1463" s="56">
        <v>21.5</v>
      </c>
      <c r="G1463" s="56">
        <v>0</v>
      </c>
      <c r="H1463" s="56">
        <f t="shared" si="336"/>
        <v>0</v>
      </c>
      <c r="I1463" s="56">
        <f t="shared" si="337"/>
        <v>0</v>
      </c>
      <c r="J1463" s="56">
        <f t="shared" si="338"/>
        <v>0</v>
      </c>
      <c r="K1463" s="56">
        <v>6.8000000000000005E-2</v>
      </c>
      <c r="L1463" s="56">
        <f t="shared" si="339"/>
        <v>1.4620000000000002</v>
      </c>
      <c r="M1463" s="57" t="s">
        <v>7</v>
      </c>
      <c r="N1463" s="56">
        <f t="shared" si="340"/>
        <v>0</v>
      </c>
      <c r="Y1463" s="56">
        <f t="shared" si="341"/>
        <v>0</v>
      </c>
      <c r="Z1463" s="56">
        <f t="shared" si="342"/>
        <v>0</v>
      </c>
      <c r="AA1463" s="56">
        <f t="shared" si="343"/>
        <v>0</v>
      </c>
      <c r="AC1463" s="58">
        <v>21</v>
      </c>
      <c r="AD1463" s="58">
        <f t="shared" si="344"/>
        <v>0</v>
      </c>
      <c r="AE1463" s="58">
        <f t="shared" si="345"/>
        <v>0</v>
      </c>
      <c r="AL1463" s="58">
        <f t="shared" si="346"/>
        <v>0</v>
      </c>
      <c r="AM1463" s="58">
        <f t="shared" si="347"/>
        <v>0</v>
      </c>
      <c r="AN1463" s="59" t="s">
        <v>1757</v>
      </c>
      <c r="AO1463" s="59" t="s">
        <v>1767</v>
      </c>
      <c r="AP1463" s="47" t="s">
        <v>1777</v>
      </c>
    </row>
    <row r="1464" spans="1:42" x14ac:dyDescent="0.2">
      <c r="A1464" s="52"/>
      <c r="B1464" s="53" t="s">
        <v>1147</v>
      </c>
      <c r="C1464" s="53" t="s">
        <v>1221</v>
      </c>
      <c r="D1464" s="269" t="s">
        <v>1333</v>
      </c>
      <c r="E1464" s="270"/>
      <c r="F1464" s="270"/>
      <c r="G1464" s="270"/>
      <c r="H1464" s="54">
        <f>SUM(H1465:H1465)</f>
        <v>0</v>
      </c>
      <c r="I1464" s="54">
        <f>SUM(I1465:I1465)</f>
        <v>0</v>
      </c>
      <c r="J1464" s="54">
        <f>H1464+I1464</f>
        <v>0</v>
      </c>
      <c r="K1464" s="47"/>
      <c r="L1464" s="54">
        <f>SUM(L1465:L1465)</f>
        <v>0</v>
      </c>
      <c r="O1464" s="54">
        <f>IF(P1464="PR",J1464,SUM(N1465:N1465))</f>
        <v>0</v>
      </c>
      <c r="P1464" s="47" t="s">
        <v>1736</v>
      </c>
      <c r="Q1464" s="54">
        <f>IF(P1464="HS",H1464,0)</f>
        <v>0</v>
      </c>
      <c r="R1464" s="54">
        <f>IF(P1464="HS",I1464-O1464,0)</f>
        <v>0</v>
      </c>
      <c r="S1464" s="54">
        <f>IF(P1464="PS",H1464,0)</f>
        <v>0</v>
      </c>
      <c r="T1464" s="54">
        <f>IF(P1464="PS",I1464-O1464,0)</f>
        <v>0</v>
      </c>
      <c r="U1464" s="54">
        <f>IF(P1464="MP",H1464,0)</f>
        <v>0</v>
      </c>
      <c r="V1464" s="54">
        <f>IF(P1464="MP",I1464-O1464,0)</f>
        <v>0</v>
      </c>
      <c r="W1464" s="54">
        <f>IF(P1464="OM",H1464,0)</f>
        <v>0</v>
      </c>
      <c r="X1464" s="47" t="s">
        <v>1147</v>
      </c>
      <c r="AH1464" s="54">
        <f>SUM(Y1465:Y1465)</f>
        <v>0</v>
      </c>
      <c r="AI1464" s="54">
        <f>SUM(Z1465:Z1465)</f>
        <v>0</v>
      </c>
      <c r="AJ1464" s="54">
        <f>SUM(AA1465:AA1465)</f>
        <v>0</v>
      </c>
    </row>
    <row r="1465" spans="1:42" x14ac:dyDescent="0.2">
      <c r="A1465" s="55" t="s">
        <v>738</v>
      </c>
      <c r="B1465" s="55" t="s">
        <v>1147</v>
      </c>
      <c r="C1465" s="55" t="s">
        <v>1222</v>
      </c>
      <c r="D1465" s="55" t="s">
        <v>1334</v>
      </c>
      <c r="E1465" s="55" t="s">
        <v>1710</v>
      </c>
      <c r="F1465" s="56">
        <v>0.5</v>
      </c>
      <c r="G1465" s="56">
        <v>0</v>
      </c>
      <c r="H1465" s="56">
        <f>ROUND(F1465*AD1465,2)</f>
        <v>0</v>
      </c>
      <c r="I1465" s="56">
        <f>J1465-H1465</f>
        <v>0</v>
      </c>
      <c r="J1465" s="56">
        <f>ROUND(F1465*G1465,2)</f>
        <v>0</v>
      </c>
      <c r="K1465" s="56">
        <v>0</v>
      </c>
      <c r="L1465" s="56">
        <f>F1465*K1465</f>
        <v>0</v>
      </c>
      <c r="M1465" s="57" t="s">
        <v>10</v>
      </c>
      <c r="N1465" s="56">
        <f>IF(M1465="5",I1465,0)</f>
        <v>0</v>
      </c>
      <c r="Y1465" s="56">
        <f>IF(AC1465=0,J1465,0)</f>
        <v>0</v>
      </c>
      <c r="Z1465" s="56">
        <f>IF(AC1465=15,J1465,0)</f>
        <v>0</v>
      </c>
      <c r="AA1465" s="56">
        <f>IF(AC1465=21,J1465,0)</f>
        <v>0</v>
      </c>
      <c r="AC1465" s="58">
        <v>21</v>
      </c>
      <c r="AD1465" s="58">
        <f>G1465*0</f>
        <v>0</v>
      </c>
      <c r="AE1465" s="58">
        <f>G1465*(1-0)</f>
        <v>0</v>
      </c>
      <c r="AL1465" s="58">
        <f>F1465*AD1465</f>
        <v>0</v>
      </c>
      <c r="AM1465" s="58">
        <f>F1465*AE1465</f>
        <v>0</v>
      </c>
      <c r="AN1465" s="59" t="s">
        <v>1758</v>
      </c>
      <c r="AO1465" s="59" t="s">
        <v>1767</v>
      </c>
      <c r="AP1465" s="47" t="s">
        <v>1777</v>
      </c>
    </row>
    <row r="1466" spans="1:42" x14ac:dyDescent="0.2">
      <c r="D1466" s="60" t="s">
        <v>1548</v>
      </c>
      <c r="F1466" s="61">
        <v>0.5</v>
      </c>
    </row>
    <row r="1467" spans="1:42" x14ac:dyDescent="0.2">
      <c r="A1467" s="52"/>
      <c r="B1467" s="53" t="s">
        <v>1147</v>
      </c>
      <c r="C1467" s="53" t="s">
        <v>1223</v>
      </c>
      <c r="D1467" s="269" t="s">
        <v>1336</v>
      </c>
      <c r="E1467" s="270"/>
      <c r="F1467" s="270"/>
      <c r="G1467" s="270"/>
      <c r="H1467" s="54">
        <f>SUM(H1468:H1468)</f>
        <v>0</v>
      </c>
      <c r="I1467" s="54">
        <f>SUM(I1468:I1468)</f>
        <v>0</v>
      </c>
      <c r="J1467" s="54">
        <f>H1467+I1467</f>
        <v>0</v>
      </c>
      <c r="K1467" s="47"/>
      <c r="L1467" s="54">
        <f>SUM(L1468:L1468)</f>
        <v>0</v>
      </c>
      <c r="O1467" s="54">
        <f>IF(P1467="PR",J1467,SUM(N1468:N1468))</f>
        <v>0</v>
      </c>
      <c r="P1467" s="47" t="s">
        <v>1737</v>
      </c>
      <c r="Q1467" s="54">
        <f>IF(P1467="HS",H1467,0)</f>
        <v>0</v>
      </c>
      <c r="R1467" s="54">
        <f>IF(P1467="HS",I1467-O1467,0)</f>
        <v>0</v>
      </c>
      <c r="S1467" s="54">
        <f>IF(P1467="PS",H1467,0)</f>
        <v>0</v>
      </c>
      <c r="T1467" s="54">
        <f>IF(P1467="PS",I1467-O1467,0)</f>
        <v>0</v>
      </c>
      <c r="U1467" s="54">
        <f>IF(P1467="MP",H1467,0)</f>
        <v>0</v>
      </c>
      <c r="V1467" s="54">
        <f>IF(P1467="MP",I1467-O1467,0)</f>
        <v>0</v>
      </c>
      <c r="W1467" s="54">
        <f>IF(P1467="OM",H1467,0)</f>
        <v>0</v>
      </c>
      <c r="X1467" s="47" t="s">
        <v>1147</v>
      </c>
      <c r="AH1467" s="54">
        <f>SUM(Y1468:Y1468)</f>
        <v>0</v>
      </c>
      <c r="AI1467" s="54">
        <f>SUM(Z1468:Z1468)</f>
        <v>0</v>
      </c>
      <c r="AJ1467" s="54">
        <f>SUM(AA1468:AA1468)</f>
        <v>0</v>
      </c>
    </row>
    <row r="1468" spans="1:42" x14ac:dyDescent="0.2">
      <c r="A1468" s="55" t="s">
        <v>739</v>
      </c>
      <c r="B1468" s="55" t="s">
        <v>1147</v>
      </c>
      <c r="C1468" s="55"/>
      <c r="D1468" s="55" t="s">
        <v>1336</v>
      </c>
      <c r="E1468" s="55"/>
      <c r="F1468" s="56">
        <v>1</v>
      </c>
      <c r="G1468" s="56">
        <v>0</v>
      </c>
      <c r="H1468" s="56">
        <f>ROUND(F1468*AD1468,2)</f>
        <v>0</v>
      </c>
      <c r="I1468" s="56">
        <f>J1468-H1468</f>
        <v>0</v>
      </c>
      <c r="J1468" s="56">
        <f>ROUND(F1468*G1468,2)</f>
        <v>0</v>
      </c>
      <c r="K1468" s="56">
        <v>0</v>
      </c>
      <c r="L1468" s="56">
        <f>F1468*K1468</f>
        <v>0</v>
      </c>
      <c r="M1468" s="57" t="s">
        <v>8</v>
      </c>
      <c r="N1468" s="56">
        <f>IF(M1468="5",I1468,0)</f>
        <v>0</v>
      </c>
      <c r="Y1468" s="56">
        <f>IF(AC1468=0,J1468,0)</f>
        <v>0</v>
      </c>
      <c r="Z1468" s="56">
        <f>IF(AC1468=15,J1468,0)</f>
        <v>0</v>
      </c>
      <c r="AA1468" s="56">
        <f>IF(AC1468=21,J1468,0)</f>
        <v>0</v>
      </c>
      <c r="AC1468" s="58">
        <v>21</v>
      </c>
      <c r="AD1468" s="58">
        <f>G1468*0</f>
        <v>0</v>
      </c>
      <c r="AE1468" s="58">
        <f>G1468*(1-0)</f>
        <v>0</v>
      </c>
      <c r="AL1468" s="58">
        <f>F1468*AD1468</f>
        <v>0</v>
      </c>
      <c r="AM1468" s="58">
        <f>F1468*AE1468</f>
        <v>0</v>
      </c>
      <c r="AN1468" s="59" t="s">
        <v>1759</v>
      </c>
      <c r="AO1468" s="59" t="s">
        <v>1767</v>
      </c>
      <c r="AP1468" s="47" t="s">
        <v>1777</v>
      </c>
    </row>
    <row r="1469" spans="1:42" x14ac:dyDescent="0.2">
      <c r="A1469" s="52"/>
      <c r="B1469" s="53" t="s">
        <v>1147</v>
      </c>
      <c r="C1469" s="53" t="s">
        <v>1224</v>
      </c>
      <c r="D1469" s="269" t="s">
        <v>1337</v>
      </c>
      <c r="E1469" s="270"/>
      <c r="F1469" s="270"/>
      <c r="G1469" s="270"/>
      <c r="H1469" s="54">
        <f>SUM(H1470:H1475)</f>
        <v>0</v>
      </c>
      <c r="I1469" s="54">
        <f>SUM(I1470:I1475)</f>
        <v>0</v>
      </c>
      <c r="J1469" s="54">
        <f>H1469+I1469</f>
        <v>0</v>
      </c>
      <c r="K1469" s="47"/>
      <c r="L1469" s="54">
        <f>SUM(L1470:L1475)</f>
        <v>0</v>
      </c>
      <c r="O1469" s="54">
        <f>IF(P1469="PR",J1469,SUM(N1470:N1475))</f>
        <v>0</v>
      </c>
      <c r="P1469" s="47" t="s">
        <v>1736</v>
      </c>
      <c r="Q1469" s="54">
        <f>IF(P1469="HS",H1469,0)</f>
        <v>0</v>
      </c>
      <c r="R1469" s="54">
        <f>IF(P1469="HS",I1469-O1469,0)</f>
        <v>0</v>
      </c>
      <c r="S1469" s="54">
        <f>IF(P1469="PS",H1469,0)</f>
        <v>0</v>
      </c>
      <c r="T1469" s="54">
        <f>IF(P1469="PS",I1469-O1469,0)</f>
        <v>0</v>
      </c>
      <c r="U1469" s="54">
        <f>IF(P1469="MP",H1469,0)</f>
        <v>0</v>
      </c>
      <c r="V1469" s="54">
        <f>IF(P1469="MP",I1469-O1469,0)</f>
        <v>0</v>
      </c>
      <c r="W1469" s="54">
        <f>IF(P1469="OM",H1469,0)</f>
        <v>0</v>
      </c>
      <c r="X1469" s="47" t="s">
        <v>1147</v>
      </c>
      <c r="AH1469" s="54">
        <f>SUM(Y1470:Y1475)</f>
        <v>0</v>
      </c>
      <c r="AI1469" s="54">
        <f>SUM(Z1470:Z1475)</f>
        <v>0</v>
      </c>
      <c r="AJ1469" s="54">
        <f>SUM(AA1470:AA1475)</f>
        <v>0</v>
      </c>
    </row>
    <row r="1470" spans="1:42" x14ac:dyDescent="0.2">
      <c r="A1470" s="55" t="s">
        <v>740</v>
      </c>
      <c r="B1470" s="55" t="s">
        <v>1147</v>
      </c>
      <c r="C1470" s="55" t="s">
        <v>1225</v>
      </c>
      <c r="D1470" s="55" t="s">
        <v>1338</v>
      </c>
      <c r="E1470" s="55" t="s">
        <v>1710</v>
      </c>
      <c r="F1470" s="56">
        <v>1.72</v>
      </c>
      <c r="G1470" s="56">
        <v>0</v>
      </c>
      <c r="H1470" s="56">
        <f t="shared" ref="H1470:H1475" si="348">ROUND(F1470*AD1470,2)</f>
        <v>0</v>
      </c>
      <c r="I1470" s="56">
        <f t="shared" ref="I1470:I1475" si="349">J1470-H1470</f>
        <v>0</v>
      </c>
      <c r="J1470" s="56">
        <f t="shared" ref="J1470:J1475" si="350">ROUND(F1470*G1470,2)</f>
        <v>0</v>
      </c>
      <c r="K1470" s="56">
        <v>0</v>
      </c>
      <c r="L1470" s="56">
        <f t="shared" ref="L1470:L1475" si="351">F1470*K1470</f>
        <v>0</v>
      </c>
      <c r="M1470" s="57" t="s">
        <v>10</v>
      </c>
      <c r="N1470" s="56">
        <f t="shared" ref="N1470:N1475" si="352">IF(M1470="5",I1470,0)</f>
        <v>0</v>
      </c>
      <c r="Y1470" s="56">
        <f t="shared" ref="Y1470:Y1475" si="353">IF(AC1470=0,J1470,0)</f>
        <v>0</v>
      </c>
      <c r="Z1470" s="56">
        <f t="shared" ref="Z1470:Z1475" si="354">IF(AC1470=15,J1470,0)</f>
        <v>0</v>
      </c>
      <c r="AA1470" s="56">
        <f t="shared" ref="AA1470:AA1475" si="355">IF(AC1470=21,J1470,0)</f>
        <v>0</v>
      </c>
      <c r="AC1470" s="58">
        <v>21</v>
      </c>
      <c r="AD1470" s="58">
        <f t="shared" ref="AD1470:AD1475" si="356">G1470*0</f>
        <v>0</v>
      </c>
      <c r="AE1470" s="58">
        <f t="shared" ref="AE1470:AE1475" si="357">G1470*(1-0)</f>
        <v>0</v>
      </c>
      <c r="AL1470" s="58">
        <f t="shared" ref="AL1470:AL1475" si="358">F1470*AD1470</f>
        <v>0</v>
      </c>
      <c r="AM1470" s="58">
        <f t="shared" ref="AM1470:AM1475" si="359">F1470*AE1470</f>
        <v>0</v>
      </c>
      <c r="AN1470" s="59" t="s">
        <v>1760</v>
      </c>
      <c r="AO1470" s="59" t="s">
        <v>1767</v>
      </c>
      <c r="AP1470" s="47" t="s">
        <v>1777</v>
      </c>
    </row>
    <row r="1471" spans="1:42" x14ac:dyDescent="0.2">
      <c r="A1471" s="55" t="s">
        <v>741</v>
      </c>
      <c r="B1471" s="55" t="s">
        <v>1147</v>
      </c>
      <c r="C1471" s="55" t="s">
        <v>1226</v>
      </c>
      <c r="D1471" s="55" t="s">
        <v>1339</v>
      </c>
      <c r="E1471" s="55" t="s">
        <v>1710</v>
      </c>
      <c r="F1471" s="56">
        <v>1.72</v>
      </c>
      <c r="G1471" s="56">
        <v>0</v>
      </c>
      <c r="H1471" s="56">
        <f t="shared" si="348"/>
        <v>0</v>
      </c>
      <c r="I1471" s="56">
        <f t="shared" si="349"/>
        <v>0</v>
      </c>
      <c r="J1471" s="56">
        <f t="shared" si="350"/>
        <v>0</v>
      </c>
      <c r="K1471" s="56">
        <v>0</v>
      </c>
      <c r="L1471" s="56">
        <f t="shared" si="351"/>
        <v>0</v>
      </c>
      <c r="M1471" s="57" t="s">
        <v>10</v>
      </c>
      <c r="N1471" s="56">
        <f t="shared" si="352"/>
        <v>0</v>
      </c>
      <c r="Y1471" s="56">
        <f t="shared" si="353"/>
        <v>0</v>
      </c>
      <c r="Z1471" s="56">
        <f t="shared" si="354"/>
        <v>0</v>
      </c>
      <c r="AA1471" s="56">
        <f t="shared" si="355"/>
        <v>0</v>
      </c>
      <c r="AC1471" s="58">
        <v>21</v>
      </c>
      <c r="AD1471" s="58">
        <f t="shared" si="356"/>
        <v>0</v>
      </c>
      <c r="AE1471" s="58">
        <f t="shared" si="357"/>
        <v>0</v>
      </c>
      <c r="AL1471" s="58">
        <f t="shared" si="358"/>
        <v>0</v>
      </c>
      <c r="AM1471" s="58">
        <f t="shared" si="359"/>
        <v>0</v>
      </c>
      <c r="AN1471" s="59" t="s">
        <v>1760</v>
      </c>
      <c r="AO1471" s="59" t="s">
        <v>1767</v>
      </c>
      <c r="AP1471" s="47" t="s">
        <v>1777</v>
      </c>
    </row>
    <row r="1472" spans="1:42" x14ac:dyDescent="0.2">
      <c r="A1472" s="55" t="s">
        <v>742</v>
      </c>
      <c r="B1472" s="55" t="s">
        <v>1147</v>
      </c>
      <c r="C1472" s="55" t="s">
        <v>1228</v>
      </c>
      <c r="D1472" s="55" t="s">
        <v>1341</v>
      </c>
      <c r="E1472" s="55" t="s">
        <v>1710</v>
      </c>
      <c r="F1472" s="56">
        <v>1.72</v>
      </c>
      <c r="G1472" s="56">
        <v>0</v>
      </c>
      <c r="H1472" s="56">
        <f t="shared" si="348"/>
        <v>0</v>
      </c>
      <c r="I1472" s="56">
        <f t="shared" si="349"/>
        <v>0</v>
      </c>
      <c r="J1472" s="56">
        <f t="shared" si="350"/>
        <v>0</v>
      </c>
      <c r="K1472" s="56">
        <v>0</v>
      </c>
      <c r="L1472" s="56">
        <f t="shared" si="351"/>
        <v>0</v>
      </c>
      <c r="M1472" s="57" t="s">
        <v>10</v>
      </c>
      <c r="N1472" s="56">
        <f t="shared" si="352"/>
        <v>0</v>
      </c>
      <c r="Y1472" s="56">
        <f t="shared" si="353"/>
        <v>0</v>
      </c>
      <c r="Z1472" s="56">
        <f t="shared" si="354"/>
        <v>0</v>
      </c>
      <c r="AA1472" s="56">
        <f t="shared" si="355"/>
        <v>0</v>
      </c>
      <c r="AC1472" s="58">
        <v>21</v>
      </c>
      <c r="AD1472" s="58">
        <f t="shared" si="356"/>
        <v>0</v>
      </c>
      <c r="AE1472" s="58">
        <f t="shared" si="357"/>
        <v>0</v>
      </c>
      <c r="AL1472" s="58">
        <f t="shared" si="358"/>
        <v>0</v>
      </c>
      <c r="AM1472" s="58">
        <f t="shared" si="359"/>
        <v>0</v>
      </c>
      <c r="AN1472" s="59" t="s">
        <v>1760</v>
      </c>
      <c r="AO1472" s="59" t="s">
        <v>1767</v>
      </c>
      <c r="AP1472" s="47" t="s">
        <v>1777</v>
      </c>
    </row>
    <row r="1473" spans="1:42" x14ac:dyDescent="0.2">
      <c r="A1473" s="55" t="s">
        <v>743</v>
      </c>
      <c r="B1473" s="55" t="s">
        <v>1147</v>
      </c>
      <c r="C1473" s="55" t="s">
        <v>1227</v>
      </c>
      <c r="D1473" s="55" t="s">
        <v>1340</v>
      </c>
      <c r="E1473" s="55" t="s">
        <v>1710</v>
      </c>
      <c r="F1473" s="56">
        <v>1.72</v>
      </c>
      <c r="G1473" s="56">
        <v>0</v>
      </c>
      <c r="H1473" s="56">
        <f t="shared" si="348"/>
        <v>0</v>
      </c>
      <c r="I1473" s="56">
        <f t="shared" si="349"/>
        <v>0</v>
      </c>
      <c r="J1473" s="56">
        <f t="shared" si="350"/>
        <v>0</v>
      </c>
      <c r="K1473" s="56">
        <v>0</v>
      </c>
      <c r="L1473" s="56">
        <f t="shared" si="351"/>
        <v>0</v>
      </c>
      <c r="M1473" s="57" t="s">
        <v>10</v>
      </c>
      <c r="N1473" s="56">
        <f t="shared" si="352"/>
        <v>0</v>
      </c>
      <c r="Y1473" s="56">
        <f t="shared" si="353"/>
        <v>0</v>
      </c>
      <c r="Z1473" s="56">
        <f t="shared" si="354"/>
        <v>0</v>
      </c>
      <c r="AA1473" s="56">
        <f t="shared" si="355"/>
        <v>0</v>
      </c>
      <c r="AC1473" s="58">
        <v>21</v>
      </c>
      <c r="AD1473" s="58">
        <f t="shared" si="356"/>
        <v>0</v>
      </c>
      <c r="AE1473" s="58">
        <f t="shared" si="357"/>
        <v>0</v>
      </c>
      <c r="AL1473" s="58">
        <f t="shared" si="358"/>
        <v>0</v>
      </c>
      <c r="AM1473" s="58">
        <f t="shared" si="359"/>
        <v>0</v>
      </c>
      <c r="AN1473" s="59" t="s">
        <v>1760</v>
      </c>
      <c r="AO1473" s="59" t="s">
        <v>1767</v>
      </c>
      <c r="AP1473" s="47" t="s">
        <v>1777</v>
      </c>
    </row>
    <row r="1474" spans="1:42" x14ac:dyDescent="0.2">
      <c r="A1474" s="55" t="s">
        <v>744</v>
      </c>
      <c r="B1474" s="55" t="s">
        <v>1147</v>
      </c>
      <c r="C1474" s="55" t="s">
        <v>1229</v>
      </c>
      <c r="D1474" s="55" t="s">
        <v>1342</v>
      </c>
      <c r="E1474" s="55" t="s">
        <v>1710</v>
      </c>
      <c r="F1474" s="56">
        <v>1.72</v>
      </c>
      <c r="G1474" s="56">
        <v>0</v>
      </c>
      <c r="H1474" s="56">
        <f t="shared" si="348"/>
        <v>0</v>
      </c>
      <c r="I1474" s="56">
        <f t="shared" si="349"/>
        <v>0</v>
      </c>
      <c r="J1474" s="56">
        <f t="shared" si="350"/>
        <v>0</v>
      </c>
      <c r="K1474" s="56">
        <v>0</v>
      </c>
      <c r="L1474" s="56">
        <f t="shared" si="351"/>
        <v>0</v>
      </c>
      <c r="M1474" s="57" t="s">
        <v>10</v>
      </c>
      <c r="N1474" s="56">
        <f t="shared" si="352"/>
        <v>0</v>
      </c>
      <c r="Y1474" s="56">
        <f t="shared" si="353"/>
        <v>0</v>
      </c>
      <c r="Z1474" s="56">
        <f t="shared" si="354"/>
        <v>0</v>
      </c>
      <c r="AA1474" s="56">
        <f t="shared" si="355"/>
        <v>0</v>
      </c>
      <c r="AC1474" s="58">
        <v>21</v>
      </c>
      <c r="AD1474" s="58">
        <f t="shared" si="356"/>
        <v>0</v>
      </c>
      <c r="AE1474" s="58">
        <f t="shared" si="357"/>
        <v>0</v>
      </c>
      <c r="AL1474" s="58">
        <f t="shared" si="358"/>
        <v>0</v>
      </c>
      <c r="AM1474" s="58">
        <f t="shared" si="359"/>
        <v>0</v>
      </c>
      <c r="AN1474" s="59" t="s">
        <v>1760</v>
      </c>
      <c r="AO1474" s="59" t="s">
        <v>1767</v>
      </c>
      <c r="AP1474" s="47" t="s">
        <v>1777</v>
      </c>
    </row>
    <row r="1475" spans="1:42" x14ac:dyDescent="0.2">
      <c r="A1475" s="55" t="s">
        <v>745</v>
      </c>
      <c r="B1475" s="55" t="s">
        <v>1147</v>
      </c>
      <c r="C1475" s="55" t="s">
        <v>1230</v>
      </c>
      <c r="D1475" s="55" t="s">
        <v>1343</v>
      </c>
      <c r="E1475" s="55" t="s">
        <v>1710</v>
      </c>
      <c r="F1475" s="56">
        <v>1.72</v>
      </c>
      <c r="G1475" s="56">
        <v>0</v>
      </c>
      <c r="H1475" s="56">
        <f t="shared" si="348"/>
        <v>0</v>
      </c>
      <c r="I1475" s="56">
        <f t="shared" si="349"/>
        <v>0</v>
      </c>
      <c r="J1475" s="56">
        <f t="shared" si="350"/>
        <v>0</v>
      </c>
      <c r="K1475" s="56">
        <v>0</v>
      </c>
      <c r="L1475" s="56">
        <f t="shared" si="351"/>
        <v>0</v>
      </c>
      <c r="M1475" s="57" t="s">
        <v>10</v>
      </c>
      <c r="N1475" s="56">
        <f t="shared" si="352"/>
        <v>0</v>
      </c>
      <c r="Y1475" s="56">
        <f t="shared" si="353"/>
        <v>0</v>
      </c>
      <c r="Z1475" s="56">
        <f t="shared" si="354"/>
        <v>0</v>
      </c>
      <c r="AA1475" s="56">
        <f t="shared" si="355"/>
        <v>0</v>
      </c>
      <c r="AC1475" s="58">
        <v>21</v>
      </c>
      <c r="AD1475" s="58">
        <f t="shared" si="356"/>
        <v>0</v>
      </c>
      <c r="AE1475" s="58">
        <f t="shared" si="357"/>
        <v>0</v>
      </c>
      <c r="AL1475" s="58">
        <f t="shared" si="358"/>
        <v>0</v>
      </c>
      <c r="AM1475" s="58">
        <f t="shared" si="359"/>
        <v>0</v>
      </c>
      <c r="AN1475" s="59" t="s">
        <v>1760</v>
      </c>
      <c r="AO1475" s="59" t="s">
        <v>1767</v>
      </c>
      <c r="AP1475" s="47" t="s">
        <v>1777</v>
      </c>
    </row>
    <row r="1476" spans="1:42" x14ac:dyDescent="0.2">
      <c r="A1476" s="52"/>
      <c r="B1476" s="53" t="s">
        <v>1148</v>
      </c>
      <c r="C1476" s="53"/>
      <c r="D1476" s="269" t="s">
        <v>1549</v>
      </c>
      <c r="E1476" s="270"/>
      <c r="F1476" s="270"/>
      <c r="G1476" s="270"/>
      <c r="H1476" s="54">
        <f>H1477+H1482+H1485+H1488+H1499+H1512+H1515+H1546+H1556+H1580+H1585+H1596+H1604+H1612+H1614+H1616</f>
        <v>0</v>
      </c>
      <c r="I1476" s="54">
        <f>I1477+I1482+I1485+I1488+I1499+I1512+I1515+I1546+I1556+I1580+I1585+I1596+I1604+I1612+I1614+I1616</f>
        <v>0</v>
      </c>
      <c r="J1476" s="54">
        <f>H1476+I1476</f>
        <v>0</v>
      </c>
      <c r="K1476" s="47"/>
      <c r="L1476" s="54">
        <f>L1477+L1482+L1485+L1488+L1499+L1512+L1515+L1546+L1556+L1580+L1585+L1596+L1604+L1612+L1614+L1616</f>
        <v>4.0826814000000002</v>
      </c>
    </row>
    <row r="1477" spans="1:42" x14ac:dyDescent="0.2">
      <c r="A1477" s="52"/>
      <c r="B1477" s="53" t="s">
        <v>1148</v>
      </c>
      <c r="C1477" s="53" t="s">
        <v>38</v>
      </c>
      <c r="D1477" s="269" t="s">
        <v>1248</v>
      </c>
      <c r="E1477" s="270"/>
      <c r="F1477" s="270"/>
      <c r="G1477" s="270"/>
      <c r="H1477" s="54">
        <f>SUM(H1478:H1481)</f>
        <v>0</v>
      </c>
      <c r="I1477" s="54">
        <f>SUM(I1478:I1481)</f>
        <v>0</v>
      </c>
      <c r="J1477" s="54">
        <f>H1477+I1477</f>
        <v>0</v>
      </c>
      <c r="K1477" s="47"/>
      <c r="L1477" s="54">
        <f>SUM(L1478:L1481)</f>
        <v>6.1462200000000002E-2</v>
      </c>
      <c r="O1477" s="54">
        <f>IF(P1477="PR",J1477,SUM(N1478:N1481))</f>
        <v>0</v>
      </c>
      <c r="P1477" s="47" t="s">
        <v>1734</v>
      </c>
      <c r="Q1477" s="54">
        <f>IF(P1477="HS",H1477,0)</f>
        <v>0</v>
      </c>
      <c r="R1477" s="54">
        <f>IF(P1477="HS",I1477-O1477,0)</f>
        <v>0</v>
      </c>
      <c r="S1477" s="54">
        <f>IF(P1477="PS",H1477,0)</f>
        <v>0</v>
      </c>
      <c r="T1477" s="54">
        <f>IF(P1477="PS",I1477-O1477,0)</f>
        <v>0</v>
      </c>
      <c r="U1477" s="54">
        <f>IF(P1477="MP",H1477,0)</f>
        <v>0</v>
      </c>
      <c r="V1477" s="54">
        <f>IF(P1477="MP",I1477-O1477,0)</f>
        <v>0</v>
      </c>
      <c r="W1477" s="54">
        <f>IF(P1477="OM",H1477,0)</f>
        <v>0</v>
      </c>
      <c r="X1477" s="47" t="s">
        <v>1148</v>
      </c>
      <c r="AH1477" s="54">
        <f>SUM(Y1478:Y1481)</f>
        <v>0</v>
      </c>
      <c r="AI1477" s="54">
        <f>SUM(Z1478:Z1481)</f>
        <v>0</v>
      </c>
      <c r="AJ1477" s="54">
        <f>SUM(AA1478:AA1481)</f>
        <v>0</v>
      </c>
    </row>
    <row r="1478" spans="1:42" x14ac:dyDescent="0.2">
      <c r="A1478" s="55" t="s">
        <v>746</v>
      </c>
      <c r="B1478" s="55" t="s">
        <v>1148</v>
      </c>
      <c r="C1478" s="55" t="s">
        <v>1155</v>
      </c>
      <c r="D1478" s="55" t="s">
        <v>1835</v>
      </c>
      <c r="E1478" s="55" t="s">
        <v>1707</v>
      </c>
      <c r="F1478" s="56">
        <v>0.02</v>
      </c>
      <c r="G1478" s="56">
        <v>0</v>
      </c>
      <c r="H1478" s="56">
        <f>ROUND(F1478*AD1478,2)</f>
        <v>0</v>
      </c>
      <c r="I1478" s="56">
        <f>J1478-H1478</f>
        <v>0</v>
      </c>
      <c r="J1478" s="56">
        <f>ROUND(F1478*G1478,2)</f>
        <v>0</v>
      </c>
      <c r="K1478" s="56">
        <v>2.53999</v>
      </c>
      <c r="L1478" s="56">
        <f>F1478*K1478</f>
        <v>5.0799799999999999E-2</v>
      </c>
      <c r="M1478" s="57" t="s">
        <v>7</v>
      </c>
      <c r="N1478" s="56">
        <f>IF(M1478="5",I1478,0)</f>
        <v>0</v>
      </c>
      <c r="Y1478" s="56">
        <f>IF(AC1478=0,J1478,0)</f>
        <v>0</v>
      </c>
      <c r="Z1478" s="56">
        <f>IF(AC1478=15,J1478,0)</f>
        <v>0</v>
      </c>
      <c r="AA1478" s="56">
        <f>IF(AC1478=21,J1478,0)</f>
        <v>0</v>
      </c>
      <c r="AC1478" s="58">
        <v>21</v>
      </c>
      <c r="AD1478" s="58">
        <f>G1478*0.813362397820164</f>
        <v>0</v>
      </c>
      <c r="AE1478" s="58">
        <f>G1478*(1-0.813362397820164)</f>
        <v>0</v>
      </c>
      <c r="AL1478" s="58">
        <f>F1478*AD1478</f>
        <v>0</v>
      </c>
      <c r="AM1478" s="58">
        <f>F1478*AE1478</f>
        <v>0</v>
      </c>
      <c r="AN1478" s="59" t="s">
        <v>1745</v>
      </c>
      <c r="AO1478" s="59" t="s">
        <v>1761</v>
      </c>
      <c r="AP1478" s="47" t="s">
        <v>1778</v>
      </c>
    </row>
    <row r="1479" spans="1:42" x14ac:dyDescent="0.2">
      <c r="D1479" s="60" t="s">
        <v>1249</v>
      </c>
      <c r="F1479" s="61">
        <v>0.02</v>
      </c>
    </row>
    <row r="1480" spans="1:42" x14ac:dyDescent="0.2">
      <c r="A1480" s="55" t="s">
        <v>747</v>
      </c>
      <c r="B1480" s="55" t="s">
        <v>1148</v>
      </c>
      <c r="C1480" s="55" t="s">
        <v>1156</v>
      </c>
      <c r="D1480" s="55" t="s">
        <v>1250</v>
      </c>
      <c r="E1480" s="55" t="s">
        <v>1708</v>
      </c>
      <c r="F1480" s="56">
        <v>0.28000000000000003</v>
      </c>
      <c r="G1480" s="56">
        <v>0</v>
      </c>
      <c r="H1480" s="56">
        <f>ROUND(F1480*AD1480,2)</f>
        <v>0</v>
      </c>
      <c r="I1480" s="56">
        <f>J1480-H1480</f>
        <v>0</v>
      </c>
      <c r="J1480" s="56">
        <f>ROUND(F1480*G1480,2)</f>
        <v>0</v>
      </c>
      <c r="K1480" s="56">
        <v>3.8080000000000003E-2</v>
      </c>
      <c r="L1480" s="56">
        <f>F1480*K1480</f>
        <v>1.0662400000000002E-2</v>
      </c>
      <c r="M1480" s="57" t="s">
        <v>7</v>
      </c>
      <c r="N1480" s="56">
        <f>IF(M1480="5",I1480,0)</f>
        <v>0</v>
      </c>
      <c r="Y1480" s="56">
        <f>IF(AC1480=0,J1480,0)</f>
        <v>0</v>
      </c>
      <c r="Z1480" s="56">
        <f>IF(AC1480=15,J1480,0)</f>
        <v>0</v>
      </c>
      <c r="AA1480" s="56">
        <f>IF(AC1480=21,J1480,0)</f>
        <v>0</v>
      </c>
      <c r="AC1480" s="58">
        <v>21</v>
      </c>
      <c r="AD1480" s="58">
        <f>G1480*0.555284552845528</f>
        <v>0</v>
      </c>
      <c r="AE1480" s="58">
        <f>G1480*(1-0.555284552845528)</f>
        <v>0</v>
      </c>
      <c r="AL1480" s="58">
        <f>F1480*AD1480</f>
        <v>0</v>
      </c>
      <c r="AM1480" s="58">
        <f>F1480*AE1480</f>
        <v>0</v>
      </c>
      <c r="AN1480" s="59" t="s">
        <v>1745</v>
      </c>
      <c r="AO1480" s="59" t="s">
        <v>1761</v>
      </c>
      <c r="AP1480" s="47" t="s">
        <v>1778</v>
      </c>
    </row>
    <row r="1481" spans="1:42" x14ac:dyDescent="0.2">
      <c r="D1481" s="60" t="s">
        <v>1251</v>
      </c>
      <c r="F1481" s="61">
        <v>0.28000000000000003</v>
      </c>
    </row>
    <row r="1482" spans="1:42" x14ac:dyDescent="0.2">
      <c r="A1482" s="52"/>
      <c r="B1482" s="53" t="s">
        <v>1148</v>
      </c>
      <c r="C1482" s="53" t="s">
        <v>39</v>
      </c>
      <c r="D1482" s="269" t="s">
        <v>1252</v>
      </c>
      <c r="E1482" s="270"/>
      <c r="F1482" s="270"/>
      <c r="G1482" s="270"/>
      <c r="H1482" s="54">
        <f>SUM(H1483:H1484)</f>
        <v>0</v>
      </c>
      <c r="I1482" s="54">
        <f>SUM(I1483:I1484)</f>
        <v>0</v>
      </c>
      <c r="J1482" s="54">
        <f>H1482+I1482</f>
        <v>0</v>
      </c>
      <c r="K1482" s="47"/>
      <c r="L1482" s="54">
        <f>SUM(L1483:L1484)</f>
        <v>0.142425</v>
      </c>
      <c r="O1482" s="54">
        <f>IF(P1482="PR",J1482,SUM(N1483:N1484))</f>
        <v>0</v>
      </c>
      <c r="P1482" s="47" t="s">
        <v>1734</v>
      </c>
      <c r="Q1482" s="54">
        <f>IF(P1482="HS",H1482,0)</f>
        <v>0</v>
      </c>
      <c r="R1482" s="54">
        <f>IF(P1482="HS",I1482-O1482,0)</f>
        <v>0</v>
      </c>
      <c r="S1482" s="54">
        <f>IF(P1482="PS",H1482,0)</f>
        <v>0</v>
      </c>
      <c r="T1482" s="54">
        <f>IF(P1482="PS",I1482-O1482,0)</f>
        <v>0</v>
      </c>
      <c r="U1482" s="54">
        <f>IF(P1482="MP",H1482,0)</f>
        <v>0</v>
      </c>
      <c r="V1482" s="54">
        <f>IF(P1482="MP",I1482-O1482,0)</f>
        <v>0</v>
      </c>
      <c r="W1482" s="54">
        <f>IF(P1482="OM",H1482,0)</f>
        <v>0</v>
      </c>
      <c r="X1482" s="47" t="s">
        <v>1148</v>
      </c>
      <c r="AH1482" s="54">
        <f>SUM(Y1483:Y1484)</f>
        <v>0</v>
      </c>
      <c r="AI1482" s="54">
        <f>SUM(Z1483:Z1484)</f>
        <v>0</v>
      </c>
      <c r="AJ1482" s="54">
        <f>SUM(AA1483:AA1484)</f>
        <v>0</v>
      </c>
    </row>
    <row r="1483" spans="1:42" x14ac:dyDescent="0.2">
      <c r="A1483" s="55" t="s">
        <v>748</v>
      </c>
      <c r="B1483" s="55" t="s">
        <v>1148</v>
      </c>
      <c r="C1483" s="55" t="s">
        <v>1157</v>
      </c>
      <c r="D1483" s="55" t="s">
        <v>1844</v>
      </c>
      <c r="E1483" s="55" t="s">
        <v>1708</v>
      </c>
      <c r="F1483" s="56">
        <v>1.35</v>
      </c>
      <c r="G1483" s="56">
        <v>0</v>
      </c>
      <c r="H1483" s="56">
        <f>ROUND(F1483*AD1483,2)</f>
        <v>0</v>
      </c>
      <c r="I1483" s="56">
        <f>J1483-H1483</f>
        <v>0</v>
      </c>
      <c r="J1483" s="56">
        <f>ROUND(F1483*G1483,2)</f>
        <v>0</v>
      </c>
      <c r="K1483" s="56">
        <v>0.1055</v>
      </c>
      <c r="L1483" s="56">
        <f>F1483*K1483</f>
        <v>0.142425</v>
      </c>
      <c r="M1483" s="57" t="s">
        <v>7</v>
      </c>
      <c r="N1483" s="56">
        <f>IF(M1483="5",I1483,0)</f>
        <v>0</v>
      </c>
      <c r="Y1483" s="56">
        <f>IF(AC1483=0,J1483,0)</f>
        <v>0</v>
      </c>
      <c r="Z1483" s="56">
        <f>IF(AC1483=15,J1483,0)</f>
        <v>0</v>
      </c>
      <c r="AA1483" s="56">
        <f>IF(AC1483=21,J1483,0)</f>
        <v>0</v>
      </c>
      <c r="AC1483" s="58">
        <v>21</v>
      </c>
      <c r="AD1483" s="58">
        <f>G1483*0.853314527503526</f>
        <v>0</v>
      </c>
      <c r="AE1483" s="58">
        <f>G1483*(1-0.853314527503526)</f>
        <v>0</v>
      </c>
      <c r="AL1483" s="58">
        <f>F1483*AD1483</f>
        <v>0</v>
      </c>
      <c r="AM1483" s="58">
        <f>F1483*AE1483</f>
        <v>0</v>
      </c>
      <c r="AN1483" s="59" t="s">
        <v>1746</v>
      </c>
      <c r="AO1483" s="59" t="s">
        <v>1761</v>
      </c>
      <c r="AP1483" s="47" t="s">
        <v>1778</v>
      </c>
    </row>
    <row r="1484" spans="1:42" x14ac:dyDescent="0.2">
      <c r="D1484" s="60" t="s">
        <v>1383</v>
      </c>
      <c r="F1484" s="61">
        <v>1.35</v>
      </c>
    </row>
    <row r="1485" spans="1:42" x14ac:dyDescent="0.2">
      <c r="A1485" s="52"/>
      <c r="B1485" s="53" t="s">
        <v>1148</v>
      </c>
      <c r="C1485" s="53" t="s">
        <v>43</v>
      </c>
      <c r="D1485" s="269" t="s">
        <v>1254</v>
      </c>
      <c r="E1485" s="270"/>
      <c r="F1485" s="270"/>
      <c r="G1485" s="270"/>
      <c r="H1485" s="54">
        <f>SUM(H1486:H1486)</f>
        <v>0</v>
      </c>
      <c r="I1485" s="54">
        <f>SUM(I1486:I1486)</f>
        <v>0</v>
      </c>
      <c r="J1485" s="54">
        <f>H1485+I1485</f>
        <v>0</v>
      </c>
      <c r="K1485" s="47"/>
      <c r="L1485" s="54">
        <f>SUM(L1486:L1486)</f>
        <v>0.12815399999999999</v>
      </c>
      <c r="O1485" s="54">
        <f>IF(P1485="PR",J1485,SUM(N1486:N1486))</f>
        <v>0</v>
      </c>
      <c r="P1485" s="47" t="s">
        <v>1734</v>
      </c>
      <c r="Q1485" s="54">
        <f>IF(P1485="HS",H1485,0)</f>
        <v>0</v>
      </c>
      <c r="R1485" s="54">
        <f>IF(P1485="HS",I1485-O1485,0)</f>
        <v>0</v>
      </c>
      <c r="S1485" s="54">
        <f>IF(P1485="PS",H1485,0)</f>
        <v>0</v>
      </c>
      <c r="T1485" s="54">
        <f>IF(P1485="PS",I1485-O1485,0)</f>
        <v>0</v>
      </c>
      <c r="U1485" s="54">
        <f>IF(P1485="MP",H1485,0)</f>
        <v>0</v>
      </c>
      <c r="V1485" s="54">
        <f>IF(P1485="MP",I1485-O1485,0)</f>
        <v>0</v>
      </c>
      <c r="W1485" s="54">
        <f>IF(P1485="OM",H1485,0)</f>
        <v>0</v>
      </c>
      <c r="X1485" s="47" t="s">
        <v>1148</v>
      </c>
      <c r="AH1485" s="54">
        <f>SUM(Y1486:Y1486)</f>
        <v>0</v>
      </c>
      <c r="AI1485" s="54">
        <f>SUM(Z1486:Z1486)</f>
        <v>0</v>
      </c>
      <c r="AJ1485" s="54">
        <f>SUM(AA1486:AA1486)</f>
        <v>0</v>
      </c>
    </row>
    <row r="1486" spans="1:42" x14ac:dyDescent="0.2">
      <c r="A1486" s="55" t="s">
        <v>749</v>
      </c>
      <c r="B1486" s="55" t="s">
        <v>1148</v>
      </c>
      <c r="C1486" s="55" t="s">
        <v>1158</v>
      </c>
      <c r="D1486" s="55" t="s">
        <v>1255</v>
      </c>
      <c r="E1486" s="55" t="s">
        <v>1708</v>
      </c>
      <c r="F1486" s="56">
        <v>6.89</v>
      </c>
      <c r="G1486" s="56">
        <v>0</v>
      </c>
      <c r="H1486" s="56">
        <f>ROUND(F1486*AD1486,2)</f>
        <v>0</v>
      </c>
      <c r="I1486" s="56">
        <f>J1486-H1486</f>
        <v>0</v>
      </c>
      <c r="J1486" s="56">
        <f>ROUND(F1486*G1486,2)</f>
        <v>0</v>
      </c>
      <c r="K1486" s="56">
        <v>1.8599999999999998E-2</v>
      </c>
      <c r="L1486" s="56">
        <f>F1486*K1486</f>
        <v>0.12815399999999999</v>
      </c>
      <c r="M1486" s="57" t="s">
        <v>7</v>
      </c>
      <c r="N1486" s="56">
        <f>IF(M1486="5",I1486,0)</f>
        <v>0</v>
      </c>
      <c r="Y1486" s="56">
        <f>IF(AC1486=0,J1486,0)</f>
        <v>0</v>
      </c>
      <c r="Z1486" s="56">
        <f>IF(AC1486=15,J1486,0)</f>
        <v>0</v>
      </c>
      <c r="AA1486" s="56">
        <f>IF(AC1486=21,J1486,0)</f>
        <v>0</v>
      </c>
      <c r="AC1486" s="58">
        <v>21</v>
      </c>
      <c r="AD1486" s="58">
        <f>G1486*0.563277249451353</f>
        <v>0</v>
      </c>
      <c r="AE1486" s="58">
        <f>G1486*(1-0.563277249451353)</f>
        <v>0</v>
      </c>
      <c r="AL1486" s="58">
        <f>F1486*AD1486</f>
        <v>0</v>
      </c>
      <c r="AM1486" s="58">
        <f>F1486*AE1486</f>
        <v>0</v>
      </c>
      <c r="AN1486" s="59" t="s">
        <v>1747</v>
      </c>
      <c r="AO1486" s="59" t="s">
        <v>1761</v>
      </c>
      <c r="AP1486" s="47" t="s">
        <v>1778</v>
      </c>
    </row>
    <row r="1487" spans="1:42" x14ac:dyDescent="0.2">
      <c r="D1487" s="60" t="s">
        <v>1550</v>
      </c>
      <c r="F1487" s="61">
        <v>6.89</v>
      </c>
    </row>
    <row r="1488" spans="1:42" x14ac:dyDescent="0.2">
      <c r="A1488" s="52"/>
      <c r="B1488" s="53" t="s">
        <v>1148</v>
      </c>
      <c r="C1488" s="53" t="s">
        <v>68</v>
      </c>
      <c r="D1488" s="269" t="s">
        <v>1257</v>
      </c>
      <c r="E1488" s="270"/>
      <c r="F1488" s="270"/>
      <c r="G1488" s="270"/>
      <c r="H1488" s="54">
        <f>SUM(H1489:H1497)</f>
        <v>0</v>
      </c>
      <c r="I1488" s="54">
        <f>SUM(I1489:I1497)</f>
        <v>0</v>
      </c>
      <c r="J1488" s="54">
        <f>H1488+I1488</f>
        <v>0</v>
      </c>
      <c r="K1488" s="47"/>
      <c r="L1488" s="54">
        <f>SUM(L1489:L1497)</f>
        <v>0.53229700000000013</v>
      </c>
      <c r="O1488" s="54">
        <f>IF(P1488="PR",J1488,SUM(N1489:N1497))</f>
        <v>0</v>
      </c>
      <c r="P1488" s="47" t="s">
        <v>1734</v>
      </c>
      <c r="Q1488" s="54">
        <f>IF(P1488="HS",H1488,0)</f>
        <v>0</v>
      </c>
      <c r="R1488" s="54">
        <f>IF(P1488="HS",I1488-O1488,0)</f>
        <v>0</v>
      </c>
      <c r="S1488" s="54">
        <f>IF(P1488="PS",H1488,0)</f>
        <v>0</v>
      </c>
      <c r="T1488" s="54">
        <f>IF(P1488="PS",I1488-O1488,0)</f>
        <v>0</v>
      </c>
      <c r="U1488" s="54">
        <f>IF(P1488="MP",H1488,0)</f>
        <v>0</v>
      </c>
      <c r="V1488" s="54">
        <f>IF(P1488="MP",I1488-O1488,0)</f>
        <v>0</v>
      </c>
      <c r="W1488" s="54">
        <f>IF(P1488="OM",H1488,0)</f>
        <v>0</v>
      </c>
      <c r="X1488" s="47" t="s">
        <v>1148</v>
      </c>
      <c r="AH1488" s="54">
        <f>SUM(Y1489:Y1497)</f>
        <v>0</v>
      </c>
      <c r="AI1488" s="54">
        <f>SUM(Z1489:Z1497)</f>
        <v>0</v>
      </c>
      <c r="AJ1488" s="54">
        <f>SUM(AA1489:AA1497)</f>
        <v>0</v>
      </c>
    </row>
    <row r="1489" spans="1:42" x14ac:dyDescent="0.2">
      <c r="A1489" s="55" t="s">
        <v>750</v>
      </c>
      <c r="B1489" s="55" t="s">
        <v>1148</v>
      </c>
      <c r="C1489" s="55" t="s">
        <v>1159</v>
      </c>
      <c r="D1489" s="55" t="s">
        <v>1836</v>
      </c>
      <c r="E1489" s="55" t="s">
        <v>1707</v>
      </c>
      <c r="F1489" s="56">
        <v>0.11</v>
      </c>
      <c r="G1489" s="56">
        <v>0</v>
      </c>
      <c r="H1489" s="56">
        <f>ROUND(F1489*AD1489,2)</f>
        <v>0</v>
      </c>
      <c r="I1489" s="56">
        <f>J1489-H1489</f>
        <v>0</v>
      </c>
      <c r="J1489" s="56">
        <f>ROUND(F1489*G1489,2)</f>
        <v>0</v>
      </c>
      <c r="K1489" s="56">
        <v>2.5249999999999999</v>
      </c>
      <c r="L1489" s="56">
        <f>F1489*K1489</f>
        <v>0.27775</v>
      </c>
      <c r="M1489" s="57" t="s">
        <v>7</v>
      </c>
      <c r="N1489" s="56">
        <f>IF(M1489="5",I1489,0)</f>
        <v>0</v>
      </c>
      <c r="Y1489" s="56">
        <f>IF(AC1489=0,J1489,0)</f>
        <v>0</v>
      </c>
      <c r="Z1489" s="56">
        <f>IF(AC1489=15,J1489,0)</f>
        <v>0</v>
      </c>
      <c r="AA1489" s="56">
        <f>IF(AC1489=21,J1489,0)</f>
        <v>0</v>
      </c>
      <c r="AC1489" s="58">
        <v>21</v>
      </c>
      <c r="AD1489" s="58">
        <f>G1489*0.859082802547771</f>
        <v>0</v>
      </c>
      <c r="AE1489" s="58">
        <f>G1489*(1-0.859082802547771)</f>
        <v>0</v>
      </c>
      <c r="AL1489" s="58">
        <f>F1489*AD1489</f>
        <v>0</v>
      </c>
      <c r="AM1489" s="58">
        <f>F1489*AE1489</f>
        <v>0</v>
      </c>
      <c r="AN1489" s="59" t="s">
        <v>1748</v>
      </c>
      <c r="AO1489" s="59" t="s">
        <v>1762</v>
      </c>
      <c r="AP1489" s="47" t="s">
        <v>1778</v>
      </c>
    </row>
    <row r="1490" spans="1:42" x14ac:dyDescent="0.2">
      <c r="D1490" s="60" t="s">
        <v>1551</v>
      </c>
      <c r="F1490" s="61">
        <v>0.11</v>
      </c>
    </row>
    <row r="1491" spans="1:42" x14ac:dyDescent="0.2">
      <c r="A1491" s="55" t="s">
        <v>751</v>
      </c>
      <c r="B1491" s="55" t="s">
        <v>1148</v>
      </c>
      <c r="C1491" s="55" t="s">
        <v>1160</v>
      </c>
      <c r="D1491" s="55" t="s">
        <v>1259</v>
      </c>
      <c r="E1491" s="55" t="s">
        <v>1708</v>
      </c>
      <c r="F1491" s="56">
        <v>0.12</v>
      </c>
      <c r="G1491" s="56">
        <v>0</v>
      </c>
      <c r="H1491" s="56">
        <f>ROUND(F1491*AD1491,2)</f>
        <v>0</v>
      </c>
      <c r="I1491" s="56">
        <f>J1491-H1491</f>
        <v>0</v>
      </c>
      <c r="J1491" s="56">
        <f>ROUND(F1491*G1491,2)</f>
        <v>0</v>
      </c>
      <c r="K1491" s="56">
        <v>1.41E-2</v>
      </c>
      <c r="L1491" s="56">
        <f>F1491*K1491</f>
        <v>1.6919999999999999E-3</v>
      </c>
      <c r="M1491" s="57" t="s">
        <v>7</v>
      </c>
      <c r="N1491" s="56">
        <f>IF(M1491="5",I1491,0)</f>
        <v>0</v>
      </c>
      <c r="Y1491" s="56">
        <f>IF(AC1491=0,J1491,0)</f>
        <v>0</v>
      </c>
      <c r="Z1491" s="56">
        <f>IF(AC1491=15,J1491,0)</f>
        <v>0</v>
      </c>
      <c r="AA1491" s="56">
        <f>IF(AC1491=21,J1491,0)</f>
        <v>0</v>
      </c>
      <c r="AC1491" s="58">
        <v>21</v>
      </c>
      <c r="AD1491" s="58">
        <f>G1491*0.637948717948718</f>
        <v>0</v>
      </c>
      <c r="AE1491" s="58">
        <f>G1491*(1-0.637948717948718)</f>
        <v>0</v>
      </c>
      <c r="AL1491" s="58">
        <f>F1491*AD1491</f>
        <v>0</v>
      </c>
      <c r="AM1491" s="58">
        <f>F1491*AE1491</f>
        <v>0</v>
      </c>
      <c r="AN1491" s="59" t="s">
        <v>1748</v>
      </c>
      <c r="AO1491" s="59" t="s">
        <v>1762</v>
      </c>
      <c r="AP1491" s="47" t="s">
        <v>1778</v>
      </c>
    </row>
    <row r="1492" spans="1:42" x14ac:dyDescent="0.2">
      <c r="D1492" s="60" t="s">
        <v>1529</v>
      </c>
      <c r="F1492" s="61">
        <v>0.12</v>
      </c>
    </row>
    <row r="1493" spans="1:42" x14ac:dyDescent="0.2">
      <c r="A1493" s="55" t="s">
        <v>752</v>
      </c>
      <c r="B1493" s="55" t="s">
        <v>1148</v>
      </c>
      <c r="C1493" s="55" t="s">
        <v>1161</v>
      </c>
      <c r="D1493" s="55" t="s">
        <v>1261</v>
      </c>
      <c r="E1493" s="55" t="s">
        <v>1708</v>
      </c>
      <c r="F1493" s="56">
        <v>0.12</v>
      </c>
      <c r="G1493" s="56">
        <v>0</v>
      </c>
      <c r="H1493" s="56">
        <f>ROUND(F1493*AD1493,2)</f>
        <v>0</v>
      </c>
      <c r="I1493" s="56">
        <f>J1493-H1493</f>
        <v>0</v>
      </c>
      <c r="J1493" s="56">
        <f>ROUND(F1493*G1493,2)</f>
        <v>0</v>
      </c>
      <c r="K1493" s="56">
        <v>0</v>
      </c>
      <c r="L1493" s="56">
        <f>F1493*K1493</f>
        <v>0</v>
      </c>
      <c r="M1493" s="57" t="s">
        <v>7</v>
      </c>
      <c r="N1493" s="56">
        <f>IF(M1493="5",I1493,0)</f>
        <v>0</v>
      </c>
      <c r="Y1493" s="56">
        <f>IF(AC1493=0,J1493,0)</f>
        <v>0</v>
      </c>
      <c r="Z1493" s="56">
        <f>IF(AC1493=15,J1493,0)</f>
        <v>0</v>
      </c>
      <c r="AA1493" s="56">
        <f>IF(AC1493=21,J1493,0)</f>
        <v>0</v>
      </c>
      <c r="AC1493" s="58">
        <v>21</v>
      </c>
      <c r="AD1493" s="58">
        <f>G1493*0</f>
        <v>0</v>
      </c>
      <c r="AE1493" s="58">
        <f>G1493*(1-0)</f>
        <v>0</v>
      </c>
      <c r="AL1493" s="58">
        <f>F1493*AD1493</f>
        <v>0</v>
      </c>
      <c r="AM1493" s="58">
        <f>F1493*AE1493</f>
        <v>0</v>
      </c>
      <c r="AN1493" s="59" t="s">
        <v>1748</v>
      </c>
      <c r="AO1493" s="59" t="s">
        <v>1762</v>
      </c>
      <c r="AP1493" s="47" t="s">
        <v>1778</v>
      </c>
    </row>
    <row r="1494" spans="1:42" x14ac:dyDescent="0.2">
      <c r="D1494" s="60" t="s">
        <v>1349</v>
      </c>
      <c r="F1494" s="61">
        <v>0.12</v>
      </c>
    </row>
    <row r="1495" spans="1:42" x14ac:dyDescent="0.2">
      <c r="A1495" s="55" t="s">
        <v>753</v>
      </c>
      <c r="B1495" s="55" t="s">
        <v>1148</v>
      </c>
      <c r="C1495" s="55" t="s">
        <v>1162</v>
      </c>
      <c r="D1495" s="55" t="s">
        <v>1263</v>
      </c>
      <c r="E1495" s="55" t="s">
        <v>1708</v>
      </c>
      <c r="F1495" s="56">
        <v>6.75</v>
      </c>
      <c r="G1495" s="56">
        <v>0</v>
      </c>
      <c r="H1495" s="56">
        <f>ROUND(F1495*AD1495,2)</f>
        <v>0</v>
      </c>
      <c r="I1495" s="56">
        <f>J1495-H1495</f>
        <v>0</v>
      </c>
      <c r="J1495" s="56">
        <f>ROUND(F1495*G1495,2)</f>
        <v>0</v>
      </c>
      <c r="K1495" s="56">
        <v>3.415E-2</v>
      </c>
      <c r="L1495" s="56">
        <f>F1495*K1495</f>
        <v>0.23051250000000001</v>
      </c>
      <c r="M1495" s="57" t="s">
        <v>7</v>
      </c>
      <c r="N1495" s="56">
        <f>IF(M1495="5",I1495,0)</f>
        <v>0</v>
      </c>
      <c r="Y1495" s="56">
        <f>IF(AC1495=0,J1495,0)</f>
        <v>0</v>
      </c>
      <c r="Z1495" s="56">
        <f>IF(AC1495=15,J1495,0)</f>
        <v>0</v>
      </c>
      <c r="AA1495" s="56">
        <f>IF(AC1495=21,J1495,0)</f>
        <v>0</v>
      </c>
      <c r="AC1495" s="58">
        <v>21</v>
      </c>
      <c r="AD1495" s="58">
        <f>G1495*0.841828478964401</f>
        <v>0</v>
      </c>
      <c r="AE1495" s="58">
        <f>G1495*(1-0.841828478964401)</f>
        <v>0</v>
      </c>
      <c r="AL1495" s="58">
        <f>F1495*AD1495</f>
        <v>0</v>
      </c>
      <c r="AM1495" s="58">
        <f>F1495*AE1495</f>
        <v>0</v>
      </c>
      <c r="AN1495" s="59" t="s">
        <v>1748</v>
      </c>
      <c r="AO1495" s="59" t="s">
        <v>1762</v>
      </c>
      <c r="AP1495" s="47" t="s">
        <v>1778</v>
      </c>
    </row>
    <row r="1496" spans="1:42" x14ac:dyDescent="0.2">
      <c r="D1496" s="60" t="s">
        <v>1552</v>
      </c>
      <c r="F1496" s="61">
        <v>6.75</v>
      </c>
    </row>
    <row r="1497" spans="1:42" x14ac:dyDescent="0.2">
      <c r="A1497" s="55" t="s">
        <v>754</v>
      </c>
      <c r="B1497" s="55" t="s">
        <v>1148</v>
      </c>
      <c r="C1497" s="55" t="s">
        <v>1163</v>
      </c>
      <c r="D1497" s="55" t="s">
        <v>1865</v>
      </c>
      <c r="E1497" s="55" t="s">
        <v>1708</v>
      </c>
      <c r="F1497" s="56">
        <v>6.75</v>
      </c>
      <c r="G1497" s="56">
        <v>0</v>
      </c>
      <c r="H1497" s="56">
        <f>ROUND(F1497*AD1497,2)</f>
        <v>0</v>
      </c>
      <c r="I1497" s="56">
        <f>J1497-H1497</f>
        <v>0</v>
      </c>
      <c r="J1497" s="56">
        <f>ROUND(F1497*G1497,2)</f>
        <v>0</v>
      </c>
      <c r="K1497" s="56">
        <v>3.31E-3</v>
      </c>
      <c r="L1497" s="56">
        <f>F1497*K1497</f>
        <v>2.2342500000000001E-2</v>
      </c>
      <c r="M1497" s="57" t="s">
        <v>7</v>
      </c>
      <c r="N1497" s="56">
        <f>IF(M1497="5",I1497,0)</f>
        <v>0</v>
      </c>
      <c r="Y1497" s="56">
        <f>IF(AC1497=0,J1497,0)</f>
        <v>0</v>
      </c>
      <c r="Z1497" s="56">
        <f>IF(AC1497=15,J1497,0)</f>
        <v>0</v>
      </c>
      <c r="AA1497" s="56">
        <f>IF(AC1497=21,J1497,0)</f>
        <v>0</v>
      </c>
      <c r="AC1497" s="58">
        <v>21</v>
      </c>
      <c r="AD1497" s="58">
        <f>G1497*0.752032520325203</f>
        <v>0</v>
      </c>
      <c r="AE1497" s="58">
        <f>G1497*(1-0.752032520325203)</f>
        <v>0</v>
      </c>
      <c r="AL1497" s="58">
        <f>F1497*AD1497</f>
        <v>0</v>
      </c>
      <c r="AM1497" s="58">
        <f>F1497*AE1497</f>
        <v>0</v>
      </c>
      <c r="AN1497" s="59" t="s">
        <v>1748</v>
      </c>
      <c r="AO1497" s="59" t="s">
        <v>1762</v>
      </c>
      <c r="AP1497" s="47" t="s">
        <v>1778</v>
      </c>
    </row>
    <row r="1498" spans="1:42" x14ac:dyDescent="0.2">
      <c r="D1498" s="60" t="s">
        <v>1552</v>
      </c>
      <c r="F1498" s="61">
        <v>6.75</v>
      </c>
    </row>
    <row r="1499" spans="1:42" x14ac:dyDescent="0.2">
      <c r="A1499" s="52"/>
      <c r="B1499" s="53" t="s">
        <v>1148</v>
      </c>
      <c r="C1499" s="53" t="s">
        <v>700</v>
      </c>
      <c r="D1499" s="269" t="s">
        <v>1265</v>
      </c>
      <c r="E1499" s="270"/>
      <c r="F1499" s="270"/>
      <c r="G1499" s="270"/>
      <c r="H1499" s="54">
        <f>SUM(H1500:H1510)</f>
        <v>0</v>
      </c>
      <c r="I1499" s="54">
        <f>SUM(I1500:I1510)</f>
        <v>0</v>
      </c>
      <c r="J1499" s="54">
        <f>H1499+I1499</f>
        <v>0</v>
      </c>
      <c r="K1499" s="47"/>
      <c r="L1499" s="54">
        <f>SUM(L1500:L1510)</f>
        <v>1.4409300000000002E-2</v>
      </c>
      <c r="O1499" s="54">
        <f>IF(P1499="PR",J1499,SUM(N1500:N1510))</f>
        <v>0</v>
      </c>
      <c r="P1499" s="47" t="s">
        <v>1735</v>
      </c>
      <c r="Q1499" s="54">
        <f>IF(P1499="HS",H1499,0)</f>
        <v>0</v>
      </c>
      <c r="R1499" s="54">
        <f>IF(P1499="HS",I1499-O1499,0)</f>
        <v>0</v>
      </c>
      <c r="S1499" s="54">
        <f>IF(P1499="PS",H1499,0)</f>
        <v>0</v>
      </c>
      <c r="T1499" s="54">
        <f>IF(P1499="PS",I1499-O1499,0)</f>
        <v>0</v>
      </c>
      <c r="U1499" s="54">
        <f>IF(P1499="MP",H1499,0)</f>
        <v>0</v>
      </c>
      <c r="V1499" s="54">
        <f>IF(P1499="MP",I1499-O1499,0)</f>
        <v>0</v>
      </c>
      <c r="W1499" s="54">
        <f>IF(P1499="OM",H1499,0)</f>
        <v>0</v>
      </c>
      <c r="X1499" s="47" t="s">
        <v>1148</v>
      </c>
      <c r="AH1499" s="54">
        <f>SUM(Y1500:Y1510)</f>
        <v>0</v>
      </c>
      <c r="AI1499" s="54">
        <f>SUM(Z1500:Z1510)</f>
        <v>0</v>
      </c>
      <c r="AJ1499" s="54">
        <f>SUM(AA1500:AA1510)</f>
        <v>0</v>
      </c>
    </row>
    <row r="1500" spans="1:42" x14ac:dyDescent="0.2">
      <c r="A1500" s="55" t="s">
        <v>755</v>
      </c>
      <c r="B1500" s="55" t="s">
        <v>1148</v>
      </c>
      <c r="C1500" s="55" t="s">
        <v>1164</v>
      </c>
      <c r="D1500" s="200" t="s">
        <v>1846</v>
      </c>
      <c r="E1500" s="55" t="s">
        <v>1708</v>
      </c>
      <c r="F1500" s="56">
        <v>7.83</v>
      </c>
      <c r="G1500" s="56">
        <v>0</v>
      </c>
      <c r="H1500" s="56">
        <f>ROUND(F1500*AD1500,2)</f>
        <v>0</v>
      </c>
      <c r="I1500" s="56">
        <f>J1500-H1500</f>
        <v>0</v>
      </c>
      <c r="J1500" s="56">
        <f>ROUND(F1500*G1500,2)</f>
        <v>0</v>
      </c>
      <c r="K1500" s="56">
        <v>5.6999999999999998E-4</v>
      </c>
      <c r="L1500" s="56">
        <f>F1500*K1500</f>
        <v>4.4631000000000002E-3</v>
      </c>
      <c r="M1500" s="57" t="s">
        <v>7</v>
      </c>
      <c r="N1500" s="56">
        <f>IF(M1500="5",I1500,0)</f>
        <v>0</v>
      </c>
      <c r="Y1500" s="56">
        <f>IF(AC1500=0,J1500,0)</f>
        <v>0</v>
      </c>
      <c r="Z1500" s="56">
        <f>IF(AC1500=15,J1500,0)</f>
        <v>0</v>
      </c>
      <c r="AA1500" s="56">
        <f>IF(AC1500=21,J1500,0)</f>
        <v>0</v>
      </c>
      <c r="AC1500" s="58">
        <v>21</v>
      </c>
      <c r="AD1500" s="58">
        <f>G1500*0.805751492132393</f>
        <v>0</v>
      </c>
      <c r="AE1500" s="58">
        <f>G1500*(1-0.805751492132393)</f>
        <v>0</v>
      </c>
      <c r="AL1500" s="58">
        <f>F1500*AD1500</f>
        <v>0</v>
      </c>
      <c r="AM1500" s="58">
        <f>F1500*AE1500</f>
        <v>0</v>
      </c>
      <c r="AN1500" s="59" t="s">
        <v>1749</v>
      </c>
      <c r="AO1500" s="59" t="s">
        <v>1763</v>
      </c>
      <c r="AP1500" s="47" t="s">
        <v>1778</v>
      </c>
    </row>
    <row r="1501" spans="1:42" x14ac:dyDescent="0.2">
      <c r="D1501" s="201" t="s">
        <v>1553</v>
      </c>
      <c r="F1501" s="61">
        <v>7.83</v>
      </c>
    </row>
    <row r="1502" spans="1:42" x14ac:dyDescent="0.2">
      <c r="A1502" s="55" t="s">
        <v>756</v>
      </c>
      <c r="B1502" s="55" t="s">
        <v>1148</v>
      </c>
      <c r="C1502" s="55" t="s">
        <v>1165</v>
      </c>
      <c r="D1502" s="200" t="s">
        <v>1847</v>
      </c>
      <c r="E1502" s="55" t="s">
        <v>1708</v>
      </c>
      <c r="F1502" s="56">
        <v>7.83</v>
      </c>
      <c r="G1502" s="56">
        <v>0</v>
      </c>
      <c r="H1502" s="56">
        <f>ROUND(F1502*AD1502,2)</f>
        <v>0</v>
      </c>
      <c r="I1502" s="56">
        <f>J1502-H1502</f>
        <v>0</v>
      </c>
      <c r="J1502" s="56">
        <f>ROUND(F1502*G1502,2)</f>
        <v>0</v>
      </c>
      <c r="K1502" s="56">
        <v>7.3999999999999999E-4</v>
      </c>
      <c r="L1502" s="56">
        <f>F1502*K1502</f>
        <v>5.7942000000000002E-3</v>
      </c>
      <c r="M1502" s="57" t="s">
        <v>7</v>
      </c>
      <c r="N1502" s="56">
        <f>IF(M1502="5",I1502,0)</f>
        <v>0</v>
      </c>
      <c r="Y1502" s="56">
        <f>IF(AC1502=0,J1502,0)</f>
        <v>0</v>
      </c>
      <c r="Z1502" s="56">
        <f>IF(AC1502=15,J1502,0)</f>
        <v>0</v>
      </c>
      <c r="AA1502" s="56">
        <f>IF(AC1502=21,J1502,0)</f>
        <v>0</v>
      </c>
      <c r="AC1502" s="58">
        <v>21</v>
      </c>
      <c r="AD1502" s="58">
        <f>G1502*0.750758341759353</f>
        <v>0</v>
      </c>
      <c r="AE1502" s="58">
        <f>G1502*(1-0.750758341759353)</f>
        <v>0</v>
      </c>
      <c r="AL1502" s="58">
        <f>F1502*AD1502</f>
        <v>0</v>
      </c>
      <c r="AM1502" s="58">
        <f>F1502*AE1502</f>
        <v>0</v>
      </c>
      <c r="AN1502" s="59" t="s">
        <v>1749</v>
      </c>
      <c r="AO1502" s="59" t="s">
        <v>1763</v>
      </c>
      <c r="AP1502" s="47" t="s">
        <v>1778</v>
      </c>
    </row>
    <row r="1503" spans="1:42" x14ac:dyDescent="0.2">
      <c r="D1503" s="201" t="s">
        <v>1554</v>
      </c>
      <c r="F1503" s="61">
        <v>7.83</v>
      </c>
    </row>
    <row r="1504" spans="1:42" x14ac:dyDescent="0.2">
      <c r="A1504" s="55" t="s">
        <v>757</v>
      </c>
      <c r="B1504" s="55" t="s">
        <v>1148</v>
      </c>
      <c r="C1504" s="55" t="s">
        <v>1166</v>
      </c>
      <c r="D1504" s="200" t="s">
        <v>1848</v>
      </c>
      <c r="E1504" s="55" t="s">
        <v>1708</v>
      </c>
      <c r="F1504" s="56">
        <v>1.08</v>
      </c>
      <c r="G1504" s="56">
        <v>0</v>
      </c>
      <c r="H1504" s="56">
        <f>ROUND(F1504*AD1504,2)</f>
        <v>0</v>
      </c>
      <c r="I1504" s="56">
        <f>J1504-H1504</f>
        <v>0</v>
      </c>
      <c r="J1504" s="56">
        <f>ROUND(F1504*G1504,2)</f>
        <v>0</v>
      </c>
      <c r="K1504" s="56">
        <v>4.0000000000000002E-4</v>
      </c>
      <c r="L1504" s="56">
        <f>F1504*K1504</f>
        <v>4.3200000000000004E-4</v>
      </c>
      <c r="M1504" s="57" t="s">
        <v>7</v>
      </c>
      <c r="N1504" s="56">
        <f>IF(M1504="5",I1504,0)</f>
        <v>0</v>
      </c>
      <c r="Y1504" s="56">
        <f>IF(AC1504=0,J1504,0)</f>
        <v>0</v>
      </c>
      <c r="Z1504" s="56">
        <f>IF(AC1504=15,J1504,0)</f>
        <v>0</v>
      </c>
      <c r="AA1504" s="56">
        <f>IF(AC1504=21,J1504,0)</f>
        <v>0</v>
      </c>
      <c r="AC1504" s="58">
        <v>21</v>
      </c>
      <c r="AD1504" s="58">
        <f>G1504*0.966850828729282</f>
        <v>0</v>
      </c>
      <c r="AE1504" s="58">
        <f>G1504*(1-0.966850828729282)</f>
        <v>0</v>
      </c>
      <c r="AL1504" s="58">
        <f>F1504*AD1504</f>
        <v>0</v>
      </c>
      <c r="AM1504" s="58">
        <f>F1504*AE1504</f>
        <v>0</v>
      </c>
      <c r="AN1504" s="59" t="s">
        <v>1749</v>
      </c>
      <c r="AO1504" s="59" t="s">
        <v>1763</v>
      </c>
      <c r="AP1504" s="47" t="s">
        <v>1778</v>
      </c>
    </row>
    <row r="1505" spans="1:42" x14ac:dyDescent="0.2">
      <c r="D1505" s="201" t="s">
        <v>1555</v>
      </c>
      <c r="F1505" s="61">
        <v>1.08</v>
      </c>
    </row>
    <row r="1506" spans="1:42" x14ac:dyDescent="0.2">
      <c r="A1506" s="55" t="s">
        <v>758</v>
      </c>
      <c r="B1506" s="55" t="s">
        <v>1148</v>
      </c>
      <c r="C1506" s="55" t="s">
        <v>1167</v>
      </c>
      <c r="D1506" s="200" t="s">
        <v>1849</v>
      </c>
      <c r="E1506" s="55" t="s">
        <v>1708</v>
      </c>
      <c r="F1506" s="56">
        <v>6.9</v>
      </c>
      <c r="G1506" s="56">
        <v>0</v>
      </c>
      <c r="H1506" s="56">
        <f>ROUND(F1506*AD1506,2)</f>
        <v>0</v>
      </c>
      <c r="I1506" s="56">
        <f>J1506-H1506</f>
        <v>0</v>
      </c>
      <c r="J1506" s="56">
        <f>ROUND(F1506*G1506,2)</f>
        <v>0</v>
      </c>
      <c r="K1506" s="56">
        <v>4.0000000000000002E-4</v>
      </c>
      <c r="L1506" s="56">
        <f>F1506*K1506</f>
        <v>2.7600000000000003E-3</v>
      </c>
      <c r="M1506" s="57" t="s">
        <v>7</v>
      </c>
      <c r="N1506" s="56">
        <f>IF(M1506="5",I1506,0)</f>
        <v>0</v>
      </c>
      <c r="Y1506" s="56">
        <f>IF(AC1506=0,J1506,0)</f>
        <v>0</v>
      </c>
      <c r="Z1506" s="56">
        <f>IF(AC1506=15,J1506,0)</f>
        <v>0</v>
      </c>
      <c r="AA1506" s="56">
        <f>IF(AC1506=21,J1506,0)</f>
        <v>0</v>
      </c>
      <c r="AC1506" s="58">
        <v>21</v>
      </c>
      <c r="AD1506" s="58">
        <f>G1506*0.938757264193116</f>
        <v>0</v>
      </c>
      <c r="AE1506" s="58">
        <f>G1506*(1-0.938757264193116)</f>
        <v>0</v>
      </c>
      <c r="AL1506" s="58">
        <f>F1506*AD1506</f>
        <v>0</v>
      </c>
      <c r="AM1506" s="58">
        <f>F1506*AE1506</f>
        <v>0</v>
      </c>
      <c r="AN1506" s="59" t="s">
        <v>1749</v>
      </c>
      <c r="AO1506" s="59" t="s">
        <v>1763</v>
      </c>
      <c r="AP1506" s="47" t="s">
        <v>1778</v>
      </c>
    </row>
    <row r="1507" spans="1:42" x14ac:dyDescent="0.2">
      <c r="D1507" s="201" t="s">
        <v>1556</v>
      </c>
      <c r="F1507" s="61">
        <v>6.9</v>
      </c>
    </row>
    <row r="1508" spans="1:42" x14ac:dyDescent="0.2">
      <c r="A1508" s="55" t="s">
        <v>759</v>
      </c>
      <c r="B1508" s="55" t="s">
        <v>1148</v>
      </c>
      <c r="C1508" s="55" t="s">
        <v>1168</v>
      </c>
      <c r="D1508" s="200" t="s">
        <v>1850</v>
      </c>
      <c r="E1508" s="55" t="s">
        <v>1709</v>
      </c>
      <c r="F1508" s="56">
        <v>3</v>
      </c>
      <c r="G1508" s="56">
        <v>0</v>
      </c>
      <c r="H1508" s="56">
        <f>ROUND(F1508*AD1508,2)</f>
        <v>0</v>
      </c>
      <c r="I1508" s="56">
        <f>J1508-H1508</f>
        <v>0</v>
      </c>
      <c r="J1508" s="56">
        <f>ROUND(F1508*G1508,2)</f>
        <v>0</v>
      </c>
      <c r="K1508" s="56">
        <v>3.2000000000000003E-4</v>
      </c>
      <c r="L1508" s="56">
        <f>F1508*K1508</f>
        <v>9.6000000000000013E-4</v>
      </c>
      <c r="M1508" s="57" t="s">
        <v>7</v>
      </c>
      <c r="N1508" s="56">
        <f>IF(M1508="5",I1508,0)</f>
        <v>0</v>
      </c>
      <c r="Y1508" s="56">
        <f>IF(AC1508=0,J1508,0)</f>
        <v>0</v>
      </c>
      <c r="Z1508" s="56">
        <f>IF(AC1508=15,J1508,0)</f>
        <v>0</v>
      </c>
      <c r="AA1508" s="56">
        <f>IF(AC1508=21,J1508,0)</f>
        <v>0</v>
      </c>
      <c r="AC1508" s="58">
        <v>21</v>
      </c>
      <c r="AD1508" s="58">
        <f>G1508*0.584192439862543</f>
        <v>0</v>
      </c>
      <c r="AE1508" s="58">
        <f>G1508*(1-0.584192439862543)</f>
        <v>0</v>
      </c>
      <c r="AL1508" s="58">
        <f>F1508*AD1508</f>
        <v>0</v>
      </c>
      <c r="AM1508" s="58">
        <f>F1508*AE1508</f>
        <v>0</v>
      </c>
      <c r="AN1508" s="59" t="s">
        <v>1749</v>
      </c>
      <c r="AO1508" s="59" t="s">
        <v>1763</v>
      </c>
      <c r="AP1508" s="47" t="s">
        <v>1778</v>
      </c>
    </row>
    <row r="1509" spans="1:42" x14ac:dyDescent="0.2">
      <c r="D1509" s="201" t="s">
        <v>1557</v>
      </c>
      <c r="F1509" s="61">
        <v>3</v>
      </c>
    </row>
    <row r="1510" spans="1:42" x14ac:dyDescent="0.2">
      <c r="A1510" s="55" t="s">
        <v>760</v>
      </c>
      <c r="B1510" s="55" t="s">
        <v>1148</v>
      </c>
      <c r="C1510" s="55" t="s">
        <v>1169</v>
      </c>
      <c r="D1510" s="200" t="s">
        <v>1271</v>
      </c>
      <c r="E1510" s="55" t="s">
        <v>1710</v>
      </c>
      <c r="F1510" s="56">
        <v>0.04</v>
      </c>
      <c r="G1510" s="56">
        <v>0</v>
      </c>
      <c r="H1510" s="56">
        <f>ROUND(F1510*AD1510,2)</f>
        <v>0</v>
      </c>
      <c r="I1510" s="56">
        <f>J1510-H1510</f>
        <v>0</v>
      </c>
      <c r="J1510" s="56">
        <f>ROUND(F1510*G1510,2)</f>
        <v>0</v>
      </c>
      <c r="K1510" s="56">
        <v>0</v>
      </c>
      <c r="L1510" s="56">
        <f>F1510*K1510</f>
        <v>0</v>
      </c>
      <c r="M1510" s="57" t="s">
        <v>10</v>
      </c>
      <c r="N1510" s="56">
        <f>IF(M1510="5",I1510,0)</f>
        <v>0</v>
      </c>
      <c r="Y1510" s="56">
        <f>IF(AC1510=0,J1510,0)</f>
        <v>0</v>
      </c>
      <c r="Z1510" s="56">
        <f>IF(AC1510=15,J1510,0)</f>
        <v>0</v>
      </c>
      <c r="AA1510" s="56">
        <f>IF(AC1510=21,J1510,0)</f>
        <v>0</v>
      </c>
      <c r="AC1510" s="58">
        <v>21</v>
      </c>
      <c r="AD1510" s="58">
        <f>G1510*0</f>
        <v>0</v>
      </c>
      <c r="AE1510" s="58">
        <f>G1510*(1-0)</f>
        <v>0</v>
      </c>
      <c r="AL1510" s="58">
        <f>F1510*AD1510</f>
        <v>0</v>
      </c>
      <c r="AM1510" s="58">
        <f>F1510*AE1510</f>
        <v>0</v>
      </c>
      <c r="AN1510" s="59" t="s">
        <v>1749</v>
      </c>
      <c r="AO1510" s="59" t="s">
        <v>1763</v>
      </c>
      <c r="AP1510" s="47" t="s">
        <v>1778</v>
      </c>
    </row>
    <row r="1511" spans="1:42" x14ac:dyDescent="0.2">
      <c r="D1511" s="201" t="s">
        <v>1558</v>
      </c>
      <c r="F1511" s="61">
        <v>0.04</v>
      </c>
    </row>
    <row r="1512" spans="1:42" x14ac:dyDescent="0.2">
      <c r="A1512" s="52"/>
      <c r="B1512" s="53" t="s">
        <v>1148</v>
      </c>
      <c r="C1512" s="53" t="s">
        <v>710</v>
      </c>
      <c r="D1512" s="269" t="s">
        <v>1273</v>
      </c>
      <c r="E1512" s="270"/>
      <c r="F1512" s="270"/>
      <c r="G1512" s="270"/>
      <c r="H1512" s="54">
        <f>SUM(H1513:H1513)</f>
        <v>0</v>
      </c>
      <c r="I1512" s="54">
        <f>SUM(I1513:I1513)</f>
        <v>0</v>
      </c>
      <c r="J1512" s="54">
        <f>H1512+I1512</f>
        <v>0</v>
      </c>
      <c r="K1512" s="47"/>
      <c r="L1512" s="54">
        <f>SUM(L1513:L1513)</f>
        <v>1.4599999999999999E-3</v>
      </c>
      <c r="O1512" s="54">
        <f>IF(P1512="PR",J1512,SUM(N1513:N1513))</f>
        <v>0</v>
      </c>
      <c r="P1512" s="47" t="s">
        <v>1735</v>
      </c>
      <c r="Q1512" s="54">
        <f>IF(P1512="HS",H1512,0)</f>
        <v>0</v>
      </c>
      <c r="R1512" s="54">
        <f>IF(P1512="HS",I1512-O1512,0)</f>
        <v>0</v>
      </c>
      <c r="S1512" s="54">
        <f>IF(P1512="PS",H1512,0)</f>
        <v>0</v>
      </c>
      <c r="T1512" s="54">
        <f>IF(P1512="PS",I1512-O1512,0)</f>
        <v>0</v>
      </c>
      <c r="U1512" s="54">
        <f>IF(P1512="MP",H1512,0)</f>
        <v>0</v>
      </c>
      <c r="V1512" s="54">
        <f>IF(P1512="MP",I1512-O1512,0)</f>
        <v>0</v>
      </c>
      <c r="W1512" s="54">
        <f>IF(P1512="OM",H1512,0)</f>
        <v>0</v>
      </c>
      <c r="X1512" s="47" t="s">
        <v>1148</v>
      </c>
      <c r="AH1512" s="54">
        <f>SUM(Y1513:Y1513)</f>
        <v>0</v>
      </c>
      <c r="AI1512" s="54">
        <f>SUM(Z1513:Z1513)</f>
        <v>0</v>
      </c>
      <c r="AJ1512" s="54">
        <f>SUM(AA1513:AA1513)</f>
        <v>0</v>
      </c>
    </row>
    <row r="1513" spans="1:42" x14ac:dyDescent="0.2">
      <c r="A1513" s="55" t="s">
        <v>761</v>
      </c>
      <c r="B1513" s="55" t="s">
        <v>1148</v>
      </c>
      <c r="C1513" s="55" t="s">
        <v>1170</v>
      </c>
      <c r="D1513" s="55" t="s">
        <v>1274</v>
      </c>
      <c r="E1513" s="55" t="s">
        <v>1711</v>
      </c>
      <c r="F1513" s="56">
        <v>1</v>
      </c>
      <c r="G1513" s="56">
        <v>0</v>
      </c>
      <c r="H1513" s="56">
        <f>ROUND(F1513*AD1513,2)</f>
        <v>0</v>
      </c>
      <c r="I1513" s="56">
        <f>J1513-H1513</f>
        <v>0</v>
      </c>
      <c r="J1513" s="56">
        <f>ROUND(F1513*G1513,2)</f>
        <v>0</v>
      </c>
      <c r="K1513" s="56">
        <v>1.4599999999999999E-3</v>
      </c>
      <c r="L1513" s="56">
        <f>F1513*K1513</f>
        <v>1.4599999999999999E-3</v>
      </c>
      <c r="M1513" s="57" t="s">
        <v>7</v>
      </c>
      <c r="N1513" s="56">
        <f>IF(M1513="5",I1513,0)</f>
        <v>0</v>
      </c>
      <c r="Y1513" s="56">
        <f>IF(AC1513=0,J1513,0)</f>
        <v>0</v>
      </c>
      <c r="Z1513" s="56">
        <f>IF(AC1513=15,J1513,0)</f>
        <v>0</v>
      </c>
      <c r="AA1513" s="56">
        <f>IF(AC1513=21,J1513,0)</f>
        <v>0</v>
      </c>
      <c r="AC1513" s="58">
        <v>21</v>
      </c>
      <c r="AD1513" s="58">
        <f>G1513*0</f>
        <v>0</v>
      </c>
      <c r="AE1513" s="58">
        <f>G1513*(1-0)</f>
        <v>0</v>
      </c>
      <c r="AL1513" s="58">
        <f>F1513*AD1513</f>
        <v>0</v>
      </c>
      <c r="AM1513" s="58">
        <f>F1513*AE1513</f>
        <v>0</v>
      </c>
      <c r="AN1513" s="59" t="s">
        <v>1750</v>
      </c>
      <c r="AO1513" s="59" t="s">
        <v>1764</v>
      </c>
      <c r="AP1513" s="47" t="s">
        <v>1778</v>
      </c>
    </row>
    <row r="1514" spans="1:42" x14ac:dyDescent="0.2">
      <c r="D1514" s="60" t="s">
        <v>1275</v>
      </c>
      <c r="F1514" s="61">
        <v>1</v>
      </c>
    </row>
    <row r="1515" spans="1:42" x14ac:dyDescent="0.2">
      <c r="A1515" s="52"/>
      <c r="B1515" s="53" t="s">
        <v>1148</v>
      </c>
      <c r="C1515" s="53" t="s">
        <v>714</v>
      </c>
      <c r="D1515" s="269" t="s">
        <v>1276</v>
      </c>
      <c r="E1515" s="270"/>
      <c r="F1515" s="270"/>
      <c r="G1515" s="270"/>
      <c r="H1515" s="54">
        <f>SUM(H1516:H1544)</f>
        <v>0</v>
      </c>
      <c r="I1515" s="54">
        <f>SUM(I1516:I1544)</f>
        <v>0</v>
      </c>
      <c r="J1515" s="54">
        <f>H1515+I1515</f>
        <v>0</v>
      </c>
      <c r="K1515" s="47"/>
      <c r="L1515" s="54">
        <f>SUM(L1516:L1544)</f>
        <v>7.6480000000000034E-2</v>
      </c>
      <c r="O1515" s="54">
        <f>IF(P1515="PR",J1515,SUM(N1516:N1544))</f>
        <v>0</v>
      </c>
      <c r="P1515" s="47" t="s">
        <v>1735</v>
      </c>
      <c r="Q1515" s="54">
        <f>IF(P1515="HS",H1515,0)</f>
        <v>0</v>
      </c>
      <c r="R1515" s="54">
        <f>IF(P1515="HS",I1515-O1515,0)</f>
        <v>0</v>
      </c>
      <c r="S1515" s="54">
        <f>IF(P1515="PS",H1515,0)</f>
        <v>0</v>
      </c>
      <c r="T1515" s="54">
        <f>IF(P1515="PS",I1515-O1515,0)</f>
        <v>0</v>
      </c>
      <c r="U1515" s="54">
        <f>IF(P1515="MP",H1515,0)</f>
        <v>0</v>
      </c>
      <c r="V1515" s="54">
        <f>IF(P1515="MP",I1515-O1515,0)</f>
        <v>0</v>
      </c>
      <c r="W1515" s="54">
        <f>IF(P1515="OM",H1515,0)</f>
        <v>0</v>
      </c>
      <c r="X1515" s="47" t="s">
        <v>1148</v>
      </c>
      <c r="AH1515" s="54">
        <f>SUM(Y1516:Y1544)</f>
        <v>0</v>
      </c>
      <c r="AI1515" s="54">
        <f>SUM(Z1516:Z1544)</f>
        <v>0</v>
      </c>
      <c r="AJ1515" s="54">
        <f>SUM(AA1516:AA1544)</f>
        <v>0</v>
      </c>
    </row>
    <row r="1516" spans="1:42" x14ac:dyDescent="0.2">
      <c r="A1516" s="55" t="s">
        <v>762</v>
      </c>
      <c r="B1516" s="55" t="s">
        <v>1148</v>
      </c>
      <c r="C1516" s="55" t="s">
        <v>1171</v>
      </c>
      <c r="D1516" s="55" t="s">
        <v>1837</v>
      </c>
      <c r="E1516" s="55" t="s">
        <v>1712</v>
      </c>
      <c r="F1516" s="56">
        <v>2</v>
      </c>
      <c r="G1516" s="56">
        <v>0</v>
      </c>
      <c r="H1516" s="56">
        <f>ROUND(F1516*AD1516,2)</f>
        <v>0</v>
      </c>
      <c r="I1516" s="56">
        <f>J1516-H1516</f>
        <v>0</v>
      </c>
      <c r="J1516" s="56">
        <f>ROUND(F1516*G1516,2)</f>
        <v>0</v>
      </c>
      <c r="K1516" s="56">
        <v>1.41E-3</v>
      </c>
      <c r="L1516" s="56">
        <f>F1516*K1516</f>
        <v>2.82E-3</v>
      </c>
      <c r="M1516" s="57" t="s">
        <v>7</v>
      </c>
      <c r="N1516" s="56">
        <f>IF(M1516="5",I1516,0)</f>
        <v>0</v>
      </c>
      <c r="Y1516" s="56">
        <f>IF(AC1516=0,J1516,0)</f>
        <v>0</v>
      </c>
      <c r="Z1516" s="56">
        <f>IF(AC1516=15,J1516,0)</f>
        <v>0</v>
      </c>
      <c r="AA1516" s="56">
        <f>IF(AC1516=21,J1516,0)</f>
        <v>0</v>
      </c>
      <c r="AC1516" s="58">
        <v>21</v>
      </c>
      <c r="AD1516" s="58">
        <f>G1516*0.538136882129278</f>
        <v>0</v>
      </c>
      <c r="AE1516" s="58">
        <f>G1516*(1-0.538136882129278)</f>
        <v>0</v>
      </c>
      <c r="AL1516" s="58">
        <f>F1516*AD1516</f>
        <v>0</v>
      </c>
      <c r="AM1516" s="58">
        <f>F1516*AE1516</f>
        <v>0</v>
      </c>
      <c r="AN1516" s="59" t="s">
        <v>1751</v>
      </c>
      <c r="AO1516" s="59" t="s">
        <v>1764</v>
      </c>
      <c r="AP1516" s="47" t="s">
        <v>1778</v>
      </c>
    </row>
    <row r="1517" spans="1:42" x14ac:dyDescent="0.2">
      <c r="D1517" s="60" t="s">
        <v>1357</v>
      </c>
      <c r="F1517" s="61">
        <v>2</v>
      </c>
    </row>
    <row r="1518" spans="1:42" x14ac:dyDescent="0.2">
      <c r="A1518" s="62" t="s">
        <v>763</v>
      </c>
      <c r="B1518" s="62" t="s">
        <v>1148</v>
      </c>
      <c r="C1518" s="62" t="s">
        <v>1172</v>
      </c>
      <c r="D1518" s="202" t="s">
        <v>1851</v>
      </c>
      <c r="E1518" s="62" t="s">
        <v>1712</v>
      </c>
      <c r="F1518" s="63">
        <v>2</v>
      </c>
      <c r="G1518" s="63">
        <v>0</v>
      </c>
      <c r="H1518" s="63">
        <f>ROUND(F1518*AD1518,2)</f>
        <v>0</v>
      </c>
      <c r="I1518" s="63">
        <f>J1518-H1518</f>
        <v>0</v>
      </c>
      <c r="J1518" s="63">
        <f>ROUND(F1518*G1518,2)</f>
        <v>0</v>
      </c>
      <c r="K1518" s="63">
        <v>1.4E-2</v>
      </c>
      <c r="L1518" s="63">
        <f>F1518*K1518</f>
        <v>2.8000000000000001E-2</v>
      </c>
      <c r="M1518" s="64" t="s">
        <v>1731</v>
      </c>
      <c r="N1518" s="63">
        <f>IF(M1518="5",I1518,0)</f>
        <v>0</v>
      </c>
      <c r="Y1518" s="63">
        <f>IF(AC1518=0,J1518,0)</f>
        <v>0</v>
      </c>
      <c r="Z1518" s="63">
        <f>IF(AC1518=15,J1518,0)</f>
        <v>0</v>
      </c>
      <c r="AA1518" s="63">
        <f>IF(AC1518=21,J1518,0)</f>
        <v>0</v>
      </c>
      <c r="AC1518" s="58">
        <v>21</v>
      </c>
      <c r="AD1518" s="58">
        <f>G1518*1</f>
        <v>0</v>
      </c>
      <c r="AE1518" s="58">
        <f>G1518*(1-1)</f>
        <v>0</v>
      </c>
      <c r="AL1518" s="58">
        <f>F1518*AD1518</f>
        <v>0</v>
      </c>
      <c r="AM1518" s="58">
        <f>F1518*AE1518</f>
        <v>0</v>
      </c>
      <c r="AN1518" s="59" t="s">
        <v>1751</v>
      </c>
      <c r="AO1518" s="59" t="s">
        <v>1764</v>
      </c>
      <c r="AP1518" s="47" t="s">
        <v>1778</v>
      </c>
    </row>
    <row r="1519" spans="1:42" x14ac:dyDescent="0.2">
      <c r="D1519" s="60" t="s">
        <v>1275</v>
      </c>
      <c r="F1519" s="61">
        <v>1</v>
      </c>
    </row>
    <row r="1520" spans="1:42" x14ac:dyDescent="0.2">
      <c r="A1520" s="55" t="s">
        <v>764</v>
      </c>
      <c r="B1520" s="55" t="s">
        <v>1148</v>
      </c>
      <c r="C1520" s="55" t="s">
        <v>1173</v>
      </c>
      <c r="D1520" s="55" t="s">
        <v>1278</v>
      </c>
      <c r="E1520" s="55" t="s">
        <v>1712</v>
      </c>
      <c r="F1520" s="56">
        <v>2</v>
      </c>
      <c r="G1520" s="56">
        <v>0</v>
      </c>
      <c r="H1520" s="56">
        <f>ROUND(F1520*AD1520,2)</f>
        <v>0</v>
      </c>
      <c r="I1520" s="56">
        <f>J1520-H1520</f>
        <v>0</v>
      </c>
      <c r="J1520" s="56">
        <f>ROUND(F1520*G1520,2)</f>
        <v>0</v>
      </c>
      <c r="K1520" s="56">
        <v>1.1999999999999999E-3</v>
      </c>
      <c r="L1520" s="56">
        <f>F1520*K1520</f>
        <v>2.3999999999999998E-3</v>
      </c>
      <c r="M1520" s="57" t="s">
        <v>7</v>
      </c>
      <c r="N1520" s="56">
        <f>IF(M1520="5",I1520,0)</f>
        <v>0</v>
      </c>
      <c r="Y1520" s="56">
        <f>IF(AC1520=0,J1520,0)</f>
        <v>0</v>
      </c>
      <c r="Z1520" s="56">
        <f>IF(AC1520=15,J1520,0)</f>
        <v>0</v>
      </c>
      <c r="AA1520" s="56">
        <f>IF(AC1520=21,J1520,0)</f>
        <v>0</v>
      </c>
      <c r="AC1520" s="58">
        <v>21</v>
      </c>
      <c r="AD1520" s="58">
        <f>G1520*0.50771855010661</f>
        <v>0</v>
      </c>
      <c r="AE1520" s="58">
        <f>G1520*(1-0.50771855010661)</f>
        <v>0</v>
      </c>
      <c r="AL1520" s="58">
        <f>F1520*AD1520</f>
        <v>0</v>
      </c>
      <c r="AM1520" s="58">
        <f>F1520*AE1520</f>
        <v>0</v>
      </c>
      <c r="AN1520" s="59" t="s">
        <v>1751</v>
      </c>
      <c r="AO1520" s="59" t="s">
        <v>1764</v>
      </c>
      <c r="AP1520" s="47" t="s">
        <v>1778</v>
      </c>
    </row>
    <row r="1521" spans="1:42" x14ac:dyDescent="0.2">
      <c r="D1521" s="60" t="s">
        <v>1357</v>
      </c>
      <c r="F1521" s="61">
        <v>2</v>
      </c>
    </row>
    <row r="1522" spans="1:42" x14ac:dyDescent="0.2">
      <c r="A1522" s="62" t="s">
        <v>765</v>
      </c>
      <c r="B1522" s="62" t="s">
        <v>1148</v>
      </c>
      <c r="C1522" s="62" t="s">
        <v>1174</v>
      </c>
      <c r="D1522" s="203" t="s">
        <v>1852</v>
      </c>
      <c r="E1522" s="62" t="s">
        <v>1712</v>
      </c>
      <c r="F1522" s="63">
        <v>2</v>
      </c>
      <c r="G1522" s="63">
        <v>0</v>
      </c>
      <c r="H1522" s="63">
        <f>ROUND(F1522*AD1522,2)</f>
        <v>0</v>
      </c>
      <c r="I1522" s="63">
        <f>J1522-H1522</f>
        <v>0</v>
      </c>
      <c r="J1522" s="63">
        <f>ROUND(F1522*G1522,2)</f>
        <v>0</v>
      </c>
      <c r="K1522" s="63">
        <v>1.0499999999999999E-3</v>
      </c>
      <c r="L1522" s="63">
        <f>F1522*K1522</f>
        <v>2.0999999999999999E-3</v>
      </c>
      <c r="M1522" s="64" t="s">
        <v>1731</v>
      </c>
      <c r="N1522" s="63">
        <f>IF(M1522="5",I1522,0)</f>
        <v>0</v>
      </c>
      <c r="Y1522" s="63">
        <f>IF(AC1522=0,J1522,0)</f>
        <v>0</v>
      </c>
      <c r="Z1522" s="63">
        <f>IF(AC1522=15,J1522,0)</f>
        <v>0</v>
      </c>
      <c r="AA1522" s="63">
        <f>IF(AC1522=21,J1522,0)</f>
        <v>0</v>
      </c>
      <c r="AC1522" s="58">
        <v>21</v>
      </c>
      <c r="AD1522" s="58">
        <f>G1522*1</f>
        <v>0</v>
      </c>
      <c r="AE1522" s="58">
        <f>G1522*(1-1)</f>
        <v>0</v>
      </c>
      <c r="AL1522" s="58">
        <f>F1522*AD1522</f>
        <v>0</v>
      </c>
      <c r="AM1522" s="58">
        <f>F1522*AE1522</f>
        <v>0</v>
      </c>
      <c r="AN1522" s="59" t="s">
        <v>1751</v>
      </c>
      <c r="AO1522" s="59" t="s">
        <v>1764</v>
      </c>
      <c r="AP1522" s="47" t="s">
        <v>1778</v>
      </c>
    </row>
    <row r="1523" spans="1:42" x14ac:dyDescent="0.2">
      <c r="D1523" s="60" t="s">
        <v>1357</v>
      </c>
      <c r="F1523" s="61">
        <v>2</v>
      </c>
    </row>
    <row r="1524" spans="1:42" x14ac:dyDescent="0.2">
      <c r="A1524" s="62" t="s">
        <v>766</v>
      </c>
      <c r="B1524" s="62" t="s">
        <v>1148</v>
      </c>
      <c r="C1524" s="62" t="s">
        <v>1175</v>
      </c>
      <c r="D1524" s="62" t="s">
        <v>1446</v>
      </c>
      <c r="E1524" s="62" t="s">
        <v>1712</v>
      </c>
      <c r="F1524" s="63">
        <v>2</v>
      </c>
      <c r="G1524" s="63">
        <v>0</v>
      </c>
      <c r="H1524" s="63">
        <f>ROUND(F1524*AD1524,2)</f>
        <v>0</v>
      </c>
      <c r="I1524" s="63">
        <f>J1524-H1524</f>
        <v>0</v>
      </c>
      <c r="J1524" s="63">
        <f>ROUND(F1524*G1524,2)</f>
        <v>0</v>
      </c>
      <c r="K1524" s="63">
        <v>7.3999999999999999E-4</v>
      </c>
      <c r="L1524" s="63">
        <f>F1524*K1524</f>
        <v>1.48E-3</v>
      </c>
      <c r="M1524" s="64" t="s">
        <v>1731</v>
      </c>
      <c r="N1524" s="63">
        <f>IF(M1524="5",I1524,0)</f>
        <v>0</v>
      </c>
      <c r="Y1524" s="63">
        <f>IF(AC1524=0,J1524,0)</f>
        <v>0</v>
      </c>
      <c r="Z1524" s="63">
        <f>IF(AC1524=15,J1524,0)</f>
        <v>0</v>
      </c>
      <c r="AA1524" s="63">
        <f>IF(AC1524=21,J1524,0)</f>
        <v>0</v>
      </c>
      <c r="AC1524" s="58">
        <v>21</v>
      </c>
      <c r="AD1524" s="58">
        <f>G1524*1</f>
        <v>0</v>
      </c>
      <c r="AE1524" s="58">
        <f>G1524*(1-1)</f>
        <v>0</v>
      </c>
      <c r="AL1524" s="58">
        <f>F1524*AD1524</f>
        <v>0</v>
      </c>
      <c r="AM1524" s="58">
        <f>F1524*AE1524</f>
        <v>0</v>
      </c>
      <c r="AN1524" s="59" t="s">
        <v>1751</v>
      </c>
      <c r="AO1524" s="59" t="s">
        <v>1764</v>
      </c>
      <c r="AP1524" s="47" t="s">
        <v>1778</v>
      </c>
    </row>
    <row r="1525" spans="1:42" x14ac:dyDescent="0.2">
      <c r="D1525" s="60" t="s">
        <v>1357</v>
      </c>
      <c r="F1525" s="61">
        <v>2</v>
      </c>
    </row>
    <row r="1526" spans="1:42" x14ac:dyDescent="0.2">
      <c r="A1526" s="55" t="s">
        <v>767</v>
      </c>
      <c r="B1526" s="55" t="s">
        <v>1148</v>
      </c>
      <c r="C1526" s="55" t="s">
        <v>1176</v>
      </c>
      <c r="D1526" s="55" t="s">
        <v>1280</v>
      </c>
      <c r="E1526" s="55" t="s">
        <v>1713</v>
      </c>
      <c r="F1526" s="56">
        <v>1</v>
      </c>
      <c r="G1526" s="56">
        <v>0</v>
      </c>
      <c r="H1526" s="56">
        <f>ROUND(F1526*AD1526,2)</f>
        <v>0</v>
      </c>
      <c r="I1526" s="56">
        <f>J1526-H1526</f>
        <v>0</v>
      </c>
      <c r="J1526" s="56">
        <f>ROUND(F1526*G1526,2)</f>
        <v>0</v>
      </c>
      <c r="K1526" s="56">
        <v>4.0000000000000001E-3</v>
      </c>
      <c r="L1526" s="56">
        <f>F1526*K1526</f>
        <v>4.0000000000000001E-3</v>
      </c>
      <c r="M1526" s="57" t="s">
        <v>7</v>
      </c>
      <c r="N1526" s="56">
        <f>IF(M1526="5",I1526,0)</f>
        <v>0</v>
      </c>
      <c r="Y1526" s="56">
        <f>IF(AC1526=0,J1526,0)</f>
        <v>0</v>
      </c>
      <c r="Z1526" s="56">
        <f>IF(AC1526=15,J1526,0)</f>
        <v>0</v>
      </c>
      <c r="AA1526" s="56">
        <f>IF(AC1526=21,J1526,0)</f>
        <v>0</v>
      </c>
      <c r="AC1526" s="58">
        <v>21</v>
      </c>
      <c r="AD1526" s="58">
        <f>G1526*0.62904717853839</f>
        <v>0</v>
      </c>
      <c r="AE1526" s="58">
        <f>G1526*(1-0.62904717853839)</f>
        <v>0</v>
      </c>
      <c r="AL1526" s="58">
        <f>F1526*AD1526</f>
        <v>0</v>
      </c>
      <c r="AM1526" s="58">
        <f>F1526*AE1526</f>
        <v>0</v>
      </c>
      <c r="AN1526" s="59" t="s">
        <v>1751</v>
      </c>
      <c r="AO1526" s="59" t="s">
        <v>1764</v>
      </c>
      <c r="AP1526" s="47" t="s">
        <v>1778</v>
      </c>
    </row>
    <row r="1527" spans="1:42" x14ac:dyDescent="0.2">
      <c r="D1527" s="60" t="s">
        <v>1275</v>
      </c>
      <c r="F1527" s="61">
        <v>1</v>
      </c>
    </row>
    <row r="1528" spans="1:42" x14ac:dyDescent="0.2">
      <c r="A1528" s="62" t="s">
        <v>768</v>
      </c>
      <c r="B1528" s="62" t="s">
        <v>1148</v>
      </c>
      <c r="C1528" s="62" t="s">
        <v>1177</v>
      </c>
      <c r="D1528" s="204" t="s">
        <v>1853</v>
      </c>
      <c r="E1528" s="62" t="s">
        <v>1712</v>
      </c>
      <c r="F1528" s="63">
        <v>1</v>
      </c>
      <c r="G1528" s="63">
        <v>0</v>
      </c>
      <c r="H1528" s="63">
        <f>ROUND(F1528*AD1528,2)</f>
        <v>0</v>
      </c>
      <c r="I1528" s="63">
        <f>J1528-H1528</f>
        <v>0</v>
      </c>
      <c r="J1528" s="63">
        <f>ROUND(F1528*G1528,2)</f>
        <v>0</v>
      </c>
      <c r="K1528" s="63">
        <v>1.4500000000000001E-2</v>
      </c>
      <c r="L1528" s="63">
        <f>F1528*K1528</f>
        <v>1.4500000000000001E-2</v>
      </c>
      <c r="M1528" s="64" t="s">
        <v>1731</v>
      </c>
      <c r="N1528" s="63">
        <f>IF(M1528="5",I1528,0)</f>
        <v>0</v>
      </c>
      <c r="Y1528" s="63">
        <f>IF(AC1528=0,J1528,0)</f>
        <v>0</v>
      </c>
      <c r="Z1528" s="63">
        <f>IF(AC1528=15,J1528,0)</f>
        <v>0</v>
      </c>
      <c r="AA1528" s="63">
        <f>IF(AC1528=21,J1528,0)</f>
        <v>0</v>
      </c>
      <c r="AC1528" s="58">
        <v>21</v>
      </c>
      <c r="AD1528" s="58">
        <f>G1528*1</f>
        <v>0</v>
      </c>
      <c r="AE1528" s="58">
        <f>G1528*(1-1)</f>
        <v>0</v>
      </c>
      <c r="AL1528" s="58">
        <f>F1528*AD1528</f>
        <v>0</v>
      </c>
      <c r="AM1528" s="58">
        <f>F1528*AE1528</f>
        <v>0</v>
      </c>
      <c r="AN1528" s="59" t="s">
        <v>1751</v>
      </c>
      <c r="AO1528" s="59" t="s">
        <v>1764</v>
      </c>
      <c r="AP1528" s="47" t="s">
        <v>1778</v>
      </c>
    </row>
    <row r="1529" spans="1:42" x14ac:dyDescent="0.2">
      <c r="D1529" s="60" t="s">
        <v>1275</v>
      </c>
      <c r="F1529" s="61">
        <v>1</v>
      </c>
    </row>
    <row r="1530" spans="1:42" x14ac:dyDescent="0.2">
      <c r="A1530" s="62" t="s">
        <v>769</v>
      </c>
      <c r="B1530" s="62" t="s">
        <v>1148</v>
      </c>
      <c r="C1530" s="62" t="s">
        <v>1178</v>
      </c>
      <c r="D1530" s="62" t="s">
        <v>1838</v>
      </c>
      <c r="E1530" s="62" t="s">
        <v>1712</v>
      </c>
      <c r="F1530" s="63">
        <v>1</v>
      </c>
      <c r="G1530" s="63">
        <v>0</v>
      </c>
      <c r="H1530" s="63">
        <f>ROUND(F1530*AD1530,2)</f>
        <v>0</v>
      </c>
      <c r="I1530" s="63">
        <f>J1530-H1530</f>
        <v>0</v>
      </c>
      <c r="J1530" s="63">
        <f>ROUND(F1530*G1530,2)</f>
        <v>0</v>
      </c>
      <c r="K1530" s="63">
        <v>1E-3</v>
      </c>
      <c r="L1530" s="63">
        <f>F1530*K1530</f>
        <v>1E-3</v>
      </c>
      <c r="M1530" s="64" t="s">
        <v>1731</v>
      </c>
      <c r="N1530" s="63">
        <f>IF(M1530="5",I1530,0)</f>
        <v>0</v>
      </c>
      <c r="Y1530" s="63">
        <f>IF(AC1530=0,J1530,0)</f>
        <v>0</v>
      </c>
      <c r="Z1530" s="63">
        <f>IF(AC1530=15,J1530,0)</f>
        <v>0</v>
      </c>
      <c r="AA1530" s="63">
        <f>IF(AC1530=21,J1530,0)</f>
        <v>0</v>
      </c>
      <c r="AC1530" s="58">
        <v>21</v>
      </c>
      <c r="AD1530" s="58">
        <f>G1530*1</f>
        <v>0</v>
      </c>
      <c r="AE1530" s="58">
        <f>G1530*(1-1)</f>
        <v>0</v>
      </c>
      <c r="AL1530" s="58">
        <f>F1530*AD1530</f>
        <v>0</v>
      </c>
      <c r="AM1530" s="58">
        <f>F1530*AE1530</f>
        <v>0</v>
      </c>
      <c r="AN1530" s="59" t="s">
        <v>1751</v>
      </c>
      <c r="AO1530" s="59" t="s">
        <v>1764</v>
      </c>
      <c r="AP1530" s="47" t="s">
        <v>1778</v>
      </c>
    </row>
    <row r="1531" spans="1:42" x14ac:dyDescent="0.2">
      <c r="D1531" s="60" t="s">
        <v>1275</v>
      </c>
      <c r="F1531" s="61">
        <v>1</v>
      </c>
    </row>
    <row r="1532" spans="1:42" x14ac:dyDescent="0.2">
      <c r="A1532" s="55" t="s">
        <v>770</v>
      </c>
      <c r="B1532" s="55" t="s">
        <v>1148</v>
      </c>
      <c r="C1532" s="55" t="s">
        <v>1179</v>
      </c>
      <c r="D1532" s="55" t="s">
        <v>1281</v>
      </c>
      <c r="E1532" s="55" t="s">
        <v>1713</v>
      </c>
      <c r="F1532" s="56">
        <v>1</v>
      </c>
      <c r="G1532" s="56">
        <v>0</v>
      </c>
      <c r="H1532" s="56">
        <f>ROUND(F1532*AD1532,2)</f>
        <v>0</v>
      </c>
      <c r="I1532" s="56">
        <f>J1532-H1532</f>
        <v>0</v>
      </c>
      <c r="J1532" s="56">
        <f>ROUND(F1532*G1532,2)</f>
        <v>0</v>
      </c>
      <c r="K1532" s="56">
        <v>1.7000000000000001E-4</v>
      </c>
      <c r="L1532" s="56">
        <f>F1532*K1532</f>
        <v>1.7000000000000001E-4</v>
      </c>
      <c r="M1532" s="57" t="s">
        <v>7</v>
      </c>
      <c r="N1532" s="56">
        <f>IF(M1532="5",I1532,0)</f>
        <v>0</v>
      </c>
      <c r="Y1532" s="56">
        <f>IF(AC1532=0,J1532,0)</f>
        <v>0</v>
      </c>
      <c r="Z1532" s="56">
        <f>IF(AC1532=15,J1532,0)</f>
        <v>0</v>
      </c>
      <c r="AA1532" s="56">
        <f>IF(AC1532=21,J1532,0)</f>
        <v>0</v>
      </c>
      <c r="AC1532" s="58">
        <v>21</v>
      </c>
      <c r="AD1532" s="58">
        <f>G1532*0.503959731543624</f>
        <v>0</v>
      </c>
      <c r="AE1532" s="58">
        <f>G1532*(1-0.503959731543624)</f>
        <v>0</v>
      </c>
      <c r="AL1532" s="58">
        <f>F1532*AD1532</f>
        <v>0</v>
      </c>
      <c r="AM1532" s="58">
        <f>F1532*AE1532</f>
        <v>0</v>
      </c>
      <c r="AN1532" s="59" t="s">
        <v>1751</v>
      </c>
      <c r="AO1532" s="59" t="s">
        <v>1764</v>
      </c>
      <c r="AP1532" s="47" t="s">
        <v>1778</v>
      </c>
    </row>
    <row r="1533" spans="1:42" x14ac:dyDescent="0.2">
      <c r="D1533" s="60" t="s">
        <v>1275</v>
      </c>
      <c r="F1533" s="61">
        <v>1</v>
      </c>
    </row>
    <row r="1534" spans="1:42" x14ac:dyDescent="0.2">
      <c r="A1534" s="55" t="s">
        <v>771</v>
      </c>
      <c r="B1534" s="55" t="s">
        <v>1148</v>
      </c>
      <c r="C1534" s="55" t="s">
        <v>1180</v>
      </c>
      <c r="D1534" s="205" t="s">
        <v>1854</v>
      </c>
      <c r="E1534" s="55" t="s">
        <v>1709</v>
      </c>
      <c r="F1534" s="56">
        <v>1.2</v>
      </c>
      <c r="G1534" s="56">
        <v>0</v>
      </c>
      <c r="H1534" s="56">
        <f>ROUND(F1534*AD1534,2)</f>
        <v>0</v>
      </c>
      <c r="I1534" s="56">
        <f>J1534-H1534</f>
        <v>0</v>
      </c>
      <c r="J1534" s="56">
        <f>ROUND(F1534*G1534,2)</f>
        <v>0</v>
      </c>
      <c r="K1534" s="56">
        <v>8.9999999999999993E-3</v>
      </c>
      <c r="L1534" s="56">
        <f>F1534*K1534</f>
        <v>1.0799999999999999E-2</v>
      </c>
      <c r="M1534" s="57" t="s">
        <v>7</v>
      </c>
      <c r="N1534" s="56">
        <f>IF(M1534="5",I1534,0)</f>
        <v>0</v>
      </c>
      <c r="Y1534" s="56">
        <f>IF(AC1534=0,J1534,0)</f>
        <v>0</v>
      </c>
      <c r="Z1534" s="56">
        <f>IF(AC1534=15,J1534,0)</f>
        <v>0</v>
      </c>
      <c r="AA1534" s="56">
        <f>IF(AC1534=21,J1534,0)</f>
        <v>0</v>
      </c>
      <c r="AC1534" s="58">
        <v>21</v>
      </c>
      <c r="AD1534" s="58">
        <f>G1534*1</f>
        <v>0</v>
      </c>
      <c r="AE1534" s="58">
        <f>G1534*(1-1)</f>
        <v>0</v>
      </c>
      <c r="AL1534" s="58">
        <f>F1534*AD1534</f>
        <v>0</v>
      </c>
      <c r="AM1534" s="58">
        <f>F1534*AE1534</f>
        <v>0</v>
      </c>
      <c r="AN1534" s="59" t="s">
        <v>1751</v>
      </c>
      <c r="AO1534" s="59" t="s">
        <v>1764</v>
      </c>
      <c r="AP1534" s="47" t="s">
        <v>1778</v>
      </c>
    </row>
    <row r="1535" spans="1:42" x14ac:dyDescent="0.2">
      <c r="D1535" s="60" t="s">
        <v>1358</v>
      </c>
      <c r="F1535" s="61">
        <v>1.2</v>
      </c>
    </row>
    <row r="1536" spans="1:42" x14ac:dyDescent="0.2">
      <c r="A1536" s="55" t="s">
        <v>772</v>
      </c>
      <c r="B1536" s="55" t="s">
        <v>1148</v>
      </c>
      <c r="C1536" s="55" t="s">
        <v>1181</v>
      </c>
      <c r="D1536" s="55" t="s">
        <v>1839</v>
      </c>
      <c r="E1536" s="55" t="s">
        <v>1712</v>
      </c>
      <c r="F1536" s="56">
        <v>1</v>
      </c>
      <c r="G1536" s="56">
        <v>0</v>
      </c>
      <c r="H1536" s="56">
        <f>ROUND(F1536*AD1536,2)</f>
        <v>0</v>
      </c>
      <c r="I1536" s="56">
        <f>J1536-H1536</f>
        <v>0</v>
      </c>
      <c r="J1536" s="56">
        <f>ROUND(F1536*G1536,2)</f>
        <v>0</v>
      </c>
      <c r="K1536" s="56">
        <v>7.0000000000000001E-3</v>
      </c>
      <c r="L1536" s="56">
        <f>F1536*K1536</f>
        <v>7.0000000000000001E-3</v>
      </c>
      <c r="M1536" s="57" t="s">
        <v>7</v>
      </c>
      <c r="N1536" s="56">
        <f>IF(M1536="5",I1536,0)</f>
        <v>0</v>
      </c>
      <c r="Y1536" s="56">
        <f>IF(AC1536=0,J1536,0)</f>
        <v>0</v>
      </c>
      <c r="Z1536" s="56">
        <f>IF(AC1536=15,J1536,0)</f>
        <v>0</v>
      </c>
      <c r="AA1536" s="56">
        <f>IF(AC1536=21,J1536,0)</f>
        <v>0</v>
      </c>
      <c r="AC1536" s="58">
        <v>21</v>
      </c>
      <c r="AD1536" s="58">
        <f>G1536*1</f>
        <v>0</v>
      </c>
      <c r="AE1536" s="58">
        <f>G1536*(1-1)</f>
        <v>0</v>
      </c>
      <c r="AL1536" s="58">
        <f>F1536*AD1536</f>
        <v>0</v>
      </c>
      <c r="AM1536" s="58">
        <f>F1536*AE1536</f>
        <v>0</v>
      </c>
      <c r="AN1536" s="59" t="s">
        <v>1751</v>
      </c>
      <c r="AO1536" s="59" t="s">
        <v>1764</v>
      </c>
      <c r="AP1536" s="47" t="s">
        <v>1778</v>
      </c>
    </row>
    <row r="1537" spans="1:42" x14ac:dyDescent="0.2">
      <c r="D1537" s="60" t="s">
        <v>1275</v>
      </c>
      <c r="F1537" s="61">
        <v>1</v>
      </c>
    </row>
    <row r="1538" spans="1:42" x14ac:dyDescent="0.2">
      <c r="A1538" s="55" t="s">
        <v>773</v>
      </c>
      <c r="B1538" s="55" t="s">
        <v>1148</v>
      </c>
      <c r="C1538" s="55" t="s">
        <v>1182</v>
      </c>
      <c r="D1538" s="207" t="s">
        <v>1856</v>
      </c>
      <c r="E1538" s="55" t="s">
        <v>1712</v>
      </c>
      <c r="F1538" s="56">
        <v>1</v>
      </c>
      <c r="G1538" s="56">
        <v>0</v>
      </c>
      <c r="H1538" s="56">
        <f>ROUND(F1538*AD1538,2)</f>
        <v>0</v>
      </c>
      <c r="I1538" s="56">
        <f>J1538-H1538</f>
        <v>0</v>
      </c>
      <c r="J1538" s="56">
        <f>ROUND(F1538*G1538,2)</f>
        <v>0</v>
      </c>
      <c r="K1538" s="56">
        <v>1.1000000000000001E-3</v>
      </c>
      <c r="L1538" s="56">
        <f>F1538*K1538</f>
        <v>1.1000000000000001E-3</v>
      </c>
      <c r="M1538" s="57" t="s">
        <v>7</v>
      </c>
      <c r="N1538" s="56">
        <f>IF(M1538="5",I1538,0)</f>
        <v>0</v>
      </c>
      <c r="Y1538" s="56">
        <f>IF(AC1538=0,J1538,0)</f>
        <v>0</v>
      </c>
      <c r="Z1538" s="56">
        <f>IF(AC1538=15,J1538,0)</f>
        <v>0</v>
      </c>
      <c r="AA1538" s="56">
        <f>IF(AC1538=21,J1538,0)</f>
        <v>0</v>
      </c>
      <c r="AC1538" s="58">
        <v>21</v>
      </c>
      <c r="AD1538" s="58">
        <f>G1538*1</f>
        <v>0</v>
      </c>
      <c r="AE1538" s="58">
        <f>G1538*(1-1)</f>
        <v>0</v>
      </c>
      <c r="AL1538" s="58">
        <f>F1538*AD1538</f>
        <v>0</v>
      </c>
      <c r="AM1538" s="58">
        <f>F1538*AE1538</f>
        <v>0</v>
      </c>
      <c r="AN1538" s="59" t="s">
        <v>1751</v>
      </c>
      <c r="AO1538" s="59" t="s">
        <v>1764</v>
      </c>
      <c r="AP1538" s="47" t="s">
        <v>1778</v>
      </c>
    </row>
    <row r="1539" spans="1:42" x14ac:dyDescent="0.2">
      <c r="D1539" s="60" t="s">
        <v>1275</v>
      </c>
      <c r="F1539" s="61">
        <v>1</v>
      </c>
    </row>
    <row r="1540" spans="1:42" x14ac:dyDescent="0.2">
      <c r="A1540" s="55" t="s">
        <v>774</v>
      </c>
      <c r="B1540" s="55" t="s">
        <v>1148</v>
      </c>
      <c r="C1540" s="55" t="s">
        <v>1183</v>
      </c>
      <c r="D1540" s="206" t="s">
        <v>1855</v>
      </c>
      <c r="E1540" s="55" t="s">
        <v>1712</v>
      </c>
      <c r="F1540" s="56">
        <v>1</v>
      </c>
      <c r="G1540" s="56">
        <v>0</v>
      </c>
      <c r="H1540" s="56">
        <f>ROUND(F1540*AD1540,2)</f>
        <v>0</v>
      </c>
      <c r="I1540" s="56">
        <f>J1540-H1540</f>
        <v>0</v>
      </c>
      <c r="J1540" s="56">
        <f>ROUND(F1540*G1540,2)</f>
        <v>0</v>
      </c>
      <c r="K1540" s="56">
        <v>2.7999999999999998E-4</v>
      </c>
      <c r="L1540" s="56">
        <f>F1540*K1540</f>
        <v>2.7999999999999998E-4</v>
      </c>
      <c r="M1540" s="57" t="s">
        <v>7</v>
      </c>
      <c r="N1540" s="56">
        <f>IF(M1540="5",I1540,0)</f>
        <v>0</v>
      </c>
      <c r="Y1540" s="56">
        <f>IF(AC1540=0,J1540,0)</f>
        <v>0</v>
      </c>
      <c r="Z1540" s="56">
        <f>IF(AC1540=15,J1540,0)</f>
        <v>0</v>
      </c>
      <c r="AA1540" s="56">
        <f>IF(AC1540=21,J1540,0)</f>
        <v>0</v>
      </c>
      <c r="AC1540" s="58">
        <v>21</v>
      </c>
      <c r="AD1540" s="58">
        <f>G1540*1</f>
        <v>0</v>
      </c>
      <c r="AE1540" s="58">
        <f>G1540*(1-1)</f>
        <v>0</v>
      </c>
      <c r="AL1540" s="58">
        <f>F1540*AD1540</f>
        <v>0</v>
      </c>
      <c r="AM1540" s="58">
        <f>F1540*AE1540</f>
        <v>0</v>
      </c>
      <c r="AN1540" s="59" t="s">
        <v>1751</v>
      </c>
      <c r="AO1540" s="59" t="s">
        <v>1764</v>
      </c>
      <c r="AP1540" s="47" t="s">
        <v>1778</v>
      </c>
    </row>
    <row r="1541" spans="1:42" x14ac:dyDescent="0.2">
      <c r="D1541" s="60" t="s">
        <v>1275</v>
      </c>
      <c r="F1541" s="61">
        <v>1</v>
      </c>
    </row>
    <row r="1542" spans="1:42" x14ac:dyDescent="0.2">
      <c r="A1542" s="55" t="s">
        <v>775</v>
      </c>
      <c r="B1542" s="55" t="s">
        <v>1148</v>
      </c>
      <c r="C1542" s="55" t="s">
        <v>1184</v>
      </c>
      <c r="D1542" s="55" t="s">
        <v>1283</v>
      </c>
      <c r="E1542" s="55" t="s">
        <v>1712</v>
      </c>
      <c r="F1542" s="56">
        <v>1</v>
      </c>
      <c r="G1542" s="56">
        <v>0</v>
      </c>
      <c r="H1542" s="56">
        <f>ROUND(F1542*AD1542,2)</f>
        <v>0</v>
      </c>
      <c r="I1542" s="56">
        <f>J1542-H1542</f>
        <v>0</v>
      </c>
      <c r="J1542" s="56">
        <f>ROUND(F1542*G1542,2)</f>
        <v>0</v>
      </c>
      <c r="K1542" s="56">
        <v>1.2999999999999999E-4</v>
      </c>
      <c r="L1542" s="56">
        <f>F1542*K1542</f>
        <v>1.2999999999999999E-4</v>
      </c>
      <c r="M1542" s="57" t="s">
        <v>7</v>
      </c>
      <c r="N1542" s="56">
        <f>IF(M1542="5",I1542,0)</f>
        <v>0</v>
      </c>
      <c r="Y1542" s="56">
        <f>IF(AC1542=0,J1542,0)</f>
        <v>0</v>
      </c>
      <c r="Z1542" s="56">
        <f>IF(AC1542=15,J1542,0)</f>
        <v>0</v>
      </c>
      <c r="AA1542" s="56">
        <f>IF(AC1542=21,J1542,0)</f>
        <v>0</v>
      </c>
      <c r="AC1542" s="58">
        <v>21</v>
      </c>
      <c r="AD1542" s="58">
        <f>G1542*0.234411764705882</f>
        <v>0</v>
      </c>
      <c r="AE1542" s="58">
        <f>G1542*(1-0.234411764705882)</f>
        <v>0</v>
      </c>
      <c r="AL1542" s="58">
        <f>F1542*AD1542</f>
        <v>0</v>
      </c>
      <c r="AM1542" s="58">
        <f>F1542*AE1542</f>
        <v>0</v>
      </c>
      <c r="AN1542" s="59" t="s">
        <v>1751</v>
      </c>
      <c r="AO1542" s="59" t="s">
        <v>1764</v>
      </c>
      <c r="AP1542" s="47" t="s">
        <v>1778</v>
      </c>
    </row>
    <row r="1543" spans="1:42" x14ac:dyDescent="0.2">
      <c r="D1543" s="60" t="s">
        <v>1275</v>
      </c>
      <c r="F1543" s="61">
        <v>1</v>
      </c>
    </row>
    <row r="1544" spans="1:42" x14ac:dyDescent="0.2">
      <c r="A1544" s="55" t="s">
        <v>776</v>
      </c>
      <c r="B1544" s="55" t="s">
        <v>1148</v>
      </c>
      <c r="C1544" s="55" t="s">
        <v>1185</v>
      </c>
      <c r="D1544" s="208" t="s">
        <v>1857</v>
      </c>
      <c r="E1544" s="55" t="s">
        <v>1712</v>
      </c>
      <c r="F1544" s="56">
        <v>1</v>
      </c>
      <c r="G1544" s="56">
        <v>0</v>
      </c>
      <c r="H1544" s="56">
        <f>ROUND(F1544*AD1544,2)</f>
        <v>0</v>
      </c>
      <c r="I1544" s="56">
        <f>J1544-H1544</f>
        <v>0</v>
      </c>
      <c r="J1544" s="56">
        <f>ROUND(F1544*G1544,2)</f>
        <v>0</v>
      </c>
      <c r="K1544" s="56">
        <v>6.9999999999999999E-4</v>
      </c>
      <c r="L1544" s="56">
        <f>F1544*K1544</f>
        <v>6.9999999999999999E-4</v>
      </c>
      <c r="M1544" s="57" t="s">
        <v>7</v>
      </c>
      <c r="N1544" s="56">
        <f>IF(M1544="5",I1544,0)</f>
        <v>0</v>
      </c>
      <c r="Y1544" s="56">
        <f>IF(AC1544=0,J1544,0)</f>
        <v>0</v>
      </c>
      <c r="Z1544" s="56">
        <f>IF(AC1544=15,J1544,0)</f>
        <v>0</v>
      </c>
      <c r="AA1544" s="56">
        <f>IF(AC1544=21,J1544,0)</f>
        <v>0</v>
      </c>
      <c r="AC1544" s="58">
        <v>21</v>
      </c>
      <c r="AD1544" s="58">
        <f>G1544*1</f>
        <v>0</v>
      </c>
      <c r="AE1544" s="58">
        <f>G1544*(1-1)</f>
        <v>0</v>
      </c>
      <c r="AL1544" s="58">
        <f>F1544*AD1544</f>
        <v>0</v>
      </c>
      <c r="AM1544" s="58">
        <f>F1544*AE1544</f>
        <v>0</v>
      </c>
      <c r="AN1544" s="59" t="s">
        <v>1751</v>
      </c>
      <c r="AO1544" s="59" t="s">
        <v>1764</v>
      </c>
      <c r="AP1544" s="47" t="s">
        <v>1778</v>
      </c>
    </row>
    <row r="1545" spans="1:42" x14ac:dyDescent="0.2">
      <c r="D1545" s="60" t="s">
        <v>1275</v>
      </c>
      <c r="F1545" s="61">
        <v>1</v>
      </c>
    </row>
    <row r="1546" spans="1:42" x14ac:dyDescent="0.2">
      <c r="A1546" s="52"/>
      <c r="B1546" s="53" t="s">
        <v>1148</v>
      </c>
      <c r="C1546" s="53" t="s">
        <v>758</v>
      </c>
      <c r="D1546" s="275" t="s">
        <v>1284</v>
      </c>
      <c r="E1546" s="270"/>
      <c r="F1546" s="270"/>
      <c r="G1546" s="270"/>
      <c r="H1546" s="54">
        <f>SUM(H1547:H1554)</f>
        <v>0</v>
      </c>
      <c r="I1546" s="54">
        <f>SUM(I1547:I1554)</f>
        <v>0</v>
      </c>
      <c r="J1546" s="54">
        <f>H1546+I1546</f>
        <v>0</v>
      </c>
      <c r="K1546" s="47"/>
      <c r="L1546" s="54">
        <f>SUM(L1547:L1554)</f>
        <v>0.14246500000000001</v>
      </c>
      <c r="O1546" s="54">
        <f>IF(P1546="PR",J1546,SUM(N1547:N1554))</f>
        <v>0</v>
      </c>
      <c r="P1546" s="47" t="s">
        <v>1735</v>
      </c>
      <c r="Q1546" s="54">
        <f>IF(P1546="HS",H1546,0)</f>
        <v>0</v>
      </c>
      <c r="R1546" s="54">
        <f>IF(P1546="HS",I1546-O1546,0)</f>
        <v>0</v>
      </c>
      <c r="S1546" s="54">
        <f>IF(P1546="PS",H1546,0)</f>
        <v>0</v>
      </c>
      <c r="T1546" s="54">
        <f>IF(P1546="PS",I1546-O1546,0)</f>
        <v>0</v>
      </c>
      <c r="U1546" s="54">
        <f>IF(P1546="MP",H1546,0)</f>
        <v>0</v>
      </c>
      <c r="V1546" s="54">
        <f>IF(P1546="MP",I1546-O1546,0)</f>
        <v>0</v>
      </c>
      <c r="W1546" s="54">
        <f>IF(P1546="OM",H1546,0)</f>
        <v>0</v>
      </c>
      <c r="X1546" s="47" t="s">
        <v>1148</v>
      </c>
      <c r="AH1546" s="54">
        <f>SUM(Y1547:Y1554)</f>
        <v>0</v>
      </c>
      <c r="AI1546" s="54">
        <f>SUM(Z1547:Z1554)</f>
        <v>0</v>
      </c>
      <c r="AJ1546" s="54">
        <f>SUM(AA1547:AA1554)</f>
        <v>0</v>
      </c>
    </row>
    <row r="1547" spans="1:42" x14ac:dyDescent="0.2">
      <c r="A1547" s="55" t="s">
        <v>777</v>
      </c>
      <c r="B1547" s="55" t="s">
        <v>1148</v>
      </c>
      <c r="C1547" s="55" t="s">
        <v>1186</v>
      </c>
      <c r="D1547" s="209" t="s">
        <v>1859</v>
      </c>
      <c r="E1547" s="55" t="s">
        <v>1708</v>
      </c>
      <c r="F1547" s="56">
        <v>6.75</v>
      </c>
      <c r="G1547" s="56">
        <v>0</v>
      </c>
      <c r="H1547" s="56">
        <f>ROUND(F1547*AD1547,2)</f>
        <v>0</v>
      </c>
      <c r="I1547" s="56">
        <f>J1547-H1547</f>
        <v>0</v>
      </c>
      <c r="J1547" s="56">
        <f>ROUND(F1547*G1547,2)</f>
        <v>0</v>
      </c>
      <c r="K1547" s="56">
        <v>3.5000000000000001E-3</v>
      </c>
      <c r="L1547" s="56">
        <f>F1547*K1547</f>
        <v>2.3625E-2</v>
      </c>
      <c r="M1547" s="57" t="s">
        <v>7</v>
      </c>
      <c r="N1547" s="56">
        <f>IF(M1547="5",I1547,0)</f>
        <v>0</v>
      </c>
      <c r="Y1547" s="56">
        <f>IF(AC1547=0,J1547,0)</f>
        <v>0</v>
      </c>
      <c r="Z1547" s="56">
        <f>IF(AC1547=15,J1547,0)</f>
        <v>0</v>
      </c>
      <c r="AA1547" s="56">
        <f>IF(AC1547=21,J1547,0)</f>
        <v>0</v>
      </c>
      <c r="AC1547" s="58">
        <v>21</v>
      </c>
      <c r="AD1547" s="58">
        <f>G1547*0.372054263565891</f>
        <v>0</v>
      </c>
      <c r="AE1547" s="58">
        <f>G1547*(1-0.372054263565891)</f>
        <v>0</v>
      </c>
      <c r="AL1547" s="58">
        <f>F1547*AD1547</f>
        <v>0</v>
      </c>
      <c r="AM1547" s="58">
        <f>F1547*AE1547</f>
        <v>0</v>
      </c>
      <c r="AN1547" s="59" t="s">
        <v>1752</v>
      </c>
      <c r="AO1547" s="59" t="s">
        <v>1765</v>
      </c>
      <c r="AP1547" s="47" t="s">
        <v>1778</v>
      </c>
    </row>
    <row r="1548" spans="1:42" x14ac:dyDescent="0.2">
      <c r="D1548" s="60" t="s">
        <v>1559</v>
      </c>
      <c r="F1548" s="61">
        <v>1.81</v>
      </c>
    </row>
    <row r="1549" spans="1:42" x14ac:dyDescent="0.2">
      <c r="D1549" s="60" t="s">
        <v>1560</v>
      </c>
      <c r="F1549" s="61">
        <v>4.9400000000000004</v>
      </c>
    </row>
    <row r="1550" spans="1:42" x14ac:dyDescent="0.2">
      <c r="A1550" s="55" t="s">
        <v>778</v>
      </c>
      <c r="B1550" s="55" t="s">
        <v>1148</v>
      </c>
      <c r="C1550" s="55" t="s">
        <v>1187</v>
      </c>
      <c r="D1550" s="55" t="s">
        <v>1286</v>
      </c>
      <c r="E1550" s="55" t="s">
        <v>1708</v>
      </c>
      <c r="F1550" s="56">
        <v>6.75</v>
      </c>
      <c r="G1550" s="56">
        <v>0</v>
      </c>
      <c r="H1550" s="56">
        <f>ROUND(F1550*AD1550,2)</f>
        <v>0</v>
      </c>
      <c r="I1550" s="56">
        <f>J1550-H1550</f>
        <v>0</v>
      </c>
      <c r="J1550" s="56">
        <f>ROUND(F1550*G1550,2)</f>
        <v>0</v>
      </c>
      <c r="K1550" s="56">
        <v>8.0000000000000004E-4</v>
      </c>
      <c r="L1550" s="56">
        <f>F1550*K1550</f>
        <v>5.4000000000000003E-3</v>
      </c>
      <c r="M1550" s="57" t="s">
        <v>7</v>
      </c>
      <c r="N1550" s="56">
        <f>IF(M1550="5",I1550,0)</f>
        <v>0</v>
      </c>
      <c r="Y1550" s="56">
        <f>IF(AC1550=0,J1550,0)</f>
        <v>0</v>
      </c>
      <c r="Z1550" s="56">
        <f>IF(AC1550=15,J1550,0)</f>
        <v>0</v>
      </c>
      <c r="AA1550" s="56">
        <f>IF(AC1550=21,J1550,0)</f>
        <v>0</v>
      </c>
      <c r="AC1550" s="58">
        <v>21</v>
      </c>
      <c r="AD1550" s="58">
        <f>G1550*1</f>
        <v>0</v>
      </c>
      <c r="AE1550" s="58">
        <f>G1550*(1-1)</f>
        <v>0</v>
      </c>
      <c r="AL1550" s="58">
        <f>F1550*AD1550</f>
        <v>0</v>
      </c>
      <c r="AM1550" s="58">
        <f>F1550*AE1550</f>
        <v>0</v>
      </c>
      <c r="AN1550" s="59" t="s">
        <v>1752</v>
      </c>
      <c r="AO1550" s="59" t="s">
        <v>1765</v>
      </c>
      <c r="AP1550" s="47" t="s">
        <v>1778</v>
      </c>
    </row>
    <row r="1551" spans="1:42" x14ac:dyDescent="0.2">
      <c r="D1551" s="60" t="s">
        <v>1552</v>
      </c>
      <c r="F1551" s="61">
        <v>6.75</v>
      </c>
    </row>
    <row r="1552" spans="1:42" x14ac:dyDescent="0.2">
      <c r="A1552" s="62" t="s">
        <v>779</v>
      </c>
      <c r="B1552" s="62" t="s">
        <v>1148</v>
      </c>
      <c r="C1552" s="62" t="s">
        <v>1188</v>
      </c>
      <c r="D1552" s="210" t="s">
        <v>1860</v>
      </c>
      <c r="E1552" s="62" t="s">
        <v>1708</v>
      </c>
      <c r="F1552" s="63">
        <v>7.09</v>
      </c>
      <c r="G1552" s="63">
        <v>0</v>
      </c>
      <c r="H1552" s="63">
        <f>ROUND(F1552*AD1552,2)</f>
        <v>0</v>
      </c>
      <c r="I1552" s="63">
        <f>J1552-H1552</f>
        <v>0</v>
      </c>
      <c r="J1552" s="63">
        <f>ROUND(F1552*G1552,2)</f>
        <v>0</v>
      </c>
      <c r="K1552" s="63">
        <v>1.6E-2</v>
      </c>
      <c r="L1552" s="63">
        <f>F1552*K1552</f>
        <v>0.11344</v>
      </c>
      <c r="M1552" s="64" t="s">
        <v>1731</v>
      </c>
      <c r="N1552" s="63">
        <f>IF(M1552="5",I1552,0)</f>
        <v>0</v>
      </c>
      <c r="Y1552" s="63">
        <f>IF(AC1552=0,J1552,0)</f>
        <v>0</v>
      </c>
      <c r="Z1552" s="63">
        <f>IF(AC1552=15,J1552,0)</f>
        <v>0</v>
      </c>
      <c r="AA1552" s="63">
        <f>IF(AC1552=21,J1552,0)</f>
        <v>0</v>
      </c>
      <c r="AC1552" s="58">
        <v>21</v>
      </c>
      <c r="AD1552" s="58">
        <f>G1552*1</f>
        <v>0</v>
      </c>
      <c r="AE1552" s="58">
        <f>G1552*(1-1)</f>
        <v>0</v>
      </c>
      <c r="AL1552" s="58">
        <f>F1552*AD1552</f>
        <v>0</v>
      </c>
      <c r="AM1552" s="58">
        <f>F1552*AE1552</f>
        <v>0</v>
      </c>
      <c r="AN1552" s="59" t="s">
        <v>1752</v>
      </c>
      <c r="AO1552" s="59" t="s">
        <v>1765</v>
      </c>
      <c r="AP1552" s="47" t="s">
        <v>1778</v>
      </c>
    </row>
    <row r="1553" spans="1:42" x14ac:dyDescent="0.2">
      <c r="D1553" s="60" t="s">
        <v>1561</v>
      </c>
      <c r="F1553" s="61">
        <v>7.09</v>
      </c>
    </row>
    <row r="1554" spans="1:42" x14ac:dyDescent="0.2">
      <c r="A1554" s="55" t="s">
        <v>780</v>
      </c>
      <c r="B1554" s="55" t="s">
        <v>1148</v>
      </c>
      <c r="C1554" s="55" t="s">
        <v>1189</v>
      </c>
      <c r="D1554" s="55" t="s">
        <v>1288</v>
      </c>
      <c r="E1554" s="55" t="s">
        <v>1710</v>
      </c>
      <c r="F1554" s="56">
        <v>0.14000000000000001</v>
      </c>
      <c r="G1554" s="56">
        <v>0</v>
      </c>
      <c r="H1554" s="56">
        <f>ROUND(F1554*AD1554,2)</f>
        <v>0</v>
      </c>
      <c r="I1554" s="56">
        <f>J1554-H1554</f>
        <v>0</v>
      </c>
      <c r="J1554" s="56">
        <f>ROUND(F1554*G1554,2)</f>
        <v>0</v>
      </c>
      <c r="K1554" s="56">
        <v>0</v>
      </c>
      <c r="L1554" s="56">
        <f>F1554*K1554</f>
        <v>0</v>
      </c>
      <c r="M1554" s="57" t="s">
        <v>10</v>
      </c>
      <c r="N1554" s="56">
        <f>IF(M1554="5",I1554,0)</f>
        <v>0</v>
      </c>
      <c r="Y1554" s="56">
        <f>IF(AC1554=0,J1554,0)</f>
        <v>0</v>
      </c>
      <c r="Z1554" s="56">
        <f>IF(AC1554=15,J1554,0)</f>
        <v>0</v>
      </c>
      <c r="AA1554" s="56">
        <f>IF(AC1554=21,J1554,0)</f>
        <v>0</v>
      </c>
      <c r="AC1554" s="58">
        <v>21</v>
      </c>
      <c r="AD1554" s="58">
        <f>G1554*0</f>
        <v>0</v>
      </c>
      <c r="AE1554" s="58">
        <f>G1554*(1-0)</f>
        <v>0</v>
      </c>
      <c r="AL1554" s="58">
        <f>F1554*AD1554</f>
        <v>0</v>
      </c>
      <c r="AM1554" s="58">
        <f>F1554*AE1554</f>
        <v>0</v>
      </c>
      <c r="AN1554" s="59" t="s">
        <v>1752</v>
      </c>
      <c r="AO1554" s="59" t="s">
        <v>1765</v>
      </c>
      <c r="AP1554" s="47" t="s">
        <v>1778</v>
      </c>
    </row>
    <row r="1555" spans="1:42" x14ac:dyDescent="0.2">
      <c r="D1555" s="60" t="s">
        <v>1562</v>
      </c>
      <c r="F1555" s="61">
        <v>0.14000000000000001</v>
      </c>
    </row>
    <row r="1556" spans="1:42" x14ac:dyDescent="0.2">
      <c r="A1556" s="52"/>
      <c r="B1556" s="53" t="s">
        <v>1148</v>
      </c>
      <c r="C1556" s="53" t="s">
        <v>767</v>
      </c>
      <c r="D1556" s="269" t="s">
        <v>1290</v>
      </c>
      <c r="E1556" s="270"/>
      <c r="F1556" s="270"/>
      <c r="G1556" s="270"/>
      <c r="H1556" s="54">
        <f>SUM(H1557:H1578)</f>
        <v>0</v>
      </c>
      <c r="I1556" s="54">
        <f>SUM(I1557:I1578)</f>
        <v>0</v>
      </c>
      <c r="J1556" s="54">
        <f>H1556+I1556</f>
        <v>0</v>
      </c>
      <c r="K1556" s="47"/>
      <c r="L1556" s="54">
        <f>SUM(L1557:L1578)</f>
        <v>0.77842600000000006</v>
      </c>
      <c r="O1556" s="54">
        <f>IF(P1556="PR",J1556,SUM(N1557:N1578))</f>
        <v>0</v>
      </c>
      <c r="P1556" s="47" t="s">
        <v>1735</v>
      </c>
      <c r="Q1556" s="54">
        <f>IF(P1556="HS",H1556,0)</f>
        <v>0</v>
      </c>
      <c r="R1556" s="54">
        <f>IF(P1556="HS",I1556-O1556,0)</f>
        <v>0</v>
      </c>
      <c r="S1556" s="54">
        <f>IF(P1556="PS",H1556,0)</f>
        <v>0</v>
      </c>
      <c r="T1556" s="54">
        <f>IF(P1556="PS",I1556-O1556,0)</f>
        <v>0</v>
      </c>
      <c r="U1556" s="54">
        <f>IF(P1556="MP",H1556,0)</f>
        <v>0</v>
      </c>
      <c r="V1556" s="54">
        <f>IF(P1556="MP",I1556-O1556,0)</f>
        <v>0</v>
      </c>
      <c r="W1556" s="54">
        <f>IF(P1556="OM",H1556,0)</f>
        <v>0</v>
      </c>
      <c r="X1556" s="47" t="s">
        <v>1148</v>
      </c>
      <c r="AH1556" s="54">
        <f>SUM(Y1557:Y1578)</f>
        <v>0</v>
      </c>
      <c r="AI1556" s="54">
        <f>SUM(Z1557:Z1578)</f>
        <v>0</v>
      </c>
      <c r="AJ1556" s="54">
        <f>SUM(AA1557:AA1578)</f>
        <v>0</v>
      </c>
    </row>
    <row r="1557" spans="1:42" x14ac:dyDescent="0.2">
      <c r="A1557" s="55" t="s">
        <v>781</v>
      </c>
      <c r="B1557" s="55" t="s">
        <v>1148</v>
      </c>
      <c r="C1557" s="55" t="s">
        <v>1190</v>
      </c>
      <c r="D1557" s="55" t="s">
        <v>1291</v>
      </c>
      <c r="E1557" s="55" t="s">
        <v>1708</v>
      </c>
      <c r="F1557" s="56">
        <v>37.15</v>
      </c>
      <c r="G1557" s="56">
        <v>0</v>
      </c>
      <c r="H1557" s="56">
        <f>ROUND(F1557*AD1557,2)</f>
        <v>0</v>
      </c>
      <c r="I1557" s="56">
        <f>J1557-H1557</f>
        <v>0</v>
      </c>
      <c r="J1557" s="56">
        <f>ROUND(F1557*G1557,2)</f>
        <v>0</v>
      </c>
      <c r="K1557" s="56">
        <v>0</v>
      </c>
      <c r="L1557" s="56">
        <f>F1557*K1557</f>
        <v>0</v>
      </c>
      <c r="M1557" s="57" t="s">
        <v>7</v>
      </c>
      <c r="N1557" s="56">
        <f>IF(M1557="5",I1557,0)</f>
        <v>0</v>
      </c>
      <c r="Y1557" s="56">
        <f>IF(AC1557=0,J1557,0)</f>
        <v>0</v>
      </c>
      <c r="Z1557" s="56">
        <f>IF(AC1557=15,J1557,0)</f>
        <v>0</v>
      </c>
      <c r="AA1557" s="56">
        <f>IF(AC1557=21,J1557,0)</f>
        <v>0</v>
      </c>
      <c r="AC1557" s="58">
        <v>21</v>
      </c>
      <c r="AD1557" s="58">
        <f>G1557*0.334494773519164</f>
        <v>0</v>
      </c>
      <c r="AE1557" s="58">
        <f>G1557*(1-0.334494773519164)</f>
        <v>0</v>
      </c>
      <c r="AL1557" s="58">
        <f>F1557*AD1557</f>
        <v>0</v>
      </c>
      <c r="AM1557" s="58">
        <f>F1557*AE1557</f>
        <v>0</v>
      </c>
      <c r="AN1557" s="59" t="s">
        <v>1753</v>
      </c>
      <c r="AO1557" s="59" t="s">
        <v>1766</v>
      </c>
      <c r="AP1557" s="47" t="s">
        <v>1778</v>
      </c>
    </row>
    <row r="1558" spans="1:42" x14ac:dyDescent="0.2">
      <c r="D1558" s="60" t="s">
        <v>1563</v>
      </c>
      <c r="F1558" s="61">
        <v>12.21</v>
      </c>
    </row>
    <row r="1559" spans="1:42" x14ac:dyDescent="0.2">
      <c r="D1559" s="60" t="s">
        <v>1564</v>
      </c>
      <c r="F1559" s="61">
        <v>24.94</v>
      </c>
    </row>
    <row r="1560" spans="1:42" x14ac:dyDescent="0.2">
      <c r="A1560" s="55" t="s">
        <v>782</v>
      </c>
      <c r="B1560" s="55" t="s">
        <v>1148</v>
      </c>
      <c r="C1560" s="55" t="s">
        <v>1191</v>
      </c>
      <c r="D1560" s="55" t="s">
        <v>1858</v>
      </c>
      <c r="E1560" s="55" t="s">
        <v>1708</v>
      </c>
      <c r="F1560" s="56">
        <v>37.15</v>
      </c>
      <c r="G1560" s="56">
        <v>0</v>
      </c>
      <c r="H1560" s="56">
        <f>ROUND(F1560*AD1560,2)</f>
        <v>0</v>
      </c>
      <c r="I1560" s="56">
        <f>J1560-H1560</f>
        <v>0</v>
      </c>
      <c r="J1560" s="56">
        <f>ROUND(F1560*G1560,2)</f>
        <v>0</v>
      </c>
      <c r="K1560" s="56">
        <v>1.1E-4</v>
      </c>
      <c r="L1560" s="56">
        <f>F1560*K1560</f>
        <v>4.0864999999999999E-3</v>
      </c>
      <c r="M1560" s="57" t="s">
        <v>7</v>
      </c>
      <c r="N1560" s="56">
        <f>IF(M1560="5",I1560,0)</f>
        <v>0</v>
      </c>
      <c r="Y1560" s="56">
        <f>IF(AC1560=0,J1560,0)</f>
        <v>0</v>
      </c>
      <c r="Z1560" s="56">
        <f>IF(AC1560=15,J1560,0)</f>
        <v>0</v>
      </c>
      <c r="AA1560" s="56">
        <f>IF(AC1560=21,J1560,0)</f>
        <v>0</v>
      </c>
      <c r="AC1560" s="58">
        <v>21</v>
      </c>
      <c r="AD1560" s="58">
        <f>G1560*0.75</f>
        <v>0</v>
      </c>
      <c r="AE1560" s="58">
        <f>G1560*(1-0.75)</f>
        <v>0</v>
      </c>
      <c r="AL1560" s="58">
        <f>F1560*AD1560</f>
        <v>0</v>
      </c>
      <c r="AM1560" s="58">
        <f>F1560*AE1560</f>
        <v>0</v>
      </c>
      <c r="AN1560" s="59" t="s">
        <v>1753</v>
      </c>
      <c r="AO1560" s="59" t="s">
        <v>1766</v>
      </c>
      <c r="AP1560" s="47" t="s">
        <v>1778</v>
      </c>
    </row>
    <row r="1561" spans="1:42" x14ac:dyDescent="0.2">
      <c r="D1561" s="60" t="s">
        <v>1565</v>
      </c>
      <c r="F1561" s="61">
        <v>37.15</v>
      </c>
    </row>
    <row r="1562" spans="1:42" x14ac:dyDescent="0.2">
      <c r="A1562" s="55" t="s">
        <v>783</v>
      </c>
      <c r="B1562" s="55" t="s">
        <v>1148</v>
      </c>
      <c r="C1562" s="55" t="s">
        <v>1192</v>
      </c>
      <c r="D1562" s="211" t="s">
        <v>1861</v>
      </c>
      <c r="E1562" s="55" t="s">
        <v>1708</v>
      </c>
      <c r="F1562" s="56">
        <v>37.15</v>
      </c>
      <c r="G1562" s="56">
        <v>0</v>
      </c>
      <c r="H1562" s="56">
        <f>ROUND(F1562*AD1562,2)</f>
        <v>0</v>
      </c>
      <c r="I1562" s="56">
        <f>J1562-H1562</f>
        <v>0</v>
      </c>
      <c r="J1562" s="56">
        <f>ROUND(F1562*G1562,2)</f>
        <v>0</v>
      </c>
      <c r="K1562" s="56">
        <v>3.5000000000000001E-3</v>
      </c>
      <c r="L1562" s="56">
        <f>F1562*K1562</f>
        <v>0.130025</v>
      </c>
      <c r="M1562" s="57" t="s">
        <v>7</v>
      </c>
      <c r="N1562" s="56">
        <f>IF(M1562="5",I1562,0)</f>
        <v>0</v>
      </c>
      <c r="Y1562" s="56">
        <f>IF(AC1562=0,J1562,0)</f>
        <v>0</v>
      </c>
      <c r="Z1562" s="56">
        <f>IF(AC1562=15,J1562,0)</f>
        <v>0</v>
      </c>
      <c r="AA1562" s="56">
        <f>IF(AC1562=21,J1562,0)</f>
        <v>0</v>
      </c>
      <c r="AC1562" s="58">
        <v>21</v>
      </c>
      <c r="AD1562" s="58">
        <f>G1562*0.315275310834813</f>
        <v>0</v>
      </c>
      <c r="AE1562" s="58">
        <f>G1562*(1-0.315275310834813)</f>
        <v>0</v>
      </c>
      <c r="AL1562" s="58">
        <f>F1562*AD1562</f>
        <v>0</v>
      </c>
      <c r="AM1562" s="58">
        <f>F1562*AE1562</f>
        <v>0</v>
      </c>
      <c r="AN1562" s="59" t="s">
        <v>1753</v>
      </c>
      <c r="AO1562" s="59" t="s">
        <v>1766</v>
      </c>
      <c r="AP1562" s="47" t="s">
        <v>1778</v>
      </c>
    </row>
    <row r="1563" spans="1:42" x14ac:dyDescent="0.2">
      <c r="D1563" s="60" t="s">
        <v>1565</v>
      </c>
      <c r="F1563" s="61">
        <v>37.15</v>
      </c>
    </row>
    <row r="1564" spans="1:42" x14ac:dyDescent="0.2">
      <c r="A1564" s="62" t="s">
        <v>784</v>
      </c>
      <c r="B1564" s="62" t="s">
        <v>1148</v>
      </c>
      <c r="C1564" s="62" t="s">
        <v>1193</v>
      </c>
      <c r="D1564" s="212" t="s">
        <v>1862</v>
      </c>
      <c r="E1564" s="62" t="s">
        <v>1708</v>
      </c>
      <c r="F1564" s="63">
        <v>39.01</v>
      </c>
      <c r="G1564" s="63">
        <v>0</v>
      </c>
      <c r="H1564" s="63">
        <f>ROUND(F1564*AD1564,2)</f>
        <v>0</v>
      </c>
      <c r="I1564" s="63">
        <f>J1564-H1564</f>
        <v>0</v>
      </c>
      <c r="J1564" s="63">
        <f>ROUND(F1564*G1564,2)</f>
        <v>0</v>
      </c>
      <c r="K1564" s="63">
        <v>1.6E-2</v>
      </c>
      <c r="L1564" s="63">
        <f>F1564*K1564</f>
        <v>0.62415999999999994</v>
      </c>
      <c r="M1564" s="64" t="s">
        <v>1731</v>
      </c>
      <c r="N1564" s="63">
        <f>IF(M1564="5",I1564,0)</f>
        <v>0</v>
      </c>
      <c r="Y1564" s="63">
        <f>IF(AC1564=0,J1564,0)</f>
        <v>0</v>
      </c>
      <c r="Z1564" s="63">
        <f>IF(AC1564=15,J1564,0)</f>
        <v>0</v>
      </c>
      <c r="AA1564" s="63">
        <f>IF(AC1564=21,J1564,0)</f>
        <v>0</v>
      </c>
      <c r="AC1564" s="58">
        <v>21</v>
      </c>
      <c r="AD1564" s="58">
        <f>G1564*1</f>
        <v>0</v>
      </c>
      <c r="AE1564" s="58">
        <f>G1564*(1-1)</f>
        <v>0</v>
      </c>
      <c r="AL1564" s="58">
        <f>F1564*AD1564</f>
        <v>0</v>
      </c>
      <c r="AM1564" s="58">
        <f>F1564*AE1564</f>
        <v>0</v>
      </c>
      <c r="AN1564" s="59" t="s">
        <v>1753</v>
      </c>
      <c r="AO1564" s="59" t="s">
        <v>1766</v>
      </c>
      <c r="AP1564" s="47" t="s">
        <v>1778</v>
      </c>
    </row>
    <row r="1565" spans="1:42" x14ac:dyDescent="0.2">
      <c r="D1565" s="60" t="s">
        <v>1566</v>
      </c>
      <c r="F1565" s="61">
        <v>39.01</v>
      </c>
    </row>
    <row r="1566" spans="1:42" x14ac:dyDescent="0.2">
      <c r="A1566" s="55" t="s">
        <v>785</v>
      </c>
      <c r="B1566" s="55" t="s">
        <v>1148</v>
      </c>
      <c r="C1566" s="55" t="s">
        <v>1194</v>
      </c>
      <c r="D1566" s="55" t="s">
        <v>1296</v>
      </c>
      <c r="E1566" s="55" t="s">
        <v>1708</v>
      </c>
      <c r="F1566" s="56">
        <v>37.15</v>
      </c>
      <c r="G1566" s="56">
        <v>0</v>
      </c>
      <c r="H1566" s="56">
        <f>ROUND(F1566*AD1566,2)</f>
        <v>0</v>
      </c>
      <c r="I1566" s="56">
        <f>J1566-H1566</f>
        <v>0</v>
      </c>
      <c r="J1566" s="56">
        <f>ROUND(F1566*G1566,2)</f>
        <v>0</v>
      </c>
      <c r="K1566" s="56">
        <v>1.1E-4</v>
      </c>
      <c r="L1566" s="56">
        <f>F1566*K1566</f>
        <v>4.0864999999999999E-3</v>
      </c>
      <c r="M1566" s="57" t="s">
        <v>7</v>
      </c>
      <c r="N1566" s="56">
        <f>IF(M1566="5",I1566,0)</f>
        <v>0</v>
      </c>
      <c r="Y1566" s="56">
        <f>IF(AC1566=0,J1566,0)</f>
        <v>0</v>
      </c>
      <c r="Z1566" s="56">
        <f>IF(AC1566=15,J1566,0)</f>
        <v>0</v>
      </c>
      <c r="AA1566" s="56">
        <f>IF(AC1566=21,J1566,0)</f>
        <v>0</v>
      </c>
      <c r="AC1566" s="58">
        <v>21</v>
      </c>
      <c r="AD1566" s="58">
        <f>G1566*1</f>
        <v>0</v>
      </c>
      <c r="AE1566" s="58">
        <f>G1566*(1-1)</f>
        <v>0</v>
      </c>
      <c r="AL1566" s="58">
        <f>F1566*AD1566</f>
        <v>0</v>
      </c>
      <c r="AM1566" s="58">
        <f>F1566*AE1566</f>
        <v>0</v>
      </c>
      <c r="AN1566" s="59" t="s">
        <v>1753</v>
      </c>
      <c r="AO1566" s="59" t="s">
        <v>1766</v>
      </c>
      <c r="AP1566" s="47" t="s">
        <v>1778</v>
      </c>
    </row>
    <row r="1567" spans="1:42" x14ac:dyDescent="0.2">
      <c r="D1567" s="60" t="s">
        <v>1565</v>
      </c>
      <c r="F1567" s="61">
        <v>37.15</v>
      </c>
    </row>
    <row r="1568" spans="1:42" x14ac:dyDescent="0.2">
      <c r="A1568" s="55" t="s">
        <v>786</v>
      </c>
      <c r="B1568" s="55" t="s">
        <v>1148</v>
      </c>
      <c r="C1568" s="55" t="s">
        <v>1195</v>
      </c>
      <c r="D1568" s="55" t="s">
        <v>1297</v>
      </c>
      <c r="E1568" s="55" t="s">
        <v>1709</v>
      </c>
      <c r="F1568" s="56">
        <v>51</v>
      </c>
      <c r="G1568" s="56">
        <v>0</v>
      </c>
      <c r="H1568" s="56">
        <f>ROUND(F1568*AD1568,2)</f>
        <v>0</v>
      </c>
      <c r="I1568" s="56">
        <f>J1568-H1568</f>
        <v>0</v>
      </c>
      <c r="J1568" s="56">
        <f>ROUND(F1568*G1568,2)</f>
        <v>0</v>
      </c>
      <c r="K1568" s="56">
        <v>0</v>
      </c>
      <c r="L1568" s="56">
        <f>F1568*K1568</f>
        <v>0</v>
      </c>
      <c r="M1568" s="57" t="s">
        <v>7</v>
      </c>
      <c r="N1568" s="56">
        <f>IF(M1568="5",I1568,0)</f>
        <v>0</v>
      </c>
      <c r="Y1568" s="56">
        <f>IF(AC1568=0,J1568,0)</f>
        <v>0</v>
      </c>
      <c r="Z1568" s="56">
        <f>IF(AC1568=15,J1568,0)</f>
        <v>0</v>
      </c>
      <c r="AA1568" s="56">
        <f>IF(AC1568=21,J1568,0)</f>
        <v>0</v>
      </c>
      <c r="AC1568" s="58">
        <v>21</v>
      </c>
      <c r="AD1568" s="58">
        <f>G1568*0</f>
        <v>0</v>
      </c>
      <c r="AE1568" s="58">
        <f>G1568*(1-0)</f>
        <v>0</v>
      </c>
      <c r="AL1568" s="58">
        <f>F1568*AD1568</f>
        <v>0</v>
      </c>
      <c r="AM1568" s="58">
        <f>F1568*AE1568</f>
        <v>0</v>
      </c>
      <c r="AN1568" s="59" t="s">
        <v>1753</v>
      </c>
      <c r="AO1568" s="59" t="s">
        <v>1766</v>
      </c>
      <c r="AP1568" s="47" t="s">
        <v>1778</v>
      </c>
    </row>
    <row r="1569" spans="1:42" x14ac:dyDescent="0.2">
      <c r="D1569" s="60" t="s">
        <v>1567</v>
      </c>
      <c r="F1569" s="61">
        <v>30.9</v>
      </c>
    </row>
    <row r="1570" spans="1:42" x14ac:dyDescent="0.2">
      <c r="D1570" s="60" t="s">
        <v>1568</v>
      </c>
      <c r="F1570" s="61">
        <v>10.5</v>
      </c>
    </row>
    <row r="1571" spans="1:42" x14ac:dyDescent="0.2">
      <c r="D1571" s="60" t="s">
        <v>1406</v>
      </c>
      <c r="F1571" s="61">
        <v>9.6</v>
      </c>
    </row>
    <row r="1572" spans="1:42" x14ac:dyDescent="0.2">
      <c r="A1572" s="55" t="s">
        <v>787</v>
      </c>
      <c r="B1572" s="55" t="s">
        <v>1148</v>
      </c>
      <c r="C1572" s="55" t="s">
        <v>1196</v>
      </c>
      <c r="D1572" s="55" t="s">
        <v>1301</v>
      </c>
      <c r="E1572" s="55" t="s">
        <v>1709</v>
      </c>
      <c r="F1572" s="56">
        <v>11.03</v>
      </c>
      <c r="G1572" s="56">
        <v>0</v>
      </c>
      <c r="H1572" s="56">
        <f>ROUND(F1572*AD1572,2)</f>
        <v>0</v>
      </c>
      <c r="I1572" s="56">
        <f>J1572-H1572</f>
        <v>0</v>
      </c>
      <c r="J1572" s="56">
        <f>ROUND(F1572*G1572,2)</f>
        <v>0</v>
      </c>
      <c r="K1572" s="56">
        <v>2.9999999999999997E-4</v>
      </c>
      <c r="L1572" s="56">
        <f>F1572*K1572</f>
        <v>3.3089999999999994E-3</v>
      </c>
      <c r="M1572" s="57" t="s">
        <v>7</v>
      </c>
      <c r="N1572" s="56">
        <f>IF(M1572="5",I1572,0)</f>
        <v>0</v>
      </c>
      <c r="Y1572" s="56">
        <f>IF(AC1572=0,J1572,0)</f>
        <v>0</v>
      </c>
      <c r="Z1572" s="56">
        <f>IF(AC1572=15,J1572,0)</f>
        <v>0</v>
      </c>
      <c r="AA1572" s="56">
        <f>IF(AC1572=21,J1572,0)</f>
        <v>0</v>
      </c>
      <c r="AC1572" s="58">
        <v>21</v>
      </c>
      <c r="AD1572" s="58">
        <f>G1572*1</f>
        <v>0</v>
      </c>
      <c r="AE1572" s="58">
        <f>G1572*(1-1)</f>
        <v>0</v>
      </c>
      <c r="AL1572" s="58">
        <f>F1572*AD1572</f>
        <v>0</v>
      </c>
      <c r="AM1572" s="58">
        <f>F1572*AE1572</f>
        <v>0</v>
      </c>
      <c r="AN1572" s="59" t="s">
        <v>1753</v>
      </c>
      <c r="AO1572" s="59" t="s">
        <v>1766</v>
      </c>
      <c r="AP1572" s="47" t="s">
        <v>1778</v>
      </c>
    </row>
    <row r="1573" spans="1:42" x14ac:dyDescent="0.2">
      <c r="D1573" s="60" t="s">
        <v>1569</v>
      </c>
      <c r="F1573" s="61">
        <v>11.03</v>
      </c>
    </row>
    <row r="1574" spans="1:42" x14ac:dyDescent="0.2">
      <c r="A1574" s="55" t="s">
        <v>788</v>
      </c>
      <c r="B1574" s="55" t="s">
        <v>1148</v>
      </c>
      <c r="C1574" s="55" t="s">
        <v>1197</v>
      </c>
      <c r="D1574" s="55" t="s">
        <v>1303</v>
      </c>
      <c r="E1574" s="55" t="s">
        <v>1709</v>
      </c>
      <c r="F1574" s="56">
        <v>32.450000000000003</v>
      </c>
      <c r="G1574" s="56">
        <v>0</v>
      </c>
      <c r="H1574" s="56">
        <f>ROUND(F1574*AD1574,2)</f>
        <v>0</v>
      </c>
      <c r="I1574" s="56">
        <f>J1574-H1574</f>
        <v>0</v>
      </c>
      <c r="J1574" s="56">
        <f>ROUND(F1574*G1574,2)</f>
        <v>0</v>
      </c>
      <c r="K1574" s="56">
        <v>2.9999999999999997E-4</v>
      </c>
      <c r="L1574" s="56">
        <f>F1574*K1574</f>
        <v>9.7350000000000006E-3</v>
      </c>
      <c r="M1574" s="57" t="s">
        <v>7</v>
      </c>
      <c r="N1574" s="56">
        <f>IF(M1574="5",I1574,0)</f>
        <v>0</v>
      </c>
      <c r="Y1574" s="56">
        <f>IF(AC1574=0,J1574,0)</f>
        <v>0</v>
      </c>
      <c r="Z1574" s="56">
        <f>IF(AC1574=15,J1574,0)</f>
        <v>0</v>
      </c>
      <c r="AA1574" s="56">
        <f>IF(AC1574=21,J1574,0)</f>
        <v>0</v>
      </c>
      <c r="AC1574" s="58">
        <v>21</v>
      </c>
      <c r="AD1574" s="58">
        <f>G1574*1</f>
        <v>0</v>
      </c>
      <c r="AE1574" s="58">
        <f>G1574*(1-1)</f>
        <v>0</v>
      </c>
      <c r="AL1574" s="58">
        <f>F1574*AD1574</f>
        <v>0</v>
      </c>
      <c r="AM1574" s="58">
        <f>F1574*AE1574</f>
        <v>0</v>
      </c>
      <c r="AN1574" s="59" t="s">
        <v>1753</v>
      </c>
      <c r="AO1574" s="59" t="s">
        <v>1766</v>
      </c>
      <c r="AP1574" s="47" t="s">
        <v>1778</v>
      </c>
    </row>
    <row r="1575" spans="1:42" x14ac:dyDescent="0.2">
      <c r="D1575" s="60" t="s">
        <v>1570</v>
      </c>
      <c r="F1575" s="61">
        <v>32.450000000000003</v>
      </c>
    </row>
    <row r="1576" spans="1:42" x14ac:dyDescent="0.2">
      <c r="A1576" s="55" t="s">
        <v>789</v>
      </c>
      <c r="B1576" s="55" t="s">
        <v>1148</v>
      </c>
      <c r="C1576" s="55" t="s">
        <v>1198</v>
      </c>
      <c r="D1576" s="55" t="s">
        <v>1305</v>
      </c>
      <c r="E1576" s="55" t="s">
        <v>1709</v>
      </c>
      <c r="F1576" s="56">
        <v>10.08</v>
      </c>
      <c r="G1576" s="56">
        <v>0</v>
      </c>
      <c r="H1576" s="56">
        <f>ROUND(F1576*AD1576,2)</f>
        <v>0</v>
      </c>
      <c r="I1576" s="56">
        <f>J1576-H1576</f>
        <v>0</v>
      </c>
      <c r="J1576" s="56">
        <f>ROUND(F1576*G1576,2)</f>
        <v>0</v>
      </c>
      <c r="K1576" s="56">
        <v>2.9999999999999997E-4</v>
      </c>
      <c r="L1576" s="56">
        <f>F1576*K1576</f>
        <v>3.0239999999999998E-3</v>
      </c>
      <c r="M1576" s="57" t="s">
        <v>7</v>
      </c>
      <c r="N1576" s="56">
        <f>IF(M1576="5",I1576,0)</f>
        <v>0</v>
      </c>
      <c r="Y1576" s="56">
        <f>IF(AC1576=0,J1576,0)</f>
        <v>0</v>
      </c>
      <c r="Z1576" s="56">
        <f>IF(AC1576=15,J1576,0)</f>
        <v>0</v>
      </c>
      <c r="AA1576" s="56">
        <f>IF(AC1576=21,J1576,0)</f>
        <v>0</v>
      </c>
      <c r="AC1576" s="58">
        <v>21</v>
      </c>
      <c r="AD1576" s="58">
        <f>G1576*1</f>
        <v>0</v>
      </c>
      <c r="AE1576" s="58">
        <f>G1576*(1-1)</f>
        <v>0</v>
      </c>
      <c r="AL1576" s="58">
        <f>F1576*AD1576</f>
        <v>0</v>
      </c>
      <c r="AM1576" s="58">
        <f>F1576*AE1576</f>
        <v>0</v>
      </c>
      <c r="AN1576" s="59" t="s">
        <v>1753</v>
      </c>
      <c r="AO1576" s="59" t="s">
        <v>1766</v>
      </c>
      <c r="AP1576" s="47" t="s">
        <v>1778</v>
      </c>
    </row>
    <row r="1577" spans="1:42" x14ac:dyDescent="0.2">
      <c r="D1577" s="60" t="s">
        <v>1373</v>
      </c>
      <c r="F1577" s="61">
        <v>10.08</v>
      </c>
    </row>
    <row r="1578" spans="1:42" x14ac:dyDescent="0.2">
      <c r="A1578" s="55" t="s">
        <v>790</v>
      </c>
      <c r="B1578" s="55" t="s">
        <v>1148</v>
      </c>
      <c r="C1578" s="55" t="s">
        <v>1199</v>
      </c>
      <c r="D1578" s="55" t="s">
        <v>1307</v>
      </c>
      <c r="E1578" s="55" t="s">
        <v>1710</v>
      </c>
      <c r="F1578" s="56">
        <v>0.78</v>
      </c>
      <c r="G1578" s="56">
        <v>0</v>
      </c>
      <c r="H1578" s="56">
        <f>ROUND(F1578*AD1578,2)</f>
        <v>0</v>
      </c>
      <c r="I1578" s="56">
        <f>J1578-H1578</f>
        <v>0</v>
      </c>
      <c r="J1578" s="56">
        <f>ROUND(F1578*G1578,2)</f>
        <v>0</v>
      </c>
      <c r="K1578" s="56">
        <v>0</v>
      </c>
      <c r="L1578" s="56">
        <f>F1578*K1578</f>
        <v>0</v>
      </c>
      <c r="M1578" s="57" t="s">
        <v>10</v>
      </c>
      <c r="N1578" s="56">
        <f>IF(M1578="5",I1578,0)</f>
        <v>0</v>
      </c>
      <c r="Y1578" s="56">
        <f>IF(AC1578=0,J1578,0)</f>
        <v>0</v>
      </c>
      <c r="Z1578" s="56">
        <f>IF(AC1578=15,J1578,0)</f>
        <v>0</v>
      </c>
      <c r="AA1578" s="56">
        <f>IF(AC1578=21,J1578,0)</f>
        <v>0</v>
      </c>
      <c r="AC1578" s="58">
        <v>21</v>
      </c>
      <c r="AD1578" s="58">
        <f>G1578*0</f>
        <v>0</v>
      </c>
      <c r="AE1578" s="58">
        <f>G1578*(1-0)</f>
        <v>0</v>
      </c>
      <c r="AL1578" s="58">
        <f>F1578*AD1578</f>
        <v>0</v>
      </c>
      <c r="AM1578" s="58">
        <f>F1578*AE1578</f>
        <v>0</v>
      </c>
      <c r="AN1578" s="59" t="s">
        <v>1753</v>
      </c>
      <c r="AO1578" s="59" t="s">
        <v>1766</v>
      </c>
      <c r="AP1578" s="47" t="s">
        <v>1778</v>
      </c>
    </row>
    <row r="1579" spans="1:42" x14ac:dyDescent="0.2">
      <c r="D1579" s="60" t="s">
        <v>1571</v>
      </c>
      <c r="F1579" s="61">
        <v>0.78</v>
      </c>
    </row>
    <row r="1580" spans="1:42" x14ac:dyDescent="0.2">
      <c r="A1580" s="52"/>
      <c r="B1580" s="53" t="s">
        <v>1148</v>
      </c>
      <c r="C1580" s="53" t="s">
        <v>770</v>
      </c>
      <c r="D1580" s="269" t="s">
        <v>1309</v>
      </c>
      <c r="E1580" s="270"/>
      <c r="F1580" s="270"/>
      <c r="G1580" s="270"/>
      <c r="H1580" s="54">
        <f>SUM(H1581:H1583)</f>
        <v>0</v>
      </c>
      <c r="I1580" s="54">
        <f>SUM(I1581:I1583)</f>
        <v>0</v>
      </c>
      <c r="J1580" s="54">
        <f>H1580+I1580</f>
        <v>0</v>
      </c>
      <c r="K1580" s="47"/>
      <c r="L1580" s="54">
        <f>SUM(L1581:L1583)</f>
        <v>1.4468999999999999E-3</v>
      </c>
      <c r="O1580" s="54">
        <f>IF(P1580="PR",J1580,SUM(N1581:N1583))</f>
        <v>0</v>
      </c>
      <c r="P1580" s="47" t="s">
        <v>1735</v>
      </c>
      <c r="Q1580" s="54">
        <f>IF(P1580="HS",H1580,0)</f>
        <v>0</v>
      </c>
      <c r="R1580" s="54">
        <f>IF(P1580="HS",I1580-O1580,0)</f>
        <v>0</v>
      </c>
      <c r="S1580" s="54">
        <f>IF(P1580="PS",H1580,0)</f>
        <v>0</v>
      </c>
      <c r="T1580" s="54">
        <f>IF(P1580="PS",I1580-O1580,0)</f>
        <v>0</v>
      </c>
      <c r="U1580" s="54">
        <f>IF(P1580="MP",H1580,0)</f>
        <v>0</v>
      </c>
      <c r="V1580" s="54">
        <f>IF(P1580="MP",I1580-O1580,0)</f>
        <v>0</v>
      </c>
      <c r="W1580" s="54">
        <f>IF(P1580="OM",H1580,0)</f>
        <v>0</v>
      </c>
      <c r="X1580" s="47" t="s">
        <v>1148</v>
      </c>
      <c r="AH1580" s="54">
        <f>SUM(Y1581:Y1583)</f>
        <v>0</v>
      </c>
      <c r="AI1580" s="54">
        <f>SUM(Z1581:Z1583)</f>
        <v>0</v>
      </c>
      <c r="AJ1580" s="54">
        <f>SUM(AA1581:AA1583)</f>
        <v>0</v>
      </c>
    </row>
    <row r="1581" spans="1:42" x14ac:dyDescent="0.2">
      <c r="A1581" s="55" t="s">
        <v>791</v>
      </c>
      <c r="B1581" s="55" t="s">
        <v>1148</v>
      </c>
      <c r="C1581" s="55" t="s">
        <v>1200</v>
      </c>
      <c r="D1581" s="55" t="s">
        <v>1310</v>
      </c>
      <c r="E1581" s="55" t="s">
        <v>1708</v>
      </c>
      <c r="F1581" s="56">
        <v>6.89</v>
      </c>
      <c r="G1581" s="56">
        <v>0</v>
      </c>
      <c r="H1581" s="56">
        <f>ROUND(F1581*AD1581,2)</f>
        <v>0</v>
      </c>
      <c r="I1581" s="56">
        <f>J1581-H1581</f>
        <v>0</v>
      </c>
      <c r="J1581" s="56">
        <f>ROUND(F1581*G1581,2)</f>
        <v>0</v>
      </c>
      <c r="K1581" s="56">
        <v>6.9999999999999994E-5</v>
      </c>
      <c r="L1581" s="56">
        <f>F1581*K1581</f>
        <v>4.8229999999999996E-4</v>
      </c>
      <c r="M1581" s="57" t="s">
        <v>7</v>
      </c>
      <c r="N1581" s="56">
        <f>IF(M1581="5",I1581,0)</f>
        <v>0</v>
      </c>
      <c r="Y1581" s="56">
        <f>IF(AC1581=0,J1581,0)</f>
        <v>0</v>
      </c>
      <c r="Z1581" s="56">
        <f>IF(AC1581=15,J1581,0)</f>
        <v>0</v>
      </c>
      <c r="AA1581" s="56">
        <f>IF(AC1581=21,J1581,0)</f>
        <v>0</v>
      </c>
      <c r="AC1581" s="58">
        <v>21</v>
      </c>
      <c r="AD1581" s="58">
        <f>G1581*0.30859375</f>
        <v>0</v>
      </c>
      <c r="AE1581" s="58">
        <f>G1581*(1-0.30859375)</f>
        <v>0</v>
      </c>
      <c r="AL1581" s="58">
        <f>F1581*AD1581</f>
        <v>0</v>
      </c>
      <c r="AM1581" s="58">
        <f>F1581*AE1581</f>
        <v>0</v>
      </c>
      <c r="AN1581" s="59" t="s">
        <v>1754</v>
      </c>
      <c r="AO1581" s="59" t="s">
        <v>1766</v>
      </c>
      <c r="AP1581" s="47" t="s">
        <v>1778</v>
      </c>
    </row>
    <row r="1582" spans="1:42" x14ac:dyDescent="0.2">
      <c r="D1582" s="60" t="s">
        <v>1572</v>
      </c>
      <c r="F1582" s="61">
        <v>6.89</v>
      </c>
    </row>
    <row r="1583" spans="1:42" x14ac:dyDescent="0.2">
      <c r="A1583" s="55" t="s">
        <v>792</v>
      </c>
      <c r="B1583" s="55" t="s">
        <v>1148</v>
      </c>
      <c r="C1583" s="55" t="s">
        <v>1201</v>
      </c>
      <c r="D1583" s="55" t="s">
        <v>1863</v>
      </c>
      <c r="E1583" s="55" t="s">
        <v>1708</v>
      </c>
      <c r="F1583" s="56">
        <v>6.89</v>
      </c>
      <c r="G1583" s="56">
        <v>0</v>
      </c>
      <c r="H1583" s="56">
        <f>ROUND(F1583*AD1583,2)</f>
        <v>0</v>
      </c>
      <c r="I1583" s="56">
        <f>J1583-H1583</f>
        <v>0</v>
      </c>
      <c r="J1583" s="56">
        <f>ROUND(F1583*G1583,2)</f>
        <v>0</v>
      </c>
      <c r="K1583" s="56">
        <v>1.3999999999999999E-4</v>
      </c>
      <c r="L1583" s="56">
        <f>F1583*K1583</f>
        <v>9.6459999999999992E-4</v>
      </c>
      <c r="M1583" s="57" t="s">
        <v>7</v>
      </c>
      <c r="N1583" s="56">
        <f>IF(M1583="5",I1583,0)</f>
        <v>0</v>
      </c>
      <c r="Y1583" s="56">
        <f>IF(AC1583=0,J1583,0)</f>
        <v>0</v>
      </c>
      <c r="Z1583" s="56">
        <f>IF(AC1583=15,J1583,0)</f>
        <v>0</v>
      </c>
      <c r="AA1583" s="56">
        <f>IF(AC1583=21,J1583,0)</f>
        <v>0</v>
      </c>
      <c r="AC1583" s="58">
        <v>21</v>
      </c>
      <c r="AD1583" s="58">
        <f>G1583*0.45045871559633</f>
        <v>0</v>
      </c>
      <c r="AE1583" s="58">
        <f>G1583*(1-0.45045871559633)</f>
        <v>0</v>
      </c>
      <c r="AL1583" s="58">
        <f>F1583*AD1583</f>
        <v>0</v>
      </c>
      <c r="AM1583" s="58">
        <f>F1583*AE1583</f>
        <v>0</v>
      </c>
      <c r="AN1583" s="59" t="s">
        <v>1754</v>
      </c>
      <c r="AO1583" s="59" t="s">
        <v>1766</v>
      </c>
      <c r="AP1583" s="47" t="s">
        <v>1778</v>
      </c>
    </row>
    <row r="1584" spans="1:42" x14ac:dyDescent="0.2">
      <c r="D1584" s="60" t="s">
        <v>1572</v>
      </c>
      <c r="F1584" s="61">
        <v>6.89</v>
      </c>
    </row>
    <row r="1585" spans="1:42" x14ac:dyDescent="0.2">
      <c r="A1585" s="52"/>
      <c r="B1585" s="53" t="s">
        <v>1148</v>
      </c>
      <c r="C1585" s="53" t="s">
        <v>99</v>
      </c>
      <c r="D1585" s="269" t="s">
        <v>1312</v>
      </c>
      <c r="E1585" s="270"/>
      <c r="F1585" s="270"/>
      <c r="G1585" s="270"/>
      <c r="H1585" s="54">
        <f>SUM(H1586:H1594)</f>
        <v>0</v>
      </c>
      <c r="I1585" s="54">
        <f>SUM(I1586:I1594)</f>
        <v>0</v>
      </c>
      <c r="J1585" s="54">
        <f>H1585+I1585</f>
        <v>0</v>
      </c>
      <c r="K1585" s="47"/>
      <c r="L1585" s="54">
        <f>SUM(L1586:L1594)</f>
        <v>3.6836000000000001E-2</v>
      </c>
      <c r="O1585" s="54">
        <f>IF(P1585="PR",J1585,SUM(N1586:N1594))</f>
        <v>0</v>
      </c>
      <c r="P1585" s="47" t="s">
        <v>1734</v>
      </c>
      <c r="Q1585" s="54">
        <f>IF(P1585="HS",H1585,0)</f>
        <v>0</v>
      </c>
      <c r="R1585" s="54">
        <f>IF(P1585="HS",I1585-O1585,0)</f>
        <v>0</v>
      </c>
      <c r="S1585" s="54">
        <f>IF(P1585="PS",H1585,0)</f>
        <v>0</v>
      </c>
      <c r="T1585" s="54">
        <f>IF(P1585="PS",I1585-O1585,0)</f>
        <v>0</v>
      </c>
      <c r="U1585" s="54">
        <f>IF(P1585="MP",H1585,0)</f>
        <v>0</v>
      </c>
      <c r="V1585" s="54">
        <f>IF(P1585="MP",I1585-O1585,0)</f>
        <v>0</v>
      </c>
      <c r="W1585" s="54">
        <f>IF(P1585="OM",H1585,0)</f>
        <v>0</v>
      </c>
      <c r="X1585" s="47" t="s">
        <v>1148</v>
      </c>
      <c r="AH1585" s="54">
        <f>SUM(Y1586:Y1594)</f>
        <v>0</v>
      </c>
      <c r="AI1585" s="54">
        <f>SUM(Z1586:Z1594)</f>
        <v>0</v>
      </c>
      <c r="AJ1585" s="54">
        <f>SUM(AA1586:AA1594)</f>
        <v>0</v>
      </c>
    </row>
    <row r="1586" spans="1:42" x14ac:dyDescent="0.2">
      <c r="A1586" s="55" t="s">
        <v>793</v>
      </c>
      <c r="B1586" s="55" t="s">
        <v>1148</v>
      </c>
      <c r="C1586" s="55" t="s">
        <v>1202</v>
      </c>
      <c r="D1586" s="55" t="s">
        <v>1313</v>
      </c>
      <c r="E1586" s="55" t="s">
        <v>1712</v>
      </c>
      <c r="F1586" s="56">
        <v>2</v>
      </c>
      <c r="G1586" s="56">
        <v>0</v>
      </c>
      <c r="H1586" s="56">
        <f>ROUND(F1586*AD1586,2)</f>
        <v>0</v>
      </c>
      <c r="I1586" s="56">
        <f>J1586-H1586</f>
        <v>0</v>
      </c>
      <c r="J1586" s="56">
        <f>ROUND(F1586*G1586,2)</f>
        <v>0</v>
      </c>
      <c r="K1586" s="56">
        <v>0</v>
      </c>
      <c r="L1586" s="56">
        <f>F1586*K1586</f>
        <v>0</v>
      </c>
      <c r="M1586" s="57" t="s">
        <v>7</v>
      </c>
      <c r="N1586" s="56">
        <f>IF(M1586="5",I1586,0)</f>
        <v>0</v>
      </c>
      <c r="Y1586" s="56">
        <f>IF(AC1586=0,J1586,0)</f>
        <v>0</v>
      </c>
      <c r="Z1586" s="56">
        <f>IF(AC1586=15,J1586,0)</f>
        <v>0</v>
      </c>
      <c r="AA1586" s="56">
        <f>IF(AC1586=21,J1586,0)</f>
        <v>0</v>
      </c>
      <c r="AC1586" s="58">
        <v>21</v>
      </c>
      <c r="AD1586" s="58">
        <f>G1586*0.297029702970297</f>
        <v>0</v>
      </c>
      <c r="AE1586" s="58">
        <f>G1586*(1-0.297029702970297)</f>
        <v>0</v>
      </c>
      <c r="AL1586" s="58">
        <f>F1586*AD1586</f>
        <v>0</v>
      </c>
      <c r="AM1586" s="58">
        <f>F1586*AE1586</f>
        <v>0</v>
      </c>
      <c r="AN1586" s="59" t="s">
        <v>1755</v>
      </c>
      <c r="AO1586" s="59" t="s">
        <v>1767</v>
      </c>
      <c r="AP1586" s="47" t="s">
        <v>1778</v>
      </c>
    </row>
    <row r="1587" spans="1:42" x14ac:dyDescent="0.2">
      <c r="D1587" s="60" t="s">
        <v>1357</v>
      </c>
      <c r="F1587" s="61">
        <v>2</v>
      </c>
    </row>
    <row r="1588" spans="1:42" x14ac:dyDescent="0.2">
      <c r="A1588" s="55" t="s">
        <v>794</v>
      </c>
      <c r="B1588" s="55" t="s">
        <v>1148</v>
      </c>
      <c r="C1588" s="55" t="s">
        <v>1203</v>
      </c>
      <c r="D1588" s="55" t="s">
        <v>1840</v>
      </c>
      <c r="E1588" s="55" t="s">
        <v>1712</v>
      </c>
      <c r="F1588" s="56">
        <v>2</v>
      </c>
      <c r="G1588" s="56">
        <v>0</v>
      </c>
      <c r="H1588" s="56">
        <f>ROUND(F1588*AD1588,2)</f>
        <v>0</v>
      </c>
      <c r="I1588" s="56">
        <f>J1588-H1588</f>
        <v>0</v>
      </c>
      <c r="J1588" s="56">
        <f>ROUND(F1588*G1588,2)</f>
        <v>0</v>
      </c>
      <c r="K1588" s="56">
        <v>4.0000000000000002E-4</v>
      </c>
      <c r="L1588" s="56">
        <f>F1588*K1588</f>
        <v>8.0000000000000004E-4</v>
      </c>
      <c r="M1588" s="57" t="s">
        <v>7</v>
      </c>
      <c r="N1588" s="56">
        <f>IF(M1588="5",I1588,0)</f>
        <v>0</v>
      </c>
      <c r="Y1588" s="56">
        <f>IF(AC1588=0,J1588,0)</f>
        <v>0</v>
      </c>
      <c r="Z1588" s="56">
        <f>IF(AC1588=15,J1588,0)</f>
        <v>0</v>
      </c>
      <c r="AA1588" s="56">
        <f>IF(AC1588=21,J1588,0)</f>
        <v>0</v>
      </c>
      <c r="AC1588" s="58">
        <v>21</v>
      </c>
      <c r="AD1588" s="58">
        <f>G1588*1</f>
        <v>0</v>
      </c>
      <c r="AE1588" s="58">
        <f>G1588*(1-1)</f>
        <v>0</v>
      </c>
      <c r="AL1588" s="58">
        <f>F1588*AD1588</f>
        <v>0</v>
      </c>
      <c r="AM1588" s="58">
        <f>F1588*AE1588</f>
        <v>0</v>
      </c>
      <c r="AN1588" s="59" t="s">
        <v>1755</v>
      </c>
      <c r="AO1588" s="59" t="s">
        <v>1767</v>
      </c>
      <c r="AP1588" s="47" t="s">
        <v>1778</v>
      </c>
    </row>
    <row r="1589" spans="1:42" x14ac:dyDescent="0.2">
      <c r="D1589" s="60" t="s">
        <v>1357</v>
      </c>
      <c r="F1589" s="61">
        <v>2</v>
      </c>
    </row>
    <row r="1590" spans="1:42" x14ac:dyDescent="0.2">
      <c r="A1590" s="55" t="s">
        <v>795</v>
      </c>
      <c r="B1590" s="55" t="s">
        <v>1148</v>
      </c>
      <c r="C1590" s="55" t="s">
        <v>1204</v>
      </c>
      <c r="D1590" s="55" t="s">
        <v>1314</v>
      </c>
      <c r="E1590" s="55" t="s">
        <v>1712</v>
      </c>
      <c r="F1590" s="56">
        <v>2</v>
      </c>
      <c r="G1590" s="56">
        <v>0</v>
      </c>
      <c r="H1590" s="56">
        <f>ROUND(F1590*AD1590,2)</f>
        <v>0</v>
      </c>
      <c r="I1590" s="56">
        <f>J1590-H1590</f>
        <v>0</v>
      </c>
      <c r="J1590" s="56">
        <f>ROUND(F1590*G1590,2)</f>
        <v>0</v>
      </c>
      <c r="K1590" s="56">
        <v>2.14E-3</v>
      </c>
      <c r="L1590" s="56">
        <f>F1590*K1590</f>
        <v>4.28E-3</v>
      </c>
      <c r="M1590" s="57" t="s">
        <v>7</v>
      </c>
      <c r="N1590" s="56">
        <f>IF(M1590="5",I1590,0)</f>
        <v>0</v>
      </c>
      <c r="Y1590" s="56">
        <f>IF(AC1590=0,J1590,0)</f>
        <v>0</v>
      </c>
      <c r="Z1590" s="56">
        <f>IF(AC1590=15,J1590,0)</f>
        <v>0</v>
      </c>
      <c r="AA1590" s="56">
        <f>IF(AC1590=21,J1590,0)</f>
        <v>0</v>
      </c>
      <c r="AC1590" s="58">
        <v>21</v>
      </c>
      <c r="AD1590" s="58">
        <f>G1590*0.474254742547426</f>
        <v>0</v>
      </c>
      <c r="AE1590" s="58">
        <f>G1590*(1-0.474254742547426)</f>
        <v>0</v>
      </c>
      <c r="AL1590" s="58">
        <f>F1590*AD1590</f>
        <v>0</v>
      </c>
      <c r="AM1590" s="58">
        <f>F1590*AE1590</f>
        <v>0</v>
      </c>
      <c r="AN1590" s="59" t="s">
        <v>1755</v>
      </c>
      <c r="AO1590" s="59" t="s">
        <v>1767</v>
      </c>
      <c r="AP1590" s="47" t="s">
        <v>1778</v>
      </c>
    </row>
    <row r="1591" spans="1:42" x14ac:dyDescent="0.2">
      <c r="D1591" s="60" t="s">
        <v>1357</v>
      </c>
      <c r="F1591" s="61">
        <v>2</v>
      </c>
    </row>
    <row r="1592" spans="1:42" x14ac:dyDescent="0.2">
      <c r="A1592" s="55" t="s">
        <v>796</v>
      </c>
      <c r="B1592" s="55" t="s">
        <v>1148</v>
      </c>
      <c r="C1592" s="55" t="s">
        <v>1205</v>
      </c>
      <c r="D1592" s="55" t="s">
        <v>1841</v>
      </c>
      <c r="E1592" s="55" t="s">
        <v>1712</v>
      </c>
      <c r="F1592" s="56">
        <v>2</v>
      </c>
      <c r="G1592" s="56">
        <v>0</v>
      </c>
      <c r="H1592" s="56">
        <f>ROUND(F1592*AD1592,2)</f>
        <v>0</v>
      </c>
      <c r="I1592" s="56">
        <f>J1592-H1592</f>
        <v>0</v>
      </c>
      <c r="J1592" s="56">
        <f>ROUND(F1592*G1592,2)</f>
        <v>0</v>
      </c>
      <c r="K1592" s="56">
        <v>1.4999999999999999E-2</v>
      </c>
      <c r="L1592" s="56">
        <f>F1592*K1592</f>
        <v>0.03</v>
      </c>
      <c r="M1592" s="57" t="s">
        <v>7</v>
      </c>
      <c r="N1592" s="56">
        <f>IF(M1592="5",I1592,0)</f>
        <v>0</v>
      </c>
      <c r="Y1592" s="56">
        <f>IF(AC1592=0,J1592,0)</f>
        <v>0</v>
      </c>
      <c r="Z1592" s="56">
        <f>IF(AC1592=15,J1592,0)</f>
        <v>0</v>
      </c>
      <c r="AA1592" s="56">
        <f>IF(AC1592=21,J1592,0)</f>
        <v>0</v>
      </c>
      <c r="AC1592" s="58">
        <v>21</v>
      </c>
      <c r="AD1592" s="58">
        <f>G1592*1</f>
        <v>0</v>
      </c>
      <c r="AE1592" s="58">
        <f>G1592*(1-1)</f>
        <v>0</v>
      </c>
      <c r="AL1592" s="58">
        <f>F1592*AD1592</f>
        <v>0</v>
      </c>
      <c r="AM1592" s="58">
        <f>F1592*AE1592</f>
        <v>0</v>
      </c>
      <c r="AN1592" s="59" t="s">
        <v>1755</v>
      </c>
      <c r="AO1592" s="59" t="s">
        <v>1767</v>
      </c>
      <c r="AP1592" s="47" t="s">
        <v>1778</v>
      </c>
    </row>
    <row r="1593" spans="1:42" x14ac:dyDescent="0.2">
      <c r="D1593" s="60" t="s">
        <v>1357</v>
      </c>
      <c r="F1593" s="61">
        <v>2</v>
      </c>
    </row>
    <row r="1594" spans="1:42" x14ac:dyDescent="0.2">
      <c r="A1594" s="55" t="s">
        <v>797</v>
      </c>
      <c r="B1594" s="55" t="s">
        <v>1148</v>
      </c>
      <c r="C1594" s="55" t="s">
        <v>1206</v>
      </c>
      <c r="D1594" s="55" t="s">
        <v>1315</v>
      </c>
      <c r="E1594" s="55" t="s">
        <v>1708</v>
      </c>
      <c r="F1594" s="56">
        <v>43.9</v>
      </c>
      <c r="G1594" s="56">
        <v>0</v>
      </c>
      <c r="H1594" s="56">
        <f>ROUND(F1594*AD1594,2)</f>
        <v>0</v>
      </c>
      <c r="I1594" s="56">
        <f>J1594-H1594</f>
        <v>0</v>
      </c>
      <c r="J1594" s="56">
        <f>ROUND(F1594*G1594,2)</f>
        <v>0</v>
      </c>
      <c r="K1594" s="56">
        <v>4.0000000000000003E-5</v>
      </c>
      <c r="L1594" s="56">
        <f>F1594*K1594</f>
        <v>1.7560000000000002E-3</v>
      </c>
      <c r="M1594" s="57" t="s">
        <v>7</v>
      </c>
      <c r="N1594" s="56">
        <f>IF(M1594="5",I1594,0)</f>
        <v>0</v>
      </c>
      <c r="Y1594" s="56">
        <f>IF(AC1594=0,J1594,0)</f>
        <v>0</v>
      </c>
      <c r="Z1594" s="56">
        <f>IF(AC1594=15,J1594,0)</f>
        <v>0</v>
      </c>
      <c r="AA1594" s="56">
        <f>IF(AC1594=21,J1594,0)</f>
        <v>0</v>
      </c>
      <c r="AC1594" s="58">
        <v>21</v>
      </c>
      <c r="AD1594" s="58">
        <f>G1594*0.0193808882907133</f>
        <v>0</v>
      </c>
      <c r="AE1594" s="58">
        <f>G1594*(1-0.0193808882907133)</f>
        <v>0</v>
      </c>
      <c r="AL1594" s="58">
        <f>F1594*AD1594</f>
        <v>0</v>
      </c>
      <c r="AM1594" s="58">
        <f>F1594*AE1594</f>
        <v>0</v>
      </c>
      <c r="AN1594" s="59" t="s">
        <v>1755</v>
      </c>
      <c r="AO1594" s="59" t="s">
        <v>1767</v>
      </c>
      <c r="AP1594" s="47" t="s">
        <v>1778</v>
      </c>
    </row>
    <row r="1595" spans="1:42" x14ac:dyDescent="0.2">
      <c r="D1595" s="60" t="s">
        <v>1573</v>
      </c>
      <c r="F1595" s="61">
        <v>43.9</v>
      </c>
    </row>
    <row r="1596" spans="1:42" x14ac:dyDescent="0.2">
      <c r="A1596" s="52"/>
      <c r="B1596" s="53" t="s">
        <v>1148</v>
      </c>
      <c r="C1596" s="53" t="s">
        <v>100</v>
      </c>
      <c r="D1596" s="269" t="s">
        <v>1317</v>
      </c>
      <c r="E1596" s="270"/>
      <c r="F1596" s="270"/>
      <c r="G1596" s="270"/>
      <c r="H1596" s="54">
        <f>SUM(H1597:H1603)</f>
        <v>0</v>
      </c>
      <c r="I1596" s="54">
        <f>SUM(I1597:I1603)</f>
        <v>0</v>
      </c>
      <c r="J1596" s="54">
        <f>H1596+I1596</f>
        <v>0</v>
      </c>
      <c r="K1596" s="47"/>
      <c r="L1596" s="54">
        <f>SUM(L1597:L1603)</f>
        <v>0.16058000000000003</v>
      </c>
      <c r="O1596" s="54">
        <f>IF(P1596="PR",J1596,SUM(N1597:N1603))</f>
        <v>0</v>
      </c>
      <c r="P1596" s="47" t="s">
        <v>1734</v>
      </c>
      <c r="Q1596" s="54">
        <f>IF(P1596="HS",H1596,0)</f>
        <v>0</v>
      </c>
      <c r="R1596" s="54">
        <f>IF(P1596="HS",I1596-O1596,0)</f>
        <v>0</v>
      </c>
      <c r="S1596" s="54">
        <f>IF(P1596="PS",H1596,0)</f>
        <v>0</v>
      </c>
      <c r="T1596" s="54">
        <f>IF(P1596="PS",I1596-O1596,0)</f>
        <v>0</v>
      </c>
      <c r="U1596" s="54">
        <f>IF(P1596="MP",H1596,0)</f>
        <v>0</v>
      </c>
      <c r="V1596" s="54">
        <f>IF(P1596="MP",I1596-O1596,0)</f>
        <v>0</v>
      </c>
      <c r="W1596" s="54">
        <f>IF(P1596="OM",H1596,0)</f>
        <v>0</v>
      </c>
      <c r="X1596" s="47" t="s">
        <v>1148</v>
      </c>
      <c r="AH1596" s="54">
        <f>SUM(Y1597:Y1603)</f>
        <v>0</v>
      </c>
      <c r="AI1596" s="54">
        <f>SUM(Z1597:Z1603)</f>
        <v>0</v>
      </c>
      <c r="AJ1596" s="54">
        <f>SUM(AA1597:AA1603)</f>
        <v>0</v>
      </c>
    </row>
    <row r="1597" spans="1:42" x14ac:dyDescent="0.2">
      <c r="A1597" s="55" t="s">
        <v>798</v>
      </c>
      <c r="B1597" s="55" t="s">
        <v>1148</v>
      </c>
      <c r="C1597" s="55" t="s">
        <v>1207</v>
      </c>
      <c r="D1597" s="55" t="s">
        <v>1574</v>
      </c>
      <c r="E1597" s="55" t="s">
        <v>1712</v>
      </c>
      <c r="F1597" s="56">
        <v>2</v>
      </c>
      <c r="G1597" s="56">
        <v>0</v>
      </c>
      <c r="H1597" s="56">
        <f t="shared" ref="H1597:H1603" si="360">ROUND(F1597*AD1597,2)</f>
        <v>0</v>
      </c>
      <c r="I1597" s="56">
        <f t="shared" ref="I1597:I1603" si="361">J1597-H1597</f>
        <v>0</v>
      </c>
      <c r="J1597" s="56">
        <f t="shared" ref="J1597:J1603" si="362">ROUND(F1597*G1597,2)</f>
        <v>0</v>
      </c>
      <c r="K1597" s="56">
        <v>4.0000000000000002E-4</v>
      </c>
      <c r="L1597" s="56">
        <f t="shared" ref="L1597:L1603" si="363">F1597*K1597</f>
        <v>8.0000000000000004E-4</v>
      </c>
      <c r="M1597" s="57" t="s">
        <v>8</v>
      </c>
      <c r="N1597" s="56">
        <f t="shared" ref="N1597:N1603" si="364">IF(M1597="5",I1597,0)</f>
        <v>0</v>
      </c>
      <c r="Y1597" s="56">
        <f t="shared" ref="Y1597:Y1603" si="365">IF(AC1597=0,J1597,0)</f>
        <v>0</v>
      </c>
      <c r="Z1597" s="56">
        <f t="shared" ref="Z1597:Z1603" si="366">IF(AC1597=15,J1597,0)</f>
        <v>0</v>
      </c>
      <c r="AA1597" s="56">
        <f t="shared" ref="AA1597:AA1603" si="367">IF(AC1597=21,J1597,0)</f>
        <v>0</v>
      </c>
      <c r="AC1597" s="58">
        <v>21</v>
      </c>
      <c r="AD1597" s="58">
        <f t="shared" ref="AD1597:AD1603" si="368">G1597*0</f>
        <v>0</v>
      </c>
      <c r="AE1597" s="58">
        <f t="shared" ref="AE1597:AE1603" si="369">G1597*(1-0)</f>
        <v>0</v>
      </c>
      <c r="AL1597" s="58">
        <f t="shared" ref="AL1597:AL1603" si="370">F1597*AD1597</f>
        <v>0</v>
      </c>
      <c r="AM1597" s="58">
        <f t="shared" ref="AM1597:AM1603" si="371">F1597*AE1597</f>
        <v>0</v>
      </c>
      <c r="AN1597" s="59" t="s">
        <v>1756</v>
      </c>
      <c r="AO1597" s="59" t="s">
        <v>1767</v>
      </c>
      <c r="AP1597" s="47" t="s">
        <v>1778</v>
      </c>
    </row>
    <row r="1598" spans="1:42" x14ac:dyDescent="0.2">
      <c r="A1598" s="55" t="s">
        <v>799</v>
      </c>
      <c r="B1598" s="55" t="s">
        <v>1148</v>
      </c>
      <c r="C1598" s="55" t="s">
        <v>1208</v>
      </c>
      <c r="D1598" s="55" t="s">
        <v>1319</v>
      </c>
      <c r="E1598" s="55" t="s">
        <v>1712</v>
      </c>
      <c r="F1598" s="56">
        <v>3</v>
      </c>
      <c r="G1598" s="56">
        <v>0</v>
      </c>
      <c r="H1598" s="56">
        <f t="shared" si="360"/>
        <v>0</v>
      </c>
      <c r="I1598" s="56">
        <f t="shared" si="361"/>
        <v>0</v>
      </c>
      <c r="J1598" s="56">
        <f t="shared" si="362"/>
        <v>0</v>
      </c>
      <c r="K1598" s="56">
        <v>4.0000000000000002E-4</v>
      </c>
      <c r="L1598" s="56">
        <f t="shared" si="363"/>
        <v>1.2000000000000001E-3</v>
      </c>
      <c r="M1598" s="57" t="s">
        <v>8</v>
      </c>
      <c r="N1598" s="56">
        <f t="shared" si="364"/>
        <v>0</v>
      </c>
      <c r="Y1598" s="56">
        <f t="shared" si="365"/>
        <v>0</v>
      </c>
      <c r="Z1598" s="56">
        <f t="shared" si="366"/>
        <v>0</v>
      </c>
      <c r="AA1598" s="56">
        <f t="shared" si="367"/>
        <v>0</v>
      </c>
      <c r="AC1598" s="58">
        <v>21</v>
      </c>
      <c r="AD1598" s="58">
        <f t="shared" si="368"/>
        <v>0</v>
      </c>
      <c r="AE1598" s="58">
        <f t="shared" si="369"/>
        <v>0</v>
      </c>
      <c r="AL1598" s="58">
        <f t="shared" si="370"/>
        <v>0</v>
      </c>
      <c r="AM1598" s="58">
        <f t="shared" si="371"/>
        <v>0</v>
      </c>
      <c r="AN1598" s="59" t="s">
        <v>1756</v>
      </c>
      <c r="AO1598" s="59" t="s">
        <v>1767</v>
      </c>
      <c r="AP1598" s="47" t="s">
        <v>1778</v>
      </c>
    </row>
    <row r="1599" spans="1:42" x14ac:dyDescent="0.2">
      <c r="A1599" s="55" t="s">
        <v>800</v>
      </c>
      <c r="B1599" s="55" t="s">
        <v>1148</v>
      </c>
      <c r="C1599" s="55" t="s">
        <v>1209</v>
      </c>
      <c r="D1599" s="55" t="s">
        <v>1320</v>
      </c>
      <c r="E1599" s="55" t="s">
        <v>1712</v>
      </c>
      <c r="F1599" s="56">
        <v>3</v>
      </c>
      <c r="G1599" s="56">
        <v>0</v>
      </c>
      <c r="H1599" s="56">
        <f t="shared" si="360"/>
        <v>0</v>
      </c>
      <c r="I1599" s="56">
        <f t="shared" si="361"/>
        <v>0</v>
      </c>
      <c r="J1599" s="56">
        <f t="shared" si="362"/>
        <v>0</v>
      </c>
      <c r="K1599" s="56">
        <v>3.0000000000000001E-3</v>
      </c>
      <c r="L1599" s="56">
        <f t="shared" si="363"/>
        <v>9.0000000000000011E-3</v>
      </c>
      <c r="M1599" s="57" t="s">
        <v>8</v>
      </c>
      <c r="N1599" s="56">
        <f t="shared" si="364"/>
        <v>0</v>
      </c>
      <c r="Y1599" s="56">
        <f t="shared" si="365"/>
        <v>0</v>
      </c>
      <c r="Z1599" s="56">
        <f t="shared" si="366"/>
        <v>0</v>
      </c>
      <c r="AA1599" s="56">
        <f t="shared" si="367"/>
        <v>0</v>
      </c>
      <c r="AC1599" s="58">
        <v>21</v>
      </c>
      <c r="AD1599" s="58">
        <f t="shared" si="368"/>
        <v>0</v>
      </c>
      <c r="AE1599" s="58">
        <f t="shared" si="369"/>
        <v>0</v>
      </c>
      <c r="AL1599" s="58">
        <f t="shared" si="370"/>
        <v>0</v>
      </c>
      <c r="AM1599" s="58">
        <f t="shared" si="371"/>
        <v>0</v>
      </c>
      <c r="AN1599" s="59" t="s">
        <v>1756</v>
      </c>
      <c r="AO1599" s="59" t="s">
        <v>1767</v>
      </c>
      <c r="AP1599" s="47" t="s">
        <v>1778</v>
      </c>
    </row>
    <row r="1600" spans="1:42" x14ac:dyDescent="0.2">
      <c r="A1600" s="55" t="s">
        <v>801</v>
      </c>
      <c r="B1600" s="55" t="s">
        <v>1148</v>
      </c>
      <c r="C1600" s="55" t="s">
        <v>1210</v>
      </c>
      <c r="D1600" s="55" t="s">
        <v>1321</v>
      </c>
      <c r="E1600" s="55" t="s">
        <v>1712</v>
      </c>
      <c r="F1600" s="56">
        <v>2</v>
      </c>
      <c r="G1600" s="56">
        <v>0</v>
      </c>
      <c r="H1600" s="56">
        <f t="shared" si="360"/>
        <v>0</v>
      </c>
      <c r="I1600" s="56">
        <f t="shared" si="361"/>
        <v>0</v>
      </c>
      <c r="J1600" s="56">
        <f t="shared" si="362"/>
        <v>0</v>
      </c>
      <c r="K1600" s="56">
        <v>5.0000000000000001E-4</v>
      </c>
      <c r="L1600" s="56">
        <f t="shared" si="363"/>
        <v>1E-3</v>
      </c>
      <c r="M1600" s="57" t="s">
        <v>8</v>
      </c>
      <c r="N1600" s="56">
        <f t="shared" si="364"/>
        <v>0</v>
      </c>
      <c r="Y1600" s="56">
        <f t="shared" si="365"/>
        <v>0</v>
      </c>
      <c r="Z1600" s="56">
        <f t="shared" si="366"/>
        <v>0</v>
      </c>
      <c r="AA1600" s="56">
        <f t="shared" si="367"/>
        <v>0</v>
      </c>
      <c r="AC1600" s="58">
        <v>21</v>
      </c>
      <c r="AD1600" s="58">
        <f t="shared" si="368"/>
        <v>0</v>
      </c>
      <c r="AE1600" s="58">
        <f t="shared" si="369"/>
        <v>0</v>
      </c>
      <c r="AL1600" s="58">
        <f t="shared" si="370"/>
        <v>0</v>
      </c>
      <c r="AM1600" s="58">
        <f t="shared" si="371"/>
        <v>0</v>
      </c>
      <c r="AN1600" s="59" t="s">
        <v>1756</v>
      </c>
      <c r="AO1600" s="59" t="s">
        <v>1767</v>
      </c>
      <c r="AP1600" s="47" t="s">
        <v>1778</v>
      </c>
    </row>
    <row r="1601" spans="1:42" x14ac:dyDescent="0.2">
      <c r="A1601" s="55" t="s">
        <v>802</v>
      </c>
      <c r="B1601" s="55" t="s">
        <v>1148</v>
      </c>
      <c r="C1601" s="55" t="s">
        <v>1211</v>
      </c>
      <c r="D1601" s="55" t="s">
        <v>1322</v>
      </c>
      <c r="E1601" s="55" t="s">
        <v>1708</v>
      </c>
      <c r="F1601" s="56">
        <v>6.4</v>
      </c>
      <c r="G1601" s="56">
        <v>0</v>
      </c>
      <c r="H1601" s="56">
        <f t="shared" si="360"/>
        <v>0</v>
      </c>
      <c r="I1601" s="56">
        <f t="shared" si="361"/>
        <v>0</v>
      </c>
      <c r="J1601" s="56">
        <f t="shared" si="362"/>
        <v>0</v>
      </c>
      <c r="K1601" s="56">
        <v>0.02</v>
      </c>
      <c r="L1601" s="56">
        <f t="shared" si="363"/>
        <v>0.128</v>
      </c>
      <c r="M1601" s="57" t="s">
        <v>7</v>
      </c>
      <c r="N1601" s="56">
        <f t="shared" si="364"/>
        <v>0</v>
      </c>
      <c r="Y1601" s="56">
        <f t="shared" si="365"/>
        <v>0</v>
      </c>
      <c r="Z1601" s="56">
        <f t="shared" si="366"/>
        <v>0</v>
      </c>
      <c r="AA1601" s="56">
        <f t="shared" si="367"/>
        <v>0</v>
      </c>
      <c r="AC1601" s="58">
        <v>21</v>
      </c>
      <c r="AD1601" s="58">
        <f t="shared" si="368"/>
        <v>0</v>
      </c>
      <c r="AE1601" s="58">
        <f t="shared" si="369"/>
        <v>0</v>
      </c>
      <c r="AL1601" s="58">
        <f t="shared" si="370"/>
        <v>0</v>
      </c>
      <c r="AM1601" s="58">
        <f t="shared" si="371"/>
        <v>0</v>
      </c>
      <c r="AN1601" s="59" t="s">
        <v>1756</v>
      </c>
      <c r="AO1601" s="59" t="s">
        <v>1767</v>
      </c>
      <c r="AP1601" s="47" t="s">
        <v>1778</v>
      </c>
    </row>
    <row r="1602" spans="1:42" x14ac:dyDescent="0.2">
      <c r="A1602" s="55" t="s">
        <v>803</v>
      </c>
      <c r="B1602" s="55" t="s">
        <v>1148</v>
      </c>
      <c r="C1602" s="55" t="s">
        <v>1212</v>
      </c>
      <c r="D1602" s="55" t="s">
        <v>1323</v>
      </c>
      <c r="E1602" s="55" t="s">
        <v>1709</v>
      </c>
      <c r="F1602" s="56">
        <v>0.7</v>
      </c>
      <c r="G1602" s="56">
        <v>0</v>
      </c>
      <c r="H1602" s="56">
        <f t="shared" si="360"/>
        <v>0</v>
      </c>
      <c r="I1602" s="56">
        <f t="shared" si="361"/>
        <v>0</v>
      </c>
      <c r="J1602" s="56">
        <f t="shared" si="362"/>
        <v>0</v>
      </c>
      <c r="K1602" s="56">
        <v>9.4000000000000004E-3</v>
      </c>
      <c r="L1602" s="56">
        <f t="shared" si="363"/>
        <v>6.5799999999999999E-3</v>
      </c>
      <c r="M1602" s="57" t="s">
        <v>8</v>
      </c>
      <c r="N1602" s="56">
        <f t="shared" si="364"/>
        <v>0</v>
      </c>
      <c r="Y1602" s="56">
        <f t="shared" si="365"/>
        <v>0</v>
      </c>
      <c r="Z1602" s="56">
        <f t="shared" si="366"/>
        <v>0</v>
      </c>
      <c r="AA1602" s="56">
        <f t="shared" si="367"/>
        <v>0</v>
      </c>
      <c r="AC1602" s="58">
        <v>21</v>
      </c>
      <c r="AD1602" s="58">
        <f t="shared" si="368"/>
        <v>0</v>
      </c>
      <c r="AE1602" s="58">
        <f t="shared" si="369"/>
        <v>0</v>
      </c>
      <c r="AL1602" s="58">
        <f t="shared" si="370"/>
        <v>0</v>
      </c>
      <c r="AM1602" s="58">
        <f t="shared" si="371"/>
        <v>0</v>
      </c>
      <c r="AN1602" s="59" t="s">
        <v>1756</v>
      </c>
      <c r="AO1602" s="59" t="s">
        <v>1767</v>
      </c>
      <c r="AP1602" s="47" t="s">
        <v>1778</v>
      </c>
    </row>
    <row r="1603" spans="1:42" x14ac:dyDescent="0.2">
      <c r="A1603" s="55" t="s">
        <v>804</v>
      </c>
      <c r="B1603" s="55" t="s">
        <v>1148</v>
      </c>
      <c r="C1603" s="55" t="s">
        <v>1213</v>
      </c>
      <c r="D1603" s="55" t="s">
        <v>1324</v>
      </c>
      <c r="E1603" s="55" t="s">
        <v>1712</v>
      </c>
      <c r="F1603" s="56">
        <v>2</v>
      </c>
      <c r="G1603" s="56">
        <v>0</v>
      </c>
      <c r="H1603" s="56">
        <f t="shared" si="360"/>
        <v>0</v>
      </c>
      <c r="I1603" s="56">
        <f t="shared" si="361"/>
        <v>0</v>
      </c>
      <c r="J1603" s="56">
        <f t="shared" si="362"/>
        <v>0</v>
      </c>
      <c r="K1603" s="56">
        <v>7.0000000000000001E-3</v>
      </c>
      <c r="L1603" s="56">
        <f t="shared" si="363"/>
        <v>1.4E-2</v>
      </c>
      <c r="M1603" s="57" t="s">
        <v>8</v>
      </c>
      <c r="N1603" s="56">
        <f t="shared" si="364"/>
        <v>0</v>
      </c>
      <c r="Y1603" s="56">
        <f t="shared" si="365"/>
        <v>0</v>
      </c>
      <c r="Z1603" s="56">
        <f t="shared" si="366"/>
        <v>0</v>
      </c>
      <c r="AA1603" s="56">
        <f t="shared" si="367"/>
        <v>0</v>
      </c>
      <c r="AC1603" s="58">
        <v>21</v>
      </c>
      <c r="AD1603" s="58">
        <f t="shared" si="368"/>
        <v>0</v>
      </c>
      <c r="AE1603" s="58">
        <f t="shared" si="369"/>
        <v>0</v>
      </c>
      <c r="AL1603" s="58">
        <f t="shared" si="370"/>
        <v>0</v>
      </c>
      <c r="AM1603" s="58">
        <f t="shared" si="371"/>
        <v>0</v>
      </c>
      <c r="AN1603" s="59" t="s">
        <v>1756</v>
      </c>
      <c r="AO1603" s="59" t="s">
        <v>1767</v>
      </c>
      <c r="AP1603" s="47" t="s">
        <v>1778</v>
      </c>
    </row>
    <row r="1604" spans="1:42" x14ac:dyDescent="0.2">
      <c r="A1604" s="52"/>
      <c r="B1604" s="53" t="s">
        <v>1148</v>
      </c>
      <c r="C1604" s="53" t="s">
        <v>101</v>
      </c>
      <c r="D1604" s="269" t="s">
        <v>1325</v>
      </c>
      <c r="E1604" s="270"/>
      <c r="F1604" s="270"/>
      <c r="G1604" s="270"/>
      <c r="H1604" s="54">
        <f>SUM(H1605:H1611)</f>
        <v>0</v>
      </c>
      <c r="I1604" s="54">
        <f>SUM(I1605:I1611)</f>
        <v>0</v>
      </c>
      <c r="J1604" s="54">
        <f>H1604+I1604</f>
        <v>0</v>
      </c>
      <c r="K1604" s="47"/>
      <c r="L1604" s="54">
        <f>SUM(L1605:L1611)</f>
        <v>2.00624</v>
      </c>
      <c r="O1604" s="54">
        <f>IF(P1604="PR",J1604,SUM(N1605:N1611))</f>
        <v>0</v>
      </c>
      <c r="P1604" s="47" t="s">
        <v>1734</v>
      </c>
      <c r="Q1604" s="54">
        <f>IF(P1604="HS",H1604,0)</f>
        <v>0</v>
      </c>
      <c r="R1604" s="54">
        <f>IF(P1604="HS",I1604-O1604,0)</f>
        <v>0</v>
      </c>
      <c r="S1604" s="54">
        <f>IF(P1604="PS",H1604,0)</f>
        <v>0</v>
      </c>
      <c r="T1604" s="54">
        <f>IF(P1604="PS",I1604-O1604,0)</f>
        <v>0</v>
      </c>
      <c r="U1604" s="54">
        <f>IF(P1604="MP",H1604,0)</f>
        <v>0</v>
      </c>
      <c r="V1604" s="54">
        <f>IF(P1604="MP",I1604-O1604,0)</f>
        <v>0</v>
      </c>
      <c r="W1604" s="54">
        <f>IF(P1604="OM",H1604,0)</f>
        <v>0</v>
      </c>
      <c r="X1604" s="47" t="s">
        <v>1148</v>
      </c>
      <c r="AH1604" s="54">
        <f>SUM(Y1605:Y1611)</f>
        <v>0</v>
      </c>
      <c r="AI1604" s="54">
        <f>SUM(Z1605:Z1611)</f>
        <v>0</v>
      </c>
      <c r="AJ1604" s="54">
        <f>SUM(AA1605:AA1611)</f>
        <v>0</v>
      </c>
    </row>
    <row r="1605" spans="1:42" x14ac:dyDescent="0.2">
      <c r="A1605" s="55" t="s">
        <v>805</v>
      </c>
      <c r="B1605" s="55" t="s">
        <v>1148</v>
      </c>
      <c r="C1605" s="55" t="s">
        <v>1218</v>
      </c>
      <c r="D1605" s="55" t="s">
        <v>1330</v>
      </c>
      <c r="E1605" s="55" t="s">
        <v>1712</v>
      </c>
      <c r="F1605" s="56">
        <v>2</v>
      </c>
      <c r="G1605" s="56">
        <v>0</v>
      </c>
      <c r="H1605" s="56">
        <f t="shared" ref="H1605:H1611" si="372">ROUND(F1605*AD1605,2)</f>
        <v>0</v>
      </c>
      <c r="I1605" s="56">
        <f t="shared" ref="I1605:I1611" si="373">J1605-H1605</f>
        <v>0</v>
      </c>
      <c r="J1605" s="56">
        <f t="shared" ref="J1605:J1611" si="374">ROUND(F1605*G1605,2)</f>
        <v>0</v>
      </c>
      <c r="K1605" s="56">
        <v>1.56E-3</v>
      </c>
      <c r="L1605" s="56">
        <f t="shared" ref="L1605:L1611" si="375">F1605*K1605</f>
        <v>3.1199999999999999E-3</v>
      </c>
      <c r="M1605" s="57" t="s">
        <v>7</v>
      </c>
      <c r="N1605" s="56">
        <f t="shared" ref="N1605:N1611" si="376">IF(M1605="5",I1605,0)</f>
        <v>0</v>
      </c>
      <c r="Y1605" s="56">
        <f t="shared" ref="Y1605:Y1611" si="377">IF(AC1605=0,J1605,0)</f>
        <v>0</v>
      </c>
      <c r="Z1605" s="56">
        <f t="shared" ref="Z1605:Z1611" si="378">IF(AC1605=15,J1605,0)</f>
        <v>0</v>
      </c>
      <c r="AA1605" s="56">
        <f t="shared" ref="AA1605:AA1611" si="379">IF(AC1605=21,J1605,0)</f>
        <v>0</v>
      </c>
      <c r="AC1605" s="58">
        <v>21</v>
      </c>
      <c r="AD1605" s="58">
        <f t="shared" ref="AD1605:AD1611" si="380">G1605*0</f>
        <v>0</v>
      </c>
      <c r="AE1605" s="58">
        <f t="shared" ref="AE1605:AE1611" si="381">G1605*(1-0)</f>
        <v>0</v>
      </c>
      <c r="AL1605" s="58">
        <f t="shared" ref="AL1605:AL1611" si="382">F1605*AD1605</f>
        <v>0</v>
      </c>
      <c r="AM1605" s="58">
        <f t="shared" ref="AM1605:AM1611" si="383">F1605*AE1605</f>
        <v>0</v>
      </c>
      <c r="AN1605" s="59" t="s">
        <v>1757</v>
      </c>
      <c r="AO1605" s="59" t="s">
        <v>1767</v>
      </c>
      <c r="AP1605" s="47" t="s">
        <v>1778</v>
      </c>
    </row>
    <row r="1606" spans="1:42" x14ac:dyDescent="0.2">
      <c r="A1606" s="55" t="s">
        <v>806</v>
      </c>
      <c r="B1606" s="55" t="s">
        <v>1148</v>
      </c>
      <c r="C1606" s="55" t="s">
        <v>1220</v>
      </c>
      <c r="D1606" s="55" t="s">
        <v>1332</v>
      </c>
      <c r="E1606" s="55" t="s">
        <v>1712</v>
      </c>
      <c r="F1606" s="56">
        <v>2</v>
      </c>
      <c r="G1606" s="56">
        <v>0</v>
      </c>
      <c r="H1606" s="56">
        <f t="shared" si="372"/>
        <v>0</v>
      </c>
      <c r="I1606" s="56">
        <f t="shared" si="373"/>
        <v>0</v>
      </c>
      <c r="J1606" s="56">
        <f t="shared" si="374"/>
        <v>0</v>
      </c>
      <c r="K1606" s="56">
        <v>1.9460000000000002E-2</v>
      </c>
      <c r="L1606" s="56">
        <f t="shared" si="375"/>
        <v>3.8920000000000003E-2</v>
      </c>
      <c r="M1606" s="57" t="s">
        <v>7</v>
      </c>
      <c r="N1606" s="56">
        <f t="shared" si="376"/>
        <v>0</v>
      </c>
      <c r="Y1606" s="56">
        <f t="shared" si="377"/>
        <v>0</v>
      </c>
      <c r="Z1606" s="56">
        <f t="shared" si="378"/>
        <v>0</v>
      </c>
      <c r="AA1606" s="56">
        <f t="shared" si="379"/>
        <v>0</v>
      </c>
      <c r="AC1606" s="58">
        <v>21</v>
      </c>
      <c r="AD1606" s="58">
        <f t="shared" si="380"/>
        <v>0</v>
      </c>
      <c r="AE1606" s="58">
        <f t="shared" si="381"/>
        <v>0</v>
      </c>
      <c r="AL1606" s="58">
        <f t="shared" si="382"/>
        <v>0</v>
      </c>
      <c r="AM1606" s="58">
        <f t="shared" si="383"/>
        <v>0</v>
      </c>
      <c r="AN1606" s="59" t="s">
        <v>1757</v>
      </c>
      <c r="AO1606" s="59" t="s">
        <v>1767</v>
      </c>
      <c r="AP1606" s="47" t="s">
        <v>1778</v>
      </c>
    </row>
    <row r="1607" spans="1:42" x14ac:dyDescent="0.2">
      <c r="A1607" s="55" t="s">
        <v>807</v>
      </c>
      <c r="B1607" s="55" t="s">
        <v>1148</v>
      </c>
      <c r="C1607" s="55" t="s">
        <v>1235</v>
      </c>
      <c r="D1607" s="55" t="s">
        <v>1575</v>
      </c>
      <c r="E1607" s="55" t="s">
        <v>1712</v>
      </c>
      <c r="F1607" s="56">
        <v>1</v>
      </c>
      <c r="G1607" s="56">
        <v>0</v>
      </c>
      <c r="H1607" s="56">
        <f t="shared" si="372"/>
        <v>0</v>
      </c>
      <c r="I1607" s="56">
        <f t="shared" si="373"/>
        <v>0</v>
      </c>
      <c r="J1607" s="56">
        <f t="shared" si="374"/>
        <v>0</v>
      </c>
      <c r="K1607" s="56">
        <v>2.4500000000000001E-2</v>
      </c>
      <c r="L1607" s="56">
        <f t="shared" si="375"/>
        <v>2.4500000000000001E-2</v>
      </c>
      <c r="M1607" s="57" t="s">
        <v>7</v>
      </c>
      <c r="N1607" s="56">
        <f t="shared" si="376"/>
        <v>0</v>
      </c>
      <c r="Y1607" s="56">
        <f t="shared" si="377"/>
        <v>0</v>
      </c>
      <c r="Z1607" s="56">
        <f t="shared" si="378"/>
        <v>0</v>
      </c>
      <c r="AA1607" s="56">
        <f t="shared" si="379"/>
        <v>0</v>
      </c>
      <c r="AC1607" s="58">
        <v>21</v>
      </c>
      <c r="AD1607" s="58">
        <f t="shared" si="380"/>
        <v>0</v>
      </c>
      <c r="AE1607" s="58">
        <f t="shared" si="381"/>
        <v>0</v>
      </c>
      <c r="AL1607" s="58">
        <f t="shared" si="382"/>
        <v>0</v>
      </c>
      <c r="AM1607" s="58">
        <f t="shared" si="383"/>
        <v>0</v>
      </c>
      <c r="AN1607" s="59" t="s">
        <v>1757</v>
      </c>
      <c r="AO1607" s="59" t="s">
        <v>1767</v>
      </c>
      <c r="AP1607" s="47" t="s">
        <v>1778</v>
      </c>
    </row>
    <row r="1608" spans="1:42" x14ac:dyDescent="0.2">
      <c r="A1608" s="55" t="s">
        <v>808</v>
      </c>
      <c r="B1608" s="55" t="s">
        <v>1148</v>
      </c>
      <c r="C1608" s="55" t="s">
        <v>1215</v>
      </c>
      <c r="D1608" s="55" t="s">
        <v>1327</v>
      </c>
      <c r="E1608" s="55" t="s">
        <v>1712</v>
      </c>
      <c r="F1608" s="56">
        <v>1</v>
      </c>
      <c r="G1608" s="56">
        <v>0</v>
      </c>
      <c r="H1608" s="56">
        <f t="shared" si="372"/>
        <v>0</v>
      </c>
      <c r="I1608" s="56">
        <f t="shared" si="373"/>
        <v>0</v>
      </c>
      <c r="J1608" s="56">
        <f t="shared" si="374"/>
        <v>0</v>
      </c>
      <c r="K1608" s="56">
        <v>5.1999999999999995E-4</v>
      </c>
      <c r="L1608" s="56">
        <f t="shared" si="375"/>
        <v>5.1999999999999995E-4</v>
      </c>
      <c r="M1608" s="57" t="s">
        <v>7</v>
      </c>
      <c r="N1608" s="56">
        <f t="shared" si="376"/>
        <v>0</v>
      </c>
      <c r="Y1608" s="56">
        <f t="shared" si="377"/>
        <v>0</v>
      </c>
      <c r="Z1608" s="56">
        <f t="shared" si="378"/>
        <v>0</v>
      </c>
      <c r="AA1608" s="56">
        <f t="shared" si="379"/>
        <v>0</v>
      </c>
      <c r="AC1608" s="58">
        <v>21</v>
      </c>
      <c r="AD1608" s="58">
        <f t="shared" si="380"/>
        <v>0</v>
      </c>
      <c r="AE1608" s="58">
        <f t="shared" si="381"/>
        <v>0</v>
      </c>
      <c r="AL1608" s="58">
        <f t="shared" si="382"/>
        <v>0</v>
      </c>
      <c r="AM1608" s="58">
        <f t="shared" si="383"/>
        <v>0</v>
      </c>
      <c r="AN1608" s="59" t="s">
        <v>1757</v>
      </c>
      <c r="AO1608" s="59" t="s">
        <v>1767</v>
      </c>
      <c r="AP1608" s="47" t="s">
        <v>1778</v>
      </c>
    </row>
    <row r="1609" spans="1:42" x14ac:dyDescent="0.2">
      <c r="A1609" s="55" t="s">
        <v>809</v>
      </c>
      <c r="B1609" s="55" t="s">
        <v>1148</v>
      </c>
      <c r="C1609" s="55" t="s">
        <v>1217</v>
      </c>
      <c r="D1609" s="55" t="s">
        <v>1329</v>
      </c>
      <c r="E1609" s="55" t="s">
        <v>1712</v>
      </c>
      <c r="F1609" s="56">
        <v>1</v>
      </c>
      <c r="G1609" s="56">
        <v>0</v>
      </c>
      <c r="H1609" s="56">
        <f t="shared" si="372"/>
        <v>0</v>
      </c>
      <c r="I1609" s="56">
        <f t="shared" si="373"/>
        <v>0</v>
      </c>
      <c r="J1609" s="56">
        <f t="shared" si="374"/>
        <v>0</v>
      </c>
      <c r="K1609" s="56">
        <v>2.2499999999999998E-3</v>
      </c>
      <c r="L1609" s="56">
        <f t="shared" si="375"/>
        <v>2.2499999999999998E-3</v>
      </c>
      <c r="M1609" s="57" t="s">
        <v>7</v>
      </c>
      <c r="N1609" s="56">
        <f t="shared" si="376"/>
        <v>0</v>
      </c>
      <c r="Y1609" s="56">
        <f t="shared" si="377"/>
        <v>0</v>
      </c>
      <c r="Z1609" s="56">
        <f t="shared" si="378"/>
        <v>0</v>
      </c>
      <c r="AA1609" s="56">
        <f t="shared" si="379"/>
        <v>0</v>
      </c>
      <c r="AC1609" s="58">
        <v>21</v>
      </c>
      <c r="AD1609" s="58">
        <f t="shared" si="380"/>
        <v>0</v>
      </c>
      <c r="AE1609" s="58">
        <f t="shared" si="381"/>
        <v>0</v>
      </c>
      <c r="AL1609" s="58">
        <f t="shared" si="382"/>
        <v>0</v>
      </c>
      <c r="AM1609" s="58">
        <f t="shared" si="383"/>
        <v>0</v>
      </c>
      <c r="AN1609" s="59" t="s">
        <v>1757</v>
      </c>
      <c r="AO1609" s="59" t="s">
        <v>1767</v>
      </c>
      <c r="AP1609" s="47" t="s">
        <v>1778</v>
      </c>
    </row>
    <row r="1610" spans="1:42" x14ac:dyDescent="0.2">
      <c r="A1610" s="55" t="s">
        <v>810</v>
      </c>
      <c r="B1610" s="55" t="s">
        <v>1148</v>
      </c>
      <c r="C1610" s="55" t="s">
        <v>1216</v>
      </c>
      <c r="D1610" s="55" t="s">
        <v>1328</v>
      </c>
      <c r="E1610" s="55" t="s">
        <v>1712</v>
      </c>
      <c r="F1610" s="56">
        <v>1</v>
      </c>
      <c r="G1610" s="56">
        <v>0</v>
      </c>
      <c r="H1610" s="56">
        <f t="shared" si="372"/>
        <v>0</v>
      </c>
      <c r="I1610" s="56">
        <f t="shared" si="373"/>
        <v>0</v>
      </c>
      <c r="J1610" s="56">
        <f t="shared" si="374"/>
        <v>0</v>
      </c>
      <c r="K1610" s="56">
        <v>1.933E-2</v>
      </c>
      <c r="L1610" s="56">
        <f t="shared" si="375"/>
        <v>1.933E-2</v>
      </c>
      <c r="M1610" s="57" t="s">
        <v>7</v>
      </c>
      <c r="N1610" s="56">
        <f t="shared" si="376"/>
        <v>0</v>
      </c>
      <c r="Y1610" s="56">
        <f t="shared" si="377"/>
        <v>0</v>
      </c>
      <c r="Z1610" s="56">
        <f t="shared" si="378"/>
        <v>0</v>
      </c>
      <c r="AA1610" s="56">
        <f t="shared" si="379"/>
        <v>0</v>
      </c>
      <c r="AC1610" s="58">
        <v>21</v>
      </c>
      <c r="AD1610" s="58">
        <f t="shared" si="380"/>
        <v>0</v>
      </c>
      <c r="AE1610" s="58">
        <f t="shared" si="381"/>
        <v>0</v>
      </c>
      <c r="AL1610" s="58">
        <f t="shared" si="382"/>
        <v>0</v>
      </c>
      <c r="AM1610" s="58">
        <f t="shared" si="383"/>
        <v>0</v>
      </c>
      <c r="AN1610" s="59" t="s">
        <v>1757</v>
      </c>
      <c r="AO1610" s="59" t="s">
        <v>1767</v>
      </c>
      <c r="AP1610" s="47" t="s">
        <v>1778</v>
      </c>
    </row>
    <row r="1611" spans="1:42" x14ac:dyDescent="0.2">
      <c r="A1611" s="55" t="s">
        <v>811</v>
      </c>
      <c r="B1611" s="55" t="s">
        <v>1148</v>
      </c>
      <c r="C1611" s="55" t="s">
        <v>1219</v>
      </c>
      <c r="D1611" s="55" t="s">
        <v>1331</v>
      </c>
      <c r="E1611" s="55" t="s">
        <v>1708</v>
      </c>
      <c r="F1611" s="56">
        <v>28.2</v>
      </c>
      <c r="G1611" s="56">
        <v>0</v>
      </c>
      <c r="H1611" s="56">
        <f t="shared" si="372"/>
        <v>0</v>
      </c>
      <c r="I1611" s="56">
        <f t="shared" si="373"/>
        <v>0</v>
      </c>
      <c r="J1611" s="56">
        <f t="shared" si="374"/>
        <v>0</v>
      </c>
      <c r="K1611" s="56">
        <v>6.8000000000000005E-2</v>
      </c>
      <c r="L1611" s="56">
        <f t="shared" si="375"/>
        <v>1.9176000000000002</v>
      </c>
      <c r="M1611" s="57" t="s">
        <v>7</v>
      </c>
      <c r="N1611" s="56">
        <f t="shared" si="376"/>
        <v>0</v>
      </c>
      <c r="Y1611" s="56">
        <f t="shared" si="377"/>
        <v>0</v>
      </c>
      <c r="Z1611" s="56">
        <f t="shared" si="378"/>
        <v>0</v>
      </c>
      <c r="AA1611" s="56">
        <f t="shared" si="379"/>
        <v>0</v>
      </c>
      <c r="AC1611" s="58">
        <v>21</v>
      </c>
      <c r="AD1611" s="58">
        <f t="shared" si="380"/>
        <v>0</v>
      </c>
      <c r="AE1611" s="58">
        <f t="shared" si="381"/>
        <v>0</v>
      </c>
      <c r="AL1611" s="58">
        <f t="shared" si="382"/>
        <v>0</v>
      </c>
      <c r="AM1611" s="58">
        <f t="shared" si="383"/>
        <v>0</v>
      </c>
      <c r="AN1611" s="59" t="s">
        <v>1757</v>
      </c>
      <c r="AO1611" s="59" t="s">
        <v>1767</v>
      </c>
      <c r="AP1611" s="47" t="s">
        <v>1778</v>
      </c>
    </row>
    <row r="1612" spans="1:42" x14ac:dyDescent="0.2">
      <c r="A1612" s="52"/>
      <c r="B1612" s="53" t="s">
        <v>1148</v>
      </c>
      <c r="C1612" s="53" t="s">
        <v>1221</v>
      </c>
      <c r="D1612" s="269" t="s">
        <v>1333</v>
      </c>
      <c r="E1612" s="270"/>
      <c r="F1612" s="270"/>
      <c r="G1612" s="270"/>
      <c r="H1612" s="54">
        <f>SUM(H1613:H1613)</f>
        <v>0</v>
      </c>
      <c r="I1612" s="54">
        <f>SUM(I1613:I1613)</f>
        <v>0</v>
      </c>
      <c r="J1612" s="54">
        <f>H1612+I1612</f>
        <v>0</v>
      </c>
      <c r="K1612" s="47"/>
      <c r="L1612" s="54">
        <f>SUM(L1613:L1613)</f>
        <v>0</v>
      </c>
      <c r="O1612" s="54">
        <f>IF(P1612="PR",J1612,SUM(N1613:N1613))</f>
        <v>0</v>
      </c>
      <c r="P1612" s="47" t="s">
        <v>1736</v>
      </c>
      <c r="Q1612" s="54">
        <f>IF(P1612="HS",H1612,0)</f>
        <v>0</v>
      </c>
      <c r="R1612" s="54">
        <f>IF(P1612="HS",I1612-O1612,0)</f>
        <v>0</v>
      </c>
      <c r="S1612" s="54">
        <f>IF(P1612="PS",H1612,0)</f>
        <v>0</v>
      </c>
      <c r="T1612" s="54">
        <f>IF(P1612="PS",I1612-O1612,0)</f>
        <v>0</v>
      </c>
      <c r="U1612" s="54">
        <f>IF(P1612="MP",H1612,0)</f>
        <v>0</v>
      </c>
      <c r="V1612" s="54">
        <f>IF(P1612="MP",I1612-O1612,0)</f>
        <v>0</v>
      </c>
      <c r="W1612" s="54">
        <f>IF(P1612="OM",H1612,0)</f>
        <v>0</v>
      </c>
      <c r="X1612" s="47" t="s">
        <v>1148</v>
      </c>
      <c r="AH1612" s="54">
        <f>SUM(Y1613:Y1613)</f>
        <v>0</v>
      </c>
      <c r="AI1612" s="54">
        <f>SUM(Z1613:Z1613)</f>
        <v>0</v>
      </c>
      <c r="AJ1612" s="54">
        <f>SUM(AA1613:AA1613)</f>
        <v>0</v>
      </c>
    </row>
    <row r="1613" spans="1:42" x14ac:dyDescent="0.2">
      <c r="A1613" s="55" t="s">
        <v>812</v>
      </c>
      <c r="B1613" s="55" t="s">
        <v>1148</v>
      </c>
      <c r="C1613" s="55" t="s">
        <v>1222</v>
      </c>
      <c r="D1613" s="55" t="s">
        <v>1334</v>
      </c>
      <c r="E1613" s="55" t="s">
        <v>1710</v>
      </c>
      <c r="F1613" s="56">
        <v>1E-3</v>
      </c>
      <c r="G1613" s="56">
        <v>0</v>
      </c>
      <c r="H1613" s="56">
        <f>ROUND(F1613*AD1613,2)</f>
        <v>0</v>
      </c>
      <c r="I1613" s="56">
        <f>J1613-H1613</f>
        <v>0</v>
      </c>
      <c r="J1613" s="56">
        <f>ROUND(F1613*G1613,2)</f>
        <v>0</v>
      </c>
      <c r="K1613" s="56">
        <v>0</v>
      </c>
      <c r="L1613" s="56">
        <f>F1613*K1613</f>
        <v>0</v>
      </c>
      <c r="M1613" s="57" t="s">
        <v>10</v>
      </c>
      <c r="N1613" s="56">
        <f>IF(M1613="5",I1613,0)</f>
        <v>0</v>
      </c>
      <c r="Y1613" s="56">
        <f>IF(AC1613=0,J1613,0)</f>
        <v>0</v>
      </c>
      <c r="Z1613" s="56">
        <f>IF(AC1613=15,J1613,0)</f>
        <v>0</v>
      </c>
      <c r="AA1613" s="56">
        <f>IF(AC1613=21,J1613,0)</f>
        <v>0</v>
      </c>
      <c r="AC1613" s="58">
        <v>21</v>
      </c>
      <c r="AD1613" s="58">
        <f>G1613*0</f>
        <v>0</v>
      </c>
      <c r="AE1613" s="58">
        <f>G1613*(1-0)</f>
        <v>0</v>
      </c>
      <c r="AL1613" s="58">
        <f>F1613*AD1613</f>
        <v>0</v>
      </c>
      <c r="AM1613" s="58">
        <f>F1613*AE1613</f>
        <v>0</v>
      </c>
      <c r="AN1613" s="59" t="s">
        <v>1758</v>
      </c>
      <c r="AO1613" s="59" t="s">
        <v>1767</v>
      </c>
      <c r="AP1613" s="47" t="s">
        <v>1778</v>
      </c>
    </row>
    <row r="1614" spans="1:42" x14ac:dyDescent="0.2">
      <c r="A1614" s="52"/>
      <c r="B1614" s="53" t="s">
        <v>1148</v>
      </c>
      <c r="C1614" s="53" t="s">
        <v>1223</v>
      </c>
      <c r="D1614" s="269" t="s">
        <v>1336</v>
      </c>
      <c r="E1614" s="270"/>
      <c r="F1614" s="270"/>
      <c r="G1614" s="270"/>
      <c r="H1614" s="54">
        <f>SUM(H1615:H1615)</f>
        <v>0</v>
      </c>
      <c r="I1614" s="54">
        <f>SUM(I1615:I1615)</f>
        <v>0</v>
      </c>
      <c r="J1614" s="54">
        <f>H1614+I1614</f>
        <v>0</v>
      </c>
      <c r="K1614" s="47"/>
      <c r="L1614" s="54">
        <f>SUM(L1615:L1615)</f>
        <v>0</v>
      </c>
      <c r="O1614" s="54">
        <f>IF(P1614="PR",J1614,SUM(N1615:N1615))</f>
        <v>0</v>
      </c>
      <c r="P1614" s="47" t="s">
        <v>1737</v>
      </c>
      <c r="Q1614" s="54">
        <f>IF(P1614="HS",H1614,0)</f>
        <v>0</v>
      </c>
      <c r="R1614" s="54">
        <f>IF(P1614="HS",I1614-O1614,0)</f>
        <v>0</v>
      </c>
      <c r="S1614" s="54">
        <f>IF(P1614="PS",H1614,0)</f>
        <v>0</v>
      </c>
      <c r="T1614" s="54">
        <f>IF(P1614="PS",I1614-O1614,0)</f>
        <v>0</v>
      </c>
      <c r="U1614" s="54">
        <f>IF(P1614="MP",H1614,0)</f>
        <v>0</v>
      </c>
      <c r="V1614" s="54">
        <f>IF(P1614="MP",I1614-O1614,0)</f>
        <v>0</v>
      </c>
      <c r="W1614" s="54">
        <f>IF(P1614="OM",H1614,0)</f>
        <v>0</v>
      </c>
      <c r="X1614" s="47" t="s">
        <v>1148</v>
      </c>
      <c r="AH1614" s="54">
        <f>SUM(Y1615:Y1615)</f>
        <v>0</v>
      </c>
      <c r="AI1614" s="54">
        <f>SUM(Z1615:Z1615)</f>
        <v>0</v>
      </c>
      <c r="AJ1614" s="54">
        <f>SUM(AA1615:AA1615)</f>
        <v>0</v>
      </c>
    </row>
    <row r="1615" spans="1:42" x14ac:dyDescent="0.2">
      <c r="A1615" s="55" t="s">
        <v>813</v>
      </c>
      <c r="B1615" s="55" t="s">
        <v>1148</v>
      </c>
      <c r="C1615" s="55"/>
      <c r="D1615" s="55" t="s">
        <v>1336</v>
      </c>
      <c r="E1615" s="55"/>
      <c r="F1615" s="56">
        <v>1</v>
      </c>
      <c r="G1615" s="56">
        <v>0</v>
      </c>
      <c r="H1615" s="56">
        <f>ROUND(F1615*AD1615,2)</f>
        <v>0</v>
      </c>
      <c r="I1615" s="56">
        <f>J1615-H1615</f>
        <v>0</v>
      </c>
      <c r="J1615" s="56">
        <f>ROUND(F1615*G1615,2)</f>
        <v>0</v>
      </c>
      <c r="K1615" s="56">
        <v>0</v>
      </c>
      <c r="L1615" s="56">
        <f>F1615*K1615</f>
        <v>0</v>
      </c>
      <c r="M1615" s="57" t="s">
        <v>8</v>
      </c>
      <c r="N1615" s="56">
        <f>IF(M1615="5",I1615,0)</f>
        <v>0</v>
      </c>
      <c r="Y1615" s="56">
        <f>IF(AC1615=0,J1615,0)</f>
        <v>0</v>
      </c>
      <c r="Z1615" s="56">
        <f>IF(AC1615=15,J1615,0)</f>
        <v>0</v>
      </c>
      <c r="AA1615" s="56">
        <f>IF(AC1615=21,J1615,0)</f>
        <v>0</v>
      </c>
      <c r="AC1615" s="58">
        <v>21</v>
      </c>
      <c r="AD1615" s="58">
        <f>G1615*0</f>
        <v>0</v>
      </c>
      <c r="AE1615" s="58">
        <f>G1615*(1-0)</f>
        <v>0</v>
      </c>
      <c r="AL1615" s="58">
        <f>F1615*AD1615</f>
        <v>0</v>
      </c>
      <c r="AM1615" s="58">
        <f>F1615*AE1615</f>
        <v>0</v>
      </c>
      <c r="AN1615" s="59" t="s">
        <v>1759</v>
      </c>
      <c r="AO1615" s="59" t="s">
        <v>1767</v>
      </c>
      <c r="AP1615" s="47" t="s">
        <v>1778</v>
      </c>
    </row>
    <row r="1616" spans="1:42" x14ac:dyDescent="0.2">
      <c r="A1616" s="52"/>
      <c r="B1616" s="53" t="s">
        <v>1148</v>
      </c>
      <c r="C1616" s="53" t="s">
        <v>1224</v>
      </c>
      <c r="D1616" s="269" t="s">
        <v>1337</v>
      </c>
      <c r="E1616" s="270"/>
      <c r="F1616" s="270"/>
      <c r="G1616" s="270"/>
      <c r="H1616" s="54">
        <f>SUM(H1617:H1622)</f>
        <v>0</v>
      </c>
      <c r="I1616" s="54">
        <f>SUM(I1617:I1622)</f>
        <v>0</v>
      </c>
      <c r="J1616" s="54">
        <f>H1616+I1616</f>
        <v>0</v>
      </c>
      <c r="K1616" s="47"/>
      <c r="L1616" s="54">
        <f>SUM(L1617:L1622)</f>
        <v>0</v>
      </c>
      <c r="O1616" s="54">
        <f>IF(P1616="PR",J1616,SUM(N1617:N1622))</f>
        <v>0</v>
      </c>
      <c r="P1616" s="47" t="s">
        <v>1736</v>
      </c>
      <c r="Q1616" s="54">
        <f>IF(P1616="HS",H1616,0)</f>
        <v>0</v>
      </c>
      <c r="R1616" s="54">
        <f>IF(P1616="HS",I1616-O1616,0)</f>
        <v>0</v>
      </c>
      <c r="S1616" s="54">
        <f>IF(P1616="PS",H1616,0)</f>
        <v>0</v>
      </c>
      <c r="T1616" s="54">
        <f>IF(P1616="PS",I1616-O1616,0)</f>
        <v>0</v>
      </c>
      <c r="U1616" s="54">
        <f>IF(P1616="MP",H1616,0)</f>
        <v>0</v>
      </c>
      <c r="V1616" s="54">
        <f>IF(P1616="MP",I1616-O1616,0)</f>
        <v>0</v>
      </c>
      <c r="W1616" s="54">
        <f>IF(P1616="OM",H1616,0)</f>
        <v>0</v>
      </c>
      <c r="X1616" s="47" t="s">
        <v>1148</v>
      </c>
      <c r="AH1616" s="54">
        <f>SUM(Y1617:Y1622)</f>
        <v>0</v>
      </c>
      <c r="AI1616" s="54">
        <f>SUM(Z1617:Z1622)</f>
        <v>0</v>
      </c>
      <c r="AJ1616" s="54">
        <f>SUM(AA1617:AA1622)</f>
        <v>0</v>
      </c>
    </row>
    <row r="1617" spans="1:42" x14ac:dyDescent="0.2">
      <c r="A1617" s="55" t="s">
        <v>814</v>
      </c>
      <c r="B1617" s="55" t="s">
        <v>1148</v>
      </c>
      <c r="C1617" s="55" t="s">
        <v>1225</v>
      </c>
      <c r="D1617" s="55" t="s">
        <v>1338</v>
      </c>
      <c r="E1617" s="55" t="s">
        <v>1710</v>
      </c>
      <c r="F1617" s="56">
        <v>2.17</v>
      </c>
      <c r="G1617" s="56">
        <v>0</v>
      </c>
      <c r="H1617" s="56">
        <f t="shared" ref="H1617:H1622" si="384">ROUND(F1617*AD1617,2)</f>
        <v>0</v>
      </c>
      <c r="I1617" s="56">
        <f t="shared" ref="I1617:I1622" si="385">J1617-H1617</f>
        <v>0</v>
      </c>
      <c r="J1617" s="56">
        <f t="shared" ref="J1617:J1622" si="386">ROUND(F1617*G1617,2)</f>
        <v>0</v>
      </c>
      <c r="K1617" s="56">
        <v>0</v>
      </c>
      <c r="L1617" s="56">
        <f t="shared" ref="L1617:L1622" si="387">F1617*K1617</f>
        <v>0</v>
      </c>
      <c r="M1617" s="57" t="s">
        <v>10</v>
      </c>
      <c r="N1617" s="56">
        <f t="shared" ref="N1617:N1622" si="388">IF(M1617="5",I1617,0)</f>
        <v>0</v>
      </c>
      <c r="Y1617" s="56">
        <f t="shared" ref="Y1617:Y1622" si="389">IF(AC1617=0,J1617,0)</f>
        <v>0</v>
      </c>
      <c r="Z1617" s="56">
        <f t="shared" ref="Z1617:Z1622" si="390">IF(AC1617=15,J1617,0)</f>
        <v>0</v>
      </c>
      <c r="AA1617" s="56">
        <f t="shared" ref="AA1617:AA1622" si="391">IF(AC1617=21,J1617,0)</f>
        <v>0</v>
      </c>
      <c r="AC1617" s="58">
        <v>21</v>
      </c>
      <c r="AD1617" s="58">
        <f t="shared" ref="AD1617:AD1622" si="392">G1617*0</f>
        <v>0</v>
      </c>
      <c r="AE1617" s="58">
        <f t="shared" ref="AE1617:AE1622" si="393">G1617*(1-0)</f>
        <v>0</v>
      </c>
      <c r="AL1617" s="58">
        <f t="shared" ref="AL1617:AL1622" si="394">F1617*AD1617</f>
        <v>0</v>
      </c>
      <c r="AM1617" s="58">
        <f t="shared" ref="AM1617:AM1622" si="395">F1617*AE1617</f>
        <v>0</v>
      </c>
      <c r="AN1617" s="59" t="s">
        <v>1760</v>
      </c>
      <c r="AO1617" s="59" t="s">
        <v>1767</v>
      </c>
      <c r="AP1617" s="47" t="s">
        <v>1778</v>
      </c>
    </row>
    <row r="1618" spans="1:42" x14ac:dyDescent="0.2">
      <c r="A1618" s="55" t="s">
        <v>815</v>
      </c>
      <c r="B1618" s="55" t="s">
        <v>1148</v>
      </c>
      <c r="C1618" s="55" t="s">
        <v>1226</v>
      </c>
      <c r="D1618" s="55" t="s">
        <v>1339</v>
      </c>
      <c r="E1618" s="55" t="s">
        <v>1710</v>
      </c>
      <c r="F1618" s="56">
        <v>2.17</v>
      </c>
      <c r="G1618" s="56">
        <v>0</v>
      </c>
      <c r="H1618" s="56">
        <f t="shared" si="384"/>
        <v>0</v>
      </c>
      <c r="I1618" s="56">
        <f t="shared" si="385"/>
        <v>0</v>
      </c>
      <c r="J1618" s="56">
        <f t="shared" si="386"/>
        <v>0</v>
      </c>
      <c r="K1618" s="56">
        <v>0</v>
      </c>
      <c r="L1618" s="56">
        <f t="shared" si="387"/>
        <v>0</v>
      </c>
      <c r="M1618" s="57" t="s">
        <v>10</v>
      </c>
      <c r="N1618" s="56">
        <f t="shared" si="388"/>
        <v>0</v>
      </c>
      <c r="Y1618" s="56">
        <f t="shared" si="389"/>
        <v>0</v>
      </c>
      <c r="Z1618" s="56">
        <f t="shared" si="390"/>
        <v>0</v>
      </c>
      <c r="AA1618" s="56">
        <f t="shared" si="391"/>
        <v>0</v>
      </c>
      <c r="AC1618" s="58">
        <v>21</v>
      </c>
      <c r="AD1618" s="58">
        <f t="shared" si="392"/>
        <v>0</v>
      </c>
      <c r="AE1618" s="58">
        <f t="shared" si="393"/>
        <v>0</v>
      </c>
      <c r="AL1618" s="58">
        <f t="shared" si="394"/>
        <v>0</v>
      </c>
      <c r="AM1618" s="58">
        <f t="shared" si="395"/>
        <v>0</v>
      </c>
      <c r="AN1618" s="59" t="s">
        <v>1760</v>
      </c>
      <c r="AO1618" s="59" t="s">
        <v>1767</v>
      </c>
      <c r="AP1618" s="47" t="s">
        <v>1778</v>
      </c>
    </row>
    <row r="1619" spans="1:42" x14ac:dyDescent="0.2">
      <c r="A1619" s="55" t="s">
        <v>816</v>
      </c>
      <c r="B1619" s="55" t="s">
        <v>1148</v>
      </c>
      <c r="C1619" s="55" t="s">
        <v>1227</v>
      </c>
      <c r="D1619" s="55" t="s">
        <v>1340</v>
      </c>
      <c r="E1619" s="55" t="s">
        <v>1710</v>
      </c>
      <c r="F1619" s="56">
        <v>2.17</v>
      </c>
      <c r="G1619" s="56">
        <v>0</v>
      </c>
      <c r="H1619" s="56">
        <f t="shared" si="384"/>
        <v>0</v>
      </c>
      <c r="I1619" s="56">
        <f t="shared" si="385"/>
        <v>0</v>
      </c>
      <c r="J1619" s="56">
        <f t="shared" si="386"/>
        <v>0</v>
      </c>
      <c r="K1619" s="56">
        <v>0</v>
      </c>
      <c r="L1619" s="56">
        <f t="shared" si="387"/>
        <v>0</v>
      </c>
      <c r="M1619" s="57" t="s">
        <v>10</v>
      </c>
      <c r="N1619" s="56">
        <f t="shared" si="388"/>
        <v>0</v>
      </c>
      <c r="Y1619" s="56">
        <f t="shared" si="389"/>
        <v>0</v>
      </c>
      <c r="Z1619" s="56">
        <f t="shared" si="390"/>
        <v>0</v>
      </c>
      <c r="AA1619" s="56">
        <f t="shared" si="391"/>
        <v>0</v>
      </c>
      <c r="AC1619" s="58">
        <v>21</v>
      </c>
      <c r="AD1619" s="58">
        <f t="shared" si="392"/>
        <v>0</v>
      </c>
      <c r="AE1619" s="58">
        <f t="shared" si="393"/>
        <v>0</v>
      </c>
      <c r="AL1619" s="58">
        <f t="shared" si="394"/>
        <v>0</v>
      </c>
      <c r="AM1619" s="58">
        <f t="shared" si="395"/>
        <v>0</v>
      </c>
      <c r="AN1619" s="59" t="s">
        <v>1760</v>
      </c>
      <c r="AO1619" s="59" t="s">
        <v>1767</v>
      </c>
      <c r="AP1619" s="47" t="s">
        <v>1778</v>
      </c>
    </row>
    <row r="1620" spans="1:42" x14ac:dyDescent="0.2">
      <c r="A1620" s="55" t="s">
        <v>817</v>
      </c>
      <c r="B1620" s="55" t="s">
        <v>1148</v>
      </c>
      <c r="C1620" s="55" t="s">
        <v>1228</v>
      </c>
      <c r="D1620" s="55" t="s">
        <v>1341</v>
      </c>
      <c r="E1620" s="55" t="s">
        <v>1710</v>
      </c>
      <c r="F1620" s="56">
        <v>2.17</v>
      </c>
      <c r="G1620" s="56">
        <v>0</v>
      </c>
      <c r="H1620" s="56">
        <f t="shared" si="384"/>
        <v>0</v>
      </c>
      <c r="I1620" s="56">
        <f t="shared" si="385"/>
        <v>0</v>
      </c>
      <c r="J1620" s="56">
        <f t="shared" si="386"/>
        <v>0</v>
      </c>
      <c r="K1620" s="56">
        <v>0</v>
      </c>
      <c r="L1620" s="56">
        <f t="shared" si="387"/>
        <v>0</v>
      </c>
      <c r="M1620" s="57" t="s">
        <v>10</v>
      </c>
      <c r="N1620" s="56">
        <f t="shared" si="388"/>
        <v>0</v>
      </c>
      <c r="Y1620" s="56">
        <f t="shared" si="389"/>
        <v>0</v>
      </c>
      <c r="Z1620" s="56">
        <f t="shared" si="390"/>
        <v>0</v>
      </c>
      <c r="AA1620" s="56">
        <f t="shared" si="391"/>
        <v>0</v>
      </c>
      <c r="AC1620" s="58">
        <v>21</v>
      </c>
      <c r="AD1620" s="58">
        <f t="shared" si="392"/>
        <v>0</v>
      </c>
      <c r="AE1620" s="58">
        <f t="shared" si="393"/>
        <v>0</v>
      </c>
      <c r="AL1620" s="58">
        <f t="shared" si="394"/>
        <v>0</v>
      </c>
      <c r="AM1620" s="58">
        <f t="shared" si="395"/>
        <v>0</v>
      </c>
      <c r="AN1620" s="59" t="s">
        <v>1760</v>
      </c>
      <c r="AO1620" s="59" t="s">
        <v>1767</v>
      </c>
      <c r="AP1620" s="47" t="s">
        <v>1778</v>
      </c>
    </row>
    <row r="1621" spans="1:42" x14ac:dyDescent="0.2">
      <c r="A1621" s="55" t="s">
        <v>818</v>
      </c>
      <c r="B1621" s="55" t="s">
        <v>1148</v>
      </c>
      <c r="C1621" s="55" t="s">
        <v>1229</v>
      </c>
      <c r="D1621" s="55" t="s">
        <v>1342</v>
      </c>
      <c r="E1621" s="55" t="s">
        <v>1710</v>
      </c>
      <c r="F1621" s="56">
        <v>2.17</v>
      </c>
      <c r="G1621" s="56">
        <v>0</v>
      </c>
      <c r="H1621" s="56">
        <f t="shared" si="384"/>
        <v>0</v>
      </c>
      <c r="I1621" s="56">
        <f t="shared" si="385"/>
        <v>0</v>
      </c>
      <c r="J1621" s="56">
        <f t="shared" si="386"/>
        <v>0</v>
      </c>
      <c r="K1621" s="56">
        <v>0</v>
      </c>
      <c r="L1621" s="56">
        <f t="shared" si="387"/>
        <v>0</v>
      </c>
      <c r="M1621" s="57" t="s">
        <v>10</v>
      </c>
      <c r="N1621" s="56">
        <f t="shared" si="388"/>
        <v>0</v>
      </c>
      <c r="Y1621" s="56">
        <f t="shared" si="389"/>
        <v>0</v>
      </c>
      <c r="Z1621" s="56">
        <f t="shared" si="390"/>
        <v>0</v>
      </c>
      <c r="AA1621" s="56">
        <f t="shared" si="391"/>
        <v>0</v>
      </c>
      <c r="AC1621" s="58">
        <v>21</v>
      </c>
      <c r="AD1621" s="58">
        <f t="shared" si="392"/>
        <v>0</v>
      </c>
      <c r="AE1621" s="58">
        <f t="shared" si="393"/>
        <v>0</v>
      </c>
      <c r="AL1621" s="58">
        <f t="shared" si="394"/>
        <v>0</v>
      </c>
      <c r="AM1621" s="58">
        <f t="shared" si="395"/>
        <v>0</v>
      </c>
      <c r="AN1621" s="59" t="s">
        <v>1760</v>
      </c>
      <c r="AO1621" s="59" t="s">
        <v>1767</v>
      </c>
      <c r="AP1621" s="47" t="s">
        <v>1778</v>
      </c>
    </row>
    <row r="1622" spans="1:42" x14ac:dyDescent="0.2">
      <c r="A1622" s="55" t="s">
        <v>819</v>
      </c>
      <c r="B1622" s="55" t="s">
        <v>1148</v>
      </c>
      <c r="C1622" s="55" t="s">
        <v>1230</v>
      </c>
      <c r="D1622" s="55" t="s">
        <v>1343</v>
      </c>
      <c r="E1622" s="55" t="s">
        <v>1710</v>
      </c>
      <c r="F1622" s="56">
        <v>2.17</v>
      </c>
      <c r="G1622" s="56">
        <v>0</v>
      </c>
      <c r="H1622" s="56">
        <f t="shared" si="384"/>
        <v>0</v>
      </c>
      <c r="I1622" s="56">
        <f t="shared" si="385"/>
        <v>0</v>
      </c>
      <c r="J1622" s="56">
        <f t="shared" si="386"/>
        <v>0</v>
      </c>
      <c r="K1622" s="56">
        <v>0</v>
      </c>
      <c r="L1622" s="56">
        <f t="shared" si="387"/>
        <v>0</v>
      </c>
      <c r="M1622" s="57" t="s">
        <v>10</v>
      </c>
      <c r="N1622" s="56">
        <f t="shared" si="388"/>
        <v>0</v>
      </c>
      <c r="Y1622" s="56">
        <f t="shared" si="389"/>
        <v>0</v>
      </c>
      <c r="Z1622" s="56">
        <f t="shared" si="390"/>
        <v>0</v>
      </c>
      <c r="AA1622" s="56">
        <f t="shared" si="391"/>
        <v>0</v>
      </c>
      <c r="AC1622" s="58">
        <v>21</v>
      </c>
      <c r="AD1622" s="58">
        <f t="shared" si="392"/>
        <v>0</v>
      </c>
      <c r="AE1622" s="58">
        <f t="shared" si="393"/>
        <v>0</v>
      </c>
      <c r="AL1622" s="58">
        <f t="shared" si="394"/>
        <v>0</v>
      </c>
      <c r="AM1622" s="58">
        <f t="shared" si="395"/>
        <v>0</v>
      </c>
      <c r="AN1622" s="59" t="s">
        <v>1760</v>
      </c>
      <c r="AO1622" s="59" t="s">
        <v>1767</v>
      </c>
      <c r="AP1622" s="47" t="s">
        <v>1778</v>
      </c>
    </row>
    <row r="1623" spans="1:42" x14ac:dyDescent="0.2">
      <c r="A1623" s="52"/>
      <c r="B1623" s="53" t="s">
        <v>1149</v>
      </c>
      <c r="C1623" s="53"/>
      <c r="D1623" s="269" t="s">
        <v>1576</v>
      </c>
      <c r="E1623" s="270"/>
      <c r="F1623" s="270"/>
      <c r="G1623" s="270"/>
      <c r="H1623" s="54">
        <f>H1624+H1629+H1632+H1635+H1646+H1659+H1662+H1694+H1704+H1728+H1733+H1744+H1752+H1760+H1762</f>
        <v>0</v>
      </c>
      <c r="I1623" s="54">
        <f>I1624+I1629+I1632+I1635+I1646+I1659+I1662+I1694+I1704+I1728+I1733+I1744+I1752+I1760+I1762</f>
        <v>0</v>
      </c>
      <c r="J1623" s="54">
        <f>H1623+I1623</f>
        <v>0</v>
      </c>
      <c r="K1623" s="47"/>
      <c r="L1623" s="54">
        <f>L1624+L1629+L1632+L1635+L1646+L1659+L1662+L1694+L1704+L1728+L1733+L1744+L1752+L1760+L1762</f>
        <v>4.0587294000000007</v>
      </c>
    </row>
    <row r="1624" spans="1:42" x14ac:dyDescent="0.2">
      <c r="A1624" s="52"/>
      <c r="B1624" s="53" t="s">
        <v>1149</v>
      </c>
      <c r="C1624" s="53" t="s">
        <v>38</v>
      </c>
      <c r="D1624" s="269" t="s">
        <v>1248</v>
      </c>
      <c r="E1624" s="270"/>
      <c r="F1624" s="270"/>
      <c r="G1624" s="270"/>
      <c r="H1624" s="54">
        <f>SUM(H1625:H1628)</f>
        <v>0</v>
      </c>
      <c r="I1624" s="54">
        <f>SUM(I1625:I1628)</f>
        <v>0</v>
      </c>
      <c r="J1624" s="54">
        <f>H1624+I1624</f>
        <v>0</v>
      </c>
      <c r="K1624" s="47"/>
      <c r="L1624" s="54">
        <f>SUM(L1625:L1628)</f>
        <v>6.1462200000000002E-2</v>
      </c>
      <c r="O1624" s="54">
        <f>IF(P1624="PR",J1624,SUM(N1625:N1628))</f>
        <v>0</v>
      </c>
      <c r="P1624" s="47" t="s">
        <v>1734</v>
      </c>
      <c r="Q1624" s="54">
        <f>IF(P1624="HS",H1624,0)</f>
        <v>0</v>
      </c>
      <c r="R1624" s="54">
        <f>IF(P1624="HS",I1624-O1624,0)</f>
        <v>0</v>
      </c>
      <c r="S1624" s="54">
        <f>IF(P1624="PS",H1624,0)</f>
        <v>0</v>
      </c>
      <c r="T1624" s="54">
        <f>IF(P1624="PS",I1624-O1624,0)</f>
        <v>0</v>
      </c>
      <c r="U1624" s="54">
        <f>IF(P1624="MP",H1624,0)</f>
        <v>0</v>
      </c>
      <c r="V1624" s="54">
        <f>IF(P1624="MP",I1624-O1624,0)</f>
        <v>0</v>
      </c>
      <c r="W1624" s="54">
        <f>IF(P1624="OM",H1624,0)</f>
        <v>0</v>
      </c>
      <c r="X1624" s="47" t="s">
        <v>1149</v>
      </c>
      <c r="AH1624" s="54">
        <f>SUM(Y1625:Y1628)</f>
        <v>0</v>
      </c>
      <c r="AI1624" s="54">
        <f>SUM(Z1625:Z1628)</f>
        <v>0</v>
      </c>
      <c r="AJ1624" s="54">
        <f>SUM(AA1625:AA1628)</f>
        <v>0</v>
      </c>
    </row>
    <row r="1625" spans="1:42" x14ac:dyDescent="0.2">
      <c r="A1625" s="55" t="s">
        <v>820</v>
      </c>
      <c r="B1625" s="55" t="s">
        <v>1149</v>
      </c>
      <c r="C1625" s="55" t="s">
        <v>1155</v>
      </c>
      <c r="D1625" s="55" t="s">
        <v>1835</v>
      </c>
      <c r="E1625" s="55" t="s">
        <v>1707</v>
      </c>
      <c r="F1625" s="56">
        <v>0.02</v>
      </c>
      <c r="G1625" s="56">
        <v>0</v>
      </c>
      <c r="H1625" s="56">
        <f>ROUND(F1625*AD1625,2)</f>
        <v>0</v>
      </c>
      <c r="I1625" s="56">
        <f>J1625-H1625</f>
        <v>0</v>
      </c>
      <c r="J1625" s="56">
        <f>ROUND(F1625*G1625,2)</f>
        <v>0</v>
      </c>
      <c r="K1625" s="56">
        <v>2.53999</v>
      </c>
      <c r="L1625" s="56">
        <f>F1625*K1625</f>
        <v>5.0799799999999999E-2</v>
      </c>
      <c r="M1625" s="57" t="s">
        <v>7</v>
      </c>
      <c r="N1625" s="56">
        <f>IF(M1625="5",I1625,0)</f>
        <v>0</v>
      </c>
      <c r="Y1625" s="56">
        <f>IF(AC1625=0,J1625,0)</f>
        <v>0</v>
      </c>
      <c r="Z1625" s="56">
        <f>IF(AC1625=15,J1625,0)</f>
        <v>0</v>
      </c>
      <c r="AA1625" s="56">
        <f>IF(AC1625=21,J1625,0)</f>
        <v>0</v>
      </c>
      <c r="AC1625" s="58">
        <v>21</v>
      </c>
      <c r="AD1625" s="58">
        <f>G1625*0.813362397820164</f>
        <v>0</v>
      </c>
      <c r="AE1625" s="58">
        <f>G1625*(1-0.813362397820164)</f>
        <v>0</v>
      </c>
      <c r="AL1625" s="58">
        <f>F1625*AD1625</f>
        <v>0</v>
      </c>
      <c r="AM1625" s="58">
        <f>F1625*AE1625</f>
        <v>0</v>
      </c>
      <c r="AN1625" s="59" t="s">
        <v>1745</v>
      </c>
      <c r="AO1625" s="59" t="s">
        <v>1761</v>
      </c>
      <c r="AP1625" s="47" t="s">
        <v>1779</v>
      </c>
    </row>
    <row r="1626" spans="1:42" x14ac:dyDescent="0.2">
      <c r="D1626" s="60" t="s">
        <v>1249</v>
      </c>
      <c r="F1626" s="61">
        <v>0.02</v>
      </c>
    </row>
    <row r="1627" spans="1:42" x14ac:dyDescent="0.2">
      <c r="A1627" s="55" t="s">
        <v>821</v>
      </c>
      <c r="B1627" s="55" t="s">
        <v>1149</v>
      </c>
      <c r="C1627" s="55" t="s">
        <v>1156</v>
      </c>
      <c r="D1627" s="55" t="s">
        <v>1250</v>
      </c>
      <c r="E1627" s="55" t="s">
        <v>1708</v>
      </c>
      <c r="F1627" s="56">
        <v>0.28000000000000003</v>
      </c>
      <c r="G1627" s="56">
        <v>0</v>
      </c>
      <c r="H1627" s="56">
        <f>ROUND(F1627*AD1627,2)</f>
        <v>0</v>
      </c>
      <c r="I1627" s="56">
        <f>J1627-H1627</f>
        <v>0</v>
      </c>
      <c r="J1627" s="56">
        <f>ROUND(F1627*G1627,2)</f>
        <v>0</v>
      </c>
      <c r="K1627" s="56">
        <v>3.8080000000000003E-2</v>
      </c>
      <c r="L1627" s="56">
        <f>F1627*K1627</f>
        <v>1.0662400000000002E-2</v>
      </c>
      <c r="M1627" s="57" t="s">
        <v>7</v>
      </c>
      <c r="N1627" s="56">
        <f>IF(M1627="5",I1627,0)</f>
        <v>0</v>
      </c>
      <c r="Y1627" s="56">
        <f>IF(AC1627=0,J1627,0)</f>
        <v>0</v>
      </c>
      <c r="Z1627" s="56">
        <f>IF(AC1627=15,J1627,0)</f>
        <v>0</v>
      </c>
      <c r="AA1627" s="56">
        <f>IF(AC1627=21,J1627,0)</f>
        <v>0</v>
      </c>
      <c r="AC1627" s="58">
        <v>21</v>
      </c>
      <c r="AD1627" s="58">
        <f>G1627*0.555284552845528</f>
        <v>0</v>
      </c>
      <c r="AE1627" s="58">
        <f>G1627*(1-0.555284552845528)</f>
        <v>0</v>
      </c>
      <c r="AL1627" s="58">
        <f>F1627*AD1627</f>
        <v>0</v>
      </c>
      <c r="AM1627" s="58">
        <f>F1627*AE1627</f>
        <v>0</v>
      </c>
      <c r="AN1627" s="59" t="s">
        <v>1745</v>
      </c>
      <c r="AO1627" s="59" t="s">
        <v>1761</v>
      </c>
      <c r="AP1627" s="47" t="s">
        <v>1779</v>
      </c>
    </row>
    <row r="1628" spans="1:42" x14ac:dyDescent="0.2">
      <c r="D1628" s="60" t="s">
        <v>1251</v>
      </c>
      <c r="F1628" s="61">
        <v>0.28000000000000003</v>
      </c>
    </row>
    <row r="1629" spans="1:42" x14ac:dyDescent="0.2">
      <c r="A1629" s="52"/>
      <c r="B1629" s="53" t="s">
        <v>1149</v>
      </c>
      <c r="C1629" s="53" t="s">
        <v>39</v>
      </c>
      <c r="D1629" s="269" t="s">
        <v>1252</v>
      </c>
      <c r="E1629" s="270"/>
      <c r="F1629" s="270"/>
      <c r="G1629" s="270"/>
      <c r="H1629" s="54">
        <f>SUM(H1630:H1631)</f>
        <v>0</v>
      </c>
      <c r="I1629" s="54">
        <f>SUM(I1630:I1631)</f>
        <v>0</v>
      </c>
      <c r="J1629" s="54">
        <f>H1629+I1629</f>
        <v>0</v>
      </c>
      <c r="K1629" s="47"/>
      <c r="L1629" s="54">
        <f>SUM(L1630:L1631)</f>
        <v>0.142425</v>
      </c>
      <c r="O1629" s="54">
        <f>IF(P1629="PR",J1629,SUM(N1630:N1631))</f>
        <v>0</v>
      </c>
      <c r="P1629" s="47" t="s">
        <v>1734</v>
      </c>
      <c r="Q1629" s="54">
        <f>IF(P1629="HS",H1629,0)</f>
        <v>0</v>
      </c>
      <c r="R1629" s="54">
        <f>IF(P1629="HS",I1629-O1629,0)</f>
        <v>0</v>
      </c>
      <c r="S1629" s="54">
        <f>IF(P1629="PS",H1629,0)</f>
        <v>0</v>
      </c>
      <c r="T1629" s="54">
        <f>IF(P1629="PS",I1629-O1629,0)</f>
        <v>0</v>
      </c>
      <c r="U1629" s="54">
        <f>IF(P1629="MP",H1629,0)</f>
        <v>0</v>
      </c>
      <c r="V1629" s="54">
        <f>IF(P1629="MP",I1629-O1629,0)</f>
        <v>0</v>
      </c>
      <c r="W1629" s="54">
        <f>IF(P1629="OM",H1629,0)</f>
        <v>0</v>
      </c>
      <c r="X1629" s="47" t="s">
        <v>1149</v>
      </c>
      <c r="AH1629" s="54">
        <f>SUM(Y1630:Y1631)</f>
        <v>0</v>
      </c>
      <c r="AI1629" s="54">
        <f>SUM(Z1630:Z1631)</f>
        <v>0</v>
      </c>
      <c r="AJ1629" s="54">
        <f>SUM(AA1630:AA1631)</f>
        <v>0</v>
      </c>
    </row>
    <row r="1630" spans="1:42" x14ac:dyDescent="0.2">
      <c r="A1630" s="55" t="s">
        <v>822</v>
      </c>
      <c r="B1630" s="55" t="s">
        <v>1149</v>
      </c>
      <c r="C1630" s="55" t="s">
        <v>1157</v>
      </c>
      <c r="D1630" s="55" t="s">
        <v>1844</v>
      </c>
      <c r="E1630" s="55" t="s">
        <v>1708</v>
      </c>
      <c r="F1630" s="56">
        <v>1.35</v>
      </c>
      <c r="G1630" s="56">
        <v>0</v>
      </c>
      <c r="H1630" s="56">
        <f>ROUND(F1630*AD1630,2)</f>
        <v>0</v>
      </c>
      <c r="I1630" s="56">
        <f>J1630-H1630</f>
        <v>0</v>
      </c>
      <c r="J1630" s="56">
        <f>ROUND(F1630*G1630,2)</f>
        <v>0</v>
      </c>
      <c r="K1630" s="56">
        <v>0.1055</v>
      </c>
      <c r="L1630" s="56">
        <f>F1630*K1630</f>
        <v>0.142425</v>
      </c>
      <c r="M1630" s="57" t="s">
        <v>7</v>
      </c>
      <c r="N1630" s="56">
        <f>IF(M1630="5",I1630,0)</f>
        <v>0</v>
      </c>
      <c r="Y1630" s="56">
        <f>IF(AC1630=0,J1630,0)</f>
        <v>0</v>
      </c>
      <c r="Z1630" s="56">
        <f>IF(AC1630=15,J1630,0)</f>
        <v>0</v>
      </c>
      <c r="AA1630" s="56">
        <f>IF(AC1630=21,J1630,0)</f>
        <v>0</v>
      </c>
      <c r="AC1630" s="58">
        <v>21</v>
      </c>
      <c r="AD1630" s="58">
        <f>G1630*0.853314527503526</f>
        <v>0</v>
      </c>
      <c r="AE1630" s="58">
        <f>G1630*(1-0.853314527503526)</f>
        <v>0</v>
      </c>
      <c r="AL1630" s="58">
        <f>F1630*AD1630</f>
        <v>0</v>
      </c>
      <c r="AM1630" s="58">
        <f>F1630*AE1630</f>
        <v>0</v>
      </c>
      <c r="AN1630" s="59" t="s">
        <v>1746</v>
      </c>
      <c r="AO1630" s="59" t="s">
        <v>1761</v>
      </c>
      <c r="AP1630" s="47" t="s">
        <v>1779</v>
      </c>
    </row>
    <row r="1631" spans="1:42" x14ac:dyDescent="0.2">
      <c r="D1631" s="60" t="s">
        <v>1383</v>
      </c>
      <c r="F1631" s="61">
        <v>1.35</v>
      </c>
    </row>
    <row r="1632" spans="1:42" x14ac:dyDescent="0.2">
      <c r="A1632" s="52"/>
      <c r="B1632" s="53" t="s">
        <v>1149</v>
      </c>
      <c r="C1632" s="53" t="s">
        <v>43</v>
      </c>
      <c r="D1632" s="269" t="s">
        <v>1254</v>
      </c>
      <c r="E1632" s="270"/>
      <c r="F1632" s="270"/>
      <c r="G1632" s="270"/>
      <c r="H1632" s="54">
        <f>SUM(H1633:H1633)</f>
        <v>0</v>
      </c>
      <c r="I1632" s="54">
        <f>SUM(I1633:I1633)</f>
        <v>0</v>
      </c>
      <c r="J1632" s="54">
        <f>H1632+I1632</f>
        <v>0</v>
      </c>
      <c r="K1632" s="47"/>
      <c r="L1632" s="54">
        <f>SUM(L1633:L1633)</f>
        <v>0.12629399999999999</v>
      </c>
      <c r="O1632" s="54">
        <f>IF(P1632="PR",J1632,SUM(N1633:N1633))</f>
        <v>0</v>
      </c>
      <c r="P1632" s="47" t="s">
        <v>1734</v>
      </c>
      <c r="Q1632" s="54">
        <f>IF(P1632="HS",H1632,0)</f>
        <v>0</v>
      </c>
      <c r="R1632" s="54">
        <f>IF(P1632="HS",I1632-O1632,0)</f>
        <v>0</v>
      </c>
      <c r="S1632" s="54">
        <f>IF(P1632="PS",H1632,0)</f>
        <v>0</v>
      </c>
      <c r="T1632" s="54">
        <f>IF(P1632="PS",I1632-O1632,0)</f>
        <v>0</v>
      </c>
      <c r="U1632" s="54">
        <f>IF(P1632="MP",H1632,0)</f>
        <v>0</v>
      </c>
      <c r="V1632" s="54">
        <f>IF(P1632="MP",I1632-O1632,0)</f>
        <v>0</v>
      </c>
      <c r="W1632" s="54">
        <f>IF(P1632="OM",H1632,0)</f>
        <v>0</v>
      </c>
      <c r="X1632" s="47" t="s">
        <v>1149</v>
      </c>
      <c r="AH1632" s="54">
        <f>SUM(Y1633:Y1633)</f>
        <v>0</v>
      </c>
      <c r="AI1632" s="54">
        <f>SUM(Z1633:Z1633)</f>
        <v>0</v>
      </c>
      <c r="AJ1632" s="54">
        <f>SUM(AA1633:AA1633)</f>
        <v>0</v>
      </c>
    </row>
    <row r="1633" spans="1:42" x14ac:dyDescent="0.2">
      <c r="A1633" s="55" t="s">
        <v>823</v>
      </c>
      <c r="B1633" s="55" t="s">
        <v>1149</v>
      </c>
      <c r="C1633" s="55" t="s">
        <v>1158</v>
      </c>
      <c r="D1633" s="55" t="s">
        <v>1255</v>
      </c>
      <c r="E1633" s="55" t="s">
        <v>1708</v>
      </c>
      <c r="F1633" s="56">
        <v>6.79</v>
      </c>
      <c r="G1633" s="56">
        <v>0</v>
      </c>
      <c r="H1633" s="56">
        <f>ROUND(F1633*AD1633,2)</f>
        <v>0</v>
      </c>
      <c r="I1633" s="56">
        <f>J1633-H1633</f>
        <v>0</v>
      </c>
      <c r="J1633" s="56">
        <f>ROUND(F1633*G1633,2)</f>
        <v>0</v>
      </c>
      <c r="K1633" s="56">
        <v>1.8599999999999998E-2</v>
      </c>
      <c r="L1633" s="56">
        <f>F1633*K1633</f>
        <v>0.12629399999999999</v>
      </c>
      <c r="M1633" s="57" t="s">
        <v>7</v>
      </c>
      <c r="N1633" s="56">
        <f>IF(M1633="5",I1633,0)</f>
        <v>0</v>
      </c>
      <c r="Y1633" s="56">
        <f>IF(AC1633=0,J1633,0)</f>
        <v>0</v>
      </c>
      <c r="Z1633" s="56">
        <f>IF(AC1633=15,J1633,0)</f>
        <v>0</v>
      </c>
      <c r="AA1633" s="56">
        <f>IF(AC1633=21,J1633,0)</f>
        <v>0</v>
      </c>
      <c r="AC1633" s="58">
        <v>21</v>
      </c>
      <c r="AD1633" s="58">
        <f>G1633*0.563277249451353</f>
        <v>0</v>
      </c>
      <c r="AE1633" s="58">
        <f>G1633*(1-0.563277249451353)</f>
        <v>0</v>
      </c>
      <c r="AL1633" s="58">
        <f>F1633*AD1633</f>
        <v>0</v>
      </c>
      <c r="AM1633" s="58">
        <f>F1633*AE1633</f>
        <v>0</v>
      </c>
      <c r="AN1633" s="59" t="s">
        <v>1747</v>
      </c>
      <c r="AO1633" s="59" t="s">
        <v>1761</v>
      </c>
      <c r="AP1633" s="47" t="s">
        <v>1779</v>
      </c>
    </row>
    <row r="1634" spans="1:42" x14ac:dyDescent="0.2">
      <c r="D1634" s="60" t="s">
        <v>1577</v>
      </c>
      <c r="F1634" s="61">
        <v>6.79</v>
      </c>
    </row>
    <row r="1635" spans="1:42" x14ac:dyDescent="0.2">
      <c r="A1635" s="52"/>
      <c r="B1635" s="53" t="s">
        <v>1149</v>
      </c>
      <c r="C1635" s="53" t="s">
        <v>68</v>
      </c>
      <c r="D1635" s="269" t="s">
        <v>1257</v>
      </c>
      <c r="E1635" s="270"/>
      <c r="F1635" s="270"/>
      <c r="G1635" s="270"/>
      <c r="H1635" s="54">
        <f>SUM(H1636:H1644)</f>
        <v>0</v>
      </c>
      <c r="I1635" s="54">
        <f>SUM(I1636:I1644)</f>
        <v>0</v>
      </c>
      <c r="J1635" s="54">
        <f>H1635+I1635</f>
        <v>0</v>
      </c>
      <c r="K1635" s="47"/>
      <c r="L1635" s="54">
        <f>SUM(L1636:L1644)</f>
        <v>0.52855099999999999</v>
      </c>
      <c r="O1635" s="54">
        <f>IF(P1635="PR",J1635,SUM(N1636:N1644))</f>
        <v>0</v>
      </c>
      <c r="P1635" s="47" t="s">
        <v>1734</v>
      </c>
      <c r="Q1635" s="54">
        <f>IF(P1635="HS",H1635,0)</f>
        <v>0</v>
      </c>
      <c r="R1635" s="54">
        <f>IF(P1635="HS",I1635-O1635,0)</f>
        <v>0</v>
      </c>
      <c r="S1635" s="54">
        <f>IF(P1635="PS",H1635,0)</f>
        <v>0</v>
      </c>
      <c r="T1635" s="54">
        <f>IF(P1635="PS",I1635-O1635,0)</f>
        <v>0</v>
      </c>
      <c r="U1635" s="54">
        <f>IF(P1635="MP",H1635,0)</f>
        <v>0</v>
      </c>
      <c r="V1635" s="54">
        <f>IF(P1635="MP",I1635-O1635,0)</f>
        <v>0</v>
      </c>
      <c r="W1635" s="54">
        <f>IF(P1635="OM",H1635,0)</f>
        <v>0</v>
      </c>
      <c r="X1635" s="47" t="s">
        <v>1149</v>
      </c>
      <c r="AH1635" s="54">
        <f>SUM(Y1636:Y1644)</f>
        <v>0</v>
      </c>
      <c r="AI1635" s="54">
        <f>SUM(Z1636:Z1644)</f>
        <v>0</v>
      </c>
      <c r="AJ1635" s="54">
        <f>SUM(AA1636:AA1644)</f>
        <v>0</v>
      </c>
    </row>
    <row r="1636" spans="1:42" x14ac:dyDescent="0.2">
      <c r="A1636" s="55" t="s">
        <v>824</v>
      </c>
      <c r="B1636" s="55" t="s">
        <v>1149</v>
      </c>
      <c r="C1636" s="55" t="s">
        <v>1159</v>
      </c>
      <c r="D1636" s="55" t="s">
        <v>1836</v>
      </c>
      <c r="E1636" s="55" t="s">
        <v>1707</v>
      </c>
      <c r="F1636" s="56">
        <v>0.11</v>
      </c>
      <c r="G1636" s="56">
        <v>0</v>
      </c>
      <c r="H1636" s="56">
        <f>ROUND(F1636*AD1636,2)</f>
        <v>0</v>
      </c>
      <c r="I1636" s="56">
        <f>J1636-H1636</f>
        <v>0</v>
      </c>
      <c r="J1636" s="56">
        <f>ROUND(F1636*G1636,2)</f>
        <v>0</v>
      </c>
      <c r="K1636" s="56">
        <v>2.5249999999999999</v>
      </c>
      <c r="L1636" s="56">
        <f>F1636*K1636</f>
        <v>0.27775</v>
      </c>
      <c r="M1636" s="57" t="s">
        <v>7</v>
      </c>
      <c r="N1636" s="56">
        <f>IF(M1636="5",I1636,0)</f>
        <v>0</v>
      </c>
      <c r="Y1636" s="56">
        <f>IF(AC1636=0,J1636,0)</f>
        <v>0</v>
      </c>
      <c r="Z1636" s="56">
        <f>IF(AC1636=15,J1636,0)</f>
        <v>0</v>
      </c>
      <c r="AA1636" s="56">
        <f>IF(AC1636=21,J1636,0)</f>
        <v>0</v>
      </c>
      <c r="AC1636" s="58">
        <v>21</v>
      </c>
      <c r="AD1636" s="58">
        <f>G1636*0.859082802547771</f>
        <v>0</v>
      </c>
      <c r="AE1636" s="58">
        <f>G1636*(1-0.859082802547771)</f>
        <v>0</v>
      </c>
      <c r="AL1636" s="58">
        <f>F1636*AD1636</f>
        <v>0</v>
      </c>
      <c r="AM1636" s="58">
        <f>F1636*AE1636</f>
        <v>0</v>
      </c>
      <c r="AN1636" s="59" t="s">
        <v>1748</v>
      </c>
      <c r="AO1636" s="59" t="s">
        <v>1762</v>
      </c>
      <c r="AP1636" s="47" t="s">
        <v>1779</v>
      </c>
    </row>
    <row r="1637" spans="1:42" x14ac:dyDescent="0.2">
      <c r="D1637" s="60" t="s">
        <v>1551</v>
      </c>
      <c r="F1637" s="61">
        <v>0.11</v>
      </c>
    </row>
    <row r="1638" spans="1:42" x14ac:dyDescent="0.2">
      <c r="A1638" s="55" t="s">
        <v>825</v>
      </c>
      <c r="B1638" s="55" t="s">
        <v>1149</v>
      </c>
      <c r="C1638" s="55" t="s">
        <v>1160</v>
      </c>
      <c r="D1638" s="55" t="s">
        <v>1259</v>
      </c>
      <c r="E1638" s="55" t="s">
        <v>1708</v>
      </c>
      <c r="F1638" s="56">
        <v>0.12</v>
      </c>
      <c r="G1638" s="56">
        <v>0</v>
      </c>
      <c r="H1638" s="56">
        <f>ROUND(F1638*AD1638,2)</f>
        <v>0</v>
      </c>
      <c r="I1638" s="56">
        <f>J1638-H1638</f>
        <v>0</v>
      </c>
      <c r="J1638" s="56">
        <f>ROUND(F1638*G1638,2)</f>
        <v>0</v>
      </c>
      <c r="K1638" s="56">
        <v>1.41E-2</v>
      </c>
      <c r="L1638" s="56">
        <f>F1638*K1638</f>
        <v>1.6919999999999999E-3</v>
      </c>
      <c r="M1638" s="57" t="s">
        <v>7</v>
      </c>
      <c r="N1638" s="56">
        <f>IF(M1638="5",I1638,0)</f>
        <v>0</v>
      </c>
      <c r="Y1638" s="56">
        <f>IF(AC1638=0,J1638,0)</f>
        <v>0</v>
      </c>
      <c r="Z1638" s="56">
        <f>IF(AC1638=15,J1638,0)</f>
        <v>0</v>
      </c>
      <c r="AA1638" s="56">
        <f>IF(AC1638=21,J1638,0)</f>
        <v>0</v>
      </c>
      <c r="AC1638" s="58">
        <v>21</v>
      </c>
      <c r="AD1638" s="58">
        <f>G1638*0.637948717948718</f>
        <v>0</v>
      </c>
      <c r="AE1638" s="58">
        <f>G1638*(1-0.637948717948718)</f>
        <v>0</v>
      </c>
      <c r="AL1638" s="58">
        <f>F1638*AD1638</f>
        <v>0</v>
      </c>
      <c r="AM1638" s="58">
        <f>F1638*AE1638</f>
        <v>0</v>
      </c>
      <c r="AN1638" s="59" t="s">
        <v>1748</v>
      </c>
      <c r="AO1638" s="59" t="s">
        <v>1762</v>
      </c>
      <c r="AP1638" s="47" t="s">
        <v>1779</v>
      </c>
    </row>
    <row r="1639" spans="1:42" x14ac:dyDescent="0.2">
      <c r="D1639" s="60" t="s">
        <v>1529</v>
      </c>
      <c r="F1639" s="61">
        <v>0.12</v>
      </c>
    </row>
    <row r="1640" spans="1:42" x14ac:dyDescent="0.2">
      <c r="A1640" s="55" t="s">
        <v>826</v>
      </c>
      <c r="B1640" s="55" t="s">
        <v>1149</v>
      </c>
      <c r="C1640" s="55" t="s">
        <v>1161</v>
      </c>
      <c r="D1640" s="55" t="s">
        <v>1261</v>
      </c>
      <c r="E1640" s="55" t="s">
        <v>1708</v>
      </c>
      <c r="F1640" s="56">
        <v>0.12</v>
      </c>
      <c r="G1640" s="56">
        <v>0</v>
      </c>
      <c r="H1640" s="56">
        <f>ROUND(F1640*AD1640,2)</f>
        <v>0</v>
      </c>
      <c r="I1640" s="56">
        <f>J1640-H1640</f>
        <v>0</v>
      </c>
      <c r="J1640" s="56">
        <f>ROUND(F1640*G1640,2)</f>
        <v>0</v>
      </c>
      <c r="K1640" s="56">
        <v>0</v>
      </c>
      <c r="L1640" s="56">
        <f>F1640*K1640</f>
        <v>0</v>
      </c>
      <c r="M1640" s="57" t="s">
        <v>7</v>
      </c>
      <c r="N1640" s="56">
        <f>IF(M1640="5",I1640,0)</f>
        <v>0</v>
      </c>
      <c r="Y1640" s="56">
        <f>IF(AC1640=0,J1640,0)</f>
        <v>0</v>
      </c>
      <c r="Z1640" s="56">
        <f>IF(AC1640=15,J1640,0)</f>
        <v>0</v>
      </c>
      <c r="AA1640" s="56">
        <f>IF(AC1640=21,J1640,0)</f>
        <v>0</v>
      </c>
      <c r="AC1640" s="58">
        <v>21</v>
      </c>
      <c r="AD1640" s="58">
        <f>G1640*0</f>
        <v>0</v>
      </c>
      <c r="AE1640" s="58">
        <f>G1640*(1-0)</f>
        <v>0</v>
      </c>
      <c r="AL1640" s="58">
        <f>F1640*AD1640</f>
        <v>0</v>
      </c>
      <c r="AM1640" s="58">
        <f>F1640*AE1640</f>
        <v>0</v>
      </c>
      <c r="AN1640" s="59" t="s">
        <v>1748</v>
      </c>
      <c r="AO1640" s="59" t="s">
        <v>1762</v>
      </c>
      <c r="AP1640" s="47" t="s">
        <v>1779</v>
      </c>
    </row>
    <row r="1641" spans="1:42" x14ac:dyDescent="0.2">
      <c r="D1641" s="60" t="s">
        <v>1349</v>
      </c>
      <c r="F1641" s="61">
        <v>0.12</v>
      </c>
    </row>
    <row r="1642" spans="1:42" x14ac:dyDescent="0.2">
      <c r="A1642" s="55" t="s">
        <v>827</v>
      </c>
      <c r="B1642" s="55" t="s">
        <v>1149</v>
      </c>
      <c r="C1642" s="55" t="s">
        <v>1162</v>
      </c>
      <c r="D1642" s="55" t="s">
        <v>1263</v>
      </c>
      <c r="E1642" s="55" t="s">
        <v>1708</v>
      </c>
      <c r="F1642" s="56">
        <v>6.65</v>
      </c>
      <c r="G1642" s="56">
        <v>0</v>
      </c>
      <c r="H1642" s="56">
        <f>ROUND(F1642*AD1642,2)</f>
        <v>0</v>
      </c>
      <c r="I1642" s="56">
        <f>J1642-H1642</f>
        <v>0</v>
      </c>
      <c r="J1642" s="56">
        <f>ROUND(F1642*G1642,2)</f>
        <v>0</v>
      </c>
      <c r="K1642" s="56">
        <v>3.415E-2</v>
      </c>
      <c r="L1642" s="56">
        <f>F1642*K1642</f>
        <v>0.22709750000000001</v>
      </c>
      <c r="M1642" s="57" t="s">
        <v>7</v>
      </c>
      <c r="N1642" s="56">
        <f>IF(M1642="5",I1642,0)</f>
        <v>0</v>
      </c>
      <c r="Y1642" s="56">
        <f>IF(AC1642=0,J1642,0)</f>
        <v>0</v>
      </c>
      <c r="Z1642" s="56">
        <f>IF(AC1642=15,J1642,0)</f>
        <v>0</v>
      </c>
      <c r="AA1642" s="56">
        <f>IF(AC1642=21,J1642,0)</f>
        <v>0</v>
      </c>
      <c r="AC1642" s="58">
        <v>21</v>
      </c>
      <c r="AD1642" s="58">
        <f>G1642*0.841828478964401</f>
        <v>0</v>
      </c>
      <c r="AE1642" s="58">
        <f>G1642*(1-0.841828478964401)</f>
        <v>0</v>
      </c>
      <c r="AL1642" s="58">
        <f>F1642*AD1642</f>
        <v>0</v>
      </c>
      <c r="AM1642" s="58">
        <f>F1642*AE1642</f>
        <v>0</v>
      </c>
      <c r="AN1642" s="59" t="s">
        <v>1748</v>
      </c>
      <c r="AO1642" s="59" t="s">
        <v>1762</v>
      </c>
      <c r="AP1642" s="47" t="s">
        <v>1779</v>
      </c>
    </row>
    <row r="1643" spans="1:42" x14ac:dyDescent="0.2">
      <c r="D1643" s="60" t="s">
        <v>1578</v>
      </c>
      <c r="F1643" s="61">
        <v>6.65</v>
      </c>
    </row>
    <row r="1644" spans="1:42" x14ac:dyDescent="0.2">
      <c r="A1644" s="55" t="s">
        <v>828</v>
      </c>
      <c r="B1644" s="55" t="s">
        <v>1149</v>
      </c>
      <c r="C1644" s="55" t="s">
        <v>1163</v>
      </c>
      <c r="D1644" s="55" t="s">
        <v>1845</v>
      </c>
      <c r="E1644" s="55" t="s">
        <v>1708</v>
      </c>
      <c r="F1644" s="56">
        <v>6.65</v>
      </c>
      <c r="G1644" s="56">
        <v>0</v>
      </c>
      <c r="H1644" s="56">
        <f>ROUND(F1644*AD1644,2)</f>
        <v>0</v>
      </c>
      <c r="I1644" s="56">
        <f>J1644-H1644</f>
        <v>0</v>
      </c>
      <c r="J1644" s="56">
        <f>ROUND(F1644*G1644,2)</f>
        <v>0</v>
      </c>
      <c r="K1644" s="56">
        <v>3.31E-3</v>
      </c>
      <c r="L1644" s="56">
        <f>F1644*K1644</f>
        <v>2.20115E-2</v>
      </c>
      <c r="M1644" s="57" t="s">
        <v>7</v>
      </c>
      <c r="N1644" s="56">
        <f>IF(M1644="5",I1644,0)</f>
        <v>0</v>
      </c>
      <c r="Y1644" s="56">
        <f>IF(AC1644=0,J1644,0)</f>
        <v>0</v>
      </c>
      <c r="Z1644" s="56">
        <f>IF(AC1644=15,J1644,0)</f>
        <v>0</v>
      </c>
      <c r="AA1644" s="56">
        <f>IF(AC1644=21,J1644,0)</f>
        <v>0</v>
      </c>
      <c r="AC1644" s="58">
        <v>21</v>
      </c>
      <c r="AD1644" s="58">
        <f>G1644*0.752032520325203</f>
        <v>0</v>
      </c>
      <c r="AE1644" s="58">
        <f>G1644*(1-0.752032520325203)</f>
        <v>0</v>
      </c>
      <c r="AL1644" s="58">
        <f>F1644*AD1644</f>
        <v>0</v>
      </c>
      <c r="AM1644" s="58">
        <f>F1644*AE1644</f>
        <v>0</v>
      </c>
      <c r="AN1644" s="59" t="s">
        <v>1748</v>
      </c>
      <c r="AO1644" s="59" t="s">
        <v>1762</v>
      </c>
      <c r="AP1644" s="47" t="s">
        <v>1779</v>
      </c>
    </row>
    <row r="1645" spans="1:42" x14ac:dyDescent="0.2">
      <c r="D1645" s="60" t="s">
        <v>1578</v>
      </c>
      <c r="F1645" s="61">
        <v>6.65</v>
      </c>
    </row>
    <row r="1646" spans="1:42" x14ac:dyDescent="0.2">
      <c r="A1646" s="52"/>
      <c r="B1646" s="53" t="s">
        <v>1149</v>
      </c>
      <c r="C1646" s="53" t="s">
        <v>700</v>
      </c>
      <c r="D1646" s="269" t="s">
        <v>1265</v>
      </c>
      <c r="E1646" s="270"/>
      <c r="F1646" s="270"/>
      <c r="G1646" s="270"/>
      <c r="H1646" s="54">
        <f>SUM(H1647:H1657)</f>
        <v>0</v>
      </c>
      <c r="I1646" s="54">
        <f>SUM(I1647:I1657)</f>
        <v>0</v>
      </c>
      <c r="J1646" s="54">
        <f>H1646+I1646</f>
        <v>0</v>
      </c>
      <c r="K1646" s="47"/>
      <c r="L1646" s="54">
        <f>SUM(L1647:L1657)</f>
        <v>1.4278300000000002E-2</v>
      </c>
      <c r="O1646" s="54">
        <f>IF(P1646="PR",J1646,SUM(N1647:N1657))</f>
        <v>0</v>
      </c>
      <c r="P1646" s="47" t="s">
        <v>1735</v>
      </c>
      <c r="Q1646" s="54">
        <f>IF(P1646="HS",H1646,0)</f>
        <v>0</v>
      </c>
      <c r="R1646" s="54">
        <f>IF(P1646="HS",I1646-O1646,0)</f>
        <v>0</v>
      </c>
      <c r="S1646" s="54">
        <f>IF(P1646="PS",H1646,0)</f>
        <v>0</v>
      </c>
      <c r="T1646" s="54">
        <f>IF(P1646="PS",I1646-O1646,0)</f>
        <v>0</v>
      </c>
      <c r="U1646" s="54">
        <f>IF(P1646="MP",H1646,0)</f>
        <v>0</v>
      </c>
      <c r="V1646" s="54">
        <f>IF(P1646="MP",I1646-O1646,0)</f>
        <v>0</v>
      </c>
      <c r="W1646" s="54">
        <f>IF(P1646="OM",H1646,0)</f>
        <v>0</v>
      </c>
      <c r="X1646" s="47" t="s">
        <v>1149</v>
      </c>
      <c r="AH1646" s="54">
        <f>SUM(Y1647:Y1657)</f>
        <v>0</v>
      </c>
      <c r="AI1646" s="54">
        <f>SUM(Z1647:Z1657)</f>
        <v>0</v>
      </c>
      <c r="AJ1646" s="54">
        <f>SUM(AA1647:AA1657)</f>
        <v>0</v>
      </c>
    </row>
    <row r="1647" spans="1:42" x14ac:dyDescent="0.2">
      <c r="A1647" s="55" t="s">
        <v>829</v>
      </c>
      <c r="B1647" s="55" t="s">
        <v>1149</v>
      </c>
      <c r="C1647" s="55" t="s">
        <v>1164</v>
      </c>
      <c r="D1647" s="213" t="s">
        <v>1846</v>
      </c>
      <c r="E1647" s="55" t="s">
        <v>1708</v>
      </c>
      <c r="F1647" s="56">
        <v>7.73</v>
      </c>
      <c r="G1647" s="56">
        <v>0</v>
      </c>
      <c r="H1647" s="56">
        <f>ROUND(F1647*AD1647,2)</f>
        <v>0</v>
      </c>
      <c r="I1647" s="56">
        <f>J1647-H1647</f>
        <v>0</v>
      </c>
      <c r="J1647" s="56">
        <f>ROUND(F1647*G1647,2)</f>
        <v>0</v>
      </c>
      <c r="K1647" s="56">
        <v>5.6999999999999998E-4</v>
      </c>
      <c r="L1647" s="56">
        <f>F1647*K1647</f>
        <v>4.4061000000000005E-3</v>
      </c>
      <c r="M1647" s="57" t="s">
        <v>7</v>
      </c>
      <c r="N1647" s="56">
        <f>IF(M1647="5",I1647,0)</f>
        <v>0</v>
      </c>
      <c r="Y1647" s="56">
        <f>IF(AC1647=0,J1647,0)</f>
        <v>0</v>
      </c>
      <c r="Z1647" s="56">
        <f>IF(AC1647=15,J1647,0)</f>
        <v>0</v>
      </c>
      <c r="AA1647" s="56">
        <f>IF(AC1647=21,J1647,0)</f>
        <v>0</v>
      </c>
      <c r="AC1647" s="58">
        <v>21</v>
      </c>
      <c r="AD1647" s="58">
        <f>G1647*0.805751492132393</f>
        <v>0</v>
      </c>
      <c r="AE1647" s="58">
        <f>G1647*(1-0.805751492132393)</f>
        <v>0</v>
      </c>
      <c r="AL1647" s="58">
        <f>F1647*AD1647</f>
        <v>0</v>
      </c>
      <c r="AM1647" s="58">
        <f>F1647*AE1647</f>
        <v>0</v>
      </c>
      <c r="AN1647" s="59" t="s">
        <v>1749</v>
      </c>
      <c r="AO1647" s="59" t="s">
        <v>1763</v>
      </c>
      <c r="AP1647" s="47" t="s">
        <v>1779</v>
      </c>
    </row>
    <row r="1648" spans="1:42" x14ac:dyDescent="0.2">
      <c r="D1648" s="214" t="s">
        <v>1579</v>
      </c>
      <c r="F1648" s="61">
        <v>7.73</v>
      </c>
    </row>
    <row r="1649" spans="1:42" x14ac:dyDescent="0.2">
      <c r="A1649" s="55" t="s">
        <v>830</v>
      </c>
      <c r="B1649" s="55" t="s">
        <v>1149</v>
      </c>
      <c r="C1649" s="55" t="s">
        <v>1165</v>
      </c>
      <c r="D1649" s="213" t="s">
        <v>1847</v>
      </c>
      <c r="E1649" s="55" t="s">
        <v>1708</v>
      </c>
      <c r="F1649" s="56">
        <v>7.73</v>
      </c>
      <c r="G1649" s="56">
        <v>0</v>
      </c>
      <c r="H1649" s="56">
        <f>ROUND(F1649*AD1649,2)</f>
        <v>0</v>
      </c>
      <c r="I1649" s="56">
        <f>J1649-H1649</f>
        <v>0</v>
      </c>
      <c r="J1649" s="56">
        <f>ROUND(F1649*G1649,2)</f>
        <v>0</v>
      </c>
      <c r="K1649" s="56">
        <v>7.3999999999999999E-4</v>
      </c>
      <c r="L1649" s="56">
        <f>F1649*K1649</f>
        <v>5.7201999999999999E-3</v>
      </c>
      <c r="M1649" s="57" t="s">
        <v>7</v>
      </c>
      <c r="N1649" s="56">
        <f>IF(M1649="5",I1649,0)</f>
        <v>0</v>
      </c>
      <c r="Y1649" s="56">
        <f>IF(AC1649=0,J1649,0)</f>
        <v>0</v>
      </c>
      <c r="Z1649" s="56">
        <f>IF(AC1649=15,J1649,0)</f>
        <v>0</v>
      </c>
      <c r="AA1649" s="56">
        <f>IF(AC1649=21,J1649,0)</f>
        <v>0</v>
      </c>
      <c r="AC1649" s="58">
        <v>21</v>
      </c>
      <c r="AD1649" s="58">
        <f>G1649*0.750758341759353</f>
        <v>0</v>
      </c>
      <c r="AE1649" s="58">
        <f>G1649*(1-0.750758341759353)</f>
        <v>0</v>
      </c>
      <c r="AL1649" s="58">
        <f>F1649*AD1649</f>
        <v>0</v>
      </c>
      <c r="AM1649" s="58">
        <f>F1649*AE1649</f>
        <v>0</v>
      </c>
      <c r="AN1649" s="59" t="s">
        <v>1749</v>
      </c>
      <c r="AO1649" s="59" t="s">
        <v>1763</v>
      </c>
      <c r="AP1649" s="47" t="s">
        <v>1779</v>
      </c>
    </row>
    <row r="1650" spans="1:42" x14ac:dyDescent="0.2">
      <c r="D1650" s="214" t="s">
        <v>1554</v>
      </c>
      <c r="F1650" s="61">
        <v>7.73</v>
      </c>
    </row>
    <row r="1651" spans="1:42" x14ac:dyDescent="0.2">
      <c r="A1651" s="55" t="s">
        <v>831</v>
      </c>
      <c r="B1651" s="55" t="s">
        <v>1149</v>
      </c>
      <c r="C1651" s="55" t="s">
        <v>1166</v>
      </c>
      <c r="D1651" s="213" t="s">
        <v>1848</v>
      </c>
      <c r="E1651" s="55" t="s">
        <v>1708</v>
      </c>
      <c r="F1651" s="56">
        <v>1.08</v>
      </c>
      <c r="G1651" s="56">
        <v>0</v>
      </c>
      <c r="H1651" s="56">
        <f>ROUND(F1651*AD1651,2)</f>
        <v>0</v>
      </c>
      <c r="I1651" s="56">
        <f>J1651-H1651</f>
        <v>0</v>
      </c>
      <c r="J1651" s="56">
        <f>ROUND(F1651*G1651,2)</f>
        <v>0</v>
      </c>
      <c r="K1651" s="56">
        <v>4.0000000000000002E-4</v>
      </c>
      <c r="L1651" s="56">
        <f>F1651*K1651</f>
        <v>4.3200000000000004E-4</v>
      </c>
      <c r="M1651" s="57" t="s">
        <v>7</v>
      </c>
      <c r="N1651" s="56">
        <f>IF(M1651="5",I1651,0)</f>
        <v>0</v>
      </c>
      <c r="Y1651" s="56">
        <f>IF(AC1651=0,J1651,0)</f>
        <v>0</v>
      </c>
      <c r="Z1651" s="56">
        <f>IF(AC1651=15,J1651,0)</f>
        <v>0</v>
      </c>
      <c r="AA1651" s="56">
        <f>IF(AC1651=21,J1651,0)</f>
        <v>0</v>
      </c>
      <c r="AC1651" s="58">
        <v>21</v>
      </c>
      <c r="AD1651" s="58">
        <f>G1651*0.966850828729282</f>
        <v>0</v>
      </c>
      <c r="AE1651" s="58">
        <f>G1651*(1-0.966850828729282)</f>
        <v>0</v>
      </c>
      <c r="AL1651" s="58">
        <f>F1651*AD1651</f>
        <v>0</v>
      </c>
      <c r="AM1651" s="58">
        <f>F1651*AE1651</f>
        <v>0</v>
      </c>
      <c r="AN1651" s="59" t="s">
        <v>1749</v>
      </c>
      <c r="AO1651" s="59" t="s">
        <v>1763</v>
      </c>
      <c r="AP1651" s="47" t="s">
        <v>1779</v>
      </c>
    </row>
    <row r="1652" spans="1:42" x14ac:dyDescent="0.2">
      <c r="D1652" s="214" t="s">
        <v>1555</v>
      </c>
      <c r="F1652" s="61">
        <v>1.08</v>
      </c>
    </row>
    <row r="1653" spans="1:42" x14ac:dyDescent="0.2">
      <c r="A1653" s="55" t="s">
        <v>832</v>
      </c>
      <c r="B1653" s="55" t="s">
        <v>1149</v>
      </c>
      <c r="C1653" s="55" t="s">
        <v>1167</v>
      </c>
      <c r="D1653" s="213" t="s">
        <v>1849</v>
      </c>
      <c r="E1653" s="55" t="s">
        <v>1708</v>
      </c>
      <c r="F1653" s="56">
        <v>6.9</v>
      </c>
      <c r="G1653" s="56">
        <v>0</v>
      </c>
      <c r="H1653" s="56">
        <f>ROUND(F1653*AD1653,2)</f>
        <v>0</v>
      </c>
      <c r="I1653" s="56">
        <f>J1653-H1653</f>
        <v>0</v>
      </c>
      <c r="J1653" s="56">
        <f>ROUND(F1653*G1653,2)</f>
        <v>0</v>
      </c>
      <c r="K1653" s="56">
        <v>4.0000000000000002E-4</v>
      </c>
      <c r="L1653" s="56">
        <f>F1653*K1653</f>
        <v>2.7600000000000003E-3</v>
      </c>
      <c r="M1653" s="57" t="s">
        <v>7</v>
      </c>
      <c r="N1653" s="56">
        <f>IF(M1653="5",I1653,0)</f>
        <v>0</v>
      </c>
      <c r="Y1653" s="56">
        <f>IF(AC1653=0,J1653,0)</f>
        <v>0</v>
      </c>
      <c r="Z1653" s="56">
        <f>IF(AC1653=15,J1653,0)</f>
        <v>0</v>
      </c>
      <c r="AA1653" s="56">
        <f>IF(AC1653=21,J1653,0)</f>
        <v>0</v>
      </c>
      <c r="AC1653" s="58">
        <v>21</v>
      </c>
      <c r="AD1653" s="58">
        <f>G1653*0.938757264193116</f>
        <v>0</v>
      </c>
      <c r="AE1653" s="58">
        <f>G1653*(1-0.938757264193116)</f>
        <v>0</v>
      </c>
      <c r="AL1653" s="58">
        <f>F1653*AD1653</f>
        <v>0</v>
      </c>
      <c r="AM1653" s="58">
        <f>F1653*AE1653</f>
        <v>0</v>
      </c>
      <c r="AN1653" s="59" t="s">
        <v>1749</v>
      </c>
      <c r="AO1653" s="59" t="s">
        <v>1763</v>
      </c>
      <c r="AP1653" s="47" t="s">
        <v>1779</v>
      </c>
    </row>
    <row r="1654" spans="1:42" x14ac:dyDescent="0.2">
      <c r="D1654" s="214" t="s">
        <v>1556</v>
      </c>
      <c r="F1654" s="61">
        <v>6.9</v>
      </c>
    </row>
    <row r="1655" spans="1:42" x14ac:dyDescent="0.2">
      <c r="A1655" s="55" t="s">
        <v>833</v>
      </c>
      <c r="B1655" s="55" t="s">
        <v>1149</v>
      </c>
      <c r="C1655" s="55" t="s">
        <v>1168</v>
      </c>
      <c r="D1655" s="213" t="s">
        <v>1850</v>
      </c>
      <c r="E1655" s="55" t="s">
        <v>1709</v>
      </c>
      <c r="F1655" s="56">
        <v>3</v>
      </c>
      <c r="G1655" s="56">
        <v>0</v>
      </c>
      <c r="H1655" s="56">
        <f>ROUND(F1655*AD1655,2)</f>
        <v>0</v>
      </c>
      <c r="I1655" s="56">
        <f>J1655-H1655</f>
        <v>0</v>
      </c>
      <c r="J1655" s="56">
        <f>ROUND(F1655*G1655,2)</f>
        <v>0</v>
      </c>
      <c r="K1655" s="56">
        <v>3.2000000000000003E-4</v>
      </c>
      <c r="L1655" s="56">
        <f>F1655*K1655</f>
        <v>9.6000000000000013E-4</v>
      </c>
      <c r="M1655" s="57" t="s">
        <v>7</v>
      </c>
      <c r="N1655" s="56">
        <f>IF(M1655="5",I1655,0)</f>
        <v>0</v>
      </c>
      <c r="Y1655" s="56">
        <f>IF(AC1655=0,J1655,0)</f>
        <v>0</v>
      </c>
      <c r="Z1655" s="56">
        <f>IF(AC1655=15,J1655,0)</f>
        <v>0</v>
      </c>
      <c r="AA1655" s="56">
        <f>IF(AC1655=21,J1655,0)</f>
        <v>0</v>
      </c>
      <c r="AC1655" s="58">
        <v>21</v>
      </c>
      <c r="AD1655" s="58">
        <f>G1655*0.584192439862543</f>
        <v>0</v>
      </c>
      <c r="AE1655" s="58">
        <f>G1655*(1-0.584192439862543)</f>
        <v>0</v>
      </c>
      <c r="AL1655" s="58">
        <f>F1655*AD1655</f>
        <v>0</v>
      </c>
      <c r="AM1655" s="58">
        <f>F1655*AE1655</f>
        <v>0</v>
      </c>
      <c r="AN1655" s="59" t="s">
        <v>1749</v>
      </c>
      <c r="AO1655" s="59" t="s">
        <v>1763</v>
      </c>
      <c r="AP1655" s="47" t="s">
        <v>1779</v>
      </c>
    </row>
    <row r="1656" spans="1:42" x14ac:dyDescent="0.2">
      <c r="D1656" s="214" t="s">
        <v>1557</v>
      </c>
      <c r="F1656" s="61">
        <v>3</v>
      </c>
    </row>
    <row r="1657" spans="1:42" x14ac:dyDescent="0.2">
      <c r="A1657" s="55" t="s">
        <v>834</v>
      </c>
      <c r="B1657" s="55" t="s">
        <v>1149</v>
      </c>
      <c r="C1657" s="55" t="s">
        <v>1169</v>
      </c>
      <c r="D1657" s="213" t="s">
        <v>1271</v>
      </c>
      <c r="E1657" s="55" t="s">
        <v>1710</v>
      </c>
      <c r="F1657" s="56">
        <v>0.04</v>
      </c>
      <c r="G1657" s="56">
        <v>0</v>
      </c>
      <c r="H1657" s="56">
        <f>ROUND(F1657*AD1657,2)</f>
        <v>0</v>
      </c>
      <c r="I1657" s="56">
        <f>J1657-H1657</f>
        <v>0</v>
      </c>
      <c r="J1657" s="56">
        <f>ROUND(F1657*G1657,2)</f>
        <v>0</v>
      </c>
      <c r="K1657" s="56">
        <v>0</v>
      </c>
      <c r="L1657" s="56">
        <f>F1657*K1657</f>
        <v>0</v>
      </c>
      <c r="M1657" s="57" t="s">
        <v>10</v>
      </c>
      <c r="N1657" s="56">
        <f>IF(M1657="5",I1657,0)</f>
        <v>0</v>
      </c>
      <c r="Y1657" s="56">
        <f>IF(AC1657=0,J1657,0)</f>
        <v>0</v>
      </c>
      <c r="Z1657" s="56">
        <f>IF(AC1657=15,J1657,0)</f>
        <v>0</v>
      </c>
      <c r="AA1657" s="56">
        <f>IF(AC1657=21,J1657,0)</f>
        <v>0</v>
      </c>
      <c r="AC1657" s="58">
        <v>21</v>
      </c>
      <c r="AD1657" s="58">
        <f>G1657*0</f>
        <v>0</v>
      </c>
      <c r="AE1657" s="58">
        <f>G1657*(1-0)</f>
        <v>0</v>
      </c>
      <c r="AL1657" s="58">
        <f>F1657*AD1657</f>
        <v>0</v>
      </c>
      <c r="AM1657" s="58">
        <f>F1657*AE1657</f>
        <v>0</v>
      </c>
      <c r="AN1657" s="59" t="s">
        <v>1749</v>
      </c>
      <c r="AO1657" s="59" t="s">
        <v>1763</v>
      </c>
      <c r="AP1657" s="47" t="s">
        <v>1779</v>
      </c>
    </row>
    <row r="1658" spans="1:42" x14ac:dyDescent="0.2">
      <c r="D1658" s="214" t="s">
        <v>1558</v>
      </c>
      <c r="F1658" s="61">
        <v>0.04</v>
      </c>
    </row>
    <row r="1659" spans="1:42" x14ac:dyDescent="0.2">
      <c r="A1659" s="52"/>
      <c r="B1659" s="53" t="s">
        <v>1149</v>
      </c>
      <c r="C1659" s="53" t="s">
        <v>710</v>
      </c>
      <c r="D1659" s="269" t="s">
        <v>1273</v>
      </c>
      <c r="E1659" s="270"/>
      <c r="F1659" s="270"/>
      <c r="G1659" s="270"/>
      <c r="H1659" s="54">
        <f>SUM(H1660:H1660)</f>
        <v>0</v>
      </c>
      <c r="I1659" s="54">
        <f>SUM(I1660:I1660)</f>
        <v>0</v>
      </c>
      <c r="J1659" s="54">
        <f>H1659+I1659</f>
        <v>0</v>
      </c>
      <c r="K1659" s="47"/>
      <c r="L1659" s="54">
        <f>SUM(L1660:L1660)</f>
        <v>1.4599999999999999E-3</v>
      </c>
      <c r="O1659" s="54">
        <f>IF(P1659="PR",J1659,SUM(N1660:N1660))</f>
        <v>0</v>
      </c>
      <c r="P1659" s="47" t="s">
        <v>1735</v>
      </c>
      <c r="Q1659" s="54">
        <f>IF(P1659="HS",H1659,0)</f>
        <v>0</v>
      </c>
      <c r="R1659" s="54">
        <f>IF(P1659="HS",I1659-O1659,0)</f>
        <v>0</v>
      </c>
      <c r="S1659" s="54">
        <f>IF(P1659="PS",H1659,0)</f>
        <v>0</v>
      </c>
      <c r="T1659" s="54">
        <f>IF(P1659="PS",I1659-O1659,0)</f>
        <v>0</v>
      </c>
      <c r="U1659" s="54">
        <f>IF(P1659="MP",H1659,0)</f>
        <v>0</v>
      </c>
      <c r="V1659" s="54">
        <f>IF(P1659="MP",I1659-O1659,0)</f>
        <v>0</v>
      </c>
      <c r="W1659" s="54">
        <f>IF(P1659="OM",H1659,0)</f>
        <v>0</v>
      </c>
      <c r="X1659" s="47" t="s">
        <v>1149</v>
      </c>
      <c r="AH1659" s="54">
        <f>SUM(Y1660:Y1660)</f>
        <v>0</v>
      </c>
      <c r="AI1659" s="54">
        <f>SUM(Z1660:Z1660)</f>
        <v>0</v>
      </c>
      <c r="AJ1659" s="54">
        <f>SUM(AA1660:AA1660)</f>
        <v>0</v>
      </c>
    </row>
    <row r="1660" spans="1:42" x14ac:dyDescent="0.2">
      <c r="A1660" s="55" t="s">
        <v>835</v>
      </c>
      <c r="B1660" s="55" t="s">
        <v>1149</v>
      </c>
      <c r="C1660" s="55" t="s">
        <v>1170</v>
      </c>
      <c r="D1660" s="55" t="s">
        <v>1274</v>
      </c>
      <c r="E1660" s="55" t="s">
        <v>1711</v>
      </c>
      <c r="F1660" s="56">
        <v>1</v>
      </c>
      <c r="G1660" s="56">
        <v>0</v>
      </c>
      <c r="H1660" s="56">
        <f>ROUND(F1660*AD1660,2)</f>
        <v>0</v>
      </c>
      <c r="I1660" s="56">
        <f>J1660-H1660</f>
        <v>0</v>
      </c>
      <c r="J1660" s="56">
        <f>ROUND(F1660*G1660,2)</f>
        <v>0</v>
      </c>
      <c r="K1660" s="56">
        <v>1.4599999999999999E-3</v>
      </c>
      <c r="L1660" s="56">
        <f>F1660*K1660</f>
        <v>1.4599999999999999E-3</v>
      </c>
      <c r="M1660" s="57" t="s">
        <v>7</v>
      </c>
      <c r="N1660" s="56">
        <f>IF(M1660="5",I1660,0)</f>
        <v>0</v>
      </c>
      <c r="Y1660" s="56">
        <f>IF(AC1660=0,J1660,0)</f>
        <v>0</v>
      </c>
      <c r="Z1660" s="56">
        <f>IF(AC1660=15,J1660,0)</f>
        <v>0</v>
      </c>
      <c r="AA1660" s="56">
        <f>IF(AC1660=21,J1660,0)</f>
        <v>0</v>
      </c>
      <c r="AC1660" s="58">
        <v>21</v>
      </c>
      <c r="AD1660" s="58">
        <f>G1660*0</f>
        <v>0</v>
      </c>
      <c r="AE1660" s="58">
        <f>G1660*(1-0)</f>
        <v>0</v>
      </c>
      <c r="AL1660" s="58">
        <f>F1660*AD1660</f>
        <v>0</v>
      </c>
      <c r="AM1660" s="58">
        <f>F1660*AE1660</f>
        <v>0</v>
      </c>
      <c r="AN1660" s="59" t="s">
        <v>1750</v>
      </c>
      <c r="AO1660" s="59" t="s">
        <v>1764</v>
      </c>
      <c r="AP1660" s="47" t="s">
        <v>1779</v>
      </c>
    </row>
    <row r="1661" spans="1:42" x14ac:dyDescent="0.2">
      <c r="D1661" s="60" t="s">
        <v>1275</v>
      </c>
      <c r="F1661" s="61">
        <v>1</v>
      </c>
    </row>
    <row r="1662" spans="1:42" x14ac:dyDescent="0.2">
      <c r="A1662" s="52"/>
      <c r="B1662" s="53" t="s">
        <v>1149</v>
      </c>
      <c r="C1662" s="53" t="s">
        <v>714</v>
      </c>
      <c r="D1662" s="269" t="s">
        <v>1276</v>
      </c>
      <c r="E1662" s="270"/>
      <c r="F1662" s="270"/>
      <c r="G1662" s="270"/>
      <c r="H1662" s="54">
        <f>SUM(H1663:H1693)</f>
        <v>0</v>
      </c>
      <c r="I1662" s="54">
        <f>SUM(I1663:I1693)</f>
        <v>0</v>
      </c>
      <c r="J1662" s="54">
        <f>H1662+I1662</f>
        <v>0</v>
      </c>
      <c r="K1662" s="47"/>
      <c r="L1662" s="54">
        <f>SUM(L1663:L1693)</f>
        <v>6.2480000000000001E-2</v>
      </c>
      <c r="O1662" s="54">
        <f>IF(P1662="PR",J1662,SUM(N1663:N1693))</f>
        <v>0</v>
      </c>
      <c r="P1662" s="47" t="s">
        <v>1735</v>
      </c>
      <c r="Q1662" s="54">
        <f>IF(P1662="HS",H1662,0)</f>
        <v>0</v>
      </c>
      <c r="R1662" s="54">
        <f>IF(P1662="HS",I1662-O1662,0)</f>
        <v>0</v>
      </c>
      <c r="S1662" s="54">
        <f>IF(P1662="PS",H1662,0)</f>
        <v>0</v>
      </c>
      <c r="T1662" s="54">
        <f>IF(P1662="PS",I1662-O1662,0)</f>
        <v>0</v>
      </c>
      <c r="U1662" s="54">
        <f>IF(P1662="MP",H1662,0)</f>
        <v>0</v>
      </c>
      <c r="V1662" s="54">
        <f>IF(P1662="MP",I1662-O1662,0)</f>
        <v>0</v>
      </c>
      <c r="W1662" s="54">
        <f>IF(P1662="OM",H1662,0)</f>
        <v>0</v>
      </c>
      <c r="X1662" s="47" t="s">
        <v>1149</v>
      </c>
      <c r="AH1662" s="54">
        <f>SUM(Y1663:Y1693)</f>
        <v>0</v>
      </c>
      <c r="AI1662" s="54">
        <f>SUM(Z1663:Z1693)</f>
        <v>0</v>
      </c>
      <c r="AJ1662" s="54">
        <f>SUM(AA1663:AA1693)</f>
        <v>0</v>
      </c>
    </row>
    <row r="1663" spans="1:42" x14ac:dyDescent="0.2">
      <c r="A1663" s="55" t="s">
        <v>836</v>
      </c>
      <c r="B1663" s="55" t="s">
        <v>1149</v>
      </c>
      <c r="C1663" s="55" t="s">
        <v>1171</v>
      </c>
      <c r="D1663" s="55" t="s">
        <v>1837</v>
      </c>
      <c r="E1663" s="55" t="s">
        <v>1712</v>
      </c>
      <c r="F1663" s="56">
        <v>2</v>
      </c>
      <c r="G1663" s="56">
        <v>0</v>
      </c>
      <c r="H1663" s="56">
        <f>ROUND(F1663*AD1663,2)</f>
        <v>0</v>
      </c>
      <c r="I1663" s="56">
        <f>J1663-H1663</f>
        <v>0</v>
      </c>
      <c r="J1663" s="56">
        <f>ROUND(F1663*G1663,2)</f>
        <v>0</v>
      </c>
      <c r="K1663" s="56">
        <v>1.41E-3</v>
      </c>
      <c r="L1663" s="56">
        <f>F1663*K1663</f>
        <v>2.82E-3</v>
      </c>
      <c r="M1663" s="57" t="s">
        <v>7</v>
      </c>
      <c r="N1663" s="56">
        <f>IF(M1663="5",I1663,0)</f>
        <v>0</v>
      </c>
      <c r="Y1663" s="56">
        <f>IF(AC1663=0,J1663,0)</f>
        <v>0</v>
      </c>
      <c r="Z1663" s="56">
        <f>IF(AC1663=15,J1663,0)</f>
        <v>0</v>
      </c>
      <c r="AA1663" s="56">
        <f>IF(AC1663=21,J1663,0)</f>
        <v>0</v>
      </c>
      <c r="AC1663" s="58">
        <v>21</v>
      </c>
      <c r="AD1663" s="58">
        <f>G1663*0.538136882129278</f>
        <v>0</v>
      </c>
      <c r="AE1663" s="58">
        <f>G1663*(1-0.538136882129278)</f>
        <v>0</v>
      </c>
      <c r="AL1663" s="58">
        <f>F1663*AD1663</f>
        <v>0</v>
      </c>
      <c r="AM1663" s="58">
        <f>F1663*AE1663</f>
        <v>0</v>
      </c>
      <c r="AN1663" s="59" t="s">
        <v>1751</v>
      </c>
      <c r="AO1663" s="59" t="s">
        <v>1764</v>
      </c>
      <c r="AP1663" s="47" t="s">
        <v>1779</v>
      </c>
    </row>
    <row r="1664" spans="1:42" x14ac:dyDescent="0.2">
      <c r="D1664" s="60" t="s">
        <v>1357</v>
      </c>
      <c r="F1664" s="61">
        <v>2</v>
      </c>
    </row>
    <row r="1665" spans="1:42" x14ac:dyDescent="0.2">
      <c r="A1665" s="62" t="s">
        <v>837</v>
      </c>
      <c r="B1665" s="62" t="s">
        <v>1149</v>
      </c>
      <c r="C1665" s="62" t="s">
        <v>1172</v>
      </c>
      <c r="D1665" s="215" t="s">
        <v>1851</v>
      </c>
      <c r="E1665" s="62" t="s">
        <v>1712</v>
      </c>
      <c r="F1665" s="63">
        <v>1</v>
      </c>
      <c r="G1665" s="63">
        <v>0</v>
      </c>
      <c r="H1665" s="63">
        <f>ROUND(F1665*AD1665,2)</f>
        <v>0</v>
      </c>
      <c r="I1665" s="63">
        <f>J1665-H1665</f>
        <v>0</v>
      </c>
      <c r="J1665" s="63">
        <f>ROUND(F1665*G1665,2)</f>
        <v>0</v>
      </c>
      <c r="K1665" s="63">
        <v>1.4E-2</v>
      </c>
      <c r="L1665" s="63">
        <f>F1665*K1665</f>
        <v>1.4E-2</v>
      </c>
      <c r="M1665" s="64" t="s">
        <v>1731</v>
      </c>
      <c r="N1665" s="63">
        <f>IF(M1665="5",I1665,0)</f>
        <v>0</v>
      </c>
      <c r="Y1665" s="63">
        <f>IF(AC1665=0,J1665,0)</f>
        <v>0</v>
      </c>
      <c r="Z1665" s="63">
        <f>IF(AC1665=15,J1665,0)</f>
        <v>0</v>
      </c>
      <c r="AA1665" s="63">
        <f>IF(AC1665=21,J1665,0)</f>
        <v>0</v>
      </c>
      <c r="AC1665" s="58">
        <v>21</v>
      </c>
      <c r="AD1665" s="58">
        <f>G1665*1</f>
        <v>0</v>
      </c>
      <c r="AE1665" s="58">
        <f>G1665*(1-1)</f>
        <v>0</v>
      </c>
      <c r="AL1665" s="58">
        <f>F1665*AD1665</f>
        <v>0</v>
      </c>
      <c r="AM1665" s="58">
        <f>F1665*AE1665</f>
        <v>0</v>
      </c>
      <c r="AN1665" s="59" t="s">
        <v>1751</v>
      </c>
      <c r="AO1665" s="59" t="s">
        <v>1764</v>
      </c>
      <c r="AP1665" s="47" t="s">
        <v>1779</v>
      </c>
    </row>
    <row r="1666" spans="1:42" x14ac:dyDescent="0.2">
      <c r="D1666" s="60" t="s">
        <v>1275</v>
      </c>
      <c r="F1666" s="61">
        <v>1</v>
      </c>
    </row>
    <row r="1667" spans="1:42" x14ac:dyDescent="0.2">
      <c r="A1667" s="55" t="s">
        <v>838</v>
      </c>
      <c r="B1667" s="55" t="s">
        <v>1149</v>
      </c>
      <c r="C1667" s="55" t="s">
        <v>1173</v>
      </c>
      <c r="D1667" s="55" t="s">
        <v>1278</v>
      </c>
      <c r="E1667" s="55" t="s">
        <v>1712</v>
      </c>
      <c r="F1667" s="56">
        <v>2</v>
      </c>
      <c r="G1667" s="56">
        <v>0</v>
      </c>
      <c r="H1667" s="56">
        <f>ROUND(F1667*AD1667,2)</f>
        <v>0</v>
      </c>
      <c r="I1667" s="56">
        <f>J1667-H1667</f>
        <v>0</v>
      </c>
      <c r="J1667" s="56">
        <f>ROUND(F1667*G1667,2)</f>
        <v>0</v>
      </c>
      <c r="K1667" s="56">
        <v>1.1999999999999999E-3</v>
      </c>
      <c r="L1667" s="56">
        <f>F1667*K1667</f>
        <v>2.3999999999999998E-3</v>
      </c>
      <c r="M1667" s="57" t="s">
        <v>7</v>
      </c>
      <c r="N1667" s="56">
        <f>IF(M1667="5",I1667,0)</f>
        <v>0</v>
      </c>
      <c r="Y1667" s="56">
        <f>IF(AC1667=0,J1667,0)</f>
        <v>0</v>
      </c>
      <c r="Z1667" s="56">
        <f>IF(AC1667=15,J1667,0)</f>
        <v>0</v>
      </c>
      <c r="AA1667" s="56">
        <f>IF(AC1667=21,J1667,0)</f>
        <v>0</v>
      </c>
      <c r="AC1667" s="58">
        <v>21</v>
      </c>
      <c r="AD1667" s="58">
        <f>G1667*0.50771855010661</f>
        <v>0</v>
      </c>
      <c r="AE1667" s="58">
        <f>G1667*(1-0.50771855010661)</f>
        <v>0</v>
      </c>
      <c r="AL1667" s="58">
        <f>F1667*AD1667</f>
        <v>0</v>
      </c>
      <c r="AM1667" s="58">
        <f>F1667*AE1667</f>
        <v>0</v>
      </c>
      <c r="AN1667" s="59" t="s">
        <v>1751</v>
      </c>
      <c r="AO1667" s="59" t="s">
        <v>1764</v>
      </c>
      <c r="AP1667" s="47" t="s">
        <v>1779</v>
      </c>
    </row>
    <row r="1668" spans="1:42" x14ac:dyDescent="0.2">
      <c r="D1668" s="60" t="s">
        <v>1357</v>
      </c>
      <c r="F1668" s="61">
        <v>2</v>
      </c>
    </row>
    <row r="1669" spans="1:42" x14ac:dyDescent="0.2">
      <c r="A1669" s="62" t="s">
        <v>839</v>
      </c>
      <c r="B1669" s="62" t="s">
        <v>1149</v>
      </c>
      <c r="C1669" s="62" t="s">
        <v>1174</v>
      </c>
      <c r="D1669" s="216" t="s">
        <v>1852</v>
      </c>
      <c r="E1669" s="62" t="s">
        <v>1712</v>
      </c>
      <c r="F1669" s="63">
        <v>2</v>
      </c>
      <c r="G1669" s="63">
        <v>0</v>
      </c>
      <c r="H1669" s="63">
        <f>ROUND(F1669*AD1669,2)</f>
        <v>0</v>
      </c>
      <c r="I1669" s="63">
        <f>J1669-H1669</f>
        <v>0</v>
      </c>
      <c r="J1669" s="63">
        <f>ROUND(F1669*G1669,2)</f>
        <v>0</v>
      </c>
      <c r="K1669" s="63">
        <v>1.0499999999999999E-3</v>
      </c>
      <c r="L1669" s="63">
        <f>F1669*K1669</f>
        <v>2.0999999999999999E-3</v>
      </c>
      <c r="M1669" s="64" t="s">
        <v>1731</v>
      </c>
      <c r="N1669" s="63">
        <f>IF(M1669="5",I1669,0)</f>
        <v>0</v>
      </c>
      <c r="Y1669" s="63">
        <f>IF(AC1669=0,J1669,0)</f>
        <v>0</v>
      </c>
      <c r="Z1669" s="63">
        <f>IF(AC1669=15,J1669,0)</f>
        <v>0</v>
      </c>
      <c r="AA1669" s="63">
        <f>IF(AC1669=21,J1669,0)</f>
        <v>0</v>
      </c>
      <c r="AC1669" s="58">
        <v>21</v>
      </c>
      <c r="AD1669" s="58">
        <f>G1669*1</f>
        <v>0</v>
      </c>
      <c r="AE1669" s="58">
        <f>G1669*(1-1)</f>
        <v>0</v>
      </c>
      <c r="AL1669" s="58">
        <f>F1669*AD1669</f>
        <v>0</v>
      </c>
      <c r="AM1669" s="58">
        <f>F1669*AE1669</f>
        <v>0</v>
      </c>
      <c r="AN1669" s="59" t="s">
        <v>1751</v>
      </c>
      <c r="AO1669" s="59" t="s">
        <v>1764</v>
      </c>
      <c r="AP1669" s="47" t="s">
        <v>1779</v>
      </c>
    </row>
    <row r="1670" spans="1:42" x14ac:dyDescent="0.2">
      <c r="D1670" s="60" t="s">
        <v>1357</v>
      </c>
      <c r="F1670" s="61">
        <v>2</v>
      </c>
    </row>
    <row r="1671" spans="1:42" x14ac:dyDescent="0.2">
      <c r="A1671" s="62" t="s">
        <v>840</v>
      </c>
      <c r="B1671" s="62" t="s">
        <v>1149</v>
      </c>
      <c r="C1671" s="62" t="s">
        <v>1175</v>
      </c>
      <c r="D1671" s="62" t="s">
        <v>1279</v>
      </c>
      <c r="E1671" s="62" t="s">
        <v>1712</v>
      </c>
      <c r="F1671" s="63">
        <v>2</v>
      </c>
      <c r="G1671" s="63">
        <v>0</v>
      </c>
      <c r="H1671" s="63">
        <f>ROUND(F1671*AD1671,2)</f>
        <v>0</v>
      </c>
      <c r="I1671" s="63">
        <f>J1671-H1671</f>
        <v>0</v>
      </c>
      <c r="J1671" s="63">
        <f>ROUND(F1671*G1671,2)</f>
        <v>0</v>
      </c>
      <c r="K1671" s="63">
        <v>7.3999999999999999E-4</v>
      </c>
      <c r="L1671" s="63">
        <f>F1671*K1671</f>
        <v>1.48E-3</v>
      </c>
      <c r="M1671" s="64" t="s">
        <v>1731</v>
      </c>
      <c r="N1671" s="63">
        <f>IF(M1671="5",I1671,0)</f>
        <v>0</v>
      </c>
      <c r="Y1671" s="63">
        <f>IF(AC1671=0,J1671,0)</f>
        <v>0</v>
      </c>
      <c r="Z1671" s="63">
        <f>IF(AC1671=15,J1671,0)</f>
        <v>0</v>
      </c>
      <c r="AA1671" s="63">
        <f>IF(AC1671=21,J1671,0)</f>
        <v>0</v>
      </c>
      <c r="AC1671" s="58">
        <v>21</v>
      </c>
      <c r="AD1671" s="58">
        <f>G1671*1</f>
        <v>0</v>
      </c>
      <c r="AE1671" s="58">
        <f>G1671*(1-1)</f>
        <v>0</v>
      </c>
      <c r="AL1671" s="58">
        <f>F1671*AD1671</f>
        <v>0</v>
      </c>
      <c r="AM1671" s="58">
        <f>F1671*AE1671</f>
        <v>0</v>
      </c>
      <c r="AN1671" s="59" t="s">
        <v>1751</v>
      </c>
      <c r="AO1671" s="59" t="s">
        <v>1764</v>
      </c>
      <c r="AP1671" s="47" t="s">
        <v>1779</v>
      </c>
    </row>
    <row r="1672" spans="1:42" x14ac:dyDescent="0.2">
      <c r="D1672" s="60" t="s">
        <v>1357</v>
      </c>
      <c r="F1672" s="61">
        <v>2</v>
      </c>
    </row>
    <row r="1673" spans="1:42" x14ac:dyDescent="0.2">
      <c r="A1673" s="55" t="s">
        <v>841</v>
      </c>
      <c r="B1673" s="55" t="s">
        <v>1149</v>
      </c>
      <c r="C1673" s="55" t="s">
        <v>1176</v>
      </c>
      <c r="D1673" s="55" t="s">
        <v>1280</v>
      </c>
      <c r="E1673" s="55" t="s">
        <v>1713</v>
      </c>
      <c r="F1673" s="56">
        <v>1</v>
      </c>
      <c r="G1673" s="56">
        <v>0</v>
      </c>
      <c r="H1673" s="56">
        <f>ROUND(F1673*AD1673,2)</f>
        <v>0</v>
      </c>
      <c r="I1673" s="56">
        <f>J1673-H1673</f>
        <v>0</v>
      </c>
      <c r="J1673" s="56">
        <f>ROUND(F1673*G1673,2)</f>
        <v>0</v>
      </c>
      <c r="K1673" s="56">
        <v>4.0000000000000001E-3</v>
      </c>
      <c r="L1673" s="56">
        <f>F1673*K1673</f>
        <v>4.0000000000000001E-3</v>
      </c>
      <c r="M1673" s="57" t="s">
        <v>7</v>
      </c>
      <c r="N1673" s="56">
        <f>IF(M1673="5",I1673,0)</f>
        <v>0</v>
      </c>
      <c r="Y1673" s="56">
        <f>IF(AC1673=0,J1673,0)</f>
        <v>0</v>
      </c>
      <c r="Z1673" s="56">
        <f>IF(AC1673=15,J1673,0)</f>
        <v>0</v>
      </c>
      <c r="AA1673" s="56">
        <f>IF(AC1673=21,J1673,0)</f>
        <v>0</v>
      </c>
      <c r="AC1673" s="58">
        <v>21</v>
      </c>
      <c r="AD1673" s="58">
        <f>G1673*0.62904717853839</f>
        <v>0</v>
      </c>
      <c r="AE1673" s="58">
        <f>G1673*(1-0.62904717853839)</f>
        <v>0</v>
      </c>
      <c r="AL1673" s="58">
        <f>F1673*AD1673</f>
        <v>0</v>
      </c>
      <c r="AM1673" s="58">
        <f>F1673*AE1673</f>
        <v>0</v>
      </c>
      <c r="AN1673" s="59" t="s">
        <v>1751</v>
      </c>
      <c r="AO1673" s="59" t="s">
        <v>1764</v>
      </c>
      <c r="AP1673" s="47" t="s">
        <v>1779</v>
      </c>
    </row>
    <row r="1674" spans="1:42" x14ac:dyDescent="0.2">
      <c r="D1674" s="60" t="s">
        <v>1275</v>
      </c>
      <c r="F1674" s="61">
        <v>1</v>
      </c>
    </row>
    <row r="1675" spans="1:42" x14ac:dyDescent="0.2">
      <c r="A1675" s="62" t="s">
        <v>842</v>
      </c>
      <c r="B1675" s="62" t="s">
        <v>1149</v>
      </c>
      <c r="C1675" s="62" t="s">
        <v>1178</v>
      </c>
      <c r="D1675" s="62" t="s">
        <v>1838</v>
      </c>
      <c r="E1675" s="62" t="s">
        <v>1712</v>
      </c>
      <c r="F1675" s="63">
        <v>1</v>
      </c>
      <c r="G1675" s="63">
        <v>0</v>
      </c>
      <c r="H1675" s="63">
        <f>ROUND(F1675*AD1675,2)</f>
        <v>0</v>
      </c>
      <c r="I1675" s="63">
        <f>J1675-H1675</f>
        <v>0</v>
      </c>
      <c r="J1675" s="63">
        <f>ROUND(F1675*G1675,2)</f>
        <v>0</v>
      </c>
      <c r="K1675" s="63">
        <v>1E-3</v>
      </c>
      <c r="L1675" s="63">
        <f>F1675*K1675</f>
        <v>1E-3</v>
      </c>
      <c r="M1675" s="64" t="s">
        <v>1731</v>
      </c>
      <c r="N1675" s="63">
        <f>IF(M1675="5",I1675,0)</f>
        <v>0</v>
      </c>
      <c r="Y1675" s="63">
        <f>IF(AC1675=0,J1675,0)</f>
        <v>0</v>
      </c>
      <c r="Z1675" s="63">
        <f>IF(AC1675=15,J1675,0)</f>
        <v>0</v>
      </c>
      <c r="AA1675" s="63">
        <f>IF(AC1675=21,J1675,0)</f>
        <v>0</v>
      </c>
      <c r="AC1675" s="58">
        <v>21</v>
      </c>
      <c r="AD1675" s="58">
        <f>G1675*1</f>
        <v>0</v>
      </c>
      <c r="AE1675" s="58">
        <f>G1675*(1-1)</f>
        <v>0</v>
      </c>
      <c r="AL1675" s="58">
        <f>F1675*AD1675</f>
        <v>0</v>
      </c>
      <c r="AM1675" s="58">
        <f>F1675*AE1675</f>
        <v>0</v>
      </c>
      <c r="AN1675" s="59" t="s">
        <v>1751</v>
      </c>
      <c r="AO1675" s="59" t="s">
        <v>1764</v>
      </c>
      <c r="AP1675" s="47" t="s">
        <v>1779</v>
      </c>
    </row>
    <row r="1676" spans="1:42" x14ac:dyDescent="0.2">
      <c r="D1676" s="60" t="s">
        <v>1275</v>
      </c>
      <c r="F1676" s="61">
        <v>1</v>
      </c>
    </row>
    <row r="1677" spans="1:42" x14ac:dyDescent="0.2">
      <c r="A1677" s="62" t="s">
        <v>843</v>
      </c>
      <c r="B1677" s="62" t="s">
        <v>1149</v>
      </c>
      <c r="C1677" s="62" t="s">
        <v>1177</v>
      </c>
      <c r="D1677" s="217" t="s">
        <v>1853</v>
      </c>
      <c r="E1677" s="62" t="s">
        <v>1712</v>
      </c>
      <c r="F1677" s="63">
        <v>1</v>
      </c>
      <c r="G1677" s="63">
        <v>0</v>
      </c>
      <c r="H1677" s="63">
        <f>ROUND(F1677*AD1677,2)</f>
        <v>0</v>
      </c>
      <c r="I1677" s="63">
        <f>J1677-H1677</f>
        <v>0</v>
      </c>
      <c r="J1677" s="63">
        <f>ROUND(F1677*G1677,2)</f>
        <v>0</v>
      </c>
      <c r="K1677" s="63">
        <v>1.4500000000000001E-2</v>
      </c>
      <c r="L1677" s="63">
        <f>F1677*K1677</f>
        <v>1.4500000000000001E-2</v>
      </c>
      <c r="M1677" s="64" t="s">
        <v>1731</v>
      </c>
      <c r="N1677" s="63">
        <f>IF(M1677="5",I1677,0)</f>
        <v>0</v>
      </c>
      <c r="Y1677" s="63">
        <f>IF(AC1677=0,J1677,0)</f>
        <v>0</v>
      </c>
      <c r="Z1677" s="63">
        <f>IF(AC1677=15,J1677,0)</f>
        <v>0</v>
      </c>
      <c r="AA1677" s="63">
        <f>IF(AC1677=21,J1677,0)</f>
        <v>0</v>
      </c>
      <c r="AC1677" s="58">
        <v>21</v>
      </c>
      <c r="AD1677" s="58">
        <f>G1677*1</f>
        <v>0</v>
      </c>
      <c r="AE1677" s="58">
        <f>G1677*(1-1)</f>
        <v>0</v>
      </c>
      <c r="AL1677" s="58">
        <f>F1677*AD1677</f>
        <v>0</v>
      </c>
      <c r="AM1677" s="58">
        <f>F1677*AE1677</f>
        <v>0</v>
      </c>
      <c r="AN1677" s="59" t="s">
        <v>1751</v>
      </c>
      <c r="AO1677" s="59" t="s">
        <v>1764</v>
      </c>
      <c r="AP1677" s="47" t="s">
        <v>1779</v>
      </c>
    </row>
    <row r="1678" spans="1:42" x14ac:dyDescent="0.2">
      <c r="D1678" s="60" t="s">
        <v>1275</v>
      </c>
      <c r="F1678" s="61">
        <v>1</v>
      </c>
    </row>
    <row r="1679" spans="1:42" x14ac:dyDescent="0.2">
      <c r="A1679" s="55" t="s">
        <v>844</v>
      </c>
      <c r="B1679" s="55" t="s">
        <v>1149</v>
      </c>
      <c r="C1679" s="55" t="s">
        <v>1179</v>
      </c>
      <c r="D1679" s="55" t="s">
        <v>1281</v>
      </c>
      <c r="E1679" s="55" t="s">
        <v>1713</v>
      </c>
      <c r="F1679" s="56">
        <v>1</v>
      </c>
      <c r="G1679" s="56">
        <v>0</v>
      </c>
      <c r="H1679" s="56">
        <f>ROUND(F1679*AD1679,2)</f>
        <v>0</v>
      </c>
      <c r="I1679" s="56">
        <f>J1679-H1679</f>
        <v>0</v>
      </c>
      <c r="J1679" s="56">
        <f>ROUND(F1679*G1679,2)</f>
        <v>0</v>
      </c>
      <c r="K1679" s="56">
        <v>1.7000000000000001E-4</v>
      </c>
      <c r="L1679" s="56">
        <f>F1679*K1679</f>
        <v>1.7000000000000001E-4</v>
      </c>
      <c r="M1679" s="57" t="s">
        <v>7</v>
      </c>
      <c r="N1679" s="56">
        <f>IF(M1679="5",I1679,0)</f>
        <v>0</v>
      </c>
      <c r="Y1679" s="56">
        <f>IF(AC1679=0,J1679,0)</f>
        <v>0</v>
      </c>
      <c r="Z1679" s="56">
        <f>IF(AC1679=15,J1679,0)</f>
        <v>0</v>
      </c>
      <c r="AA1679" s="56">
        <f>IF(AC1679=21,J1679,0)</f>
        <v>0</v>
      </c>
      <c r="AC1679" s="58">
        <v>21</v>
      </c>
      <c r="AD1679" s="58">
        <f>G1679*0.503959731543624</f>
        <v>0</v>
      </c>
      <c r="AE1679" s="58">
        <f>G1679*(1-0.503959731543624)</f>
        <v>0</v>
      </c>
      <c r="AL1679" s="58">
        <f>F1679*AD1679</f>
        <v>0</v>
      </c>
      <c r="AM1679" s="58">
        <f>F1679*AE1679</f>
        <v>0</v>
      </c>
      <c r="AN1679" s="59" t="s">
        <v>1751</v>
      </c>
      <c r="AO1679" s="59" t="s">
        <v>1764</v>
      </c>
      <c r="AP1679" s="47" t="s">
        <v>1779</v>
      </c>
    </row>
    <row r="1680" spans="1:42" x14ac:dyDescent="0.2">
      <c r="D1680" s="60" t="s">
        <v>1275</v>
      </c>
      <c r="F1680" s="61">
        <v>1</v>
      </c>
    </row>
    <row r="1681" spans="1:42" x14ac:dyDescent="0.2">
      <c r="A1681" s="55" t="s">
        <v>845</v>
      </c>
      <c r="B1681" s="55" t="s">
        <v>1149</v>
      </c>
      <c r="C1681" s="55" t="s">
        <v>1180</v>
      </c>
      <c r="D1681" s="218" t="s">
        <v>1854</v>
      </c>
      <c r="E1681" s="55" t="s">
        <v>1709</v>
      </c>
      <c r="F1681" s="56">
        <v>1.2</v>
      </c>
      <c r="G1681" s="56">
        <v>0</v>
      </c>
      <c r="H1681" s="56">
        <f>ROUND(F1681*AD1681,2)</f>
        <v>0</v>
      </c>
      <c r="I1681" s="56">
        <f>J1681-H1681</f>
        <v>0</v>
      </c>
      <c r="J1681" s="56">
        <f>ROUND(F1681*G1681,2)</f>
        <v>0</v>
      </c>
      <c r="K1681" s="56">
        <v>8.9999999999999993E-3</v>
      </c>
      <c r="L1681" s="56">
        <f>F1681*K1681</f>
        <v>1.0799999999999999E-2</v>
      </c>
      <c r="M1681" s="57" t="s">
        <v>7</v>
      </c>
      <c r="N1681" s="56">
        <f>IF(M1681="5",I1681,0)</f>
        <v>0</v>
      </c>
      <c r="Y1681" s="56">
        <f>IF(AC1681=0,J1681,0)</f>
        <v>0</v>
      </c>
      <c r="Z1681" s="56">
        <f>IF(AC1681=15,J1681,0)</f>
        <v>0</v>
      </c>
      <c r="AA1681" s="56">
        <f>IF(AC1681=21,J1681,0)</f>
        <v>0</v>
      </c>
      <c r="AC1681" s="58">
        <v>21</v>
      </c>
      <c r="AD1681" s="58">
        <f>G1681*1</f>
        <v>0</v>
      </c>
      <c r="AE1681" s="58">
        <f>G1681*(1-1)</f>
        <v>0</v>
      </c>
      <c r="AL1681" s="58">
        <f>F1681*AD1681</f>
        <v>0</v>
      </c>
      <c r="AM1681" s="58">
        <f>F1681*AE1681</f>
        <v>0</v>
      </c>
      <c r="AN1681" s="59" t="s">
        <v>1751</v>
      </c>
      <c r="AO1681" s="59" t="s">
        <v>1764</v>
      </c>
      <c r="AP1681" s="47" t="s">
        <v>1779</v>
      </c>
    </row>
    <row r="1682" spans="1:42" x14ac:dyDescent="0.2">
      <c r="D1682" s="60" t="s">
        <v>1358</v>
      </c>
      <c r="F1682" s="61">
        <v>1.2</v>
      </c>
    </row>
    <row r="1683" spans="1:42" x14ac:dyDescent="0.2">
      <c r="A1683" s="55" t="s">
        <v>846</v>
      </c>
      <c r="B1683" s="55" t="s">
        <v>1149</v>
      </c>
      <c r="C1683" s="55" t="s">
        <v>1181</v>
      </c>
      <c r="D1683" s="55" t="s">
        <v>1839</v>
      </c>
      <c r="E1683" s="55" t="s">
        <v>1712</v>
      </c>
      <c r="F1683" s="56">
        <v>1</v>
      </c>
      <c r="G1683" s="56">
        <v>0</v>
      </c>
      <c r="H1683" s="56">
        <f>ROUND(F1683*AD1683,2)</f>
        <v>0</v>
      </c>
      <c r="I1683" s="56">
        <f>J1683-H1683</f>
        <v>0</v>
      </c>
      <c r="J1683" s="56">
        <f>ROUND(F1683*G1683,2)</f>
        <v>0</v>
      </c>
      <c r="K1683" s="56">
        <v>7.0000000000000001E-3</v>
      </c>
      <c r="L1683" s="56">
        <f>F1683*K1683</f>
        <v>7.0000000000000001E-3</v>
      </c>
      <c r="M1683" s="57" t="s">
        <v>7</v>
      </c>
      <c r="N1683" s="56">
        <f>IF(M1683="5",I1683,0)</f>
        <v>0</v>
      </c>
      <c r="Y1683" s="56">
        <f>IF(AC1683=0,J1683,0)</f>
        <v>0</v>
      </c>
      <c r="Z1683" s="56">
        <f>IF(AC1683=15,J1683,0)</f>
        <v>0</v>
      </c>
      <c r="AA1683" s="56">
        <f>IF(AC1683=21,J1683,0)</f>
        <v>0</v>
      </c>
      <c r="AC1683" s="58">
        <v>21</v>
      </c>
      <c r="AD1683" s="58">
        <f>G1683*1</f>
        <v>0</v>
      </c>
      <c r="AE1683" s="58">
        <f>G1683*(1-1)</f>
        <v>0</v>
      </c>
      <c r="AL1683" s="58">
        <f>F1683*AD1683</f>
        <v>0</v>
      </c>
      <c r="AM1683" s="58">
        <f>F1683*AE1683</f>
        <v>0</v>
      </c>
      <c r="AN1683" s="59" t="s">
        <v>1751</v>
      </c>
      <c r="AO1683" s="59" t="s">
        <v>1764</v>
      </c>
      <c r="AP1683" s="47" t="s">
        <v>1779</v>
      </c>
    </row>
    <row r="1684" spans="1:42" x14ac:dyDescent="0.2">
      <c r="D1684" s="60" t="s">
        <v>1275</v>
      </c>
      <c r="F1684" s="61">
        <v>1</v>
      </c>
    </row>
    <row r="1685" spans="1:42" x14ac:dyDescent="0.2">
      <c r="A1685" s="55" t="s">
        <v>847</v>
      </c>
      <c r="B1685" s="55" t="s">
        <v>1149</v>
      </c>
      <c r="C1685" s="55" t="s">
        <v>1182</v>
      </c>
      <c r="D1685" s="220" t="s">
        <v>1856</v>
      </c>
      <c r="E1685" s="55" t="s">
        <v>1712</v>
      </c>
      <c r="F1685" s="56">
        <v>1</v>
      </c>
      <c r="G1685" s="56">
        <v>0</v>
      </c>
      <c r="H1685" s="56">
        <f>ROUND(F1685*AD1685,2)</f>
        <v>0</v>
      </c>
      <c r="I1685" s="56">
        <f>J1685-H1685</f>
        <v>0</v>
      </c>
      <c r="J1685" s="56">
        <f>ROUND(F1685*G1685,2)</f>
        <v>0</v>
      </c>
      <c r="K1685" s="56">
        <v>1.1000000000000001E-3</v>
      </c>
      <c r="L1685" s="56">
        <f>F1685*K1685</f>
        <v>1.1000000000000001E-3</v>
      </c>
      <c r="M1685" s="57" t="s">
        <v>7</v>
      </c>
      <c r="N1685" s="56">
        <f>IF(M1685="5",I1685,0)</f>
        <v>0</v>
      </c>
      <c r="Y1685" s="56">
        <f>IF(AC1685=0,J1685,0)</f>
        <v>0</v>
      </c>
      <c r="Z1685" s="56">
        <f>IF(AC1685=15,J1685,0)</f>
        <v>0</v>
      </c>
      <c r="AA1685" s="56">
        <f>IF(AC1685=21,J1685,0)</f>
        <v>0</v>
      </c>
      <c r="AC1685" s="58">
        <v>21</v>
      </c>
      <c r="AD1685" s="58">
        <f>G1685*1</f>
        <v>0</v>
      </c>
      <c r="AE1685" s="58">
        <f>G1685*(1-1)</f>
        <v>0</v>
      </c>
      <c r="AL1685" s="58">
        <f>F1685*AD1685</f>
        <v>0</v>
      </c>
      <c r="AM1685" s="58">
        <f>F1685*AE1685</f>
        <v>0</v>
      </c>
      <c r="AN1685" s="59" t="s">
        <v>1751</v>
      </c>
      <c r="AO1685" s="59" t="s">
        <v>1764</v>
      </c>
      <c r="AP1685" s="47" t="s">
        <v>1779</v>
      </c>
    </row>
    <row r="1686" spans="1:42" x14ac:dyDescent="0.2">
      <c r="D1686" s="60" t="s">
        <v>1275</v>
      </c>
      <c r="F1686" s="61">
        <v>1</v>
      </c>
    </row>
    <row r="1687" spans="1:42" x14ac:dyDescent="0.2">
      <c r="A1687" s="55" t="s">
        <v>848</v>
      </c>
      <c r="B1687" s="55" t="s">
        <v>1149</v>
      </c>
      <c r="C1687" s="55" t="s">
        <v>1183</v>
      </c>
      <c r="D1687" s="219" t="s">
        <v>1855</v>
      </c>
      <c r="E1687" s="55" t="s">
        <v>1712</v>
      </c>
      <c r="F1687" s="56">
        <v>1</v>
      </c>
      <c r="G1687" s="56">
        <v>0</v>
      </c>
      <c r="H1687" s="56">
        <f>ROUND(F1687*AD1687,2)</f>
        <v>0</v>
      </c>
      <c r="I1687" s="56">
        <f>J1687-H1687</f>
        <v>0</v>
      </c>
      <c r="J1687" s="56">
        <f>ROUND(F1687*G1687,2)</f>
        <v>0</v>
      </c>
      <c r="K1687" s="56">
        <v>2.7999999999999998E-4</v>
      </c>
      <c r="L1687" s="56">
        <f>F1687*K1687</f>
        <v>2.7999999999999998E-4</v>
      </c>
      <c r="M1687" s="57" t="s">
        <v>7</v>
      </c>
      <c r="N1687" s="56">
        <f>IF(M1687="5",I1687,0)</f>
        <v>0</v>
      </c>
      <c r="Y1687" s="56">
        <f>IF(AC1687=0,J1687,0)</f>
        <v>0</v>
      </c>
      <c r="Z1687" s="56">
        <f>IF(AC1687=15,J1687,0)</f>
        <v>0</v>
      </c>
      <c r="AA1687" s="56">
        <f>IF(AC1687=21,J1687,0)</f>
        <v>0</v>
      </c>
      <c r="AC1687" s="58">
        <v>21</v>
      </c>
      <c r="AD1687" s="58">
        <f>G1687*1</f>
        <v>0</v>
      </c>
      <c r="AE1687" s="58">
        <f>G1687*(1-1)</f>
        <v>0</v>
      </c>
      <c r="AL1687" s="58">
        <f>F1687*AD1687</f>
        <v>0</v>
      </c>
      <c r="AM1687" s="58">
        <f>F1687*AE1687</f>
        <v>0</v>
      </c>
      <c r="AN1687" s="59" t="s">
        <v>1751</v>
      </c>
      <c r="AO1687" s="59" t="s">
        <v>1764</v>
      </c>
      <c r="AP1687" s="47" t="s">
        <v>1779</v>
      </c>
    </row>
    <row r="1688" spans="1:42" x14ac:dyDescent="0.2">
      <c r="D1688" s="60" t="s">
        <v>1275</v>
      </c>
      <c r="F1688" s="61">
        <v>1</v>
      </c>
    </row>
    <row r="1689" spans="1:42" x14ac:dyDescent="0.2">
      <c r="A1689" s="55" t="s">
        <v>849</v>
      </c>
      <c r="B1689" s="55" t="s">
        <v>1149</v>
      </c>
      <c r="C1689" s="55" t="s">
        <v>1184</v>
      </c>
      <c r="D1689" s="55" t="s">
        <v>1283</v>
      </c>
      <c r="E1689" s="55" t="s">
        <v>1712</v>
      </c>
      <c r="F1689" s="56">
        <v>1</v>
      </c>
      <c r="G1689" s="56">
        <v>0</v>
      </c>
      <c r="H1689" s="56">
        <f>ROUND(F1689*AD1689,2)</f>
        <v>0</v>
      </c>
      <c r="I1689" s="56">
        <f>J1689-H1689</f>
        <v>0</v>
      </c>
      <c r="J1689" s="56">
        <f>ROUND(F1689*G1689,2)</f>
        <v>0</v>
      </c>
      <c r="K1689" s="56">
        <v>1.2999999999999999E-4</v>
      </c>
      <c r="L1689" s="56">
        <f>F1689*K1689</f>
        <v>1.2999999999999999E-4</v>
      </c>
      <c r="M1689" s="57" t="s">
        <v>7</v>
      </c>
      <c r="N1689" s="56">
        <f>IF(M1689="5",I1689,0)</f>
        <v>0</v>
      </c>
      <c r="Y1689" s="56">
        <f>IF(AC1689=0,J1689,0)</f>
        <v>0</v>
      </c>
      <c r="Z1689" s="56">
        <f>IF(AC1689=15,J1689,0)</f>
        <v>0</v>
      </c>
      <c r="AA1689" s="56">
        <f>IF(AC1689=21,J1689,0)</f>
        <v>0</v>
      </c>
      <c r="AC1689" s="58">
        <v>21</v>
      </c>
      <c r="AD1689" s="58">
        <f>G1689*0.234411764705882</f>
        <v>0</v>
      </c>
      <c r="AE1689" s="58">
        <f>G1689*(1-0.234411764705882)</f>
        <v>0</v>
      </c>
      <c r="AL1689" s="58">
        <f>F1689*AD1689</f>
        <v>0</v>
      </c>
      <c r="AM1689" s="58">
        <f>F1689*AE1689</f>
        <v>0</v>
      </c>
      <c r="AN1689" s="59" t="s">
        <v>1751</v>
      </c>
      <c r="AO1689" s="59" t="s">
        <v>1764</v>
      </c>
      <c r="AP1689" s="47" t="s">
        <v>1779</v>
      </c>
    </row>
    <row r="1690" spans="1:42" x14ac:dyDescent="0.2">
      <c r="D1690" s="60" t="s">
        <v>1275</v>
      </c>
      <c r="F1690" s="61">
        <v>1</v>
      </c>
    </row>
    <row r="1691" spans="1:42" x14ac:dyDescent="0.2">
      <c r="A1691" s="55" t="s">
        <v>850</v>
      </c>
      <c r="B1691" s="55" t="s">
        <v>1149</v>
      </c>
      <c r="C1691" s="55" t="s">
        <v>1185</v>
      </c>
      <c r="D1691" s="221" t="s">
        <v>1857</v>
      </c>
      <c r="E1691" s="55" t="s">
        <v>1712</v>
      </c>
      <c r="F1691" s="56">
        <v>1</v>
      </c>
      <c r="G1691" s="56">
        <v>0</v>
      </c>
      <c r="H1691" s="56">
        <f>ROUND(F1691*AD1691,2)</f>
        <v>0</v>
      </c>
      <c r="I1691" s="56">
        <f>J1691-H1691</f>
        <v>0</v>
      </c>
      <c r="J1691" s="56">
        <f>ROUND(F1691*G1691,2)</f>
        <v>0</v>
      </c>
      <c r="K1691" s="56">
        <v>6.9999999999999999E-4</v>
      </c>
      <c r="L1691" s="56">
        <f>F1691*K1691</f>
        <v>6.9999999999999999E-4</v>
      </c>
      <c r="M1691" s="57" t="s">
        <v>7</v>
      </c>
      <c r="N1691" s="56">
        <f>IF(M1691="5",I1691,0)</f>
        <v>0</v>
      </c>
      <c r="Y1691" s="56">
        <f>IF(AC1691=0,J1691,0)</f>
        <v>0</v>
      </c>
      <c r="Z1691" s="56">
        <f>IF(AC1691=15,J1691,0)</f>
        <v>0</v>
      </c>
      <c r="AA1691" s="56">
        <f>IF(AC1691=21,J1691,0)</f>
        <v>0</v>
      </c>
      <c r="AC1691" s="58">
        <v>21</v>
      </c>
      <c r="AD1691" s="58">
        <f>G1691*1</f>
        <v>0</v>
      </c>
      <c r="AE1691" s="58">
        <f>G1691*(1-1)</f>
        <v>0</v>
      </c>
      <c r="AL1691" s="58">
        <f>F1691*AD1691</f>
        <v>0</v>
      </c>
      <c r="AM1691" s="58">
        <f>F1691*AE1691</f>
        <v>0</v>
      </c>
      <c r="AN1691" s="59" t="s">
        <v>1751</v>
      </c>
      <c r="AO1691" s="59" t="s">
        <v>1764</v>
      </c>
      <c r="AP1691" s="47" t="s">
        <v>1779</v>
      </c>
    </row>
    <row r="1692" spans="1:42" x14ac:dyDescent="0.2">
      <c r="D1692" s="60" t="s">
        <v>1275</v>
      </c>
      <c r="F1692" s="61">
        <v>1</v>
      </c>
    </row>
    <row r="1693" spans="1:42" x14ac:dyDescent="0.2">
      <c r="A1693" s="55" t="s">
        <v>851</v>
      </c>
      <c r="B1693" s="55" t="s">
        <v>1149</v>
      </c>
      <c r="C1693" s="55" t="s">
        <v>1232</v>
      </c>
      <c r="D1693" s="55" t="s">
        <v>1359</v>
      </c>
      <c r="E1693" s="55" t="s">
        <v>1710</v>
      </c>
      <c r="F1693" s="56">
        <v>1E-3</v>
      </c>
      <c r="G1693" s="56">
        <v>0</v>
      </c>
      <c r="H1693" s="56">
        <f>ROUND(F1693*AD1693,2)</f>
        <v>0</v>
      </c>
      <c r="I1693" s="56">
        <f>J1693-H1693</f>
        <v>0</v>
      </c>
      <c r="J1693" s="56">
        <f>ROUND(F1693*G1693,2)</f>
        <v>0</v>
      </c>
      <c r="K1693" s="56">
        <v>0</v>
      </c>
      <c r="L1693" s="56">
        <f>F1693*K1693</f>
        <v>0</v>
      </c>
      <c r="M1693" s="57" t="s">
        <v>10</v>
      </c>
      <c r="N1693" s="56">
        <f>IF(M1693="5",I1693,0)</f>
        <v>0</v>
      </c>
      <c r="Y1693" s="56">
        <f>IF(AC1693=0,J1693,0)</f>
        <v>0</v>
      </c>
      <c r="Z1693" s="56">
        <f>IF(AC1693=15,J1693,0)</f>
        <v>0</v>
      </c>
      <c r="AA1693" s="56">
        <f>IF(AC1693=21,J1693,0)</f>
        <v>0</v>
      </c>
      <c r="AC1693" s="58">
        <v>21</v>
      </c>
      <c r="AD1693" s="58">
        <f>G1693*0</f>
        <v>0</v>
      </c>
      <c r="AE1693" s="58">
        <f>G1693*(1-0)</f>
        <v>0</v>
      </c>
      <c r="AL1693" s="58">
        <f>F1693*AD1693</f>
        <v>0</v>
      </c>
      <c r="AM1693" s="58">
        <f>F1693*AE1693</f>
        <v>0</v>
      </c>
      <c r="AN1693" s="59" t="s">
        <v>1751</v>
      </c>
      <c r="AO1693" s="59" t="s">
        <v>1764</v>
      </c>
      <c r="AP1693" s="47" t="s">
        <v>1779</v>
      </c>
    </row>
    <row r="1694" spans="1:42" x14ac:dyDescent="0.2">
      <c r="A1694" s="52"/>
      <c r="B1694" s="53" t="s">
        <v>1149</v>
      </c>
      <c r="C1694" s="53" t="s">
        <v>758</v>
      </c>
      <c r="D1694" s="269" t="s">
        <v>1284</v>
      </c>
      <c r="E1694" s="270"/>
      <c r="F1694" s="270"/>
      <c r="G1694" s="270"/>
      <c r="H1694" s="54">
        <f>SUM(H1695:H1702)</f>
        <v>0</v>
      </c>
      <c r="I1694" s="54">
        <f>SUM(I1695:I1702)</f>
        <v>0</v>
      </c>
      <c r="J1694" s="54">
        <f>H1694+I1694</f>
        <v>0</v>
      </c>
      <c r="K1694" s="47"/>
      <c r="L1694" s="54">
        <f>SUM(L1695:L1702)</f>
        <v>0.14027500000000001</v>
      </c>
      <c r="O1694" s="54">
        <f>IF(P1694="PR",J1694,SUM(N1695:N1702))</f>
        <v>0</v>
      </c>
      <c r="P1694" s="47" t="s">
        <v>1735</v>
      </c>
      <c r="Q1694" s="54">
        <f>IF(P1694="HS",H1694,0)</f>
        <v>0</v>
      </c>
      <c r="R1694" s="54">
        <f>IF(P1694="HS",I1694-O1694,0)</f>
        <v>0</v>
      </c>
      <c r="S1694" s="54">
        <f>IF(P1694="PS",H1694,0)</f>
        <v>0</v>
      </c>
      <c r="T1694" s="54">
        <f>IF(P1694="PS",I1694-O1694,0)</f>
        <v>0</v>
      </c>
      <c r="U1694" s="54">
        <f>IF(P1694="MP",H1694,0)</f>
        <v>0</v>
      </c>
      <c r="V1694" s="54">
        <f>IF(P1694="MP",I1694-O1694,0)</f>
        <v>0</v>
      </c>
      <c r="W1694" s="54">
        <f>IF(P1694="OM",H1694,0)</f>
        <v>0</v>
      </c>
      <c r="X1694" s="47" t="s">
        <v>1149</v>
      </c>
      <c r="AH1694" s="54">
        <f>SUM(Y1695:Y1702)</f>
        <v>0</v>
      </c>
      <c r="AI1694" s="54">
        <f>SUM(Z1695:Z1702)</f>
        <v>0</v>
      </c>
      <c r="AJ1694" s="54">
        <f>SUM(AA1695:AA1702)</f>
        <v>0</v>
      </c>
    </row>
    <row r="1695" spans="1:42" x14ac:dyDescent="0.2">
      <c r="A1695" s="55" t="s">
        <v>852</v>
      </c>
      <c r="B1695" s="55" t="s">
        <v>1149</v>
      </c>
      <c r="C1695" s="55" t="s">
        <v>1186</v>
      </c>
      <c r="D1695" s="222" t="s">
        <v>1859</v>
      </c>
      <c r="E1695" s="55" t="s">
        <v>1708</v>
      </c>
      <c r="F1695" s="56">
        <v>6.65</v>
      </c>
      <c r="G1695" s="56">
        <v>0</v>
      </c>
      <c r="H1695" s="56">
        <f>ROUND(F1695*AD1695,2)</f>
        <v>0</v>
      </c>
      <c r="I1695" s="56">
        <f>J1695-H1695</f>
        <v>0</v>
      </c>
      <c r="J1695" s="56">
        <f>ROUND(F1695*G1695,2)</f>
        <v>0</v>
      </c>
      <c r="K1695" s="56">
        <v>3.5000000000000001E-3</v>
      </c>
      <c r="L1695" s="56">
        <f>F1695*K1695</f>
        <v>2.3275000000000001E-2</v>
      </c>
      <c r="M1695" s="57" t="s">
        <v>7</v>
      </c>
      <c r="N1695" s="56">
        <f>IF(M1695="5",I1695,0)</f>
        <v>0</v>
      </c>
      <c r="Y1695" s="56">
        <f>IF(AC1695=0,J1695,0)</f>
        <v>0</v>
      </c>
      <c r="Z1695" s="56">
        <f>IF(AC1695=15,J1695,0)</f>
        <v>0</v>
      </c>
      <c r="AA1695" s="56">
        <f>IF(AC1695=21,J1695,0)</f>
        <v>0</v>
      </c>
      <c r="AC1695" s="58">
        <v>21</v>
      </c>
      <c r="AD1695" s="58">
        <f>G1695*0.372054263565891</f>
        <v>0</v>
      </c>
      <c r="AE1695" s="58">
        <f>G1695*(1-0.372054263565891)</f>
        <v>0</v>
      </c>
      <c r="AL1695" s="58">
        <f>F1695*AD1695</f>
        <v>0</v>
      </c>
      <c r="AM1695" s="58">
        <f>F1695*AE1695</f>
        <v>0</v>
      </c>
      <c r="AN1695" s="59" t="s">
        <v>1752</v>
      </c>
      <c r="AO1695" s="59" t="s">
        <v>1765</v>
      </c>
      <c r="AP1695" s="47" t="s">
        <v>1779</v>
      </c>
    </row>
    <row r="1696" spans="1:42" x14ac:dyDescent="0.2">
      <c r="D1696" s="60" t="s">
        <v>1581</v>
      </c>
      <c r="F1696" s="61">
        <v>1.71</v>
      </c>
    </row>
    <row r="1697" spans="1:42" x14ac:dyDescent="0.2">
      <c r="D1697" s="60" t="s">
        <v>1582</v>
      </c>
      <c r="F1697" s="61">
        <v>4.9400000000000004</v>
      </c>
    </row>
    <row r="1698" spans="1:42" x14ac:dyDescent="0.2">
      <c r="A1698" s="55" t="s">
        <v>853</v>
      </c>
      <c r="B1698" s="55" t="s">
        <v>1149</v>
      </c>
      <c r="C1698" s="55" t="s">
        <v>1187</v>
      </c>
      <c r="D1698" s="55" t="s">
        <v>1286</v>
      </c>
      <c r="E1698" s="55" t="s">
        <v>1708</v>
      </c>
      <c r="F1698" s="56">
        <v>6.65</v>
      </c>
      <c r="G1698" s="56">
        <v>0</v>
      </c>
      <c r="H1698" s="56">
        <f>ROUND(F1698*AD1698,2)</f>
        <v>0</v>
      </c>
      <c r="I1698" s="56">
        <f>J1698-H1698</f>
        <v>0</v>
      </c>
      <c r="J1698" s="56">
        <f>ROUND(F1698*G1698,2)</f>
        <v>0</v>
      </c>
      <c r="K1698" s="56">
        <v>8.0000000000000004E-4</v>
      </c>
      <c r="L1698" s="56">
        <f>F1698*K1698</f>
        <v>5.3200000000000009E-3</v>
      </c>
      <c r="M1698" s="57" t="s">
        <v>7</v>
      </c>
      <c r="N1698" s="56">
        <f>IF(M1698="5",I1698,0)</f>
        <v>0</v>
      </c>
      <c r="Y1698" s="56">
        <f>IF(AC1698=0,J1698,0)</f>
        <v>0</v>
      </c>
      <c r="Z1698" s="56">
        <f>IF(AC1698=15,J1698,0)</f>
        <v>0</v>
      </c>
      <c r="AA1698" s="56">
        <f>IF(AC1698=21,J1698,0)</f>
        <v>0</v>
      </c>
      <c r="AC1698" s="58">
        <v>21</v>
      </c>
      <c r="AD1698" s="58">
        <f>G1698*1</f>
        <v>0</v>
      </c>
      <c r="AE1698" s="58">
        <f>G1698*(1-1)</f>
        <v>0</v>
      </c>
      <c r="AL1698" s="58">
        <f>F1698*AD1698</f>
        <v>0</v>
      </c>
      <c r="AM1698" s="58">
        <f>F1698*AE1698</f>
        <v>0</v>
      </c>
      <c r="AN1698" s="59" t="s">
        <v>1752</v>
      </c>
      <c r="AO1698" s="59" t="s">
        <v>1765</v>
      </c>
      <c r="AP1698" s="47" t="s">
        <v>1779</v>
      </c>
    </row>
    <row r="1699" spans="1:42" x14ac:dyDescent="0.2">
      <c r="D1699" s="60" t="s">
        <v>1578</v>
      </c>
      <c r="F1699" s="61">
        <v>6.65</v>
      </c>
    </row>
    <row r="1700" spans="1:42" x14ac:dyDescent="0.2">
      <c r="A1700" s="62" t="s">
        <v>854</v>
      </c>
      <c r="B1700" s="62" t="s">
        <v>1149</v>
      </c>
      <c r="C1700" s="62" t="s">
        <v>1188</v>
      </c>
      <c r="D1700" s="223" t="s">
        <v>1860</v>
      </c>
      <c r="E1700" s="62" t="s">
        <v>1708</v>
      </c>
      <c r="F1700" s="63">
        <v>6.98</v>
      </c>
      <c r="G1700" s="63">
        <v>0</v>
      </c>
      <c r="H1700" s="63">
        <f>ROUND(F1700*AD1700,2)</f>
        <v>0</v>
      </c>
      <c r="I1700" s="63">
        <f>J1700-H1700</f>
        <v>0</v>
      </c>
      <c r="J1700" s="63">
        <f>ROUND(F1700*G1700,2)</f>
        <v>0</v>
      </c>
      <c r="K1700" s="63">
        <v>1.6E-2</v>
      </c>
      <c r="L1700" s="63">
        <f>F1700*K1700</f>
        <v>0.11168000000000002</v>
      </c>
      <c r="M1700" s="64" t="s">
        <v>1731</v>
      </c>
      <c r="N1700" s="63">
        <f>IF(M1700="5",I1700,0)</f>
        <v>0</v>
      </c>
      <c r="Y1700" s="63">
        <f>IF(AC1700=0,J1700,0)</f>
        <v>0</v>
      </c>
      <c r="Z1700" s="63">
        <f>IF(AC1700=15,J1700,0)</f>
        <v>0</v>
      </c>
      <c r="AA1700" s="63">
        <f>IF(AC1700=21,J1700,0)</f>
        <v>0</v>
      </c>
      <c r="AC1700" s="58">
        <v>21</v>
      </c>
      <c r="AD1700" s="58">
        <f>G1700*1</f>
        <v>0</v>
      </c>
      <c r="AE1700" s="58">
        <f>G1700*(1-1)</f>
        <v>0</v>
      </c>
      <c r="AL1700" s="58">
        <f>F1700*AD1700</f>
        <v>0</v>
      </c>
      <c r="AM1700" s="58">
        <f>F1700*AE1700</f>
        <v>0</v>
      </c>
      <c r="AN1700" s="59" t="s">
        <v>1752</v>
      </c>
      <c r="AO1700" s="59" t="s">
        <v>1765</v>
      </c>
      <c r="AP1700" s="47" t="s">
        <v>1779</v>
      </c>
    </row>
    <row r="1701" spans="1:42" x14ac:dyDescent="0.2">
      <c r="D1701" s="60" t="s">
        <v>1583</v>
      </c>
      <c r="F1701" s="61">
        <v>6.98</v>
      </c>
    </row>
    <row r="1702" spans="1:42" x14ac:dyDescent="0.2">
      <c r="A1702" s="55" t="s">
        <v>855</v>
      </c>
      <c r="B1702" s="55" t="s">
        <v>1149</v>
      </c>
      <c r="C1702" s="55" t="s">
        <v>1189</v>
      </c>
      <c r="D1702" s="55" t="s">
        <v>1288</v>
      </c>
      <c r="E1702" s="55" t="s">
        <v>1710</v>
      </c>
      <c r="F1702" s="56">
        <v>0.14000000000000001</v>
      </c>
      <c r="G1702" s="56">
        <v>0</v>
      </c>
      <c r="H1702" s="56">
        <f>ROUND(F1702*AD1702,2)</f>
        <v>0</v>
      </c>
      <c r="I1702" s="56">
        <f>J1702-H1702</f>
        <v>0</v>
      </c>
      <c r="J1702" s="56">
        <f>ROUND(F1702*G1702,2)</f>
        <v>0</v>
      </c>
      <c r="K1702" s="56">
        <v>0</v>
      </c>
      <c r="L1702" s="56">
        <f>F1702*K1702</f>
        <v>0</v>
      </c>
      <c r="M1702" s="57" t="s">
        <v>10</v>
      </c>
      <c r="N1702" s="56">
        <f>IF(M1702="5",I1702,0)</f>
        <v>0</v>
      </c>
      <c r="Y1702" s="56">
        <f>IF(AC1702=0,J1702,0)</f>
        <v>0</v>
      </c>
      <c r="Z1702" s="56">
        <f>IF(AC1702=15,J1702,0)</f>
        <v>0</v>
      </c>
      <c r="AA1702" s="56">
        <f>IF(AC1702=21,J1702,0)</f>
        <v>0</v>
      </c>
      <c r="AC1702" s="58">
        <v>21</v>
      </c>
      <c r="AD1702" s="58">
        <f>G1702*0</f>
        <v>0</v>
      </c>
      <c r="AE1702" s="58">
        <f>G1702*(1-0)</f>
        <v>0</v>
      </c>
      <c r="AL1702" s="58">
        <f>F1702*AD1702</f>
        <v>0</v>
      </c>
      <c r="AM1702" s="58">
        <f>F1702*AE1702</f>
        <v>0</v>
      </c>
      <c r="AN1702" s="59" t="s">
        <v>1752</v>
      </c>
      <c r="AO1702" s="59" t="s">
        <v>1765</v>
      </c>
      <c r="AP1702" s="47" t="s">
        <v>1779</v>
      </c>
    </row>
    <row r="1703" spans="1:42" x14ac:dyDescent="0.2">
      <c r="D1703" s="60" t="s">
        <v>1584</v>
      </c>
      <c r="F1703" s="61">
        <v>0.14000000000000001</v>
      </c>
    </row>
    <row r="1704" spans="1:42" x14ac:dyDescent="0.2">
      <c r="A1704" s="52"/>
      <c r="B1704" s="53" t="s">
        <v>1149</v>
      </c>
      <c r="C1704" s="53" t="s">
        <v>767</v>
      </c>
      <c r="D1704" s="269" t="s">
        <v>1290</v>
      </c>
      <c r="E1704" s="270"/>
      <c r="F1704" s="270"/>
      <c r="G1704" s="270"/>
      <c r="H1704" s="54">
        <f>SUM(H1705:H1726)</f>
        <v>0</v>
      </c>
      <c r="I1704" s="54">
        <f>SUM(I1705:I1726)</f>
        <v>0</v>
      </c>
      <c r="J1704" s="54">
        <f>H1704+I1704</f>
        <v>0</v>
      </c>
      <c r="K1704" s="47"/>
      <c r="L1704" s="54">
        <f>SUM(L1705:L1726)</f>
        <v>0.77842600000000006</v>
      </c>
      <c r="O1704" s="54">
        <f>IF(P1704="PR",J1704,SUM(N1705:N1726))</f>
        <v>0</v>
      </c>
      <c r="P1704" s="47" t="s">
        <v>1735</v>
      </c>
      <c r="Q1704" s="54">
        <f>IF(P1704="HS",H1704,0)</f>
        <v>0</v>
      </c>
      <c r="R1704" s="54">
        <f>IF(P1704="HS",I1704-O1704,0)</f>
        <v>0</v>
      </c>
      <c r="S1704" s="54">
        <f>IF(P1704="PS",H1704,0)</f>
        <v>0</v>
      </c>
      <c r="T1704" s="54">
        <f>IF(P1704="PS",I1704-O1704,0)</f>
        <v>0</v>
      </c>
      <c r="U1704" s="54">
        <f>IF(P1704="MP",H1704,0)</f>
        <v>0</v>
      </c>
      <c r="V1704" s="54">
        <f>IF(P1704="MP",I1704-O1704,0)</f>
        <v>0</v>
      </c>
      <c r="W1704" s="54">
        <f>IF(P1704="OM",H1704,0)</f>
        <v>0</v>
      </c>
      <c r="X1704" s="47" t="s">
        <v>1149</v>
      </c>
      <c r="AH1704" s="54">
        <f>SUM(Y1705:Y1726)</f>
        <v>0</v>
      </c>
      <c r="AI1704" s="54">
        <f>SUM(Z1705:Z1726)</f>
        <v>0</v>
      </c>
      <c r="AJ1704" s="54">
        <f>SUM(AA1705:AA1726)</f>
        <v>0</v>
      </c>
    </row>
    <row r="1705" spans="1:42" x14ac:dyDescent="0.2">
      <c r="A1705" s="55" t="s">
        <v>856</v>
      </c>
      <c r="B1705" s="55" t="s">
        <v>1149</v>
      </c>
      <c r="C1705" s="55" t="s">
        <v>1190</v>
      </c>
      <c r="D1705" s="55" t="s">
        <v>1291</v>
      </c>
      <c r="E1705" s="55" t="s">
        <v>1708</v>
      </c>
      <c r="F1705" s="56">
        <v>37.15</v>
      </c>
      <c r="G1705" s="56">
        <v>0</v>
      </c>
      <c r="H1705" s="56">
        <f>ROUND(F1705*AD1705,2)</f>
        <v>0</v>
      </c>
      <c r="I1705" s="56">
        <f>J1705-H1705</f>
        <v>0</v>
      </c>
      <c r="J1705" s="56">
        <f>ROUND(F1705*G1705,2)</f>
        <v>0</v>
      </c>
      <c r="K1705" s="56">
        <v>0</v>
      </c>
      <c r="L1705" s="56">
        <f>F1705*K1705</f>
        <v>0</v>
      </c>
      <c r="M1705" s="57" t="s">
        <v>7</v>
      </c>
      <c r="N1705" s="56">
        <f>IF(M1705="5",I1705,0)</f>
        <v>0</v>
      </c>
      <c r="Y1705" s="56">
        <f>IF(AC1705=0,J1705,0)</f>
        <v>0</v>
      </c>
      <c r="Z1705" s="56">
        <f>IF(AC1705=15,J1705,0)</f>
        <v>0</v>
      </c>
      <c r="AA1705" s="56">
        <f>IF(AC1705=21,J1705,0)</f>
        <v>0</v>
      </c>
      <c r="AC1705" s="58">
        <v>21</v>
      </c>
      <c r="AD1705" s="58">
        <f>G1705*0.334494773519164</f>
        <v>0</v>
      </c>
      <c r="AE1705" s="58">
        <f>G1705*(1-0.334494773519164)</f>
        <v>0</v>
      </c>
      <c r="AL1705" s="58">
        <f>F1705*AD1705</f>
        <v>0</v>
      </c>
      <c r="AM1705" s="58">
        <f>F1705*AE1705</f>
        <v>0</v>
      </c>
      <c r="AN1705" s="59" t="s">
        <v>1753</v>
      </c>
      <c r="AO1705" s="59" t="s">
        <v>1766</v>
      </c>
      <c r="AP1705" s="47" t="s">
        <v>1779</v>
      </c>
    </row>
    <row r="1706" spans="1:42" x14ac:dyDescent="0.2">
      <c r="D1706" s="60" t="s">
        <v>1563</v>
      </c>
      <c r="F1706" s="61">
        <v>12.21</v>
      </c>
    </row>
    <row r="1707" spans="1:42" x14ac:dyDescent="0.2">
      <c r="D1707" s="60" t="s">
        <v>1564</v>
      </c>
      <c r="F1707" s="61">
        <v>24.94</v>
      </c>
    </row>
    <row r="1708" spans="1:42" x14ac:dyDescent="0.2">
      <c r="A1708" s="55" t="s">
        <v>857</v>
      </c>
      <c r="B1708" s="55" t="s">
        <v>1149</v>
      </c>
      <c r="C1708" s="55" t="s">
        <v>1191</v>
      </c>
      <c r="D1708" s="55" t="s">
        <v>1858</v>
      </c>
      <c r="E1708" s="55" t="s">
        <v>1708</v>
      </c>
      <c r="F1708" s="56">
        <v>37.15</v>
      </c>
      <c r="G1708" s="56">
        <v>0</v>
      </c>
      <c r="H1708" s="56">
        <f>ROUND(F1708*AD1708,2)</f>
        <v>0</v>
      </c>
      <c r="I1708" s="56">
        <f>J1708-H1708</f>
        <v>0</v>
      </c>
      <c r="J1708" s="56">
        <f>ROUND(F1708*G1708,2)</f>
        <v>0</v>
      </c>
      <c r="K1708" s="56">
        <v>1.1E-4</v>
      </c>
      <c r="L1708" s="56">
        <f>F1708*K1708</f>
        <v>4.0864999999999999E-3</v>
      </c>
      <c r="M1708" s="57" t="s">
        <v>7</v>
      </c>
      <c r="N1708" s="56">
        <f>IF(M1708="5",I1708,0)</f>
        <v>0</v>
      </c>
      <c r="Y1708" s="56">
        <f>IF(AC1708=0,J1708,0)</f>
        <v>0</v>
      </c>
      <c r="Z1708" s="56">
        <f>IF(AC1708=15,J1708,0)</f>
        <v>0</v>
      </c>
      <c r="AA1708" s="56">
        <f>IF(AC1708=21,J1708,0)</f>
        <v>0</v>
      </c>
      <c r="AC1708" s="58">
        <v>21</v>
      </c>
      <c r="AD1708" s="58">
        <f>G1708*0.75</f>
        <v>0</v>
      </c>
      <c r="AE1708" s="58">
        <f>G1708*(1-0.75)</f>
        <v>0</v>
      </c>
      <c r="AL1708" s="58">
        <f>F1708*AD1708</f>
        <v>0</v>
      </c>
      <c r="AM1708" s="58">
        <f>F1708*AE1708</f>
        <v>0</v>
      </c>
      <c r="AN1708" s="59" t="s">
        <v>1753</v>
      </c>
      <c r="AO1708" s="59" t="s">
        <v>1766</v>
      </c>
      <c r="AP1708" s="47" t="s">
        <v>1779</v>
      </c>
    </row>
    <row r="1709" spans="1:42" x14ac:dyDescent="0.2">
      <c r="D1709" s="60" t="s">
        <v>1565</v>
      </c>
      <c r="F1709" s="61">
        <v>37.15</v>
      </c>
    </row>
    <row r="1710" spans="1:42" x14ac:dyDescent="0.2">
      <c r="A1710" s="55" t="s">
        <v>858</v>
      </c>
      <c r="B1710" s="55" t="s">
        <v>1149</v>
      </c>
      <c r="C1710" s="55" t="s">
        <v>1192</v>
      </c>
      <c r="D1710" s="224" t="s">
        <v>1861</v>
      </c>
      <c r="E1710" s="55" t="s">
        <v>1708</v>
      </c>
      <c r="F1710" s="56">
        <v>37.15</v>
      </c>
      <c r="G1710" s="56">
        <v>0</v>
      </c>
      <c r="H1710" s="56">
        <f>ROUND(F1710*AD1710,2)</f>
        <v>0</v>
      </c>
      <c r="I1710" s="56">
        <f>J1710-H1710</f>
        <v>0</v>
      </c>
      <c r="J1710" s="56">
        <f>ROUND(F1710*G1710,2)</f>
        <v>0</v>
      </c>
      <c r="K1710" s="56">
        <v>3.5000000000000001E-3</v>
      </c>
      <c r="L1710" s="56">
        <f>F1710*K1710</f>
        <v>0.130025</v>
      </c>
      <c r="M1710" s="57" t="s">
        <v>7</v>
      </c>
      <c r="N1710" s="56">
        <f>IF(M1710="5",I1710,0)</f>
        <v>0</v>
      </c>
      <c r="Y1710" s="56">
        <f>IF(AC1710=0,J1710,0)</f>
        <v>0</v>
      </c>
      <c r="Z1710" s="56">
        <f>IF(AC1710=15,J1710,0)</f>
        <v>0</v>
      </c>
      <c r="AA1710" s="56">
        <f>IF(AC1710=21,J1710,0)</f>
        <v>0</v>
      </c>
      <c r="AC1710" s="58">
        <v>21</v>
      </c>
      <c r="AD1710" s="58">
        <f>G1710*0.315275310834813</f>
        <v>0</v>
      </c>
      <c r="AE1710" s="58">
        <f>G1710*(1-0.315275310834813)</f>
        <v>0</v>
      </c>
      <c r="AL1710" s="58">
        <f>F1710*AD1710</f>
        <v>0</v>
      </c>
      <c r="AM1710" s="58">
        <f>F1710*AE1710</f>
        <v>0</v>
      </c>
      <c r="AN1710" s="59" t="s">
        <v>1753</v>
      </c>
      <c r="AO1710" s="59" t="s">
        <v>1766</v>
      </c>
      <c r="AP1710" s="47" t="s">
        <v>1779</v>
      </c>
    </row>
    <row r="1711" spans="1:42" x14ac:dyDescent="0.2">
      <c r="D1711" s="60" t="s">
        <v>1565</v>
      </c>
      <c r="F1711" s="61">
        <v>37.15</v>
      </c>
    </row>
    <row r="1712" spans="1:42" x14ac:dyDescent="0.2">
      <c r="A1712" s="62" t="s">
        <v>859</v>
      </c>
      <c r="B1712" s="62" t="s">
        <v>1149</v>
      </c>
      <c r="C1712" s="62" t="s">
        <v>1193</v>
      </c>
      <c r="D1712" s="225" t="s">
        <v>1862</v>
      </c>
      <c r="E1712" s="62" t="s">
        <v>1708</v>
      </c>
      <c r="F1712" s="63">
        <v>39.01</v>
      </c>
      <c r="G1712" s="63">
        <v>0</v>
      </c>
      <c r="H1712" s="63">
        <f>ROUND(F1712*AD1712,2)</f>
        <v>0</v>
      </c>
      <c r="I1712" s="63">
        <f>J1712-H1712</f>
        <v>0</v>
      </c>
      <c r="J1712" s="63">
        <f>ROUND(F1712*G1712,2)</f>
        <v>0</v>
      </c>
      <c r="K1712" s="63">
        <v>1.6E-2</v>
      </c>
      <c r="L1712" s="63">
        <f>F1712*K1712</f>
        <v>0.62415999999999994</v>
      </c>
      <c r="M1712" s="64" t="s">
        <v>1731</v>
      </c>
      <c r="N1712" s="63">
        <f>IF(M1712="5",I1712,0)</f>
        <v>0</v>
      </c>
      <c r="Y1712" s="63">
        <f>IF(AC1712=0,J1712,0)</f>
        <v>0</v>
      </c>
      <c r="Z1712" s="63">
        <f>IF(AC1712=15,J1712,0)</f>
        <v>0</v>
      </c>
      <c r="AA1712" s="63">
        <f>IF(AC1712=21,J1712,0)</f>
        <v>0</v>
      </c>
      <c r="AC1712" s="58">
        <v>21</v>
      </c>
      <c r="AD1712" s="58">
        <f>G1712*1</f>
        <v>0</v>
      </c>
      <c r="AE1712" s="58">
        <f>G1712*(1-1)</f>
        <v>0</v>
      </c>
      <c r="AL1712" s="58">
        <f>F1712*AD1712</f>
        <v>0</v>
      </c>
      <c r="AM1712" s="58">
        <f>F1712*AE1712</f>
        <v>0</v>
      </c>
      <c r="AN1712" s="59" t="s">
        <v>1753</v>
      </c>
      <c r="AO1712" s="59" t="s">
        <v>1766</v>
      </c>
      <c r="AP1712" s="47" t="s">
        <v>1779</v>
      </c>
    </row>
    <row r="1713" spans="1:42" x14ac:dyDescent="0.2">
      <c r="D1713" s="60" t="s">
        <v>1566</v>
      </c>
      <c r="F1713" s="61">
        <v>39.01</v>
      </c>
    </row>
    <row r="1714" spans="1:42" x14ac:dyDescent="0.2">
      <c r="A1714" s="55" t="s">
        <v>860</v>
      </c>
      <c r="B1714" s="55" t="s">
        <v>1149</v>
      </c>
      <c r="C1714" s="55" t="s">
        <v>1194</v>
      </c>
      <c r="D1714" s="55" t="s">
        <v>1296</v>
      </c>
      <c r="E1714" s="55" t="s">
        <v>1708</v>
      </c>
      <c r="F1714" s="56">
        <v>37.15</v>
      </c>
      <c r="G1714" s="56">
        <v>0</v>
      </c>
      <c r="H1714" s="56">
        <f>ROUND(F1714*AD1714,2)</f>
        <v>0</v>
      </c>
      <c r="I1714" s="56">
        <f>J1714-H1714</f>
        <v>0</v>
      </c>
      <c r="J1714" s="56">
        <f>ROUND(F1714*G1714,2)</f>
        <v>0</v>
      </c>
      <c r="K1714" s="56">
        <v>1.1E-4</v>
      </c>
      <c r="L1714" s="56">
        <f>F1714*K1714</f>
        <v>4.0864999999999999E-3</v>
      </c>
      <c r="M1714" s="57" t="s">
        <v>7</v>
      </c>
      <c r="N1714" s="56">
        <f>IF(M1714="5",I1714,0)</f>
        <v>0</v>
      </c>
      <c r="Y1714" s="56">
        <f>IF(AC1714=0,J1714,0)</f>
        <v>0</v>
      </c>
      <c r="Z1714" s="56">
        <f>IF(AC1714=15,J1714,0)</f>
        <v>0</v>
      </c>
      <c r="AA1714" s="56">
        <f>IF(AC1714=21,J1714,0)</f>
        <v>0</v>
      </c>
      <c r="AC1714" s="58">
        <v>21</v>
      </c>
      <c r="AD1714" s="58">
        <f>G1714*1</f>
        <v>0</v>
      </c>
      <c r="AE1714" s="58">
        <f>G1714*(1-1)</f>
        <v>0</v>
      </c>
      <c r="AL1714" s="58">
        <f>F1714*AD1714</f>
        <v>0</v>
      </c>
      <c r="AM1714" s="58">
        <f>F1714*AE1714</f>
        <v>0</v>
      </c>
      <c r="AN1714" s="59" t="s">
        <v>1753</v>
      </c>
      <c r="AO1714" s="59" t="s">
        <v>1766</v>
      </c>
      <c r="AP1714" s="47" t="s">
        <v>1779</v>
      </c>
    </row>
    <row r="1715" spans="1:42" x14ac:dyDescent="0.2">
      <c r="D1715" s="60" t="s">
        <v>1565</v>
      </c>
      <c r="F1715" s="61">
        <v>37.15</v>
      </c>
    </row>
    <row r="1716" spans="1:42" x14ac:dyDescent="0.2">
      <c r="A1716" s="55" t="s">
        <v>861</v>
      </c>
      <c r="B1716" s="55" t="s">
        <v>1149</v>
      </c>
      <c r="C1716" s="55" t="s">
        <v>1195</v>
      </c>
      <c r="D1716" s="55" t="s">
        <v>1297</v>
      </c>
      <c r="E1716" s="55" t="s">
        <v>1709</v>
      </c>
      <c r="F1716" s="56">
        <v>51</v>
      </c>
      <c r="G1716" s="56">
        <v>0</v>
      </c>
      <c r="H1716" s="56">
        <f>ROUND(F1716*AD1716,2)</f>
        <v>0</v>
      </c>
      <c r="I1716" s="56">
        <f>J1716-H1716</f>
        <v>0</v>
      </c>
      <c r="J1716" s="56">
        <f>ROUND(F1716*G1716,2)</f>
        <v>0</v>
      </c>
      <c r="K1716" s="56">
        <v>0</v>
      </c>
      <c r="L1716" s="56">
        <f>F1716*K1716</f>
        <v>0</v>
      </c>
      <c r="M1716" s="57" t="s">
        <v>7</v>
      </c>
      <c r="N1716" s="56">
        <f>IF(M1716="5",I1716,0)</f>
        <v>0</v>
      </c>
      <c r="Y1716" s="56">
        <f>IF(AC1716=0,J1716,0)</f>
        <v>0</v>
      </c>
      <c r="Z1716" s="56">
        <f>IF(AC1716=15,J1716,0)</f>
        <v>0</v>
      </c>
      <c r="AA1716" s="56">
        <f>IF(AC1716=21,J1716,0)</f>
        <v>0</v>
      </c>
      <c r="AC1716" s="58">
        <v>21</v>
      </c>
      <c r="AD1716" s="58">
        <f>G1716*0</f>
        <v>0</v>
      </c>
      <c r="AE1716" s="58">
        <f>G1716*(1-0)</f>
        <v>0</v>
      </c>
      <c r="AL1716" s="58">
        <f>F1716*AD1716</f>
        <v>0</v>
      </c>
      <c r="AM1716" s="58">
        <f>F1716*AE1716</f>
        <v>0</v>
      </c>
      <c r="AN1716" s="59" t="s">
        <v>1753</v>
      </c>
      <c r="AO1716" s="59" t="s">
        <v>1766</v>
      </c>
      <c r="AP1716" s="47" t="s">
        <v>1779</v>
      </c>
    </row>
    <row r="1717" spans="1:42" x14ac:dyDescent="0.2">
      <c r="D1717" s="60" t="s">
        <v>1567</v>
      </c>
      <c r="F1717" s="61">
        <v>30.9</v>
      </c>
    </row>
    <row r="1718" spans="1:42" x14ac:dyDescent="0.2">
      <c r="D1718" s="60" t="s">
        <v>1568</v>
      </c>
      <c r="F1718" s="61">
        <v>10.5</v>
      </c>
    </row>
    <row r="1719" spans="1:42" x14ac:dyDescent="0.2">
      <c r="D1719" s="60" t="s">
        <v>1406</v>
      </c>
      <c r="F1719" s="61">
        <v>9.6</v>
      </c>
    </row>
    <row r="1720" spans="1:42" x14ac:dyDescent="0.2">
      <c r="A1720" s="55" t="s">
        <v>862</v>
      </c>
      <c r="B1720" s="55" t="s">
        <v>1149</v>
      </c>
      <c r="C1720" s="55" t="s">
        <v>1196</v>
      </c>
      <c r="D1720" s="55" t="s">
        <v>1301</v>
      </c>
      <c r="E1720" s="55" t="s">
        <v>1709</v>
      </c>
      <c r="F1720" s="56">
        <v>11.03</v>
      </c>
      <c r="G1720" s="56">
        <v>0</v>
      </c>
      <c r="H1720" s="56">
        <f>ROUND(F1720*AD1720,2)</f>
        <v>0</v>
      </c>
      <c r="I1720" s="56">
        <f>J1720-H1720</f>
        <v>0</v>
      </c>
      <c r="J1720" s="56">
        <f>ROUND(F1720*G1720,2)</f>
        <v>0</v>
      </c>
      <c r="K1720" s="56">
        <v>2.9999999999999997E-4</v>
      </c>
      <c r="L1720" s="56">
        <f>F1720*K1720</f>
        <v>3.3089999999999994E-3</v>
      </c>
      <c r="M1720" s="57" t="s">
        <v>7</v>
      </c>
      <c r="N1720" s="56">
        <f>IF(M1720="5",I1720,0)</f>
        <v>0</v>
      </c>
      <c r="Y1720" s="56">
        <f>IF(AC1720=0,J1720,0)</f>
        <v>0</v>
      </c>
      <c r="Z1720" s="56">
        <f>IF(AC1720=15,J1720,0)</f>
        <v>0</v>
      </c>
      <c r="AA1720" s="56">
        <f>IF(AC1720=21,J1720,0)</f>
        <v>0</v>
      </c>
      <c r="AC1720" s="58">
        <v>21</v>
      </c>
      <c r="AD1720" s="58">
        <f>G1720*1</f>
        <v>0</v>
      </c>
      <c r="AE1720" s="58">
        <f>G1720*(1-1)</f>
        <v>0</v>
      </c>
      <c r="AL1720" s="58">
        <f>F1720*AD1720</f>
        <v>0</v>
      </c>
      <c r="AM1720" s="58">
        <f>F1720*AE1720</f>
        <v>0</v>
      </c>
      <c r="AN1720" s="59" t="s">
        <v>1753</v>
      </c>
      <c r="AO1720" s="59" t="s">
        <v>1766</v>
      </c>
      <c r="AP1720" s="47" t="s">
        <v>1779</v>
      </c>
    </row>
    <row r="1721" spans="1:42" x14ac:dyDescent="0.2">
      <c r="D1721" s="60" t="s">
        <v>1585</v>
      </c>
      <c r="F1721" s="61">
        <v>11.03</v>
      </c>
    </row>
    <row r="1722" spans="1:42" x14ac:dyDescent="0.2">
      <c r="A1722" s="55" t="s">
        <v>863</v>
      </c>
      <c r="B1722" s="55" t="s">
        <v>1149</v>
      </c>
      <c r="C1722" s="55" t="s">
        <v>1197</v>
      </c>
      <c r="D1722" s="55" t="s">
        <v>1303</v>
      </c>
      <c r="E1722" s="55" t="s">
        <v>1709</v>
      </c>
      <c r="F1722" s="56">
        <v>32.450000000000003</v>
      </c>
      <c r="G1722" s="56">
        <v>0</v>
      </c>
      <c r="H1722" s="56">
        <f>ROUND(F1722*AD1722,2)</f>
        <v>0</v>
      </c>
      <c r="I1722" s="56">
        <f>J1722-H1722</f>
        <v>0</v>
      </c>
      <c r="J1722" s="56">
        <f>ROUND(F1722*G1722,2)</f>
        <v>0</v>
      </c>
      <c r="K1722" s="56">
        <v>2.9999999999999997E-4</v>
      </c>
      <c r="L1722" s="56">
        <f>F1722*K1722</f>
        <v>9.7350000000000006E-3</v>
      </c>
      <c r="M1722" s="57" t="s">
        <v>7</v>
      </c>
      <c r="N1722" s="56">
        <f>IF(M1722="5",I1722,0)</f>
        <v>0</v>
      </c>
      <c r="Y1722" s="56">
        <f>IF(AC1722=0,J1722,0)</f>
        <v>0</v>
      </c>
      <c r="Z1722" s="56">
        <f>IF(AC1722=15,J1722,0)</f>
        <v>0</v>
      </c>
      <c r="AA1722" s="56">
        <f>IF(AC1722=21,J1722,0)</f>
        <v>0</v>
      </c>
      <c r="AC1722" s="58">
        <v>21</v>
      </c>
      <c r="AD1722" s="58">
        <f>G1722*1</f>
        <v>0</v>
      </c>
      <c r="AE1722" s="58">
        <f>G1722*(1-1)</f>
        <v>0</v>
      </c>
      <c r="AL1722" s="58">
        <f>F1722*AD1722</f>
        <v>0</v>
      </c>
      <c r="AM1722" s="58">
        <f>F1722*AE1722</f>
        <v>0</v>
      </c>
      <c r="AN1722" s="59" t="s">
        <v>1753</v>
      </c>
      <c r="AO1722" s="59" t="s">
        <v>1766</v>
      </c>
      <c r="AP1722" s="47" t="s">
        <v>1779</v>
      </c>
    </row>
    <row r="1723" spans="1:42" x14ac:dyDescent="0.2">
      <c r="D1723" s="60" t="s">
        <v>1570</v>
      </c>
      <c r="F1723" s="61">
        <v>32.450000000000003</v>
      </c>
    </row>
    <row r="1724" spans="1:42" x14ac:dyDescent="0.2">
      <c r="A1724" s="55" t="s">
        <v>864</v>
      </c>
      <c r="B1724" s="55" t="s">
        <v>1149</v>
      </c>
      <c r="C1724" s="55" t="s">
        <v>1198</v>
      </c>
      <c r="D1724" s="55" t="s">
        <v>1305</v>
      </c>
      <c r="E1724" s="55" t="s">
        <v>1709</v>
      </c>
      <c r="F1724" s="56">
        <v>10.08</v>
      </c>
      <c r="G1724" s="56">
        <v>0</v>
      </c>
      <c r="H1724" s="56">
        <f>ROUND(F1724*AD1724,2)</f>
        <v>0</v>
      </c>
      <c r="I1724" s="56">
        <f>J1724-H1724</f>
        <v>0</v>
      </c>
      <c r="J1724" s="56">
        <f>ROUND(F1724*G1724,2)</f>
        <v>0</v>
      </c>
      <c r="K1724" s="56">
        <v>2.9999999999999997E-4</v>
      </c>
      <c r="L1724" s="56">
        <f>F1724*K1724</f>
        <v>3.0239999999999998E-3</v>
      </c>
      <c r="M1724" s="57" t="s">
        <v>7</v>
      </c>
      <c r="N1724" s="56">
        <f>IF(M1724="5",I1724,0)</f>
        <v>0</v>
      </c>
      <c r="Y1724" s="56">
        <f>IF(AC1724=0,J1724,0)</f>
        <v>0</v>
      </c>
      <c r="Z1724" s="56">
        <f>IF(AC1724=15,J1724,0)</f>
        <v>0</v>
      </c>
      <c r="AA1724" s="56">
        <f>IF(AC1724=21,J1724,0)</f>
        <v>0</v>
      </c>
      <c r="AC1724" s="58">
        <v>21</v>
      </c>
      <c r="AD1724" s="58">
        <f>G1724*1</f>
        <v>0</v>
      </c>
      <c r="AE1724" s="58">
        <f>G1724*(1-1)</f>
        <v>0</v>
      </c>
      <c r="AL1724" s="58">
        <f>F1724*AD1724</f>
        <v>0</v>
      </c>
      <c r="AM1724" s="58">
        <f>F1724*AE1724</f>
        <v>0</v>
      </c>
      <c r="AN1724" s="59" t="s">
        <v>1753</v>
      </c>
      <c r="AO1724" s="59" t="s">
        <v>1766</v>
      </c>
      <c r="AP1724" s="47" t="s">
        <v>1779</v>
      </c>
    </row>
    <row r="1725" spans="1:42" x14ac:dyDescent="0.2">
      <c r="D1725" s="60" t="s">
        <v>1373</v>
      </c>
      <c r="F1725" s="61">
        <v>10.08</v>
      </c>
    </row>
    <row r="1726" spans="1:42" x14ac:dyDescent="0.2">
      <c r="A1726" s="55" t="s">
        <v>865</v>
      </c>
      <c r="B1726" s="55" t="s">
        <v>1149</v>
      </c>
      <c r="C1726" s="55" t="s">
        <v>1199</v>
      </c>
      <c r="D1726" s="55" t="s">
        <v>1307</v>
      </c>
      <c r="E1726" s="55" t="s">
        <v>1710</v>
      </c>
      <c r="F1726" s="56">
        <v>0.78</v>
      </c>
      <c r="G1726" s="56">
        <v>0</v>
      </c>
      <c r="H1726" s="56">
        <f>ROUND(F1726*AD1726,2)</f>
        <v>0</v>
      </c>
      <c r="I1726" s="56">
        <f>J1726-H1726</f>
        <v>0</v>
      </c>
      <c r="J1726" s="56">
        <f>ROUND(F1726*G1726,2)</f>
        <v>0</v>
      </c>
      <c r="K1726" s="56">
        <v>0</v>
      </c>
      <c r="L1726" s="56">
        <f>F1726*K1726</f>
        <v>0</v>
      </c>
      <c r="M1726" s="57" t="s">
        <v>10</v>
      </c>
      <c r="N1726" s="56">
        <f>IF(M1726="5",I1726,0)</f>
        <v>0</v>
      </c>
      <c r="Y1726" s="56">
        <f>IF(AC1726=0,J1726,0)</f>
        <v>0</v>
      </c>
      <c r="Z1726" s="56">
        <f>IF(AC1726=15,J1726,0)</f>
        <v>0</v>
      </c>
      <c r="AA1726" s="56">
        <f>IF(AC1726=21,J1726,0)</f>
        <v>0</v>
      </c>
      <c r="AC1726" s="58">
        <v>21</v>
      </c>
      <c r="AD1726" s="58">
        <f>G1726*0</f>
        <v>0</v>
      </c>
      <c r="AE1726" s="58">
        <f>G1726*(1-0)</f>
        <v>0</v>
      </c>
      <c r="AL1726" s="58">
        <f>F1726*AD1726</f>
        <v>0</v>
      </c>
      <c r="AM1726" s="58">
        <f>F1726*AE1726</f>
        <v>0</v>
      </c>
      <c r="AN1726" s="59" t="s">
        <v>1753</v>
      </c>
      <c r="AO1726" s="59" t="s">
        <v>1766</v>
      </c>
      <c r="AP1726" s="47" t="s">
        <v>1779</v>
      </c>
    </row>
    <row r="1727" spans="1:42" x14ac:dyDescent="0.2">
      <c r="D1727" s="60" t="s">
        <v>1571</v>
      </c>
      <c r="F1727" s="61">
        <v>0.78</v>
      </c>
    </row>
    <row r="1728" spans="1:42" x14ac:dyDescent="0.2">
      <c r="A1728" s="52"/>
      <c r="B1728" s="53" t="s">
        <v>1149</v>
      </c>
      <c r="C1728" s="53" t="s">
        <v>770</v>
      </c>
      <c r="D1728" s="269" t="s">
        <v>1309</v>
      </c>
      <c r="E1728" s="270"/>
      <c r="F1728" s="270"/>
      <c r="G1728" s="270"/>
      <c r="H1728" s="54">
        <f>SUM(H1729:H1731)</f>
        <v>0</v>
      </c>
      <c r="I1728" s="54">
        <f>SUM(I1729:I1731)</f>
        <v>0</v>
      </c>
      <c r="J1728" s="54">
        <f>H1728+I1728</f>
        <v>0</v>
      </c>
      <c r="K1728" s="47"/>
      <c r="L1728" s="54">
        <f>SUM(L1729:L1731)</f>
        <v>1.4258999999999999E-3</v>
      </c>
      <c r="O1728" s="54">
        <f>IF(P1728="PR",J1728,SUM(N1729:N1731))</f>
        <v>0</v>
      </c>
      <c r="P1728" s="47" t="s">
        <v>1735</v>
      </c>
      <c r="Q1728" s="54">
        <f>IF(P1728="HS",H1728,0)</f>
        <v>0</v>
      </c>
      <c r="R1728" s="54">
        <f>IF(P1728="HS",I1728-O1728,0)</f>
        <v>0</v>
      </c>
      <c r="S1728" s="54">
        <f>IF(P1728="PS",H1728,0)</f>
        <v>0</v>
      </c>
      <c r="T1728" s="54">
        <f>IF(P1728="PS",I1728-O1728,0)</f>
        <v>0</v>
      </c>
      <c r="U1728" s="54">
        <f>IF(P1728="MP",H1728,0)</f>
        <v>0</v>
      </c>
      <c r="V1728" s="54">
        <f>IF(P1728="MP",I1728-O1728,0)</f>
        <v>0</v>
      </c>
      <c r="W1728" s="54">
        <f>IF(P1728="OM",H1728,0)</f>
        <v>0</v>
      </c>
      <c r="X1728" s="47" t="s">
        <v>1149</v>
      </c>
      <c r="AH1728" s="54">
        <f>SUM(Y1729:Y1731)</f>
        <v>0</v>
      </c>
      <c r="AI1728" s="54">
        <f>SUM(Z1729:Z1731)</f>
        <v>0</v>
      </c>
      <c r="AJ1728" s="54">
        <f>SUM(AA1729:AA1731)</f>
        <v>0</v>
      </c>
    </row>
    <row r="1729" spans="1:42" x14ac:dyDescent="0.2">
      <c r="A1729" s="55" t="s">
        <v>866</v>
      </c>
      <c r="B1729" s="55" t="s">
        <v>1149</v>
      </c>
      <c r="C1729" s="55" t="s">
        <v>1200</v>
      </c>
      <c r="D1729" s="55" t="s">
        <v>1310</v>
      </c>
      <c r="E1729" s="55" t="s">
        <v>1708</v>
      </c>
      <c r="F1729" s="56">
        <v>6.79</v>
      </c>
      <c r="G1729" s="56">
        <v>0</v>
      </c>
      <c r="H1729" s="56">
        <f>ROUND(F1729*AD1729,2)</f>
        <v>0</v>
      </c>
      <c r="I1729" s="56">
        <f>J1729-H1729</f>
        <v>0</v>
      </c>
      <c r="J1729" s="56">
        <f>ROUND(F1729*G1729,2)</f>
        <v>0</v>
      </c>
      <c r="K1729" s="56">
        <v>6.9999999999999994E-5</v>
      </c>
      <c r="L1729" s="56">
        <f>F1729*K1729</f>
        <v>4.7529999999999995E-4</v>
      </c>
      <c r="M1729" s="57" t="s">
        <v>7</v>
      </c>
      <c r="N1729" s="56">
        <f>IF(M1729="5",I1729,0)</f>
        <v>0</v>
      </c>
      <c r="Y1729" s="56">
        <f>IF(AC1729=0,J1729,0)</f>
        <v>0</v>
      </c>
      <c r="Z1729" s="56">
        <f>IF(AC1729=15,J1729,0)</f>
        <v>0</v>
      </c>
      <c r="AA1729" s="56">
        <f>IF(AC1729=21,J1729,0)</f>
        <v>0</v>
      </c>
      <c r="AC1729" s="58">
        <v>21</v>
      </c>
      <c r="AD1729" s="58">
        <f>G1729*0.30859375</f>
        <v>0</v>
      </c>
      <c r="AE1729" s="58">
        <f>G1729*(1-0.30859375)</f>
        <v>0</v>
      </c>
      <c r="AL1729" s="58">
        <f>F1729*AD1729</f>
        <v>0</v>
      </c>
      <c r="AM1729" s="58">
        <f>F1729*AE1729</f>
        <v>0</v>
      </c>
      <c r="AN1729" s="59" t="s">
        <v>1754</v>
      </c>
      <c r="AO1729" s="59" t="s">
        <v>1766</v>
      </c>
      <c r="AP1729" s="47" t="s">
        <v>1779</v>
      </c>
    </row>
    <row r="1730" spans="1:42" x14ac:dyDescent="0.2">
      <c r="D1730" s="60" t="s">
        <v>1586</v>
      </c>
      <c r="F1730" s="61">
        <v>6.79</v>
      </c>
    </row>
    <row r="1731" spans="1:42" x14ac:dyDescent="0.2">
      <c r="A1731" s="55" t="s">
        <v>867</v>
      </c>
      <c r="B1731" s="55" t="s">
        <v>1149</v>
      </c>
      <c r="C1731" s="55" t="s">
        <v>1201</v>
      </c>
      <c r="D1731" s="55" t="s">
        <v>1863</v>
      </c>
      <c r="E1731" s="55" t="s">
        <v>1708</v>
      </c>
      <c r="F1731" s="56">
        <v>6.79</v>
      </c>
      <c r="G1731" s="56">
        <v>0</v>
      </c>
      <c r="H1731" s="56">
        <f>ROUND(F1731*AD1731,2)</f>
        <v>0</v>
      </c>
      <c r="I1731" s="56">
        <f>J1731-H1731</f>
        <v>0</v>
      </c>
      <c r="J1731" s="56">
        <f>ROUND(F1731*G1731,2)</f>
        <v>0</v>
      </c>
      <c r="K1731" s="56">
        <v>1.3999999999999999E-4</v>
      </c>
      <c r="L1731" s="56">
        <f>F1731*K1731</f>
        <v>9.505999999999999E-4</v>
      </c>
      <c r="M1731" s="57" t="s">
        <v>7</v>
      </c>
      <c r="N1731" s="56">
        <f>IF(M1731="5",I1731,0)</f>
        <v>0</v>
      </c>
      <c r="Y1731" s="56">
        <f>IF(AC1731=0,J1731,0)</f>
        <v>0</v>
      </c>
      <c r="Z1731" s="56">
        <f>IF(AC1731=15,J1731,0)</f>
        <v>0</v>
      </c>
      <c r="AA1731" s="56">
        <f>IF(AC1731=21,J1731,0)</f>
        <v>0</v>
      </c>
      <c r="AC1731" s="58">
        <v>21</v>
      </c>
      <c r="AD1731" s="58">
        <f>G1731*0.45045871559633</f>
        <v>0</v>
      </c>
      <c r="AE1731" s="58">
        <f>G1731*(1-0.45045871559633)</f>
        <v>0</v>
      </c>
      <c r="AL1731" s="58">
        <f>F1731*AD1731</f>
        <v>0</v>
      </c>
      <c r="AM1731" s="58">
        <f>F1731*AE1731</f>
        <v>0</v>
      </c>
      <c r="AN1731" s="59" t="s">
        <v>1754</v>
      </c>
      <c r="AO1731" s="59" t="s">
        <v>1766</v>
      </c>
      <c r="AP1731" s="47" t="s">
        <v>1779</v>
      </c>
    </row>
    <row r="1732" spans="1:42" x14ac:dyDescent="0.2">
      <c r="D1732" s="60" t="s">
        <v>1586</v>
      </c>
      <c r="F1732" s="61">
        <v>6.79</v>
      </c>
    </row>
    <row r="1733" spans="1:42" x14ac:dyDescent="0.2">
      <c r="A1733" s="52"/>
      <c r="B1733" s="53" t="s">
        <v>1149</v>
      </c>
      <c r="C1733" s="53" t="s">
        <v>99</v>
      </c>
      <c r="D1733" s="269" t="s">
        <v>1312</v>
      </c>
      <c r="E1733" s="270"/>
      <c r="F1733" s="270"/>
      <c r="G1733" s="270"/>
      <c r="H1733" s="54">
        <f>SUM(H1734:H1742)</f>
        <v>0</v>
      </c>
      <c r="I1733" s="54">
        <f>SUM(I1734:I1742)</f>
        <v>0</v>
      </c>
      <c r="J1733" s="54">
        <f>H1733+I1733</f>
        <v>0</v>
      </c>
      <c r="K1733" s="47"/>
      <c r="L1733" s="54">
        <f>SUM(L1734:L1742)</f>
        <v>3.6832000000000004E-2</v>
      </c>
      <c r="O1733" s="54">
        <f>IF(P1733="PR",J1733,SUM(N1734:N1742))</f>
        <v>0</v>
      </c>
      <c r="P1733" s="47" t="s">
        <v>1734</v>
      </c>
      <c r="Q1733" s="54">
        <f>IF(P1733="HS",H1733,0)</f>
        <v>0</v>
      </c>
      <c r="R1733" s="54">
        <f>IF(P1733="HS",I1733-O1733,0)</f>
        <v>0</v>
      </c>
      <c r="S1733" s="54">
        <f>IF(P1733="PS",H1733,0)</f>
        <v>0</v>
      </c>
      <c r="T1733" s="54">
        <f>IF(P1733="PS",I1733-O1733,0)</f>
        <v>0</v>
      </c>
      <c r="U1733" s="54">
        <f>IF(P1733="MP",H1733,0)</f>
        <v>0</v>
      </c>
      <c r="V1733" s="54">
        <f>IF(P1733="MP",I1733-O1733,0)</f>
        <v>0</v>
      </c>
      <c r="W1733" s="54">
        <f>IF(P1733="OM",H1733,0)</f>
        <v>0</v>
      </c>
      <c r="X1733" s="47" t="s">
        <v>1149</v>
      </c>
      <c r="AH1733" s="54">
        <f>SUM(Y1734:Y1742)</f>
        <v>0</v>
      </c>
      <c r="AI1733" s="54">
        <f>SUM(Z1734:Z1742)</f>
        <v>0</v>
      </c>
      <c r="AJ1733" s="54">
        <f>SUM(AA1734:AA1742)</f>
        <v>0</v>
      </c>
    </row>
    <row r="1734" spans="1:42" x14ac:dyDescent="0.2">
      <c r="A1734" s="55" t="s">
        <v>868</v>
      </c>
      <c r="B1734" s="55" t="s">
        <v>1149</v>
      </c>
      <c r="C1734" s="55" t="s">
        <v>1202</v>
      </c>
      <c r="D1734" s="55" t="s">
        <v>1313</v>
      </c>
      <c r="E1734" s="55" t="s">
        <v>1712</v>
      </c>
      <c r="F1734" s="56">
        <v>2</v>
      </c>
      <c r="G1734" s="56">
        <v>0</v>
      </c>
      <c r="H1734" s="56">
        <f>ROUND(F1734*AD1734,2)</f>
        <v>0</v>
      </c>
      <c r="I1734" s="56">
        <f>J1734-H1734</f>
        <v>0</v>
      </c>
      <c r="J1734" s="56">
        <f>ROUND(F1734*G1734,2)</f>
        <v>0</v>
      </c>
      <c r="K1734" s="56">
        <v>0</v>
      </c>
      <c r="L1734" s="56">
        <f>F1734*K1734</f>
        <v>0</v>
      </c>
      <c r="M1734" s="57" t="s">
        <v>7</v>
      </c>
      <c r="N1734" s="56">
        <f>IF(M1734="5",I1734,0)</f>
        <v>0</v>
      </c>
      <c r="Y1734" s="56">
        <f>IF(AC1734=0,J1734,0)</f>
        <v>0</v>
      </c>
      <c r="Z1734" s="56">
        <f>IF(AC1734=15,J1734,0)</f>
        <v>0</v>
      </c>
      <c r="AA1734" s="56">
        <f>IF(AC1734=21,J1734,0)</f>
        <v>0</v>
      </c>
      <c r="AC1734" s="58">
        <v>21</v>
      </c>
      <c r="AD1734" s="58">
        <f>G1734*0.297029702970297</f>
        <v>0</v>
      </c>
      <c r="AE1734" s="58">
        <f>G1734*(1-0.297029702970297)</f>
        <v>0</v>
      </c>
      <c r="AL1734" s="58">
        <f>F1734*AD1734</f>
        <v>0</v>
      </c>
      <c r="AM1734" s="58">
        <f>F1734*AE1734</f>
        <v>0</v>
      </c>
      <c r="AN1734" s="59" t="s">
        <v>1755</v>
      </c>
      <c r="AO1734" s="59" t="s">
        <v>1767</v>
      </c>
      <c r="AP1734" s="47" t="s">
        <v>1779</v>
      </c>
    </row>
    <row r="1735" spans="1:42" x14ac:dyDescent="0.2">
      <c r="D1735" s="60" t="s">
        <v>1357</v>
      </c>
      <c r="F1735" s="61">
        <v>2</v>
      </c>
    </row>
    <row r="1736" spans="1:42" x14ac:dyDescent="0.2">
      <c r="A1736" s="55" t="s">
        <v>869</v>
      </c>
      <c r="B1736" s="55" t="s">
        <v>1149</v>
      </c>
      <c r="C1736" s="55" t="s">
        <v>1203</v>
      </c>
      <c r="D1736" s="55" t="s">
        <v>1840</v>
      </c>
      <c r="E1736" s="55" t="s">
        <v>1712</v>
      </c>
      <c r="F1736" s="56">
        <v>2</v>
      </c>
      <c r="G1736" s="56">
        <v>0</v>
      </c>
      <c r="H1736" s="56">
        <f>ROUND(F1736*AD1736,2)</f>
        <v>0</v>
      </c>
      <c r="I1736" s="56">
        <f>J1736-H1736</f>
        <v>0</v>
      </c>
      <c r="J1736" s="56">
        <f>ROUND(F1736*G1736,2)</f>
        <v>0</v>
      </c>
      <c r="K1736" s="56">
        <v>4.0000000000000002E-4</v>
      </c>
      <c r="L1736" s="56">
        <f>F1736*K1736</f>
        <v>8.0000000000000004E-4</v>
      </c>
      <c r="M1736" s="57" t="s">
        <v>7</v>
      </c>
      <c r="N1736" s="56">
        <f>IF(M1736="5",I1736,0)</f>
        <v>0</v>
      </c>
      <c r="Y1736" s="56">
        <f>IF(AC1736=0,J1736,0)</f>
        <v>0</v>
      </c>
      <c r="Z1736" s="56">
        <f>IF(AC1736=15,J1736,0)</f>
        <v>0</v>
      </c>
      <c r="AA1736" s="56">
        <f>IF(AC1736=21,J1736,0)</f>
        <v>0</v>
      </c>
      <c r="AC1736" s="58">
        <v>21</v>
      </c>
      <c r="AD1736" s="58">
        <f>G1736*1</f>
        <v>0</v>
      </c>
      <c r="AE1736" s="58">
        <f>G1736*(1-1)</f>
        <v>0</v>
      </c>
      <c r="AL1736" s="58">
        <f>F1736*AD1736</f>
        <v>0</v>
      </c>
      <c r="AM1736" s="58">
        <f>F1736*AE1736</f>
        <v>0</v>
      </c>
      <c r="AN1736" s="59" t="s">
        <v>1755</v>
      </c>
      <c r="AO1736" s="59" t="s">
        <v>1767</v>
      </c>
      <c r="AP1736" s="47" t="s">
        <v>1779</v>
      </c>
    </row>
    <row r="1737" spans="1:42" x14ac:dyDescent="0.2">
      <c r="D1737" s="60" t="s">
        <v>1357</v>
      </c>
      <c r="F1737" s="61">
        <v>2</v>
      </c>
    </row>
    <row r="1738" spans="1:42" x14ac:dyDescent="0.2">
      <c r="A1738" s="55" t="s">
        <v>870</v>
      </c>
      <c r="B1738" s="55" t="s">
        <v>1149</v>
      </c>
      <c r="C1738" s="55" t="s">
        <v>1204</v>
      </c>
      <c r="D1738" s="55" t="s">
        <v>1314</v>
      </c>
      <c r="E1738" s="55" t="s">
        <v>1712</v>
      </c>
      <c r="F1738" s="56">
        <v>2</v>
      </c>
      <c r="G1738" s="56">
        <v>0</v>
      </c>
      <c r="H1738" s="56">
        <f>ROUND(F1738*AD1738,2)</f>
        <v>0</v>
      </c>
      <c r="I1738" s="56">
        <f>J1738-H1738</f>
        <v>0</v>
      </c>
      <c r="J1738" s="56">
        <f>ROUND(F1738*G1738,2)</f>
        <v>0</v>
      </c>
      <c r="K1738" s="56">
        <v>2.14E-3</v>
      </c>
      <c r="L1738" s="56">
        <f>F1738*K1738</f>
        <v>4.28E-3</v>
      </c>
      <c r="M1738" s="57" t="s">
        <v>7</v>
      </c>
      <c r="N1738" s="56">
        <f>IF(M1738="5",I1738,0)</f>
        <v>0</v>
      </c>
      <c r="Y1738" s="56">
        <f>IF(AC1738=0,J1738,0)</f>
        <v>0</v>
      </c>
      <c r="Z1738" s="56">
        <f>IF(AC1738=15,J1738,0)</f>
        <v>0</v>
      </c>
      <c r="AA1738" s="56">
        <f>IF(AC1738=21,J1738,0)</f>
        <v>0</v>
      </c>
      <c r="AC1738" s="58">
        <v>21</v>
      </c>
      <c r="AD1738" s="58">
        <f>G1738*0.474254742547426</f>
        <v>0</v>
      </c>
      <c r="AE1738" s="58">
        <f>G1738*(1-0.474254742547426)</f>
        <v>0</v>
      </c>
      <c r="AL1738" s="58">
        <f>F1738*AD1738</f>
        <v>0</v>
      </c>
      <c r="AM1738" s="58">
        <f>F1738*AE1738</f>
        <v>0</v>
      </c>
      <c r="AN1738" s="59" t="s">
        <v>1755</v>
      </c>
      <c r="AO1738" s="59" t="s">
        <v>1767</v>
      </c>
      <c r="AP1738" s="47" t="s">
        <v>1779</v>
      </c>
    </row>
    <row r="1739" spans="1:42" x14ac:dyDescent="0.2">
      <c r="D1739" s="60" t="s">
        <v>1357</v>
      </c>
      <c r="F1739" s="61">
        <v>2</v>
      </c>
    </row>
    <row r="1740" spans="1:42" x14ac:dyDescent="0.2">
      <c r="A1740" s="55" t="s">
        <v>871</v>
      </c>
      <c r="B1740" s="55" t="s">
        <v>1149</v>
      </c>
      <c r="C1740" s="55" t="s">
        <v>1205</v>
      </c>
      <c r="D1740" s="55" t="s">
        <v>1841</v>
      </c>
      <c r="E1740" s="55" t="s">
        <v>1712</v>
      </c>
      <c r="F1740" s="56">
        <v>2</v>
      </c>
      <c r="G1740" s="56">
        <v>0</v>
      </c>
      <c r="H1740" s="56">
        <f>ROUND(F1740*AD1740,2)</f>
        <v>0</v>
      </c>
      <c r="I1740" s="56">
        <f>J1740-H1740</f>
        <v>0</v>
      </c>
      <c r="J1740" s="56">
        <f>ROUND(F1740*G1740,2)</f>
        <v>0</v>
      </c>
      <c r="K1740" s="56">
        <v>1.4999999999999999E-2</v>
      </c>
      <c r="L1740" s="56">
        <f>F1740*K1740</f>
        <v>0.03</v>
      </c>
      <c r="M1740" s="57" t="s">
        <v>7</v>
      </c>
      <c r="N1740" s="56">
        <f>IF(M1740="5",I1740,0)</f>
        <v>0</v>
      </c>
      <c r="Y1740" s="56">
        <f>IF(AC1740=0,J1740,0)</f>
        <v>0</v>
      </c>
      <c r="Z1740" s="56">
        <f>IF(AC1740=15,J1740,0)</f>
        <v>0</v>
      </c>
      <c r="AA1740" s="56">
        <f>IF(AC1740=21,J1740,0)</f>
        <v>0</v>
      </c>
      <c r="AC1740" s="58">
        <v>21</v>
      </c>
      <c r="AD1740" s="58">
        <f>G1740*1</f>
        <v>0</v>
      </c>
      <c r="AE1740" s="58">
        <f>G1740*(1-1)</f>
        <v>0</v>
      </c>
      <c r="AL1740" s="58">
        <f>F1740*AD1740</f>
        <v>0</v>
      </c>
      <c r="AM1740" s="58">
        <f>F1740*AE1740</f>
        <v>0</v>
      </c>
      <c r="AN1740" s="59" t="s">
        <v>1755</v>
      </c>
      <c r="AO1740" s="59" t="s">
        <v>1767</v>
      </c>
      <c r="AP1740" s="47" t="s">
        <v>1779</v>
      </c>
    </row>
    <row r="1741" spans="1:42" x14ac:dyDescent="0.2">
      <c r="D1741" s="60" t="s">
        <v>1357</v>
      </c>
      <c r="F1741" s="61">
        <v>2</v>
      </c>
    </row>
    <row r="1742" spans="1:42" x14ac:dyDescent="0.2">
      <c r="A1742" s="55" t="s">
        <v>872</v>
      </c>
      <c r="B1742" s="55" t="s">
        <v>1149</v>
      </c>
      <c r="C1742" s="55" t="s">
        <v>1206</v>
      </c>
      <c r="D1742" s="55" t="s">
        <v>1315</v>
      </c>
      <c r="E1742" s="55" t="s">
        <v>1708</v>
      </c>
      <c r="F1742" s="56">
        <v>43.8</v>
      </c>
      <c r="G1742" s="56">
        <v>0</v>
      </c>
      <c r="H1742" s="56">
        <f>ROUND(F1742*AD1742,2)</f>
        <v>0</v>
      </c>
      <c r="I1742" s="56">
        <f>J1742-H1742</f>
        <v>0</v>
      </c>
      <c r="J1742" s="56">
        <f>ROUND(F1742*G1742,2)</f>
        <v>0</v>
      </c>
      <c r="K1742" s="56">
        <v>4.0000000000000003E-5</v>
      </c>
      <c r="L1742" s="56">
        <f>F1742*K1742</f>
        <v>1.7520000000000001E-3</v>
      </c>
      <c r="M1742" s="57" t="s">
        <v>7</v>
      </c>
      <c r="N1742" s="56">
        <f>IF(M1742="5",I1742,0)</f>
        <v>0</v>
      </c>
      <c r="Y1742" s="56">
        <f>IF(AC1742=0,J1742,0)</f>
        <v>0</v>
      </c>
      <c r="Z1742" s="56">
        <f>IF(AC1742=15,J1742,0)</f>
        <v>0</v>
      </c>
      <c r="AA1742" s="56">
        <f>IF(AC1742=21,J1742,0)</f>
        <v>0</v>
      </c>
      <c r="AC1742" s="58">
        <v>21</v>
      </c>
      <c r="AD1742" s="58">
        <f>G1742*0.0193808882907133</f>
        <v>0</v>
      </c>
      <c r="AE1742" s="58">
        <f>G1742*(1-0.0193808882907133)</f>
        <v>0</v>
      </c>
      <c r="AL1742" s="58">
        <f>F1742*AD1742</f>
        <v>0</v>
      </c>
      <c r="AM1742" s="58">
        <f>F1742*AE1742</f>
        <v>0</v>
      </c>
      <c r="AN1742" s="59" t="s">
        <v>1755</v>
      </c>
      <c r="AO1742" s="59" t="s">
        <v>1767</v>
      </c>
      <c r="AP1742" s="47" t="s">
        <v>1779</v>
      </c>
    </row>
    <row r="1743" spans="1:42" x14ac:dyDescent="0.2">
      <c r="D1743" s="60" t="s">
        <v>1587</v>
      </c>
      <c r="F1743" s="61">
        <v>43.8</v>
      </c>
    </row>
    <row r="1744" spans="1:42" x14ac:dyDescent="0.2">
      <c r="A1744" s="52"/>
      <c r="B1744" s="53" t="s">
        <v>1149</v>
      </c>
      <c r="C1744" s="53" t="s">
        <v>100</v>
      </c>
      <c r="D1744" s="269" t="s">
        <v>1317</v>
      </c>
      <c r="E1744" s="270"/>
      <c r="F1744" s="270"/>
      <c r="G1744" s="270"/>
      <c r="H1744" s="54">
        <f>SUM(H1745:H1751)</f>
        <v>0</v>
      </c>
      <c r="I1744" s="54">
        <f>SUM(I1745:I1751)</f>
        <v>0</v>
      </c>
      <c r="J1744" s="54">
        <f>H1744+I1744</f>
        <v>0</v>
      </c>
      <c r="K1744" s="47"/>
      <c r="L1744" s="54">
        <f>SUM(L1745:L1751)</f>
        <v>0.15858000000000003</v>
      </c>
      <c r="O1744" s="54">
        <f>IF(P1744="PR",J1744,SUM(N1745:N1751))</f>
        <v>0</v>
      </c>
      <c r="P1744" s="47" t="s">
        <v>1734</v>
      </c>
      <c r="Q1744" s="54">
        <f>IF(P1744="HS",H1744,0)</f>
        <v>0</v>
      </c>
      <c r="R1744" s="54">
        <f>IF(P1744="HS",I1744-O1744,0)</f>
        <v>0</v>
      </c>
      <c r="S1744" s="54">
        <f>IF(P1744="PS",H1744,0)</f>
        <v>0</v>
      </c>
      <c r="T1744" s="54">
        <f>IF(P1744="PS",I1744-O1744,0)</f>
        <v>0</v>
      </c>
      <c r="U1744" s="54">
        <f>IF(P1744="MP",H1744,0)</f>
        <v>0</v>
      </c>
      <c r="V1744" s="54">
        <f>IF(P1744="MP",I1744-O1744,0)</f>
        <v>0</v>
      </c>
      <c r="W1744" s="54">
        <f>IF(P1744="OM",H1744,0)</f>
        <v>0</v>
      </c>
      <c r="X1744" s="47" t="s">
        <v>1149</v>
      </c>
      <c r="AH1744" s="54">
        <f>SUM(Y1745:Y1751)</f>
        <v>0</v>
      </c>
      <c r="AI1744" s="54">
        <f>SUM(Z1745:Z1751)</f>
        <v>0</v>
      </c>
      <c r="AJ1744" s="54">
        <f>SUM(AA1745:AA1751)</f>
        <v>0</v>
      </c>
    </row>
    <row r="1745" spans="1:42" x14ac:dyDescent="0.2">
      <c r="A1745" s="55" t="s">
        <v>873</v>
      </c>
      <c r="B1745" s="55" t="s">
        <v>1149</v>
      </c>
      <c r="C1745" s="55" t="s">
        <v>1207</v>
      </c>
      <c r="D1745" s="55" t="s">
        <v>1574</v>
      </c>
      <c r="E1745" s="55" t="s">
        <v>1712</v>
      </c>
      <c r="F1745" s="56">
        <v>2</v>
      </c>
      <c r="G1745" s="56">
        <v>0</v>
      </c>
      <c r="H1745" s="56">
        <f t="shared" ref="H1745:H1751" si="396">ROUND(F1745*AD1745,2)</f>
        <v>0</v>
      </c>
      <c r="I1745" s="56">
        <f t="shared" ref="I1745:I1751" si="397">J1745-H1745</f>
        <v>0</v>
      </c>
      <c r="J1745" s="56">
        <f t="shared" ref="J1745:J1751" si="398">ROUND(F1745*G1745,2)</f>
        <v>0</v>
      </c>
      <c r="K1745" s="56">
        <v>4.0000000000000002E-4</v>
      </c>
      <c r="L1745" s="56">
        <f t="shared" ref="L1745:L1751" si="399">F1745*K1745</f>
        <v>8.0000000000000004E-4</v>
      </c>
      <c r="M1745" s="57" t="s">
        <v>8</v>
      </c>
      <c r="N1745" s="56">
        <f t="shared" ref="N1745:N1751" si="400">IF(M1745="5",I1745,0)</f>
        <v>0</v>
      </c>
      <c r="Y1745" s="56">
        <f t="shared" ref="Y1745:Y1751" si="401">IF(AC1745=0,J1745,0)</f>
        <v>0</v>
      </c>
      <c r="Z1745" s="56">
        <f t="shared" ref="Z1745:Z1751" si="402">IF(AC1745=15,J1745,0)</f>
        <v>0</v>
      </c>
      <c r="AA1745" s="56">
        <f t="shared" ref="AA1745:AA1751" si="403">IF(AC1745=21,J1745,0)</f>
        <v>0</v>
      </c>
      <c r="AC1745" s="58">
        <v>21</v>
      </c>
      <c r="AD1745" s="58">
        <f t="shared" ref="AD1745:AD1751" si="404">G1745*0</f>
        <v>0</v>
      </c>
      <c r="AE1745" s="58">
        <f t="shared" ref="AE1745:AE1751" si="405">G1745*(1-0)</f>
        <v>0</v>
      </c>
      <c r="AL1745" s="58">
        <f t="shared" ref="AL1745:AL1751" si="406">F1745*AD1745</f>
        <v>0</v>
      </c>
      <c r="AM1745" s="58">
        <f t="shared" ref="AM1745:AM1751" si="407">F1745*AE1745</f>
        <v>0</v>
      </c>
      <c r="AN1745" s="59" t="s">
        <v>1756</v>
      </c>
      <c r="AO1745" s="59" t="s">
        <v>1767</v>
      </c>
      <c r="AP1745" s="47" t="s">
        <v>1779</v>
      </c>
    </row>
    <row r="1746" spans="1:42" x14ac:dyDescent="0.2">
      <c r="A1746" s="55" t="s">
        <v>874</v>
      </c>
      <c r="B1746" s="55" t="s">
        <v>1149</v>
      </c>
      <c r="C1746" s="55" t="s">
        <v>1208</v>
      </c>
      <c r="D1746" s="55" t="s">
        <v>1319</v>
      </c>
      <c r="E1746" s="55" t="s">
        <v>1712</v>
      </c>
      <c r="F1746" s="56">
        <v>3</v>
      </c>
      <c r="G1746" s="56">
        <v>0</v>
      </c>
      <c r="H1746" s="56">
        <f t="shared" si="396"/>
        <v>0</v>
      </c>
      <c r="I1746" s="56">
        <f t="shared" si="397"/>
        <v>0</v>
      </c>
      <c r="J1746" s="56">
        <f t="shared" si="398"/>
        <v>0</v>
      </c>
      <c r="K1746" s="56">
        <v>4.0000000000000002E-4</v>
      </c>
      <c r="L1746" s="56">
        <f t="shared" si="399"/>
        <v>1.2000000000000001E-3</v>
      </c>
      <c r="M1746" s="57" t="s">
        <v>8</v>
      </c>
      <c r="N1746" s="56">
        <f t="shared" si="400"/>
        <v>0</v>
      </c>
      <c r="Y1746" s="56">
        <f t="shared" si="401"/>
        <v>0</v>
      </c>
      <c r="Z1746" s="56">
        <f t="shared" si="402"/>
        <v>0</v>
      </c>
      <c r="AA1746" s="56">
        <f t="shared" si="403"/>
        <v>0</v>
      </c>
      <c r="AC1746" s="58">
        <v>21</v>
      </c>
      <c r="AD1746" s="58">
        <f t="shared" si="404"/>
        <v>0</v>
      </c>
      <c r="AE1746" s="58">
        <f t="shared" si="405"/>
        <v>0</v>
      </c>
      <c r="AL1746" s="58">
        <f t="shared" si="406"/>
        <v>0</v>
      </c>
      <c r="AM1746" s="58">
        <f t="shared" si="407"/>
        <v>0</v>
      </c>
      <c r="AN1746" s="59" t="s">
        <v>1756</v>
      </c>
      <c r="AO1746" s="59" t="s">
        <v>1767</v>
      </c>
      <c r="AP1746" s="47" t="s">
        <v>1779</v>
      </c>
    </row>
    <row r="1747" spans="1:42" x14ac:dyDescent="0.2">
      <c r="A1747" s="55" t="s">
        <v>875</v>
      </c>
      <c r="B1747" s="55" t="s">
        <v>1149</v>
      </c>
      <c r="C1747" s="55" t="s">
        <v>1209</v>
      </c>
      <c r="D1747" s="55" t="s">
        <v>1320</v>
      </c>
      <c r="E1747" s="55" t="s">
        <v>1712</v>
      </c>
      <c r="F1747" s="56">
        <v>3</v>
      </c>
      <c r="G1747" s="56">
        <v>0</v>
      </c>
      <c r="H1747" s="56">
        <f t="shared" si="396"/>
        <v>0</v>
      </c>
      <c r="I1747" s="56">
        <f t="shared" si="397"/>
        <v>0</v>
      </c>
      <c r="J1747" s="56">
        <f t="shared" si="398"/>
        <v>0</v>
      </c>
      <c r="K1747" s="56">
        <v>3.0000000000000001E-3</v>
      </c>
      <c r="L1747" s="56">
        <f t="shared" si="399"/>
        <v>9.0000000000000011E-3</v>
      </c>
      <c r="M1747" s="57" t="s">
        <v>8</v>
      </c>
      <c r="N1747" s="56">
        <f t="shared" si="400"/>
        <v>0</v>
      </c>
      <c r="Y1747" s="56">
        <f t="shared" si="401"/>
        <v>0</v>
      </c>
      <c r="Z1747" s="56">
        <f t="shared" si="402"/>
        <v>0</v>
      </c>
      <c r="AA1747" s="56">
        <f t="shared" si="403"/>
        <v>0</v>
      </c>
      <c r="AC1747" s="58">
        <v>21</v>
      </c>
      <c r="AD1747" s="58">
        <f t="shared" si="404"/>
        <v>0</v>
      </c>
      <c r="AE1747" s="58">
        <f t="shared" si="405"/>
        <v>0</v>
      </c>
      <c r="AL1747" s="58">
        <f t="shared" si="406"/>
        <v>0</v>
      </c>
      <c r="AM1747" s="58">
        <f t="shared" si="407"/>
        <v>0</v>
      </c>
      <c r="AN1747" s="59" t="s">
        <v>1756</v>
      </c>
      <c r="AO1747" s="59" t="s">
        <v>1767</v>
      </c>
      <c r="AP1747" s="47" t="s">
        <v>1779</v>
      </c>
    </row>
    <row r="1748" spans="1:42" x14ac:dyDescent="0.2">
      <c r="A1748" s="55" t="s">
        <v>876</v>
      </c>
      <c r="B1748" s="55" t="s">
        <v>1149</v>
      </c>
      <c r="C1748" s="55" t="s">
        <v>1210</v>
      </c>
      <c r="D1748" s="55" t="s">
        <v>1321</v>
      </c>
      <c r="E1748" s="55" t="s">
        <v>1712</v>
      </c>
      <c r="F1748" s="56">
        <v>2</v>
      </c>
      <c r="G1748" s="56">
        <v>0</v>
      </c>
      <c r="H1748" s="56">
        <f t="shared" si="396"/>
        <v>0</v>
      </c>
      <c r="I1748" s="56">
        <f t="shared" si="397"/>
        <v>0</v>
      </c>
      <c r="J1748" s="56">
        <f t="shared" si="398"/>
        <v>0</v>
      </c>
      <c r="K1748" s="56">
        <v>5.0000000000000001E-4</v>
      </c>
      <c r="L1748" s="56">
        <f t="shared" si="399"/>
        <v>1E-3</v>
      </c>
      <c r="M1748" s="57" t="s">
        <v>8</v>
      </c>
      <c r="N1748" s="56">
        <f t="shared" si="400"/>
        <v>0</v>
      </c>
      <c r="Y1748" s="56">
        <f t="shared" si="401"/>
        <v>0</v>
      </c>
      <c r="Z1748" s="56">
        <f t="shared" si="402"/>
        <v>0</v>
      </c>
      <c r="AA1748" s="56">
        <f t="shared" si="403"/>
        <v>0</v>
      </c>
      <c r="AC1748" s="58">
        <v>21</v>
      </c>
      <c r="AD1748" s="58">
        <f t="shared" si="404"/>
        <v>0</v>
      </c>
      <c r="AE1748" s="58">
        <f t="shared" si="405"/>
        <v>0</v>
      </c>
      <c r="AL1748" s="58">
        <f t="shared" si="406"/>
        <v>0</v>
      </c>
      <c r="AM1748" s="58">
        <f t="shared" si="407"/>
        <v>0</v>
      </c>
      <c r="AN1748" s="59" t="s">
        <v>1756</v>
      </c>
      <c r="AO1748" s="59" t="s">
        <v>1767</v>
      </c>
      <c r="AP1748" s="47" t="s">
        <v>1779</v>
      </c>
    </row>
    <row r="1749" spans="1:42" x14ac:dyDescent="0.2">
      <c r="A1749" s="55" t="s">
        <v>877</v>
      </c>
      <c r="B1749" s="55" t="s">
        <v>1149</v>
      </c>
      <c r="C1749" s="55" t="s">
        <v>1211</v>
      </c>
      <c r="D1749" s="55" t="s">
        <v>1322</v>
      </c>
      <c r="E1749" s="55" t="s">
        <v>1708</v>
      </c>
      <c r="F1749" s="56">
        <v>6.3</v>
      </c>
      <c r="G1749" s="56">
        <v>0</v>
      </c>
      <c r="H1749" s="56">
        <f t="shared" si="396"/>
        <v>0</v>
      </c>
      <c r="I1749" s="56">
        <f t="shared" si="397"/>
        <v>0</v>
      </c>
      <c r="J1749" s="56">
        <f t="shared" si="398"/>
        <v>0</v>
      </c>
      <c r="K1749" s="56">
        <v>0.02</v>
      </c>
      <c r="L1749" s="56">
        <f t="shared" si="399"/>
        <v>0.126</v>
      </c>
      <c r="M1749" s="57" t="s">
        <v>7</v>
      </c>
      <c r="N1749" s="56">
        <f t="shared" si="400"/>
        <v>0</v>
      </c>
      <c r="Y1749" s="56">
        <f t="shared" si="401"/>
        <v>0</v>
      </c>
      <c r="Z1749" s="56">
        <f t="shared" si="402"/>
        <v>0</v>
      </c>
      <c r="AA1749" s="56">
        <f t="shared" si="403"/>
        <v>0</v>
      </c>
      <c r="AC1749" s="58">
        <v>21</v>
      </c>
      <c r="AD1749" s="58">
        <f t="shared" si="404"/>
        <v>0</v>
      </c>
      <c r="AE1749" s="58">
        <f t="shared" si="405"/>
        <v>0</v>
      </c>
      <c r="AL1749" s="58">
        <f t="shared" si="406"/>
        <v>0</v>
      </c>
      <c r="AM1749" s="58">
        <f t="shared" si="407"/>
        <v>0</v>
      </c>
      <c r="AN1749" s="59" t="s">
        <v>1756</v>
      </c>
      <c r="AO1749" s="59" t="s">
        <v>1767</v>
      </c>
      <c r="AP1749" s="47" t="s">
        <v>1779</v>
      </c>
    </row>
    <row r="1750" spans="1:42" x14ac:dyDescent="0.2">
      <c r="A1750" s="55" t="s">
        <v>878</v>
      </c>
      <c r="B1750" s="55" t="s">
        <v>1149</v>
      </c>
      <c r="C1750" s="55" t="s">
        <v>1212</v>
      </c>
      <c r="D1750" s="55" t="s">
        <v>1323</v>
      </c>
      <c r="E1750" s="55" t="s">
        <v>1709</v>
      </c>
      <c r="F1750" s="56">
        <v>0.7</v>
      </c>
      <c r="G1750" s="56">
        <v>0</v>
      </c>
      <c r="H1750" s="56">
        <f t="shared" si="396"/>
        <v>0</v>
      </c>
      <c r="I1750" s="56">
        <f t="shared" si="397"/>
        <v>0</v>
      </c>
      <c r="J1750" s="56">
        <f t="shared" si="398"/>
        <v>0</v>
      </c>
      <c r="K1750" s="56">
        <v>9.4000000000000004E-3</v>
      </c>
      <c r="L1750" s="56">
        <f t="shared" si="399"/>
        <v>6.5799999999999999E-3</v>
      </c>
      <c r="M1750" s="57" t="s">
        <v>8</v>
      </c>
      <c r="N1750" s="56">
        <f t="shared" si="400"/>
        <v>0</v>
      </c>
      <c r="Y1750" s="56">
        <f t="shared" si="401"/>
        <v>0</v>
      </c>
      <c r="Z1750" s="56">
        <f t="shared" si="402"/>
        <v>0</v>
      </c>
      <c r="AA1750" s="56">
        <f t="shared" si="403"/>
        <v>0</v>
      </c>
      <c r="AC1750" s="58">
        <v>21</v>
      </c>
      <c r="AD1750" s="58">
        <f t="shared" si="404"/>
        <v>0</v>
      </c>
      <c r="AE1750" s="58">
        <f t="shared" si="405"/>
        <v>0</v>
      </c>
      <c r="AL1750" s="58">
        <f t="shared" si="406"/>
        <v>0</v>
      </c>
      <c r="AM1750" s="58">
        <f t="shared" si="407"/>
        <v>0</v>
      </c>
      <c r="AN1750" s="59" t="s">
        <v>1756</v>
      </c>
      <c r="AO1750" s="59" t="s">
        <v>1767</v>
      </c>
      <c r="AP1750" s="47" t="s">
        <v>1779</v>
      </c>
    </row>
    <row r="1751" spans="1:42" x14ac:dyDescent="0.2">
      <c r="A1751" s="55" t="s">
        <v>879</v>
      </c>
      <c r="B1751" s="55" t="s">
        <v>1149</v>
      </c>
      <c r="C1751" s="55" t="s">
        <v>1213</v>
      </c>
      <c r="D1751" s="55" t="s">
        <v>1324</v>
      </c>
      <c r="E1751" s="55" t="s">
        <v>1712</v>
      </c>
      <c r="F1751" s="56">
        <v>2</v>
      </c>
      <c r="G1751" s="56">
        <v>0</v>
      </c>
      <c r="H1751" s="56">
        <f t="shared" si="396"/>
        <v>0</v>
      </c>
      <c r="I1751" s="56">
        <f t="shared" si="397"/>
        <v>0</v>
      </c>
      <c r="J1751" s="56">
        <f t="shared" si="398"/>
        <v>0</v>
      </c>
      <c r="K1751" s="56">
        <v>7.0000000000000001E-3</v>
      </c>
      <c r="L1751" s="56">
        <f t="shared" si="399"/>
        <v>1.4E-2</v>
      </c>
      <c r="M1751" s="57" t="s">
        <v>8</v>
      </c>
      <c r="N1751" s="56">
        <f t="shared" si="400"/>
        <v>0</v>
      </c>
      <c r="Y1751" s="56">
        <f t="shared" si="401"/>
        <v>0</v>
      </c>
      <c r="Z1751" s="56">
        <f t="shared" si="402"/>
        <v>0</v>
      </c>
      <c r="AA1751" s="56">
        <f t="shared" si="403"/>
        <v>0</v>
      </c>
      <c r="AC1751" s="58">
        <v>21</v>
      </c>
      <c r="AD1751" s="58">
        <f t="shared" si="404"/>
        <v>0</v>
      </c>
      <c r="AE1751" s="58">
        <f t="shared" si="405"/>
        <v>0</v>
      </c>
      <c r="AL1751" s="58">
        <f t="shared" si="406"/>
        <v>0</v>
      </c>
      <c r="AM1751" s="58">
        <f t="shared" si="407"/>
        <v>0</v>
      </c>
      <c r="AN1751" s="59" t="s">
        <v>1756</v>
      </c>
      <c r="AO1751" s="59" t="s">
        <v>1767</v>
      </c>
      <c r="AP1751" s="47" t="s">
        <v>1779</v>
      </c>
    </row>
    <row r="1752" spans="1:42" x14ac:dyDescent="0.2">
      <c r="A1752" s="52"/>
      <c r="B1752" s="53" t="s">
        <v>1149</v>
      </c>
      <c r="C1752" s="53" t="s">
        <v>101</v>
      </c>
      <c r="D1752" s="269" t="s">
        <v>1325</v>
      </c>
      <c r="E1752" s="270"/>
      <c r="F1752" s="270"/>
      <c r="G1752" s="270"/>
      <c r="H1752" s="54">
        <f>SUM(H1753:H1759)</f>
        <v>0</v>
      </c>
      <c r="I1752" s="54">
        <f>SUM(I1753:I1759)</f>
        <v>0</v>
      </c>
      <c r="J1752" s="54">
        <f>H1752+I1752</f>
        <v>0</v>
      </c>
      <c r="K1752" s="47"/>
      <c r="L1752" s="54">
        <f>SUM(L1753:L1759)</f>
        <v>2.00624</v>
      </c>
      <c r="O1752" s="54">
        <f>IF(P1752="PR",J1752,SUM(N1753:N1759))</f>
        <v>0</v>
      </c>
      <c r="P1752" s="47" t="s">
        <v>1734</v>
      </c>
      <c r="Q1752" s="54">
        <f>IF(P1752="HS",H1752,0)</f>
        <v>0</v>
      </c>
      <c r="R1752" s="54">
        <f>IF(P1752="HS",I1752-O1752,0)</f>
        <v>0</v>
      </c>
      <c r="S1752" s="54">
        <f>IF(P1752="PS",H1752,0)</f>
        <v>0</v>
      </c>
      <c r="T1752" s="54">
        <f>IF(P1752="PS",I1752-O1752,0)</f>
        <v>0</v>
      </c>
      <c r="U1752" s="54">
        <f>IF(P1752="MP",H1752,0)</f>
        <v>0</v>
      </c>
      <c r="V1752" s="54">
        <f>IF(P1752="MP",I1752-O1752,0)</f>
        <v>0</v>
      </c>
      <c r="W1752" s="54">
        <f>IF(P1752="OM",H1752,0)</f>
        <v>0</v>
      </c>
      <c r="X1752" s="47" t="s">
        <v>1149</v>
      </c>
      <c r="AH1752" s="54">
        <f>SUM(Y1753:Y1759)</f>
        <v>0</v>
      </c>
      <c r="AI1752" s="54">
        <f>SUM(Z1753:Z1759)</f>
        <v>0</v>
      </c>
      <c r="AJ1752" s="54">
        <f>SUM(AA1753:AA1759)</f>
        <v>0</v>
      </c>
    </row>
    <row r="1753" spans="1:42" x14ac:dyDescent="0.2">
      <c r="A1753" s="55" t="s">
        <v>880</v>
      </c>
      <c r="B1753" s="55" t="s">
        <v>1149</v>
      </c>
      <c r="C1753" s="55" t="s">
        <v>1218</v>
      </c>
      <c r="D1753" s="55" t="s">
        <v>1330</v>
      </c>
      <c r="E1753" s="55" t="s">
        <v>1712</v>
      </c>
      <c r="F1753" s="56">
        <v>2</v>
      </c>
      <c r="G1753" s="56">
        <v>0</v>
      </c>
      <c r="H1753" s="56">
        <f t="shared" ref="H1753:H1759" si="408">ROUND(F1753*AD1753,2)</f>
        <v>0</v>
      </c>
      <c r="I1753" s="56">
        <f t="shared" ref="I1753:I1759" si="409">J1753-H1753</f>
        <v>0</v>
      </c>
      <c r="J1753" s="56">
        <f t="shared" ref="J1753:J1759" si="410">ROUND(F1753*G1753,2)</f>
        <v>0</v>
      </c>
      <c r="K1753" s="56">
        <v>1.56E-3</v>
      </c>
      <c r="L1753" s="56">
        <f t="shared" ref="L1753:L1759" si="411">F1753*K1753</f>
        <v>3.1199999999999999E-3</v>
      </c>
      <c r="M1753" s="57" t="s">
        <v>7</v>
      </c>
      <c r="N1753" s="56">
        <f t="shared" ref="N1753:N1759" si="412">IF(M1753="5",I1753,0)</f>
        <v>0</v>
      </c>
      <c r="Y1753" s="56">
        <f t="shared" ref="Y1753:Y1759" si="413">IF(AC1753=0,J1753,0)</f>
        <v>0</v>
      </c>
      <c r="Z1753" s="56">
        <f t="shared" ref="Z1753:Z1759" si="414">IF(AC1753=15,J1753,0)</f>
        <v>0</v>
      </c>
      <c r="AA1753" s="56">
        <f t="shared" ref="AA1753:AA1759" si="415">IF(AC1753=21,J1753,0)</f>
        <v>0</v>
      </c>
      <c r="AC1753" s="58">
        <v>21</v>
      </c>
      <c r="AD1753" s="58">
        <f t="shared" ref="AD1753:AD1759" si="416">G1753*0</f>
        <v>0</v>
      </c>
      <c r="AE1753" s="58">
        <f t="shared" ref="AE1753:AE1759" si="417">G1753*(1-0)</f>
        <v>0</v>
      </c>
      <c r="AL1753" s="58">
        <f t="shared" ref="AL1753:AL1759" si="418">F1753*AD1753</f>
        <v>0</v>
      </c>
      <c r="AM1753" s="58">
        <f t="shared" ref="AM1753:AM1759" si="419">F1753*AE1753</f>
        <v>0</v>
      </c>
      <c r="AN1753" s="59" t="s">
        <v>1757</v>
      </c>
      <c r="AO1753" s="59" t="s">
        <v>1767</v>
      </c>
      <c r="AP1753" s="47" t="s">
        <v>1779</v>
      </c>
    </row>
    <row r="1754" spans="1:42" x14ac:dyDescent="0.2">
      <c r="A1754" s="55" t="s">
        <v>881</v>
      </c>
      <c r="B1754" s="55" t="s">
        <v>1149</v>
      </c>
      <c r="C1754" s="55" t="s">
        <v>1220</v>
      </c>
      <c r="D1754" s="55" t="s">
        <v>1332</v>
      </c>
      <c r="E1754" s="55" t="s">
        <v>1712</v>
      </c>
      <c r="F1754" s="56">
        <v>2</v>
      </c>
      <c r="G1754" s="56">
        <v>0</v>
      </c>
      <c r="H1754" s="56">
        <f t="shared" si="408"/>
        <v>0</v>
      </c>
      <c r="I1754" s="56">
        <f t="shared" si="409"/>
        <v>0</v>
      </c>
      <c r="J1754" s="56">
        <f t="shared" si="410"/>
        <v>0</v>
      </c>
      <c r="K1754" s="56">
        <v>1.9460000000000002E-2</v>
      </c>
      <c r="L1754" s="56">
        <f t="shared" si="411"/>
        <v>3.8920000000000003E-2</v>
      </c>
      <c r="M1754" s="57" t="s">
        <v>7</v>
      </c>
      <c r="N1754" s="56">
        <f t="shared" si="412"/>
        <v>0</v>
      </c>
      <c r="Y1754" s="56">
        <f t="shared" si="413"/>
        <v>0</v>
      </c>
      <c r="Z1754" s="56">
        <f t="shared" si="414"/>
        <v>0</v>
      </c>
      <c r="AA1754" s="56">
        <f t="shared" si="415"/>
        <v>0</v>
      </c>
      <c r="AC1754" s="58">
        <v>21</v>
      </c>
      <c r="AD1754" s="58">
        <f t="shared" si="416"/>
        <v>0</v>
      </c>
      <c r="AE1754" s="58">
        <f t="shared" si="417"/>
        <v>0</v>
      </c>
      <c r="AL1754" s="58">
        <f t="shared" si="418"/>
        <v>0</v>
      </c>
      <c r="AM1754" s="58">
        <f t="shared" si="419"/>
        <v>0</v>
      </c>
      <c r="AN1754" s="59" t="s">
        <v>1757</v>
      </c>
      <c r="AO1754" s="59" t="s">
        <v>1767</v>
      </c>
      <c r="AP1754" s="47" t="s">
        <v>1779</v>
      </c>
    </row>
    <row r="1755" spans="1:42" x14ac:dyDescent="0.2">
      <c r="A1755" s="55" t="s">
        <v>882</v>
      </c>
      <c r="B1755" s="55" t="s">
        <v>1149</v>
      </c>
      <c r="C1755" s="55" t="s">
        <v>1235</v>
      </c>
      <c r="D1755" s="55" t="s">
        <v>1575</v>
      </c>
      <c r="E1755" s="55" t="s">
        <v>1712</v>
      </c>
      <c r="F1755" s="56">
        <v>1</v>
      </c>
      <c r="G1755" s="56">
        <v>0</v>
      </c>
      <c r="H1755" s="56">
        <f t="shared" si="408"/>
        <v>0</v>
      </c>
      <c r="I1755" s="56">
        <f t="shared" si="409"/>
        <v>0</v>
      </c>
      <c r="J1755" s="56">
        <f t="shared" si="410"/>
        <v>0</v>
      </c>
      <c r="K1755" s="56">
        <v>2.4500000000000001E-2</v>
      </c>
      <c r="L1755" s="56">
        <f t="shared" si="411"/>
        <v>2.4500000000000001E-2</v>
      </c>
      <c r="M1755" s="57" t="s">
        <v>7</v>
      </c>
      <c r="N1755" s="56">
        <f t="shared" si="412"/>
        <v>0</v>
      </c>
      <c r="Y1755" s="56">
        <f t="shared" si="413"/>
        <v>0</v>
      </c>
      <c r="Z1755" s="56">
        <f t="shared" si="414"/>
        <v>0</v>
      </c>
      <c r="AA1755" s="56">
        <f t="shared" si="415"/>
        <v>0</v>
      </c>
      <c r="AC1755" s="58">
        <v>21</v>
      </c>
      <c r="AD1755" s="58">
        <f t="shared" si="416"/>
        <v>0</v>
      </c>
      <c r="AE1755" s="58">
        <f t="shared" si="417"/>
        <v>0</v>
      </c>
      <c r="AL1755" s="58">
        <f t="shared" si="418"/>
        <v>0</v>
      </c>
      <c r="AM1755" s="58">
        <f t="shared" si="419"/>
        <v>0</v>
      </c>
      <c r="AN1755" s="59" t="s">
        <v>1757</v>
      </c>
      <c r="AO1755" s="59" t="s">
        <v>1767</v>
      </c>
      <c r="AP1755" s="47" t="s">
        <v>1779</v>
      </c>
    </row>
    <row r="1756" spans="1:42" x14ac:dyDescent="0.2">
      <c r="A1756" s="55" t="s">
        <v>883</v>
      </c>
      <c r="B1756" s="55" t="s">
        <v>1149</v>
      </c>
      <c r="C1756" s="55" t="s">
        <v>1215</v>
      </c>
      <c r="D1756" s="55" t="s">
        <v>1327</v>
      </c>
      <c r="E1756" s="55" t="s">
        <v>1712</v>
      </c>
      <c r="F1756" s="56">
        <v>1</v>
      </c>
      <c r="G1756" s="56">
        <v>0</v>
      </c>
      <c r="H1756" s="56">
        <f t="shared" si="408"/>
        <v>0</v>
      </c>
      <c r="I1756" s="56">
        <f t="shared" si="409"/>
        <v>0</v>
      </c>
      <c r="J1756" s="56">
        <f t="shared" si="410"/>
        <v>0</v>
      </c>
      <c r="K1756" s="56">
        <v>5.1999999999999995E-4</v>
      </c>
      <c r="L1756" s="56">
        <f t="shared" si="411"/>
        <v>5.1999999999999995E-4</v>
      </c>
      <c r="M1756" s="57" t="s">
        <v>7</v>
      </c>
      <c r="N1756" s="56">
        <f t="shared" si="412"/>
        <v>0</v>
      </c>
      <c r="Y1756" s="56">
        <f t="shared" si="413"/>
        <v>0</v>
      </c>
      <c r="Z1756" s="56">
        <f t="shared" si="414"/>
        <v>0</v>
      </c>
      <c r="AA1756" s="56">
        <f t="shared" si="415"/>
        <v>0</v>
      </c>
      <c r="AC1756" s="58">
        <v>21</v>
      </c>
      <c r="AD1756" s="58">
        <f t="shared" si="416"/>
        <v>0</v>
      </c>
      <c r="AE1756" s="58">
        <f t="shared" si="417"/>
        <v>0</v>
      </c>
      <c r="AL1756" s="58">
        <f t="shared" si="418"/>
        <v>0</v>
      </c>
      <c r="AM1756" s="58">
        <f t="shared" si="419"/>
        <v>0</v>
      </c>
      <c r="AN1756" s="59" t="s">
        <v>1757</v>
      </c>
      <c r="AO1756" s="59" t="s">
        <v>1767</v>
      </c>
      <c r="AP1756" s="47" t="s">
        <v>1779</v>
      </c>
    </row>
    <row r="1757" spans="1:42" x14ac:dyDescent="0.2">
      <c r="A1757" s="55" t="s">
        <v>884</v>
      </c>
      <c r="B1757" s="55" t="s">
        <v>1149</v>
      </c>
      <c r="C1757" s="55" t="s">
        <v>1217</v>
      </c>
      <c r="D1757" s="55" t="s">
        <v>1329</v>
      </c>
      <c r="E1757" s="55" t="s">
        <v>1712</v>
      </c>
      <c r="F1757" s="56">
        <v>1</v>
      </c>
      <c r="G1757" s="56">
        <v>0</v>
      </c>
      <c r="H1757" s="56">
        <f t="shared" si="408"/>
        <v>0</v>
      </c>
      <c r="I1757" s="56">
        <f t="shared" si="409"/>
        <v>0</v>
      </c>
      <c r="J1757" s="56">
        <f t="shared" si="410"/>
        <v>0</v>
      </c>
      <c r="K1757" s="56">
        <v>2.2499999999999998E-3</v>
      </c>
      <c r="L1757" s="56">
        <f t="shared" si="411"/>
        <v>2.2499999999999998E-3</v>
      </c>
      <c r="M1757" s="57" t="s">
        <v>7</v>
      </c>
      <c r="N1757" s="56">
        <f t="shared" si="412"/>
        <v>0</v>
      </c>
      <c r="Y1757" s="56">
        <f t="shared" si="413"/>
        <v>0</v>
      </c>
      <c r="Z1757" s="56">
        <f t="shared" si="414"/>
        <v>0</v>
      </c>
      <c r="AA1757" s="56">
        <f t="shared" si="415"/>
        <v>0</v>
      </c>
      <c r="AC1757" s="58">
        <v>21</v>
      </c>
      <c r="AD1757" s="58">
        <f t="shared" si="416"/>
        <v>0</v>
      </c>
      <c r="AE1757" s="58">
        <f t="shared" si="417"/>
        <v>0</v>
      </c>
      <c r="AL1757" s="58">
        <f t="shared" si="418"/>
        <v>0</v>
      </c>
      <c r="AM1757" s="58">
        <f t="shared" si="419"/>
        <v>0</v>
      </c>
      <c r="AN1757" s="59" t="s">
        <v>1757</v>
      </c>
      <c r="AO1757" s="59" t="s">
        <v>1767</v>
      </c>
      <c r="AP1757" s="47" t="s">
        <v>1779</v>
      </c>
    </row>
    <row r="1758" spans="1:42" x14ac:dyDescent="0.2">
      <c r="A1758" s="55" t="s">
        <v>885</v>
      </c>
      <c r="B1758" s="55" t="s">
        <v>1149</v>
      </c>
      <c r="C1758" s="55" t="s">
        <v>1216</v>
      </c>
      <c r="D1758" s="55" t="s">
        <v>1328</v>
      </c>
      <c r="E1758" s="55" t="s">
        <v>1712</v>
      </c>
      <c r="F1758" s="56">
        <v>1</v>
      </c>
      <c r="G1758" s="56">
        <v>0</v>
      </c>
      <c r="H1758" s="56">
        <f t="shared" si="408"/>
        <v>0</v>
      </c>
      <c r="I1758" s="56">
        <f t="shared" si="409"/>
        <v>0</v>
      </c>
      <c r="J1758" s="56">
        <f t="shared" si="410"/>
        <v>0</v>
      </c>
      <c r="K1758" s="56">
        <v>1.933E-2</v>
      </c>
      <c r="L1758" s="56">
        <f t="shared" si="411"/>
        <v>1.933E-2</v>
      </c>
      <c r="M1758" s="57" t="s">
        <v>7</v>
      </c>
      <c r="N1758" s="56">
        <f t="shared" si="412"/>
        <v>0</v>
      </c>
      <c r="Y1758" s="56">
        <f t="shared" si="413"/>
        <v>0</v>
      </c>
      <c r="Z1758" s="56">
        <f t="shared" si="414"/>
        <v>0</v>
      </c>
      <c r="AA1758" s="56">
        <f t="shared" si="415"/>
        <v>0</v>
      </c>
      <c r="AC1758" s="58">
        <v>21</v>
      </c>
      <c r="AD1758" s="58">
        <f t="shared" si="416"/>
        <v>0</v>
      </c>
      <c r="AE1758" s="58">
        <f t="shared" si="417"/>
        <v>0</v>
      </c>
      <c r="AL1758" s="58">
        <f t="shared" si="418"/>
        <v>0</v>
      </c>
      <c r="AM1758" s="58">
        <f t="shared" si="419"/>
        <v>0</v>
      </c>
      <c r="AN1758" s="59" t="s">
        <v>1757</v>
      </c>
      <c r="AO1758" s="59" t="s">
        <v>1767</v>
      </c>
      <c r="AP1758" s="47" t="s">
        <v>1779</v>
      </c>
    </row>
    <row r="1759" spans="1:42" x14ac:dyDescent="0.2">
      <c r="A1759" s="55" t="s">
        <v>886</v>
      </c>
      <c r="B1759" s="55" t="s">
        <v>1149</v>
      </c>
      <c r="C1759" s="55" t="s">
        <v>1219</v>
      </c>
      <c r="D1759" s="55" t="s">
        <v>1331</v>
      </c>
      <c r="E1759" s="55" t="s">
        <v>1708</v>
      </c>
      <c r="F1759" s="56">
        <v>28.2</v>
      </c>
      <c r="G1759" s="56">
        <v>0</v>
      </c>
      <c r="H1759" s="56">
        <f t="shared" si="408"/>
        <v>0</v>
      </c>
      <c r="I1759" s="56">
        <f t="shared" si="409"/>
        <v>0</v>
      </c>
      <c r="J1759" s="56">
        <f t="shared" si="410"/>
        <v>0</v>
      </c>
      <c r="K1759" s="56">
        <v>6.8000000000000005E-2</v>
      </c>
      <c r="L1759" s="56">
        <f t="shared" si="411"/>
        <v>1.9176000000000002</v>
      </c>
      <c r="M1759" s="57" t="s">
        <v>7</v>
      </c>
      <c r="N1759" s="56">
        <f t="shared" si="412"/>
        <v>0</v>
      </c>
      <c r="Y1759" s="56">
        <f t="shared" si="413"/>
        <v>0</v>
      </c>
      <c r="Z1759" s="56">
        <f t="shared" si="414"/>
        <v>0</v>
      </c>
      <c r="AA1759" s="56">
        <f t="shared" si="415"/>
        <v>0</v>
      </c>
      <c r="AC1759" s="58">
        <v>21</v>
      </c>
      <c r="AD1759" s="58">
        <f t="shared" si="416"/>
        <v>0</v>
      </c>
      <c r="AE1759" s="58">
        <f t="shared" si="417"/>
        <v>0</v>
      </c>
      <c r="AL1759" s="58">
        <f t="shared" si="418"/>
        <v>0</v>
      </c>
      <c r="AM1759" s="58">
        <f t="shared" si="419"/>
        <v>0</v>
      </c>
      <c r="AN1759" s="59" t="s">
        <v>1757</v>
      </c>
      <c r="AO1759" s="59" t="s">
        <v>1767</v>
      </c>
      <c r="AP1759" s="47" t="s">
        <v>1779</v>
      </c>
    </row>
    <row r="1760" spans="1:42" x14ac:dyDescent="0.2">
      <c r="A1760" s="52"/>
      <c r="B1760" s="53" t="s">
        <v>1149</v>
      </c>
      <c r="C1760" s="53" t="s">
        <v>1223</v>
      </c>
      <c r="D1760" s="269" t="s">
        <v>1336</v>
      </c>
      <c r="E1760" s="270"/>
      <c r="F1760" s="270"/>
      <c r="G1760" s="270"/>
      <c r="H1760" s="54">
        <f>SUM(H1761:H1761)</f>
        <v>0</v>
      </c>
      <c r="I1760" s="54">
        <f>SUM(I1761:I1761)</f>
        <v>0</v>
      </c>
      <c r="J1760" s="54">
        <f>H1760+I1760</f>
        <v>0</v>
      </c>
      <c r="K1760" s="47"/>
      <c r="L1760" s="54">
        <f>SUM(L1761:L1761)</f>
        <v>0</v>
      </c>
      <c r="O1760" s="54">
        <f>IF(P1760="PR",J1760,SUM(N1761:N1761))</f>
        <v>0</v>
      </c>
      <c r="P1760" s="47" t="s">
        <v>1737</v>
      </c>
      <c r="Q1760" s="54">
        <f>IF(P1760="HS",H1760,0)</f>
        <v>0</v>
      </c>
      <c r="R1760" s="54">
        <f>IF(P1760="HS",I1760-O1760,0)</f>
        <v>0</v>
      </c>
      <c r="S1760" s="54">
        <f>IF(P1760="PS",H1760,0)</f>
        <v>0</v>
      </c>
      <c r="T1760" s="54">
        <f>IF(P1760="PS",I1760-O1760,0)</f>
        <v>0</v>
      </c>
      <c r="U1760" s="54">
        <f>IF(P1760="MP",H1760,0)</f>
        <v>0</v>
      </c>
      <c r="V1760" s="54">
        <f>IF(P1760="MP",I1760-O1760,0)</f>
        <v>0</v>
      </c>
      <c r="W1760" s="54">
        <f>IF(P1760="OM",H1760,0)</f>
        <v>0</v>
      </c>
      <c r="X1760" s="47" t="s">
        <v>1149</v>
      </c>
      <c r="AH1760" s="54">
        <f>SUM(Y1761:Y1761)</f>
        <v>0</v>
      </c>
      <c r="AI1760" s="54">
        <f>SUM(Z1761:Z1761)</f>
        <v>0</v>
      </c>
      <c r="AJ1760" s="54">
        <f>SUM(AA1761:AA1761)</f>
        <v>0</v>
      </c>
    </row>
    <row r="1761" spans="1:42" x14ac:dyDescent="0.2">
      <c r="A1761" s="55" t="s">
        <v>887</v>
      </c>
      <c r="B1761" s="55" t="s">
        <v>1149</v>
      </c>
      <c r="C1761" s="55"/>
      <c r="D1761" s="55" t="s">
        <v>1336</v>
      </c>
      <c r="E1761" s="55"/>
      <c r="F1761" s="56">
        <v>1</v>
      </c>
      <c r="G1761" s="56">
        <v>0</v>
      </c>
      <c r="H1761" s="56">
        <f>ROUND(F1761*AD1761,2)</f>
        <v>0</v>
      </c>
      <c r="I1761" s="56">
        <f>J1761-H1761</f>
        <v>0</v>
      </c>
      <c r="J1761" s="56">
        <f>ROUND(F1761*G1761,2)</f>
        <v>0</v>
      </c>
      <c r="K1761" s="56">
        <v>0</v>
      </c>
      <c r="L1761" s="56">
        <f>F1761*K1761</f>
        <v>0</v>
      </c>
      <c r="M1761" s="57" t="s">
        <v>8</v>
      </c>
      <c r="N1761" s="56">
        <f>IF(M1761="5",I1761,0)</f>
        <v>0</v>
      </c>
      <c r="Y1761" s="56">
        <f>IF(AC1761=0,J1761,0)</f>
        <v>0</v>
      </c>
      <c r="Z1761" s="56">
        <f>IF(AC1761=15,J1761,0)</f>
        <v>0</v>
      </c>
      <c r="AA1761" s="56">
        <f>IF(AC1761=21,J1761,0)</f>
        <v>0</v>
      </c>
      <c r="AC1761" s="58">
        <v>21</v>
      </c>
      <c r="AD1761" s="58">
        <f>G1761*0</f>
        <v>0</v>
      </c>
      <c r="AE1761" s="58">
        <f>G1761*(1-0)</f>
        <v>0</v>
      </c>
      <c r="AL1761" s="58">
        <f>F1761*AD1761</f>
        <v>0</v>
      </c>
      <c r="AM1761" s="58">
        <f>F1761*AE1761</f>
        <v>0</v>
      </c>
      <c r="AN1761" s="59" t="s">
        <v>1759</v>
      </c>
      <c r="AO1761" s="59" t="s">
        <v>1767</v>
      </c>
      <c r="AP1761" s="47" t="s">
        <v>1779</v>
      </c>
    </row>
    <row r="1762" spans="1:42" x14ac:dyDescent="0.2">
      <c r="A1762" s="52"/>
      <c r="B1762" s="53" t="s">
        <v>1149</v>
      </c>
      <c r="C1762" s="53" t="s">
        <v>1224</v>
      </c>
      <c r="D1762" s="269" t="s">
        <v>1337</v>
      </c>
      <c r="E1762" s="270"/>
      <c r="F1762" s="270"/>
      <c r="G1762" s="270"/>
      <c r="H1762" s="54">
        <f>SUM(H1763:H1768)</f>
        <v>0</v>
      </c>
      <c r="I1762" s="54">
        <f>SUM(I1763:I1768)</f>
        <v>0</v>
      </c>
      <c r="J1762" s="54">
        <f>H1762+I1762</f>
        <v>0</v>
      </c>
      <c r="K1762" s="47"/>
      <c r="L1762" s="54">
        <f>SUM(L1763:L1768)</f>
        <v>0</v>
      </c>
      <c r="O1762" s="54">
        <f>IF(P1762="PR",J1762,SUM(N1763:N1768))</f>
        <v>0</v>
      </c>
      <c r="P1762" s="47" t="s">
        <v>1736</v>
      </c>
      <c r="Q1762" s="54">
        <f>IF(P1762="HS",H1762,0)</f>
        <v>0</v>
      </c>
      <c r="R1762" s="54">
        <f>IF(P1762="HS",I1762-O1762,0)</f>
        <v>0</v>
      </c>
      <c r="S1762" s="54">
        <f>IF(P1762="PS",H1762,0)</f>
        <v>0</v>
      </c>
      <c r="T1762" s="54">
        <f>IF(P1762="PS",I1762-O1762,0)</f>
        <v>0</v>
      </c>
      <c r="U1762" s="54">
        <f>IF(P1762="MP",H1762,0)</f>
        <v>0</v>
      </c>
      <c r="V1762" s="54">
        <f>IF(P1762="MP",I1762-O1762,0)</f>
        <v>0</v>
      </c>
      <c r="W1762" s="54">
        <f>IF(P1762="OM",H1762,0)</f>
        <v>0</v>
      </c>
      <c r="X1762" s="47" t="s">
        <v>1149</v>
      </c>
      <c r="AH1762" s="54">
        <f>SUM(Y1763:Y1768)</f>
        <v>0</v>
      </c>
      <c r="AI1762" s="54">
        <f>SUM(Z1763:Z1768)</f>
        <v>0</v>
      </c>
      <c r="AJ1762" s="54">
        <f>SUM(AA1763:AA1768)</f>
        <v>0</v>
      </c>
    </row>
    <row r="1763" spans="1:42" x14ac:dyDescent="0.2">
      <c r="A1763" s="55" t="s">
        <v>888</v>
      </c>
      <c r="B1763" s="55" t="s">
        <v>1149</v>
      </c>
      <c r="C1763" s="55" t="s">
        <v>1225</v>
      </c>
      <c r="D1763" s="55" t="s">
        <v>1338</v>
      </c>
      <c r="E1763" s="55" t="s">
        <v>1710</v>
      </c>
      <c r="F1763" s="56">
        <v>2.16</v>
      </c>
      <c r="G1763" s="56">
        <v>0</v>
      </c>
      <c r="H1763" s="56">
        <f t="shared" ref="H1763:H1768" si="420">ROUND(F1763*AD1763,2)</f>
        <v>0</v>
      </c>
      <c r="I1763" s="56">
        <f t="shared" ref="I1763:I1768" si="421">J1763-H1763</f>
        <v>0</v>
      </c>
      <c r="J1763" s="56">
        <f t="shared" ref="J1763:J1768" si="422">ROUND(F1763*G1763,2)</f>
        <v>0</v>
      </c>
      <c r="K1763" s="56">
        <v>0</v>
      </c>
      <c r="L1763" s="56">
        <f t="shared" ref="L1763:L1768" si="423">F1763*K1763</f>
        <v>0</v>
      </c>
      <c r="M1763" s="57" t="s">
        <v>10</v>
      </c>
      <c r="N1763" s="56">
        <f t="shared" ref="N1763:N1768" si="424">IF(M1763="5",I1763,0)</f>
        <v>0</v>
      </c>
      <c r="Y1763" s="56">
        <f t="shared" ref="Y1763:Y1768" si="425">IF(AC1763=0,J1763,0)</f>
        <v>0</v>
      </c>
      <c r="Z1763" s="56">
        <f t="shared" ref="Z1763:Z1768" si="426">IF(AC1763=15,J1763,0)</f>
        <v>0</v>
      </c>
      <c r="AA1763" s="56">
        <f t="shared" ref="AA1763:AA1768" si="427">IF(AC1763=21,J1763,0)</f>
        <v>0</v>
      </c>
      <c r="AC1763" s="58">
        <v>21</v>
      </c>
      <c r="AD1763" s="58">
        <f t="shared" ref="AD1763:AD1768" si="428">G1763*0</f>
        <v>0</v>
      </c>
      <c r="AE1763" s="58">
        <f t="shared" ref="AE1763:AE1768" si="429">G1763*(1-0)</f>
        <v>0</v>
      </c>
      <c r="AL1763" s="58">
        <f t="shared" ref="AL1763:AL1768" si="430">F1763*AD1763</f>
        <v>0</v>
      </c>
      <c r="AM1763" s="58">
        <f t="shared" ref="AM1763:AM1768" si="431">F1763*AE1763</f>
        <v>0</v>
      </c>
      <c r="AN1763" s="59" t="s">
        <v>1760</v>
      </c>
      <c r="AO1763" s="59" t="s">
        <v>1767</v>
      </c>
      <c r="AP1763" s="47" t="s">
        <v>1779</v>
      </c>
    </row>
    <row r="1764" spans="1:42" x14ac:dyDescent="0.2">
      <c r="A1764" s="55" t="s">
        <v>889</v>
      </c>
      <c r="B1764" s="55" t="s">
        <v>1149</v>
      </c>
      <c r="C1764" s="55" t="s">
        <v>1226</v>
      </c>
      <c r="D1764" s="55" t="s">
        <v>1339</v>
      </c>
      <c r="E1764" s="55" t="s">
        <v>1710</v>
      </c>
      <c r="F1764" s="56">
        <v>2.16</v>
      </c>
      <c r="G1764" s="56">
        <v>0</v>
      </c>
      <c r="H1764" s="56">
        <f t="shared" si="420"/>
        <v>0</v>
      </c>
      <c r="I1764" s="56">
        <f t="shared" si="421"/>
        <v>0</v>
      </c>
      <c r="J1764" s="56">
        <f t="shared" si="422"/>
        <v>0</v>
      </c>
      <c r="K1764" s="56">
        <v>0</v>
      </c>
      <c r="L1764" s="56">
        <f t="shared" si="423"/>
        <v>0</v>
      </c>
      <c r="M1764" s="57" t="s">
        <v>10</v>
      </c>
      <c r="N1764" s="56">
        <f t="shared" si="424"/>
        <v>0</v>
      </c>
      <c r="Y1764" s="56">
        <f t="shared" si="425"/>
        <v>0</v>
      </c>
      <c r="Z1764" s="56">
        <f t="shared" si="426"/>
        <v>0</v>
      </c>
      <c r="AA1764" s="56">
        <f t="shared" si="427"/>
        <v>0</v>
      </c>
      <c r="AC1764" s="58">
        <v>21</v>
      </c>
      <c r="AD1764" s="58">
        <f t="shared" si="428"/>
        <v>0</v>
      </c>
      <c r="AE1764" s="58">
        <f t="shared" si="429"/>
        <v>0</v>
      </c>
      <c r="AL1764" s="58">
        <f t="shared" si="430"/>
        <v>0</v>
      </c>
      <c r="AM1764" s="58">
        <f t="shared" si="431"/>
        <v>0</v>
      </c>
      <c r="AN1764" s="59" t="s">
        <v>1760</v>
      </c>
      <c r="AO1764" s="59" t="s">
        <v>1767</v>
      </c>
      <c r="AP1764" s="47" t="s">
        <v>1779</v>
      </c>
    </row>
    <row r="1765" spans="1:42" x14ac:dyDescent="0.2">
      <c r="A1765" s="55" t="s">
        <v>890</v>
      </c>
      <c r="B1765" s="55" t="s">
        <v>1149</v>
      </c>
      <c r="C1765" s="55" t="s">
        <v>1227</v>
      </c>
      <c r="D1765" s="55" t="s">
        <v>1340</v>
      </c>
      <c r="E1765" s="55" t="s">
        <v>1710</v>
      </c>
      <c r="F1765" s="56">
        <v>2.16</v>
      </c>
      <c r="G1765" s="56">
        <v>0</v>
      </c>
      <c r="H1765" s="56">
        <f t="shared" si="420"/>
        <v>0</v>
      </c>
      <c r="I1765" s="56">
        <f t="shared" si="421"/>
        <v>0</v>
      </c>
      <c r="J1765" s="56">
        <f t="shared" si="422"/>
        <v>0</v>
      </c>
      <c r="K1765" s="56">
        <v>0</v>
      </c>
      <c r="L1765" s="56">
        <f t="shared" si="423"/>
        <v>0</v>
      </c>
      <c r="M1765" s="57" t="s">
        <v>10</v>
      </c>
      <c r="N1765" s="56">
        <f t="shared" si="424"/>
        <v>0</v>
      </c>
      <c r="Y1765" s="56">
        <f t="shared" si="425"/>
        <v>0</v>
      </c>
      <c r="Z1765" s="56">
        <f t="shared" si="426"/>
        <v>0</v>
      </c>
      <c r="AA1765" s="56">
        <f t="shared" si="427"/>
        <v>0</v>
      </c>
      <c r="AC1765" s="58">
        <v>21</v>
      </c>
      <c r="AD1765" s="58">
        <f t="shared" si="428"/>
        <v>0</v>
      </c>
      <c r="AE1765" s="58">
        <f t="shared" si="429"/>
        <v>0</v>
      </c>
      <c r="AL1765" s="58">
        <f t="shared" si="430"/>
        <v>0</v>
      </c>
      <c r="AM1765" s="58">
        <f t="shared" si="431"/>
        <v>0</v>
      </c>
      <c r="AN1765" s="59" t="s">
        <v>1760</v>
      </c>
      <c r="AO1765" s="59" t="s">
        <v>1767</v>
      </c>
      <c r="AP1765" s="47" t="s">
        <v>1779</v>
      </c>
    </row>
    <row r="1766" spans="1:42" x14ac:dyDescent="0.2">
      <c r="A1766" s="55" t="s">
        <v>891</v>
      </c>
      <c r="B1766" s="55" t="s">
        <v>1149</v>
      </c>
      <c r="C1766" s="55" t="s">
        <v>1228</v>
      </c>
      <c r="D1766" s="55" t="s">
        <v>1341</v>
      </c>
      <c r="E1766" s="55" t="s">
        <v>1710</v>
      </c>
      <c r="F1766" s="56">
        <v>2.16</v>
      </c>
      <c r="G1766" s="56">
        <v>0</v>
      </c>
      <c r="H1766" s="56">
        <f t="shared" si="420"/>
        <v>0</v>
      </c>
      <c r="I1766" s="56">
        <f t="shared" si="421"/>
        <v>0</v>
      </c>
      <c r="J1766" s="56">
        <f t="shared" si="422"/>
        <v>0</v>
      </c>
      <c r="K1766" s="56">
        <v>0</v>
      </c>
      <c r="L1766" s="56">
        <f t="shared" si="423"/>
        <v>0</v>
      </c>
      <c r="M1766" s="57" t="s">
        <v>10</v>
      </c>
      <c r="N1766" s="56">
        <f t="shared" si="424"/>
        <v>0</v>
      </c>
      <c r="Y1766" s="56">
        <f t="shared" si="425"/>
        <v>0</v>
      </c>
      <c r="Z1766" s="56">
        <f t="shared" si="426"/>
        <v>0</v>
      </c>
      <c r="AA1766" s="56">
        <f t="shared" si="427"/>
        <v>0</v>
      </c>
      <c r="AC1766" s="58">
        <v>21</v>
      </c>
      <c r="AD1766" s="58">
        <f t="shared" si="428"/>
        <v>0</v>
      </c>
      <c r="AE1766" s="58">
        <f t="shared" si="429"/>
        <v>0</v>
      </c>
      <c r="AL1766" s="58">
        <f t="shared" si="430"/>
        <v>0</v>
      </c>
      <c r="AM1766" s="58">
        <f t="shared" si="431"/>
        <v>0</v>
      </c>
      <c r="AN1766" s="59" t="s">
        <v>1760</v>
      </c>
      <c r="AO1766" s="59" t="s">
        <v>1767</v>
      </c>
      <c r="AP1766" s="47" t="s">
        <v>1779</v>
      </c>
    </row>
    <row r="1767" spans="1:42" x14ac:dyDescent="0.2">
      <c r="A1767" s="55" t="s">
        <v>892</v>
      </c>
      <c r="B1767" s="55" t="s">
        <v>1149</v>
      </c>
      <c r="C1767" s="55" t="s">
        <v>1229</v>
      </c>
      <c r="D1767" s="55" t="s">
        <v>1342</v>
      </c>
      <c r="E1767" s="55" t="s">
        <v>1710</v>
      </c>
      <c r="F1767" s="56">
        <v>2.16</v>
      </c>
      <c r="G1767" s="56">
        <v>0</v>
      </c>
      <c r="H1767" s="56">
        <f t="shared" si="420"/>
        <v>0</v>
      </c>
      <c r="I1767" s="56">
        <f t="shared" si="421"/>
        <v>0</v>
      </c>
      <c r="J1767" s="56">
        <f t="shared" si="422"/>
        <v>0</v>
      </c>
      <c r="K1767" s="56">
        <v>0</v>
      </c>
      <c r="L1767" s="56">
        <f t="shared" si="423"/>
        <v>0</v>
      </c>
      <c r="M1767" s="57" t="s">
        <v>10</v>
      </c>
      <c r="N1767" s="56">
        <f t="shared" si="424"/>
        <v>0</v>
      </c>
      <c r="Y1767" s="56">
        <f t="shared" si="425"/>
        <v>0</v>
      </c>
      <c r="Z1767" s="56">
        <f t="shared" si="426"/>
        <v>0</v>
      </c>
      <c r="AA1767" s="56">
        <f t="shared" si="427"/>
        <v>0</v>
      </c>
      <c r="AC1767" s="58">
        <v>21</v>
      </c>
      <c r="AD1767" s="58">
        <f t="shared" si="428"/>
        <v>0</v>
      </c>
      <c r="AE1767" s="58">
        <f t="shared" si="429"/>
        <v>0</v>
      </c>
      <c r="AL1767" s="58">
        <f t="shared" si="430"/>
        <v>0</v>
      </c>
      <c r="AM1767" s="58">
        <f t="shared" si="431"/>
        <v>0</v>
      </c>
      <c r="AN1767" s="59" t="s">
        <v>1760</v>
      </c>
      <c r="AO1767" s="59" t="s">
        <v>1767</v>
      </c>
      <c r="AP1767" s="47" t="s">
        <v>1779</v>
      </c>
    </row>
    <row r="1768" spans="1:42" x14ac:dyDescent="0.2">
      <c r="A1768" s="55" t="s">
        <v>893</v>
      </c>
      <c r="B1768" s="55" t="s">
        <v>1149</v>
      </c>
      <c r="C1768" s="55" t="s">
        <v>1230</v>
      </c>
      <c r="D1768" s="55" t="s">
        <v>1343</v>
      </c>
      <c r="E1768" s="55" t="s">
        <v>1710</v>
      </c>
      <c r="F1768" s="56">
        <v>2.16</v>
      </c>
      <c r="G1768" s="56">
        <v>0</v>
      </c>
      <c r="H1768" s="56">
        <f t="shared" si="420"/>
        <v>0</v>
      </c>
      <c r="I1768" s="56">
        <f t="shared" si="421"/>
        <v>0</v>
      </c>
      <c r="J1768" s="56">
        <f t="shared" si="422"/>
        <v>0</v>
      </c>
      <c r="K1768" s="56">
        <v>0</v>
      </c>
      <c r="L1768" s="56">
        <f t="shared" si="423"/>
        <v>0</v>
      </c>
      <c r="M1768" s="57" t="s">
        <v>10</v>
      </c>
      <c r="N1768" s="56">
        <f t="shared" si="424"/>
        <v>0</v>
      </c>
      <c r="Y1768" s="56">
        <f t="shared" si="425"/>
        <v>0</v>
      </c>
      <c r="Z1768" s="56">
        <f t="shared" si="426"/>
        <v>0</v>
      </c>
      <c r="AA1768" s="56">
        <f t="shared" si="427"/>
        <v>0</v>
      </c>
      <c r="AC1768" s="58">
        <v>21</v>
      </c>
      <c r="AD1768" s="58">
        <f t="shared" si="428"/>
        <v>0</v>
      </c>
      <c r="AE1768" s="58">
        <f t="shared" si="429"/>
        <v>0</v>
      </c>
      <c r="AL1768" s="58">
        <f t="shared" si="430"/>
        <v>0</v>
      </c>
      <c r="AM1768" s="58">
        <f t="shared" si="431"/>
        <v>0</v>
      </c>
      <c r="AN1768" s="59" t="s">
        <v>1760</v>
      </c>
      <c r="AO1768" s="59" t="s">
        <v>1767</v>
      </c>
      <c r="AP1768" s="47" t="s">
        <v>1779</v>
      </c>
    </row>
    <row r="1769" spans="1:42" x14ac:dyDescent="0.2">
      <c r="A1769" s="52"/>
      <c r="B1769" s="53" t="s">
        <v>1150</v>
      </c>
      <c r="C1769" s="53"/>
      <c r="D1769" s="269" t="s">
        <v>1588</v>
      </c>
      <c r="E1769" s="270"/>
      <c r="F1769" s="270"/>
      <c r="G1769" s="270"/>
      <c r="H1769" s="54">
        <f>H1770+H1775+H1778+H1783+H1790+H1793+H1811+H1820+H1843+H1848+H1859+H1865+H1870+H1872+H1874</f>
        <v>0</v>
      </c>
      <c r="I1769" s="54">
        <f>I1770+I1775+I1778+I1783+I1790+I1793+I1811+I1820+I1843+I1848+I1859+I1865+I1870+I1872+I1874</f>
        <v>0</v>
      </c>
      <c r="J1769" s="54">
        <f>H1769+I1769</f>
        <v>0</v>
      </c>
      <c r="K1769" s="47"/>
      <c r="L1769" s="54">
        <f>L1770+L1775+L1778+L1783+L1790+L1793+L1811+L1820+L1843+L1848+L1859+L1865+L1870+L1872+L1874</f>
        <v>2.1566961</v>
      </c>
    </row>
    <row r="1770" spans="1:42" x14ac:dyDescent="0.2">
      <c r="A1770" s="52"/>
      <c r="B1770" s="53" t="s">
        <v>1150</v>
      </c>
      <c r="C1770" s="53" t="s">
        <v>38</v>
      </c>
      <c r="D1770" s="269" t="s">
        <v>1248</v>
      </c>
      <c r="E1770" s="270"/>
      <c r="F1770" s="270"/>
      <c r="G1770" s="270"/>
      <c r="H1770" s="54">
        <f>SUM(H1771:H1774)</f>
        <v>0</v>
      </c>
      <c r="I1770" s="54">
        <f>SUM(I1771:I1774)</f>
        <v>0</v>
      </c>
      <c r="J1770" s="54">
        <f>H1770+I1770</f>
        <v>0</v>
      </c>
      <c r="K1770" s="47"/>
      <c r="L1770" s="54">
        <f>SUM(L1771:L1774)</f>
        <v>0.1233052</v>
      </c>
      <c r="O1770" s="54">
        <f>IF(P1770="PR",J1770,SUM(N1771:N1774))</f>
        <v>0</v>
      </c>
      <c r="P1770" s="47" t="s">
        <v>1734</v>
      </c>
      <c r="Q1770" s="54">
        <f>IF(P1770="HS",H1770,0)</f>
        <v>0</v>
      </c>
      <c r="R1770" s="54">
        <f>IF(P1770="HS",I1770-O1770,0)</f>
        <v>0</v>
      </c>
      <c r="S1770" s="54">
        <f>IF(P1770="PS",H1770,0)</f>
        <v>0</v>
      </c>
      <c r="T1770" s="54">
        <f>IF(P1770="PS",I1770-O1770,0)</f>
        <v>0</v>
      </c>
      <c r="U1770" s="54">
        <f>IF(P1770="MP",H1770,0)</f>
        <v>0</v>
      </c>
      <c r="V1770" s="54">
        <f>IF(P1770="MP",I1770-O1770,0)</f>
        <v>0</v>
      </c>
      <c r="W1770" s="54">
        <f>IF(P1770="OM",H1770,0)</f>
        <v>0</v>
      </c>
      <c r="X1770" s="47" t="s">
        <v>1150</v>
      </c>
      <c r="AH1770" s="54">
        <f>SUM(Y1771:Y1774)</f>
        <v>0</v>
      </c>
      <c r="AI1770" s="54">
        <f>SUM(Z1771:Z1774)</f>
        <v>0</v>
      </c>
      <c r="AJ1770" s="54">
        <f>SUM(AA1771:AA1774)</f>
        <v>0</v>
      </c>
    </row>
    <row r="1771" spans="1:42" x14ac:dyDescent="0.2">
      <c r="A1771" s="55" t="s">
        <v>894</v>
      </c>
      <c r="B1771" s="55" t="s">
        <v>1150</v>
      </c>
      <c r="C1771" s="55" t="s">
        <v>1155</v>
      </c>
      <c r="D1771" s="55" t="s">
        <v>1835</v>
      </c>
      <c r="E1771" s="55" t="s">
        <v>1707</v>
      </c>
      <c r="F1771" s="56">
        <v>0.04</v>
      </c>
      <c r="G1771" s="56">
        <v>0</v>
      </c>
      <c r="H1771" s="56">
        <f>ROUND(F1771*AD1771,2)</f>
        <v>0</v>
      </c>
      <c r="I1771" s="56">
        <f>J1771-H1771</f>
        <v>0</v>
      </c>
      <c r="J1771" s="56">
        <f>ROUND(F1771*G1771,2)</f>
        <v>0</v>
      </c>
      <c r="K1771" s="56">
        <v>2.53999</v>
      </c>
      <c r="L1771" s="56">
        <f>F1771*K1771</f>
        <v>0.1015996</v>
      </c>
      <c r="M1771" s="57" t="s">
        <v>7</v>
      </c>
      <c r="N1771" s="56">
        <f>IF(M1771="5",I1771,0)</f>
        <v>0</v>
      </c>
      <c r="Y1771" s="56">
        <f>IF(AC1771=0,J1771,0)</f>
        <v>0</v>
      </c>
      <c r="Z1771" s="56">
        <f>IF(AC1771=15,J1771,0)</f>
        <v>0</v>
      </c>
      <c r="AA1771" s="56">
        <f>IF(AC1771=21,J1771,0)</f>
        <v>0</v>
      </c>
      <c r="AC1771" s="58">
        <v>21</v>
      </c>
      <c r="AD1771" s="58">
        <f>G1771*0.813362397820164</f>
        <v>0</v>
      </c>
      <c r="AE1771" s="58">
        <f>G1771*(1-0.813362397820164)</f>
        <v>0</v>
      </c>
      <c r="AL1771" s="58">
        <f>F1771*AD1771</f>
        <v>0</v>
      </c>
      <c r="AM1771" s="58">
        <f>F1771*AE1771</f>
        <v>0</v>
      </c>
      <c r="AN1771" s="59" t="s">
        <v>1745</v>
      </c>
      <c r="AO1771" s="59" t="s">
        <v>1761</v>
      </c>
      <c r="AP1771" s="47" t="s">
        <v>1780</v>
      </c>
    </row>
    <row r="1772" spans="1:42" x14ac:dyDescent="0.2">
      <c r="D1772" s="60" t="s">
        <v>1589</v>
      </c>
      <c r="F1772" s="61">
        <v>0.04</v>
      </c>
    </row>
    <row r="1773" spans="1:42" x14ac:dyDescent="0.2">
      <c r="A1773" s="55" t="s">
        <v>895</v>
      </c>
      <c r="B1773" s="55" t="s">
        <v>1150</v>
      </c>
      <c r="C1773" s="55" t="s">
        <v>1156</v>
      </c>
      <c r="D1773" s="55" t="s">
        <v>1250</v>
      </c>
      <c r="E1773" s="55" t="s">
        <v>1708</v>
      </c>
      <c r="F1773" s="56">
        <v>0.56999999999999995</v>
      </c>
      <c r="G1773" s="56">
        <v>0</v>
      </c>
      <c r="H1773" s="56">
        <f>ROUND(F1773*AD1773,2)</f>
        <v>0</v>
      </c>
      <c r="I1773" s="56">
        <f>J1773-H1773</f>
        <v>0</v>
      </c>
      <c r="J1773" s="56">
        <f>ROUND(F1773*G1773,2)</f>
        <v>0</v>
      </c>
      <c r="K1773" s="56">
        <v>3.8080000000000003E-2</v>
      </c>
      <c r="L1773" s="56">
        <f>F1773*K1773</f>
        <v>2.1705599999999999E-2</v>
      </c>
      <c r="M1773" s="57" t="s">
        <v>7</v>
      </c>
      <c r="N1773" s="56">
        <f>IF(M1773="5",I1773,0)</f>
        <v>0</v>
      </c>
      <c r="Y1773" s="56">
        <f>IF(AC1773=0,J1773,0)</f>
        <v>0</v>
      </c>
      <c r="Z1773" s="56">
        <f>IF(AC1773=15,J1773,0)</f>
        <v>0</v>
      </c>
      <c r="AA1773" s="56">
        <f>IF(AC1773=21,J1773,0)</f>
        <v>0</v>
      </c>
      <c r="AC1773" s="58">
        <v>21</v>
      </c>
      <c r="AD1773" s="58">
        <f>G1773*0.555284552845528</f>
        <v>0</v>
      </c>
      <c r="AE1773" s="58">
        <f>G1773*(1-0.555284552845528)</f>
        <v>0</v>
      </c>
      <c r="AL1773" s="58">
        <f>F1773*AD1773</f>
        <v>0</v>
      </c>
      <c r="AM1773" s="58">
        <f>F1773*AE1773</f>
        <v>0</v>
      </c>
      <c r="AN1773" s="59" t="s">
        <v>1745</v>
      </c>
      <c r="AO1773" s="59" t="s">
        <v>1761</v>
      </c>
      <c r="AP1773" s="47" t="s">
        <v>1780</v>
      </c>
    </row>
    <row r="1774" spans="1:42" x14ac:dyDescent="0.2">
      <c r="D1774" s="60" t="s">
        <v>1590</v>
      </c>
      <c r="F1774" s="61">
        <v>0.56999999999999995</v>
      </c>
    </row>
    <row r="1775" spans="1:42" x14ac:dyDescent="0.2">
      <c r="A1775" s="52"/>
      <c r="B1775" s="53" t="s">
        <v>1150</v>
      </c>
      <c r="C1775" s="53" t="s">
        <v>43</v>
      </c>
      <c r="D1775" s="269" t="s">
        <v>1254</v>
      </c>
      <c r="E1775" s="270"/>
      <c r="F1775" s="270"/>
      <c r="G1775" s="270"/>
      <c r="H1775" s="54">
        <f>SUM(H1776:H1776)</f>
        <v>0</v>
      </c>
      <c r="I1775" s="54">
        <f>SUM(I1776:I1776)</f>
        <v>0</v>
      </c>
      <c r="J1775" s="54">
        <f>H1775+I1775</f>
        <v>0</v>
      </c>
      <c r="K1775" s="47"/>
      <c r="L1775" s="54">
        <f>SUM(L1776:L1776)</f>
        <v>5.8032E-2</v>
      </c>
      <c r="O1775" s="54">
        <f>IF(P1775="PR",J1775,SUM(N1776:N1776))</f>
        <v>0</v>
      </c>
      <c r="P1775" s="47" t="s">
        <v>1734</v>
      </c>
      <c r="Q1775" s="54">
        <f>IF(P1775="HS",H1775,0)</f>
        <v>0</v>
      </c>
      <c r="R1775" s="54">
        <f>IF(P1775="HS",I1775-O1775,0)</f>
        <v>0</v>
      </c>
      <c r="S1775" s="54">
        <f>IF(P1775="PS",H1775,0)</f>
        <v>0</v>
      </c>
      <c r="T1775" s="54">
        <f>IF(P1775="PS",I1775-O1775,0)</f>
        <v>0</v>
      </c>
      <c r="U1775" s="54">
        <f>IF(P1775="MP",H1775,0)</f>
        <v>0</v>
      </c>
      <c r="V1775" s="54">
        <f>IF(P1775="MP",I1775-O1775,0)</f>
        <v>0</v>
      </c>
      <c r="W1775" s="54">
        <f>IF(P1775="OM",H1775,0)</f>
        <v>0</v>
      </c>
      <c r="X1775" s="47" t="s">
        <v>1150</v>
      </c>
      <c r="AH1775" s="54">
        <f>SUM(Y1776:Y1776)</f>
        <v>0</v>
      </c>
      <c r="AI1775" s="54">
        <f>SUM(Z1776:Z1776)</f>
        <v>0</v>
      </c>
      <c r="AJ1775" s="54">
        <f>SUM(AA1776:AA1776)</f>
        <v>0</v>
      </c>
    </row>
    <row r="1776" spans="1:42" x14ac:dyDescent="0.2">
      <c r="A1776" s="55" t="s">
        <v>896</v>
      </c>
      <c r="B1776" s="55" t="s">
        <v>1150</v>
      </c>
      <c r="C1776" s="55" t="s">
        <v>1158</v>
      </c>
      <c r="D1776" s="55" t="s">
        <v>1255</v>
      </c>
      <c r="E1776" s="55" t="s">
        <v>1708</v>
      </c>
      <c r="F1776" s="56">
        <v>3.12</v>
      </c>
      <c r="G1776" s="56">
        <v>0</v>
      </c>
      <c r="H1776" s="56">
        <f>ROUND(F1776*AD1776,2)</f>
        <v>0</v>
      </c>
      <c r="I1776" s="56">
        <f>J1776-H1776</f>
        <v>0</v>
      </c>
      <c r="J1776" s="56">
        <f>ROUND(F1776*G1776,2)</f>
        <v>0</v>
      </c>
      <c r="K1776" s="56">
        <v>1.8599999999999998E-2</v>
      </c>
      <c r="L1776" s="56">
        <f>F1776*K1776</f>
        <v>5.8032E-2</v>
      </c>
      <c r="M1776" s="57" t="s">
        <v>7</v>
      </c>
      <c r="N1776" s="56">
        <f>IF(M1776="5",I1776,0)</f>
        <v>0</v>
      </c>
      <c r="Y1776" s="56">
        <f>IF(AC1776=0,J1776,0)</f>
        <v>0</v>
      </c>
      <c r="Z1776" s="56">
        <f>IF(AC1776=15,J1776,0)</f>
        <v>0</v>
      </c>
      <c r="AA1776" s="56">
        <f>IF(AC1776=21,J1776,0)</f>
        <v>0</v>
      </c>
      <c r="AC1776" s="58">
        <v>21</v>
      </c>
      <c r="AD1776" s="58">
        <f>G1776*0.563277249451353</f>
        <v>0</v>
      </c>
      <c r="AE1776" s="58">
        <f>G1776*(1-0.563277249451353)</f>
        <v>0</v>
      </c>
      <c r="AL1776" s="58">
        <f>F1776*AD1776</f>
        <v>0</v>
      </c>
      <c r="AM1776" s="58">
        <f>F1776*AE1776</f>
        <v>0</v>
      </c>
      <c r="AN1776" s="59" t="s">
        <v>1747</v>
      </c>
      <c r="AO1776" s="59" t="s">
        <v>1761</v>
      </c>
      <c r="AP1776" s="47" t="s">
        <v>1780</v>
      </c>
    </row>
    <row r="1777" spans="1:42" x14ac:dyDescent="0.2">
      <c r="D1777" s="60" t="s">
        <v>1591</v>
      </c>
      <c r="F1777" s="61">
        <v>3.12</v>
      </c>
    </row>
    <row r="1778" spans="1:42" x14ac:dyDescent="0.2">
      <c r="A1778" s="52"/>
      <c r="B1778" s="53" t="s">
        <v>1150</v>
      </c>
      <c r="C1778" s="53" t="s">
        <v>68</v>
      </c>
      <c r="D1778" s="269" t="s">
        <v>1257</v>
      </c>
      <c r="E1778" s="270"/>
      <c r="F1778" s="270"/>
      <c r="G1778" s="270"/>
      <c r="H1778" s="54">
        <f>SUM(H1779:H1781)</f>
        <v>0</v>
      </c>
      <c r="I1778" s="54">
        <f>SUM(I1779:I1781)</f>
        <v>0</v>
      </c>
      <c r="J1778" s="54">
        <f>H1778+I1778</f>
        <v>0</v>
      </c>
      <c r="K1778" s="47"/>
      <c r="L1778" s="54">
        <f>SUM(L1779:L1781)</f>
        <v>0.1075102</v>
      </c>
      <c r="O1778" s="54">
        <f>IF(P1778="PR",J1778,SUM(N1779:N1781))</f>
        <v>0</v>
      </c>
      <c r="P1778" s="47" t="s">
        <v>1734</v>
      </c>
      <c r="Q1778" s="54">
        <f>IF(P1778="HS",H1778,0)</f>
        <v>0</v>
      </c>
      <c r="R1778" s="54">
        <f>IF(P1778="HS",I1778-O1778,0)</f>
        <v>0</v>
      </c>
      <c r="S1778" s="54">
        <f>IF(P1778="PS",H1778,0)</f>
        <v>0</v>
      </c>
      <c r="T1778" s="54">
        <f>IF(P1778="PS",I1778-O1778,0)</f>
        <v>0</v>
      </c>
      <c r="U1778" s="54">
        <f>IF(P1778="MP",H1778,0)</f>
        <v>0</v>
      </c>
      <c r="V1778" s="54">
        <f>IF(P1778="MP",I1778-O1778,0)</f>
        <v>0</v>
      </c>
      <c r="W1778" s="54">
        <f>IF(P1778="OM",H1778,0)</f>
        <v>0</v>
      </c>
      <c r="X1778" s="47" t="s">
        <v>1150</v>
      </c>
      <c r="AH1778" s="54">
        <f>SUM(Y1779:Y1781)</f>
        <v>0</v>
      </c>
      <c r="AI1778" s="54">
        <f>SUM(Z1779:Z1781)</f>
        <v>0</v>
      </c>
      <c r="AJ1778" s="54">
        <f>SUM(AA1779:AA1781)</f>
        <v>0</v>
      </c>
    </row>
    <row r="1779" spans="1:42" x14ac:dyDescent="0.2">
      <c r="A1779" s="55" t="s">
        <v>897</v>
      </c>
      <c r="B1779" s="55" t="s">
        <v>1150</v>
      </c>
      <c r="C1779" s="55" t="s">
        <v>1162</v>
      </c>
      <c r="D1779" s="55" t="s">
        <v>1263</v>
      </c>
      <c r="E1779" s="55" t="s">
        <v>1708</v>
      </c>
      <c r="F1779" s="56">
        <v>2.87</v>
      </c>
      <c r="G1779" s="56">
        <v>0</v>
      </c>
      <c r="H1779" s="56">
        <f>ROUND(F1779*AD1779,2)</f>
        <v>0</v>
      </c>
      <c r="I1779" s="56">
        <f>J1779-H1779</f>
        <v>0</v>
      </c>
      <c r="J1779" s="56">
        <f>ROUND(F1779*G1779,2)</f>
        <v>0</v>
      </c>
      <c r="K1779" s="56">
        <v>3.415E-2</v>
      </c>
      <c r="L1779" s="56">
        <f>F1779*K1779</f>
        <v>9.80105E-2</v>
      </c>
      <c r="M1779" s="57" t="s">
        <v>7</v>
      </c>
      <c r="N1779" s="56">
        <f>IF(M1779="5",I1779,0)</f>
        <v>0</v>
      </c>
      <c r="Y1779" s="56">
        <f>IF(AC1779=0,J1779,0)</f>
        <v>0</v>
      </c>
      <c r="Z1779" s="56">
        <f>IF(AC1779=15,J1779,0)</f>
        <v>0</v>
      </c>
      <c r="AA1779" s="56">
        <f>IF(AC1779=21,J1779,0)</f>
        <v>0</v>
      </c>
      <c r="AC1779" s="58">
        <v>21</v>
      </c>
      <c r="AD1779" s="58">
        <f>G1779*0.841828478964401</f>
        <v>0</v>
      </c>
      <c r="AE1779" s="58">
        <f>G1779*(1-0.841828478964401)</f>
        <v>0</v>
      </c>
      <c r="AL1779" s="58">
        <f>F1779*AD1779</f>
        <v>0</v>
      </c>
      <c r="AM1779" s="58">
        <f>F1779*AE1779</f>
        <v>0</v>
      </c>
      <c r="AN1779" s="59" t="s">
        <v>1748</v>
      </c>
      <c r="AO1779" s="59" t="s">
        <v>1762</v>
      </c>
      <c r="AP1779" s="47" t="s">
        <v>1780</v>
      </c>
    </row>
    <row r="1780" spans="1:42" x14ac:dyDescent="0.2">
      <c r="D1780" s="60" t="s">
        <v>1592</v>
      </c>
      <c r="F1780" s="61">
        <v>2.87</v>
      </c>
    </row>
    <row r="1781" spans="1:42" x14ac:dyDescent="0.2">
      <c r="A1781" s="55" t="s">
        <v>898</v>
      </c>
      <c r="B1781" s="55" t="s">
        <v>1150</v>
      </c>
      <c r="C1781" s="55" t="s">
        <v>1163</v>
      </c>
      <c r="D1781" s="55" t="s">
        <v>1845</v>
      </c>
      <c r="E1781" s="55" t="s">
        <v>1708</v>
      </c>
      <c r="F1781" s="56">
        <v>2.87</v>
      </c>
      <c r="G1781" s="56">
        <v>0</v>
      </c>
      <c r="H1781" s="56">
        <f>ROUND(F1781*AD1781,2)</f>
        <v>0</v>
      </c>
      <c r="I1781" s="56">
        <f>J1781-H1781</f>
        <v>0</v>
      </c>
      <c r="J1781" s="56">
        <f>ROUND(F1781*G1781,2)</f>
        <v>0</v>
      </c>
      <c r="K1781" s="56">
        <v>3.31E-3</v>
      </c>
      <c r="L1781" s="56">
        <f>F1781*K1781</f>
        <v>9.4996999999999998E-3</v>
      </c>
      <c r="M1781" s="57" t="s">
        <v>7</v>
      </c>
      <c r="N1781" s="56">
        <f>IF(M1781="5",I1781,0)</f>
        <v>0</v>
      </c>
      <c r="Y1781" s="56">
        <f>IF(AC1781=0,J1781,0)</f>
        <v>0</v>
      </c>
      <c r="Z1781" s="56">
        <f>IF(AC1781=15,J1781,0)</f>
        <v>0</v>
      </c>
      <c r="AA1781" s="56">
        <f>IF(AC1781=21,J1781,0)</f>
        <v>0</v>
      </c>
      <c r="AC1781" s="58">
        <v>21</v>
      </c>
      <c r="AD1781" s="58">
        <f>G1781*0.752032520325203</f>
        <v>0</v>
      </c>
      <c r="AE1781" s="58">
        <f>G1781*(1-0.752032520325203)</f>
        <v>0</v>
      </c>
      <c r="AL1781" s="58">
        <f>F1781*AD1781</f>
        <v>0</v>
      </c>
      <c r="AM1781" s="58">
        <f>F1781*AE1781</f>
        <v>0</v>
      </c>
      <c r="AN1781" s="59" t="s">
        <v>1748</v>
      </c>
      <c r="AO1781" s="59" t="s">
        <v>1762</v>
      </c>
      <c r="AP1781" s="47" t="s">
        <v>1780</v>
      </c>
    </row>
    <row r="1782" spans="1:42" x14ac:dyDescent="0.2">
      <c r="D1782" s="60" t="s">
        <v>1592</v>
      </c>
      <c r="F1782" s="61">
        <v>2.87</v>
      </c>
    </row>
    <row r="1783" spans="1:42" x14ac:dyDescent="0.2">
      <c r="A1783" s="52"/>
      <c r="B1783" s="53" t="s">
        <v>1150</v>
      </c>
      <c r="C1783" s="53" t="s">
        <v>700</v>
      </c>
      <c r="D1783" s="269" t="s">
        <v>1265</v>
      </c>
      <c r="E1783" s="270"/>
      <c r="F1783" s="270"/>
      <c r="G1783" s="270"/>
      <c r="H1783" s="54">
        <f>SUM(H1784:H1788)</f>
        <v>0</v>
      </c>
      <c r="I1783" s="54">
        <f>SUM(I1784:I1788)</f>
        <v>0</v>
      </c>
      <c r="J1783" s="54">
        <f>H1783+I1783</f>
        <v>0</v>
      </c>
      <c r="K1783" s="47"/>
      <c r="L1783" s="54">
        <f>SUM(L1784:L1788)</f>
        <v>3.7596999999999999E-3</v>
      </c>
      <c r="O1783" s="54">
        <f>IF(P1783="PR",J1783,SUM(N1784:N1788))</f>
        <v>0</v>
      </c>
      <c r="P1783" s="47" t="s">
        <v>1735</v>
      </c>
      <c r="Q1783" s="54">
        <f>IF(P1783="HS",H1783,0)</f>
        <v>0</v>
      </c>
      <c r="R1783" s="54">
        <f>IF(P1783="HS",I1783-O1783,0)</f>
        <v>0</v>
      </c>
      <c r="S1783" s="54">
        <f>IF(P1783="PS",H1783,0)</f>
        <v>0</v>
      </c>
      <c r="T1783" s="54">
        <f>IF(P1783="PS",I1783-O1783,0)</f>
        <v>0</v>
      </c>
      <c r="U1783" s="54">
        <f>IF(P1783="MP",H1783,0)</f>
        <v>0</v>
      </c>
      <c r="V1783" s="54">
        <f>IF(P1783="MP",I1783-O1783,0)</f>
        <v>0</v>
      </c>
      <c r="W1783" s="54">
        <f>IF(P1783="OM",H1783,0)</f>
        <v>0</v>
      </c>
      <c r="X1783" s="47" t="s">
        <v>1150</v>
      </c>
      <c r="AH1783" s="54">
        <f>SUM(Y1784:Y1788)</f>
        <v>0</v>
      </c>
      <c r="AI1783" s="54">
        <f>SUM(Z1784:Z1788)</f>
        <v>0</v>
      </c>
      <c r="AJ1783" s="54">
        <f>SUM(AA1784:AA1788)</f>
        <v>0</v>
      </c>
    </row>
    <row r="1784" spans="1:42" x14ac:dyDescent="0.2">
      <c r="A1784" s="55" t="s">
        <v>899</v>
      </c>
      <c r="B1784" s="55" t="s">
        <v>1150</v>
      </c>
      <c r="C1784" s="55" t="s">
        <v>1164</v>
      </c>
      <c r="D1784" s="226" t="s">
        <v>1846</v>
      </c>
      <c r="E1784" s="55" t="s">
        <v>1708</v>
      </c>
      <c r="F1784" s="56">
        <v>2.87</v>
      </c>
      <c r="G1784" s="56">
        <v>0</v>
      </c>
      <c r="H1784" s="56">
        <f>ROUND(F1784*AD1784,2)</f>
        <v>0</v>
      </c>
      <c r="I1784" s="56">
        <f>J1784-H1784</f>
        <v>0</v>
      </c>
      <c r="J1784" s="56">
        <f>ROUND(F1784*G1784,2)</f>
        <v>0</v>
      </c>
      <c r="K1784" s="56">
        <v>5.6999999999999998E-4</v>
      </c>
      <c r="L1784" s="56">
        <f>F1784*K1784</f>
        <v>1.6359E-3</v>
      </c>
      <c r="M1784" s="57" t="s">
        <v>7</v>
      </c>
      <c r="N1784" s="56">
        <f>IF(M1784="5",I1784,0)</f>
        <v>0</v>
      </c>
      <c r="Y1784" s="56">
        <f>IF(AC1784=0,J1784,0)</f>
        <v>0</v>
      </c>
      <c r="Z1784" s="56">
        <f>IF(AC1784=15,J1784,0)</f>
        <v>0</v>
      </c>
      <c r="AA1784" s="56">
        <f>IF(AC1784=21,J1784,0)</f>
        <v>0</v>
      </c>
      <c r="AC1784" s="58">
        <v>21</v>
      </c>
      <c r="AD1784" s="58">
        <f>G1784*0.805751492132393</f>
        <v>0</v>
      </c>
      <c r="AE1784" s="58">
        <f>G1784*(1-0.805751492132393)</f>
        <v>0</v>
      </c>
      <c r="AL1784" s="58">
        <f>F1784*AD1784</f>
        <v>0</v>
      </c>
      <c r="AM1784" s="58">
        <f>F1784*AE1784</f>
        <v>0</v>
      </c>
      <c r="AN1784" s="59" t="s">
        <v>1749</v>
      </c>
      <c r="AO1784" s="59" t="s">
        <v>1763</v>
      </c>
      <c r="AP1784" s="47" t="s">
        <v>1780</v>
      </c>
    </row>
    <row r="1785" spans="1:42" x14ac:dyDescent="0.2">
      <c r="D1785" s="227" t="s">
        <v>1592</v>
      </c>
      <c r="F1785" s="61">
        <v>2.87</v>
      </c>
    </row>
    <row r="1786" spans="1:42" x14ac:dyDescent="0.2">
      <c r="A1786" s="55" t="s">
        <v>900</v>
      </c>
      <c r="B1786" s="55" t="s">
        <v>1150</v>
      </c>
      <c r="C1786" s="55" t="s">
        <v>1165</v>
      </c>
      <c r="D1786" s="226" t="s">
        <v>1847</v>
      </c>
      <c r="E1786" s="55" t="s">
        <v>1708</v>
      </c>
      <c r="F1786" s="56">
        <v>2.87</v>
      </c>
      <c r="G1786" s="56">
        <v>0</v>
      </c>
      <c r="H1786" s="56">
        <f>ROUND(F1786*AD1786,2)</f>
        <v>0</v>
      </c>
      <c r="I1786" s="56">
        <f>J1786-H1786</f>
        <v>0</v>
      </c>
      <c r="J1786" s="56">
        <f>ROUND(F1786*G1786,2)</f>
        <v>0</v>
      </c>
      <c r="K1786" s="56">
        <v>7.3999999999999999E-4</v>
      </c>
      <c r="L1786" s="56">
        <f>F1786*K1786</f>
        <v>2.1237999999999999E-3</v>
      </c>
      <c r="M1786" s="57" t="s">
        <v>7</v>
      </c>
      <c r="N1786" s="56">
        <f>IF(M1786="5",I1786,0)</f>
        <v>0</v>
      </c>
      <c r="Y1786" s="56">
        <f>IF(AC1786=0,J1786,0)</f>
        <v>0</v>
      </c>
      <c r="Z1786" s="56">
        <f>IF(AC1786=15,J1786,0)</f>
        <v>0</v>
      </c>
      <c r="AA1786" s="56">
        <f>IF(AC1786=21,J1786,0)</f>
        <v>0</v>
      </c>
      <c r="AC1786" s="58">
        <v>21</v>
      </c>
      <c r="AD1786" s="58">
        <f>G1786*0.750758341759353</f>
        <v>0</v>
      </c>
      <c r="AE1786" s="58">
        <f>G1786*(1-0.750758341759353)</f>
        <v>0</v>
      </c>
      <c r="AL1786" s="58">
        <f>F1786*AD1786</f>
        <v>0</v>
      </c>
      <c r="AM1786" s="58">
        <f>F1786*AE1786</f>
        <v>0</v>
      </c>
      <c r="AN1786" s="59" t="s">
        <v>1749</v>
      </c>
      <c r="AO1786" s="59" t="s">
        <v>1763</v>
      </c>
      <c r="AP1786" s="47" t="s">
        <v>1780</v>
      </c>
    </row>
    <row r="1787" spans="1:42" x14ac:dyDescent="0.2">
      <c r="D1787" s="227" t="s">
        <v>1593</v>
      </c>
      <c r="F1787" s="61">
        <v>2.87</v>
      </c>
    </row>
    <row r="1788" spans="1:42" x14ac:dyDescent="0.2">
      <c r="A1788" s="55" t="s">
        <v>901</v>
      </c>
      <c r="B1788" s="55" t="s">
        <v>1150</v>
      </c>
      <c r="C1788" s="55" t="s">
        <v>1169</v>
      </c>
      <c r="D1788" s="226" t="s">
        <v>1271</v>
      </c>
      <c r="E1788" s="55" t="s">
        <v>1710</v>
      </c>
      <c r="F1788" s="56">
        <v>0.01</v>
      </c>
      <c r="G1788" s="56">
        <v>0</v>
      </c>
      <c r="H1788" s="56">
        <f>ROUND(F1788*AD1788,2)</f>
        <v>0</v>
      </c>
      <c r="I1788" s="56">
        <f>J1788-H1788</f>
        <v>0</v>
      </c>
      <c r="J1788" s="56">
        <f>ROUND(F1788*G1788,2)</f>
        <v>0</v>
      </c>
      <c r="K1788" s="56">
        <v>0</v>
      </c>
      <c r="L1788" s="56">
        <f>F1788*K1788</f>
        <v>0</v>
      </c>
      <c r="M1788" s="57" t="s">
        <v>10</v>
      </c>
      <c r="N1788" s="56">
        <f>IF(M1788="5",I1788,0)</f>
        <v>0</v>
      </c>
      <c r="Y1788" s="56">
        <f>IF(AC1788=0,J1788,0)</f>
        <v>0</v>
      </c>
      <c r="Z1788" s="56">
        <f>IF(AC1788=15,J1788,0)</f>
        <v>0</v>
      </c>
      <c r="AA1788" s="56">
        <f>IF(AC1788=21,J1788,0)</f>
        <v>0</v>
      </c>
      <c r="AC1788" s="58">
        <v>21</v>
      </c>
      <c r="AD1788" s="58">
        <f>G1788*0</f>
        <v>0</v>
      </c>
      <c r="AE1788" s="58">
        <f>G1788*(1-0)</f>
        <v>0</v>
      </c>
      <c r="AL1788" s="58">
        <f>F1788*AD1788</f>
        <v>0</v>
      </c>
      <c r="AM1788" s="58">
        <f>F1788*AE1788</f>
        <v>0</v>
      </c>
      <c r="AN1788" s="59" t="s">
        <v>1749</v>
      </c>
      <c r="AO1788" s="59" t="s">
        <v>1763</v>
      </c>
      <c r="AP1788" s="47" t="s">
        <v>1780</v>
      </c>
    </row>
    <row r="1789" spans="1:42" x14ac:dyDescent="0.2">
      <c r="D1789" s="227" t="s">
        <v>1594</v>
      </c>
      <c r="F1789" s="61">
        <v>0.01</v>
      </c>
    </row>
    <row r="1790" spans="1:42" x14ac:dyDescent="0.2">
      <c r="A1790" s="52"/>
      <c r="B1790" s="53" t="s">
        <v>1150</v>
      </c>
      <c r="C1790" s="53" t="s">
        <v>710</v>
      </c>
      <c r="D1790" s="269" t="s">
        <v>1273</v>
      </c>
      <c r="E1790" s="270"/>
      <c r="F1790" s="270"/>
      <c r="G1790" s="270"/>
      <c r="H1790" s="54">
        <f>SUM(H1791:H1791)</f>
        <v>0</v>
      </c>
      <c r="I1790" s="54">
        <f>SUM(I1791:I1791)</f>
        <v>0</v>
      </c>
      <c r="J1790" s="54">
        <f>H1790+I1790</f>
        <v>0</v>
      </c>
      <c r="K1790" s="47"/>
      <c r="L1790" s="54">
        <f>SUM(L1791:L1791)</f>
        <v>1.4599999999999999E-3</v>
      </c>
      <c r="O1790" s="54">
        <f>IF(P1790="PR",J1790,SUM(N1791:N1791))</f>
        <v>0</v>
      </c>
      <c r="P1790" s="47" t="s">
        <v>1735</v>
      </c>
      <c r="Q1790" s="54">
        <f>IF(P1790="HS",H1790,0)</f>
        <v>0</v>
      </c>
      <c r="R1790" s="54">
        <f>IF(P1790="HS",I1790-O1790,0)</f>
        <v>0</v>
      </c>
      <c r="S1790" s="54">
        <f>IF(P1790="PS",H1790,0)</f>
        <v>0</v>
      </c>
      <c r="T1790" s="54">
        <f>IF(P1790="PS",I1790-O1790,0)</f>
        <v>0</v>
      </c>
      <c r="U1790" s="54">
        <f>IF(P1790="MP",H1790,0)</f>
        <v>0</v>
      </c>
      <c r="V1790" s="54">
        <f>IF(P1790="MP",I1790-O1790,0)</f>
        <v>0</v>
      </c>
      <c r="W1790" s="54">
        <f>IF(P1790="OM",H1790,0)</f>
        <v>0</v>
      </c>
      <c r="X1790" s="47" t="s">
        <v>1150</v>
      </c>
      <c r="AH1790" s="54">
        <f>SUM(Y1791:Y1791)</f>
        <v>0</v>
      </c>
      <c r="AI1790" s="54">
        <f>SUM(Z1791:Z1791)</f>
        <v>0</v>
      </c>
      <c r="AJ1790" s="54">
        <f>SUM(AA1791:AA1791)</f>
        <v>0</v>
      </c>
    </row>
    <row r="1791" spans="1:42" x14ac:dyDescent="0.2">
      <c r="A1791" s="55" t="s">
        <v>902</v>
      </c>
      <c r="B1791" s="55" t="s">
        <v>1150</v>
      </c>
      <c r="C1791" s="55" t="s">
        <v>1170</v>
      </c>
      <c r="D1791" s="55" t="s">
        <v>1274</v>
      </c>
      <c r="E1791" s="55" t="s">
        <v>1711</v>
      </c>
      <c r="F1791" s="56">
        <v>1</v>
      </c>
      <c r="G1791" s="56">
        <v>0</v>
      </c>
      <c r="H1791" s="56">
        <f>ROUND(F1791*AD1791,2)</f>
        <v>0</v>
      </c>
      <c r="I1791" s="56">
        <f>J1791-H1791</f>
        <v>0</v>
      </c>
      <c r="J1791" s="56">
        <f>ROUND(F1791*G1791,2)</f>
        <v>0</v>
      </c>
      <c r="K1791" s="56">
        <v>1.4599999999999999E-3</v>
      </c>
      <c r="L1791" s="56">
        <f>F1791*K1791</f>
        <v>1.4599999999999999E-3</v>
      </c>
      <c r="M1791" s="57" t="s">
        <v>7</v>
      </c>
      <c r="N1791" s="56">
        <f>IF(M1791="5",I1791,0)</f>
        <v>0</v>
      </c>
      <c r="Y1791" s="56">
        <f>IF(AC1791=0,J1791,0)</f>
        <v>0</v>
      </c>
      <c r="Z1791" s="56">
        <f>IF(AC1791=15,J1791,0)</f>
        <v>0</v>
      </c>
      <c r="AA1791" s="56">
        <f>IF(AC1791=21,J1791,0)</f>
        <v>0</v>
      </c>
      <c r="AC1791" s="58">
        <v>21</v>
      </c>
      <c r="AD1791" s="58">
        <f>G1791*0</f>
        <v>0</v>
      </c>
      <c r="AE1791" s="58">
        <f>G1791*(1-0)</f>
        <v>0</v>
      </c>
      <c r="AL1791" s="58">
        <f>F1791*AD1791</f>
        <v>0</v>
      </c>
      <c r="AM1791" s="58">
        <f>F1791*AE1791</f>
        <v>0</v>
      </c>
      <c r="AN1791" s="59" t="s">
        <v>1750</v>
      </c>
      <c r="AO1791" s="59" t="s">
        <v>1764</v>
      </c>
      <c r="AP1791" s="47" t="s">
        <v>1780</v>
      </c>
    </row>
    <row r="1792" spans="1:42" x14ac:dyDescent="0.2">
      <c r="D1792" s="60" t="s">
        <v>1275</v>
      </c>
      <c r="F1792" s="61">
        <v>1</v>
      </c>
    </row>
    <row r="1793" spans="1:42" x14ac:dyDescent="0.2">
      <c r="A1793" s="52"/>
      <c r="B1793" s="53" t="s">
        <v>1150</v>
      </c>
      <c r="C1793" s="53" t="s">
        <v>714</v>
      </c>
      <c r="D1793" s="269" t="s">
        <v>1276</v>
      </c>
      <c r="E1793" s="270"/>
      <c r="F1793" s="270"/>
      <c r="G1793" s="270"/>
      <c r="H1793" s="54">
        <f>SUM(H1794:H1810)</f>
        <v>0</v>
      </c>
      <c r="I1793" s="54">
        <f>SUM(I1794:I1810)</f>
        <v>0</v>
      </c>
      <c r="J1793" s="54">
        <f>H1793+I1793</f>
        <v>0</v>
      </c>
      <c r="K1793" s="47"/>
      <c r="L1793" s="54">
        <f>SUM(L1794:L1810)</f>
        <v>6.9800000000000001E-2</v>
      </c>
      <c r="O1793" s="54">
        <f>IF(P1793="PR",J1793,SUM(N1794:N1810))</f>
        <v>0</v>
      </c>
      <c r="P1793" s="47" t="s">
        <v>1735</v>
      </c>
      <c r="Q1793" s="54">
        <f>IF(P1793="HS",H1793,0)</f>
        <v>0</v>
      </c>
      <c r="R1793" s="54">
        <f>IF(P1793="HS",I1793-O1793,0)</f>
        <v>0</v>
      </c>
      <c r="S1793" s="54">
        <f>IF(P1793="PS",H1793,0)</f>
        <v>0</v>
      </c>
      <c r="T1793" s="54">
        <f>IF(P1793="PS",I1793-O1793,0)</f>
        <v>0</v>
      </c>
      <c r="U1793" s="54">
        <f>IF(P1793="MP",H1793,0)</f>
        <v>0</v>
      </c>
      <c r="V1793" s="54">
        <f>IF(P1793="MP",I1793-O1793,0)</f>
        <v>0</v>
      </c>
      <c r="W1793" s="54">
        <f>IF(P1793="OM",H1793,0)</f>
        <v>0</v>
      </c>
      <c r="X1793" s="47" t="s">
        <v>1150</v>
      </c>
      <c r="AH1793" s="54">
        <f>SUM(Y1794:Y1810)</f>
        <v>0</v>
      </c>
      <c r="AI1793" s="54">
        <f>SUM(Z1794:Z1810)</f>
        <v>0</v>
      </c>
      <c r="AJ1793" s="54">
        <f>SUM(AA1794:AA1810)</f>
        <v>0</v>
      </c>
    </row>
    <row r="1794" spans="1:42" x14ac:dyDescent="0.2">
      <c r="A1794" s="55" t="s">
        <v>903</v>
      </c>
      <c r="B1794" s="55" t="s">
        <v>1150</v>
      </c>
      <c r="C1794" s="55" t="s">
        <v>1171</v>
      </c>
      <c r="D1794" s="55" t="s">
        <v>1277</v>
      </c>
      <c r="E1794" s="55" t="s">
        <v>1712</v>
      </c>
      <c r="F1794" s="56">
        <v>2</v>
      </c>
      <c r="G1794" s="56">
        <v>0</v>
      </c>
      <c r="H1794" s="56">
        <f>ROUND(F1794*AD1794,2)</f>
        <v>0</v>
      </c>
      <c r="I1794" s="56">
        <f>J1794-H1794</f>
        <v>0</v>
      </c>
      <c r="J1794" s="56">
        <f>ROUND(F1794*G1794,2)</f>
        <v>0</v>
      </c>
      <c r="K1794" s="56">
        <v>1.41E-3</v>
      </c>
      <c r="L1794" s="56">
        <f>F1794*K1794</f>
        <v>2.82E-3</v>
      </c>
      <c r="M1794" s="57" t="s">
        <v>7</v>
      </c>
      <c r="N1794" s="56">
        <f>IF(M1794="5",I1794,0)</f>
        <v>0</v>
      </c>
      <c r="Y1794" s="56">
        <f>IF(AC1794=0,J1794,0)</f>
        <v>0</v>
      </c>
      <c r="Z1794" s="56">
        <f>IF(AC1794=15,J1794,0)</f>
        <v>0</v>
      </c>
      <c r="AA1794" s="56">
        <f>IF(AC1794=21,J1794,0)</f>
        <v>0</v>
      </c>
      <c r="AC1794" s="58">
        <v>21</v>
      </c>
      <c r="AD1794" s="58">
        <f>G1794*0.538136882129278</f>
        <v>0</v>
      </c>
      <c r="AE1794" s="58">
        <f>G1794*(1-0.538136882129278)</f>
        <v>0</v>
      </c>
      <c r="AL1794" s="58">
        <f>F1794*AD1794</f>
        <v>0</v>
      </c>
      <c r="AM1794" s="58">
        <f>F1794*AE1794</f>
        <v>0</v>
      </c>
      <c r="AN1794" s="59" t="s">
        <v>1751</v>
      </c>
      <c r="AO1794" s="59" t="s">
        <v>1764</v>
      </c>
      <c r="AP1794" s="47" t="s">
        <v>1780</v>
      </c>
    </row>
    <row r="1795" spans="1:42" x14ac:dyDescent="0.2">
      <c r="D1795" s="60" t="s">
        <v>1357</v>
      </c>
      <c r="F1795" s="61">
        <v>2</v>
      </c>
    </row>
    <row r="1796" spans="1:42" x14ac:dyDescent="0.2">
      <c r="A1796" s="62" t="s">
        <v>904</v>
      </c>
      <c r="B1796" s="62" t="s">
        <v>1150</v>
      </c>
      <c r="C1796" s="62" t="s">
        <v>1231</v>
      </c>
      <c r="D1796" s="228" t="s">
        <v>1851</v>
      </c>
      <c r="E1796" s="62" t="s">
        <v>1712</v>
      </c>
      <c r="F1796" s="63">
        <v>2</v>
      </c>
      <c r="G1796" s="63">
        <v>0</v>
      </c>
      <c r="H1796" s="63">
        <f>ROUND(F1796*AD1796,2)</f>
        <v>0</v>
      </c>
      <c r="I1796" s="63">
        <f>J1796-H1796</f>
        <v>0</v>
      </c>
      <c r="J1796" s="63">
        <f>ROUND(F1796*G1796,2)</f>
        <v>0</v>
      </c>
      <c r="K1796" s="63">
        <v>1.0999999999999999E-2</v>
      </c>
      <c r="L1796" s="63">
        <f>F1796*K1796</f>
        <v>2.1999999999999999E-2</v>
      </c>
      <c r="M1796" s="64" t="s">
        <v>1731</v>
      </c>
      <c r="N1796" s="63">
        <f>IF(M1796="5",I1796,0)</f>
        <v>0</v>
      </c>
      <c r="Y1796" s="63">
        <f>IF(AC1796=0,J1796,0)</f>
        <v>0</v>
      </c>
      <c r="Z1796" s="63">
        <f>IF(AC1796=15,J1796,0)</f>
        <v>0</v>
      </c>
      <c r="AA1796" s="63">
        <f>IF(AC1796=21,J1796,0)</f>
        <v>0</v>
      </c>
      <c r="AC1796" s="58">
        <v>21</v>
      </c>
      <c r="AD1796" s="58">
        <f>G1796*1</f>
        <v>0</v>
      </c>
      <c r="AE1796" s="58">
        <f>G1796*(1-1)</f>
        <v>0</v>
      </c>
      <c r="AL1796" s="58">
        <f>F1796*AD1796</f>
        <v>0</v>
      </c>
      <c r="AM1796" s="58">
        <f>F1796*AE1796</f>
        <v>0</v>
      </c>
      <c r="AN1796" s="59" t="s">
        <v>1751</v>
      </c>
      <c r="AO1796" s="59" t="s">
        <v>1764</v>
      </c>
      <c r="AP1796" s="47" t="s">
        <v>1780</v>
      </c>
    </row>
    <row r="1797" spans="1:42" x14ac:dyDescent="0.2">
      <c r="D1797" s="60" t="s">
        <v>1357</v>
      </c>
      <c r="F1797" s="61">
        <v>2</v>
      </c>
    </row>
    <row r="1798" spans="1:42" x14ac:dyDescent="0.2">
      <c r="A1798" s="55" t="s">
        <v>905</v>
      </c>
      <c r="B1798" s="55" t="s">
        <v>1150</v>
      </c>
      <c r="C1798" s="55" t="s">
        <v>1173</v>
      </c>
      <c r="D1798" s="55" t="s">
        <v>1278</v>
      </c>
      <c r="E1798" s="55" t="s">
        <v>1712</v>
      </c>
      <c r="F1798" s="56">
        <v>2</v>
      </c>
      <c r="G1798" s="56">
        <v>0</v>
      </c>
      <c r="H1798" s="56">
        <f>ROUND(F1798*AD1798,2)</f>
        <v>0</v>
      </c>
      <c r="I1798" s="56">
        <f>J1798-H1798</f>
        <v>0</v>
      </c>
      <c r="J1798" s="56">
        <f>ROUND(F1798*G1798,2)</f>
        <v>0</v>
      </c>
      <c r="K1798" s="56">
        <v>1.1999999999999999E-3</v>
      </c>
      <c r="L1798" s="56">
        <f>F1798*K1798</f>
        <v>2.3999999999999998E-3</v>
      </c>
      <c r="M1798" s="57" t="s">
        <v>7</v>
      </c>
      <c r="N1798" s="56">
        <f>IF(M1798="5",I1798,0)</f>
        <v>0</v>
      </c>
      <c r="Y1798" s="56">
        <f>IF(AC1798=0,J1798,0)</f>
        <v>0</v>
      </c>
      <c r="Z1798" s="56">
        <f>IF(AC1798=15,J1798,0)</f>
        <v>0</v>
      </c>
      <c r="AA1798" s="56">
        <f>IF(AC1798=21,J1798,0)</f>
        <v>0</v>
      </c>
      <c r="AC1798" s="58">
        <v>21</v>
      </c>
      <c r="AD1798" s="58">
        <f>G1798*0.50771855010661</f>
        <v>0</v>
      </c>
      <c r="AE1798" s="58">
        <f>G1798*(1-0.50771855010661)</f>
        <v>0</v>
      </c>
      <c r="AL1798" s="58">
        <f>F1798*AD1798</f>
        <v>0</v>
      </c>
      <c r="AM1798" s="58">
        <f>F1798*AE1798</f>
        <v>0</v>
      </c>
      <c r="AN1798" s="59" t="s">
        <v>1751</v>
      </c>
      <c r="AO1798" s="59" t="s">
        <v>1764</v>
      </c>
      <c r="AP1798" s="47" t="s">
        <v>1780</v>
      </c>
    </row>
    <row r="1799" spans="1:42" x14ac:dyDescent="0.2">
      <c r="D1799" s="60" t="s">
        <v>1357</v>
      </c>
      <c r="F1799" s="61">
        <v>2</v>
      </c>
    </row>
    <row r="1800" spans="1:42" x14ac:dyDescent="0.2">
      <c r="A1800" s="62" t="s">
        <v>906</v>
      </c>
      <c r="B1800" s="62" t="s">
        <v>1150</v>
      </c>
      <c r="C1800" s="62" t="s">
        <v>1174</v>
      </c>
      <c r="D1800" s="229" t="s">
        <v>1852</v>
      </c>
      <c r="E1800" s="62" t="s">
        <v>1712</v>
      </c>
      <c r="F1800" s="63">
        <v>2</v>
      </c>
      <c r="G1800" s="63">
        <v>0</v>
      </c>
      <c r="H1800" s="63">
        <f>ROUND(F1800*AD1800,2)</f>
        <v>0</v>
      </c>
      <c r="I1800" s="63">
        <f>J1800-H1800</f>
        <v>0</v>
      </c>
      <c r="J1800" s="63">
        <f>ROUND(F1800*G1800,2)</f>
        <v>0</v>
      </c>
      <c r="K1800" s="63">
        <v>1.0499999999999999E-3</v>
      </c>
      <c r="L1800" s="63">
        <f>F1800*K1800</f>
        <v>2.0999999999999999E-3</v>
      </c>
      <c r="M1800" s="64" t="s">
        <v>1731</v>
      </c>
      <c r="N1800" s="63">
        <f>IF(M1800="5",I1800,0)</f>
        <v>0</v>
      </c>
      <c r="Y1800" s="63">
        <f>IF(AC1800=0,J1800,0)</f>
        <v>0</v>
      </c>
      <c r="Z1800" s="63">
        <f>IF(AC1800=15,J1800,0)</f>
        <v>0</v>
      </c>
      <c r="AA1800" s="63">
        <f>IF(AC1800=21,J1800,0)</f>
        <v>0</v>
      </c>
      <c r="AC1800" s="58">
        <v>21</v>
      </c>
      <c r="AD1800" s="58">
        <f>G1800*1</f>
        <v>0</v>
      </c>
      <c r="AE1800" s="58">
        <f>G1800*(1-1)</f>
        <v>0</v>
      </c>
      <c r="AL1800" s="58">
        <f>F1800*AD1800</f>
        <v>0</v>
      </c>
      <c r="AM1800" s="58">
        <f>F1800*AE1800</f>
        <v>0</v>
      </c>
      <c r="AN1800" s="59" t="s">
        <v>1751</v>
      </c>
      <c r="AO1800" s="59" t="s">
        <v>1764</v>
      </c>
      <c r="AP1800" s="47" t="s">
        <v>1780</v>
      </c>
    </row>
    <row r="1801" spans="1:42" x14ac:dyDescent="0.2">
      <c r="D1801" s="60" t="s">
        <v>1357</v>
      </c>
      <c r="F1801" s="61">
        <v>2</v>
      </c>
    </row>
    <row r="1802" spans="1:42" x14ac:dyDescent="0.2">
      <c r="A1802" s="62" t="s">
        <v>907</v>
      </c>
      <c r="B1802" s="62" t="s">
        <v>1150</v>
      </c>
      <c r="C1802" s="62" t="s">
        <v>1175</v>
      </c>
      <c r="D1802" s="62" t="s">
        <v>1279</v>
      </c>
      <c r="E1802" s="62" t="s">
        <v>1712</v>
      </c>
      <c r="F1802" s="63">
        <v>2</v>
      </c>
      <c r="G1802" s="63">
        <v>0</v>
      </c>
      <c r="H1802" s="63">
        <f>ROUND(F1802*AD1802,2)</f>
        <v>0</v>
      </c>
      <c r="I1802" s="63">
        <f>J1802-H1802</f>
        <v>0</v>
      </c>
      <c r="J1802" s="63">
        <f>ROUND(F1802*G1802,2)</f>
        <v>0</v>
      </c>
      <c r="K1802" s="63">
        <v>7.3999999999999999E-4</v>
      </c>
      <c r="L1802" s="63">
        <f>F1802*K1802</f>
        <v>1.48E-3</v>
      </c>
      <c r="M1802" s="64" t="s">
        <v>1731</v>
      </c>
      <c r="N1802" s="63">
        <f>IF(M1802="5",I1802,0)</f>
        <v>0</v>
      </c>
      <c r="Y1802" s="63">
        <f>IF(AC1802=0,J1802,0)</f>
        <v>0</v>
      </c>
      <c r="Z1802" s="63">
        <f>IF(AC1802=15,J1802,0)</f>
        <v>0</v>
      </c>
      <c r="AA1802" s="63">
        <f>IF(AC1802=21,J1802,0)</f>
        <v>0</v>
      </c>
      <c r="AC1802" s="58">
        <v>21</v>
      </c>
      <c r="AD1802" s="58">
        <f>G1802*1</f>
        <v>0</v>
      </c>
      <c r="AE1802" s="58">
        <f>G1802*(1-1)</f>
        <v>0</v>
      </c>
      <c r="AL1802" s="58">
        <f>F1802*AD1802</f>
        <v>0</v>
      </c>
      <c r="AM1802" s="58">
        <f>F1802*AE1802</f>
        <v>0</v>
      </c>
      <c r="AN1802" s="59" t="s">
        <v>1751</v>
      </c>
      <c r="AO1802" s="59" t="s">
        <v>1764</v>
      </c>
      <c r="AP1802" s="47" t="s">
        <v>1780</v>
      </c>
    </row>
    <row r="1803" spans="1:42" x14ac:dyDescent="0.2">
      <c r="D1803" s="60" t="s">
        <v>1357</v>
      </c>
      <c r="F1803" s="61">
        <v>2</v>
      </c>
    </row>
    <row r="1804" spans="1:42" x14ac:dyDescent="0.2">
      <c r="A1804" s="55" t="s">
        <v>908</v>
      </c>
      <c r="B1804" s="55" t="s">
        <v>1150</v>
      </c>
      <c r="C1804" s="55" t="s">
        <v>1176</v>
      </c>
      <c r="D1804" s="55" t="s">
        <v>1280</v>
      </c>
      <c r="E1804" s="55" t="s">
        <v>1713</v>
      </c>
      <c r="F1804" s="56">
        <v>2</v>
      </c>
      <c r="G1804" s="56">
        <v>0</v>
      </c>
      <c r="H1804" s="56">
        <f>ROUND(F1804*AD1804,2)</f>
        <v>0</v>
      </c>
      <c r="I1804" s="56">
        <f>J1804-H1804</f>
        <v>0</v>
      </c>
      <c r="J1804" s="56">
        <f>ROUND(F1804*G1804,2)</f>
        <v>0</v>
      </c>
      <c r="K1804" s="56">
        <v>4.0000000000000001E-3</v>
      </c>
      <c r="L1804" s="56">
        <f>F1804*K1804</f>
        <v>8.0000000000000002E-3</v>
      </c>
      <c r="M1804" s="57" t="s">
        <v>7</v>
      </c>
      <c r="N1804" s="56">
        <f>IF(M1804="5",I1804,0)</f>
        <v>0</v>
      </c>
      <c r="Y1804" s="56">
        <f>IF(AC1804=0,J1804,0)</f>
        <v>0</v>
      </c>
      <c r="Z1804" s="56">
        <f>IF(AC1804=15,J1804,0)</f>
        <v>0</v>
      </c>
      <c r="AA1804" s="56">
        <f>IF(AC1804=21,J1804,0)</f>
        <v>0</v>
      </c>
      <c r="AC1804" s="58">
        <v>21</v>
      </c>
      <c r="AD1804" s="58">
        <f>G1804*0.62904717853839</f>
        <v>0</v>
      </c>
      <c r="AE1804" s="58">
        <f>G1804*(1-0.62904717853839)</f>
        <v>0</v>
      </c>
      <c r="AL1804" s="58">
        <f>F1804*AD1804</f>
        <v>0</v>
      </c>
      <c r="AM1804" s="58">
        <f>F1804*AE1804</f>
        <v>0</v>
      </c>
      <c r="AN1804" s="59" t="s">
        <v>1751</v>
      </c>
      <c r="AO1804" s="59" t="s">
        <v>1764</v>
      </c>
      <c r="AP1804" s="47" t="s">
        <v>1780</v>
      </c>
    </row>
    <row r="1805" spans="1:42" x14ac:dyDescent="0.2">
      <c r="D1805" s="60" t="s">
        <v>1357</v>
      </c>
      <c r="F1805" s="61">
        <v>2</v>
      </c>
    </row>
    <row r="1806" spans="1:42" x14ac:dyDescent="0.2">
      <c r="A1806" s="62" t="s">
        <v>909</v>
      </c>
      <c r="B1806" s="62" t="s">
        <v>1150</v>
      </c>
      <c r="C1806" s="62" t="s">
        <v>1177</v>
      </c>
      <c r="D1806" s="230" t="s">
        <v>1853</v>
      </c>
      <c r="E1806" s="62" t="s">
        <v>1712</v>
      </c>
      <c r="F1806" s="63">
        <v>2</v>
      </c>
      <c r="G1806" s="63">
        <v>0</v>
      </c>
      <c r="H1806" s="63">
        <f>ROUND(F1806*AD1806,2)</f>
        <v>0</v>
      </c>
      <c r="I1806" s="63">
        <f>J1806-H1806</f>
        <v>0</v>
      </c>
      <c r="J1806" s="63">
        <f>ROUND(F1806*G1806,2)</f>
        <v>0</v>
      </c>
      <c r="K1806" s="63">
        <v>1.4500000000000001E-2</v>
      </c>
      <c r="L1806" s="63">
        <f>F1806*K1806</f>
        <v>2.9000000000000001E-2</v>
      </c>
      <c r="M1806" s="64" t="s">
        <v>1731</v>
      </c>
      <c r="N1806" s="63">
        <f>IF(M1806="5",I1806,0)</f>
        <v>0</v>
      </c>
      <c r="Y1806" s="63">
        <f>IF(AC1806=0,J1806,0)</f>
        <v>0</v>
      </c>
      <c r="Z1806" s="63">
        <f>IF(AC1806=15,J1806,0)</f>
        <v>0</v>
      </c>
      <c r="AA1806" s="63">
        <f>IF(AC1806=21,J1806,0)</f>
        <v>0</v>
      </c>
      <c r="AC1806" s="58">
        <v>21</v>
      </c>
      <c r="AD1806" s="58">
        <f>G1806*1</f>
        <v>0</v>
      </c>
      <c r="AE1806" s="58">
        <f>G1806*(1-1)</f>
        <v>0</v>
      </c>
      <c r="AL1806" s="58">
        <f>F1806*AD1806</f>
        <v>0</v>
      </c>
      <c r="AM1806" s="58">
        <f>F1806*AE1806</f>
        <v>0</v>
      </c>
      <c r="AN1806" s="59" t="s">
        <v>1751</v>
      </c>
      <c r="AO1806" s="59" t="s">
        <v>1764</v>
      </c>
      <c r="AP1806" s="47" t="s">
        <v>1780</v>
      </c>
    </row>
    <row r="1807" spans="1:42" x14ac:dyDescent="0.2">
      <c r="D1807" s="60" t="s">
        <v>1357</v>
      </c>
      <c r="F1807" s="61">
        <v>2</v>
      </c>
    </row>
    <row r="1808" spans="1:42" x14ac:dyDescent="0.2">
      <c r="A1808" s="62" t="s">
        <v>910</v>
      </c>
      <c r="B1808" s="62" t="s">
        <v>1150</v>
      </c>
      <c r="C1808" s="62" t="s">
        <v>1178</v>
      </c>
      <c r="D1808" s="62" t="s">
        <v>1838</v>
      </c>
      <c r="E1808" s="62" t="s">
        <v>1712</v>
      </c>
      <c r="F1808" s="63">
        <v>2</v>
      </c>
      <c r="G1808" s="63">
        <v>0</v>
      </c>
      <c r="H1808" s="63">
        <f>ROUND(F1808*AD1808,2)</f>
        <v>0</v>
      </c>
      <c r="I1808" s="63">
        <f>J1808-H1808</f>
        <v>0</v>
      </c>
      <c r="J1808" s="63">
        <f>ROUND(F1808*G1808,2)</f>
        <v>0</v>
      </c>
      <c r="K1808" s="63">
        <v>1E-3</v>
      </c>
      <c r="L1808" s="63">
        <f>F1808*K1808</f>
        <v>2E-3</v>
      </c>
      <c r="M1808" s="64" t="s">
        <v>1731</v>
      </c>
      <c r="N1808" s="63">
        <f>IF(M1808="5",I1808,0)</f>
        <v>0</v>
      </c>
      <c r="Y1808" s="63">
        <f>IF(AC1808=0,J1808,0)</f>
        <v>0</v>
      </c>
      <c r="Z1808" s="63">
        <f>IF(AC1808=15,J1808,0)</f>
        <v>0</v>
      </c>
      <c r="AA1808" s="63">
        <f>IF(AC1808=21,J1808,0)</f>
        <v>0</v>
      </c>
      <c r="AC1808" s="58">
        <v>21</v>
      </c>
      <c r="AD1808" s="58">
        <f>G1808*1</f>
        <v>0</v>
      </c>
      <c r="AE1808" s="58">
        <f>G1808*(1-1)</f>
        <v>0</v>
      </c>
      <c r="AL1808" s="58">
        <f>F1808*AD1808</f>
        <v>0</v>
      </c>
      <c r="AM1808" s="58">
        <f>F1808*AE1808</f>
        <v>0</v>
      </c>
      <c r="AN1808" s="59" t="s">
        <v>1751</v>
      </c>
      <c r="AO1808" s="59" t="s">
        <v>1764</v>
      </c>
      <c r="AP1808" s="47" t="s">
        <v>1780</v>
      </c>
    </row>
    <row r="1809" spans="1:42" x14ac:dyDescent="0.2">
      <c r="D1809" s="60" t="s">
        <v>1357</v>
      </c>
      <c r="F1809" s="61">
        <v>2</v>
      </c>
    </row>
    <row r="1810" spans="1:42" x14ac:dyDescent="0.2">
      <c r="A1810" s="55" t="s">
        <v>911</v>
      </c>
      <c r="B1810" s="55" t="s">
        <v>1150</v>
      </c>
      <c r="C1810" s="55" t="s">
        <v>1232</v>
      </c>
      <c r="D1810" s="55" t="s">
        <v>1359</v>
      </c>
      <c r="E1810" s="55" t="s">
        <v>1710</v>
      </c>
      <c r="F1810" s="56">
        <v>1E-3</v>
      </c>
      <c r="G1810" s="56">
        <v>0</v>
      </c>
      <c r="H1810" s="56">
        <f>ROUND(F1810*AD1810,2)</f>
        <v>0</v>
      </c>
      <c r="I1810" s="56">
        <f>J1810-H1810</f>
        <v>0</v>
      </c>
      <c r="J1810" s="56">
        <f>ROUND(F1810*G1810,2)</f>
        <v>0</v>
      </c>
      <c r="K1810" s="56">
        <v>0</v>
      </c>
      <c r="L1810" s="56">
        <f>F1810*K1810</f>
        <v>0</v>
      </c>
      <c r="M1810" s="57" t="s">
        <v>10</v>
      </c>
      <c r="N1810" s="56">
        <f>IF(M1810="5",I1810,0)</f>
        <v>0</v>
      </c>
      <c r="Y1810" s="56">
        <f>IF(AC1810=0,J1810,0)</f>
        <v>0</v>
      </c>
      <c r="Z1810" s="56">
        <f>IF(AC1810=15,J1810,0)</f>
        <v>0</v>
      </c>
      <c r="AA1810" s="56">
        <f>IF(AC1810=21,J1810,0)</f>
        <v>0</v>
      </c>
      <c r="AC1810" s="58">
        <v>21</v>
      </c>
      <c r="AD1810" s="58">
        <f>G1810*0</f>
        <v>0</v>
      </c>
      <c r="AE1810" s="58">
        <f>G1810*(1-0)</f>
        <v>0</v>
      </c>
      <c r="AL1810" s="58">
        <f>F1810*AD1810</f>
        <v>0</v>
      </c>
      <c r="AM1810" s="58">
        <f>F1810*AE1810</f>
        <v>0</v>
      </c>
      <c r="AN1810" s="59" t="s">
        <v>1751</v>
      </c>
      <c r="AO1810" s="59" t="s">
        <v>1764</v>
      </c>
      <c r="AP1810" s="47" t="s">
        <v>1780</v>
      </c>
    </row>
    <row r="1811" spans="1:42" x14ac:dyDescent="0.2">
      <c r="A1811" s="52"/>
      <c r="B1811" s="53" t="s">
        <v>1150</v>
      </c>
      <c r="C1811" s="53" t="s">
        <v>758</v>
      </c>
      <c r="D1811" s="269" t="s">
        <v>1284</v>
      </c>
      <c r="E1811" s="270"/>
      <c r="F1811" s="270"/>
      <c r="G1811" s="270"/>
      <c r="H1811" s="54">
        <f>SUM(H1812:H1818)</f>
        <v>0</v>
      </c>
      <c r="I1811" s="54">
        <f>SUM(I1812:I1818)</f>
        <v>0</v>
      </c>
      <c r="J1811" s="54">
        <f>H1811+I1811</f>
        <v>0</v>
      </c>
      <c r="K1811" s="47"/>
      <c r="L1811" s="54">
        <f>SUM(L1812:L1818)</f>
        <v>6.0500999999999999E-2</v>
      </c>
      <c r="O1811" s="54">
        <f>IF(P1811="PR",J1811,SUM(N1812:N1818))</f>
        <v>0</v>
      </c>
      <c r="P1811" s="47" t="s">
        <v>1735</v>
      </c>
      <c r="Q1811" s="54">
        <f>IF(P1811="HS",H1811,0)</f>
        <v>0</v>
      </c>
      <c r="R1811" s="54">
        <f>IF(P1811="HS",I1811-O1811,0)</f>
        <v>0</v>
      </c>
      <c r="S1811" s="54">
        <f>IF(P1811="PS",H1811,0)</f>
        <v>0</v>
      </c>
      <c r="T1811" s="54">
        <f>IF(P1811="PS",I1811-O1811,0)</f>
        <v>0</v>
      </c>
      <c r="U1811" s="54">
        <f>IF(P1811="MP",H1811,0)</f>
        <v>0</v>
      </c>
      <c r="V1811" s="54">
        <f>IF(P1811="MP",I1811-O1811,0)</f>
        <v>0</v>
      </c>
      <c r="W1811" s="54">
        <f>IF(P1811="OM",H1811,0)</f>
        <v>0</v>
      </c>
      <c r="X1811" s="47" t="s">
        <v>1150</v>
      </c>
      <c r="AH1811" s="54">
        <f>SUM(Y1812:Y1818)</f>
        <v>0</v>
      </c>
      <c r="AI1811" s="54">
        <f>SUM(Z1812:Z1818)</f>
        <v>0</v>
      </c>
      <c r="AJ1811" s="54">
        <f>SUM(AA1812:AA1818)</f>
        <v>0</v>
      </c>
    </row>
    <row r="1812" spans="1:42" x14ac:dyDescent="0.2">
      <c r="A1812" s="55" t="s">
        <v>912</v>
      </c>
      <c r="B1812" s="55" t="s">
        <v>1150</v>
      </c>
      <c r="C1812" s="55" t="s">
        <v>1186</v>
      </c>
      <c r="D1812" s="231" t="s">
        <v>1859</v>
      </c>
      <c r="E1812" s="55" t="s">
        <v>1708</v>
      </c>
      <c r="F1812" s="56">
        <v>2.87</v>
      </c>
      <c r="G1812" s="56">
        <v>0</v>
      </c>
      <c r="H1812" s="56">
        <f>ROUND(F1812*AD1812,2)</f>
        <v>0</v>
      </c>
      <c r="I1812" s="56">
        <f>J1812-H1812</f>
        <v>0</v>
      </c>
      <c r="J1812" s="56">
        <f>ROUND(F1812*G1812,2)</f>
        <v>0</v>
      </c>
      <c r="K1812" s="56">
        <v>3.5000000000000001E-3</v>
      </c>
      <c r="L1812" s="56">
        <f>F1812*K1812</f>
        <v>1.0045E-2</v>
      </c>
      <c r="M1812" s="57" t="s">
        <v>7</v>
      </c>
      <c r="N1812" s="56">
        <f>IF(M1812="5",I1812,0)</f>
        <v>0</v>
      </c>
      <c r="Y1812" s="56">
        <f>IF(AC1812=0,J1812,0)</f>
        <v>0</v>
      </c>
      <c r="Z1812" s="56">
        <f>IF(AC1812=15,J1812,0)</f>
        <v>0</v>
      </c>
      <c r="AA1812" s="56">
        <f>IF(AC1812=21,J1812,0)</f>
        <v>0</v>
      </c>
      <c r="AC1812" s="58">
        <v>21</v>
      </c>
      <c r="AD1812" s="58">
        <f>G1812*0.372054263565891</f>
        <v>0</v>
      </c>
      <c r="AE1812" s="58">
        <f>G1812*(1-0.372054263565891)</f>
        <v>0</v>
      </c>
      <c r="AL1812" s="58">
        <f>F1812*AD1812</f>
        <v>0</v>
      </c>
      <c r="AM1812" s="58">
        <f>F1812*AE1812</f>
        <v>0</v>
      </c>
      <c r="AN1812" s="59" t="s">
        <v>1752</v>
      </c>
      <c r="AO1812" s="59" t="s">
        <v>1765</v>
      </c>
      <c r="AP1812" s="47" t="s">
        <v>1780</v>
      </c>
    </row>
    <row r="1813" spans="1:42" x14ac:dyDescent="0.2">
      <c r="D1813" s="60" t="s">
        <v>1595</v>
      </c>
      <c r="F1813" s="61">
        <v>2.87</v>
      </c>
    </row>
    <row r="1814" spans="1:42" x14ac:dyDescent="0.2">
      <c r="A1814" s="55" t="s">
        <v>913</v>
      </c>
      <c r="B1814" s="55" t="s">
        <v>1150</v>
      </c>
      <c r="C1814" s="55" t="s">
        <v>1187</v>
      </c>
      <c r="D1814" s="55" t="s">
        <v>1286</v>
      </c>
      <c r="E1814" s="55" t="s">
        <v>1708</v>
      </c>
      <c r="F1814" s="56">
        <v>2.87</v>
      </c>
      <c r="G1814" s="56">
        <v>0</v>
      </c>
      <c r="H1814" s="56">
        <f>ROUND(F1814*AD1814,2)</f>
        <v>0</v>
      </c>
      <c r="I1814" s="56">
        <f>J1814-H1814</f>
        <v>0</v>
      </c>
      <c r="J1814" s="56">
        <f>ROUND(F1814*G1814,2)</f>
        <v>0</v>
      </c>
      <c r="K1814" s="56">
        <v>8.0000000000000004E-4</v>
      </c>
      <c r="L1814" s="56">
        <f>F1814*K1814</f>
        <v>2.2960000000000003E-3</v>
      </c>
      <c r="M1814" s="57" t="s">
        <v>7</v>
      </c>
      <c r="N1814" s="56">
        <f>IF(M1814="5",I1814,0)</f>
        <v>0</v>
      </c>
      <c r="Y1814" s="56">
        <f>IF(AC1814=0,J1814,0)</f>
        <v>0</v>
      </c>
      <c r="Z1814" s="56">
        <f>IF(AC1814=15,J1814,0)</f>
        <v>0</v>
      </c>
      <c r="AA1814" s="56">
        <f>IF(AC1814=21,J1814,0)</f>
        <v>0</v>
      </c>
      <c r="AC1814" s="58">
        <v>21</v>
      </c>
      <c r="AD1814" s="58">
        <f>G1814*1</f>
        <v>0</v>
      </c>
      <c r="AE1814" s="58">
        <f>G1814*(1-1)</f>
        <v>0</v>
      </c>
      <c r="AL1814" s="58">
        <f>F1814*AD1814</f>
        <v>0</v>
      </c>
      <c r="AM1814" s="58">
        <f>F1814*AE1814</f>
        <v>0</v>
      </c>
      <c r="AN1814" s="59" t="s">
        <v>1752</v>
      </c>
      <c r="AO1814" s="59" t="s">
        <v>1765</v>
      </c>
      <c r="AP1814" s="47" t="s">
        <v>1780</v>
      </c>
    </row>
    <row r="1815" spans="1:42" x14ac:dyDescent="0.2">
      <c r="D1815" s="60" t="s">
        <v>1592</v>
      </c>
      <c r="F1815" s="61">
        <v>2.87</v>
      </c>
    </row>
    <row r="1816" spans="1:42" x14ac:dyDescent="0.2">
      <c r="A1816" s="62" t="s">
        <v>914</v>
      </c>
      <c r="B1816" s="62" t="s">
        <v>1150</v>
      </c>
      <c r="C1816" s="62" t="s">
        <v>1188</v>
      </c>
      <c r="D1816" s="232" t="s">
        <v>1860</v>
      </c>
      <c r="E1816" s="62" t="s">
        <v>1708</v>
      </c>
      <c r="F1816" s="63">
        <v>3.01</v>
      </c>
      <c r="G1816" s="63">
        <v>0</v>
      </c>
      <c r="H1816" s="63">
        <f>ROUND(F1816*AD1816,2)</f>
        <v>0</v>
      </c>
      <c r="I1816" s="63">
        <f>J1816-H1816</f>
        <v>0</v>
      </c>
      <c r="J1816" s="63">
        <f>ROUND(F1816*G1816,2)</f>
        <v>0</v>
      </c>
      <c r="K1816" s="63">
        <v>1.6E-2</v>
      </c>
      <c r="L1816" s="63">
        <f>F1816*K1816</f>
        <v>4.8159999999999994E-2</v>
      </c>
      <c r="M1816" s="64" t="s">
        <v>1731</v>
      </c>
      <c r="N1816" s="63">
        <f>IF(M1816="5",I1816,0)</f>
        <v>0</v>
      </c>
      <c r="Y1816" s="63">
        <f>IF(AC1816=0,J1816,0)</f>
        <v>0</v>
      </c>
      <c r="Z1816" s="63">
        <f>IF(AC1816=15,J1816,0)</f>
        <v>0</v>
      </c>
      <c r="AA1816" s="63">
        <f>IF(AC1816=21,J1816,0)</f>
        <v>0</v>
      </c>
      <c r="AC1816" s="58">
        <v>21</v>
      </c>
      <c r="AD1816" s="58">
        <f>G1816*1</f>
        <v>0</v>
      </c>
      <c r="AE1816" s="58">
        <f>G1816*(1-1)</f>
        <v>0</v>
      </c>
      <c r="AL1816" s="58">
        <f>F1816*AD1816</f>
        <v>0</v>
      </c>
      <c r="AM1816" s="58">
        <f>F1816*AE1816</f>
        <v>0</v>
      </c>
      <c r="AN1816" s="59" t="s">
        <v>1752</v>
      </c>
      <c r="AO1816" s="59" t="s">
        <v>1765</v>
      </c>
      <c r="AP1816" s="47" t="s">
        <v>1780</v>
      </c>
    </row>
    <row r="1817" spans="1:42" x14ac:dyDescent="0.2">
      <c r="D1817" s="60" t="s">
        <v>1596</v>
      </c>
      <c r="F1817" s="61">
        <v>3.01</v>
      </c>
    </row>
    <row r="1818" spans="1:42" x14ac:dyDescent="0.2">
      <c r="A1818" s="55" t="s">
        <v>915</v>
      </c>
      <c r="B1818" s="55" t="s">
        <v>1150</v>
      </c>
      <c r="C1818" s="55" t="s">
        <v>1189</v>
      </c>
      <c r="D1818" s="55" t="s">
        <v>1288</v>
      </c>
      <c r="E1818" s="55" t="s">
        <v>1710</v>
      </c>
      <c r="F1818" s="56">
        <v>0.06</v>
      </c>
      <c r="G1818" s="56">
        <v>0</v>
      </c>
      <c r="H1818" s="56">
        <f>ROUND(F1818*AD1818,2)</f>
        <v>0</v>
      </c>
      <c r="I1818" s="56">
        <f>J1818-H1818</f>
        <v>0</v>
      </c>
      <c r="J1818" s="56">
        <f>ROUND(F1818*G1818,2)</f>
        <v>0</v>
      </c>
      <c r="K1818" s="56">
        <v>0</v>
      </c>
      <c r="L1818" s="56">
        <f>F1818*K1818</f>
        <v>0</v>
      </c>
      <c r="M1818" s="57" t="s">
        <v>10</v>
      </c>
      <c r="N1818" s="56">
        <f>IF(M1818="5",I1818,0)</f>
        <v>0</v>
      </c>
      <c r="Y1818" s="56">
        <f>IF(AC1818=0,J1818,0)</f>
        <v>0</v>
      </c>
      <c r="Z1818" s="56">
        <f>IF(AC1818=15,J1818,0)</f>
        <v>0</v>
      </c>
      <c r="AA1818" s="56">
        <f>IF(AC1818=21,J1818,0)</f>
        <v>0</v>
      </c>
      <c r="AC1818" s="58">
        <v>21</v>
      </c>
      <c r="AD1818" s="58">
        <f>G1818*0</f>
        <v>0</v>
      </c>
      <c r="AE1818" s="58">
        <f>G1818*(1-0)</f>
        <v>0</v>
      </c>
      <c r="AL1818" s="58">
        <f>F1818*AD1818</f>
        <v>0</v>
      </c>
      <c r="AM1818" s="58">
        <f>F1818*AE1818</f>
        <v>0</v>
      </c>
      <c r="AN1818" s="59" t="s">
        <v>1752</v>
      </c>
      <c r="AO1818" s="59" t="s">
        <v>1765</v>
      </c>
      <c r="AP1818" s="47" t="s">
        <v>1780</v>
      </c>
    </row>
    <row r="1819" spans="1:42" x14ac:dyDescent="0.2">
      <c r="D1819" s="60" t="s">
        <v>1597</v>
      </c>
      <c r="F1819" s="61">
        <v>0.06</v>
      </c>
    </row>
    <row r="1820" spans="1:42" x14ac:dyDescent="0.2">
      <c r="A1820" s="52"/>
      <c r="B1820" s="53" t="s">
        <v>1150</v>
      </c>
      <c r="C1820" s="53" t="s">
        <v>767</v>
      </c>
      <c r="D1820" s="269" t="s">
        <v>1290</v>
      </c>
      <c r="E1820" s="270"/>
      <c r="F1820" s="270"/>
      <c r="G1820" s="270"/>
      <c r="H1820" s="54">
        <f>SUM(H1821:H1841)</f>
        <v>0</v>
      </c>
      <c r="I1820" s="54">
        <f>SUM(I1821:I1841)</f>
        <v>0</v>
      </c>
      <c r="J1820" s="54">
        <f>H1820+I1820</f>
        <v>0</v>
      </c>
      <c r="K1820" s="47"/>
      <c r="L1820" s="54">
        <f>SUM(L1821:L1841)</f>
        <v>0.36189000000000004</v>
      </c>
      <c r="O1820" s="54">
        <f>IF(P1820="PR",J1820,SUM(N1821:N1841))</f>
        <v>0</v>
      </c>
      <c r="P1820" s="47" t="s">
        <v>1735</v>
      </c>
      <c r="Q1820" s="54">
        <f>IF(P1820="HS",H1820,0)</f>
        <v>0</v>
      </c>
      <c r="R1820" s="54">
        <f>IF(P1820="HS",I1820-O1820,0)</f>
        <v>0</v>
      </c>
      <c r="S1820" s="54">
        <f>IF(P1820="PS",H1820,0)</f>
        <v>0</v>
      </c>
      <c r="T1820" s="54">
        <f>IF(P1820="PS",I1820-O1820,0)</f>
        <v>0</v>
      </c>
      <c r="U1820" s="54">
        <f>IF(P1820="MP",H1820,0)</f>
        <v>0</v>
      </c>
      <c r="V1820" s="54">
        <f>IF(P1820="MP",I1820-O1820,0)</f>
        <v>0</v>
      </c>
      <c r="W1820" s="54">
        <f>IF(P1820="OM",H1820,0)</f>
        <v>0</v>
      </c>
      <c r="X1820" s="47" t="s">
        <v>1150</v>
      </c>
      <c r="AH1820" s="54">
        <f>SUM(Y1821:Y1841)</f>
        <v>0</v>
      </c>
      <c r="AI1820" s="54">
        <f>SUM(Z1821:Z1841)</f>
        <v>0</v>
      </c>
      <c r="AJ1820" s="54">
        <f>SUM(AA1821:AA1841)</f>
        <v>0</v>
      </c>
    </row>
    <row r="1821" spans="1:42" x14ac:dyDescent="0.2">
      <c r="A1821" s="55" t="s">
        <v>916</v>
      </c>
      <c r="B1821" s="55" t="s">
        <v>1150</v>
      </c>
      <c r="C1821" s="55" t="s">
        <v>1190</v>
      </c>
      <c r="D1821" s="55" t="s">
        <v>1291</v>
      </c>
      <c r="E1821" s="55" t="s">
        <v>1708</v>
      </c>
      <c r="F1821" s="56">
        <v>17.2</v>
      </c>
      <c r="G1821" s="56">
        <v>0</v>
      </c>
      <c r="H1821" s="56">
        <f>ROUND(F1821*AD1821,2)</f>
        <v>0</v>
      </c>
      <c r="I1821" s="56">
        <f>J1821-H1821</f>
        <v>0</v>
      </c>
      <c r="J1821" s="56">
        <f>ROUND(F1821*G1821,2)</f>
        <v>0</v>
      </c>
      <c r="K1821" s="56">
        <v>0</v>
      </c>
      <c r="L1821" s="56">
        <f>F1821*K1821</f>
        <v>0</v>
      </c>
      <c r="M1821" s="57" t="s">
        <v>7</v>
      </c>
      <c r="N1821" s="56">
        <f>IF(M1821="5",I1821,0)</f>
        <v>0</v>
      </c>
      <c r="Y1821" s="56">
        <f>IF(AC1821=0,J1821,0)</f>
        <v>0</v>
      </c>
      <c r="Z1821" s="56">
        <f>IF(AC1821=15,J1821,0)</f>
        <v>0</v>
      </c>
      <c r="AA1821" s="56">
        <f>IF(AC1821=21,J1821,0)</f>
        <v>0</v>
      </c>
      <c r="AC1821" s="58">
        <v>21</v>
      </c>
      <c r="AD1821" s="58">
        <f>G1821*0.334494773519164</f>
        <v>0</v>
      </c>
      <c r="AE1821" s="58">
        <f>G1821*(1-0.334494773519164)</f>
        <v>0</v>
      </c>
      <c r="AL1821" s="58">
        <f>F1821*AD1821</f>
        <v>0</v>
      </c>
      <c r="AM1821" s="58">
        <f>F1821*AE1821</f>
        <v>0</v>
      </c>
      <c r="AN1821" s="59" t="s">
        <v>1753</v>
      </c>
      <c r="AO1821" s="59" t="s">
        <v>1766</v>
      </c>
      <c r="AP1821" s="47" t="s">
        <v>1780</v>
      </c>
    </row>
    <row r="1822" spans="1:42" x14ac:dyDescent="0.2">
      <c r="D1822" s="60" t="s">
        <v>1598</v>
      </c>
      <c r="F1822" s="61">
        <v>17.2</v>
      </c>
    </row>
    <row r="1823" spans="1:42" x14ac:dyDescent="0.2">
      <c r="A1823" s="55" t="s">
        <v>917</v>
      </c>
      <c r="B1823" s="55" t="s">
        <v>1150</v>
      </c>
      <c r="C1823" s="55" t="s">
        <v>1191</v>
      </c>
      <c r="D1823" s="55" t="s">
        <v>1858</v>
      </c>
      <c r="E1823" s="55" t="s">
        <v>1708</v>
      </c>
      <c r="F1823" s="56">
        <v>17.2</v>
      </c>
      <c r="G1823" s="56">
        <v>0</v>
      </c>
      <c r="H1823" s="56">
        <f>ROUND(F1823*AD1823,2)</f>
        <v>0</v>
      </c>
      <c r="I1823" s="56">
        <f>J1823-H1823</f>
        <v>0</v>
      </c>
      <c r="J1823" s="56">
        <f>ROUND(F1823*G1823,2)</f>
        <v>0</v>
      </c>
      <c r="K1823" s="56">
        <v>1.1E-4</v>
      </c>
      <c r="L1823" s="56">
        <f>F1823*K1823</f>
        <v>1.892E-3</v>
      </c>
      <c r="M1823" s="57" t="s">
        <v>7</v>
      </c>
      <c r="N1823" s="56">
        <f>IF(M1823="5",I1823,0)</f>
        <v>0</v>
      </c>
      <c r="Y1823" s="56">
        <f>IF(AC1823=0,J1823,0)</f>
        <v>0</v>
      </c>
      <c r="Z1823" s="56">
        <f>IF(AC1823=15,J1823,0)</f>
        <v>0</v>
      </c>
      <c r="AA1823" s="56">
        <f>IF(AC1823=21,J1823,0)</f>
        <v>0</v>
      </c>
      <c r="AC1823" s="58">
        <v>21</v>
      </c>
      <c r="AD1823" s="58">
        <f>G1823*0.75</f>
        <v>0</v>
      </c>
      <c r="AE1823" s="58">
        <f>G1823*(1-0.75)</f>
        <v>0</v>
      </c>
      <c r="AL1823" s="58">
        <f>F1823*AD1823</f>
        <v>0</v>
      </c>
      <c r="AM1823" s="58">
        <f>F1823*AE1823</f>
        <v>0</v>
      </c>
      <c r="AN1823" s="59" t="s">
        <v>1753</v>
      </c>
      <c r="AO1823" s="59" t="s">
        <v>1766</v>
      </c>
      <c r="AP1823" s="47" t="s">
        <v>1780</v>
      </c>
    </row>
    <row r="1824" spans="1:42" x14ac:dyDescent="0.2">
      <c r="D1824" s="60" t="s">
        <v>1599</v>
      </c>
      <c r="F1824" s="61">
        <v>17.2</v>
      </c>
    </row>
    <row r="1825" spans="1:42" x14ac:dyDescent="0.2">
      <c r="A1825" s="55" t="s">
        <v>918</v>
      </c>
      <c r="B1825" s="55" t="s">
        <v>1150</v>
      </c>
      <c r="C1825" s="55" t="s">
        <v>1192</v>
      </c>
      <c r="D1825" s="233" t="s">
        <v>1861</v>
      </c>
      <c r="E1825" s="55" t="s">
        <v>1708</v>
      </c>
      <c r="F1825" s="56">
        <v>17.2</v>
      </c>
      <c r="G1825" s="56">
        <v>0</v>
      </c>
      <c r="H1825" s="56">
        <f>ROUND(F1825*AD1825,2)</f>
        <v>0</v>
      </c>
      <c r="I1825" s="56">
        <f>J1825-H1825</f>
        <v>0</v>
      </c>
      <c r="J1825" s="56">
        <f>ROUND(F1825*G1825,2)</f>
        <v>0</v>
      </c>
      <c r="K1825" s="56">
        <v>3.5000000000000001E-3</v>
      </c>
      <c r="L1825" s="56">
        <f>F1825*K1825</f>
        <v>6.0199999999999997E-2</v>
      </c>
      <c r="M1825" s="57" t="s">
        <v>7</v>
      </c>
      <c r="N1825" s="56">
        <f>IF(M1825="5",I1825,0)</f>
        <v>0</v>
      </c>
      <c r="Y1825" s="56">
        <f>IF(AC1825=0,J1825,0)</f>
        <v>0</v>
      </c>
      <c r="Z1825" s="56">
        <f>IF(AC1825=15,J1825,0)</f>
        <v>0</v>
      </c>
      <c r="AA1825" s="56">
        <f>IF(AC1825=21,J1825,0)</f>
        <v>0</v>
      </c>
      <c r="AC1825" s="58">
        <v>21</v>
      </c>
      <c r="AD1825" s="58">
        <f>G1825*0.315275310834813</f>
        <v>0</v>
      </c>
      <c r="AE1825" s="58">
        <f>G1825*(1-0.315275310834813)</f>
        <v>0</v>
      </c>
      <c r="AL1825" s="58">
        <f>F1825*AD1825</f>
        <v>0</v>
      </c>
      <c r="AM1825" s="58">
        <f>F1825*AE1825</f>
        <v>0</v>
      </c>
      <c r="AN1825" s="59" t="s">
        <v>1753</v>
      </c>
      <c r="AO1825" s="59" t="s">
        <v>1766</v>
      </c>
      <c r="AP1825" s="47" t="s">
        <v>1780</v>
      </c>
    </row>
    <row r="1826" spans="1:42" x14ac:dyDescent="0.2">
      <c r="D1826" s="60" t="s">
        <v>1599</v>
      </c>
      <c r="F1826" s="61">
        <v>17.2</v>
      </c>
    </row>
    <row r="1827" spans="1:42" x14ac:dyDescent="0.2">
      <c r="A1827" s="62" t="s">
        <v>919</v>
      </c>
      <c r="B1827" s="62" t="s">
        <v>1150</v>
      </c>
      <c r="C1827" s="62" t="s">
        <v>1193</v>
      </c>
      <c r="D1827" s="234" t="s">
        <v>1862</v>
      </c>
      <c r="E1827" s="62" t="s">
        <v>1708</v>
      </c>
      <c r="F1827" s="63">
        <v>18.059999999999999</v>
      </c>
      <c r="G1827" s="63">
        <v>0</v>
      </c>
      <c r="H1827" s="63">
        <f>ROUND(F1827*AD1827,2)</f>
        <v>0</v>
      </c>
      <c r="I1827" s="63">
        <f>J1827-H1827</f>
        <v>0</v>
      </c>
      <c r="J1827" s="63">
        <f>ROUND(F1827*G1827,2)</f>
        <v>0</v>
      </c>
      <c r="K1827" s="63">
        <v>1.6E-2</v>
      </c>
      <c r="L1827" s="63">
        <f>F1827*K1827</f>
        <v>0.28895999999999999</v>
      </c>
      <c r="M1827" s="64" t="s">
        <v>1731</v>
      </c>
      <c r="N1827" s="63">
        <f>IF(M1827="5",I1827,0)</f>
        <v>0</v>
      </c>
      <c r="Y1827" s="63">
        <f>IF(AC1827=0,J1827,0)</f>
        <v>0</v>
      </c>
      <c r="Z1827" s="63">
        <f>IF(AC1827=15,J1827,0)</f>
        <v>0</v>
      </c>
      <c r="AA1827" s="63">
        <f>IF(AC1827=21,J1827,0)</f>
        <v>0</v>
      </c>
      <c r="AC1827" s="58">
        <v>21</v>
      </c>
      <c r="AD1827" s="58">
        <f>G1827*1</f>
        <v>0</v>
      </c>
      <c r="AE1827" s="58">
        <f>G1827*(1-1)</f>
        <v>0</v>
      </c>
      <c r="AL1827" s="58">
        <f>F1827*AD1827</f>
        <v>0</v>
      </c>
      <c r="AM1827" s="58">
        <f>F1827*AE1827</f>
        <v>0</v>
      </c>
      <c r="AN1827" s="59" t="s">
        <v>1753</v>
      </c>
      <c r="AO1827" s="59" t="s">
        <v>1766</v>
      </c>
      <c r="AP1827" s="47" t="s">
        <v>1780</v>
      </c>
    </row>
    <row r="1828" spans="1:42" x14ac:dyDescent="0.2">
      <c r="D1828" s="60" t="s">
        <v>1600</v>
      </c>
      <c r="F1828" s="61">
        <v>18.059999999999999</v>
      </c>
    </row>
    <row r="1829" spans="1:42" x14ac:dyDescent="0.2">
      <c r="A1829" s="55" t="s">
        <v>920</v>
      </c>
      <c r="B1829" s="55" t="s">
        <v>1150</v>
      </c>
      <c r="C1829" s="55" t="s">
        <v>1194</v>
      </c>
      <c r="D1829" s="55" t="s">
        <v>1296</v>
      </c>
      <c r="E1829" s="55" t="s">
        <v>1708</v>
      </c>
      <c r="F1829" s="56">
        <v>17.2</v>
      </c>
      <c r="G1829" s="56">
        <v>0</v>
      </c>
      <c r="H1829" s="56">
        <f>ROUND(F1829*AD1829,2)</f>
        <v>0</v>
      </c>
      <c r="I1829" s="56">
        <f>J1829-H1829</f>
        <v>0</v>
      </c>
      <c r="J1829" s="56">
        <f>ROUND(F1829*G1829,2)</f>
        <v>0</v>
      </c>
      <c r="K1829" s="56">
        <v>1.1E-4</v>
      </c>
      <c r="L1829" s="56">
        <f>F1829*K1829</f>
        <v>1.892E-3</v>
      </c>
      <c r="M1829" s="57" t="s">
        <v>7</v>
      </c>
      <c r="N1829" s="56">
        <f>IF(M1829="5",I1829,0)</f>
        <v>0</v>
      </c>
      <c r="Y1829" s="56">
        <f>IF(AC1829=0,J1829,0)</f>
        <v>0</v>
      </c>
      <c r="Z1829" s="56">
        <f>IF(AC1829=15,J1829,0)</f>
        <v>0</v>
      </c>
      <c r="AA1829" s="56">
        <f>IF(AC1829=21,J1829,0)</f>
        <v>0</v>
      </c>
      <c r="AC1829" s="58">
        <v>21</v>
      </c>
      <c r="AD1829" s="58">
        <f>G1829*1</f>
        <v>0</v>
      </c>
      <c r="AE1829" s="58">
        <f>G1829*(1-1)</f>
        <v>0</v>
      </c>
      <c r="AL1829" s="58">
        <f>F1829*AD1829</f>
        <v>0</v>
      </c>
      <c r="AM1829" s="58">
        <f>F1829*AE1829</f>
        <v>0</v>
      </c>
      <c r="AN1829" s="59" t="s">
        <v>1753</v>
      </c>
      <c r="AO1829" s="59" t="s">
        <v>1766</v>
      </c>
      <c r="AP1829" s="47" t="s">
        <v>1780</v>
      </c>
    </row>
    <row r="1830" spans="1:42" x14ac:dyDescent="0.2">
      <c r="D1830" s="60" t="s">
        <v>1593</v>
      </c>
      <c r="F1830" s="61">
        <v>17.2</v>
      </c>
    </row>
    <row r="1831" spans="1:42" x14ac:dyDescent="0.2">
      <c r="A1831" s="55" t="s">
        <v>921</v>
      </c>
      <c r="B1831" s="55" t="s">
        <v>1150</v>
      </c>
      <c r="C1831" s="55" t="s">
        <v>1195</v>
      </c>
      <c r="D1831" s="55" t="s">
        <v>1297</v>
      </c>
      <c r="E1831" s="55" t="s">
        <v>1709</v>
      </c>
      <c r="F1831" s="56">
        <v>28.4</v>
      </c>
      <c r="G1831" s="56">
        <v>0</v>
      </c>
      <c r="H1831" s="56">
        <f>ROUND(F1831*AD1831,2)</f>
        <v>0</v>
      </c>
      <c r="I1831" s="56">
        <f>J1831-H1831</f>
        <v>0</v>
      </c>
      <c r="J1831" s="56">
        <f>ROUND(F1831*G1831,2)</f>
        <v>0</v>
      </c>
      <c r="K1831" s="56">
        <v>0</v>
      </c>
      <c r="L1831" s="56">
        <f>F1831*K1831</f>
        <v>0</v>
      </c>
      <c r="M1831" s="57" t="s">
        <v>7</v>
      </c>
      <c r="N1831" s="56">
        <f>IF(M1831="5",I1831,0)</f>
        <v>0</v>
      </c>
      <c r="Y1831" s="56">
        <f>IF(AC1831=0,J1831,0)</f>
        <v>0</v>
      </c>
      <c r="Z1831" s="56">
        <f>IF(AC1831=15,J1831,0)</f>
        <v>0</v>
      </c>
      <c r="AA1831" s="56">
        <f>IF(AC1831=21,J1831,0)</f>
        <v>0</v>
      </c>
      <c r="AC1831" s="58">
        <v>21</v>
      </c>
      <c r="AD1831" s="58">
        <f>G1831*0</f>
        <v>0</v>
      </c>
      <c r="AE1831" s="58">
        <f>G1831*(1-0)</f>
        <v>0</v>
      </c>
      <c r="AL1831" s="58">
        <f>F1831*AD1831</f>
        <v>0</v>
      </c>
      <c r="AM1831" s="58">
        <f>F1831*AE1831</f>
        <v>0</v>
      </c>
      <c r="AN1831" s="59" t="s">
        <v>1753</v>
      </c>
      <c r="AO1831" s="59" t="s">
        <v>1766</v>
      </c>
      <c r="AP1831" s="47" t="s">
        <v>1780</v>
      </c>
    </row>
    <row r="1832" spans="1:42" x14ac:dyDescent="0.2">
      <c r="D1832" s="60" t="s">
        <v>1601</v>
      </c>
      <c r="F1832" s="61">
        <v>19</v>
      </c>
    </row>
    <row r="1833" spans="1:42" x14ac:dyDescent="0.2">
      <c r="D1833" s="60" t="s">
        <v>1602</v>
      </c>
      <c r="F1833" s="61">
        <v>1.4</v>
      </c>
    </row>
    <row r="1834" spans="1:42" x14ac:dyDescent="0.2">
      <c r="D1834" s="60" t="s">
        <v>1603</v>
      </c>
      <c r="F1834" s="61">
        <v>8</v>
      </c>
    </row>
    <row r="1835" spans="1:42" x14ac:dyDescent="0.2">
      <c r="A1835" s="55" t="s">
        <v>922</v>
      </c>
      <c r="B1835" s="55" t="s">
        <v>1150</v>
      </c>
      <c r="C1835" s="55" t="s">
        <v>1196</v>
      </c>
      <c r="D1835" s="55" t="s">
        <v>1301</v>
      </c>
      <c r="E1835" s="55" t="s">
        <v>1709</v>
      </c>
      <c r="F1835" s="56">
        <v>1.47</v>
      </c>
      <c r="G1835" s="56">
        <v>0</v>
      </c>
      <c r="H1835" s="56">
        <f>ROUND(F1835*AD1835,2)</f>
        <v>0</v>
      </c>
      <c r="I1835" s="56">
        <f>J1835-H1835</f>
        <v>0</v>
      </c>
      <c r="J1835" s="56">
        <f>ROUND(F1835*G1835,2)</f>
        <v>0</v>
      </c>
      <c r="K1835" s="56">
        <v>2.9999999999999997E-4</v>
      </c>
      <c r="L1835" s="56">
        <f>F1835*K1835</f>
        <v>4.4099999999999993E-4</v>
      </c>
      <c r="M1835" s="57" t="s">
        <v>7</v>
      </c>
      <c r="N1835" s="56">
        <f>IF(M1835="5",I1835,0)</f>
        <v>0</v>
      </c>
      <c r="Y1835" s="56">
        <f>IF(AC1835=0,J1835,0)</f>
        <v>0</v>
      </c>
      <c r="Z1835" s="56">
        <f>IF(AC1835=15,J1835,0)</f>
        <v>0</v>
      </c>
      <c r="AA1835" s="56">
        <f>IF(AC1835=21,J1835,0)</f>
        <v>0</v>
      </c>
      <c r="AC1835" s="58">
        <v>21</v>
      </c>
      <c r="AD1835" s="58">
        <f>G1835*1</f>
        <v>0</v>
      </c>
      <c r="AE1835" s="58">
        <f>G1835*(1-1)</f>
        <v>0</v>
      </c>
      <c r="AL1835" s="58">
        <f>F1835*AD1835</f>
        <v>0</v>
      </c>
      <c r="AM1835" s="58">
        <f>F1835*AE1835</f>
        <v>0</v>
      </c>
      <c r="AN1835" s="59" t="s">
        <v>1753</v>
      </c>
      <c r="AO1835" s="59" t="s">
        <v>1766</v>
      </c>
      <c r="AP1835" s="47" t="s">
        <v>1780</v>
      </c>
    </row>
    <row r="1836" spans="1:42" x14ac:dyDescent="0.2">
      <c r="D1836" s="60" t="s">
        <v>1604</v>
      </c>
      <c r="F1836" s="61">
        <v>1.47</v>
      </c>
    </row>
    <row r="1837" spans="1:42" x14ac:dyDescent="0.2">
      <c r="A1837" s="55" t="s">
        <v>923</v>
      </c>
      <c r="B1837" s="55" t="s">
        <v>1150</v>
      </c>
      <c r="C1837" s="55" t="s">
        <v>1197</v>
      </c>
      <c r="D1837" s="55" t="s">
        <v>1303</v>
      </c>
      <c r="E1837" s="55" t="s">
        <v>1709</v>
      </c>
      <c r="F1837" s="56">
        <v>19.95</v>
      </c>
      <c r="G1837" s="56">
        <v>0</v>
      </c>
      <c r="H1837" s="56">
        <f>ROUND(F1837*AD1837,2)</f>
        <v>0</v>
      </c>
      <c r="I1837" s="56">
        <f>J1837-H1837</f>
        <v>0</v>
      </c>
      <c r="J1837" s="56">
        <f>ROUND(F1837*G1837,2)</f>
        <v>0</v>
      </c>
      <c r="K1837" s="56">
        <v>2.9999999999999997E-4</v>
      </c>
      <c r="L1837" s="56">
        <f>F1837*K1837</f>
        <v>5.984999999999999E-3</v>
      </c>
      <c r="M1837" s="57" t="s">
        <v>7</v>
      </c>
      <c r="N1837" s="56">
        <f>IF(M1837="5",I1837,0)</f>
        <v>0</v>
      </c>
      <c r="Y1837" s="56">
        <f>IF(AC1837=0,J1837,0)</f>
        <v>0</v>
      </c>
      <c r="Z1837" s="56">
        <f>IF(AC1837=15,J1837,0)</f>
        <v>0</v>
      </c>
      <c r="AA1837" s="56">
        <f>IF(AC1837=21,J1837,0)</f>
        <v>0</v>
      </c>
      <c r="AC1837" s="58">
        <v>21</v>
      </c>
      <c r="AD1837" s="58">
        <f>G1837*1</f>
        <v>0</v>
      </c>
      <c r="AE1837" s="58">
        <f>G1837*(1-1)</f>
        <v>0</v>
      </c>
      <c r="AL1837" s="58">
        <f>F1837*AD1837</f>
        <v>0</v>
      </c>
      <c r="AM1837" s="58">
        <f>F1837*AE1837</f>
        <v>0</v>
      </c>
      <c r="AN1837" s="59" t="s">
        <v>1753</v>
      </c>
      <c r="AO1837" s="59" t="s">
        <v>1766</v>
      </c>
      <c r="AP1837" s="47" t="s">
        <v>1780</v>
      </c>
    </row>
    <row r="1838" spans="1:42" x14ac:dyDescent="0.2">
      <c r="D1838" s="60" t="s">
        <v>1605</v>
      </c>
      <c r="F1838" s="61">
        <v>19.95</v>
      </c>
    </row>
    <row r="1839" spans="1:42" x14ac:dyDescent="0.2">
      <c r="A1839" s="55" t="s">
        <v>924</v>
      </c>
      <c r="B1839" s="55" t="s">
        <v>1150</v>
      </c>
      <c r="C1839" s="55" t="s">
        <v>1198</v>
      </c>
      <c r="D1839" s="55" t="s">
        <v>1305</v>
      </c>
      <c r="E1839" s="55" t="s">
        <v>1709</v>
      </c>
      <c r="F1839" s="56">
        <v>8.4</v>
      </c>
      <c r="G1839" s="56">
        <v>0</v>
      </c>
      <c r="H1839" s="56">
        <f>ROUND(F1839*AD1839,2)</f>
        <v>0</v>
      </c>
      <c r="I1839" s="56">
        <f>J1839-H1839</f>
        <v>0</v>
      </c>
      <c r="J1839" s="56">
        <f>ROUND(F1839*G1839,2)</f>
        <v>0</v>
      </c>
      <c r="K1839" s="56">
        <v>2.9999999999999997E-4</v>
      </c>
      <c r="L1839" s="56">
        <f>F1839*K1839</f>
        <v>2.5199999999999997E-3</v>
      </c>
      <c r="M1839" s="57" t="s">
        <v>7</v>
      </c>
      <c r="N1839" s="56">
        <f>IF(M1839="5",I1839,0)</f>
        <v>0</v>
      </c>
      <c r="Y1839" s="56">
        <f>IF(AC1839=0,J1839,0)</f>
        <v>0</v>
      </c>
      <c r="Z1839" s="56">
        <f>IF(AC1839=15,J1839,0)</f>
        <v>0</v>
      </c>
      <c r="AA1839" s="56">
        <f>IF(AC1839=21,J1839,0)</f>
        <v>0</v>
      </c>
      <c r="AC1839" s="58">
        <v>21</v>
      </c>
      <c r="AD1839" s="58">
        <f>G1839*1</f>
        <v>0</v>
      </c>
      <c r="AE1839" s="58">
        <f>G1839*(1-1)</f>
        <v>0</v>
      </c>
      <c r="AL1839" s="58">
        <f>F1839*AD1839</f>
        <v>0</v>
      </c>
      <c r="AM1839" s="58">
        <f>F1839*AE1839</f>
        <v>0</v>
      </c>
      <c r="AN1839" s="59" t="s">
        <v>1753</v>
      </c>
      <c r="AO1839" s="59" t="s">
        <v>1766</v>
      </c>
      <c r="AP1839" s="47" t="s">
        <v>1780</v>
      </c>
    </row>
    <row r="1840" spans="1:42" x14ac:dyDescent="0.2">
      <c r="D1840" s="60" t="s">
        <v>1606</v>
      </c>
      <c r="F1840" s="61">
        <v>8.4</v>
      </c>
    </row>
    <row r="1841" spans="1:42" x14ac:dyDescent="0.2">
      <c r="A1841" s="55" t="s">
        <v>925</v>
      </c>
      <c r="B1841" s="55" t="s">
        <v>1150</v>
      </c>
      <c r="C1841" s="55" t="s">
        <v>1199</v>
      </c>
      <c r="D1841" s="55" t="s">
        <v>1307</v>
      </c>
      <c r="E1841" s="55" t="s">
        <v>1710</v>
      </c>
      <c r="F1841" s="56">
        <v>0.36</v>
      </c>
      <c r="G1841" s="56">
        <v>0</v>
      </c>
      <c r="H1841" s="56">
        <f>ROUND(F1841*AD1841,2)</f>
        <v>0</v>
      </c>
      <c r="I1841" s="56">
        <f>J1841-H1841</f>
        <v>0</v>
      </c>
      <c r="J1841" s="56">
        <f>ROUND(F1841*G1841,2)</f>
        <v>0</v>
      </c>
      <c r="K1841" s="56">
        <v>0</v>
      </c>
      <c r="L1841" s="56">
        <f>F1841*K1841</f>
        <v>0</v>
      </c>
      <c r="M1841" s="57" t="s">
        <v>10</v>
      </c>
      <c r="N1841" s="56">
        <f>IF(M1841="5",I1841,0)</f>
        <v>0</v>
      </c>
      <c r="Y1841" s="56">
        <f>IF(AC1841=0,J1841,0)</f>
        <v>0</v>
      </c>
      <c r="Z1841" s="56">
        <f>IF(AC1841=15,J1841,0)</f>
        <v>0</v>
      </c>
      <c r="AA1841" s="56">
        <f>IF(AC1841=21,J1841,0)</f>
        <v>0</v>
      </c>
      <c r="AC1841" s="58">
        <v>21</v>
      </c>
      <c r="AD1841" s="58">
        <f>G1841*0</f>
        <v>0</v>
      </c>
      <c r="AE1841" s="58">
        <f>G1841*(1-0)</f>
        <v>0</v>
      </c>
      <c r="AL1841" s="58">
        <f>F1841*AD1841</f>
        <v>0</v>
      </c>
      <c r="AM1841" s="58">
        <f>F1841*AE1841</f>
        <v>0</v>
      </c>
      <c r="AN1841" s="59" t="s">
        <v>1753</v>
      </c>
      <c r="AO1841" s="59" t="s">
        <v>1766</v>
      </c>
      <c r="AP1841" s="47" t="s">
        <v>1780</v>
      </c>
    </row>
    <row r="1842" spans="1:42" x14ac:dyDescent="0.2">
      <c r="D1842" s="60" t="s">
        <v>1607</v>
      </c>
      <c r="F1842" s="61">
        <v>0.36</v>
      </c>
    </row>
    <row r="1843" spans="1:42" x14ac:dyDescent="0.2">
      <c r="A1843" s="52"/>
      <c r="B1843" s="53" t="s">
        <v>1150</v>
      </c>
      <c r="C1843" s="53" t="s">
        <v>770</v>
      </c>
      <c r="D1843" s="269" t="s">
        <v>1309</v>
      </c>
      <c r="E1843" s="270"/>
      <c r="F1843" s="270"/>
      <c r="G1843" s="270"/>
      <c r="H1843" s="54">
        <f>SUM(H1844:H1846)</f>
        <v>0</v>
      </c>
      <c r="I1843" s="54">
        <f>SUM(I1844:I1846)</f>
        <v>0</v>
      </c>
      <c r="J1843" s="54">
        <f>H1843+I1843</f>
        <v>0</v>
      </c>
      <c r="K1843" s="47"/>
      <c r="L1843" s="54">
        <f>SUM(L1844:L1846)</f>
        <v>6.5519999999999999E-4</v>
      </c>
      <c r="O1843" s="54">
        <f>IF(P1843="PR",J1843,SUM(N1844:N1846))</f>
        <v>0</v>
      </c>
      <c r="P1843" s="47" t="s">
        <v>1735</v>
      </c>
      <c r="Q1843" s="54">
        <f>IF(P1843="HS",H1843,0)</f>
        <v>0</v>
      </c>
      <c r="R1843" s="54">
        <f>IF(P1843="HS",I1843-O1843,0)</f>
        <v>0</v>
      </c>
      <c r="S1843" s="54">
        <f>IF(P1843="PS",H1843,0)</f>
        <v>0</v>
      </c>
      <c r="T1843" s="54">
        <f>IF(P1843="PS",I1843-O1843,0)</f>
        <v>0</v>
      </c>
      <c r="U1843" s="54">
        <f>IF(P1843="MP",H1843,0)</f>
        <v>0</v>
      </c>
      <c r="V1843" s="54">
        <f>IF(P1843="MP",I1843-O1843,0)</f>
        <v>0</v>
      </c>
      <c r="W1843" s="54">
        <f>IF(P1843="OM",H1843,0)</f>
        <v>0</v>
      </c>
      <c r="X1843" s="47" t="s">
        <v>1150</v>
      </c>
      <c r="AH1843" s="54">
        <f>SUM(Y1844:Y1846)</f>
        <v>0</v>
      </c>
      <c r="AI1843" s="54">
        <f>SUM(Z1844:Z1846)</f>
        <v>0</v>
      </c>
      <c r="AJ1843" s="54">
        <f>SUM(AA1844:AA1846)</f>
        <v>0</v>
      </c>
    </row>
    <row r="1844" spans="1:42" x14ac:dyDescent="0.2">
      <c r="A1844" s="55" t="s">
        <v>926</v>
      </c>
      <c r="B1844" s="55" t="s">
        <v>1150</v>
      </c>
      <c r="C1844" s="55" t="s">
        <v>1200</v>
      </c>
      <c r="D1844" s="55" t="s">
        <v>1310</v>
      </c>
      <c r="E1844" s="55" t="s">
        <v>1708</v>
      </c>
      <c r="F1844" s="56">
        <v>3.12</v>
      </c>
      <c r="G1844" s="56">
        <v>0</v>
      </c>
      <c r="H1844" s="56">
        <f>ROUND(F1844*AD1844,2)</f>
        <v>0</v>
      </c>
      <c r="I1844" s="56">
        <f>J1844-H1844</f>
        <v>0</v>
      </c>
      <c r="J1844" s="56">
        <f>ROUND(F1844*G1844,2)</f>
        <v>0</v>
      </c>
      <c r="K1844" s="56">
        <v>6.9999999999999994E-5</v>
      </c>
      <c r="L1844" s="56">
        <f>F1844*K1844</f>
        <v>2.184E-4</v>
      </c>
      <c r="M1844" s="57" t="s">
        <v>7</v>
      </c>
      <c r="N1844" s="56">
        <f>IF(M1844="5",I1844,0)</f>
        <v>0</v>
      </c>
      <c r="Y1844" s="56">
        <f>IF(AC1844=0,J1844,0)</f>
        <v>0</v>
      </c>
      <c r="Z1844" s="56">
        <f>IF(AC1844=15,J1844,0)</f>
        <v>0</v>
      </c>
      <c r="AA1844" s="56">
        <f>IF(AC1844=21,J1844,0)</f>
        <v>0</v>
      </c>
      <c r="AC1844" s="58">
        <v>21</v>
      </c>
      <c r="AD1844" s="58">
        <f>G1844*0.30859375</f>
        <v>0</v>
      </c>
      <c r="AE1844" s="58">
        <f>G1844*(1-0.30859375)</f>
        <v>0</v>
      </c>
      <c r="AL1844" s="58">
        <f>F1844*AD1844</f>
        <v>0</v>
      </c>
      <c r="AM1844" s="58">
        <f>F1844*AE1844</f>
        <v>0</v>
      </c>
      <c r="AN1844" s="59" t="s">
        <v>1754</v>
      </c>
      <c r="AO1844" s="59" t="s">
        <v>1766</v>
      </c>
      <c r="AP1844" s="47" t="s">
        <v>1780</v>
      </c>
    </row>
    <row r="1845" spans="1:42" x14ac:dyDescent="0.2">
      <c r="D1845" s="60" t="s">
        <v>1608</v>
      </c>
      <c r="F1845" s="61">
        <v>3.12</v>
      </c>
    </row>
    <row r="1846" spans="1:42" x14ac:dyDescent="0.2">
      <c r="A1846" s="55" t="s">
        <v>927</v>
      </c>
      <c r="B1846" s="55" t="s">
        <v>1150</v>
      </c>
      <c r="C1846" s="55" t="s">
        <v>1201</v>
      </c>
      <c r="D1846" s="55" t="s">
        <v>1863</v>
      </c>
      <c r="E1846" s="55" t="s">
        <v>1708</v>
      </c>
      <c r="F1846" s="56">
        <v>3.12</v>
      </c>
      <c r="G1846" s="56">
        <v>0</v>
      </c>
      <c r="H1846" s="56">
        <f>ROUND(F1846*AD1846,2)</f>
        <v>0</v>
      </c>
      <c r="I1846" s="56">
        <f>J1846-H1846</f>
        <v>0</v>
      </c>
      <c r="J1846" s="56">
        <f>ROUND(F1846*G1846,2)</f>
        <v>0</v>
      </c>
      <c r="K1846" s="56">
        <v>1.3999999999999999E-4</v>
      </c>
      <c r="L1846" s="56">
        <f>F1846*K1846</f>
        <v>4.3679999999999999E-4</v>
      </c>
      <c r="M1846" s="57" t="s">
        <v>7</v>
      </c>
      <c r="N1846" s="56">
        <f>IF(M1846="5",I1846,0)</f>
        <v>0</v>
      </c>
      <c r="Y1846" s="56">
        <f>IF(AC1846=0,J1846,0)</f>
        <v>0</v>
      </c>
      <c r="Z1846" s="56">
        <f>IF(AC1846=15,J1846,0)</f>
        <v>0</v>
      </c>
      <c r="AA1846" s="56">
        <f>IF(AC1846=21,J1846,0)</f>
        <v>0</v>
      </c>
      <c r="AC1846" s="58">
        <v>21</v>
      </c>
      <c r="AD1846" s="58">
        <f>G1846*0.45045871559633</f>
        <v>0</v>
      </c>
      <c r="AE1846" s="58">
        <f>G1846*(1-0.45045871559633)</f>
        <v>0</v>
      </c>
      <c r="AL1846" s="58">
        <f>F1846*AD1846</f>
        <v>0</v>
      </c>
      <c r="AM1846" s="58">
        <f>F1846*AE1846</f>
        <v>0</v>
      </c>
      <c r="AN1846" s="59" t="s">
        <v>1754</v>
      </c>
      <c r="AO1846" s="59" t="s">
        <v>1766</v>
      </c>
      <c r="AP1846" s="47" t="s">
        <v>1780</v>
      </c>
    </row>
    <row r="1847" spans="1:42" x14ac:dyDescent="0.2">
      <c r="D1847" s="60" t="s">
        <v>1608</v>
      </c>
      <c r="F1847" s="61">
        <v>3.12</v>
      </c>
    </row>
    <row r="1848" spans="1:42" x14ac:dyDescent="0.2">
      <c r="A1848" s="52"/>
      <c r="B1848" s="53" t="s">
        <v>1150</v>
      </c>
      <c r="C1848" s="53" t="s">
        <v>99</v>
      </c>
      <c r="D1848" s="269" t="s">
        <v>1312</v>
      </c>
      <c r="E1848" s="270"/>
      <c r="F1848" s="270"/>
      <c r="G1848" s="270"/>
      <c r="H1848" s="54">
        <f>SUM(H1849:H1857)</f>
        <v>0</v>
      </c>
      <c r="I1848" s="54">
        <f>SUM(I1849:I1857)</f>
        <v>0</v>
      </c>
      <c r="J1848" s="54">
        <f>H1848+I1848</f>
        <v>0</v>
      </c>
      <c r="K1848" s="47"/>
      <c r="L1848" s="54">
        <f>SUM(L1849:L1857)</f>
        <v>3.5882799999999999E-2</v>
      </c>
      <c r="O1848" s="54">
        <f>IF(P1848="PR",J1848,SUM(N1849:N1857))</f>
        <v>0</v>
      </c>
      <c r="P1848" s="47" t="s">
        <v>1734</v>
      </c>
      <c r="Q1848" s="54">
        <f>IF(P1848="HS",H1848,0)</f>
        <v>0</v>
      </c>
      <c r="R1848" s="54">
        <f>IF(P1848="HS",I1848-O1848,0)</f>
        <v>0</v>
      </c>
      <c r="S1848" s="54">
        <f>IF(P1848="PS",H1848,0)</f>
        <v>0</v>
      </c>
      <c r="T1848" s="54">
        <f>IF(P1848="PS",I1848-O1848,0)</f>
        <v>0</v>
      </c>
      <c r="U1848" s="54">
        <f>IF(P1848="MP",H1848,0)</f>
        <v>0</v>
      </c>
      <c r="V1848" s="54">
        <f>IF(P1848="MP",I1848-O1848,0)</f>
        <v>0</v>
      </c>
      <c r="W1848" s="54">
        <f>IF(P1848="OM",H1848,0)</f>
        <v>0</v>
      </c>
      <c r="X1848" s="47" t="s">
        <v>1150</v>
      </c>
      <c r="AH1848" s="54">
        <f>SUM(Y1849:Y1857)</f>
        <v>0</v>
      </c>
      <c r="AI1848" s="54">
        <f>SUM(Z1849:Z1857)</f>
        <v>0</v>
      </c>
      <c r="AJ1848" s="54">
        <f>SUM(AA1849:AA1857)</f>
        <v>0</v>
      </c>
    </row>
    <row r="1849" spans="1:42" x14ac:dyDescent="0.2">
      <c r="A1849" s="55" t="s">
        <v>928</v>
      </c>
      <c r="B1849" s="55" t="s">
        <v>1150</v>
      </c>
      <c r="C1849" s="55" t="s">
        <v>1202</v>
      </c>
      <c r="D1849" s="55" t="s">
        <v>1313</v>
      </c>
      <c r="E1849" s="55" t="s">
        <v>1712</v>
      </c>
      <c r="F1849" s="56">
        <v>2</v>
      </c>
      <c r="G1849" s="56">
        <v>0</v>
      </c>
      <c r="H1849" s="56">
        <f>ROUND(F1849*AD1849,2)</f>
        <v>0</v>
      </c>
      <c r="I1849" s="56">
        <f>J1849-H1849</f>
        <v>0</v>
      </c>
      <c r="J1849" s="56">
        <f>ROUND(F1849*G1849,2)</f>
        <v>0</v>
      </c>
      <c r="K1849" s="56">
        <v>0</v>
      </c>
      <c r="L1849" s="56">
        <f>F1849*K1849</f>
        <v>0</v>
      </c>
      <c r="M1849" s="57" t="s">
        <v>7</v>
      </c>
      <c r="N1849" s="56">
        <f>IF(M1849="5",I1849,0)</f>
        <v>0</v>
      </c>
      <c r="Y1849" s="56">
        <f>IF(AC1849=0,J1849,0)</f>
        <v>0</v>
      </c>
      <c r="Z1849" s="56">
        <f>IF(AC1849=15,J1849,0)</f>
        <v>0</v>
      </c>
      <c r="AA1849" s="56">
        <f>IF(AC1849=21,J1849,0)</f>
        <v>0</v>
      </c>
      <c r="AC1849" s="58">
        <v>21</v>
      </c>
      <c r="AD1849" s="58">
        <f>G1849*0.297029702970297</f>
        <v>0</v>
      </c>
      <c r="AE1849" s="58">
        <f>G1849*(1-0.297029702970297)</f>
        <v>0</v>
      </c>
      <c r="AL1849" s="58">
        <f>F1849*AD1849</f>
        <v>0</v>
      </c>
      <c r="AM1849" s="58">
        <f>F1849*AE1849</f>
        <v>0</v>
      </c>
      <c r="AN1849" s="59" t="s">
        <v>1755</v>
      </c>
      <c r="AO1849" s="59" t="s">
        <v>1767</v>
      </c>
      <c r="AP1849" s="47" t="s">
        <v>1780</v>
      </c>
    </row>
    <row r="1850" spans="1:42" x14ac:dyDescent="0.2">
      <c r="D1850" s="60" t="s">
        <v>1357</v>
      </c>
      <c r="F1850" s="61">
        <v>2</v>
      </c>
    </row>
    <row r="1851" spans="1:42" x14ac:dyDescent="0.2">
      <c r="A1851" s="55" t="s">
        <v>929</v>
      </c>
      <c r="B1851" s="55" t="s">
        <v>1150</v>
      </c>
      <c r="C1851" s="55" t="s">
        <v>1203</v>
      </c>
      <c r="D1851" s="55" t="s">
        <v>1840</v>
      </c>
      <c r="E1851" s="55" t="s">
        <v>1712</v>
      </c>
      <c r="F1851" s="56">
        <v>2</v>
      </c>
      <c r="G1851" s="56">
        <v>0</v>
      </c>
      <c r="H1851" s="56">
        <f>ROUND(F1851*AD1851,2)</f>
        <v>0</v>
      </c>
      <c r="I1851" s="56">
        <f>J1851-H1851</f>
        <v>0</v>
      </c>
      <c r="J1851" s="56">
        <f>ROUND(F1851*G1851,2)</f>
        <v>0</v>
      </c>
      <c r="K1851" s="56">
        <v>4.0000000000000002E-4</v>
      </c>
      <c r="L1851" s="56">
        <f>F1851*K1851</f>
        <v>8.0000000000000004E-4</v>
      </c>
      <c r="M1851" s="57" t="s">
        <v>7</v>
      </c>
      <c r="N1851" s="56">
        <f>IF(M1851="5",I1851,0)</f>
        <v>0</v>
      </c>
      <c r="Y1851" s="56">
        <f>IF(AC1851=0,J1851,0)</f>
        <v>0</v>
      </c>
      <c r="Z1851" s="56">
        <f>IF(AC1851=15,J1851,0)</f>
        <v>0</v>
      </c>
      <c r="AA1851" s="56">
        <f>IF(AC1851=21,J1851,0)</f>
        <v>0</v>
      </c>
      <c r="AC1851" s="58">
        <v>21</v>
      </c>
      <c r="AD1851" s="58">
        <f>G1851*1</f>
        <v>0</v>
      </c>
      <c r="AE1851" s="58">
        <f>G1851*(1-1)</f>
        <v>0</v>
      </c>
      <c r="AL1851" s="58">
        <f>F1851*AD1851</f>
        <v>0</v>
      </c>
      <c r="AM1851" s="58">
        <f>F1851*AE1851</f>
        <v>0</v>
      </c>
      <c r="AN1851" s="59" t="s">
        <v>1755</v>
      </c>
      <c r="AO1851" s="59" t="s">
        <v>1767</v>
      </c>
      <c r="AP1851" s="47" t="s">
        <v>1780</v>
      </c>
    </row>
    <row r="1852" spans="1:42" x14ac:dyDescent="0.2">
      <c r="D1852" s="60" t="s">
        <v>1357</v>
      </c>
      <c r="F1852" s="61">
        <v>2</v>
      </c>
    </row>
    <row r="1853" spans="1:42" x14ac:dyDescent="0.2">
      <c r="A1853" s="55" t="s">
        <v>930</v>
      </c>
      <c r="B1853" s="55" t="s">
        <v>1150</v>
      </c>
      <c r="C1853" s="55" t="s">
        <v>1204</v>
      </c>
      <c r="D1853" s="55" t="s">
        <v>1314</v>
      </c>
      <c r="E1853" s="55" t="s">
        <v>1712</v>
      </c>
      <c r="F1853" s="56">
        <v>2</v>
      </c>
      <c r="G1853" s="56">
        <v>0</v>
      </c>
      <c r="H1853" s="56">
        <f>ROUND(F1853*AD1853,2)</f>
        <v>0</v>
      </c>
      <c r="I1853" s="56">
        <f>J1853-H1853</f>
        <v>0</v>
      </c>
      <c r="J1853" s="56">
        <f>ROUND(F1853*G1853,2)</f>
        <v>0</v>
      </c>
      <c r="K1853" s="56">
        <v>2.14E-3</v>
      </c>
      <c r="L1853" s="56">
        <f>F1853*K1853</f>
        <v>4.28E-3</v>
      </c>
      <c r="M1853" s="57" t="s">
        <v>7</v>
      </c>
      <c r="N1853" s="56">
        <f>IF(M1853="5",I1853,0)</f>
        <v>0</v>
      </c>
      <c r="Y1853" s="56">
        <f>IF(AC1853=0,J1853,0)</f>
        <v>0</v>
      </c>
      <c r="Z1853" s="56">
        <f>IF(AC1853=15,J1853,0)</f>
        <v>0</v>
      </c>
      <c r="AA1853" s="56">
        <f>IF(AC1853=21,J1853,0)</f>
        <v>0</v>
      </c>
      <c r="AC1853" s="58">
        <v>21</v>
      </c>
      <c r="AD1853" s="58">
        <f>G1853*0.474254742547426</f>
        <v>0</v>
      </c>
      <c r="AE1853" s="58">
        <f>G1853*(1-0.474254742547426)</f>
        <v>0</v>
      </c>
      <c r="AL1853" s="58">
        <f>F1853*AD1853</f>
        <v>0</v>
      </c>
      <c r="AM1853" s="58">
        <f>F1853*AE1853</f>
        <v>0</v>
      </c>
      <c r="AN1853" s="59" t="s">
        <v>1755</v>
      </c>
      <c r="AO1853" s="59" t="s">
        <v>1767</v>
      </c>
      <c r="AP1853" s="47" t="s">
        <v>1780</v>
      </c>
    </row>
    <row r="1854" spans="1:42" x14ac:dyDescent="0.2">
      <c r="D1854" s="60" t="s">
        <v>1357</v>
      </c>
      <c r="F1854" s="61">
        <v>2</v>
      </c>
    </row>
    <row r="1855" spans="1:42" x14ac:dyDescent="0.2">
      <c r="A1855" s="55" t="s">
        <v>931</v>
      </c>
      <c r="B1855" s="55" t="s">
        <v>1150</v>
      </c>
      <c r="C1855" s="55" t="s">
        <v>1205</v>
      </c>
      <c r="D1855" s="55" t="s">
        <v>1841</v>
      </c>
      <c r="E1855" s="55" t="s">
        <v>1712</v>
      </c>
      <c r="F1855" s="56">
        <v>2</v>
      </c>
      <c r="G1855" s="56">
        <v>0</v>
      </c>
      <c r="H1855" s="56">
        <f>ROUND(F1855*AD1855,2)</f>
        <v>0</v>
      </c>
      <c r="I1855" s="56">
        <f>J1855-H1855</f>
        <v>0</v>
      </c>
      <c r="J1855" s="56">
        <f>ROUND(F1855*G1855,2)</f>
        <v>0</v>
      </c>
      <c r="K1855" s="56">
        <v>1.4999999999999999E-2</v>
      </c>
      <c r="L1855" s="56">
        <f>F1855*K1855</f>
        <v>0.03</v>
      </c>
      <c r="M1855" s="57" t="s">
        <v>7</v>
      </c>
      <c r="N1855" s="56">
        <f>IF(M1855="5",I1855,0)</f>
        <v>0</v>
      </c>
      <c r="Y1855" s="56">
        <f>IF(AC1855=0,J1855,0)</f>
        <v>0</v>
      </c>
      <c r="Z1855" s="56">
        <f>IF(AC1855=15,J1855,0)</f>
        <v>0</v>
      </c>
      <c r="AA1855" s="56">
        <f>IF(AC1855=21,J1855,0)</f>
        <v>0</v>
      </c>
      <c r="AC1855" s="58">
        <v>21</v>
      </c>
      <c r="AD1855" s="58">
        <f>G1855*1</f>
        <v>0</v>
      </c>
      <c r="AE1855" s="58">
        <f>G1855*(1-1)</f>
        <v>0</v>
      </c>
      <c r="AL1855" s="58">
        <f>F1855*AD1855</f>
        <v>0</v>
      </c>
      <c r="AM1855" s="58">
        <f>F1855*AE1855</f>
        <v>0</v>
      </c>
      <c r="AN1855" s="59" t="s">
        <v>1755</v>
      </c>
      <c r="AO1855" s="59" t="s">
        <v>1767</v>
      </c>
      <c r="AP1855" s="47" t="s">
        <v>1780</v>
      </c>
    </row>
    <row r="1856" spans="1:42" x14ac:dyDescent="0.2">
      <c r="D1856" s="60" t="s">
        <v>1357</v>
      </c>
      <c r="F1856" s="61">
        <v>2</v>
      </c>
    </row>
    <row r="1857" spans="1:42" x14ac:dyDescent="0.2">
      <c r="A1857" s="55" t="s">
        <v>932</v>
      </c>
      <c r="B1857" s="55" t="s">
        <v>1150</v>
      </c>
      <c r="C1857" s="55" t="s">
        <v>1206</v>
      </c>
      <c r="D1857" s="55" t="s">
        <v>1315</v>
      </c>
      <c r="E1857" s="55" t="s">
        <v>1708</v>
      </c>
      <c r="F1857" s="56">
        <v>20.07</v>
      </c>
      <c r="G1857" s="56">
        <v>0</v>
      </c>
      <c r="H1857" s="56">
        <f>ROUND(F1857*AD1857,2)</f>
        <v>0</v>
      </c>
      <c r="I1857" s="56">
        <f>J1857-H1857</f>
        <v>0</v>
      </c>
      <c r="J1857" s="56">
        <f>ROUND(F1857*G1857,2)</f>
        <v>0</v>
      </c>
      <c r="K1857" s="56">
        <v>4.0000000000000003E-5</v>
      </c>
      <c r="L1857" s="56">
        <f>F1857*K1857</f>
        <v>8.0280000000000011E-4</v>
      </c>
      <c r="M1857" s="57" t="s">
        <v>7</v>
      </c>
      <c r="N1857" s="56">
        <f>IF(M1857="5",I1857,0)</f>
        <v>0</v>
      </c>
      <c r="Y1857" s="56">
        <f>IF(AC1857=0,J1857,0)</f>
        <v>0</v>
      </c>
      <c r="Z1857" s="56">
        <f>IF(AC1857=15,J1857,0)</f>
        <v>0</v>
      </c>
      <c r="AA1857" s="56">
        <f>IF(AC1857=21,J1857,0)</f>
        <v>0</v>
      </c>
      <c r="AC1857" s="58">
        <v>21</v>
      </c>
      <c r="AD1857" s="58">
        <f>G1857*0.0193808882907133</f>
        <v>0</v>
      </c>
      <c r="AE1857" s="58">
        <f>G1857*(1-0.0193808882907133)</f>
        <v>0</v>
      </c>
      <c r="AL1857" s="58">
        <f>F1857*AD1857</f>
        <v>0</v>
      </c>
      <c r="AM1857" s="58">
        <f>F1857*AE1857</f>
        <v>0</v>
      </c>
      <c r="AN1857" s="59" t="s">
        <v>1755</v>
      </c>
      <c r="AO1857" s="59" t="s">
        <v>1767</v>
      </c>
      <c r="AP1857" s="47" t="s">
        <v>1780</v>
      </c>
    </row>
    <row r="1858" spans="1:42" x14ac:dyDescent="0.2">
      <c r="D1858" s="60" t="s">
        <v>1609</v>
      </c>
      <c r="F1858" s="61">
        <v>20.07</v>
      </c>
    </row>
    <row r="1859" spans="1:42" x14ac:dyDescent="0.2">
      <c r="A1859" s="52"/>
      <c r="B1859" s="53" t="s">
        <v>1150</v>
      </c>
      <c r="C1859" s="53" t="s">
        <v>100</v>
      </c>
      <c r="D1859" s="275" t="s">
        <v>1317</v>
      </c>
      <c r="E1859" s="270"/>
      <c r="F1859" s="270"/>
      <c r="G1859" s="270"/>
      <c r="H1859" s="54">
        <f>SUM(H1860:H1864)</f>
        <v>0</v>
      </c>
      <c r="I1859" s="54">
        <f>SUM(I1860:I1864)</f>
        <v>0</v>
      </c>
      <c r="J1859" s="54">
        <f>H1859+I1859</f>
        <v>0</v>
      </c>
      <c r="K1859" s="47"/>
      <c r="L1859" s="54">
        <f>SUM(L1860:L1864)</f>
        <v>8.3600000000000008E-2</v>
      </c>
      <c r="O1859" s="54">
        <f>IF(P1859="PR",J1859,SUM(N1860:N1864))</f>
        <v>0</v>
      </c>
      <c r="P1859" s="47" t="s">
        <v>1734</v>
      </c>
      <c r="Q1859" s="54">
        <f>IF(P1859="HS",H1859,0)</f>
        <v>0</v>
      </c>
      <c r="R1859" s="54">
        <f>IF(P1859="HS",I1859-O1859,0)</f>
        <v>0</v>
      </c>
      <c r="S1859" s="54">
        <f>IF(P1859="PS",H1859,0)</f>
        <v>0</v>
      </c>
      <c r="T1859" s="54">
        <f>IF(P1859="PS",I1859-O1859,0)</f>
        <v>0</v>
      </c>
      <c r="U1859" s="54">
        <f>IF(P1859="MP",H1859,0)</f>
        <v>0</v>
      </c>
      <c r="V1859" s="54">
        <f>IF(P1859="MP",I1859-O1859,0)</f>
        <v>0</v>
      </c>
      <c r="W1859" s="54">
        <f>IF(P1859="OM",H1859,0)</f>
        <v>0</v>
      </c>
      <c r="X1859" s="47" t="s">
        <v>1150</v>
      </c>
      <c r="AH1859" s="54">
        <f>SUM(Y1860:Y1864)</f>
        <v>0</v>
      </c>
      <c r="AI1859" s="54">
        <f>SUM(Z1860:Z1864)</f>
        <v>0</v>
      </c>
      <c r="AJ1859" s="54">
        <f>SUM(AA1860:AA1864)</f>
        <v>0</v>
      </c>
    </row>
    <row r="1860" spans="1:42" x14ac:dyDescent="0.2">
      <c r="A1860" s="55" t="s">
        <v>933</v>
      </c>
      <c r="B1860" s="55" t="s">
        <v>1150</v>
      </c>
      <c r="C1860" s="55" t="s">
        <v>1207</v>
      </c>
      <c r="D1860" s="55" t="s">
        <v>1574</v>
      </c>
      <c r="E1860" s="55" t="s">
        <v>1712</v>
      </c>
      <c r="F1860" s="56">
        <v>2</v>
      </c>
      <c r="G1860" s="56">
        <v>0</v>
      </c>
      <c r="H1860" s="56">
        <f>ROUND(F1860*AD1860,2)</f>
        <v>0</v>
      </c>
      <c r="I1860" s="56">
        <f>J1860-H1860</f>
        <v>0</v>
      </c>
      <c r="J1860" s="56">
        <f>ROUND(F1860*G1860,2)</f>
        <v>0</v>
      </c>
      <c r="K1860" s="56">
        <v>4.0000000000000002E-4</v>
      </c>
      <c r="L1860" s="56">
        <f>F1860*K1860</f>
        <v>8.0000000000000004E-4</v>
      </c>
      <c r="M1860" s="57" t="s">
        <v>8</v>
      </c>
      <c r="N1860" s="56">
        <f>IF(M1860="5",I1860,0)</f>
        <v>0</v>
      </c>
      <c r="Y1860" s="56">
        <f>IF(AC1860=0,J1860,0)</f>
        <v>0</v>
      </c>
      <c r="Z1860" s="56">
        <f>IF(AC1860=15,J1860,0)</f>
        <v>0</v>
      </c>
      <c r="AA1860" s="56">
        <f>IF(AC1860=21,J1860,0)</f>
        <v>0</v>
      </c>
      <c r="AC1860" s="58">
        <v>21</v>
      </c>
      <c r="AD1860" s="58">
        <f>G1860*0</f>
        <v>0</v>
      </c>
      <c r="AE1860" s="58">
        <f>G1860*(1-0)</f>
        <v>0</v>
      </c>
      <c r="AL1860" s="58">
        <f>F1860*AD1860</f>
        <v>0</v>
      </c>
      <c r="AM1860" s="58">
        <f>F1860*AE1860</f>
        <v>0</v>
      </c>
      <c r="AN1860" s="59" t="s">
        <v>1756</v>
      </c>
      <c r="AO1860" s="59" t="s">
        <v>1767</v>
      </c>
      <c r="AP1860" s="47" t="s">
        <v>1780</v>
      </c>
    </row>
    <row r="1861" spans="1:42" x14ac:dyDescent="0.2">
      <c r="A1861" s="55" t="s">
        <v>934</v>
      </c>
      <c r="B1861" s="55" t="s">
        <v>1150</v>
      </c>
      <c r="C1861" s="55" t="s">
        <v>1208</v>
      </c>
      <c r="D1861" s="55" t="s">
        <v>1319</v>
      </c>
      <c r="E1861" s="55" t="s">
        <v>1712</v>
      </c>
      <c r="F1861" s="56">
        <v>2</v>
      </c>
      <c r="G1861" s="56">
        <v>0</v>
      </c>
      <c r="H1861" s="56">
        <f>ROUND(F1861*AD1861,2)</f>
        <v>0</v>
      </c>
      <c r="I1861" s="56">
        <f>J1861-H1861</f>
        <v>0</v>
      </c>
      <c r="J1861" s="56">
        <f>ROUND(F1861*G1861,2)</f>
        <v>0</v>
      </c>
      <c r="K1861" s="56">
        <v>4.0000000000000002E-4</v>
      </c>
      <c r="L1861" s="56">
        <f>F1861*K1861</f>
        <v>8.0000000000000004E-4</v>
      </c>
      <c r="M1861" s="57" t="s">
        <v>8</v>
      </c>
      <c r="N1861" s="56">
        <f>IF(M1861="5",I1861,0)</f>
        <v>0</v>
      </c>
      <c r="Y1861" s="56">
        <f>IF(AC1861=0,J1861,0)</f>
        <v>0</v>
      </c>
      <c r="Z1861" s="56">
        <f>IF(AC1861=15,J1861,0)</f>
        <v>0</v>
      </c>
      <c r="AA1861" s="56">
        <f>IF(AC1861=21,J1861,0)</f>
        <v>0</v>
      </c>
      <c r="AC1861" s="58">
        <v>21</v>
      </c>
      <c r="AD1861" s="58">
        <f>G1861*0</f>
        <v>0</v>
      </c>
      <c r="AE1861" s="58">
        <f>G1861*(1-0)</f>
        <v>0</v>
      </c>
      <c r="AL1861" s="58">
        <f>F1861*AD1861</f>
        <v>0</v>
      </c>
      <c r="AM1861" s="58">
        <f>F1861*AE1861</f>
        <v>0</v>
      </c>
      <c r="AN1861" s="59" t="s">
        <v>1756</v>
      </c>
      <c r="AO1861" s="59" t="s">
        <v>1767</v>
      </c>
      <c r="AP1861" s="47" t="s">
        <v>1780</v>
      </c>
    </row>
    <row r="1862" spans="1:42" x14ac:dyDescent="0.2">
      <c r="A1862" s="55" t="s">
        <v>935</v>
      </c>
      <c r="B1862" s="55" t="s">
        <v>1150</v>
      </c>
      <c r="C1862" s="55" t="s">
        <v>1209</v>
      </c>
      <c r="D1862" s="55" t="s">
        <v>1320</v>
      </c>
      <c r="E1862" s="55" t="s">
        <v>1712</v>
      </c>
      <c r="F1862" s="56">
        <v>2</v>
      </c>
      <c r="G1862" s="56">
        <v>0</v>
      </c>
      <c r="H1862" s="56">
        <f>ROUND(F1862*AD1862,2)</f>
        <v>0</v>
      </c>
      <c r="I1862" s="56">
        <f>J1862-H1862</f>
        <v>0</v>
      </c>
      <c r="J1862" s="56">
        <f>ROUND(F1862*G1862,2)</f>
        <v>0</v>
      </c>
      <c r="K1862" s="56">
        <v>3.0000000000000001E-3</v>
      </c>
      <c r="L1862" s="56">
        <f>F1862*K1862</f>
        <v>6.0000000000000001E-3</v>
      </c>
      <c r="M1862" s="57" t="s">
        <v>8</v>
      </c>
      <c r="N1862" s="56">
        <f>IF(M1862="5",I1862,0)</f>
        <v>0</v>
      </c>
      <c r="Y1862" s="56">
        <f>IF(AC1862=0,J1862,0)</f>
        <v>0</v>
      </c>
      <c r="Z1862" s="56">
        <f>IF(AC1862=15,J1862,0)</f>
        <v>0</v>
      </c>
      <c r="AA1862" s="56">
        <f>IF(AC1862=21,J1862,0)</f>
        <v>0</v>
      </c>
      <c r="AC1862" s="58">
        <v>21</v>
      </c>
      <c r="AD1862" s="58">
        <f>G1862*0</f>
        <v>0</v>
      </c>
      <c r="AE1862" s="58">
        <f>G1862*(1-0)</f>
        <v>0</v>
      </c>
      <c r="AL1862" s="58">
        <f>F1862*AD1862</f>
        <v>0</v>
      </c>
      <c r="AM1862" s="58">
        <f>F1862*AE1862</f>
        <v>0</v>
      </c>
      <c r="AN1862" s="59" t="s">
        <v>1756</v>
      </c>
      <c r="AO1862" s="59" t="s">
        <v>1767</v>
      </c>
      <c r="AP1862" s="47" t="s">
        <v>1780</v>
      </c>
    </row>
    <row r="1863" spans="1:42" x14ac:dyDescent="0.2">
      <c r="A1863" s="55" t="s">
        <v>936</v>
      </c>
      <c r="B1863" s="55" t="s">
        <v>1150</v>
      </c>
      <c r="C1863" s="55" t="s">
        <v>1211</v>
      </c>
      <c r="D1863" s="55" t="s">
        <v>1322</v>
      </c>
      <c r="E1863" s="55" t="s">
        <v>1708</v>
      </c>
      <c r="F1863" s="56">
        <v>3.1</v>
      </c>
      <c r="G1863" s="56">
        <v>0</v>
      </c>
      <c r="H1863" s="56">
        <f>ROUND(F1863*AD1863,2)</f>
        <v>0</v>
      </c>
      <c r="I1863" s="56">
        <f>J1863-H1863</f>
        <v>0</v>
      </c>
      <c r="J1863" s="56">
        <f>ROUND(F1863*G1863,2)</f>
        <v>0</v>
      </c>
      <c r="K1863" s="56">
        <v>0.02</v>
      </c>
      <c r="L1863" s="56">
        <f>F1863*K1863</f>
        <v>6.2000000000000006E-2</v>
      </c>
      <c r="M1863" s="57" t="s">
        <v>7</v>
      </c>
      <c r="N1863" s="56">
        <f>IF(M1863="5",I1863,0)</f>
        <v>0</v>
      </c>
      <c r="Y1863" s="56">
        <f>IF(AC1863=0,J1863,0)</f>
        <v>0</v>
      </c>
      <c r="Z1863" s="56">
        <f>IF(AC1863=15,J1863,0)</f>
        <v>0</v>
      </c>
      <c r="AA1863" s="56">
        <f>IF(AC1863=21,J1863,0)</f>
        <v>0</v>
      </c>
      <c r="AC1863" s="58">
        <v>21</v>
      </c>
      <c r="AD1863" s="58">
        <f>G1863*0</f>
        <v>0</v>
      </c>
      <c r="AE1863" s="58">
        <f>G1863*(1-0)</f>
        <v>0</v>
      </c>
      <c r="AL1863" s="58">
        <f>F1863*AD1863</f>
        <v>0</v>
      </c>
      <c r="AM1863" s="58">
        <f>F1863*AE1863</f>
        <v>0</v>
      </c>
      <c r="AN1863" s="59" t="s">
        <v>1756</v>
      </c>
      <c r="AO1863" s="59" t="s">
        <v>1767</v>
      </c>
      <c r="AP1863" s="47" t="s">
        <v>1780</v>
      </c>
    </row>
    <row r="1864" spans="1:42" x14ac:dyDescent="0.2">
      <c r="A1864" s="55" t="s">
        <v>937</v>
      </c>
      <c r="B1864" s="55" t="s">
        <v>1150</v>
      </c>
      <c r="C1864" s="55" t="s">
        <v>1213</v>
      </c>
      <c r="D1864" s="55" t="s">
        <v>1324</v>
      </c>
      <c r="E1864" s="55" t="s">
        <v>1712</v>
      </c>
      <c r="F1864" s="56">
        <v>2</v>
      </c>
      <c r="G1864" s="56">
        <v>0</v>
      </c>
      <c r="H1864" s="56">
        <f>ROUND(F1864*AD1864,2)</f>
        <v>0</v>
      </c>
      <c r="I1864" s="56">
        <f>J1864-H1864</f>
        <v>0</v>
      </c>
      <c r="J1864" s="56">
        <f>ROUND(F1864*G1864,2)</f>
        <v>0</v>
      </c>
      <c r="K1864" s="56">
        <v>7.0000000000000001E-3</v>
      </c>
      <c r="L1864" s="56">
        <f>F1864*K1864</f>
        <v>1.4E-2</v>
      </c>
      <c r="M1864" s="57" t="s">
        <v>8</v>
      </c>
      <c r="N1864" s="56">
        <f>IF(M1864="5",I1864,0)</f>
        <v>0</v>
      </c>
      <c r="Y1864" s="56">
        <f>IF(AC1864=0,J1864,0)</f>
        <v>0</v>
      </c>
      <c r="Z1864" s="56">
        <f>IF(AC1864=15,J1864,0)</f>
        <v>0</v>
      </c>
      <c r="AA1864" s="56">
        <f>IF(AC1864=21,J1864,0)</f>
        <v>0</v>
      </c>
      <c r="AC1864" s="58">
        <v>21</v>
      </c>
      <c r="AD1864" s="58">
        <f>G1864*0</f>
        <v>0</v>
      </c>
      <c r="AE1864" s="58">
        <f>G1864*(1-0)</f>
        <v>0</v>
      </c>
      <c r="AL1864" s="58">
        <f>F1864*AD1864</f>
        <v>0</v>
      </c>
      <c r="AM1864" s="58">
        <f>F1864*AE1864</f>
        <v>0</v>
      </c>
      <c r="AN1864" s="59" t="s">
        <v>1756</v>
      </c>
      <c r="AO1864" s="59" t="s">
        <v>1767</v>
      </c>
      <c r="AP1864" s="47" t="s">
        <v>1780</v>
      </c>
    </row>
    <row r="1865" spans="1:42" x14ac:dyDescent="0.2">
      <c r="A1865" s="52"/>
      <c r="B1865" s="53" t="s">
        <v>1150</v>
      </c>
      <c r="C1865" s="53" t="s">
        <v>101</v>
      </c>
      <c r="D1865" s="269" t="s">
        <v>1325</v>
      </c>
      <c r="E1865" s="270"/>
      <c r="F1865" s="270"/>
      <c r="G1865" s="270"/>
      <c r="H1865" s="54">
        <f>SUM(H1866:H1869)</f>
        <v>0</v>
      </c>
      <c r="I1865" s="54">
        <f>SUM(I1866:I1869)</f>
        <v>0</v>
      </c>
      <c r="J1865" s="54">
        <f>H1865+I1865</f>
        <v>0</v>
      </c>
      <c r="K1865" s="47"/>
      <c r="L1865" s="54">
        <f>SUM(L1866:L1869)</f>
        <v>1.2503</v>
      </c>
      <c r="O1865" s="54">
        <f>IF(P1865="PR",J1865,SUM(N1866:N1869))</f>
        <v>0</v>
      </c>
      <c r="P1865" s="47" t="s">
        <v>1734</v>
      </c>
      <c r="Q1865" s="54">
        <f>IF(P1865="HS",H1865,0)</f>
        <v>0</v>
      </c>
      <c r="R1865" s="54">
        <f>IF(P1865="HS",I1865-O1865,0)</f>
        <v>0</v>
      </c>
      <c r="S1865" s="54">
        <f>IF(P1865="PS",H1865,0)</f>
        <v>0</v>
      </c>
      <c r="T1865" s="54">
        <f>IF(P1865="PS",I1865-O1865,0)</f>
        <v>0</v>
      </c>
      <c r="U1865" s="54">
        <f>IF(P1865="MP",H1865,0)</f>
        <v>0</v>
      </c>
      <c r="V1865" s="54">
        <f>IF(P1865="MP",I1865-O1865,0)</f>
        <v>0</v>
      </c>
      <c r="W1865" s="54">
        <f>IF(P1865="OM",H1865,0)</f>
        <v>0</v>
      </c>
      <c r="X1865" s="47" t="s">
        <v>1150</v>
      </c>
      <c r="AH1865" s="54">
        <f>SUM(Y1866:Y1869)</f>
        <v>0</v>
      </c>
      <c r="AI1865" s="54">
        <f>SUM(Z1866:Z1869)</f>
        <v>0</v>
      </c>
      <c r="AJ1865" s="54">
        <f>SUM(AA1866:AA1869)</f>
        <v>0</v>
      </c>
    </row>
    <row r="1866" spans="1:42" x14ac:dyDescent="0.2">
      <c r="A1866" s="55" t="s">
        <v>938</v>
      </c>
      <c r="B1866" s="55" t="s">
        <v>1150</v>
      </c>
      <c r="C1866" s="55" t="s">
        <v>1218</v>
      </c>
      <c r="D1866" s="55" t="s">
        <v>1330</v>
      </c>
      <c r="E1866" s="55" t="s">
        <v>1712</v>
      </c>
      <c r="F1866" s="56">
        <v>2</v>
      </c>
      <c r="G1866" s="56">
        <v>0</v>
      </c>
      <c r="H1866" s="56">
        <f>ROUND(F1866*AD1866,2)</f>
        <v>0</v>
      </c>
      <c r="I1866" s="56">
        <f>J1866-H1866</f>
        <v>0</v>
      </c>
      <c r="J1866" s="56">
        <f>ROUND(F1866*G1866,2)</f>
        <v>0</v>
      </c>
      <c r="K1866" s="56">
        <v>1.56E-3</v>
      </c>
      <c r="L1866" s="56">
        <f>F1866*K1866</f>
        <v>3.1199999999999999E-3</v>
      </c>
      <c r="M1866" s="57" t="s">
        <v>7</v>
      </c>
      <c r="N1866" s="56">
        <f>IF(M1866="5",I1866,0)</f>
        <v>0</v>
      </c>
      <c r="Y1866" s="56">
        <f>IF(AC1866=0,J1866,0)</f>
        <v>0</v>
      </c>
      <c r="Z1866" s="56">
        <f>IF(AC1866=15,J1866,0)</f>
        <v>0</v>
      </c>
      <c r="AA1866" s="56">
        <f>IF(AC1866=21,J1866,0)</f>
        <v>0</v>
      </c>
      <c r="AC1866" s="58">
        <v>21</v>
      </c>
      <c r="AD1866" s="58">
        <f>G1866*0</f>
        <v>0</v>
      </c>
      <c r="AE1866" s="58">
        <f>G1866*(1-0)</f>
        <v>0</v>
      </c>
      <c r="AL1866" s="58">
        <f>F1866*AD1866</f>
        <v>0</v>
      </c>
      <c r="AM1866" s="58">
        <f>F1866*AE1866</f>
        <v>0</v>
      </c>
      <c r="AN1866" s="59" t="s">
        <v>1757</v>
      </c>
      <c r="AO1866" s="59" t="s">
        <v>1767</v>
      </c>
      <c r="AP1866" s="47" t="s">
        <v>1780</v>
      </c>
    </row>
    <row r="1867" spans="1:42" x14ac:dyDescent="0.2">
      <c r="A1867" s="55" t="s">
        <v>939</v>
      </c>
      <c r="B1867" s="55" t="s">
        <v>1150</v>
      </c>
      <c r="C1867" s="55" t="s">
        <v>1220</v>
      </c>
      <c r="D1867" s="55" t="s">
        <v>1332</v>
      </c>
      <c r="E1867" s="55" t="s">
        <v>1712</v>
      </c>
      <c r="F1867" s="56">
        <v>2</v>
      </c>
      <c r="G1867" s="56">
        <v>0</v>
      </c>
      <c r="H1867" s="56">
        <f>ROUND(F1867*AD1867,2)</f>
        <v>0</v>
      </c>
      <c r="I1867" s="56">
        <f>J1867-H1867</f>
        <v>0</v>
      </c>
      <c r="J1867" s="56">
        <f>ROUND(F1867*G1867,2)</f>
        <v>0</v>
      </c>
      <c r="K1867" s="56">
        <v>1.9460000000000002E-2</v>
      </c>
      <c r="L1867" s="56">
        <f>F1867*K1867</f>
        <v>3.8920000000000003E-2</v>
      </c>
      <c r="M1867" s="57" t="s">
        <v>7</v>
      </c>
      <c r="N1867" s="56">
        <f>IF(M1867="5",I1867,0)</f>
        <v>0</v>
      </c>
      <c r="Y1867" s="56">
        <f>IF(AC1867=0,J1867,0)</f>
        <v>0</v>
      </c>
      <c r="Z1867" s="56">
        <f>IF(AC1867=15,J1867,0)</f>
        <v>0</v>
      </c>
      <c r="AA1867" s="56">
        <f>IF(AC1867=21,J1867,0)</f>
        <v>0</v>
      </c>
      <c r="AC1867" s="58">
        <v>21</v>
      </c>
      <c r="AD1867" s="58">
        <f>G1867*0</f>
        <v>0</v>
      </c>
      <c r="AE1867" s="58">
        <f>G1867*(1-0)</f>
        <v>0</v>
      </c>
      <c r="AL1867" s="58">
        <f>F1867*AD1867</f>
        <v>0</v>
      </c>
      <c r="AM1867" s="58">
        <f>F1867*AE1867</f>
        <v>0</v>
      </c>
      <c r="AN1867" s="59" t="s">
        <v>1757</v>
      </c>
      <c r="AO1867" s="59" t="s">
        <v>1767</v>
      </c>
      <c r="AP1867" s="47" t="s">
        <v>1780</v>
      </c>
    </row>
    <row r="1868" spans="1:42" x14ac:dyDescent="0.2">
      <c r="A1868" s="55" t="s">
        <v>940</v>
      </c>
      <c r="B1868" s="55" t="s">
        <v>1150</v>
      </c>
      <c r="C1868" s="55" t="s">
        <v>1216</v>
      </c>
      <c r="D1868" s="55" t="s">
        <v>1328</v>
      </c>
      <c r="E1868" s="55" t="s">
        <v>1712</v>
      </c>
      <c r="F1868" s="56">
        <v>2</v>
      </c>
      <c r="G1868" s="56">
        <v>0</v>
      </c>
      <c r="H1868" s="56">
        <f>ROUND(F1868*AD1868,2)</f>
        <v>0</v>
      </c>
      <c r="I1868" s="56">
        <f>J1868-H1868</f>
        <v>0</v>
      </c>
      <c r="J1868" s="56">
        <f>ROUND(F1868*G1868,2)</f>
        <v>0</v>
      </c>
      <c r="K1868" s="56">
        <v>1.933E-2</v>
      </c>
      <c r="L1868" s="56">
        <f>F1868*K1868</f>
        <v>3.866E-2</v>
      </c>
      <c r="M1868" s="57" t="s">
        <v>7</v>
      </c>
      <c r="N1868" s="56">
        <f>IF(M1868="5",I1868,0)</f>
        <v>0</v>
      </c>
      <c r="Y1868" s="56">
        <f>IF(AC1868=0,J1868,0)</f>
        <v>0</v>
      </c>
      <c r="Z1868" s="56">
        <f>IF(AC1868=15,J1868,0)</f>
        <v>0</v>
      </c>
      <c r="AA1868" s="56">
        <f>IF(AC1868=21,J1868,0)</f>
        <v>0</v>
      </c>
      <c r="AC1868" s="58">
        <v>21</v>
      </c>
      <c r="AD1868" s="58">
        <f>G1868*0</f>
        <v>0</v>
      </c>
      <c r="AE1868" s="58">
        <f>G1868*(1-0)</f>
        <v>0</v>
      </c>
      <c r="AL1868" s="58">
        <f>F1868*AD1868</f>
        <v>0</v>
      </c>
      <c r="AM1868" s="58">
        <f>F1868*AE1868</f>
        <v>0</v>
      </c>
      <c r="AN1868" s="59" t="s">
        <v>1757</v>
      </c>
      <c r="AO1868" s="59" t="s">
        <v>1767</v>
      </c>
      <c r="AP1868" s="47" t="s">
        <v>1780</v>
      </c>
    </row>
    <row r="1869" spans="1:42" x14ac:dyDescent="0.2">
      <c r="A1869" s="55" t="s">
        <v>941</v>
      </c>
      <c r="B1869" s="55" t="s">
        <v>1150</v>
      </c>
      <c r="C1869" s="55" t="s">
        <v>1219</v>
      </c>
      <c r="D1869" s="55" t="s">
        <v>1331</v>
      </c>
      <c r="E1869" s="55" t="s">
        <v>1708</v>
      </c>
      <c r="F1869" s="56">
        <v>17.2</v>
      </c>
      <c r="G1869" s="56">
        <v>0</v>
      </c>
      <c r="H1869" s="56">
        <f>ROUND(F1869*AD1869,2)</f>
        <v>0</v>
      </c>
      <c r="I1869" s="56">
        <f>J1869-H1869</f>
        <v>0</v>
      </c>
      <c r="J1869" s="56">
        <f>ROUND(F1869*G1869,2)</f>
        <v>0</v>
      </c>
      <c r="K1869" s="56">
        <v>6.8000000000000005E-2</v>
      </c>
      <c r="L1869" s="56">
        <f>F1869*K1869</f>
        <v>1.1696</v>
      </c>
      <c r="M1869" s="57" t="s">
        <v>7</v>
      </c>
      <c r="N1869" s="56">
        <f>IF(M1869="5",I1869,0)</f>
        <v>0</v>
      </c>
      <c r="Y1869" s="56">
        <f>IF(AC1869=0,J1869,0)</f>
        <v>0</v>
      </c>
      <c r="Z1869" s="56">
        <f>IF(AC1869=15,J1869,0)</f>
        <v>0</v>
      </c>
      <c r="AA1869" s="56">
        <f>IF(AC1869=21,J1869,0)</f>
        <v>0</v>
      </c>
      <c r="AC1869" s="58">
        <v>21</v>
      </c>
      <c r="AD1869" s="58">
        <f>G1869*0</f>
        <v>0</v>
      </c>
      <c r="AE1869" s="58">
        <f>G1869*(1-0)</f>
        <v>0</v>
      </c>
      <c r="AL1869" s="58">
        <f>F1869*AD1869</f>
        <v>0</v>
      </c>
      <c r="AM1869" s="58">
        <f>F1869*AE1869</f>
        <v>0</v>
      </c>
      <c r="AN1869" s="59" t="s">
        <v>1757</v>
      </c>
      <c r="AO1869" s="59" t="s">
        <v>1767</v>
      </c>
      <c r="AP1869" s="47" t="s">
        <v>1780</v>
      </c>
    </row>
    <row r="1870" spans="1:42" x14ac:dyDescent="0.2">
      <c r="A1870" s="52"/>
      <c r="B1870" s="53" t="s">
        <v>1150</v>
      </c>
      <c r="C1870" s="53" t="s">
        <v>1221</v>
      </c>
      <c r="D1870" s="269" t="s">
        <v>1333</v>
      </c>
      <c r="E1870" s="270"/>
      <c r="F1870" s="270"/>
      <c r="G1870" s="270"/>
      <c r="H1870" s="54">
        <f>SUM(H1871:H1871)</f>
        <v>0</v>
      </c>
      <c r="I1870" s="54">
        <f>SUM(I1871:I1871)</f>
        <v>0</v>
      </c>
      <c r="J1870" s="54">
        <f>H1870+I1870</f>
        <v>0</v>
      </c>
      <c r="K1870" s="47"/>
      <c r="L1870" s="54">
        <f>SUM(L1871:L1871)</f>
        <v>0</v>
      </c>
      <c r="O1870" s="54">
        <f>IF(P1870="PR",J1870,SUM(N1871:N1871))</f>
        <v>0</v>
      </c>
      <c r="P1870" s="47" t="s">
        <v>1736</v>
      </c>
      <c r="Q1870" s="54">
        <f>IF(P1870="HS",H1870,0)</f>
        <v>0</v>
      </c>
      <c r="R1870" s="54">
        <f>IF(P1870="HS",I1870-O1870,0)</f>
        <v>0</v>
      </c>
      <c r="S1870" s="54">
        <f>IF(P1870="PS",H1870,0)</f>
        <v>0</v>
      </c>
      <c r="T1870" s="54">
        <f>IF(P1870="PS",I1870-O1870,0)</f>
        <v>0</v>
      </c>
      <c r="U1870" s="54">
        <f>IF(P1870="MP",H1870,0)</f>
        <v>0</v>
      </c>
      <c r="V1870" s="54">
        <f>IF(P1870="MP",I1870-O1870,0)</f>
        <v>0</v>
      </c>
      <c r="W1870" s="54">
        <f>IF(P1870="OM",H1870,0)</f>
        <v>0</v>
      </c>
      <c r="X1870" s="47" t="s">
        <v>1150</v>
      </c>
      <c r="AH1870" s="54">
        <f>SUM(Y1871:Y1871)</f>
        <v>0</v>
      </c>
      <c r="AI1870" s="54">
        <f>SUM(Z1871:Z1871)</f>
        <v>0</v>
      </c>
      <c r="AJ1870" s="54">
        <f>SUM(AA1871:AA1871)</f>
        <v>0</v>
      </c>
    </row>
    <row r="1871" spans="1:42" x14ac:dyDescent="0.2">
      <c r="A1871" s="55" t="s">
        <v>942</v>
      </c>
      <c r="B1871" s="55" t="s">
        <v>1150</v>
      </c>
      <c r="C1871" s="55" t="s">
        <v>1222</v>
      </c>
      <c r="D1871" s="55" t="s">
        <v>1334</v>
      </c>
      <c r="E1871" s="55" t="s">
        <v>1710</v>
      </c>
      <c r="F1871" s="56">
        <v>1E-3</v>
      </c>
      <c r="G1871" s="56">
        <v>0</v>
      </c>
      <c r="H1871" s="56">
        <f>ROUND(F1871*AD1871,2)</f>
        <v>0</v>
      </c>
      <c r="I1871" s="56">
        <f>J1871-H1871</f>
        <v>0</v>
      </c>
      <c r="J1871" s="56">
        <f>ROUND(F1871*G1871,2)</f>
        <v>0</v>
      </c>
      <c r="K1871" s="56">
        <v>0</v>
      </c>
      <c r="L1871" s="56">
        <f>F1871*K1871</f>
        <v>0</v>
      </c>
      <c r="M1871" s="57" t="s">
        <v>10</v>
      </c>
      <c r="N1871" s="56">
        <f>IF(M1871="5",I1871,0)</f>
        <v>0</v>
      </c>
      <c r="Y1871" s="56">
        <f>IF(AC1871=0,J1871,0)</f>
        <v>0</v>
      </c>
      <c r="Z1871" s="56">
        <f>IF(AC1871=15,J1871,0)</f>
        <v>0</v>
      </c>
      <c r="AA1871" s="56">
        <f>IF(AC1871=21,J1871,0)</f>
        <v>0</v>
      </c>
      <c r="AC1871" s="58">
        <v>21</v>
      </c>
      <c r="AD1871" s="58">
        <f>G1871*0</f>
        <v>0</v>
      </c>
      <c r="AE1871" s="58">
        <f>G1871*(1-0)</f>
        <v>0</v>
      </c>
      <c r="AL1871" s="58">
        <f>F1871*AD1871</f>
        <v>0</v>
      </c>
      <c r="AM1871" s="58">
        <f>F1871*AE1871</f>
        <v>0</v>
      </c>
      <c r="AN1871" s="59" t="s">
        <v>1758</v>
      </c>
      <c r="AO1871" s="59" t="s">
        <v>1767</v>
      </c>
      <c r="AP1871" s="47" t="s">
        <v>1780</v>
      </c>
    </row>
    <row r="1872" spans="1:42" x14ac:dyDescent="0.2">
      <c r="A1872" s="52"/>
      <c r="B1872" s="53" t="s">
        <v>1150</v>
      </c>
      <c r="C1872" s="53" t="s">
        <v>1223</v>
      </c>
      <c r="D1872" s="269" t="s">
        <v>1336</v>
      </c>
      <c r="E1872" s="270"/>
      <c r="F1872" s="270"/>
      <c r="G1872" s="270"/>
      <c r="H1872" s="54">
        <f>SUM(H1873:H1873)</f>
        <v>0</v>
      </c>
      <c r="I1872" s="54">
        <f>SUM(I1873:I1873)</f>
        <v>0</v>
      </c>
      <c r="J1872" s="54">
        <f>H1872+I1872</f>
        <v>0</v>
      </c>
      <c r="K1872" s="47"/>
      <c r="L1872" s="54">
        <f>SUM(L1873:L1873)</f>
        <v>0</v>
      </c>
      <c r="O1872" s="54">
        <f>IF(P1872="PR",J1872,SUM(N1873:N1873))</f>
        <v>0</v>
      </c>
      <c r="P1872" s="47" t="s">
        <v>1737</v>
      </c>
      <c r="Q1872" s="54">
        <f>IF(P1872="HS",H1872,0)</f>
        <v>0</v>
      </c>
      <c r="R1872" s="54">
        <f>IF(P1872="HS",I1872-O1872,0)</f>
        <v>0</v>
      </c>
      <c r="S1872" s="54">
        <f>IF(P1872="PS",H1872,0)</f>
        <v>0</v>
      </c>
      <c r="T1872" s="54">
        <f>IF(P1872="PS",I1872-O1872,0)</f>
        <v>0</v>
      </c>
      <c r="U1872" s="54">
        <f>IF(P1872="MP",H1872,0)</f>
        <v>0</v>
      </c>
      <c r="V1872" s="54">
        <f>IF(P1872="MP",I1872-O1872,0)</f>
        <v>0</v>
      </c>
      <c r="W1872" s="54">
        <f>IF(P1872="OM",H1872,0)</f>
        <v>0</v>
      </c>
      <c r="X1872" s="47" t="s">
        <v>1150</v>
      </c>
      <c r="AH1872" s="54">
        <f>SUM(Y1873:Y1873)</f>
        <v>0</v>
      </c>
      <c r="AI1872" s="54">
        <f>SUM(Z1873:Z1873)</f>
        <v>0</v>
      </c>
      <c r="AJ1872" s="54">
        <f>SUM(AA1873:AA1873)</f>
        <v>0</v>
      </c>
    </row>
    <row r="1873" spans="1:42" x14ac:dyDescent="0.2">
      <c r="A1873" s="55" t="s">
        <v>943</v>
      </c>
      <c r="B1873" s="55" t="s">
        <v>1150</v>
      </c>
      <c r="C1873" s="55"/>
      <c r="D1873" s="55" t="s">
        <v>1336</v>
      </c>
      <c r="E1873" s="55"/>
      <c r="F1873" s="56">
        <v>1</v>
      </c>
      <c r="G1873" s="56">
        <v>0</v>
      </c>
      <c r="H1873" s="56">
        <f>ROUND(F1873*AD1873,2)</f>
        <v>0</v>
      </c>
      <c r="I1873" s="56">
        <f>J1873-H1873</f>
        <v>0</v>
      </c>
      <c r="J1873" s="56">
        <f>ROUND(F1873*G1873,2)</f>
        <v>0</v>
      </c>
      <c r="K1873" s="56">
        <v>0</v>
      </c>
      <c r="L1873" s="56">
        <f>F1873*K1873</f>
        <v>0</v>
      </c>
      <c r="M1873" s="57" t="s">
        <v>8</v>
      </c>
      <c r="N1873" s="56">
        <f>IF(M1873="5",I1873,0)</f>
        <v>0</v>
      </c>
      <c r="Y1873" s="56">
        <f>IF(AC1873=0,J1873,0)</f>
        <v>0</v>
      </c>
      <c r="Z1873" s="56">
        <f>IF(AC1873=15,J1873,0)</f>
        <v>0</v>
      </c>
      <c r="AA1873" s="56">
        <f>IF(AC1873=21,J1873,0)</f>
        <v>0</v>
      </c>
      <c r="AC1873" s="58">
        <v>21</v>
      </c>
      <c r="AD1873" s="58">
        <f>G1873*0</f>
        <v>0</v>
      </c>
      <c r="AE1873" s="58">
        <f>G1873*(1-0)</f>
        <v>0</v>
      </c>
      <c r="AL1873" s="58">
        <f>F1873*AD1873</f>
        <v>0</v>
      </c>
      <c r="AM1873" s="58">
        <f>F1873*AE1873</f>
        <v>0</v>
      </c>
      <c r="AN1873" s="59" t="s">
        <v>1759</v>
      </c>
      <c r="AO1873" s="59" t="s">
        <v>1767</v>
      </c>
      <c r="AP1873" s="47" t="s">
        <v>1780</v>
      </c>
    </row>
    <row r="1874" spans="1:42" x14ac:dyDescent="0.2">
      <c r="A1874" s="52"/>
      <c r="B1874" s="53" t="s">
        <v>1150</v>
      </c>
      <c r="C1874" s="53" t="s">
        <v>1224</v>
      </c>
      <c r="D1874" s="269" t="s">
        <v>1337</v>
      </c>
      <c r="E1874" s="270"/>
      <c r="F1874" s="270"/>
      <c r="G1874" s="270"/>
      <c r="H1874" s="54">
        <f>SUM(H1875:H1880)</f>
        <v>0</v>
      </c>
      <c r="I1874" s="54">
        <f>SUM(I1875:I1880)</f>
        <v>0</v>
      </c>
      <c r="J1874" s="54">
        <f>H1874+I1874</f>
        <v>0</v>
      </c>
      <c r="K1874" s="47"/>
      <c r="L1874" s="54">
        <f>SUM(L1875:L1880)</f>
        <v>0</v>
      </c>
      <c r="O1874" s="54">
        <f>IF(P1874="PR",J1874,SUM(N1875:N1880))</f>
        <v>0</v>
      </c>
      <c r="P1874" s="47" t="s">
        <v>1736</v>
      </c>
      <c r="Q1874" s="54">
        <f>IF(P1874="HS",H1874,0)</f>
        <v>0</v>
      </c>
      <c r="R1874" s="54">
        <f>IF(P1874="HS",I1874-O1874,0)</f>
        <v>0</v>
      </c>
      <c r="S1874" s="54">
        <f>IF(P1874="PS",H1874,0)</f>
        <v>0</v>
      </c>
      <c r="T1874" s="54">
        <f>IF(P1874="PS",I1874-O1874,0)</f>
        <v>0</v>
      </c>
      <c r="U1874" s="54">
        <f>IF(P1874="MP",H1874,0)</f>
        <v>0</v>
      </c>
      <c r="V1874" s="54">
        <f>IF(P1874="MP",I1874-O1874,0)</f>
        <v>0</v>
      </c>
      <c r="W1874" s="54">
        <f>IF(P1874="OM",H1874,0)</f>
        <v>0</v>
      </c>
      <c r="X1874" s="47" t="s">
        <v>1150</v>
      </c>
      <c r="AH1874" s="54">
        <f>SUM(Y1875:Y1880)</f>
        <v>0</v>
      </c>
      <c r="AI1874" s="54">
        <f>SUM(Z1875:Z1880)</f>
        <v>0</v>
      </c>
      <c r="AJ1874" s="54">
        <f>SUM(AA1875:AA1880)</f>
        <v>0</v>
      </c>
    </row>
    <row r="1875" spans="1:42" x14ac:dyDescent="0.2">
      <c r="A1875" s="55" t="s">
        <v>944</v>
      </c>
      <c r="B1875" s="55" t="s">
        <v>1150</v>
      </c>
      <c r="C1875" s="55" t="s">
        <v>1225</v>
      </c>
      <c r="D1875" s="55" t="s">
        <v>1338</v>
      </c>
      <c r="E1875" s="55" t="s">
        <v>1710</v>
      </c>
      <c r="F1875" s="56">
        <v>1.33</v>
      </c>
      <c r="G1875" s="56">
        <v>0</v>
      </c>
      <c r="H1875" s="56">
        <f t="shared" ref="H1875:H1880" si="432">ROUND(F1875*AD1875,2)</f>
        <v>0</v>
      </c>
      <c r="I1875" s="56">
        <f t="shared" ref="I1875:I1880" si="433">J1875-H1875</f>
        <v>0</v>
      </c>
      <c r="J1875" s="56">
        <f t="shared" ref="J1875:J1880" si="434">ROUND(F1875*G1875,2)</f>
        <v>0</v>
      </c>
      <c r="K1875" s="56">
        <v>0</v>
      </c>
      <c r="L1875" s="56">
        <f t="shared" ref="L1875:L1880" si="435">F1875*K1875</f>
        <v>0</v>
      </c>
      <c r="M1875" s="57" t="s">
        <v>10</v>
      </c>
      <c r="N1875" s="56">
        <f t="shared" ref="N1875:N1880" si="436">IF(M1875="5",I1875,0)</f>
        <v>0</v>
      </c>
      <c r="Y1875" s="56">
        <f t="shared" ref="Y1875:Y1880" si="437">IF(AC1875=0,J1875,0)</f>
        <v>0</v>
      </c>
      <c r="Z1875" s="56">
        <f t="shared" ref="Z1875:Z1880" si="438">IF(AC1875=15,J1875,0)</f>
        <v>0</v>
      </c>
      <c r="AA1875" s="56">
        <f t="shared" ref="AA1875:AA1880" si="439">IF(AC1875=21,J1875,0)</f>
        <v>0</v>
      </c>
      <c r="AC1875" s="58">
        <v>21</v>
      </c>
      <c r="AD1875" s="58">
        <f t="shared" ref="AD1875:AD1880" si="440">G1875*0</f>
        <v>0</v>
      </c>
      <c r="AE1875" s="58">
        <f t="shared" ref="AE1875:AE1880" si="441">G1875*(1-0)</f>
        <v>0</v>
      </c>
      <c r="AL1875" s="58">
        <f t="shared" ref="AL1875:AL1880" si="442">F1875*AD1875</f>
        <v>0</v>
      </c>
      <c r="AM1875" s="58">
        <f t="shared" ref="AM1875:AM1880" si="443">F1875*AE1875</f>
        <v>0</v>
      </c>
      <c r="AN1875" s="59" t="s">
        <v>1760</v>
      </c>
      <c r="AO1875" s="59" t="s">
        <v>1767</v>
      </c>
      <c r="AP1875" s="47" t="s">
        <v>1780</v>
      </c>
    </row>
    <row r="1876" spans="1:42" x14ac:dyDescent="0.2">
      <c r="A1876" s="55" t="s">
        <v>945</v>
      </c>
      <c r="B1876" s="55" t="s">
        <v>1150</v>
      </c>
      <c r="C1876" s="55" t="s">
        <v>1226</v>
      </c>
      <c r="D1876" s="55" t="s">
        <v>1339</v>
      </c>
      <c r="E1876" s="55" t="s">
        <v>1710</v>
      </c>
      <c r="F1876" s="56">
        <v>1.33</v>
      </c>
      <c r="G1876" s="56">
        <v>0</v>
      </c>
      <c r="H1876" s="56">
        <f t="shared" si="432"/>
        <v>0</v>
      </c>
      <c r="I1876" s="56">
        <f t="shared" si="433"/>
        <v>0</v>
      </c>
      <c r="J1876" s="56">
        <f t="shared" si="434"/>
        <v>0</v>
      </c>
      <c r="K1876" s="56">
        <v>0</v>
      </c>
      <c r="L1876" s="56">
        <f t="shared" si="435"/>
        <v>0</v>
      </c>
      <c r="M1876" s="57" t="s">
        <v>10</v>
      </c>
      <c r="N1876" s="56">
        <f t="shared" si="436"/>
        <v>0</v>
      </c>
      <c r="Y1876" s="56">
        <f t="shared" si="437"/>
        <v>0</v>
      </c>
      <c r="Z1876" s="56">
        <f t="shared" si="438"/>
        <v>0</v>
      </c>
      <c r="AA1876" s="56">
        <f t="shared" si="439"/>
        <v>0</v>
      </c>
      <c r="AC1876" s="58">
        <v>21</v>
      </c>
      <c r="AD1876" s="58">
        <f t="shared" si="440"/>
        <v>0</v>
      </c>
      <c r="AE1876" s="58">
        <f t="shared" si="441"/>
        <v>0</v>
      </c>
      <c r="AL1876" s="58">
        <f t="shared" si="442"/>
        <v>0</v>
      </c>
      <c r="AM1876" s="58">
        <f t="shared" si="443"/>
        <v>0</v>
      </c>
      <c r="AN1876" s="59" t="s">
        <v>1760</v>
      </c>
      <c r="AO1876" s="59" t="s">
        <v>1767</v>
      </c>
      <c r="AP1876" s="47" t="s">
        <v>1780</v>
      </c>
    </row>
    <row r="1877" spans="1:42" x14ac:dyDescent="0.2">
      <c r="A1877" s="55" t="s">
        <v>946</v>
      </c>
      <c r="B1877" s="55" t="s">
        <v>1150</v>
      </c>
      <c r="C1877" s="55" t="s">
        <v>1227</v>
      </c>
      <c r="D1877" s="55" t="s">
        <v>1340</v>
      </c>
      <c r="E1877" s="55" t="s">
        <v>1710</v>
      </c>
      <c r="F1877" s="56">
        <v>1.33</v>
      </c>
      <c r="G1877" s="56">
        <v>0</v>
      </c>
      <c r="H1877" s="56">
        <f t="shared" si="432"/>
        <v>0</v>
      </c>
      <c r="I1877" s="56">
        <f t="shared" si="433"/>
        <v>0</v>
      </c>
      <c r="J1877" s="56">
        <f t="shared" si="434"/>
        <v>0</v>
      </c>
      <c r="K1877" s="56">
        <v>0</v>
      </c>
      <c r="L1877" s="56">
        <f t="shared" si="435"/>
        <v>0</v>
      </c>
      <c r="M1877" s="57" t="s">
        <v>10</v>
      </c>
      <c r="N1877" s="56">
        <f t="shared" si="436"/>
        <v>0</v>
      </c>
      <c r="Y1877" s="56">
        <f t="shared" si="437"/>
        <v>0</v>
      </c>
      <c r="Z1877" s="56">
        <f t="shared" si="438"/>
        <v>0</v>
      </c>
      <c r="AA1877" s="56">
        <f t="shared" si="439"/>
        <v>0</v>
      </c>
      <c r="AC1877" s="58">
        <v>21</v>
      </c>
      <c r="AD1877" s="58">
        <f t="shared" si="440"/>
        <v>0</v>
      </c>
      <c r="AE1877" s="58">
        <f t="shared" si="441"/>
        <v>0</v>
      </c>
      <c r="AL1877" s="58">
        <f t="shared" si="442"/>
        <v>0</v>
      </c>
      <c r="AM1877" s="58">
        <f t="shared" si="443"/>
        <v>0</v>
      </c>
      <c r="AN1877" s="59" t="s">
        <v>1760</v>
      </c>
      <c r="AO1877" s="59" t="s">
        <v>1767</v>
      </c>
      <c r="AP1877" s="47" t="s">
        <v>1780</v>
      </c>
    </row>
    <row r="1878" spans="1:42" x14ac:dyDescent="0.2">
      <c r="A1878" s="55" t="s">
        <v>947</v>
      </c>
      <c r="B1878" s="55" t="s">
        <v>1150</v>
      </c>
      <c r="C1878" s="55" t="s">
        <v>1228</v>
      </c>
      <c r="D1878" s="55" t="s">
        <v>1341</v>
      </c>
      <c r="E1878" s="55" t="s">
        <v>1710</v>
      </c>
      <c r="F1878" s="56">
        <v>1.33</v>
      </c>
      <c r="G1878" s="56">
        <v>0</v>
      </c>
      <c r="H1878" s="56">
        <f t="shared" si="432"/>
        <v>0</v>
      </c>
      <c r="I1878" s="56">
        <f t="shared" si="433"/>
        <v>0</v>
      </c>
      <c r="J1878" s="56">
        <f t="shared" si="434"/>
        <v>0</v>
      </c>
      <c r="K1878" s="56">
        <v>0</v>
      </c>
      <c r="L1878" s="56">
        <f t="shared" si="435"/>
        <v>0</v>
      </c>
      <c r="M1878" s="57" t="s">
        <v>10</v>
      </c>
      <c r="N1878" s="56">
        <f t="shared" si="436"/>
        <v>0</v>
      </c>
      <c r="Y1878" s="56">
        <f t="shared" si="437"/>
        <v>0</v>
      </c>
      <c r="Z1878" s="56">
        <f t="shared" si="438"/>
        <v>0</v>
      </c>
      <c r="AA1878" s="56">
        <f t="shared" si="439"/>
        <v>0</v>
      </c>
      <c r="AC1878" s="58">
        <v>21</v>
      </c>
      <c r="AD1878" s="58">
        <f t="shared" si="440"/>
        <v>0</v>
      </c>
      <c r="AE1878" s="58">
        <f t="shared" si="441"/>
        <v>0</v>
      </c>
      <c r="AL1878" s="58">
        <f t="shared" si="442"/>
        <v>0</v>
      </c>
      <c r="AM1878" s="58">
        <f t="shared" si="443"/>
        <v>0</v>
      </c>
      <c r="AN1878" s="59" t="s">
        <v>1760</v>
      </c>
      <c r="AO1878" s="59" t="s">
        <v>1767</v>
      </c>
      <c r="AP1878" s="47" t="s">
        <v>1780</v>
      </c>
    </row>
    <row r="1879" spans="1:42" x14ac:dyDescent="0.2">
      <c r="A1879" s="55" t="s">
        <v>948</v>
      </c>
      <c r="B1879" s="55" t="s">
        <v>1150</v>
      </c>
      <c r="C1879" s="55" t="s">
        <v>1229</v>
      </c>
      <c r="D1879" s="55" t="s">
        <v>1342</v>
      </c>
      <c r="E1879" s="55" t="s">
        <v>1710</v>
      </c>
      <c r="F1879" s="56">
        <v>1.33</v>
      </c>
      <c r="G1879" s="56">
        <v>0</v>
      </c>
      <c r="H1879" s="56">
        <f t="shared" si="432"/>
        <v>0</v>
      </c>
      <c r="I1879" s="56">
        <f t="shared" si="433"/>
        <v>0</v>
      </c>
      <c r="J1879" s="56">
        <f t="shared" si="434"/>
        <v>0</v>
      </c>
      <c r="K1879" s="56">
        <v>0</v>
      </c>
      <c r="L1879" s="56">
        <f t="shared" si="435"/>
        <v>0</v>
      </c>
      <c r="M1879" s="57" t="s">
        <v>10</v>
      </c>
      <c r="N1879" s="56">
        <f t="shared" si="436"/>
        <v>0</v>
      </c>
      <c r="Y1879" s="56">
        <f t="shared" si="437"/>
        <v>0</v>
      </c>
      <c r="Z1879" s="56">
        <f t="shared" si="438"/>
        <v>0</v>
      </c>
      <c r="AA1879" s="56">
        <f t="shared" si="439"/>
        <v>0</v>
      </c>
      <c r="AC1879" s="58">
        <v>21</v>
      </c>
      <c r="AD1879" s="58">
        <f t="shared" si="440"/>
        <v>0</v>
      </c>
      <c r="AE1879" s="58">
        <f t="shared" si="441"/>
        <v>0</v>
      </c>
      <c r="AL1879" s="58">
        <f t="shared" si="442"/>
        <v>0</v>
      </c>
      <c r="AM1879" s="58">
        <f t="shared" si="443"/>
        <v>0</v>
      </c>
      <c r="AN1879" s="59" t="s">
        <v>1760</v>
      </c>
      <c r="AO1879" s="59" t="s">
        <v>1767</v>
      </c>
      <c r="AP1879" s="47" t="s">
        <v>1780</v>
      </c>
    </row>
    <row r="1880" spans="1:42" x14ac:dyDescent="0.2">
      <c r="A1880" s="55" t="s">
        <v>949</v>
      </c>
      <c r="B1880" s="55" t="s">
        <v>1150</v>
      </c>
      <c r="C1880" s="55" t="s">
        <v>1230</v>
      </c>
      <c r="D1880" s="55" t="s">
        <v>1343</v>
      </c>
      <c r="E1880" s="55" t="s">
        <v>1710</v>
      </c>
      <c r="F1880" s="56">
        <v>1.33</v>
      </c>
      <c r="G1880" s="56">
        <v>0</v>
      </c>
      <c r="H1880" s="56">
        <f t="shared" si="432"/>
        <v>0</v>
      </c>
      <c r="I1880" s="56">
        <f t="shared" si="433"/>
        <v>0</v>
      </c>
      <c r="J1880" s="56">
        <f t="shared" si="434"/>
        <v>0</v>
      </c>
      <c r="K1880" s="56">
        <v>0</v>
      </c>
      <c r="L1880" s="56">
        <f t="shared" si="435"/>
        <v>0</v>
      </c>
      <c r="M1880" s="57" t="s">
        <v>10</v>
      </c>
      <c r="N1880" s="56">
        <f t="shared" si="436"/>
        <v>0</v>
      </c>
      <c r="Y1880" s="56">
        <f t="shared" si="437"/>
        <v>0</v>
      </c>
      <c r="Z1880" s="56">
        <f t="shared" si="438"/>
        <v>0</v>
      </c>
      <c r="AA1880" s="56">
        <f t="shared" si="439"/>
        <v>0</v>
      </c>
      <c r="AC1880" s="58">
        <v>21</v>
      </c>
      <c r="AD1880" s="58">
        <f t="shared" si="440"/>
        <v>0</v>
      </c>
      <c r="AE1880" s="58">
        <f t="shared" si="441"/>
        <v>0</v>
      </c>
      <c r="AL1880" s="58">
        <f t="shared" si="442"/>
        <v>0</v>
      </c>
      <c r="AM1880" s="58">
        <f t="shared" si="443"/>
        <v>0</v>
      </c>
      <c r="AN1880" s="59" t="s">
        <v>1760</v>
      </c>
      <c r="AO1880" s="59" t="s">
        <v>1767</v>
      </c>
      <c r="AP1880" s="47" t="s">
        <v>1780</v>
      </c>
    </row>
    <row r="1881" spans="1:42" x14ac:dyDescent="0.2">
      <c r="A1881" s="52"/>
      <c r="B1881" s="53" t="s">
        <v>1151</v>
      </c>
      <c r="C1881" s="53"/>
      <c r="D1881" s="269" t="s">
        <v>1610</v>
      </c>
      <c r="E1881" s="270"/>
      <c r="F1881" s="270"/>
      <c r="G1881" s="270"/>
      <c r="H1881" s="54">
        <f>H1882+H1885+H1888+H1893+H1900+H1903+H1925+H1935+H1961+H1966+H1977+H1984+H1991+H1994+H1996</f>
        <v>0</v>
      </c>
      <c r="I1881" s="54">
        <f>I1882+I1885+I1888+I1893+I1900+I1903+I1925+I1935+I1961+I1966+I1977+I1984+I1991+I1994+I1996</f>
        <v>0</v>
      </c>
      <c r="J1881" s="54">
        <f>H1881+I1881</f>
        <v>0</v>
      </c>
      <c r="K1881" s="47"/>
      <c r="L1881" s="54">
        <f>L1882+L1885+L1888+L1893+L1900+L1903+L1925+L1935+L1961+L1966+L1977+L1984+L1991+L1994+L1996</f>
        <v>9.0396732000000011</v>
      </c>
    </row>
    <row r="1882" spans="1:42" x14ac:dyDescent="0.2">
      <c r="A1882" s="52"/>
      <c r="B1882" s="53" t="s">
        <v>1151</v>
      </c>
      <c r="C1882" s="53" t="s">
        <v>39</v>
      </c>
      <c r="D1882" s="269" t="s">
        <v>1252</v>
      </c>
      <c r="E1882" s="270"/>
      <c r="F1882" s="270"/>
      <c r="G1882" s="270"/>
      <c r="H1882" s="54">
        <f>SUM(H1883:H1883)</f>
        <v>0</v>
      </c>
      <c r="I1882" s="54">
        <f>SUM(I1883:I1883)</f>
        <v>0</v>
      </c>
      <c r="J1882" s="54">
        <f>H1882+I1882</f>
        <v>0</v>
      </c>
      <c r="K1882" s="47"/>
      <c r="L1882" s="54">
        <f>SUM(L1883:L1883)</f>
        <v>0.37979999999999997</v>
      </c>
      <c r="O1882" s="54">
        <f>IF(P1882="PR",J1882,SUM(N1883:N1883))</f>
        <v>0</v>
      </c>
      <c r="P1882" s="47" t="s">
        <v>1734</v>
      </c>
      <c r="Q1882" s="54">
        <f>IF(P1882="HS",H1882,0)</f>
        <v>0</v>
      </c>
      <c r="R1882" s="54">
        <f>IF(P1882="HS",I1882-O1882,0)</f>
        <v>0</v>
      </c>
      <c r="S1882" s="54">
        <f>IF(P1882="PS",H1882,0)</f>
        <v>0</v>
      </c>
      <c r="T1882" s="54">
        <f>IF(P1882="PS",I1882-O1882,0)</f>
        <v>0</v>
      </c>
      <c r="U1882" s="54">
        <f>IF(P1882="MP",H1882,0)</f>
        <v>0</v>
      </c>
      <c r="V1882" s="54">
        <f>IF(P1882="MP",I1882-O1882,0)</f>
        <v>0</v>
      </c>
      <c r="W1882" s="54">
        <f>IF(P1882="OM",H1882,0)</f>
        <v>0</v>
      </c>
      <c r="X1882" s="47" t="s">
        <v>1151</v>
      </c>
      <c r="AH1882" s="54">
        <f>SUM(Y1883:Y1883)</f>
        <v>0</v>
      </c>
      <c r="AI1882" s="54">
        <f>SUM(Z1883:Z1883)</f>
        <v>0</v>
      </c>
      <c r="AJ1882" s="54">
        <f>SUM(AA1883:AA1883)</f>
        <v>0</v>
      </c>
    </row>
    <row r="1883" spans="1:42" x14ac:dyDescent="0.2">
      <c r="A1883" s="55" t="s">
        <v>950</v>
      </c>
      <c r="B1883" s="55" t="s">
        <v>1151</v>
      </c>
      <c r="C1883" s="55" t="s">
        <v>1157</v>
      </c>
      <c r="D1883" s="55" t="s">
        <v>1844</v>
      </c>
      <c r="E1883" s="55" t="s">
        <v>1708</v>
      </c>
      <c r="F1883" s="56">
        <v>3.6</v>
      </c>
      <c r="G1883" s="56">
        <v>0</v>
      </c>
      <c r="H1883" s="56">
        <f>ROUND(F1883*AD1883,2)</f>
        <v>0</v>
      </c>
      <c r="I1883" s="56">
        <f>J1883-H1883</f>
        <v>0</v>
      </c>
      <c r="J1883" s="56">
        <f>ROUND(F1883*G1883,2)</f>
        <v>0</v>
      </c>
      <c r="K1883" s="56">
        <v>0.1055</v>
      </c>
      <c r="L1883" s="56">
        <f>F1883*K1883</f>
        <v>0.37979999999999997</v>
      </c>
      <c r="M1883" s="57" t="s">
        <v>7</v>
      </c>
      <c r="N1883" s="56">
        <f>IF(M1883="5",I1883,0)</f>
        <v>0</v>
      </c>
      <c r="Y1883" s="56">
        <f>IF(AC1883=0,J1883,0)</f>
        <v>0</v>
      </c>
      <c r="Z1883" s="56">
        <f>IF(AC1883=15,J1883,0)</f>
        <v>0</v>
      </c>
      <c r="AA1883" s="56">
        <f>IF(AC1883=21,J1883,0)</f>
        <v>0</v>
      </c>
      <c r="AC1883" s="58">
        <v>21</v>
      </c>
      <c r="AD1883" s="58">
        <f>G1883*0.853314527503526</f>
        <v>0</v>
      </c>
      <c r="AE1883" s="58">
        <f>G1883*(1-0.853314527503526)</f>
        <v>0</v>
      </c>
      <c r="AL1883" s="58">
        <f>F1883*AD1883</f>
        <v>0</v>
      </c>
      <c r="AM1883" s="58">
        <f>F1883*AE1883</f>
        <v>0</v>
      </c>
      <c r="AN1883" s="59" t="s">
        <v>1746</v>
      </c>
      <c r="AO1883" s="59" t="s">
        <v>1761</v>
      </c>
      <c r="AP1883" s="47" t="s">
        <v>1781</v>
      </c>
    </row>
    <row r="1884" spans="1:42" x14ac:dyDescent="0.2">
      <c r="D1884" s="60" t="s">
        <v>1611</v>
      </c>
      <c r="F1884" s="61">
        <v>3.6</v>
      </c>
    </row>
    <row r="1885" spans="1:42" x14ac:dyDescent="0.2">
      <c r="A1885" s="52"/>
      <c r="B1885" s="53" t="s">
        <v>1151</v>
      </c>
      <c r="C1885" s="53" t="s">
        <v>43</v>
      </c>
      <c r="D1885" s="269" t="s">
        <v>1254</v>
      </c>
      <c r="E1885" s="270"/>
      <c r="F1885" s="270"/>
      <c r="G1885" s="270"/>
      <c r="H1885" s="54">
        <f>SUM(H1886:H1886)</f>
        <v>0</v>
      </c>
      <c r="I1885" s="54">
        <f>SUM(I1886:I1886)</f>
        <v>0</v>
      </c>
      <c r="J1885" s="54">
        <f>H1885+I1885</f>
        <v>0</v>
      </c>
      <c r="K1885" s="47"/>
      <c r="L1885" s="54">
        <f>SUM(L1886:L1886)</f>
        <v>0.35023799999999994</v>
      </c>
      <c r="O1885" s="54">
        <f>IF(P1885="PR",J1885,SUM(N1886:N1886))</f>
        <v>0</v>
      </c>
      <c r="P1885" s="47" t="s">
        <v>1734</v>
      </c>
      <c r="Q1885" s="54">
        <f>IF(P1885="HS",H1885,0)</f>
        <v>0</v>
      </c>
      <c r="R1885" s="54">
        <f>IF(P1885="HS",I1885-O1885,0)</f>
        <v>0</v>
      </c>
      <c r="S1885" s="54">
        <f>IF(P1885="PS",H1885,0)</f>
        <v>0</v>
      </c>
      <c r="T1885" s="54">
        <f>IF(P1885="PS",I1885-O1885,0)</f>
        <v>0</v>
      </c>
      <c r="U1885" s="54">
        <f>IF(P1885="MP",H1885,0)</f>
        <v>0</v>
      </c>
      <c r="V1885" s="54">
        <f>IF(P1885="MP",I1885-O1885,0)</f>
        <v>0</v>
      </c>
      <c r="W1885" s="54">
        <f>IF(P1885="OM",H1885,0)</f>
        <v>0</v>
      </c>
      <c r="X1885" s="47" t="s">
        <v>1151</v>
      </c>
      <c r="AH1885" s="54">
        <f>SUM(Y1886:Y1886)</f>
        <v>0</v>
      </c>
      <c r="AI1885" s="54">
        <f>SUM(Z1886:Z1886)</f>
        <v>0</v>
      </c>
      <c r="AJ1885" s="54">
        <f>SUM(AA1886:AA1886)</f>
        <v>0</v>
      </c>
    </row>
    <row r="1886" spans="1:42" x14ac:dyDescent="0.2">
      <c r="A1886" s="55" t="s">
        <v>951</v>
      </c>
      <c r="B1886" s="55" t="s">
        <v>1151</v>
      </c>
      <c r="C1886" s="55" t="s">
        <v>1158</v>
      </c>
      <c r="D1886" s="55" t="s">
        <v>1255</v>
      </c>
      <c r="E1886" s="55" t="s">
        <v>1708</v>
      </c>
      <c r="F1886" s="56">
        <v>18.829999999999998</v>
      </c>
      <c r="G1886" s="56">
        <v>0</v>
      </c>
      <c r="H1886" s="56">
        <f>ROUND(F1886*AD1886,2)</f>
        <v>0</v>
      </c>
      <c r="I1886" s="56">
        <f>J1886-H1886</f>
        <v>0</v>
      </c>
      <c r="J1886" s="56">
        <f>ROUND(F1886*G1886,2)</f>
        <v>0</v>
      </c>
      <c r="K1886" s="56">
        <v>1.8599999999999998E-2</v>
      </c>
      <c r="L1886" s="56">
        <f>F1886*K1886</f>
        <v>0.35023799999999994</v>
      </c>
      <c r="M1886" s="57" t="s">
        <v>7</v>
      </c>
      <c r="N1886" s="56">
        <f>IF(M1886="5",I1886,0)</f>
        <v>0</v>
      </c>
      <c r="Y1886" s="56">
        <f>IF(AC1886=0,J1886,0)</f>
        <v>0</v>
      </c>
      <c r="Z1886" s="56">
        <f>IF(AC1886=15,J1886,0)</f>
        <v>0</v>
      </c>
      <c r="AA1886" s="56">
        <f>IF(AC1886=21,J1886,0)</f>
        <v>0</v>
      </c>
      <c r="AC1886" s="58">
        <v>21</v>
      </c>
      <c r="AD1886" s="58">
        <f>G1886*0.563277249451353</f>
        <v>0</v>
      </c>
      <c r="AE1886" s="58">
        <f>G1886*(1-0.563277249451353)</f>
        <v>0</v>
      </c>
      <c r="AL1886" s="58">
        <f>F1886*AD1886</f>
        <v>0</v>
      </c>
      <c r="AM1886" s="58">
        <f>F1886*AE1886</f>
        <v>0</v>
      </c>
      <c r="AN1886" s="59" t="s">
        <v>1747</v>
      </c>
      <c r="AO1886" s="59" t="s">
        <v>1761</v>
      </c>
      <c r="AP1886" s="47" t="s">
        <v>1781</v>
      </c>
    </row>
    <row r="1887" spans="1:42" x14ac:dyDescent="0.2">
      <c r="D1887" s="60" t="s">
        <v>1612</v>
      </c>
      <c r="F1887" s="61">
        <v>18.829999999999998</v>
      </c>
    </row>
    <row r="1888" spans="1:42" x14ac:dyDescent="0.2">
      <c r="A1888" s="52"/>
      <c r="B1888" s="53" t="s">
        <v>1151</v>
      </c>
      <c r="C1888" s="53" t="s">
        <v>68</v>
      </c>
      <c r="D1888" s="269" t="s">
        <v>1257</v>
      </c>
      <c r="E1888" s="270"/>
      <c r="F1888" s="270"/>
      <c r="G1888" s="270"/>
      <c r="H1888" s="54">
        <f>SUM(H1889:H1891)</f>
        <v>0</v>
      </c>
      <c r="I1888" s="54">
        <f>SUM(I1889:I1891)</f>
        <v>0</v>
      </c>
      <c r="J1888" s="54">
        <f>H1888+I1888</f>
        <v>0</v>
      </c>
      <c r="K1888" s="47"/>
      <c r="L1888" s="54">
        <f>SUM(L1889:L1891)</f>
        <v>0.69188620000000001</v>
      </c>
      <c r="O1888" s="54">
        <f>IF(P1888="PR",J1888,SUM(N1889:N1891))</f>
        <v>0</v>
      </c>
      <c r="P1888" s="47" t="s">
        <v>1734</v>
      </c>
      <c r="Q1888" s="54">
        <f>IF(P1888="HS",H1888,0)</f>
        <v>0</v>
      </c>
      <c r="R1888" s="54">
        <f>IF(P1888="HS",I1888-O1888,0)</f>
        <v>0</v>
      </c>
      <c r="S1888" s="54">
        <f>IF(P1888="PS",H1888,0)</f>
        <v>0</v>
      </c>
      <c r="T1888" s="54">
        <f>IF(P1888="PS",I1888-O1888,0)</f>
        <v>0</v>
      </c>
      <c r="U1888" s="54">
        <f>IF(P1888="MP",H1888,0)</f>
        <v>0</v>
      </c>
      <c r="V1888" s="54">
        <f>IF(P1888="MP",I1888-O1888,0)</f>
        <v>0</v>
      </c>
      <c r="W1888" s="54">
        <f>IF(P1888="OM",H1888,0)</f>
        <v>0</v>
      </c>
      <c r="X1888" s="47" t="s">
        <v>1151</v>
      </c>
      <c r="AH1888" s="54">
        <f>SUM(Y1889:Y1891)</f>
        <v>0</v>
      </c>
      <c r="AI1888" s="54">
        <f>SUM(Z1889:Z1891)</f>
        <v>0</v>
      </c>
      <c r="AJ1888" s="54">
        <f>SUM(AA1889:AA1891)</f>
        <v>0</v>
      </c>
    </row>
    <row r="1889" spans="1:42" x14ac:dyDescent="0.2">
      <c r="A1889" s="55" t="s">
        <v>952</v>
      </c>
      <c r="B1889" s="55" t="s">
        <v>1151</v>
      </c>
      <c r="C1889" s="55" t="s">
        <v>1162</v>
      </c>
      <c r="D1889" s="55" t="s">
        <v>1263</v>
      </c>
      <c r="E1889" s="55" t="s">
        <v>1708</v>
      </c>
      <c r="F1889" s="56">
        <v>18.47</v>
      </c>
      <c r="G1889" s="56">
        <v>0</v>
      </c>
      <c r="H1889" s="56">
        <f>ROUND(F1889*AD1889,2)</f>
        <v>0</v>
      </c>
      <c r="I1889" s="56">
        <f>J1889-H1889</f>
        <v>0</v>
      </c>
      <c r="J1889" s="56">
        <f>ROUND(F1889*G1889,2)</f>
        <v>0</v>
      </c>
      <c r="K1889" s="56">
        <v>3.415E-2</v>
      </c>
      <c r="L1889" s="56">
        <f>F1889*K1889</f>
        <v>0.63075049999999999</v>
      </c>
      <c r="M1889" s="57" t="s">
        <v>7</v>
      </c>
      <c r="N1889" s="56">
        <f>IF(M1889="5",I1889,0)</f>
        <v>0</v>
      </c>
      <c r="Y1889" s="56">
        <f>IF(AC1889=0,J1889,0)</f>
        <v>0</v>
      </c>
      <c r="Z1889" s="56">
        <f>IF(AC1889=15,J1889,0)</f>
        <v>0</v>
      </c>
      <c r="AA1889" s="56">
        <f>IF(AC1889=21,J1889,0)</f>
        <v>0</v>
      </c>
      <c r="AC1889" s="58">
        <v>21</v>
      </c>
      <c r="AD1889" s="58">
        <f>G1889*0.841828478964401</f>
        <v>0</v>
      </c>
      <c r="AE1889" s="58">
        <f>G1889*(1-0.841828478964401)</f>
        <v>0</v>
      </c>
      <c r="AL1889" s="58">
        <f>F1889*AD1889</f>
        <v>0</v>
      </c>
      <c r="AM1889" s="58">
        <f>F1889*AE1889</f>
        <v>0</v>
      </c>
      <c r="AN1889" s="59" t="s">
        <v>1748</v>
      </c>
      <c r="AO1889" s="59" t="s">
        <v>1762</v>
      </c>
      <c r="AP1889" s="47" t="s">
        <v>1781</v>
      </c>
    </row>
    <row r="1890" spans="1:42" x14ac:dyDescent="0.2">
      <c r="D1890" s="60" t="s">
        <v>1613</v>
      </c>
      <c r="F1890" s="61">
        <v>18.47</v>
      </c>
    </row>
    <row r="1891" spans="1:42" x14ac:dyDescent="0.2">
      <c r="A1891" s="55" t="s">
        <v>953</v>
      </c>
      <c r="B1891" s="55" t="s">
        <v>1151</v>
      </c>
      <c r="C1891" s="55" t="s">
        <v>1163</v>
      </c>
      <c r="D1891" s="55" t="s">
        <v>1865</v>
      </c>
      <c r="E1891" s="55" t="s">
        <v>1708</v>
      </c>
      <c r="F1891" s="56">
        <v>18.47</v>
      </c>
      <c r="G1891" s="56">
        <v>0</v>
      </c>
      <c r="H1891" s="56">
        <f>ROUND(F1891*AD1891,2)</f>
        <v>0</v>
      </c>
      <c r="I1891" s="56">
        <f>J1891-H1891</f>
        <v>0</v>
      </c>
      <c r="J1891" s="56">
        <f>ROUND(F1891*G1891,2)</f>
        <v>0</v>
      </c>
      <c r="K1891" s="56">
        <v>3.31E-3</v>
      </c>
      <c r="L1891" s="56">
        <f>F1891*K1891</f>
        <v>6.1135699999999994E-2</v>
      </c>
      <c r="M1891" s="57" t="s">
        <v>7</v>
      </c>
      <c r="N1891" s="56">
        <f>IF(M1891="5",I1891,0)</f>
        <v>0</v>
      </c>
      <c r="Y1891" s="56">
        <f>IF(AC1891=0,J1891,0)</f>
        <v>0</v>
      </c>
      <c r="Z1891" s="56">
        <f>IF(AC1891=15,J1891,0)</f>
        <v>0</v>
      </c>
      <c r="AA1891" s="56">
        <f>IF(AC1891=21,J1891,0)</f>
        <v>0</v>
      </c>
      <c r="AC1891" s="58">
        <v>21</v>
      </c>
      <c r="AD1891" s="58">
        <f>G1891*0.752032520325203</f>
        <v>0</v>
      </c>
      <c r="AE1891" s="58">
        <f>G1891*(1-0.752032520325203)</f>
        <v>0</v>
      </c>
      <c r="AL1891" s="58">
        <f>F1891*AD1891</f>
        <v>0</v>
      </c>
      <c r="AM1891" s="58">
        <f>F1891*AE1891</f>
        <v>0</v>
      </c>
      <c r="AN1891" s="59" t="s">
        <v>1748</v>
      </c>
      <c r="AO1891" s="59" t="s">
        <v>1762</v>
      </c>
      <c r="AP1891" s="47" t="s">
        <v>1781</v>
      </c>
    </row>
    <row r="1892" spans="1:42" x14ac:dyDescent="0.2">
      <c r="D1892" s="60" t="s">
        <v>1613</v>
      </c>
      <c r="F1892" s="61">
        <v>18.47</v>
      </c>
    </row>
    <row r="1893" spans="1:42" x14ac:dyDescent="0.2">
      <c r="A1893" s="52"/>
      <c r="B1893" s="53" t="s">
        <v>1151</v>
      </c>
      <c r="C1893" s="53" t="s">
        <v>700</v>
      </c>
      <c r="D1893" s="269" t="s">
        <v>1265</v>
      </c>
      <c r="E1893" s="270"/>
      <c r="F1893" s="270"/>
      <c r="G1893" s="270"/>
      <c r="H1893" s="54">
        <f>SUM(H1894:H1898)</f>
        <v>0</v>
      </c>
      <c r="I1893" s="54">
        <f>SUM(I1894:I1898)</f>
        <v>0</v>
      </c>
      <c r="J1893" s="54">
        <f>H1893+I1893</f>
        <v>0</v>
      </c>
      <c r="K1893" s="47"/>
      <c r="L1893" s="54">
        <f>SUM(L1894:L1898)</f>
        <v>2.4195700000000001E-2</v>
      </c>
      <c r="O1893" s="54">
        <f>IF(P1893="PR",J1893,SUM(N1894:N1898))</f>
        <v>0</v>
      </c>
      <c r="P1893" s="47" t="s">
        <v>1735</v>
      </c>
      <c r="Q1893" s="54">
        <f>IF(P1893="HS",H1893,0)</f>
        <v>0</v>
      </c>
      <c r="R1893" s="54">
        <f>IF(P1893="HS",I1893-O1893,0)</f>
        <v>0</v>
      </c>
      <c r="S1893" s="54">
        <f>IF(P1893="PS",H1893,0)</f>
        <v>0</v>
      </c>
      <c r="T1893" s="54">
        <f>IF(P1893="PS",I1893-O1893,0)</f>
        <v>0</v>
      </c>
      <c r="U1893" s="54">
        <f>IF(P1893="MP",H1893,0)</f>
        <v>0</v>
      </c>
      <c r="V1893" s="54">
        <f>IF(P1893="MP",I1893-O1893,0)</f>
        <v>0</v>
      </c>
      <c r="W1893" s="54">
        <f>IF(P1893="OM",H1893,0)</f>
        <v>0</v>
      </c>
      <c r="X1893" s="47" t="s">
        <v>1151</v>
      </c>
      <c r="AH1893" s="54">
        <f>SUM(Y1894:Y1898)</f>
        <v>0</v>
      </c>
      <c r="AI1893" s="54">
        <f>SUM(Z1894:Z1898)</f>
        <v>0</v>
      </c>
      <c r="AJ1893" s="54">
        <f>SUM(AA1894:AA1898)</f>
        <v>0</v>
      </c>
    </row>
    <row r="1894" spans="1:42" x14ac:dyDescent="0.2">
      <c r="A1894" s="55" t="s">
        <v>954</v>
      </c>
      <c r="B1894" s="55" t="s">
        <v>1151</v>
      </c>
      <c r="C1894" s="55" t="s">
        <v>1164</v>
      </c>
      <c r="D1894" s="235" t="s">
        <v>1846</v>
      </c>
      <c r="E1894" s="55" t="s">
        <v>1708</v>
      </c>
      <c r="F1894" s="56">
        <v>18.47</v>
      </c>
      <c r="G1894" s="56">
        <v>0</v>
      </c>
      <c r="H1894" s="56">
        <f>ROUND(F1894*AD1894,2)</f>
        <v>0</v>
      </c>
      <c r="I1894" s="56">
        <f>J1894-H1894</f>
        <v>0</v>
      </c>
      <c r="J1894" s="56">
        <f>ROUND(F1894*G1894,2)</f>
        <v>0</v>
      </c>
      <c r="K1894" s="56">
        <v>5.6999999999999998E-4</v>
      </c>
      <c r="L1894" s="56">
        <f>F1894*K1894</f>
        <v>1.05279E-2</v>
      </c>
      <c r="M1894" s="57" t="s">
        <v>7</v>
      </c>
      <c r="N1894" s="56">
        <f>IF(M1894="5",I1894,0)</f>
        <v>0</v>
      </c>
      <c r="Y1894" s="56">
        <f>IF(AC1894=0,J1894,0)</f>
        <v>0</v>
      </c>
      <c r="Z1894" s="56">
        <f>IF(AC1894=15,J1894,0)</f>
        <v>0</v>
      </c>
      <c r="AA1894" s="56">
        <f>IF(AC1894=21,J1894,0)</f>
        <v>0</v>
      </c>
      <c r="AC1894" s="58">
        <v>21</v>
      </c>
      <c r="AD1894" s="58">
        <f>G1894*0.805751492132393</f>
        <v>0</v>
      </c>
      <c r="AE1894" s="58">
        <f>G1894*(1-0.805751492132393)</f>
        <v>0</v>
      </c>
      <c r="AL1894" s="58">
        <f>F1894*AD1894</f>
        <v>0</v>
      </c>
      <c r="AM1894" s="58">
        <f>F1894*AE1894</f>
        <v>0</v>
      </c>
      <c r="AN1894" s="59" t="s">
        <v>1749</v>
      </c>
      <c r="AO1894" s="59" t="s">
        <v>1763</v>
      </c>
      <c r="AP1894" s="47" t="s">
        <v>1781</v>
      </c>
    </row>
    <row r="1895" spans="1:42" x14ac:dyDescent="0.2">
      <c r="D1895" s="236" t="s">
        <v>1613</v>
      </c>
      <c r="F1895" s="61">
        <v>18.47</v>
      </c>
    </row>
    <row r="1896" spans="1:42" x14ac:dyDescent="0.2">
      <c r="A1896" s="55" t="s">
        <v>955</v>
      </c>
      <c r="B1896" s="55" t="s">
        <v>1151</v>
      </c>
      <c r="C1896" s="55" t="s">
        <v>1165</v>
      </c>
      <c r="D1896" s="235" t="s">
        <v>1847</v>
      </c>
      <c r="E1896" s="55" t="s">
        <v>1708</v>
      </c>
      <c r="F1896" s="56">
        <v>18.47</v>
      </c>
      <c r="G1896" s="56">
        <v>0</v>
      </c>
      <c r="H1896" s="56">
        <f>ROUND(F1896*AD1896,2)</f>
        <v>0</v>
      </c>
      <c r="I1896" s="56">
        <f>J1896-H1896</f>
        <v>0</v>
      </c>
      <c r="J1896" s="56">
        <f>ROUND(F1896*G1896,2)</f>
        <v>0</v>
      </c>
      <c r="K1896" s="56">
        <v>7.3999999999999999E-4</v>
      </c>
      <c r="L1896" s="56">
        <f>F1896*K1896</f>
        <v>1.3667799999999999E-2</v>
      </c>
      <c r="M1896" s="57" t="s">
        <v>7</v>
      </c>
      <c r="N1896" s="56">
        <f>IF(M1896="5",I1896,0)</f>
        <v>0</v>
      </c>
      <c r="Y1896" s="56">
        <f>IF(AC1896=0,J1896,0)</f>
        <v>0</v>
      </c>
      <c r="Z1896" s="56">
        <f>IF(AC1896=15,J1896,0)</f>
        <v>0</v>
      </c>
      <c r="AA1896" s="56">
        <f>IF(AC1896=21,J1896,0)</f>
        <v>0</v>
      </c>
      <c r="AC1896" s="58">
        <v>21</v>
      </c>
      <c r="AD1896" s="58">
        <f>G1896*0.750758341759353</f>
        <v>0</v>
      </c>
      <c r="AE1896" s="58">
        <f>G1896*(1-0.750758341759353)</f>
        <v>0</v>
      </c>
      <c r="AL1896" s="58">
        <f>F1896*AD1896</f>
        <v>0</v>
      </c>
      <c r="AM1896" s="58">
        <f>F1896*AE1896</f>
        <v>0</v>
      </c>
      <c r="AN1896" s="59" t="s">
        <v>1749</v>
      </c>
      <c r="AO1896" s="59" t="s">
        <v>1763</v>
      </c>
      <c r="AP1896" s="47" t="s">
        <v>1781</v>
      </c>
    </row>
    <row r="1897" spans="1:42" x14ac:dyDescent="0.2">
      <c r="D1897" s="236" t="s">
        <v>1614</v>
      </c>
      <c r="F1897" s="61">
        <v>18.47</v>
      </c>
    </row>
    <row r="1898" spans="1:42" x14ac:dyDescent="0.2">
      <c r="A1898" s="55" t="s">
        <v>956</v>
      </c>
      <c r="B1898" s="55" t="s">
        <v>1151</v>
      </c>
      <c r="C1898" s="55" t="s">
        <v>1169</v>
      </c>
      <c r="D1898" s="235" t="s">
        <v>1271</v>
      </c>
      <c r="E1898" s="55" t="s">
        <v>1710</v>
      </c>
      <c r="F1898" s="56">
        <v>7.0000000000000007E-2</v>
      </c>
      <c r="G1898" s="56">
        <v>0</v>
      </c>
      <c r="H1898" s="56">
        <f>ROUND(F1898*AD1898,2)</f>
        <v>0</v>
      </c>
      <c r="I1898" s="56">
        <f>J1898-H1898</f>
        <v>0</v>
      </c>
      <c r="J1898" s="56">
        <f>ROUND(F1898*G1898,2)</f>
        <v>0</v>
      </c>
      <c r="K1898" s="56">
        <v>0</v>
      </c>
      <c r="L1898" s="56">
        <f>F1898*K1898</f>
        <v>0</v>
      </c>
      <c r="M1898" s="57" t="s">
        <v>10</v>
      </c>
      <c r="N1898" s="56">
        <f>IF(M1898="5",I1898,0)</f>
        <v>0</v>
      </c>
      <c r="Y1898" s="56">
        <f>IF(AC1898=0,J1898,0)</f>
        <v>0</v>
      </c>
      <c r="Z1898" s="56">
        <f>IF(AC1898=15,J1898,0)</f>
        <v>0</v>
      </c>
      <c r="AA1898" s="56">
        <f>IF(AC1898=21,J1898,0)</f>
        <v>0</v>
      </c>
      <c r="AC1898" s="58">
        <v>21</v>
      </c>
      <c r="AD1898" s="58">
        <f>G1898*0</f>
        <v>0</v>
      </c>
      <c r="AE1898" s="58">
        <f>G1898*(1-0)</f>
        <v>0</v>
      </c>
      <c r="AL1898" s="58">
        <f>F1898*AD1898</f>
        <v>0</v>
      </c>
      <c r="AM1898" s="58">
        <f>F1898*AE1898</f>
        <v>0</v>
      </c>
      <c r="AN1898" s="59" t="s">
        <v>1749</v>
      </c>
      <c r="AO1898" s="59" t="s">
        <v>1763</v>
      </c>
      <c r="AP1898" s="47" t="s">
        <v>1781</v>
      </c>
    </row>
    <row r="1899" spans="1:42" x14ac:dyDescent="0.2">
      <c r="D1899" s="236" t="s">
        <v>1615</v>
      </c>
      <c r="F1899" s="61">
        <v>7.0000000000000007E-2</v>
      </c>
    </row>
    <row r="1900" spans="1:42" x14ac:dyDescent="0.2">
      <c r="A1900" s="52"/>
      <c r="B1900" s="53" t="s">
        <v>1151</v>
      </c>
      <c r="C1900" s="53" t="s">
        <v>710</v>
      </c>
      <c r="D1900" s="269" t="s">
        <v>1273</v>
      </c>
      <c r="E1900" s="270"/>
      <c r="F1900" s="270"/>
      <c r="G1900" s="270"/>
      <c r="H1900" s="54">
        <f>SUM(H1901:H1901)</f>
        <v>0</v>
      </c>
      <c r="I1900" s="54">
        <f>SUM(I1901:I1901)</f>
        <v>0</v>
      </c>
      <c r="J1900" s="54">
        <f>H1900+I1900</f>
        <v>0</v>
      </c>
      <c r="K1900" s="47"/>
      <c r="L1900" s="54">
        <f>SUM(L1901:L1901)</f>
        <v>0</v>
      </c>
      <c r="O1900" s="54">
        <f>IF(P1900="PR",J1900,SUM(N1901:N1901))</f>
        <v>0</v>
      </c>
      <c r="P1900" s="47" t="s">
        <v>1735</v>
      </c>
      <c r="Q1900" s="54">
        <f>IF(P1900="HS",H1900,0)</f>
        <v>0</v>
      </c>
      <c r="R1900" s="54">
        <f>IF(P1900="HS",I1900-O1900,0)</f>
        <v>0</v>
      </c>
      <c r="S1900" s="54">
        <f>IF(P1900="PS",H1900,0)</f>
        <v>0</v>
      </c>
      <c r="T1900" s="54">
        <f>IF(P1900="PS",I1900-O1900,0)</f>
        <v>0</v>
      </c>
      <c r="U1900" s="54">
        <f>IF(P1900="MP",H1900,0)</f>
        <v>0</v>
      </c>
      <c r="V1900" s="54">
        <f>IF(P1900="MP",I1900-O1900,0)</f>
        <v>0</v>
      </c>
      <c r="W1900" s="54">
        <f>IF(P1900="OM",H1900,0)</f>
        <v>0</v>
      </c>
      <c r="X1900" s="47" t="s">
        <v>1151</v>
      </c>
      <c r="AH1900" s="54">
        <f>SUM(Y1901:Y1901)</f>
        <v>0</v>
      </c>
      <c r="AI1900" s="54">
        <f>SUM(Z1901:Z1901)</f>
        <v>0</v>
      </c>
      <c r="AJ1900" s="54">
        <f>SUM(AA1901:AA1901)</f>
        <v>0</v>
      </c>
    </row>
    <row r="1901" spans="1:42" x14ac:dyDescent="0.2">
      <c r="A1901" s="55" t="s">
        <v>957</v>
      </c>
      <c r="B1901" s="55" t="s">
        <v>1151</v>
      </c>
      <c r="C1901" s="55" t="s">
        <v>1236</v>
      </c>
      <c r="D1901" s="55" t="s">
        <v>1274</v>
      </c>
      <c r="E1901" s="55" t="s">
        <v>1711</v>
      </c>
      <c r="F1901" s="56">
        <v>1</v>
      </c>
      <c r="G1901" s="56">
        <v>0</v>
      </c>
      <c r="H1901" s="56">
        <f>ROUND(F1901*AD1901,2)</f>
        <v>0</v>
      </c>
      <c r="I1901" s="56">
        <f>J1901-H1901</f>
        <v>0</v>
      </c>
      <c r="J1901" s="56">
        <f>ROUND(F1901*G1901,2)</f>
        <v>0</v>
      </c>
      <c r="K1901" s="56">
        <v>0</v>
      </c>
      <c r="L1901" s="56">
        <f>F1901*K1901</f>
        <v>0</v>
      </c>
      <c r="M1901" s="57" t="s">
        <v>7</v>
      </c>
      <c r="N1901" s="56">
        <f>IF(M1901="5",I1901,0)</f>
        <v>0</v>
      </c>
      <c r="Y1901" s="56">
        <f>IF(AC1901=0,J1901,0)</f>
        <v>0</v>
      </c>
      <c r="Z1901" s="56">
        <f>IF(AC1901=15,J1901,0)</f>
        <v>0</v>
      </c>
      <c r="AA1901" s="56">
        <f>IF(AC1901=21,J1901,0)</f>
        <v>0</v>
      </c>
      <c r="AC1901" s="58">
        <v>21</v>
      </c>
      <c r="AD1901" s="58">
        <f>G1901*0</f>
        <v>0</v>
      </c>
      <c r="AE1901" s="58">
        <f>G1901*(1-0)</f>
        <v>0</v>
      </c>
      <c r="AL1901" s="58">
        <f>F1901*AD1901</f>
        <v>0</v>
      </c>
      <c r="AM1901" s="58">
        <f>F1901*AE1901</f>
        <v>0</v>
      </c>
      <c r="AN1901" s="59" t="s">
        <v>1750</v>
      </c>
      <c r="AO1901" s="59" t="s">
        <v>1764</v>
      </c>
      <c r="AP1901" s="47" t="s">
        <v>1781</v>
      </c>
    </row>
    <row r="1902" spans="1:42" x14ac:dyDescent="0.2">
      <c r="D1902" s="60" t="s">
        <v>1275</v>
      </c>
      <c r="F1902" s="61">
        <v>1</v>
      </c>
    </row>
    <row r="1903" spans="1:42" x14ac:dyDescent="0.2">
      <c r="A1903" s="52"/>
      <c r="B1903" s="53" t="s">
        <v>1151</v>
      </c>
      <c r="C1903" s="53" t="s">
        <v>714</v>
      </c>
      <c r="D1903" s="269" t="s">
        <v>1276</v>
      </c>
      <c r="E1903" s="270"/>
      <c r="F1903" s="270"/>
      <c r="G1903" s="270"/>
      <c r="H1903" s="54">
        <f>SUM(H1904:H1923)</f>
        <v>0</v>
      </c>
      <c r="I1903" s="54">
        <f>SUM(I1904:I1923)</f>
        <v>0</v>
      </c>
      <c r="J1903" s="54">
        <f>H1903+I1903</f>
        <v>0</v>
      </c>
      <c r="K1903" s="47"/>
      <c r="L1903" s="54">
        <f>SUM(L1904:L1923)</f>
        <v>0.14524000000000001</v>
      </c>
      <c r="O1903" s="54">
        <f>IF(P1903="PR",J1903,SUM(N1904:N1923))</f>
        <v>0</v>
      </c>
      <c r="P1903" s="47" t="s">
        <v>1735</v>
      </c>
      <c r="Q1903" s="54">
        <f>IF(P1903="HS",H1903,0)</f>
        <v>0</v>
      </c>
      <c r="R1903" s="54">
        <f>IF(P1903="HS",I1903-O1903,0)</f>
        <v>0</v>
      </c>
      <c r="S1903" s="54">
        <f>IF(P1903="PS",H1903,0)</f>
        <v>0</v>
      </c>
      <c r="T1903" s="54">
        <f>IF(P1903="PS",I1903-O1903,0)</f>
        <v>0</v>
      </c>
      <c r="U1903" s="54">
        <f>IF(P1903="MP",H1903,0)</f>
        <v>0</v>
      </c>
      <c r="V1903" s="54">
        <f>IF(P1903="MP",I1903-O1903,0)</f>
        <v>0</v>
      </c>
      <c r="W1903" s="54">
        <f>IF(P1903="OM",H1903,0)</f>
        <v>0</v>
      </c>
      <c r="X1903" s="47" t="s">
        <v>1151</v>
      </c>
      <c r="AH1903" s="54">
        <f>SUM(Y1904:Y1923)</f>
        <v>0</v>
      </c>
      <c r="AI1903" s="54">
        <f>SUM(Z1904:Z1923)</f>
        <v>0</v>
      </c>
      <c r="AJ1903" s="54">
        <f>SUM(AA1904:AA1923)</f>
        <v>0</v>
      </c>
    </row>
    <row r="1904" spans="1:42" x14ac:dyDescent="0.2">
      <c r="A1904" s="55" t="s">
        <v>958</v>
      </c>
      <c r="B1904" s="55" t="s">
        <v>1151</v>
      </c>
      <c r="C1904" s="55" t="s">
        <v>1171</v>
      </c>
      <c r="D1904" s="55" t="s">
        <v>1837</v>
      </c>
      <c r="E1904" s="55" t="s">
        <v>1712</v>
      </c>
      <c r="F1904" s="56">
        <v>3</v>
      </c>
      <c r="G1904" s="56">
        <v>0</v>
      </c>
      <c r="H1904" s="56">
        <f>ROUND(F1904*AD1904,2)</f>
        <v>0</v>
      </c>
      <c r="I1904" s="56">
        <f>J1904-H1904</f>
        <v>0</v>
      </c>
      <c r="J1904" s="56">
        <f>ROUND(F1904*G1904,2)</f>
        <v>0</v>
      </c>
      <c r="K1904" s="56">
        <v>1.41E-3</v>
      </c>
      <c r="L1904" s="56">
        <f>F1904*K1904</f>
        <v>4.2300000000000003E-3</v>
      </c>
      <c r="M1904" s="57" t="s">
        <v>7</v>
      </c>
      <c r="N1904" s="56">
        <f>IF(M1904="5",I1904,0)</f>
        <v>0</v>
      </c>
      <c r="Y1904" s="56">
        <f>IF(AC1904=0,J1904,0)</f>
        <v>0</v>
      </c>
      <c r="Z1904" s="56">
        <f>IF(AC1904=15,J1904,0)</f>
        <v>0</v>
      </c>
      <c r="AA1904" s="56">
        <f>IF(AC1904=21,J1904,0)</f>
        <v>0</v>
      </c>
      <c r="AC1904" s="58">
        <v>21</v>
      </c>
      <c r="AD1904" s="58">
        <f>G1904*0.538136882129278</f>
        <v>0</v>
      </c>
      <c r="AE1904" s="58">
        <f>G1904*(1-0.538136882129278)</f>
        <v>0</v>
      </c>
      <c r="AL1904" s="58">
        <f>F1904*AD1904</f>
        <v>0</v>
      </c>
      <c r="AM1904" s="58">
        <f>F1904*AE1904</f>
        <v>0</v>
      </c>
      <c r="AN1904" s="59" t="s">
        <v>1751</v>
      </c>
      <c r="AO1904" s="59" t="s">
        <v>1764</v>
      </c>
      <c r="AP1904" s="47" t="s">
        <v>1781</v>
      </c>
    </row>
    <row r="1905" spans="1:42" x14ac:dyDescent="0.2">
      <c r="D1905" s="60" t="s">
        <v>1616</v>
      </c>
      <c r="F1905" s="61">
        <v>3</v>
      </c>
    </row>
    <row r="1906" spans="1:42" x14ac:dyDescent="0.2">
      <c r="A1906" s="62" t="s">
        <v>959</v>
      </c>
      <c r="B1906" s="62" t="s">
        <v>1151</v>
      </c>
      <c r="C1906" s="62" t="s">
        <v>1172</v>
      </c>
      <c r="D1906" s="237" t="s">
        <v>1851</v>
      </c>
      <c r="E1906" s="62" t="s">
        <v>1712</v>
      </c>
      <c r="F1906" s="63">
        <v>3</v>
      </c>
      <c r="G1906" s="63">
        <v>0</v>
      </c>
      <c r="H1906" s="63">
        <f>ROUND(F1906*AD1906,2)</f>
        <v>0</v>
      </c>
      <c r="I1906" s="63">
        <f>J1906-H1906</f>
        <v>0</v>
      </c>
      <c r="J1906" s="63">
        <f>ROUND(F1906*G1906,2)</f>
        <v>0</v>
      </c>
      <c r="K1906" s="63">
        <v>1.4E-2</v>
      </c>
      <c r="L1906" s="63">
        <f>F1906*K1906</f>
        <v>4.2000000000000003E-2</v>
      </c>
      <c r="M1906" s="64" t="s">
        <v>1731</v>
      </c>
      <c r="N1906" s="63">
        <f>IF(M1906="5",I1906,0)</f>
        <v>0</v>
      </c>
      <c r="Y1906" s="63">
        <f>IF(AC1906=0,J1906,0)</f>
        <v>0</v>
      </c>
      <c r="Z1906" s="63">
        <f>IF(AC1906=15,J1906,0)</f>
        <v>0</v>
      </c>
      <c r="AA1906" s="63">
        <f>IF(AC1906=21,J1906,0)</f>
        <v>0</v>
      </c>
      <c r="AC1906" s="58">
        <v>21</v>
      </c>
      <c r="AD1906" s="58">
        <f>G1906*1</f>
        <v>0</v>
      </c>
      <c r="AE1906" s="58">
        <f>G1906*(1-1)</f>
        <v>0</v>
      </c>
      <c r="AL1906" s="58">
        <f>F1906*AD1906</f>
        <v>0</v>
      </c>
      <c r="AM1906" s="58">
        <f>F1906*AE1906</f>
        <v>0</v>
      </c>
      <c r="AN1906" s="59" t="s">
        <v>1751</v>
      </c>
      <c r="AO1906" s="59" t="s">
        <v>1764</v>
      </c>
      <c r="AP1906" s="47" t="s">
        <v>1781</v>
      </c>
    </row>
    <row r="1907" spans="1:42" x14ac:dyDescent="0.2">
      <c r="D1907" s="60" t="s">
        <v>1616</v>
      </c>
      <c r="F1907" s="61">
        <v>3</v>
      </c>
    </row>
    <row r="1908" spans="1:42" x14ac:dyDescent="0.2">
      <c r="A1908" s="55" t="s">
        <v>960</v>
      </c>
      <c r="B1908" s="55" t="s">
        <v>1151</v>
      </c>
      <c r="C1908" s="55" t="s">
        <v>1173</v>
      </c>
      <c r="D1908" s="55" t="s">
        <v>1278</v>
      </c>
      <c r="E1908" s="55" t="s">
        <v>1712</v>
      </c>
      <c r="F1908" s="56">
        <v>3</v>
      </c>
      <c r="G1908" s="56">
        <v>0</v>
      </c>
      <c r="H1908" s="56">
        <f>ROUND(F1908*AD1908,2)</f>
        <v>0</v>
      </c>
      <c r="I1908" s="56">
        <f>J1908-H1908</f>
        <v>0</v>
      </c>
      <c r="J1908" s="56">
        <f>ROUND(F1908*G1908,2)</f>
        <v>0</v>
      </c>
      <c r="K1908" s="56">
        <v>1.1999999999999999E-3</v>
      </c>
      <c r="L1908" s="56">
        <f>F1908*K1908</f>
        <v>3.5999999999999999E-3</v>
      </c>
      <c r="M1908" s="57" t="s">
        <v>7</v>
      </c>
      <c r="N1908" s="56">
        <f>IF(M1908="5",I1908,0)</f>
        <v>0</v>
      </c>
      <c r="Y1908" s="56">
        <f>IF(AC1908=0,J1908,0)</f>
        <v>0</v>
      </c>
      <c r="Z1908" s="56">
        <f>IF(AC1908=15,J1908,0)</f>
        <v>0</v>
      </c>
      <c r="AA1908" s="56">
        <f>IF(AC1908=21,J1908,0)</f>
        <v>0</v>
      </c>
      <c r="AC1908" s="58">
        <v>21</v>
      </c>
      <c r="AD1908" s="58">
        <f>G1908*0.50771855010661</f>
        <v>0</v>
      </c>
      <c r="AE1908" s="58">
        <f>G1908*(1-0.50771855010661)</f>
        <v>0</v>
      </c>
      <c r="AL1908" s="58">
        <f>F1908*AD1908</f>
        <v>0</v>
      </c>
      <c r="AM1908" s="58">
        <f>F1908*AE1908</f>
        <v>0</v>
      </c>
      <c r="AN1908" s="59" t="s">
        <v>1751</v>
      </c>
      <c r="AO1908" s="59" t="s">
        <v>1764</v>
      </c>
      <c r="AP1908" s="47" t="s">
        <v>1781</v>
      </c>
    </row>
    <row r="1909" spans="1:42" x14ac:dyDescent="0.2">
      <c r="D1909" s="60" t="s">
        <v>1616</v>
      </c>
      <c r="F1909" s="61">
        <v>3</v>
      </c>
    </row>
    <row r="1910" spans="1:42" x14ac:dyDescent="0.2">
      <c r="A1910" s="62" t="s">
        <v>961</v>
      </c>
      <c r="B1910" s="62" t="s">
        <v>1151</v>
      </c>
      <c r="C1910" s="62" t="s">
        <v>1175</v>
      </c>
      <c r="D1910" s="62" t="s">
        <v>1279</v>
      </c>
      <c r="E1910" s="62" t="s">
        <v>1712</v>
      </c>
      <c r="F1910" s="63">
        <v>4</v>
      </c>
      <c r="G1910" s="63">
        <v>0</v>
      </c>
      <c r="H1910" s="63">
        <f>ROUND(F1910*AD1910,2)</f>
        <v>0</v>
      </c>
      <c r="I1910" s="63">
        <f>J1910-H1910</f>
        <v>0</v>
      </c>
      <c r="J1910" s="63">
        <f>ROUND(F1910*G1910,2)</f>
        <v>0</v>
      </c>
      <c r="K1910" s="63">
        <v>7.3999999999999999E-4</v>
      </c>
      <c r="L1910" s="63">
        <f>F1910*K1910</f>
        <v>2.96E-3</v>
      </c>
      <c r="M1910" s="64" t="s">
        <v>1731</v>
      </c>
      <c r="N1910" s="63">
        <f>IF(M1910="5",I1910,0)</f>
        <v>0</v>
      </c>
      <c r="Y1910" s="63">
        <f>IF(AC1910=0,J1910,0)</f>
        <v>0</v>
      </c>
      <c r="Z1910" s="63">
        <f>IF(AC1910=15,J1910,0)</f>
        <v>0</v>
      </c>
      <c r="AA1910" s="63">
        <f>IF(AC1910=21,J1910,0)</f>
        <v>0</v>
      </c>
      <c r="AC1910" s="58">
        <v>21</v>
      </c>
      <c r="AD1910" s="58">
        <f>G1910*1</f>
        <v>0</v>
      </c>
      <c r="AE1910" s="58">
        <f>G1910*(1-1)</f>
        <v>0</v>
      </c>
      <c r="AL1910" s="58">
        <f>F1910*AD1910</f>
        <v>0</v>
      </c>
      <c r="AM1910" s="58">
        <f>F1910*AE1910</f>
        <v>0</v>
      </c>
      <c r="AN1910" s="59" t="s">
        <v>1751</v>
      </c>
      <c r="AO1910" s="59" t="s">
        <v>1764</v>
      </c>
      <c r="AP1910" s="47" t="s">
        <v>1781</v>
      </c>
    </row>
    <row r="1911" spans="1:42" x14ac:dyDescent="0.2">
      <c r="A1911" s="62" t="s">
        <v>962</v>
      </c>
      <c r="B1911" s="62" t="s">
        <v>1151</v>
      </c>
      <c r="C1911" s="62" t="s">
        <v>1174</v>
      </c>
      <c r="D1911" s="238" t="s">
        <v>1852</v>
      </c>
      <c r="E1911" s="62" t="s">
        <v>1712</v>
      </c>
      <c r="F1911" s="63">
        <v>3</v>
      </c>
      <c r="G1911" s="63">
        <v>0</v>
      </c>
      <c r="H1911" s="63">
        <f>ROUND(F1911*AD1911,2)</f>
        <v>0</v>
      </c>
      <c r="I1911" s="63">
        <f>J1911-H1911</f>
        <v>0</v>
      </c>
      <c r="J1911" s="63">
        <f>ROUND(F1911*G1911,2)</f>
        <v>0</v>
      </c>
      <c r="K1911" s="63">
        <v>1.0499999999999999E-3</v>
      </c>
      <c r="L1911" s="63">
        <f>F1911*K1911</f>
        <v>3.15E-3</v>
      </c>
      <c r="M1911" s="64" t="s">
        <v>1731</v>
      </c>
      <c r="N1911" s="63">
        <f>IF(M1911="5",I1911,0)</f>
        <v>0</v>
      </c>
      <c r="Y1911" s="63">
        <f>IF(AC1911=0,J1911,0)</f>
        <v>0</v>
      </c>
      <c r="Z1911" s="63">
        <f>IF(AC1911=15,J1911,0)</f>
        <v>0</v>
      </c>
      <c r="AA1911" s="63">
        <f>IF(AC1911=21,J1911,0)</f>
        <v>0</v>
      </c>
      <c r="AC1911" s="58">
        <v>21</v>
      </c>
      <c r="AD1911" s="58">
        <f>G1911*1</f>
        <v>0</v>
      </c>
      <c r="AE1911" s="58">
        <f>G1911*(1-1)</f>
        <v>0</v>
      </c>
      <c r="AL1911" s="58">
        <f>F1911*AD1911</f>
        <v>0</v>
      </c>
      <c r="AM1911" s="58">
        <f>F1911*AE1911</f>
        <v>0</v>
      </c>
      <c r="AN1911" s="59" t="s">
        <v>1751</v>
      </c>
      <c r="AO1911" s="59" t="s">
        <v>1764</v>
      </c>
      <c r="AP1911" s="47" t="s">
        <v>1781</v>
      </c>
    </row>
    <row r="1912" spans="1:42" x14ac:dyDescent="0.2">
      <c r="D1912" s="60" t="s">
        <v>1616</v>
      </c>
      <c r="F1912" s="61">
        <v>3</v>
      </c>
    </row>
    <row r="1913" spans="1:42" x14ac:dyDescent="0.2">
      <c r="A1913" s="55" t="s">
        <v>963</v>
      </c>
      <c r="B1913" s="55" t="s">
        <v>1151</v>
      </c>
      <c r="C1913" s="55" t="s">
        <v>1176</v>
      </c>
      <c r="D1913" s="55" t="s">
        <v>1280</v>
      </c>
      <c r="E1913" s="55" t="s">
        <v>1713</v>
      </c>
      <c r="F1913" s="56">
        <v>3</v>
      </c>
      <c r="G1913" s="56">
        <v>0</v>
      </c>
      <c r="H1913" s="56">
        <f>ROUND(F1913*AD1913,2)</f>
        <v>0</v>
      </c>
      <c r="I1913" s="56">
        <f>J1913-H1913</f>
        <v>0</v>
      </c>
      <c r="J1913" s="56">
        <f>ROUND(F1913*G1913,2)</f>
        <v>0</v>
      </c>
      <c r="K1913" s="56">
        <v>4.0000000000000001E-3</v>
      </c>
      <c r="L1913" s="56">
        <f>F1913*K1913</f>
        <v>1.2E-2</v>
      </c>
      <c r="M1913" s="57" t="s">
        <v>7</v>
      </c>
      <c r="N1913" s="56">
        <f>IF(M1913="5",I1913,0)</f>
        <v>0</v>
      </c>
      <c r="Y1913" s="56">
        <f>IF(AC1913=0,J1913,0)</f>
        <v>0</v>
      </c>
      <c r="Z1913" s="56">
        <f>IF(AC1913=15,J1913,0)</f>
        <v>0</v>
      </c>
      <c r="AA1913" s="56">
        <f>IF(AC1913=21,J1913,0)</f>
        <v>0</v>
      </c>
      <c r="AC1913" s="58">
        <v>21</v>
      </c>
      <c r="AD1913" s="58">
        <f>G1913*0.62904717853839</f>
        <v>0</v>
      </c>
      <c r="AE1913" s="58">
        <f>G1913*(1-0.62904717853839)</f>
        <v>0</v>
      </c>
      <c r="AL1913" s="58">
        <f>F1913*AD1913</f>
        <v>0</v>
      </c>
      <c r="AM1913" s="58">
        <f>F1913*AE1913</f>
        <v>0</v>
      </c>
      <c r="AN1913" s="59" t="s">
        <v>1751</v>
      </c>
      <c r="AO1913" s="59" t="s">
        <v>1764</v>
      </c>
      <c r="AP1913" s="47" t="s">
        <v>1781</v>
      </c>
    </row>
    <row r="1914" spans="1:42" x14ac:dyDescent="0.2">
      <c r="D1914" s="60" t="s">
        <v>1616</v>
      </c>
      <c r="F1914" s="61">
        <v>3</v>
      </c>
    </row>
    <row r="1915" spans="1:42" x14ac:dyDescent="0.2">
      <c r="A1915" s="62" t="s">
        <v>964</v>
      </c>
      <c r="B1915" s="62" t="s">
        <v>1151</v>
      </c>
      <c r="C1915" s="62" t="s">
        <v>1178</v>
      </c>
      <c r="D1915" s="62" t="s">
        <v>1838</v>
      </c>
      <c r="E1915" s="62" t="s">
        <v>1712</v>
      </c>
      <c r="F1915" s="63">
        <v>3</v>
      </c>
      <c r="G1915" s="63">
        <v>0</v>
      </c>
      <c r="H1915" s="63">
        <f>ROUND(F1915*AD1915,2)</f>
        <v>0</v>
      </c>
      <c r="I1915" s="63">
        <f>J1915-H1915</f>
        <v>0</v>
      </c>
      <c r="J1915" s="63">
        <f>ROUND(F1915*G1915,2)</f>
        <v>0</v>
      </c>
      <c r="K1915" s="63">
        <v>1E-3</v>
      </c>
      <c r="L1915" s="63">
        <f>F1915*K1915</f>
        <v>3.0000000000000001E-3</v>
      </c>
      <c r="M1915" s="64" t="s">
        <v>1731</v>
      </c>
      <c r="N1915" s="63">
        <f>IF(M1915="5",I1915,0)</f>
        <v>0</v>
      </c>
      <c r="Y1915" s="63">
        <f>IF(AC1915=0,J1915,0)</f>
        <v>0</v>
      </c>
      <c r="Z1915" s="63">
        <f>IF(AC1915=15,J1915,0)</f>
        <v>0</v>
      </c>
      <c r="AA1915" s="63">
        <f>IF(AC1915=21,J1915,0)</f>
        <v>0</v>
      </c>
      <c r="AC1915" s="58">
        <v>21</v>
      </c>
      <c r="AD1915" s="58">
        <f>G1915*1</f>
        <v>0</v>
      </c>
      <c r="AE1915" s="58">
        <f>G1915*(1-1)</f>
        <v>0</v>
      </c>
      <c r="AL1915" s="58">
        <f>F1915*AD1915</f>
        <v>0</v>
      </c>
      <c r="AM1915" s="58">
        <f>F1915*AE1915</f>
        <v>0</v>
      </c>
      <c r="AN1915" s="59" t="s">
        <v>1751</v>
      </c>
      <c r="AO1915" s="59" t="s">
        <v>1764</v>
      </c>
      <c r="AP1915" s="47" t="s">
        <v>1781</v>
      </c>
    </row>
    <row r="1916" spans="1:42" x14ac:dyDescent="0.2">
      <c r="D1916" s="60" t="s">
        <v>1616</v>
      </c>
      <c r="F1916" s="61">
        <v>3</v>
      </c>
    </row>
    <row r="1917" spans="1:42" x14ac:dyDescent="0.2">
      <c r="A1917" s="62" t="s">
        <v>965</v>
      </c>
      <c r="B1917" s="62" t="s">
        <v>1151</v>
      </c>
      <c r="C1917" s="62" t="s">
        <v>1177</v>
      </c>
      <c r="D1917" s="239" t="s">
        <v>1853</v>
      </c>
      <c r="E1917" s="62" t="s">
        <v>1712</v>
      </c>
      <c r="F1917" s="63">
        <v>3</v>
      </c>
      <c r="G1917" s="63">
        <v>0</v>
      </c>
      <c r="H1917" s="63">
        <f>ROUND(F1917*AD1917,2)</f>
        <v>0</v>
      </c>
      <c r="I1917" s="63">
        <f>J1917-H1917</f>
        <v>0</v>
      </c>
      <c r="J1917" s="63">
        <f>ROUND(F1917*G1917,2)</f>
        <v>0</v>
      </c>
      <c r="K1917" s="63">
        <v>1.4500000000000001E-2</v>
      </c>
      <c r="L1917" s="63">
        <f>F1917*K1917</f>
        <v>4.3500000000000004E-2</v>
      </c>
      <c r="M1917" s="64" t="s">
        <v>1731</v>
      </c>
      <c r="N1917" s="63">
        <f>IF(M1917="5",I1917,0)</f>
        <v>0</v>
      </c>
      <c r="Y1917" s="63">
        <f>IF(AC1917=0,J1917,0)</f>
        <v>0</v>
      </c>
      <c r="Z1917" s="63">
        <f>IF(AC1917=15,J1917,0)</f>
        <v>0</v>
      </c>
      <c r="AA1917" s="63">
        <f>IF(AC1917=21,J1917,0)</f>
        <v>0</v>
      </c>
      <c r="AC1917" s="58">
        <v>21</v>
      </c>
      <c r="AD1917" s="58">
        <f>G1917*1</f>
        <v>0</v>
      </c>
      <c r="AE1917" s="58">
        <f>G1917*(1-1)</f>
        <v>0</v>
      </c>
      <c r="AL1917" s="58">
        <f>F1917*AD1917</f>
        <v>0</v>
      </c>
      <c r="AM1917" s="58">
        <f>F1917*AE1917</f>
        <v>0</v>
      </c>
      <c r="AN1917" s="59" t="s">
        <v>1751</v>
      </c>
      <c r="AO1917" s="59" t="s">
        <v>1764</v>
      </c>
      <c r="AP1917" s="47" t="s">
        <v>1781</v>
      </c>
    </row>
    <row r="1918" spans="1:42" x14ac:dyDescent="0.2">
      <c r="D1918" s="60" t="s">
        <v>1616</v>
      </c>
      <c r="F1918" s="61">
        <v>3</v>
      </c>
    </row>
    <row r="1919" spans="1:42" x14ac:dyDescent="0.2">
      <c r="A1919" s="55" t="s">
        <v>966</v>
      </c>
      <c r="B1919" s="55" t="s">
        <v>1151</v>
      </c>
      <c r="C1919" s="55" t="s">
        <v>1237</v>
      </c>
      <c r="D1919" s="55" t="s">
        <v>1617</v>
      </c>
      <c r="E1919" s="55" t="s">
        <v>1713</v>
      </c>
      <c r="F1919" s="56">
        <v>2</v>
      </c>
      <c r="G1919" s="56">
        <v>0</v>
      </c>
      <c r="H1919" s="56">
        <f>ROUND(F1919*AD1919,2)</f>
        <v>0</v>
      </c>
      <c r="I1919" s="56">
        <f>J1919-H1919</f>
        <v>0</v>
      </c>
      <c r="J1919" s="56">
        <f>ROUND(F1919*G1919,2)</f>
        <v>0</v>
      </c>
      <c r="K1919" s="56">
        <v>1.1000000000000001E-3</v>
      </c>
      <c r="L1919" s="56">
        <f>F1919*K1919</f>
        <v>2.2000000000000001E-3</v>
      </c>
      <c r="M1919" s="57" t="s">
        <v>7</v>
      </c>
      <c r="N1919" s="56">
        <f>IF(M1919="5",I1919,0)</f>
        <v>0</v>
      </c>
      <c r="Y1919" s="56">
        <f>IF(AC1919=0,J1919,0)</f>
        <v>0</v>
      </c>
      <c r="Z1919" s="56">
        <f>IF(AC1919=15,J1919,0)</f>
        <v>0</v>
      </c>
      <c r="AA1919" s="56">
        <f>IF(AC1919=21,J1919,0)</f>
        <v>0</v>
      </c>
      <c r="AC1919" s="58">
        <v>21</v>
      </c>
      <c r="AD1919" s="58">
        <f>G1919*0.67834449596428</f>
        <v>0</v>
      </c>
      <c r="AE1919" s="58">
        <f>G1919*(1-0.67834449596428)</f>
        <v>0</v>
      </c>
      <c r="AL1919" s="58">
        <f>F1919*AD1919</f>
        <v>0</v>
      </c>
      <c r="AM1919" s="58">
        <f>F1919*AE1919</f>
        <v>0</v>
      </c>
      <c r="AN1919" s="59" t="s">
        <v>1751</v>
      </c>
      <c r="AO1919" s="59" t="s">
        <v>1764</v>
      </c>
      <c r="AP1919" s="47" t="s">
        <v>1781</v>
      </c>
    </row>
    <row r="1920" spans="1:42" x14ac:dyDescent="0.2">
      <c r="D1920" s="60" t="s">
        <v>1357</v>
      </c>
      <c r="F1920" s="61">
        <v>2</v>
      </c>
    </row>
    <row r="1921" spans="1:42" x14ac:dyDescent="0.2">
      <c r="A1921" s="62" t="s">
        <v>967</v>
      </c>
      <c r="B1921" s="62" t="s">
        <v>1151</v>
      </c>
      <c r="C1921" s="62" t="s">
        <v>1238</v>
      </c>
      <c r="D1921" s="240" t="s">
        <v>1866</v>
      </c>
      <c r="E1921" s="62" t="s">
        <v>1712</v>
      </c>
      <c r="F1921" s="63">
        <v>2</v>
      </c>
      <c r="G1921" s="63">
        <v>0</v>
      </c>
      <c r="H1921" s="63">
        <f>ROUND(F1921*AD1921,2)</f>
        <v>0</v>
      </c>
      <c r="I1921" s="63">
        <f>J1921-H1921</f>
        <v>0</v>
      </c>
      <c r="J1921" s="63">
        <f>ROUND(F1921*G1921,2)</f>
        <v>0</v>
      </c>
      <c r="K1921" s="63">
        <v>1.43E-2</v>
      </c>
      <c r="L1921" s="63">
        <f>F1921*K1921</f>
        <v>2.86E-2</v>
      </c>
      <c r="M1921" s="64" t="s">
        <v>1731</v>
      </c>
      <c r="N1921" s="63">
        <f>IF(M1921="5",I1921,0)</f>
        <v>0</v>
      </c>
      <c r="Y1921" s="63">
        <f>IF(AC1921=0,J1921,0)</f>
        <v>0</v>
      </c>
      <c r="Z1921" s="63">
        <f>IF(AC1921=15,J1921,0)</f>
        <v>0</v>
      </c>
      <c r="AA1921" s="63">
        <f>IF(AC1921=21,J1921,0)</f>
        <v>0</v>
      </c>
      <c r="AC1921" s="58">
        <v>21</v>
      </c>
      <c r="AD1921" s="58">
        <f>G1921*1</f>
        <v>0</v>
      </c>
      <c r="AE1921" s="58">
        <f>G1921*(1-1)</f>
        <v>0</v>
      </c>
      <c r="AL1921" s="58">
        <f>F1921*AD1921</f>
        <v>0</v>
      </c>
      <c r="AM1921" s="58">
        <f>F1921*AE1921</f>
        <v>0</v>
      </c>
      <c r="AN1921" s="59" t="s">
        <v>1751</v>
      </c>
      <c r="AO1921" s="59" t="s">
        <v>1764</v>
      </c>
      <c r="AP1921" s="47" t="s">
        <v>1781</v>
      </c>
    </row>
    <row r="1922" spans="1:42" x14ac:dyDescent="0.2">
      <c r="D1922" s="60" t="s">
        <v>1357</v>
      </c>
      <c r="F1922" s="61">
        <v>2</v>
      </c>
    </row>
    <row r="1923" spans="1:42" x14ac:dyDescent="0.2">
      <c r="A1923" s="55" t="s">
        <v>968</v>
      </c>
      <c r="B1923" s="55" t="s">
        <v>1151</v>
      </c>
      <c r="C1923" s="55" t="s">
        <v>1232</v>
      </c>
      <c r="D1923" s="55" t="s">
        <v>1359</v>
      </c>
      <c r="E1923" s="55" t="s">
        <v>1710</v>
      </c>
      <c r="F1923" s="56">
        <v>0.14000000000000001</v>
      </c>
      <c r="G1923" s="56">
        <v>0</v>
      </c>
      <c r="H1923" s="56">
        <f>ROUND(F1923*AD1923,2)</f>
        <v>0</v>
      </c>
      <c r="I1923" s="56">
        <f>J1923-H1923</f>
        <v>0</v>
      </c>
      <c r="J1923" s="56">
        <f>ROUND(F1923*G1923,2)</f>
        <v>0</v>
      </c>
      <c r="K1923" s="56">
        <v>0</v>
      </c>
      <c r="L1923" s="56">
        <f>F1923*K1923</f>
        <v>0</v>
      </c>
      <c r="M1923" s="57" t="s">
        <v>10</v>
      </c>
      <c r="N1923" s="56">
        <f>IF(M1923="5",I1923,0)</f>
        <v>0</v>
      </c>
      <c r="Y1923" s="56">
        <f>IF(AC1923=0,J1923,0)</f>
        <v>0</v>
      </c>
      <c r="Z1923" s="56">
        <f>IF(AC1923=15,J1923,0)</f>
        <v>0</v>
      </c>
      <c r="AA1923" s="56">
        <f>IF(AC1923=21,J1923,0)</f>
        <v>0</v>
      </c>
      <c r="AC1923" s="58">
        <v>21</v>
      </c>
      <c r="AD1923" s="58">
        <f>G1923*0</f>
        <v>0</v>
      </c>
      <c r="AE1923" s="58">
        <f>G1923*(1-0)</f>
        <v>0</v>
      </c>
      <c r="AL1923" s="58">
        <f>F1923*AD1923</f>
        <v>0</v>
      </c>
      <c r="AM1923" s="58">
        <f>F1923*AE1923</f>
        <v>0</v>
      </c>
      <c r="AN1923" s="59" t="s">
        <v>1751</v>
      </c>
      <c r="AO1923" s="59" t="s">
        <v>1764</v>
      </c>
      <c r="AP1923" s="47" t="s">
        <v>1781</v>
      </c>
    </row>
    <row r="1924" spans="1:42" x14ac:dyDescent="0.2">
      <c r="D1924" s="60" t="s">
        <v>1562</v>
      </c>
      <c r="F1924" s="61">
        <v>0.14000000000000001</v>
      </c>
    </row>
    <row r="1925" spans="1:42" x14ac:dyDescent="0.2">
      <c r="A1925" s="52"/>
      <c r="B1925" s="53" t="s">
        <v>1151</v>
      </c>
      <c r="C1925" s="53" t="s">
        <v>758</v>
      </c>
      <c r="D1925" s="269" t="s">
        <v>1284</v>
      </c>
      <c r="E1925" s="270"/>
      <c r="F1925" s="270"/>
      <c r="G1925" s="270"/>
      <c r="H1925" s="54">
        <f>SUM(H1926:H1933)</f>
        <v>0</v>
      </c>
      <c r="I1925" s="54">
        <f>SUM(I1926:I1933)</f>
        <v>0</v>
      </c>
      <c r="J1925" s="54">
        <f>H1925+I1925</f>
        <v>0</v>
      </c>
      <c r="K1925" s="47"/>
      <c r="L1925" s="54">
        <f>SUM(L1926:L1933)</f>
        <v>0.38966100000000004</v>
      </c>
      <c r="O1925" s="54">
        <f>IF(P1925="PR",J1925,SUM(N1926:N1933))</f>
        <v>0</v>
      </c>
      <c r="P1925" s="47" t="s">
        <v>1735</v>
      </c>
      <c r="Q1925" s="54">
        <f>IF(P1925="HS",H1925,0)</f>
        <v>0</v>
      </c>
      <c r="R1925" s="54">
        <f>IF(P1925="HS",I1925-O1925,0)</f>
        <v>0</v>
      </c>
      <c r="S1925" s="54">
        <f>IF(P1925="PS",H1925,0)</f>
        <v>0</v>
      </c>
      <c r="T1925" s="54">
        <f>IF(P1925="PS",I1925-O1925,0)</f>
        <v>0</v>
      </c>
      <c r="U1925" s="54">
        <f>IF(P1925="MP",H1925,0)</f>
        <v>0</v>
      </c>
      <c r="V1925" s="54">
        <f>IF(P1925="MP",I1925-O1925,0)</f>
        <v>0</v>
      </c>
      <c r="W1925" s="54">
        <f>IF(P1925="OM",H1925,0)</f>
        <v>0</v>
      </c>
      <c r="X1925" s="47" t="s">
        <v>1151</v>
      </c>
      <c r="AH1925" s="54">
        <f>SUM(Y1926:Y1933)</f>
        <v>0</v>
      </c>
      <c r="AI1925" s="54">
        <f>SUM(Z1926:Z1933)</f>
        <v>0</v>
      </c>
      <c r="AJ1925" s="54">
        <f>SUM(AA1926:AA1933)</f>
        <v>0</v>
      </c>
    </row>
    <row r="1926" spans="1:42" x14ac:dyDescent="0.2">
      <c r="A1926" s="55" t="s">
        <v>969</v>
      </c>
      <c r="B1926" s="55" t="s">
        <v>1151</v>
      </c>
      <c r="C1926" s="55" t="s">
        <v>1239</v>
      </c>
      <c r="D1926" s="241" t="s">
        <v>1859</v>
      </c>
      <c r="E1926" s="55" t="s">
        <v>1708</v>
      </c>
      <c r="F1926" s="56">
        <v>18.47</v>
      </c>
      <c r="G1926" s="56">
        <v>0</v>
      </c>
      <c r="H1926" s="56">
        <f>ROUND(F1926*AD1926,2)</f>
        <v>0</v>
      </c>
      <c r="I1926" s="56">
        <f>J1926-H1926</f>
        <v>0</v>
      </c>
      <c r="J1926" s="56">
        <f>ROUND(F1926*G1926,2)</f>
        <v>0</v>
      </c>
      <c r="K1926" s="56">
        <v>3.5000000000000001E-3</v>
      </c>
      <c r="L1926" s="56">
        <f>F1926*K1926</f>
        <v>6.4644999999999994E-2</v>
      </c>
      <c r="M1926" s="57" t="s">
        <v>7</v>
      </c>
      <c r="N1926" s="56">
        <f>IF(M1926="5",I1926,0)</f>
        <v>0</v>
      </c>
      <c r="Y1926" s="56">
        <f>IF(AC1926=0,J1926,0)</f>
        <v>0</v>
      </c>
      <c r="Z1926" s="56">
        <f>IF(AC1926=15,J1926,0)</f>
        <v>0</v>
      </c>
      <c r="AA1926" s="56">
        <f>IF(AC1926=21,J1926,0)</f>
        <v>0</v>
      </c>
      <c r="AC1926" s="58">
        <v>21</v>
      </c>
      <c r="AD1926" s="58">
        <f>G1926*0.372054263565891</f>
        <v>0</v>
      </c>
      <c r="AE1926" s="58">
        <f>G1926*(1-0.372054263565891)</f>
        <v>0</v>
      </c>
      <c r="AL1926" s="58">
        <f>F1926*AD1926</f>
        <v>0</v>
      </c>
      <c r="AM1926" s="58">
        <f>F1926*AE1926</f>
        <v>0</v>
      </c>
      <c r="AN1926" s="59" t="s">
        <v>1752</v>
      </c>
      <c r="AO1926" s="59" t="s">
        <v>1765</v>
      </c>
      <c r="AP1926" s="47" t="s">
        <v>1781</v>
      </c>
    </row>
    <row r="1927" spans="1:42" x14ac:dyDescent="0.2">
      <c r="D1927" s="60" t="s">
        <v>1618</v>
      </c>
      <c r="F1927" s="61">
        <v>18.260000000000002</v>
      </c>
    </row>
    <row r="1928" spans="1:42" x14ac:dyDescent="0.2">
      <c r="D1928" s="60" t="s">
        <v>1619</v>
      </c>
      <c r="F1928" s="61">
        <v>0.21</v>
      </c>
    </row>
    <row r="1929" spans="1:42" x14ac:dyDescent="0.2">
      <c r="A1929" s="55" t="s">
        <v>970</v>
      </c>
      <c r="B1929" s="55" t="s">
        <v>1151</v>
      </c>
      <c r="C1929" s="55" t="s">
        <v>1187</v>
      </c>
      <c r="D1929" s="55" t="s">
        <v>1286</v>
      </c>
      <c r="E1929" s="55" t="s">
        <v>1708</v>
      </c>
      <c r="F1929" s="56">
        <v>18.47</v>
      </c>
      <c r="G1929" s="56">
        <v>0</v>
      </c>
      <c r="H1929" s="56">
        <f>ROUND(F1929*AD1929,2)</f>
        <v>0</v>
      </c>
      <c r="I1929" s="56">
        <f>J1929-H1929</f>
        <v>0</v>
      </c>
      <c r="J1929" s="56">
        <f>ROUND(F1929*G1929,2)</f>
        <v>0</v>
      </c>
      <c r="K1929" s="56">
        <v>8.0000000000000004E-4</v>
      </c>
      <c r="L1929" s="56">
        <f>F1929*K1929</f>
        <v>1.4775999999999999E-2</v>
      </c>
      <c r="M1929" s="57" t="s">
        <v>7</v>
      </c>
      <c r="N1929" s="56">
        <f>IF(M1929="5",I1929,0)</f>
        <v>0</v>
      </c>
      <c r="Y1929" s="56">
        <f>IF(AC1929=0,J1929,0)</f>
        <v>0</v>
      </c>
      <c r="Z1929" s="56">
        <f>IF(AC1929=15,J1929,0)</f>
        <v>0</v>
      </c>
      <c r="AA1929" s="56">
        <f>IF(AC1929=21,J1929,0)</f>
        <v>0</v>
      </c>
      <c r="AC1929" s="58">
        <v>21</v>
      </c>
      <c r="AD1929" s="58">
        <f>G1929*1</f>
        <v>0</v>
      </c>
      <c r="AE1929" s="58">
        <f>G1929*(1-1)</f>
        <v>0</v>
      </c>
      <c r="AL1929" s="58">
        <f>F1929*AD1929</f>
        <v>0</v>
      </c>
      <c r="AM1929" s="58">
        <f>F1929*AE1929</f>
        <v>0</v>
      </c>
      <c r="AN1929" s="59" t="s">
        <v>1752</v>
      </c>
      <c r="AO1929" s="59" t="s">
        <v>1765</v>
      </c>
      <c r="AP1929" s="47" t="s">
        <v>1781</v>
      </c>
    </row>
    <row r="1930" spans="1:42" x14ac:dyDescent="0.2">
      <c r="D1930" s="60" t="s">
        <v>1613</v>
      </c>
      <c r="F1930" s="61">
        <v>18.47</v>
      </c>
    </row>
    <row r="1931" spans="1:42" x14ac:dyDescent="0.2">
      <c r="A1931" s="62" t="s">
        <v>971</v>
      </c>
      <c r="B1931" s="62" t="s">
        <v>1151</v>
      </c>
      <c r="C1931" s="62" t="s">
        <v>1188</v>
      </c>
      <c r="D1931" s="242" t="s">
        <v>1860</v>
      </c>
      <c r="E1931" s="62" t="s">
        <v>1708</v>
      </c>
      <c r="F1931" s="63">
        <v>19.39</v>
      </c>
      <c r="G1931" s="63">
        <v>0</v>
      </c>
      <c r="H1931" s="63">
        <f>ROUND(F1931*AD1931,2)</f>
        <v>0</v>
      </c>
      <c r="I1931" s="63">
        <f>J1931-H1931</f>
        <v>0</v>
      </c>
      <c r="J1931" s="63">
        <f>ROUND(F1931*G1931,2)</f>
        <v>0</v>
      </c>
      <c r="K1931" s="63">
        <v>1.6E-2</v>
      </c>
      <c r="L1931" s="63">
        <f>F1931*K1931</f>
        <v>0.31024000000000002</v>
      </c>
      <c r="M1931" s="64" t="s">
        <v>1731</v>
      </c>
      <c r="N1931" s="63">
        <f>IF(M1931="5",I1931,0)</f>
        <v>0</v>
      </c>
      <c r="Y1931" s="63">
        <f>IF(AC1931=0,J1931,0)</f>
        <v>0</v>
      </c>
      <c r="Z1931" s="63">
        <f>IF(AC1931=15,J1931,0)</f>
        <v>0</v>
      </c>
      <c r="AA1931" s="63">
        <f>IF(AC1931=21,J1931,0)</f>
        <v>0</v>
      </c>
      <c r="AC1931" s="58">
        <v>21</v>
      </c>
      <c r="AD1931" s="58">
        <f>G1931*1</f>
        <v>0</v>
      </c>
      <c r="AE1931" s="58">
        <f>G1931*(1-1)</f>
        <v>0</v>
      </c>
      <c r="AL1931" s="58">
        <f>F1931*AD1931</f>
        <v>0</v>
      </c>
      <c r="AM1931" s="58">
        <f>F1931*AE1931</f>
        <v>0</v>
      </c>
      <c r="AN1931" s="59" t="s">
        <v>1752</v>
      </c>
      <c r="AO1931" s="59" t="s">
        <v>1765</v>
      </c>
      <c r="AP1931" s="47" t="s">
        <v>1781</v>
      </c>
    </row>
    <row r="1932" spans="1:42" x14ac:dyDescent="0.2">
      <c r="D1932" s="60" t="s">
        <v>1620</v>
      </c>
      <c r="F1932" s="61">
        <v>19.39</v>
      </c>
    </row>
    <row r="1933" spans="1:42" x14ac:dyDescent="0.2">
      <c r="A1933" s="55" t="s">
        <v>972</v>
      </c>
      <c r="B1933" s="55" t="s">
        <v>1151</v>
      </c>
      <c r="C1933" s="55" t="s">
        <v>1189</v>
      </c>
      <c r="D1933" s="55" t="s">
        <v>1288</v>
      </c>
      <c r="E1933" s="55" t="s">
        <v>1710</v>
      </c>
      <c r="F1933" s="56">
        <v>0.39</v>
      </c>
      <c r="G1933" s="56">
        <v>0</v>
      </c>
      <c r="H1933" s="56">
        <f>ROUND(F1933*AD1933,2)</f>
        <v>0</v>
      </c>
      <c r="I1933" s="56">
        <f>J1933-H1933</f>
        <v>0</v>
      </c>
      <c r="J1933" s="56">
        <f>ROUND(F1933*G1933,2)</f>
        <v>0</v>
      </c>
      <c r="K1933" s="56">
        <v>0</v>
      </c>
      <c r="L1933" s="56">
        <f>F1933*K1933</f>
        <v>0</v>
      </c>
      <c r="M1933" s="57" t="s">
        <v>10</v>
      </c>
      <c r="N1933" s="56">
        <f>IF(M1933="5",I1933,0)</f>
        <v>0</v>
      </c>
      <c r="Y1933" s="56">
        <f>IF(AC1933=0,J1933,0)</f>
        <v>0</v>
      </c>
      <c r="Z1933" s="56">
        <f>IF(AC1933=15,J1933,0)</f>
        <v>0</v>
      </c>
      <c r="AA1933" s="56">
        <f>IF(AC1933=21,J1933,0)</f>
        <v>0</v>
      </c>
      <c r="AC1933" s="58">
        <v>21</v>
      </c>
      <c r="AD1933" s="58">
        <f>G1933*0</f>
        <v>0</v>
      </c>
      <c r="AE1933" s="58">
        <f>G1933*(1-0)</f>
        <v>0</v>
      </c>
      <c r="AL1933" s="58">
        <f>F1933*AD1933</f>
        <v>0</v>
      </c>
      <c r="AM1933" s="58">
        <f>F1933*AE1933</f>
        <v>0</v>
      </c>
      <c r="AN1933" s="59" t="s">
        <v>1752</v>
      </c>
      <c r="AO1933" s="59" t="s">
        <v>1765</v>
      </c>
      <c r="AP1933" s="47" t="s">
        <v>1781</v>
      </c>
    </row>
    <row r="1934" spans="1:42" x14ac:dyDescent="0.2">
      <c r="D1934" s="60" t="s">
        <v>1621</v>
      </c>
      <c r="F1934" s="61">
        <v>0.39</v>
      </c>
    </row>
    <row r="1935" spans="1:42" x14ac:dyDescent="0.2">
      <c r="A1935" s="52"/>
      <c r="B1935" s="53" t="s">
        <v>1151</v>
      </c>
      <c r="C1935" s="53" t="s">
        <v>767</v>
      </c>
      <c r="D1935" s="269" t="s">
        <v>1290</v>
      </c>
      <c r="E1935" s="270"/>
      <c r="F1935" s="270"/>
      <c r="G1935" s="270"/>
      <c r="H1935" s="54">
        <f>SUM(H1936:H1959)</f>
        <v>0</v>
      </c>
      <c r="I1935" s="54">
        <f>SUM(I1936:I1959)</f>
        <v>0</v>
      </c>
      <c r="J1935" s="54">
        <f>H1935+I1935</f>
        <v>0</v>
      </c>
      <c r="K1935" s="47"/>
      <c r="L1935" s="54">
        <f>SUM(L1936:L1959)</f>
        <v>1.4539640000000003</v>
      </c>
      <c r="O1935" s="54">
        <f>IF(P1935="PR",J1935,SUM(N1936:N1959))</f>
        <v>0</v>
      </c>
      <c r="P1935" s="47" t="s">
        <v>1735</v>
      </c>
      <c r="Q1935" s="54">
        <f>IF(P1935="HS",H1935,0)</f>
        <v>0</v>
      </c>
      <c r="R1935" s="54">
        <f>IF(P1935="HS",I1935-O1935,0)</f>
        <v>0</v>
      </c>
      <c r="S1935" s="54">
        <f>IF(P1935="PS",H1935,0)</f>
        <v>0</v>
      </c>
      <c r="T1935" s="54">
        <f>IF(P1935="PS",I1935-O1935,0)</f>
        <v>0</v>
      </c>
      <c r="U1935" s="54">
        <f>IF(P1935="MP",H1935,0)</f>
        <v>0</v>
      </c>
      <c r="V1935" s="54">
        <f>IF(P1935="MP",I1935-O1935,0)</f>
        <v>0</v>
      </c>
      <c r="W1935" s="54">
        <f>IF(P1935="OM",H1935,0)</f>
        <v>0</v>
      </c>
      <c r="X1935" s="47" t="s">
        <v>1151</v>
      </c>
      <c r="AH1935" s="54">
        <f>SUM(Y1936:Y1959)</f>
        <v>0</v>
      </c>
      <c r="AI1935" s="54">
        <f>SUM(Z1936:Z1959)</f>
        <v>0</v>
      </c>
      <c r="AJ1935" s="54">
        <f>SUM(AA1936:AA1959)</f>
        <v>0</v>
      </c>
    </row>
    <row r="1936" spans="1:42" x14ac:dyDescent="0.2">
      <c r="A1936" s="55" t="s">
        <v>973</v>
      </c>
      <c r="B1936" s="55" t="s">
        <v>1151</v>
      </c>
      <c r="C1936" s="55" t="s">
        <v>1190</v>
      </c>
      <c r="D1936" s="55" t="s">
        <v>1291</v>
      </c>
      <c r="E1936" s="55" t="s">
        <v>1708</v>
      </c>
      <c r="F1936" s="56">
        <v>70.3</v>
      </c>
      <c r="G1936" s="56">
        <v>0</v>
      </c>
      <c r="H1936" s="56">
        <f>ROUND(F1936*AD1936,2)</f>
        <v>0</v>
      </c>
      <c r="I1936" s="56">
        <f>J1936-H1936</f>
        <v>0</v>
      </c>
      <c r="J1936" s="56">
        <f>ROUND(F1936*G1936,2)</f>
        <v>0</v>
      </c>
      <c r="K1936" s="56">
        <v>0</v>
      </c>
      <c r="L1936" s="56">
        <f>F1936*K1936</f>
        <v>0</v>
      </c>
      <c r="M1936" s="57" t="s">
        <v>7</v>
      </c>
      <c r="N1936" s="56">
        <f>IF(M1936="5",I1936,0)</f>
        <v>0</v>
      </c>
      <c r="Y1936" s="56">
        <f>IF(AC1936=0,J1936,0)</f>
        <v>0</v>
      </c>
      <c r="Z1936" s="56">
        <f>IF(AC1936=15,J1936,0)</f>
        <v>0</v>
      </c>
      <c r="AA1936" s="56">
        <f>IF(AC1936=21,J1936,0)</f>
        <v>0</v>
      </c>
      <c r="AC1936" s="58">
        <v>21</v>
      </c>
      <c r="AD1936" s="58">
        <f>G1936*0.334494773519164</f>
        <v>0</v>
      </c>
      <c r="AE1936" s="58">
        <f>G1936*(1-0.334494773519164)</f>
        <v>0</v>
      </c>
      <c r="AL1936" s="58">
        <f>F1936*AD1936</f>
        <v>0</v>
      </c>
      <c r="AM1936" s="58">
        <f>F1936*AE1936</f>
        <v>0</v>
      </c>
      <c r="AN1936" s="59" t="s">
        <v>1753</v>
      </c>
      <c r="AO1936" s="59" t="s">
        <v>1766</v>
      </c>
      <c r="AP1936" s="47" t="s">
        <v>1781</v>
      </c>
    </row>
    <row r="1937" spans="1:42" x14ac:dyDescent="0.2">
      <c r="D1937" s="60" t="s">
        <v>1622</v>
      </c>
      <c r="F1937" s="61">
        <v>22.31</v>
      </c>
    </row>
    <row r="1938" spans="1:42" x14ac:dyDescent="0.2">
      <c r="D1938" s="60" t="s">
        <v>1623</v>
      </c>
      <c r="F1938" s="61">
        <v>18.170000000000002</v>
      </c>
    </row>
    <row r="1939" spans="1:42" x14ac:dyDescent="0.2">
      <c r="D1939" s="60" t="s">
        <v>1624</v>
      </c>
      <c r="F1939" s="61">
        <v>28.96</v>
      </c>
    </row>
    <row r="1940" spans="1:42" x14ac:dyDescent="0.2">
      <c r="D1940" s="60" t="s">
        <v>1625</v>
      </c>
      <c r="F1940" s="61">
        <v>9.06</v>
      </c>
    </row>
    <row r="1941" spans="1:42" x14ac:dyDescent="0.2">
      <c r="A1941" s="55" t="s">
        <v>974</v>
      </c>
      <c r="B1941" s="55" t="s">
        <v>1151</v>
      </c>
      <c r="C1941" s="55" t="s">
        <v>1191</v>
      </c>
      <c r="D1941" s="55" t="s">
        <v>1858</v>
      </c>
      <c r="E1941" s="55" t="s">
        <v>1708</v>
      </c>
      <c r="F1941" s="56">
        <v>78.5</v>
      </c>
      <c r="G1941" s="56">
        <v>0</v>
      </c>
      <c r="H1941" s="56">
        <f>ROUND(F1941*AD1941,2)</f>
        <v>0</v>
      </c>
      <c r="I1941" s="56">
        <f>J1941-H1941</f>
        <v>0</v>
      </c>
      <c r="J1941" s="56">
        <f>ROUND(F1941*G1941,2)</f>
        <v>0</v>
      </c>
      <c r="K1941" s="56">
        <v>1.1E-4</v>
      </c>
      <c r="L1941" s="56">
        <f>F1941*K1941</f>
        <v>8.6350000000000003E-3</v>
      </c>
      <c r="M1941" s="57" t="s">
        <v>7</v>
      </c>
      <c r="N1941" s="56">
        <f>IF(M1941="5",I1941,0)</f>
        <v>0</v>
      </c>
      <c r="Y1941" s="56">
        <f>IF(AC1941=0,J1941,0)</f>
        <v>0</v>
      </c>
      <c r="Z1941" s="56">
        <f>IF(AC1941=15,J1941,0)</f>
        <v>0</v>
      </c>
      <c r="AA1941" s="56">
        <f>IF(AC1941=21,J1941,0)</f>
        <v>0</v>
      </c>
      <c r="AC1941" s="58">
        <v>21</v>
      </c>
      <c r="AD1941" s="58">
        <f>G1941*0.75</f>
        <v>0</v>
      </c>
      <c r="AE1941" s="58">
        <f>G1941*(1-0.75)</f>
        <v>0</v>
      </c>
      <c r="AL1941" s="58">
        <f>F1941*AD1941</f>
        <v>0</v>
      </c>
      <c r="AM1941" s="58">
        <f>F1941*AE1941</f>
        <v>0</v>
      </c>
      <c r="AN1941" s="59" t="s">
        <v>1753</v>
      </c>
      <c r="AO1941" s="59" t="s">
        <v>1766</v>
      </c>
      <c r="AP1941" s="47" t="s">
        <v>1781</v>
      </c>
    </row>
    <row r="1942" spans="1:42" x14ac:dyDescent="0.2">
      <c r="D1942" s="60" t="s">
        <v>1614</v>
      </c>
      <c r="F1942" s="61">
        <v>78.5</v>
      </c>
    </row>
    <row r="1943" spans="1:42" x14ac:dyDescent="0.2">
      <c r="A1943" s="55" t="s">
        <v>975</v>
      </c>
      <c r="B1943" s="55" t="s">
        <v>1151</v>
      </c>
      <c r="C1943" s="55" t="s">
        <v>1192</v>
      </c>
      <c r="D1943" s="243" t="s">
        <v>1861</v>
      </c>
      <c r="E1943" s="55" t="s">
        <v>1708</v>
      </c>
      <c r="F1943" s="56">
        <v>70.3</v>
      </c>
      <c r="G1943" s="56">
        <v>0</v>
      </c>
      <c r="H1943" s="56">
        <f>ROUND(F1943*AD1943,2)</f>
        <v>0</v>
      </c>
      <c r="I1943" s="56">
        <f>J1943-H1943</f>
        <v>0</v>
      </c>
      <c r="J1943" s="56">
        <f>ROUND(F1943*G1943,2)</f>
        <v>0</v>
      </c>
      <c r="K1943" s="56">
        <v>3.5000000000000001E-3</v>
      </c>
      <c r="L1943" s="56">
        <f>F1943*K1943</f>
        <v>0.24604999999999999</v>
      </c>
      <c r="M1943" s="57" t="s">
        <v>7</v>
      </c>
      <c r="N1943" s="56">
        <f>IF(M1943="5",I1943,0)</f>
        <v>0</v>
      </c>
      <c r="Y1943" s="56">
        <f>IF(AC1943=0,J1943,0)</f>
        <v>0</v>
      </c>
      <c r="Z1943" s="56">
        <f>IF(AC1943=15,J1943,0)</f>
        <v>0</v>
      </c>
      <c r="AA1943" s="56">
        <f>IF(AC1943=21,J1943,0)</f>
        <v>0</v>
      </c>
      <c r="AC1943" s="58">
        <v>21</v>
      </c>
      <c r="AD1943" s="58">
        <f>G1943*0.315275310834813</f>
        <v>0</v>
      </c>
      <c r="AE1943" s="58">
        <f>G1943*(1-0.315275310834813)</f>
        <v>0</v>
      </c>
      <c r="AL1943" s="58">
        <f>F1943*AD1943</f>
        <v>0</v>
      </c>
      <c r="AM1943" s="58">
        <f>F1943*AE1943</f>
        <v>0</v>
      </c>
      <c r="AN1943" s="59" t="s">
        <v>1753</v>
      </c>
      <c r="AO1943" s="59" t="s">
        <v>1766</v>
      </c>
      <c r="AP1943" s="47" t="s">
        <v>1781</v>
      </c>
    </row>
    <row r="1944" spans="1:42" x14ac:dyDescent="0.2">
      <c r="D1944" s="60" t="s">
        <v>1626</v>
      </c>
      <c r="F1944" s="61">
        <v>70.3</v>
      </c>
    </row>
    <row r="1945" spans="1:42" x14ac:dyDescent="0.2">
      <c r="A1945" s="62" t="s">
        <v>976</v>
      </c>
      <c r="B1945" s="62" t="s">
        <v>1151</v>
      </c>
      <c r="C1945" s="62" t="s">
        <v>1193</v>
      </c>
      <c r="D1945" s="244" t="s">
        <v>1862</v>
      </c>
      <c r="E1945" s="62" t="s">
        <v>1708</v>
      </c>
      <c r="F1945" s="63">
        <v>72.400000000000006</v>
      </c>
      <c r="G1945" s="63">
        <v>0</v>
      </c>
      <c r="H1945" s="63">
        <f>ROUND(F1945*AD1945,2)</f>
        <v>0</v>
      </c>
      <c r="I1945" s="63">
        <f>J1945-H1945</f>
        <v>0</v>
      </c>
      <c r="J1945" s="63">
        <f>ROUND(F1945*G1945,2)</f>
        <v>0</v>
      </c>
      <c r="K1945" s="63">
        <v>1.6E-2</v>
      </c>
      <c r="L1945" s="63">
        <f>F1945*K1945</f>
        <v>1.1584000000000001</v>
      </c>
      <c r="M1945" s="64" t="s">
        <v>1731</v>
      </c>
      <c r="N1945" s="63">
        <f>IF(M1945="5",I1945,0)</f>
        <v>0</v>
      </c>
      <c r="Y1945" s="63">
        <f>IF(AC1945=0,J1945,0)</f>
        <v>0</v>
      </c>
      <c r="Z1945" s="63">
        <f>IF(AC1945=15,J1945,0)</f>
        <v>0</v>
      </c>
      <c r="AA1945" s="63">
        <f>IF(AC1945=21,J1945,0)</f>
        <v>0</v>
      </c>
      <c r="AC1945" s="58">
        <v>21</v>
      </c>
      <c r="AD1945" s="58">
        <f>G1945*1</f>
        <v>0</v>
      </c>
      <c r="AE1945" s="58">
        <f>G1945*(1-1)</f>
        <v>0</v>
      </c>
      <c r="AL1945" s="58">
        <f>F1945*AD1945</f>
        <v>0</v>
      </c>
      <c r="AM1945" s="58">
        <f>F1945*AE1945</f>
        <v>0</v>
      </c>
      <c r="AN1945" s="59" t="s">
        <v>1753</v>
      </c>
      <c r="AO1945" s="59" t="s">
        <v>1766</v>
      </c>
      <c r="AP1945" s="47" t="s">
        <v>1781</v>
      </c>
    </row>
    <row r="1946" spans="1:42" x14ac:dyDescent="0.2">
      <c r="D1946" s="60" t="s">
        <v>1627</v>
      </c>
      <c r="F1946" s="61">
        <v>72.400000000000006</v>
      </c>
    </row>
    <row r="1947" spans="1:42" x14ac:dyDescent="0.2">
      <c r="A1947" s="55" t="s">
        <v>977</v>
      </c>
      <c r="B1947" s="55" t="s">
        <v>1151</v>
      </c>
      <c r="C1947" s="55" t="s">
        <v>1194</v>
      </c>
      <c r="D1947" s="55" t="s">
        <v>1296</v>
      </c>
      <c r="E1947" s="55" t="s">
        <v>1708</v>
      </c>
      <c r="F1947" s="56">
        <v>73.099999999999994</v>
      </c>
      <c r="G1947" s="56">
        <v>0</v>
      </c>
      <c r="H1947" s="56">
        <f>ROUND(F1947*AD1947,2)</f>
        <v>0</v>
      </c>
      <c r="I1947" s="56">
        <f>J1947-H1947</f>
        <v>0</v>
      </c>
      <c r="J1947" s="56">
        <f>ROUND(F1947*G1947,2)</f>
        <v>0</v>
      </c>
      <c r="K1947" s="56">
        <v>1.1E-4</v>
      </c>
      <c r="L1947" s="56">
        <f>F1947*K1947</f>
        <v>8.0409999999999995E-3</v>
      </c>
      <c r="M1947" s="57" t="s">
        <v>7</v>
      </c>
      <c r="N1947" s="56">
        <f>IF(M1947="5",I1947,0)</f>
        <v>0</v>
      </c>
      <c r="Y1947" s="56">
        <f>IF(AC1947=0,J1947,0)</f>
        <v>0</v>
      </c>
      <c r="Z1947" s="56">
        <f>IF(AC1947=15,J1947,0)</f>
        <v>0</v>
      </c>
      <c r="AA1947" s="56">
        <f>IF(AC1947=21,J1947,0)</f>
        <v>0</v>
      </c>
      <c r="AC1947" s="58">
        <v>21</v>
      </c>
      <c r="AD1947" s="58">
        <f>G1947*1</f>
        <v>0</v>
      </c>
      <c r="AE1947" s="58">
        <f>G1947*(1-1)</f>
        <v>0</v>
      </c>
      <c r="AL1947" s="58">
        <f>F1947*AD1947</f>
        <v>0</v>
      </c>
      <c r="AM1947" s="58">
        <f>F1947*AE1947</f>
        <v>0</v>
      </c>
      <c r="AN1947" s="59" t="s">
        <v>1753</v>
      </c>
      <c r="AO1947" s="59" t="s">
        <v>1766</v>
      </c>
      <c r="AP1947" s="47" t="s">
        <v>1781</v>
      </c>
    </row>
    <row r="1948" spans="1:42" x14ac:dyDescent="0.2">
      <c r="D1948" s="60" t="s">
        <v>1628</v>
      </c>
      <c r="F1948" s="61">
        <v>73.099999999999994</v>
      </c>
    </row>
    <row r="1949" spans="1:42" x14ac:dyDescent="0.2">
      <c r="A1949" s="55" t="s">
        <v>978</v>
      </c>
      <c r="B1949" s="55" t="s">
        <v>1151</v>
      </c>
      <c r="C1949" s="55" t="s">
        <v>1195</v>
      </c>
      <c r="D1949" s="55" t="s">
        <v>1297</v>
      </c>
      <c r="E1949" s="55" t="s">
        <v>1709</v>
      </c>
      <c r="F1949" s="56">
        <v>73.099999999999994</v>
      </c>
      <c r="G1949" s="56">
        <v>0</v>
      </c>
      <c r="H1949" s="56">
        <f>ROUND(F1949*AD1949,2)</f>
        <v>0</v>
      </c>
      <c r="I1949" s="56">
        <f>J1949-H1949</f>
        <v>0</v>
      </c>
      <c r="J1949" s="56">
        <f>ROUND(F1949*G1949,2)</f>
        <v>0</v>
      </c>
      <c r="K1949" s="56">
        <v>0</v>
      </c>
      <c r="L1949" s="56">
        <f>F1949*K1949</f>
        <v>0</v>
      </c>
      <c r="M1949" s="57" t="s">
        <v>7</v>
      </c>
      <c r="N1949" s="56">
        <f>IF(M1949="5",I1949,0)</f>
        <v>0</v>
      </c>
      <c r="Y1949" s="56">
        <f>IF(AC1949=0,J1949,0)</f>
        <v>0</v>
      </c>
      <c r="Z1949" s="56">
        <f>IF(AC1949=15,J1949,0)</f>
        <v>0</v>
      </c>
      <c r="AA1949" s="56">
        <f>IF(AC1949=21,J1949,0)</f>
        <v>0</v>
      </c>
      <c r="AC1949" s="58">
        <v>21</v>
      </c>
      <c r="AD1949" s="58">
        <f>G1949*0</f>
        <v>0</v>
      </c>
      <c r="AE1949" s="58">
        <f>G1949*(1-0)</f>
        <v>0</v>
      </c>
      <c r="AL1949" s="58">
        <f>F1949*AD1949</f>
        <v>0</v>
      </c>
      <c r="AM1949" s="58">
        <f>F1949*AE1949</f>
        <v>0</v>
      </c>
      <c r="AN1949" s="59" t="s">
        <v>1753</v>
      </c>
      <c r="AO1949" s="59" t="s">
        <v>1766</v>
      </c>
      <c r="AP1949" s="47" t="s">
        <v>1781</v>
      </c>
    </row>
    <row r="1950" spans="1:42" x14ac:dyDescent="0.2">
      <c r="D1950" s="60" t="s">
        <v>1629</v>
      </c>
      <c r="F1950" s="61">
        <v>49.8</v>
      </c>
    </row>
    <row r="1951" spans="1:42" x14ac:dyDescent="0.2">
      <c r="D1951" s="60" t="s">
        <v>1630</v>
      </c>
      <c r="F1951" s="61">
        <v>13.8</v>
      </c>
    </row>
    <row r="1952" spans="1:42" x14ac:dyDescent="0.2">
      <c r="D1952" s="60" t="s">
        <v>1631</v>
      </c>
      <c r="F1952" s="61">
        <v>40.65</v>
      </c>
    </row>
    <row r="1953" spans="1:42" x14ac:dyDescent="0.2">
      <c r="A1953" s="55" t="s">
        <v>979</v>
      </c>
      <c r="B1953" s="55" t="s">
        <v>1151</v>
      </c>
      <c r="C1953" s="55" t="s">
        <v>1196</v>
      </c>
      <c r="D1953" s="55" t="s">
        <v>1301</v>
      </c>
      <c r="E1953" s="55" t="s">
        <v>1709</v>
      </c>
      <c r="F1953" s="56">
        <v>14.49</v>
      </c>
      <c r="G1953" s="56">
        <v>0</v>
      </c>
      <c r="H1953" s="56">
        <f>ROUND(F1953*AD1953,2)</f>
        <v>0</v>
      </c>
      <c r="I1953" s="56">
        <f>J1953-H1953</f>
        <v>0</v>
      </c>
      <c r="J1953" s="56">
        <f>ROUND(F1953*G1953,2)</f>
        <v>0</v>
      </c>
      <c r="K1953" s="56">
        <v>2.9999999999999997E-4</v>
      </c>
      <c r="L1953" s="56">
        <f>F1953*K1953</f>
        <v>4.3469999999999993E-3</v>
      </c>
      <c r="M1953" s="57" t="s">
        <v>7</v>
      </c>
      <c r="N1953" s="56">
        <f>IF(M1953="5",I1953,0)</f>
        <v>0</v>
      </c>
      <c r="Y1953" s="56">
        <f>IF(AC1953=0,J1953,0)</f>
        <v>0</v>
      </c>
      <c r="Z1953" s="56">
        <f>IF(AC1953=15,J1953,0)</f>
        <v>0</v>
      </c>
      <c r="AA1953" s="56">
        <f>IF(AC1953=21,J1953,0)</f>
        <v>0</v>
      </c>
      <c r="AC1953" s="58">
        <v>21</v>
      </c>
      <c r="AD1953" s="58">
        <f>G1953*1</f>
        <v>0</v>
      </c>
      <c r="AE1953" s="58">
        <f>G1953*(1-1)</f>
        <v>0</v>
      </c>
      <c r="AL1953" s="58">
        <f>F1953*AD1953</f>
        <v>0</v>
      </c>
      <c r="AM1953" s="58">
        <f>F1953*AE1953</f>
        <v>0</v>
      </c>
      <c r="AN1953" s="59" t="s">
        <v>1753</v>
      </c>
      <c r="AO1953" s="59" t="s">
        <v>1766</v>
      </c>
      <c r="AP1953" s="47" t="s">
        <v>1781</v>
      </c>
    </row>
    <row r="1954" spans="1:42" x14ac:dyDescent="0.2">
      <c r="D1954" s="60" t="s">
        <v>1632</v>
      </c>
      <c r="F1954" s="61">
        <v>14.49</v>
      </c>
    </row>
    <row r="1955" spans="1:42" x14ac:dyDescent="0.2">
      <c r="A1955" s="55" t="s">
        <v>980</v>
      </c>
      <c r="B1955" s="55" t="s">
        <v>1151</v>
      </c>
      <c r="C1955" s="55" t="s">
        <v>1197</v>
      </c>
      <c r="D1955" s="55" t="s">
        <v>1303</v>
      </c>
      <c r="E1955" s="55" t="s">
        <v>1709</v>
      </c>
      <c r="F1955" s="56">
        <v>52.29</v>
      </c>
      <c r="G1955" s="56">
        <v>0</v>
      </c>
      <c r="H1955" s="56">
        <f>ROUND(F1955*AD1955,2)</f>
        <v>0</v>
      </c>
      <c r="I1955" s="56">
        <f>J1955-H1955</f>
        <v>0</v>
      </c>
      <c r="J1955" s="56">
        <f>ROUND(F1955*G1955,2)</f>
        <v>0</v>
      </c>
      <c r="K1955" s="56">
        <v>2.9999999999999997E-4</v>
      </c>
      <c r="L1955" s="56">
        <f>F1955*K1955</f>
        <v>1.5687E-2</v>
      </c>
      <c r="M1955" s="57" t="s">
        <v>7</v>
      </c>
      <c r="N1955" s="56">
        <f>IF(M1955="5",I1955,0)</f>
        <v>0</v>
      </c>
      <c r="Y1955" s="56">
        <f>IF(AC1955=0,J1955,0)</f>
        <v>0</v>
      </c>
      <c r="Z1955" s="56">
        <f>IF(AC1955=15,J1955,0)</f>
        <v>0</v>
      </c>
      <c r="AA1955" s="56">
        <f>IF(AC1955=21,J1955,0)</f>
        <v>0</v>
      </c>
      <c r="AC1955" s="58">
        <v>21</v>
      </c>
      <c r="AD1955" s="58">
        <f>G1955*1</f>
        <v>0</v>
      </c>
      <c r="AE1955" s="58">
        <f>G1955*(1-1)</f>
        <v>0</v>
      </c>
      <c r="AL1955" s="58">
        <f>F1955*AD1955</f>
        <v>0</v>
      </c>
      <c r="AM1955" s="58">
        <f>F1955*AE1955</f>
        <v>0</v>
      </c>
      <c r="AN1955" s="59" t="s">
        <v>1753</v>
      </c>
      <c r="AO1955" s="59" t="s">
        <v>1766</v>
      </c>
      <c r="AP1955" s="47" t="s">
        <v>1781</v>
      </c>
    </row>
    <row r="1956" spans="1:42" x14ac:dyDescent="0.2">
      <c r="D1956" s="60" t="s">
        <v>1633</v>
      </c>
      <c r="F1956" s="61">
        <v>52.29</v>
      </c>
    </row>
    <row r="1957" spans="1:42" x14ac:dyDescent="0.2">
      <c r="A1957" s="55" t="s">
        <v>981</v>
      </c>
      <c r="B1957" s="55" t="s">
        <v>1151</v>
      </c>
      <c r="C1957" s="55" t="s">
        <v>1198</v>
      </c>
      <c r="D1957" s="55" t="s">
        <v>1305</v>
      </c>
      <c r="E1957" s="55" t="s">
        <v>1709</v>
      </c>
      <c r="F1957" s="56">
        <v>42.68</v>
      </c>
      <c r="G1957" s="56">
        <v>0</v>
      </c>
      <c r="H1957" s="56">
        <f>ROUND(F1957*AD1957,2)</f>
        <v>0</v>
      </c>
      <c r="I1957" s="56">
        <f>J1957-H1957</f>
        <v>0</v>
      </c>
      <c r="J1957" s="56">
        <f>ROUND(F1957*G1957,2)</f>
        <v>0</v>
      </c>
      <c r="K1957" s="56">
        <v>2.9999999999999997E-4</v>
      </c>
      <c r="L1957" s="56">
        <f>F1957*K1957</f>
        <v>1.2803999999999999E-2</v>
      </c>
      <c r="M1957" s="57" t="s">
        <v>7</v>
      </c>
      <c r="N1957" s="56">
        <f>IF(M1957="5",I1957,0)</f>
        <v>0</v>
      </c>
      <c r="Y1957" s="56">
        <f>IF(AC1957=0,J1957,0)</f>
        <v>0</v>
      </c>
      <c r="Z1957" s="56">
        <f>IF(AC1957=15,J1957,0)</f>
        <v>0</v>
      </c>
      <c r="AA1957" s="56">
        <f>IF(AC1957=21,J1957,0)</f>
        <v>0</v>
      </c>
      <c r="AC1957" s="58">
        <v>21</v>
      </c>
      <c r="AD1957" s="58">
        <f>G1957*1</f>
        <v>0</v>
      </c>
      <c r="AE1957" s="58">
        <f>G1957*(1-1)</f>
        <v>0</v>
      </c>
      <c r="AL1957" s="58">
        <f>F1957*AD1957</f>
        <v>0</v>
      </c>
      <c r="AM1957" s="58">
        <f>F1957*AE1957</f>
        <v>0</v>
      </c>
      <c r="AN1957" s="59" t="s">
        <v>1753</v>
      </c>
      <c r="AO1957" s="59" t="s">
        <v>1766</v>
      </c>
      <c r="AP1957" s="47" t="s">
        <v>1781</v>
      </c>
    </row>
    <row r="1958" spans="1:42" x14ac:dyDescent="0.2">
      <c r="D1958" s="60" t="s">
        <v>1634</v>
      </c>
      <c r="F1958" s="61">
        <v>42.68</v>
      </c>
    </row>
    <row r="1959" spans="1:42" x14ac:dyDescent="0.2">
      <c r="A1959" s="55" t="s">
        <v>982</v>
      </c>
      <c r="B1959" s="55" t="s">
        <v>1151</v>
      </c>
      <c r="C1959" s="55" t="s">
        <v>1199</v>
      </c>
      <c r="D1959" s="55" t="s">
        <v>1307</v>
      </c>
      <c r="E1959" s="55" t="s">
        <v>1710</v>
      </c>
      <c r="F1959" s="56">
        <v>2.79</v>
      </c>
      <c r="G1959" s="56">
        <v>0</v>
      </c>
      <c r="H1959" s="56">
        <f>ROUND(F1959*AD1959,2)</f>
        <v>0</v>
      </c>
      <c r="I1959" s="56">
        <f>J1959-H1959</f>
        <v>0</v>
      </c>
      <c r="J1959" s="56">
        <f>ROUND(F1959*G1959,2)</f>
        <v>0</v>
      </c>
      <c r="K1959" s="56">
        <v>0</v>
      </c>
      <c r="L1959" s="56">
        <f>F1959*K1959</f>
        <v>0</v>
      </c>
      <c r="M1959" s="57" t="s">
        <v>10</v>
      </c>
      <c r="N1959" s="56">
        <f>IF(M1959="5",I1959,0)</f>
        <v>0</v>
      </c>
      <c r="Y1959" s="56">
        <f>IF(AC1959=0,J1959,0)</f>
        <v>0</v>
      </c>
      <c r="Z1959" s="56">
        <f>IF(AC1959=15,J1959,0)</f>
        <v>0</v>
      </c>
      <c r="AA1959" s="56">
        <f>IF(AC1959=21,J1959,0)</f>
        <v>0</v>
      </c>
      <c r="AC1959" s="58">
        <v>21</v>
      </c>
      <c r="AD1959" s="58">
        <f>G1959*0</f>
        <v>0</v>
      </c>
      <c r="AE1959" s="58">
        <f>G1959*(1-0)</f>
        <v>0</v>
      </c>
      <c r="AL1959" s="58">
        <f>F1959*AD1959</f>
        <v>0</v>
      </c>
      <c r="AM1959" s="58">
        <f>F1959*AE1959</f>
        <v>0</v>
      </c>
      <c r="AN1959" s="59" t="s">
        <v>1753</v>
      </c>
      <c r="AO1959" s="59" t="s">
        <v>1766</v>
      </c>
      <c r="AP1959" s="47" t="s">
        <v>1781</v>
      </c>
    </row>
    <row r="1960" spans="1:42" x14ac:dyDescent="0.2">
      <c r="D1960" s="60" t="s">
        <v>1635</v>
      </c>
      <c r="F1960" s="61">
        <v>2.79</v>
      </c>
    </row>
    <row r="1961" spans="1:42" x14ac:dyDescent="0.2">
      <c r="A1961" s="52"/>
      <c r="B1961" s="53" t="s">
        <v>1151</v>
      </c>
      <c r="C1961" s="53" t="s">
        <v>770</v>
      </c>
      <c r="D1961" s="269" t="s">
        <v>1309</v>
      </c>
      <c r="E1961" s="270"/>
      <c r="F1961" s="270"/>
      <c r="G1961" s="270"/>
      <c r="H1961" s="54">
        <f>SUM(H1962:H1964)</f>
        <v>0</v>
      </c>
      <c r="I1961" s="54">
        <f>SUM(I1962:I1964)</f>
        <v>0</v>
      </c>
      <c r="J1961" s="54">
        <f>H1961+I1961</f>
        <v>0</v>
      </c>
      <c r="K1961" s="47"/>
      <c r="L1961" s="54">
        <f>SUM(L1962:L1964)</f>
        <v>3.9542999999999991E-3</v>
      </c>
      <c r="O1961" s="54">
        <f>IF(P1961="PR",J1961,SUM(N1962:N1964))</f>
        <v>0</v>
      </c>
      <c r="P1961" s="47" t="s">
        <v>1735</v>
      </c>
      <c r="Q1961" s="54">
        <f>IF(P1961="HS",H1961,0)</f>
        <v>0</v>
      </c>
      <c r="R1961" s="54">
        <f>IF(P1961="HS",I1961-O1961,0)</f>
        <v>0</v>
      </c>
      <c r="S1961" s="54">
        <f>IF(P1961="PS",H1961,0)</f>
        <v>0</v>
      </c>
      <c r="T1961" s="54">
        <f>IF(P1961="PS",I1961-O1961,0)</f>
        <v>0</v>
      </c>
      <c r="U1961" s="54">
        <f>IF(P1961="MP",H1961,0)</f>
        <v>0</v>
      </c>
      <c r="V1961" s="54">
        <f>IF(P1961="MP",I1961-O1961,0)</f>
        <v>0</v>
      </c>
      <c r="W1961" s="54">
        <f>IF(P1961="OM",H1961,0)</f>
        <v>0</v>
      </c>
      <c r="X1961" s="47" t="s">
        <v>1151</v>
      </c>
      <c r="AH1961" s="54">
        <f>SUM(Y1962:Y1964)</f>
        <v>0</v>
      </c>
      <c r="AI1961" s="54">
        <f>SUM(Z1962:Z1964)</f>
        <v>0</v>
      </c>
      <c r="AJ1961" s="54">
        <f>SUM(AA1962:AA1964)</f>
        <v>0</v>
      </c>
    </row>
    <row r="1962" spans="1:42" x14ac:dyDescent="0.2">
      <c r="A1962" s="55" t="s">
        <v>983</v>
      </c>
      <c r="B1962" s="55" t="s">
        <v>1151</v>
      </c>
      <c r="C1962" s="55" t="s">
        <v>1200</v>
      </c>
      <c r="D1962" s="55" t="s">
        <v>1310</v>
      </c>
      <c r="E1962" s="55" t="s">
        <v>1708</v>
      </c>
      <c r="F1962" s="56">
        <v>18.829999999999998</v>
      </c>
      <c r="G1962" s="56">
        <v>0</v>
      </c>
      <c r="H1962" s="56">
        <f>ROUND(F1962*AD1962,2)</f>
        <v>0</v>
      </c>
      <c r="I1962" s="56">
        <f>J1962-H1962</f>
        <v>0</v>
      </c>
      <c r="J1962" s="56">
        <f>ROUND(F1962*G1962,2)</f>
        <v>0</v>
      </c>
      <c r="K1962" s="56">
        <v>6.9999999999999994E-5</v>
      </c>
      <c r="L1962" s="56">
        <f>F1962*K1962</f>
        <v>1.3180999999999998E-3</v>
      </c>
      <c r="M1962" s="57" t="s">
        <v>7</v>
      </c>
      <c r="N1962" s="56">
        <f>IF(M1962="5",I1962,0)</f>
        <v>0</v>
      </c>
      <c r="Y1962" s="56">
        <f>IF(AC1962=0,J1962,0)</f>
        <v>0</v>
      </c>
      <c r="Z1962" s="56">
        <f>IF(AC1962=15,J1962,0)</f>
        <v>0</v>
      </c>
      <c r="AA1962" s="56">
        <f>IF(AC1962=21,J1962,0)</f>
        <v>0</v>
      </c>
      <c r="AC1962" s="58">
        <v>21</v>
      </c>
      <c r="AD1962" s="58">
        <f>G1962*0.30859375</f>
        <v>0</v>
      </c>
      <c r="AE1962" s="58">
        <f>G1962*(1-0.30859375)</f>
        <v>0</v>
      </c>
      <c r="AL1962" s="58">
        <f>F1962*AD1962</f>
        <v>0</v>
      </c>
      <c r="AM1962" s="58">
        <f>F1962*AE1962</f>
        <v>0</v>
      </c>
      <c r="AN1962" s="59" t="s">
        <v>1754</v>
      </c>
      <c r="AO1962" s="59" t="s">
        <v>1766</v>
      </c>
      <c r="AP1962" s="47" t="s">
        <v>1781</v>
      </c>
    </row>
    <row r="1963" spans="1:42" x14ac:dyDescent="0.2">
      <c r="D1963" s="60" t="s">
        <v>1636</v>
      </c>
      <c r="F1963" s="61">
        <v>18.829999999999998</v>
      </c>
    </row>
    <row r="1964" spans="1:42" x14ac:dyDescent="0.2">
      <c r="A1964" s="55" t="s">
        <v>984</v>
      </c>
      <c r="B1964" s="55" t="s">
        <v>1151</v>
      </c>
      <c r="C1964" s="55" t="s">
        <v>1201</v>
      </c>
      <c r="D1964" s="55" t="s">
        <v>1863</v>
      </c>
      <c r="E1964" s="55" t="s">
        <v>1708</v>
      </c>
      <c r="F1964" s="56">
        <v>18.829999999999998</v>
      </c>
      <c r="G1964" s="56">
        <v>0</v>
      </c>
      <c r="H1964" s="56">
        <f>ROUND(F1964*AD1964,2)</f>
        <v>0</v>
      </c>
      <c r="I1964" s="56">
        <f>J1964-H1964</f>
        <v>0</v>
      </c>
      <c r="J1964" s="56">
        <f>ROUND(F1964*G1964,2)</f>
        <v>0</v>
      </c>
      <c r="K1964" s="56">
        <v>1.3999999999999999E-4</v>
      </c>
      <c r="L1964" s="56">
        <f>F1964*K1964</f>
        <v>2.6361999999999996E-3</v>
      </c>
      <c r="M1964" s="57" t="s">
        <v>7</v>
      </c>
      <c r="N1964" s="56">
        <f>IF(M1964="5",I1964,0)</f>
        <v>0</v>
      </c>
      <c r="Y1964" s="56">
        <f>IF(AC1964=0,J1964,0)</f>
        <v>0</v>
      </c>
      <c r="Z1964" s="56">
        <f>IF(AC1964=15,J1964,0)</f>
        <v>0</v>
      </c>
      <c r="AA1964" s="56">
        <f>IF(AC1964=21,J1964,0)</f>
        <v>0</v>
      </c>
      <c r="AC1964" s="58">
        <v>21</v>
      </c>
      <c r="AD1964" s="58">
        <f>G1964*0.45045871559633</f>
        <v>0</v>
      </c>
      <c r="AE1964" s="58">
        <f>G1964*(1-0.45045871559633)</f>
        <v>0</v>
      </c>
      <c r="AL1964" s="58">
        <f>F1964*AD1964</f>
        <v>0</v>
      </c>
      <c r="AM1964" s="58">
        <f>F1964*AE1964</f>
        <v>0</v>
      </c>
      <c r="AN1964" s="59" t="s">
        <v>1754</v>
      </c>
      <c r="AO1964" s="59" t="s">
        <v>1766</v>
      </c>
      <c r="AP1964" s="47" t="s">
        <v>1781</v>
      </c>
    </row>
    <row r="1965" spans="1:42" x14ac:dyDescent="0.2">
      <c r="D1965" s="60" t="s">
        <v>1636</v>
      </c>
      <c r="F1965" s="61">
        <v>18.829999999999998</v>
      </c>
    </row>
    <row r="1966" spans="1:42" x14ac:dyDescent="0.2">
      <c r="A1966" s="52"/>
      <c r="B1966" s="53" t="s">
        <v>1151</v>
      </c>
      <c r="C1966" s="53" t="s">
        <v>99</v>
      </c>
      <c r="D1966" s="269" t="s">
        <v>1312</v>
      </c>
      <c r="E1966" s="270"/>
      <c r="F1966" s="270"/>
      <c r="G1966" s="270"/>
      <c r="H1966" s="54">
        <f>SUM(H1967:H1975)</f>
        <v>0</v>
      </c>
      <c r="I1966" s="54">
        <f>SUM(I1967:I1975)</f>
        <v>0</v>
      </c>
      <c r="J1966" s="54">
        <f>H1966+I1966</f>
        <v>0</v>
      </c>
      <c r="K1966" s="47"/>
      <c r="L1966" s="54">
        <f>SUM(L1967:L1975)</f>
        <v>5.5544000000000003E-2</v>
      </c>
      <c r="O1966" s="54">
        <f>IF(P1966="PR",J1966,SUM(N1967:N1975))</f>
        <v>0</v>
      </c>
      <c r="P1966" s="47" t="s">
        <v>1734</v>
      </c>
      <c r="Q1966" s="54">
        <f>IF(P1966="HS",H1966,0)</f>
        <v>0</v>
      </c>
      <c r="R1966" s="54">
        <f>IF(P1966="HS",I1966-O1966,0)</f>
        <v>0</v>
      </c>
      <c r="S1966" s="54">
        <f>IF(P1966="PS",H1966,0)</f>
        <v>0</v>
      </c>
      <c r="T1966" s="54">
        <f>IF(P1966="PS",I1966-O1966,0)</f>
        <v>0</v>
      </c>
      <c r="U1966" s="54">
        <f>IF(P1966="MP",H1966,0)</f>
        <v>0</v>
      </c>
      <c r="V1966" s="54">
        <f>IF(P1966="MP",I1966-O1966,0)</f>
        <v>0</v>
      </c>
      <c r="W1966" s="54">
        <f>IF(P1966="OM",H1966,0)</f>
        <v>0</v>
      </c>
      <c r="X1966" s="47" t="s">
        <v>1151</v>
      </c>
      <c r="AH1966" s="54">
        <f>SUM(Y1967:Y1975)</f>
        <v>0</v>
      </c>
      <c r="AI1966" s="54">
        <f>SUM(Z1967:Z1975)</f>
        <v>0</v>
      </c>
      <c r="AJ1966" s="54">
        <f>SUM(AA1967:AA1975)</f>
        <v>0</v>
      </c>
    </row>
    <row r="1967" spans="1:42" x14ac:dyDescent="0.2">
      <c r="A1967" s="55" t="s">
        <v>985</v>
      </c>
      <c r="B1967" s="55" t="s">
        <v>1151</v>
      </c>
      <c r="C1967" s="55" t="s">
        <v>1202</v>
      </c>
      <c r="D1967" s="55" t="s">
        <v>1313</v>
      </c>
      <c r="E1967" s="55" t="s">
        <v>1712</v>
      </c>
      <c r="F1967" s="56">
        <v>3</v>
      </c>
      <c r="G1967" s="56">
        <v>0</v>
      </c>
      <c r="H1967" s="56">
        <f>ROUND(F1967*AD1967,2)</f>
        <v>0</v>
      </c>
      <c r="I1967" s="56">
        <f>J1967-H1967</f>
        <v>0</v>
      </c>
      <c r="J1967" s="56">
        <f>ROUND(F1967*G1967,2)</f>
        <v>0</v>
      </c>
      <c r="K1967" s="56">
        <v>0</v>
      </c>
      <c r="L1967" s="56">
        <f>F1967*K1967</f>
        <v>0</v>
      </c>
      <c r="M1967" s="57" t="s">
        <v>7</v>
      </c>
      <c r="N1967" s="56">
        <f>IF(M1967="5",I1967,0)</f>
        <v>0</v>
      </c>
      <c r="Y1967" s="56">
        <f>IF(AC1967=0,J1967,0)</f>
        <v>0</v>
      </c>
      <c r="Z1967" s="56">
        <f>IF(AC1967=15,J1967,0)</f>
        <v>0</v>
      </c>
      <c r="AA1967" s="56">
        <f>IF(AC1967=21,J1967,0)</f>
        <v>0</v>
      </c>
      <c r="AC1967" s="58">
        <v>21</v>
      </c>
      <c r="AD1967" s="58">
        <f>G1967*0.297029702970297</f>
        <v>0</v>
      </c>
      <c r="AE1967" s="58">
        <f>G1967*(1-0.297029702970297)</f>
        <v>0</v>
      </c>
      <c r="AL1967" s="58">
        <f>F1967*AD1967</f>
        <v>0</v>
      </c>
      <c r="AM1967" s="58">
        <f>F1967*AE1967</f>
        <v>0</v>
      </c>
      <c r="AN1967" s="59" t="s">
        <v>1755</v>
      </c>
      <c r="AO1967" s="59" t="s">
        <v>1767</v>
      </c>
      <c r="AP1967" s="47" t="s">
        <v>1781</v>
      </c>
    </row>
    <row r="1968" spans="1:42" x14ac:dyDescent="0.2">
      <c r="D1968" s="60" t="s">
        <v>1616</v>
      </c>
      <c r="F1968" s="61">
        <v>3</v>
      </c>
    </row>
    <row r="1969" spans="1:42" x14ac:dyDescent="0.2">
      <c r="A1969" s="55" t="s">
        <v>986</v>
      </c>
      <c r="B1969" s="55" t="s">
        <v>1151</v>
      </c>
      <c r="C1969" s="55" t="s">
        <v>1203</v>
      </c>
      <c r="D1969" s="55" t="s">
        <v>1840</v>
      </c>
      <c r="E1969" s="55" t="s">
        <v>1712</v>
      </c>
      <c r="F1969" s="56">
        <v>3</v>
      </c>
      <c r="G1969" s="56">
        <v>0</v>
      </c>
      <c r="H1969" s="56">
        <f>ROUND(F1969*AD1969,2)</f>
        <v>0</v>
      </c>
      <c r="I1969" s="56">
        <f>J1969-H1969</f>
        <v>0</v>
      </c>
      <c r="J1969" s="56">
        <f>ROUND(F1969*G1969,2)</f>
        <v>0</v>
      </c>
      <c r="K1969" s="56">
        <v>4.0000000000000002E-4</v>
      </c>
      <c r="L1969" s="56">
        <f>F1969*K1969</f>
        <v>1.2000000000000001E-3</v>
      </c>
      <c r="M1969" s="57" t="s">
        <v>7</v>
      </c>
      <c r="N1969" s="56">
        <f>IF(M1969="5",I1969,0)</f>
        <v>0</v>
      </c>
      <c r="Y1969" s="56">
        <f>IF(AC1969=0,J1969,0)</f>
        <v>0</v>
      </c>
      <c r="Z1969" s="56">
        <f>IF(AC1969=15,J1969,0)</f>
        <v>0</v>
      </c>
      <c r="AA1969" s="56">
        <f>IF(AC1969=21,J1969,0)</f>
        <v>0</v>
      </c>
      <c r="AC1969" s="58">
        <v>21</v>
      </c>
      <c r="AD1969" s="58">
        <f>G1969*1</f>
        <v>0</v>
      </c>
      <c r="AE1969" s="58">
        <f>G1969*(1-1)</f>
        <v>0</v>
      </c>
      <c r="AL1969" s="58">
        <f>F1969*AD1969</f>
        <v>0</v>
      </c>
      <c r="AM1969" s="58">
        <f>F1969*AE1969</f>
        <v>0</v>
      </c>
      <c r="AN1969" s="59" t="s">
        <v>1755</v>
      </c>
      <c r="AO1969" s="59" t="s">
        <v>1767</v>
      </c>
      <c r="AP1969" s="47" t="s">
        <v>1781</v>
      </c>
    </row>
    <row r="1970" spans="1:42" x14ac:dyDescent="0.2">
      <c r="D1970" s="60" t="s">
        <v>1616</v>
      </c>
      <c r="F1970" s="61">
        <v>3</v>
      </c>
    </row>
    <row r="1971" spans="1:42" x14ac:dyDescent="0.2">
      <c r="A1971" s="55" t="s">
        <v>987</v>
      </c>
      <c r="B1971" s="55" t="s">
        <v>1151</v>
      </c>
      <c r="C1971" s="55" t="s">
        <v>1204</v>
      </c>
      <c r="D1971" s="55" t="s">
        <v>1314</v>
      </c>
      <c r="E1971" s="55" t="s">
        <v>1712</v>
      </c>
      <c r="F1971" s="56">
        <v>3</v>
      </c>
      <c r="G1971" s="56">
        <v>0</v>
      </c>
      <c r="H1971" s="56">
        <f>ROUND(F1971*AD1971,2)</f>
        <v>0</v>
      </c>
      <c r="I1971" s="56">
        <f>J1971-H1971</f>
        <v>0</v>
      </c>
      <c r="J1971" s="56">
        <f>ROUND(F1971*G1971,2)</f>
        <v>0</v>
      </c>
      <c r="K1971" s="56">
        <v>2.14E-3</v>
      </c>
      <c r="L1971" s="56">
        <f>F1971*K1971</f>
        <v>6.4200000000000004E-3</v>
      </c>
      <c r="M1971" s="57" t="s">
        <v>7</v>
      </c>
      <c r="N1971" s="56">
        <f>IF(M1971="5",I1971,0)</f>
        <v>0</v>
      </c>
      <c r="Y1971" s="56">
        <f>IF(AC1971=0,J1971,0)</f>
        <v>0</v>
      </c>
      <c r="Z1971" s="56">
        <f>IF(AC1971=15,J1971,0)</f>
        <v>0</v>
      </c>
      <c r="AA1971" s="56">
        <f>IF(AC1971=21,J1971,0)</f>
        <v>0</v>
      </c>
      <c r="AC1971" s="58">
        <v>21</v>
      </c>
      <c r="AD1971" s="58">
        <f>G1971*0.474254742547426</f>
        <v>0</v>
      </c>
      <c r="AE1971" s="58">
        <f>G1971*(1-0.474254742547426)</f>
        <v>0</v>
      </c>
      <c r="AL1971" s="58">
        <f>F1971*AD1971</f>
        <v>0</v>
      </c>
      <c r="AM1971" s="58">
        <f>F1971*AE1971</f>
        <v>0</v>
      </c>
      <c r="AN1971" s="59" t="s">
        <v>1755</v>
      </c>
      <c r="AO1971" s="59" t="s">
        <v>1767</v>
      </c>
      <c r="AP1971" s="47" t="s">
        <v>1781</v>
      </c>
    </row>
    <row r="1972" spans="1:42" x14ac:dyDescent="0.2">
      <c r="D1972" s="60" t="s">
        <v>1616</v>
      </c>
      <c r="F1972" s="61">
        <v>3</v>
      </c>
    </row>
    <row r="1973" spans="1:42" x14ac:dyDescent="0.2">
      <c r="A1973" s="55" t="s">
        <v>988</v>
      </c>
      <c r="B1973" s="55" t="s">
        <v>1151</v>
      </c>
      <c r="C1973" s="55" t="s">
        <v>1205</v>
      </c>
      <c r="D1973" s="55" t="s">
        <v>1841</v>
      </c>
      <c r="E1973" s="55" t="s">
        <v>1712</v>
      </c>
      <c r="F1973" s="56">
        <v>3</v>
      </c>
      <c r="G1973" s="56">
        <v>0</v>
      </c>
      <c r="H1973" s="56">
        <f>ROUND(F1973*AD1973,2)</f>
        <v>0</v>
      </c>
      <c r="I1973" s="56">
        <f>J1973-H1973</f>
        <v>0</v>
      </c>
      <c r="J1973" s="56">
        <f>ROUND(F1973*G1973,2)</f>
        <v>0</v>
      </c>
      <c r="K1973" s="56">
        <v>1.4999999999999999E-2</v>
      </c>
      <c r="L1973" s="56">
        <f>F1973*K1973</f>
        <v>4.4999999999999998E-2</v>
      </c>
      <c r="M1973" s="57" t="s">
        <v>7</v>
      </c>
      <c r="N1973" s="56">
        <f>IF(M1973="5",I1973,0)</f>
        <v>0</v>
      </c>
      <c r="Y1973" s="56">
        <f>IF(AC1973=0,J1973,0)</f>
        <v>0</v>
      </c>
      <c r="Z1973" s="56">
        <f>IF(AC1973=15,J1973,0)</f>
        <v>0</v>
      </c>
      <c r="AA1973" s="56">
        <f>IF(AC1973=21,J1973,0)</f>
        <v>0</v>
      </c>
      <c r="AC1973" s="58">
        <v>21</v>
      </c>
      <c r="AD1973" s="58">
        <f>G1973*1</f>
        <v>0</v>
      </c>
      <c r="AE1973" s="58">
        <f>G1973*(1-1)</f>
        <v>0</v>
      </c>
      <c r="AL1973" s="58">
        <f>F1973*AD1973</f>
        <v>0</v>
      </c>
      <c r="AM1973" s="58">
        <f>F1973*AE1973</f>
        <v>0</v>
      </c>
      <c r="AN1973" s="59" t="s">
        <v>1755</v>
      </c>
      <c r="AO1973" s="59" t="s">
        <v>1767</v>
      </c>
      <c r="AP1973" s="47" t="s">
        <v>1781</v>
      </c>
    </row>
    <row r="1974" spans="1:42" x14ac:dyDescent="0.2">
      <c r="D1974" s="60" t="s">
        <v>1616</v>
      </c>
      <c r="F1974" s="61">
        <v>3</v>
      </c>
    </row>
    <row r="1975" spans="1:42" x14ac:dyDescent="0.2">
      <c r="A1975" s="55" t="s">
        <v>989</v>
      </c>
      <c r="B1975" s="55" t="s">
        <v>1151</v>
      </c>
      <c r="C1975" s="55" t="s">
        <v>1206</v>
      </c>
      <c r="D1975" s="55" t="s">
        <v>1315</v>
      </c>
      <c r="E1975" s="55" t="s">
        <v>1708</v>
      </c>
      <c r="F1975" s="56">
        <v>73.099999999999994</v>
      </c>
      <c r="G1975" s="56">
        <v>0</v>
      </c>
      <c r="H1975" s="56">
        <f>ROUND(F1975*AD1975,2)</f>
        <v>0</v>
      </c>
      <c r="I1975" s="56">
        <f>J1975-H1975</f>
        <v>0</v>
      </c>
      <c r="J1975" s="56">
        <f>ROUND(F1975*G1975,2)</f>
        <v>0</v>
      </c>
      <c r="K1975" s="56">
        <v>4.0000000000000003E-5</v>
      </c>
      <c r="L1975" s="56">
        <f>F1975*K1975</f>
        <v>2.9239999999999999E-3</v>
      </c>
      <c r="M1975" s="57" t="s">
        <v>7</v>
      </c>
      <c r="N1975" s="56">
        <f>IF(M1975="5",I1975,0)</f>
        <v>0</v>
      </c>
      <c r="Y1975" s="56">
        <f>IF(AC1975=0,J1975,0)</f>
        <v>0</v>
      </c>
      <c r="Z1975" s="56">
        <f>IF(AC1975=15,J1975,0)</f>
        <v>0</v>
      </c>
      <c r="AA1975" s="56">
        <f>IF(AC1975=21,J1975,0)</f>
        <v>0</v>
      </c>
      <c r="AC1975" s="58">
        <v>21</v>
      </c>
      <c r="AD1975" s="58">
        <f>G1975*0.0193808882907133</f>
        <v>0</v>
      </c>
      <c r="AE1975" s="58">
        <f>G1975*(1-0.0193808882907133)</f>
        <v>0</v>
      </c>
      <c r="AL1975" s="58">
        <f>F1975*AD1975</f>
        <v>0</v>
      </c>
      <c r="AM1975" s="58">
        <f>F1975*AE1975</f>
        <v>0</v>
      </c>
      <c r="AN1975" s="59" t="s">
        <v>1755</v>
      </c>
      <c r="AO1975" s="59" t="s">
        <v>1767</v>
      </c>
      <c r="AP1975" s="47" t="s">
        <v>1781</v>
      </c>
    </row>
    <row r="1976" spans="1:42" x14ac:dyDescent="0.2">
      <c r="D1976" s="60" t="s">
        <v>1637</v>
      </c>
      <c r="F1976" s="61">
        <v>73.099999999999994</v>
      </c>
    </row>
    <row r="1977" spans="1:42" x14ac:dyDescent="0.2">
      <c r="A1977" s="52"/>
      <c r="B1977" s="53" t="s">
        <v>1151</v>
      </c>
      <c r="C1977" s="53" t="s">
        <v>100</v>
      </c>
      <c r="D1977" s="269" t="s">
        <v>1317</v>
      </c>
      <c r="E1977" s="270"/>
      <c r="F1977" s="270"/>
      <c r="G1977" s="270"/>
      <c r="H1977" s="54">
        <f>SUM(H1978:H1983)</f>
        <v>0</v>
      </c>
      <c r="I1977" s="54">
        <f>SUM(I1978:I1983)</f>
        <v>0</v>
      </c>
      <c r="J1977" s="54">
        <f>H1977+I1977</f>
        <v>0</v>
      </c>
      <c r="K1977" s="47"/>
      <c r="L1977" s="54">
        <f>SUM(L1978:L1983)</f>
        <v>0.41710000000000003</v>
      </c>
      <c r="O1977" s="54">
        <f>IF(P1977="PR",J1977,SUM(N1978:N1983))</f>
        <v>0</v>
      </c>
      <c r="P1977" s="47" t="s">
        <v>1734</v>
      </c>
      <c r="Q1977" s="54">
        <f>IF(P1977="HS",H1977,0)</f>
        <v>0</v>
      </c>
      <c r="R1977" s="54">
        <f>IF(P1977="HS",I1977-O1977,0)</f>
        <v>0</v>
      </c>
      <c r="S1977" s="54">
        <f>IF(P1977="PS",H1977,0)</f>
        <v>0</v>
      </c>
      <c r="T1977" s="54">
        <f>IF(P1977="PS",I1977-O1977,0)</f>
        <v>0</v>
      </c>
      <c r="U1977" s="54">
        <f>IF(P1977="MP",H1977,0)</f>
        <v>0</v>
      </c>
      <c r="V1977" s="54">
        <f>IF(P1977="MP",I1977-O1977,0)</f>
        <v>0</v>
      </c>
      <c r="W1977" s="54">
        <f>IF(P1977="OM",H1977,0)</f>
        <v>0</v>
      </c>
      <c r="X1977" s="47" t="s">
        <v>1151</v>
      </c>
      <c r="AH1977" s="54">
        <f>SUM(Y1978:Y1983)</f>
        <v>0</v>
      </c>
      <c r="AI1977" s="54">
        <f>SUM(Z1978:Z1983)</f>
        <v>0</v>
      </c>
      <c r="AJ1977" s="54">
        <f>SUM(AA1978:AA1983)</f>
        <v>0</v>
      </c>
    </row>
    <row r="1978" spans="1:42" x14ac:dyDescent="0.2">
      <c r="A1978" s="55" t="s">
        <v>990</v>
      </c>
      <c r="B1978" s="55" t="s">
        <v>1151</v>
      </c>
      <c r="C1978" s="55" t="s">
        <v>1207</v>
      </c>
      <c r="D1978" s="55" t="s">
        <v>1318</v>
      </c>
      <c r="E1978" s="55" t="s">
        <v>1712</v>
      </c>
      <c r="F1978" s="56">
        <v>5</v>
      </c>
      <c r="G1978" s="56">
        <v>0</v>
      </c>
      <c r="H1978" s="56">
        <f t="shared" ref="H1978:H1983" si="444">ROUND(F1978*AD1978,2)</f>
        <v>0</v>
      </c>
      <c r="I1978" s="56">
        <f t="shared" ref="I1978:I1983" si="445">J1978-H1978</f>
        <v>0</v>
      </c>
      <c r="J1978" s="56">
        <f t="shared" ref="J1978:J1983" si="446">ROUND(F1978*G1978,2)</f>
        <v>0</v>
      </c>
      <c r="K1978" s="56">
        <v>4.0000000000000002E-4</v>
      </c>
      <c r="L1978" s="56">
        <f t="shared" ref="L1978:L1983" si="447">F1978*K1978</f>
        <v>2E-3</v>
      </c>
      <c r="M1978" s="57" t="s">
        <v>8</v>
      </c>
      <c r="N1978" s="56">
        <f t="shared" ref="N1978:N1983" si="448">IF(M1978="5",I1978,0)</f>
        <v>0</v>
      </c>
      <c r="Y1978" s="56">
        <f t="shared" ref="Y1978:Y1983" si="449">IF(AC1978=0,J1978,0)</f>
        <v>0</v>
      </c>
      <c r="Z1978" s="56">
        <f t="shared" ref="Z1978:Z1983" si="450">IF(AC1978=15,J1978,0)</f>
        <v>0</v>
      </c>
      <c r="AA1978" s="56">
        <f t="shared" ref="AA1978:AA1983" si="451">IF(AC1978=21,J1978,0)</f>
        <v>0</v>
      </c>
      <c r="AC1978" s="58">
        <v>21</v>
      </c>
      <c r="AD1978" s="58">
        <f t="shared" ref="AD1978:AD1983" si="452">G1978*0</f>
        <v>0</v>
      </c>
      <c r="AE1978" s="58">
        <f t="shared" ref="AE1978:AE1983" si="453">G1978*(1-0)</f>
        <v>0</v>
      </c>
      <c r="AL1978" s="58">
        <f t="shared" ref="AL1978:AL1983" si="454">F1978*AD1978</f>
        <v>0</v>
      </c>
      <c r="AM1978" s="58">
        <f t="shared" ref="AM1978:AM1983" si="455">F1978*AE1978</f>
        <v>0</v>
      </c>
      <c r="AN1978" s="59" t="s">
        <v>1756</v>
      </c>
      <c r="AO1978" s="59" t="s">
        <v>1767</v>
      </c>
      <c r="AP1978" s="47" t="s">
        <v>1781</v>
      </c>
    </row>
    <row r="1979" spans="1:42" x14ac:dyDescent="0.2">
      <c r="A1979" s="55" t="s">
        <v>991</v>
      </c>
      <c r="B1979" s="55" t="s">
        <v>1151</v>
      </c>
      <c r="C1979" s="55" t="s">
        <v>1208</v>
      </c>
      <c r="D1979" s="55" t="s">
        <v>1319</v>
      </c>
      <c r="E1979" s="55" t="s">
        <v>1712</v>
      </c>
      <c r="F1979" s="56">
        <v>6</v>
      </c>
      <c r="G1979" s="56">
        <v>0</v>
      </c>
      <c r="H1979" s="56">
        <f t="shared" si="444"/>
        <v>0</v>
      </c>
      <c r="I1979" s="56">
        <f t="shared" si="445"/>
        <v>0</v>
      </c>
      <c r="J1979" s="56">
        <f t="shared" si="446"/>
        <v>0</v>
      </c>
      <c r="K1979" s="56">
        <v>4.0000000000000002E-4</v>
      </c>
      <c r="L1979" s="56">
        <f t="shared" si="447"/>
        <v>2.4000000000000002E-3</v>
      </c>
      <c r="M1979" s="57" t="s">
        <v>8</v>
      </c>
      <c r="N1979" s="56">
        <f t="shared" si="448"/>
        <v>0</v>
      </c>
      <c r="Y1979" s="56">
        <f t="shared" si="449"/>
        <v>0</v>
      </c>
      <c r="Z1979" s="56">
        <f t="shared" si="450"/>
        <v>0</v>
      </c>
      <c r="AA1979" s="56">
        <f t="shared" si="451"/>
        <v>0</v>
      </c>
      <c r="AC1979" s="58">
        <v>21</v>
      </c>
      <c r="AD1979" s="58">
        <f t="shared" si="452"/>
        <v>0</v>
      </c>
      <c r="AE1979" s="58">
        <f t="shared" si="453"/>
        <v>0</v>
      </c>
      <c r="AL1979" s="58">
        <f t="shared" si="454"/>
        <v>0</v>
      </c>
      <c r="AM1979" s="58">
        <f t="shared" si="455"/>
        <v>0</v>
      </c>
      <c r="AN1979" s="59" t="s">
        <v>1756</v>
      </c>
      <c r="AO1979" s="59" t="s">
        <v>1767</v>
      </c>
      <c r="AP1979" s="47" t="s">
        <v>1781</v>
      </c>
    </row>
    <row r="1980" spans="1:42" x14ac:dyDescent="0.2">
      <c r="A1980" s="55" t="s">
        <v>992</v>
      </c>
      <c r="B1980" s="55" t="s">
        <v>1151</v>
      </c>
      <c r="C1980" s="55" t="s">
        <v>1209</v>
      </c>
      <c r="D1980" s="55" t="s">
        <v>1320</v>
      </c>
      <c r="E1980" s="55" t="s">
        <v>1712</v>
      </c>
      <c r="F1980" s="56">
        <v>8</v>
      </c>
      <c r="G1980" s="56">
        <v>0</v>
      </c>
      <c r="H1980" s="56">
        <f t="shared" si="444"/>
        <v>0</v>
      </c>
      <c r="I1980" s="56">
        <f t="shared" si="445"/>
        <v>0</v>
      </c>
      <c r="J1980" s="56">
        <f t="shared" si="446"/>
        <v>0</v>
      </c>
      <c r="K1980" s="56">
        <v>3.0000000000000001E-3</v>
      </c>
      <c r="L1980" s="56">
        <f t="shared" si="447"/>
        <v>2.4E-2</v>
      </c>
      <c r="M1980" s="57" t="s">
        <v>8</v>
      </c>
      <c r="N1980" s="56">
        <f t="shared" si="448"/>
        <v>0</v>
      </c>
      <c r="Y1980" s="56">
        <f t="shared" si="449"/>
        <v>0</v>
      </c>
      <c r="Z1980" s="56">
        <f t="shared" si="450"/>
        <v>0</v>
      </c>
      <c r="AA1980" s="56">
        <f t="shared" si="451"/>
        <v>0</v>
      </c>
      <c r="AC1980" s="58">
        <v>21</v>
      </c>
      <c r="AD1980" s="58">
        <f t="shared" si="452"/>
        <v>0</v>
      </c>
      <c r="AE1980" s="58">
        <f t="shared" si="453"/>
        <v>0</v>
      </c>
      <c r="AL1980" s="58">
        <f t="shared" si="454"/>
        <v>0</v>
      </c>
      <c r="AM1980" s="58">
        <f t="shared" si="455"/>
        <v>0</v>
      </c>
      <c r="AN1980" s="59" t="s">
        <v>1756</v>
      </c>
      <c r="AO1980" s="59" t="s">
        <v>1767</v>
      </c>
      <c r="AP1980" s="47" t="s">
        <v>1781</v>
      </c>
    </row>
    <row r="1981" spans="1:42" x14ac:dyDescent="0.2">
      <c r="A1981" s="55" t="s">
        <v>993</v>
      </c>
      <c r="B1981" s="55" t="s">
        <v>1151</v>
      </c>
      <c r="C1981" s="55" t="s">
        <v>1210</v>
      </c>
      <c r="D1981" s="55" t="s">
        <v>1321</v>
      </c>
      <c r="E1981" s="55" t="s">
        <v>1712</v>
      </c>
      <c r="F1981" s="56">
        <v>3</v>
      </c>
      <c r="G1981" s="56">
        <v>0</v>
      </c>
      <c r="H1981" s="56">
        <f t="shared" si="444"/>
        <v>0</v>
      </c>
      <c r="I1981" s="56">
        <f t="shared" si="445"/>
        <v>0</v>
      </c>
      <c r="J1981" s="56">
        <f t="shared" si="446"/>
        <v>0</v>
      </c>
      <c r="K1981" s="56">
        <v>5.0000000000000001E-4</v>
      </c>
      <c r="L1981" s="56">
        <f t="shared" si="447"/>
        <v>1.5E-3</v>
      </c>
      <c r="M1981" s="57" t="s">
        <v>8</v>
      </c>
      <c r="N1981" s="56">
        <f t="shared" si="448"/>
        <v>0</v>
      </c>
      <c r="Y1981" s="56">
        <f t="shared" si="449"/>
        <v>0</v>
      </c>
      <c r="Z1981" s="56">
        <f t="shared" si="450"/>
        <v>0</v>
      </c>
      <c r="AA1981" s="56">
        <f t="shared" si="451"/>
        <v>0</v>
      </c>
      <c r="AC1981" s="58">
        <v>21</v>
      </c>
      <c r="AD1981" s="58">
        <f t="shared" si="452"/>
        <v>0</v>
      </c>
      <c r="AE1981" s="58">
        <f t="shared" si="453"/>
        <v>0</v>
      </c>
      <c r="AL1981" s="58">
        <f t="shared" si="454"/>
        <v>0</v>
      </c>
      <c r="AM1981" s="58">
        <f t="shared" si="455"/>
        <v>0</v>
      </c>
      <c r="AN1981" s="59" t="s">
        <v>1756</v>
      </c>
      <c r="AO1981" s="59" t="s">
        <v>1767</v>
      </c>
      <c r="AP1981" s="47" t="s">
        <v>1781</v>
      </c>
    </row>
    <row r="1982" spans="1:42" x14ac:dyDescent="0.2">
      <c r="A1982" s="55" t="s">
        <v>994</v>
      </c>
      <c r="B1982" s="55" t="s">
        <v>1151</v>
      </c>
      <c r="C1982" s="55" t="s">
        <v>1211</v>
      </c>
      <c r="D1982" s="55" t="s">
        <v>1322</v>
      </c>
      <c r="E1982" s="55" t="s">
        <v>1708</v>
      </c>
      <c r="F1982" s="56">
        <v>18.66</v>
      </c>
      <c r="G1982" s="56">
        <v>0</v>
      </c>
      <c r="H1982" s="56">
        <f t="shared" si="444"/>
        <v>0</v>
      </c>
      <c r="I1982" s="56">
        <f t="shared" si="445"/>
        <v>0</v>
      </c>
      <c r="J1982" s="56">
        <f t="shared" si="446"/>
        <v>0</v>
      </c>
      <c r="K1982" s="56">
        <v>0.02</v>
      </c>
      <c r="L1982" s="56">
        <f t="shared" si="447"/>
        <v>0.37320000000000003</v>
      </c>
      <c r="M1982" s="57" t="s">
        <v>7</v>
      </c>
      <c r="N1982" s="56">
        <f t="shared" si="448"/>
        <v>0</v>
      </c>
      <c r="Y1982" s="56">
        <f t="shared" si="449"/>
        <v>0</v>
      </c>
      <c r="Z1982" s="56">
        <f t="shared" si="450"/>
        <v>0</v>
      </c>
      <c r="AA1982" s="56">
        <f t="shared" si="451"/>
        <v>0</v>
      </c>
      <c r="AC1982" s="58">
        <v>21</v>
      </c>
      <c r="AD1982" s="58">
        <f t="shared" si="452"/>
        <v>0</v>
      </c>
      <c r="AE1982" s="58">
        <f t="shared" si="453"/>
        <v>0</v>
      </c>
      <c r="AL1982" s="58">
        <f t="shared" si="454"/>
        <v>0</v>
      </c>
      <c r="AM1982" s="58">
        <f t="shared" si="455"/>
        <v>0</v>
      </c>
      <c r="AN1982" s="59" t="s">
        <v>1756</v>
      </c>
      <c r="AO1982" s="59" t="s">
        <v>1767</v>
      </c>
      <c r="AP1982" s="47" t="s">
        <v>1781</v>
      </c>
    </row>
    <row r="1983" spans="1:42" x14ac:dyDescent="0.2">
      <c r="A1983" s="55" t="s">
        <v>995</v>
      </c>
      <c r="B1983" s="55" t="s">
        <v>1151</v>
      </c>
      <c r="C1983" s="55" t="s">
        <v>1213</v>
      </c>
      <c r="D1983" s="55" t="s">
        <v>1324</v>
      </c>
      <c r="E1983" s="55" t="s">
        <v>1712</v>
      </c>
      <c r="F1983" s="56">
        <v>2</v>
      </c>
      <c r="G1983" s="56">
        <v>0</v>
      </c>
      <c r="H1983" s="56">
        <f t="shared" si="444"/>
        <v>0</v>
      </c>
      <c r="I1983" s="56">
        <f t="shared" si="445"/>
        <v>0</v>
      </c>
      <c r="J1983" s="56">
        <f t="shared" si="446"/>
        <v>0</v>
      </c>
      <c r="K1983" s="56">
        <v>7.0000000000000001E-3</v>
      </c>
      <c r="L1983" s="56">
        <f t="shared" si="447"/>
        <v>1.4E-2</v>
      </c>
      <c r="M1983" s="57" t="s">
        <v>8</v>
      </c>
      <c r="N1983" s="56">
        <f t="shared" si="448"/>
        <v>0</v>
      </c>
      <c r="Y1983" s="56">
        <f t="shared" si="449"/>
        <v>0</v>
      </c>
      <c r="Z1983" s="56">
        <f t="shared" si="450"/>
        <v>0</v>
      </c>
      <c r="AA1983" s="56">
        <f t="shared" si="451"/>
        <v>0</v>
      </c>
      <c r="AC1983" s="58">
        <v>21</v>
      </c>
      <c r="AD1983" s="58">
        <f t="shared" si="452"/>
        <v>0</v>
      </c>
      <c r="AE1983" s="58">
        <f t="shared" si="453"/>
        <v>0</v>
      </c>
      <c r="AL1983" s="58">
        <f t="shared" si="454"/>
        <v>0</v>
      </c>
      <c r="AM1983" s="58">
        <f t="shared" si="455"/>
        <v>0</v>
      </c>
      <c r="AN1983" s="59" t="s">
        <v>1756</v>
      </c>
      <c r="AO1983" s="59" t="s">
        <v>1767</v>
      </c>
      <c r="AP1983" s="47" t="s">
        <v>1781</v>
      </c>
    </row>
    <row r="1984" spans="1:42" x14ac:dyDescent="0.2">
      <c r="A1984" s="52"/>
      <c r="B1984" s="53" t="s">
        <v>1151</v>
      </c>
      <c r="C1984" s="53" t="s">
        <v>101</v>
      </c>
      <c r="D1984" s="269" t="s">
        <v>1325</v>
      </c>
      <c r="E1984" s="270"/>
      <c r="F1984" s="270"/>
      <c r="G1984" s="270"/>
      <c r="H1984" s="54">
        <f>SUM(H1985:H1990)</f>
        <v>0</v>
      </c>
      <c r="I1984" s="54">
        <f>SUM(I1985:I1990)</f>
        <v>0</v>
      </c>
      <c r="J1984" s="54">
        <f>H1984+I1984</f>
        <v>0</v>
      </c>
      <c r="K1984" s="47"/>
      <c r="L1984" s="54">
        <f>SUM(L1985:L1990)</f>
        <v>5.1280900000000011</v>
      </c>
      <c r="O1984" s="54">
        <f>IF(P1984="PR",J1984,SUM(N1985:N1990))</f>
        <v>0</v>
      </c>
      <c r="P1984" s="47" t="s">
        <v>1734</v>
      </c>
      <c r="Q1984" s="54">
        <f>IF(P1984="HS",H1984,0)</f>
        <v>0</v>
      </c>
      <c r="R1984" s="54">
        <f>IF(P1984="HS",I1984-O1984,0)</f>
        <v>0</v>
      </c>
      <c r="S1984" s="54">
        <f>IF(P1984="PS",H1984,0)</f>
        <v>0</v>
      </c>
      <c r="T1984" s="54">
        <f>IF(P1984="PS",I1984-O1984,0)</f>
        <v>0</v>
      </c>
      <c r="U1984" s="54">
        <f>IF(P1984="MP",H1984,0)</f>
        <v>0</v>
      </c>
      <c r="V1984" s="54">
        <f>IF(P1984="MP",I1984-O1984,0)</f>
        <v>0</v>
      </c>
      <c r="W1984" s="54">
        <f>IF(P1984="OM",H1984,0)</f>
        <v>0</v>
      </c>
      <c r="X1984" s="47" t="s">
        <v>1151</v>
      </c>
      <c r="AH1984" s="54">
        <f>SUM(Y1985:Y1990)</f>
        <v>0</v>
      </c>
      <c r="AI1984" s="54">
        <f>SUM(Z1985:Z1990)</f>
        <v>0</v>
      </c>
      <c r="AJ1984" s="54">
        <f>SUM(AA1985:AA1990)</f>
        <v>0</v>
      </c>
    </row>
    <row r="1985" spans="1:42" x14ac:dyDescent="0.2">
      <c r="A1985" s="55" t="s">
        <v>996</v>
      </c>
      <c r="B1985" s="55" t="s">
        <v>1151</v>
      </c>
      <c r="C1985" s="55" t="s">
        <v>1216</v>
      </c>
      <c r="D1985" s="55" t="s">
        <v>1328</v>
      </c>
      <c r="E1985" s="55" t="s">
        <v>1712</v>
      </c>
      <c r="F1985" s="56">
        <v>3</v>
      </c>
      <c r="G1985" s="56">
        <v>0</v>
      </c>
      <c r="H1985" s="56">
        <f t="shared" ref="H1985:H1990" si="456">ROUND(F1985*AD1985,2)</f>
        <v>0</v>
      </c>
      <c r="I1985" s="56">
        <f t="shared" ref="I1985:I1990" si="457">J1985-H1985</f>
        <v>0</v>
      </c>
      <c r="J1985" s="56">
        <f t="shared" ref="J1985:J1990" si="458">ROUND(F1985*G1985,2)</f>
        <v>0</v>
      </c>
      <c r="K1985" s="56">
        <v>1.933E-2</v>
      </c>
      <c r="L1985" s="56">
        <f t="shared" ref="L1985:L1990" si="459">F1985*K1985</f>
        <v>5.799E-2</v>
      </c>
      <c r="M1985" s="57" t="s">
        <v>7</v>
      </c>
      <c r="N1985" s="56">
        <f t="shared" ref="N1985:N1990" si="460">IF(M1985="5",I1985,0)</f>
        <v>0</v>
      </c>
      <c r="Y1985" s="56">
        <f t="shared" ref="Y1985:Y1990" si="461">IF(AC1985=0,J1985,0)</f>
        <v>0</v>
      </c>
      <c r="Z1985" s="56">
        <f t="shared" ref="Z1985:Z1990" si="462">IF(AC1985=15,J1985,0)</f>
        <v>0</v>
      </c>
      <c r="AA1985" s="56">
        <f t="shared" ref="AA1985:AA1990" si="463">IF(AC1985=21,J1985,0)</f>
        <v>0</v>
      </c>
      <c r="AC1985" s="58">
        <v>21</v>
      </c>
      <c r="AD1985" s="58">
        <f t="shared" ref="AD1985:AD1990" si="464">G1985*0</f>
        <v>0</v>
      </c>
      <c r="AE1985" s="58">
        <f t="shared" ref="AE1985:AE1990" si="465">G1985*(1-0)</f>
        <v>0</v>
      </c>
      <c r="AL1985" s="58">
        <f t="shared" ref="AL1985:AL1990" si="466">F1985*AD1985</f>
        <v>0</v>
      </c>
      <c r="AM1985" s="58">
        <f t="shared" ref="AM1985:AM1990" si="467">F1985*AE1985</f>
        <v>0</v>
      </c>
      <c r="AN1985" s="59" t="s">
        <v>1757</v>
      </c>
      <c r="AO1985" s="59" t="s">
        <v>1767</v>
      </c>
      <c r="AP1985" s="47" t="s">
        <v>1781</v>
      </c>
    </row>
    <row r="1986" spans="1:42" x14ac:dyDescent="0.2">
      <c r="A1986" s="55" t="s">
        <v>997</v>
      </c>
      <c r="B1986" s="55" t="s">
        <v>1151</v>
      </c>
      <c r="C1986" s="55" t="s">
        <v>1218</v>
      </c>
      <c r="D1986" s="55" t="s">
        <v>1330</v>
      </c>
      <c r="E1986" s="55" t="s">
        <v>1712</v>
      </c>
      <c r="F1986" s="56">
        <v>2</v>
      </c>
      <c r="G1986" s="56">
        <v>0</v>
      </c>
      <c r="H1986" s="56">
        <f t="shared" si="456"/>
        <v>0</v>
      </c>
      <c r="I1986" s="56">
        <f t="shared" si="457"/>
        <v>0</v>
      </c>
      <c r="J1986" s="56">
        <f t="shared" si="458"/>
        <v>0</v>
      </c>
      <c r="K1986" s="56">
        <v>1.56E-3</v>
      </c>
      <c r="L1986" s="56">
        <f t="shared" si="459"/>
        <v>3.1199999999999999E-3</v>
      </c>
      <c r="M1986" s="57" t="s">
        <v>7</v>
      </c>
      <c r="N1986" s="56">
        <f t="shared" si="460"/>
        <v>0</v>
      </c>
      <c r="Y1986" s="56">
        <f t="shared" si="461"/>
        <v>0</v>
      </c>
      <c r="Z1986" s="56">
        <f t="shared" si="462"/>
        <v>0</v>
      </c>
      <c r="AA1986" s="56">
        <f t="shared" si="463"/>
        <v>0</v>
      </c>
      <c r="AC1986" s="58">
        <v>21</v>
      </c>
      <c r="AD1986" s="58">
        <f t="shared" si="464"/>
        <v>0</v>
      </c>
      <c r="AE1986" s="58">
        <f t="shared" si="465"/>
        <v>0</v>
      </c>
      <c r="AL1986" s="58">
        <f t="shared" si="466"/>
        <v>0</v>
      </c>
      <c r="AM1986" s="58">
        <f t="shared" si="467"/>
        <v>0</v>
      </c>
      <c r="AN1986" s="59" t="s">
        <v>1757</v>
      </c>
      <c r="AO1986" s="59" t="s">
        <v>1767</v>
      </c>
      <c r="AP1986" s="47" t="s">
        <v>1781</v>
      </c>
    </row>
    <row r="1987" spans="1:42" x14ac:dyDescent="0.2">
      <c r="A1987" s="55" t="s">
        <v>998</v>
      </c>
      <c r="B1987" s="55" t="s">
        <v>1151</v>
      </c>
      <c r="C1987" s="55" t="s">
        <v>1220</v>
      </c>
      <c r="D1987" s="55" t="s">
        <v>1332</v>
      </c>
      <c r="E1987" s="55" t="s">
        <v>1712</v>
      </c>
      <c r="F1987" s="56">
        <v>2</v>
      </c>
      <c r="G1987" s="56">
        <v>0</v>
      </c>
      <c r="H1987" s="56">
        <f t="shared" si="456"/>
        <v>0</v>
      </c>
      <c r="I1987" s="56">
        <f t="shared" si="457"/>
        <v>0</v>
      </c>
      <c r="J1987" s="56">
        <f t="shared" si="458"/>
        <v>0</v>
      </c>
      <c r="K1987" s="56">
        <v>1.9460000000000002E-2</v>
      </c>
      <c r="L1987" s="56">
        <f t="shared" si="459"/>
        <v>3.8920000000000003E-2</v>
      </c>
      <c r="M1987" s="57" t="s">
        <v>7</v>
      </c>
      <c r="N1987" s="56">
        <f t="shared" si="460"/>
        <v>0</v>
      </c>
      <c r="Y1987" s="56">
        <f t="shared" si="461"/>
        <v>0</v>
      </c>
      <c r="Z1987" s="56">
        <f t="shared" si="462"/>
        <v>0</v>
      </c>
      <c r="AA1987" s="56">
        <f t="shared" si="463"/>
        <v>0</v>
      </c>
      <c r="AC1987" s="58">
        <v>21</v>
      </c>
      <c r="AD1987" s="58">
        <f t="shared" si="464"/>
        <v>0</v>
      </c>
      <c r="AE1987" s="58">
        <f t="shared" si="465"/>
        <v>0</v>
      </c>
      <c r="AL1987" s="58">
        <f t="shared" si="466"/>
        <v>0</v>
      </c>
      <c r="AM1987" s="58">
        <f t="shared" si="467"/>
        <v>0</v>
      </c>
      <c r="AN1987" s="59" t="s">
        <v>1757</v>
      </c>
      <c r="AO1987" s="59" t="s">
        <v>1767</v>
      </c>
      <c r="AP1987" s="47" t="s">
        <v>1781</v>
      </c>
    </row>
    <row r="1988" spans="1:42" x14ac:dyDescent="0.2">
      <c r="A1988" s="55" t="s">
        <v>999</v>
      </c>
      <c r="B1988" s="55" t="s">
        <v>1151</v>
      </c>
      <c r="C1988" s="55" t="s">
        <v>1219</v>
      </c>
      <c r="D1988" s="55" t="s">
        <v>1331</v>
      </c>
      <c r="E1988" s="55" t="s">
        <v>1708</v>
      </c>
      <c r="F1988" s="56">
        <v>73.34</v>
      </c>
      <c r="G1988" s="56">
        <v>0</v>
      </c>
      <c r="H1988" s="56">
        <f t="shared" si="456"/>
        <v>0</v>
      </c>
      <c r="I1988" s="56">
        <f t="shared" si="457"/>
        <v>0</v>
      </c>
      <c r="J1988" s="56">
        <f t="shared" si="458"/>
        <v>0</v>
      </c>
      <c r="K1988" s="56">
        <v>6.8000000000000005E-2</v>
      </c>
      <c r="L1988" s="56">
        <f t="shared" si="459"/>
        <v>4.9871200000000009</v>
      </c>
      <c r="M1988" s="57" t="s">
        <v>7</v>
      </c>
      <c r="N1988" s="56">
        <f t="shared" si="460"/>
        <v>0</v>
      </c>
      <c r="Y1988" s="56">
        <f t="shared" si="461"/>
        <v>0</v>
      </c>
      <c r="Z1988" s="56">
        <f t="shared" si="462"/>
        <v>0</v>
      </c>
      <c r="AA1988" s="56">
        <f t="shared" si="463"/>
        <v>0</v>
      </c>
      <c r="AC1988" s="58">
        <v>21</v>
      </c>
      <c r="AD1988" s="58">
        <f t="shared" si="464"/>
        <v>0</v>
      </c>
      <c r="AE1988" s="58">
        <f t="shared" si="465"/>
        <v>0</v>
      </c>
      <c r="AL1988" s="58">
        <f t="shared" si="466"/>
        <v>0</v>
      </c>
      <c r="AM1988" s="58">
        <f t="shared" si="467"/>
        <v>0</v>
      </c>
      <c r="AN1988" s="59" t="s">
        <v>1757</v>
      </c>
      <c r="AO1988" s="59" t="s">
        <v>1767</v>
      </c>
      <c r="AP1988" s="47" t="s">
        <v>1781</v>
      </c>
    </row>
    <row r="1989" spans="1:42" x14ac:dyDescent="0.2">
      <c r="A1989" s="55" t="s">
        <v>1000</v>
      </c>
      <c r="B1989" s="55" t="s">
        <v>1151</v>
      </c>
      <c r="C1989" s="55" t="s">
        <v>1240</v>
      </c>
      <c r="D1989" s="55" t="s">
        <v>1638</v>
      </c>
      <c r="E1989" s="55" t="s">
        <v>1712</v>
      </c>
      <c r="F1989" s="56">
        <v>1</v>
      </c>
      <c r="G1989" s="56">
        <v>0</v>
      </c>
      <c r="H1989" s="56">
        <f t="shared" si="456"/>
        <v>0</v>
      </c>
      <c r="I1989" s="56">
        <f t="shared" si="457"/>
        <v>0</v>
      </c>
      <c r="J1989" s="56">
        <f t="shared" si="458"/>
        <v>0</v>
      </c>
      <c r="K1989" s="56">
        <v>1.8800000000000001E-2</v>
      </c>
      <c r="L1989" s="56">
        <f t="shared" si="459"/>
        <v>1.8800000000000001E-2</v>
      </c>
      <c r="M1989" s="57" t="s">
        <v>7</v>
      </c>
      <c r="N1989" s="56">
        <f t="shared" si="460"/>
        <v>0</v>
      </c>
      <c r="Y1989" s="56">
        <f t="shared" si="461"/>
        <v>0</v>
      </c>
      <c r="Z1989" s="56">
        <f t="shared" si="462"/>
        <v>0</v>
      </c>
      <c r="AA1989" s="56">
        <f t="shared" si="463"/>
        <v>0</v>
      </c>
      <c r="AC1989" s="58">
        <v>21</v>
      </c>
      <c r="AD1989" s="58">
        <f t="shared" si="464"/>
        <v>0</v>
      </c>
      <c r="AE1989" s="58">
        <f t="shared" si="465"/>
        <v>0</v>
      </c>
      <c r="AL1989" s="58">
        <f t="shared" si="466"/>
        <v>0</v>
      </c>
      <c r="AM1989" s="58">
        <f t="shared" si="467"/>
        <v>0</v>
      </c>
      <c r="AN1989" s="59" t="s">
        <v>1757</v>
      </c>
      <c r="AO1989" s="59" t="s">
        <v>1767</v>
      </c>
      <c r="AP1989" s="47" t="s">
        <v>1781</v>
      </c>
    </row>
    <row r="1990" spans="1:42" x14ac:dyDescent="0.2">
      <c r="A1990" s="55" t="s">
        <v>1001</v>
      </c>
      <c r="B1990" s="55" t="s">
        <v>1151</v>
      </c>
      <c r="C1990" s="55" t="s">
        <v>1241</v>
      </c>
      <c r="D1990" s="55" t="s">
        <v>1639</v>
      </c>
      <c r="E1990" s="55" t="s">
        <v>1713</v>
      </c>
      <c r="F1990" s="56">
        <v>2</v>
      </c>
      <c r="G1990" s="56">
        <v>0</v>
      </c>
      <c r="H1990" s="56">
        <f t="shared" si="456"/>
        <v>0</v>
      </c>
      <c r="I1990" s="56">
        <f t="shared" si="457"/>
        <v>0</v>
      </c>
      <c r="J1990" s="56">
        <f t="shared" si="458"/>
        <v>0</v>
      </c>
      <c r="K1990" s="56">
        <v>1.107E-2</v>
      </c>
      <c r="L1990" s="56">
        <f t="shared" si="459"/>
        <v>2.214E-2</v>
      </c>
      <c r="M1990" s="57" t="s">
        <v>7</v>
      </c>
      <c r="N1990" s="56">
        <f t="shared" si="460"/>
        <v>0</v>
      </c>
      <c r="Y1990" s="56">
        <f t="shared" si="461"/>
        <v>0</v>
      </c>
      <c r="Z1990" s="56">
        <f t="shared" si="462"/>
        <v>0</v>
      </c>
      <c r="AA1990" s="56">
        <f t="shared" si="463"/>
        <v>0</v>
      </c>
      <c r="AC1990" s="58">
        <v>21</v>
      </c>
      <c r="AD1990" s="58">
        <f t="shared" si="464"/>
        <v>0</v>
      </c>
      <c r="AE1990" s="58">
        <f t="shared" si="465"/>
        <v>0</v>
      </c>
      <c r="AL1990" s="58">
        <f t="shared" si="466"/>
        <v>0</v>
      </c>
      <c r="AM1990" s="58">
        <f t="shared" si="467"/>
        <v>0</v>
      </c>
      <c r="AN1990" s="59" t="s">
        <v>1757</v>
      </c>
      <c r="AO1990" s="59" t="s">
        <v>1767</v>
      </c>
      <c r="AP1990" s="47" t="s">
        <v>1781</v>
      </c>
    </row>
    <row r="1991" spans="1:42" x14ac:dyDescent="0.2">
      <c r="A1991" s="52"/>
      <c r="B1991" s="53" t="s">
        <v>1151</v>
      </c>
      <c r="C1991" s="53" t="s">
        <v>1221</v>
      </c>
      <c r="D1991" s="269" t="s">
        <v>1333</v>
      </c>
      <c r="E1991" s="270"/>
      <c r="F1991" s="270"/>
      <c r="G1991" s="270"/>
      <c r="H1991" s="54">
        <f>SUM(H1992:H1992)</f>
        <v>0</v>
      </c>
      <c r="I1991" s="54">
        <f>SUM(I1992:I1992)</f>
        <v>0</v>
      </c>
      <c r="J1991" s="54">
        <f>H1991+I1991</f>
        <v>0</v>
      </c>
      <c r="K1991" s="47"/>
      <c r="L1991" s="54">
        <f>SUM(L1992:L1992)</f>
        <v>0</v>
      </c>
      <c r="O1991" s="54">
        <f>IF(P1991="PR",J1991,SUM(N1992:N1992))</f>
        <v>0</v>
      </c>
      <c r="P1991" s="47" t="s">
        <v>1736</v>
      </c>
      <c r="Q1991" s="54">
        <f>IF(P1991="HS",H1991,0)</f>
        <v>0</v>
      </c>
      <c r="R1991" s="54">
        <f>IF(P1991="HS",I1991-O1991,0)</f>
        <v>0</v>
      </c>
      <c r="S1991" s="54">
        <f>IF(P1991="PS",H1991,0)</f>
        <v>0</v>
      </c>
      <c r="T1991" s="54">
        <f>IF(P1991="PS",I1991-O1991,0)</f>
        <v>0</v>
      </c>
      <c r="U1991" s="54">
        <f>IF(P1991="MP",H1991,0)</f>
        <v>0</v>
      </c>
      <c r="V1991" s="54">
        <f>IF(P1991="MP",I1991-O1991,0)</f>
        <v>0</v>
      </c>
      <c r="W1991" s="54">
        <f>IF(P1991="OM",H1991,0)</f>
        <v>0</v>
      </c>
      <c r="X1991" s="47" t="s">
        <v>1151</v>
      </c>
      <c r="AH1991" s="54">
        <f>SUM(Y1992:Y1992)</f>
        <v>0</v>
      </c>
      <c r="AI1991" s="54">
        <f>SUM(Z1992:Z1992)</f>
        <v>0</v>
      </c>
      <c r="AJ1991" s="54">
        <f>SUM(AA1992:AA1992)</f>
        <v>0</v>
      </c>
    </row>
    <row r="1992" spans="1:42" x14ac:dyDescent="0.2">
      <c r="A1992" s="55" t="s">
        <v>1002</v>
      </c>
      <c r="B1992" s="55" t="s">
        <v>1151</v>
      </c>
      <c r="C1992" s="55" t="s">
        <v>1222</v>
      </c>
      <c r="D1992" s="55" t="s">
        <v>1334</v>
      </c>
      <c r="E1992" s="55" t="s">
        <v>1710</v>
      </c>
      <c r="F1992" s="56">
        <v>0.62</v>
      </c>
      <c r="G1992" s="56">
        <v>0</v>
      </c>
      <c r="H1992" s="56">
        <f>ROUND(F1992*AD1992,2)</f>
        <v>0</v>
      </c>
      <c r="I1992" s="56">
        <f>J1992-H1992</f>
        <v>0</v>
      </c>
      <c r="J1992" s="56">
        <f>ROUND(F1992*G1992,2)</f>
        <v>0</v>
      </c>
      <c r="K1992" s="56">
        <v>0</v>
      </c>
      <c r="L1992" s="56">
        <f>F1992*K1992</f>
        <v>0</v>
      </c>
      <c r="M1992" s="57" t="s">
        <v>10</v>
      </c>
      <c r="N1992" s="56">
        <f>IF(M1992="5",I1992,0)</f>
        <v>0</v>
      </c>
      <c r="Y1992" s="56">
        <f>IF(AC1992=0,J1992,0)</f>
        <v>0</v>
      </c>
      <c r="Z1992" s="56">
        <f>IF(AC1992=15,J1992,0)</f>
        <v>0</v>
      </c>
      <c r="AA1992" s="56">
        <f>IF(AC1992=21,J1992,0)</f>
        <v>0</v>
      </c>
      <c r="AC1992" s="58">
        <v>21</v>
      </c>
      <c r="AD1992" s="58">
        <f>G1992*0</f>
        <v>0</v>
      </c>
      <c r="AE1992" s="58">
        <f>G1992*(1-0)</f>
        <v>0</v>
      </c>
      <c r="AL1992" s="58">
        <f>F1992*AD1992</f>
        <v>0</v>
      </c>
      <c r="AM1992" s="58">
        <f>F1992*AE1992</f>
        <v>0</v>
      </c>
      <c r="AN1992" s="59" t="s">
        <v>1758</v>
      </c>
      <c r="AO1992" s="59" t="s">
        <v>1767</v>
      </c>
      <c r="AP1992" s="47" t="s">
        <v>1781</v>
      </c>
    </row>
    <row r="1993" spans="1:42" x14ac:dyDescent="0.2">
      <c r="D1993" s="60" t="s">
        <v>1640</v>
      </c>
      <c r="F1993" s="61">
        <v>0.62</v>
      </c>
    </row>
    <row r="1994" spans="1:42" x14ac:dyDescent="0.2">
      <c r="A1994" s="52"/>
      <c r="B1994" s="53" t="s">
        <v>1151</v>
      </c>
      <c r="C1994" s="53" t="s">
        <v>1223</v>
      </c>
      <c r="D1994" s="269" t="s">
        <v>1336</v>
      </c>
      <c r="E1994" s="270"/>
      <c r="F1994" s="270"/>
      <c r="G1994" s="270"/>
      <c r="H1994" s="54">
        <f>SUM(H1995:H1995)</f>
        <v>0</v>
      </c>
      <c r="I1994" s="54">
        <f>SUM(I1995:I1995)</f>
        <v>0</v>
      </c>
      <c r="J1994" s="54">
        <f>H1994+I1994</f>
        <v>0</v>
      </c>
      <c r="K1994" s="47"/>
      <c r="L1994" s="54">
        <f>SUM(L1995:L1995)</f>
        <v>0</v>
      </c>
      <c r="O1994" s="54">
        <f>IF(P1994="PR",J1994,SUM(N1995:N1995))</f>
        <v>0</v>
      </c>
      <c r="P1994" s="47" t="s">
        <v>1737</v>
      </c>
      <c r="Q1994" s="54">
        <f>IF(P1994="HS",H1994,0)</f>
        <v>0</v>
      </c>
      <c r="R1994" s="54">
        <f>IF(P1994="HS",I1994-O1994,0)</f>
        <v>0</v>
      </c>
      <c r="S1994" s="54">
        <f>IF(P1994="PS",H1994,0)</f>
        <v>0</v>
      </c>
      <c r="T1994" s="54">
        <f>IF(P1994="PS",I1994-O1994,0)</f>
        <v>0</v>
      </c>
      <c r="U1994" s="54">
        <f>IF(P1994="MP",H1994,0)</f>
        <v>0</v>
      </c>
      <c r="V1994" s="54">
        <f>IF(P1994="MP",I1994-O1994,0)</f>
        <v>0</v>
      </c>
      <c r="W1994" s="54">
        <f>IF(P1994="OM",H1994,0)</f>
        <v>0</v>
      </c>
      <c r="X1994" s="47" t="s">
        <v>1151</v>
      </c>
      <c r="AH1994" s="54">
        <f>SUM(Y1995:Y1995)</f>
        <v>0</v>
      </c>
      <c r="AI1994" s="54">
        <f>SUM(Z1995:Z1995)</f>
        <v>0</v>
      </c>
      <c r="AJ1994" s="54">
        <f>SUM(AA1995:AA1995)</f>
        <v>0</v>
      </c>
    </row>
    <row r="1995" spans="1:42" x14ac:dyDescent="0.2">
      <c r="A1995" s="55" t="s">
        <v>1003</v>
      </c>
      <c r="B1995" s="55" t="s">
        <v>1151</v>
      </c>
      <c r="C1995" s="55"/>
      <c r="D1995" s="55" t="s">
        <v>1336</v>
      </c>
      <c r="E1995" s="55"/>
      <c r="F1995" s="56">
        <v>1</v>
      </c>
      <c r="G1995" s="56">
        <v>0</v>
      </c>
      <c r="H1995" s="56">
        <f>ROUND(F1995*AD1995,2)</f>
        <v>0</v>
      </c>
      <c r="I1995" s="56">
        <f>J1995-H1995</f>
        <v>0</v>
      </c>
      <c r="J1995" s="56">
        <f>ROUND(F1995*G1995,2)</f>
        <v>0</v>
      </c>
      <c r="K1995" s="56">
        <v>0</v>
      </c>
      <c r="L1995" s="56">
        <f>F1995*K1995</f>
        <v>0</v>
      </c>
      <c r="M1995" s="57" t="s">
        <v>8</v>
      </c>
      <c r="N1995" s="56">
        <f>IF(M1995="5",I1995,0)</f>
        <v>0</v>
      </c>
      <c r="Y1995" s="56">
        <f>IF(AC1995=0,J1995,0)</f>
        <v>0</v>
      </c>
      <c r="Z1995" s="56">
        <f>IF(AC1995=15,J1995,0)</f>
        <v>0</v>
      </c>
      <c r="AA1995" s="56">
        <f>IF(AC1995=21,J1995,0)</f>
        <v>0</v>
      </c>
      <c r="AC1995" s="58">
        <v>21</v>
      </c>
      <c r="AD1995" s="58">
        <f>G1995*0</f>
        <v>0</v>
      </c>
      <c r="AE1995" s="58">
        <f>G1995*(1-0)</f>
        <v>0</v>
      </c>
      <c r="AL1995" s="58">
        <f>F1995*AD1995</f>
        <v>0</v>
      </c>
      <c r="AM1995" s="58">
        <f>F1995*AE1995</f>
        <v>0</v>
      </c>
      <c r="AN1995" s="59" t="s">
        <v>1759</v>
      </c>
      <c r="AO1995" s="59" t="s">
        <v>1767</v>
      </c>
      <c r="AP1995" s="47" t="s">
        <v>1781</v>
      </c>
    </row>
    <row r="1996" spans="1:42" x14ac:dyDescent="0.2">
      <c r="A1996" s="52"/>
      <c r="B1996" s="53" t="s">
        <v>1151</v>
      </c>
      <c r="C1996" s="53" t="s">
        <v>1224</v>
      </c>
      <c r="D1996" s="269" t="s">
        <v>1337</v>
      </c>
      <c r="E1996" s="270"/>
      <c r="F1996" s="270"/>
      <c r="G1996" s="270"/>
      <c r="H1996" s="54">
        <f>SUM(H1997:H2002)</f>
        <v>0</v>
      </c>
      <c r="I1996" s="54">
        <f>SUM(I1997:I2002)</f>
        <v>0</v>
      </c>
      <c r="J1996" s="54">
        <f>H1996+I1996</f>
        <v>0</v>
      </c>
      <c r="K1996" s="47"/>
      <c r="L1996" s="54">
        <f>SUM(L1997:L2002)</f>
        <v>0</v>
      </c>
      <c r="O1996" s="54">
        <f>IF(P1996="PR",J1996,SUM(N1997:N2002))</f>
        <v>0</v>
      </c>
      <c r="P1996" s="47" t="s">
        <v>1736</v>
      </c>
      <c r="Q1996" s="54">
        <f>IF(P1996="HS",H1996,0)</f>
        <v>0</v>
      </c>
      <c r="R1996" s="54">
        <f>IF(P1996="HS",I1996-O1996,0)</f>
        <v>0</v>
      </c>
      <c r="S1996" s="54">
        <f>IF(P1996="PS",H1996,0)</f>
        <v>0</v>
      </c>
      <c r="T1996" s="54">
        <f>IF(P1996="PS",I1996-O1996,0)</f>
        <v>0</v>
      </c>
      <c r="U1996" s="54">
        <f>IF(P1996="MP",H1996,0)</f>
        <v>0</v>
      </c>
      <c r="V1996" s="54">
        <f>IF(P1996="MP",I1996-O1996,0)</f>
        <v>0</v>
      </c>
      <c r="W1996" s="54">
        <f>IF(P1996="OM",H1996,0)</f>
        <v>0</v>
      </c>
      <c r="X1996" s="47" t="s">
        <v>1151</v>
      </c>
      <c r="AH1996" s="54">
        <f>SUM(Y1997:Y2002)</f>
        <v>0</v>
      </c>
      <c r="AI1996" s="54">
        <f>SUM(Z1997:Z2002)</f>
        <v>0</v>
      </c>
      <c r="AJ1996" s="54">
        <f>SUM(AA1997:AA2002)</f>
        <v>0</v>
      </c>
    </row>
    <row r="1997" spans="1:42" x14ac:dyDescent="0.2">
      <c r="A1997" s="55" t="s">
        <v>1004</v>
      </c>
      <c r="B1997" s="55" t="s">
        <v>1151</v>
      </c>
      <c r="C1997" s="55" t="s">
        <v>1225</v>
      </c>
      <c r="D1997" s="55" t="s">
        <v>1338</v>
      </c>
      <c r="E1997" s="55" t="s">
        <v>1710</v>
      </c>
      <c r="F1997" s="56">
        <v>5.55</v>
      </c>
      <c r="G1997" s="56">
        <v>0</v>
      </c>
      <c r="H1997" s="56">
        <f t="shared" ref="H1997:H2002" si="468">ROUND(F1997*AD1997,2)</f>
        <v>0</v>
      </c>
      <c r="I1997" s="56">
        <f t="shared" ref="I1997:I2002" si="469">J1997-H1997</f>
        <v>0</v>
      </c>
      <c r="J1997" s="56">
        <f t="shared" ref="J1997:J2002" si="470">ROUND(F1997*G1997,2)</f>
        <v>0</v>
      </c>
      <c r="K1997" s="56">
        <v>0</v>
      </c>
      <c r="L1997" s="56">
        <f t="shared" ref="L1997:L2002" si="471">F1997*K1997</f>
        <v>0</v>
      </c>
      <c r="M1997" s="57" t="s">
        <v>10</v>
      </c>
      <c r="N1997" s="56">
        <f t="shared" ref="N1997:N2002" si="472">IF(M1997="5",I1997,0)</f>
        <v>0</v>
      </c>
      <c r="Y1997" s="56">
        <f t="shared" ref="Y1997:Y2002" si="473">IF(AC1997=0,J1997,0)</f>
        <v>0</v>
      </c>
      <c r="Z1997" s="56">
        <f t="shared" ref="Z1997:Z2002" si="474">IF(AC1997=15,J1997,0)</f>
        <v>0</v>
      </c>
      <c r="AA1997" s="56">
        <f t="shared" ref="AA1997:AA2002" si="475">IF(AC1997=21,J1997,0)</f>
        <v>0</v>
      </c>
      <c r="AC1997" s="58">
        <v>21</v>
      </c>
      <c r="AD1997" s="58">
        <f t="shared" ref="AD1997:AD2002" si="476">G1997*0</f>
        <v>0</v>
      </c>
      <c r="AE1997" s="58">
        <f t="shared" ref="AE1997:AE2002" si="477">G1997*(1-0)</f>
        <v>0</v>
      </c>
      <c r="AL1997" s="58">
        <f t="shared" ref="AL1997:AL2002" si="478">F1997*AD1997</f>
        <v>0</v>
      </c>
      <c r="AM1997" s="58">
        <f t="shared" ref="AM1997:AM2002" si="479">F1997*AE1997</f>
        <v>0</v>
      </c>
      <c r="AN1997" s="59" t="s">
        <v>1760</v>
      </c>
      <c r="AO1997" s="59" t="s">
        <v>1767</v>
      </c>
      <c r="AP1997" s="47" t="s">
        <v>1781</v>
      </c>
    </row>
    <row r="1998" spans="1:42" x14ac:dyDescent="0.2">
      <c r="A1998" s="55" t="s">
        <v>1005</v>
      </c>
      <c r="B1998" s="55" t="s">
        <v>1151</v>
      </c>
      <c r="C1998" s="55" t="s">
        <v>1226</v>
      </c>
      <c r="D1998" s="55" t="s">
        <v>1339</v>
      </c>
      <c r="E1998" s="55" t="s">
        <v>1710</v>
      </c>
      <c r="F1998" s="56">
        <v>5.55</v>
      </c>
      <c r="G1998" s="56">
        <v>0</v>
      </c>
      <c r="H1998" s="56">
        <f t="shared" si="468"/>
        <v>0</v>
      </c>
      <c r="I1998" s="56">
        <f t="shared" si="469"/>
        <v>0</v>
      </c>
      <c r="J1998" s="56">
        <f t="shared" si="470"/>
        <v>0</v>
      </c>
      <c r="K1998" s="56">
        <v>0</v>
      </c>
      <c r="L1998" s="56">
        <f t="shared" si="471"/>
        <v>0</v>
      </c>
      <c r="M1998" s="57" t="s">
        <v>10</v>
      </c>
      <c r="N1998" s="56">
        <f t="shared" si="472"/>
        <v>0</v>
      </c>
      <c r="Y1998" s="56">
        <f t="shared" si="473"/>
        <v>0</v>
      </c>
      <c r="Z1998" s="56">
        <f t="shared" si="474"/>
        <v>0</v>
      </c>
      <c r="AA1998" s="56">
        <f t="shared" si="475"/>
        <v>0</v>
      </c>
      <c r="AC1998" s="58">
        <v>21</v>
      </c>
      <c r="AD1998" s="58">
        <f t="shared" si="476"/>
        <v>0</v>
      </c>
      <c r="AE1998" s="58">
        <f t="shared" si="477"/>
        <v>0</v>
      </c>
      <c r="AL1998" s="58">
        <f t="shared" si="478"/>
        <v>0</v>
      </c>
      <c r="AM1998" s="58">
        <f t="shared" si="479"/>
        <v>0</v>
      </c>
      <c r="AN1998" s="59" t="s">
        <v>1760</v>
      </c>
      <c r="AO1998" s="59" t="s">
        <v>1767</v>
      </c>
      <c r="AP1998" s="47" t="s">
        <v>1781</v>
      </c>
    </row>
    <row r="1999" spans="1:42" x14ac:dyDescent="0.2">
      <c r="A1999" s="55" t="s">
        <v>1006</v>
      </c>
      <c r="B1999" s="55" t="s">
        <v>1151</v>
      </c>
      <c r="C1999" s="55" t="s">
        <v>1227</v>
      </c>
      <c r="D1999" s="55" t="s">
        <v>1340</v>
      </c>
      <c r="E1999" s="55" t="s">
        <v>1710</v>
      </c>
      <c r="F1999" s="56">
        <v>5.55</v>
      </c>
      <c r="G1999" s="56">
        <v>0</v>
      </c>
      <c r="H1999" s="56">
        <f t="shared" si="468"/>
        <v>0</v>
      </c>
      <c r="I1999" s="56">
        <f t="shared" si="469"/>
        <v>0</v>
      </c>
      <c r="J1999" s="56">
        <f t="shared" si="470"/>
        <v>0</v>
      </c>
      <c r="K1999" s="56">
        <v>0</v>
      </c>
      <c r="L1999" s="56">
        <f t="shared" si="471"/>
        <v>0</v>
      </c>
      <c r="M1999" s="57" t="s">
        <v>10</v>
      </c>
      <c r="N1999" s="56">
        <f t="shared" si="472"/>
        <v>0</v>
      </c>
      <c r="Y1999" s="56">
        <f t="shared" si="473"/>
        <v>0</v>
      </c>
      <c r="Z1999" s="56">
        <f t="shared" si="474"/>
        <v>0</v>
      </c>
      <c r="AA1999" s="56">
        <f t="shared" si="475"/>
        <v>0</v>
      </c>
      <c r="AC1999" s="58">
        <v>21</v>
      </c>
      <c r="AD1999" s="58">
        <f t="shared" si="476"/>
        <v>0</v>
      </c>
      <c r="AE1999" s="58">
        <f t="shared" si="477"/>
        <v>0</v>
      </c>
      <c r="AL1999" s="58">
        <f t="shared" si="478"/>
        <v>0</v>
      </c>
      <c r="AM1999" s="58">
        <f t="shared" si="479"/>
        <v>0</v>
      </c>
      <c r="AN1999" s="59" t="s">
        <v>1760</v>
      </c>
      <c r="AO1999" s="59" t="s">
        <v>1767</v>
      </c>
      <c r="AP1999" s="47" t="s">
        <v>1781</v>
      </c>
    </row>
    <row r="2000" spans="1:42" x14ac:dyDescent="0.2">
      <c r="A2000" s="55" t="s">
        <v>1007</v>
      </c>
      <c r="B2000" s="55" t="s">
        <v>1151</v>
      </c>
      <c r="C2000" s="55" t="s">
        <v>1228</v>
      </c>
      <c r="D2000" s="55" t="s">
        <v>1341</v>
      </c>
      <c r="E2000" s="55" t="s">
        <v>1710</v>
      </c>
      <c r="F2000" s="56">
        <v>5.55</v>
      </c>
      <c r="G2000" s="56">
        <v>0</v>
      </c>
      <c r="H2000" s="56">
        <f t="shared" si="468"/>
        <v>0</v>
      </c>
      <c r="I2000" s="56">
        <f t="shared" si="469"/>
        <v>0</v>
      </c>
      <c r="J2000" s="56">
        <f t="shared" si="470"/>
        <v>0</v>
      </c>
      <c r="K2000" s="56">
        <v>0</v>
      </c>
      <c r="L2000" s="56">
        <f t="shared" si="471"/>
        <v>0</v>
      </c>
      <c r="M2000" s="57" t="s">
        <v>10</v>
      </c>
      <c r="N2000" s="56">
        <f t="shared" si="472"/>
        <v>0</v>
      </c>
      <c r="Y2000" s="56">
        <f t="shared" si="473"/>
        <v>0</v>
      </c>
      <c r="Z2000" s="56">
        <f t="shared" si="474"/>
        <v>0</v>
      </c>
      <c r="AA2000" s="56">
        <f t="shared" si="475"/>
        <v>0</v>
      </c>
      <c r="AC2000" s="58">
        <v>21</v>
      </c>
      <c r="AD2000" s="58">
        <f t="shared" si="476"/>
        <v>0</v>
      </c>
      <c r="AE2000" s="58">
        <f t="shared" si="477"/>
        <v>0</v>
      </c>
      <c r="AL2000" s="58">
        <f t="shared" si="478"/>
        <v>0</v>
      </c>
      <c r="AM2000" s="58">
        <f t="shared" si="479"/>
        <v>0</v>
      </c>
      <c r="AN2000" s="59" t="s">
        <v>1760</v>
      </c>
      <c r="AO2000" s="59" t="s">
        <v>1767</v>
      </c>
      <c r="AP2000" s="47" t="s">
        <v>1781</v>
      </c>
    </row>
    <row r="2001" spans="1:42" x14ac:dyDescent="0.2">
      <c r="A2001" s="55" t="s">
        <v>1008</v>
      </c>
      <c r="B2001" s="55" t="s">
        <v>1151</v>
      </c>
      <c r="C2001" s="55" t="s">
        <v>1229</v>
      </c>
      <c r="D2001" s="55" t="s">
        <v>1342</v>
      </c>
      <c r="E2001" s="55" t="s">
        <v>1710</v>
      </c>
      <c r="F2001" s="56">
        <v>5.55</v>
      </c>
      <c r="G2001" s="56">
        <v>0</v>
      </c>
      <c r="H2001" s="56">
        <f t="shared" si="468"/>
        <v>0</v>
      </c>
      <c r="I2001" s="56">
        <f t="shared" si="469"/>
        <v>0</v>
      </c>
      <c r="J2001" s="56">
        <f t="shared" si="470"/>
        <v>0</v>
      </c>
      <c r="K2001" s="56">
        <v>0</v>
      </c>
      <c r="L2001" s="56">
        <f t="shared" si="471"/>
        <v>0</v>
      </c>
      <c r="M2001" s="57" t="s">
        <v>10</v>
      </c>
      <c r="N2001" s="56">
        <f t="shared" si="472"/>
        <v>0</v>
      </c>
      <c r="Y2001" s="56">
        <f t="shared" si="473"/>
        <v>0</v>
      </c>
      <c r="Z2001" s="56">
        <f t="shared" si="474"/>
        <v>0</v>
      </c>
      <c r="AA2001" s="56">
        <f t="shared" si="475"/>
        <v>0</v>
      </c>
      <c r="AC2001" s="58">
        <v>21</v>
      </c>
      <c r="AD2001" s="58">
        <f t="shared" si="476"/>
        <v>0</v>
      </c>
      <c r="AE2001" s="58">
        <f t="shared" si="477"/>
        <v>0</v>
      </c>
      <c r="AL2001" s="58">
        <f t="shared" si="478"/>
        <v>0</v>
      </c>
      <c r="AM2001" s="58">
        <f t="shared" si="479"/>
        <v>0</v>
      </c>
      <c r="AN2001" s="59" t="s">
        <v>1760</v>
      </c>
      <c r="AO2001" s="59" t="s">
        <v>1767</v>
      </c>
      <c r="AP2001" s="47" t="s">
        <v>1781</v>
      </c>
    </row>
    <row r="2002" spans="1:42" x14ac:dyDescent="0.2">
      <c r="A2002" s="55" t="s">
        <v>1009</v>
      </c>
      <c r="B2002" s="55" t="s">
        <v>1151</v>
      </c>
      <c r="C2002" s="55" t="s">
        <v>1230</v>
      </c>
      <c r="D2002" s="55" t="s">
        <v>1343</v>
      </c>
      <c r="E2002" s="55" t="s">
        <v>1710</v>
      </c>
      <c r="F2002" s="56">
        <v>5.55</v>
      </c>
      <c r="G2002" s="56">
        <v>0</v>
      </c>
      <c r="H2002" s="56">
        <f t="shared" si="468"/>
        <v>0</v>
      </c>
      <c r="I2002" s="56">
        <f t="shared" si="469"/>
        <v>0</v>
      </c>
      <c r="J2002" s="56">
        <f t="shared" si="470"/>
        <v>0</v>
      </c>
      <c r="K2002" s="56">
        <v>0</v>
      </c>
      <c r="L2002" s="56">
        <f t="shared" si="471"/>
        <v>0</v>
      </c>
      <c r="M2002" s="57" t="s">
        <v>10</v>
      </c>
      <c r="N2002" s="56">
        <f t="shared" si="472"/>
        <v>0</v>
      </c>
      <c r="Y2002" s="56">
        <f t="shared" si="473"/>
        <v>0</v>
      </c>
      <c r="Z2002" s="56">
        <f t="shared" si="474"/>
        <v>0</v>
      </c>
      <c r="AA2002" s="56">
        <f t="shared" si="475"/>
        <v>0</v>
      </c>
      <c r="AC2002" s="58">
        <v>21</v>
      </c>
      <c r="AD2002" s="58">
        <f t="shared" si="476"/>
        <v>0</v>
      </c>
      <c r="AE2002" s="58">
        <f t="shared" si="477"/>
        <v>0</v>
      </c>
      <c r="AL2002" s="58">
        <f t="shared" si="478"/>
        <v>0</v>
      </c>
      <c r="AM2002" s="58">
        <f t="shared" si="479"/>
        <v>0</v>
      </c>
      <c r="AN2002" s="59" t="s">
        <v>1760</v>
      </c>
      <c r="AO2002" s="59" t="s">
        <v>1767</v>
      </c>
      <c r="AP2002" s="47" t="s">
        <v>1781</v>
      </c>
    </row>
    <row r="2003" spans="1:42" x14ac:dyDescent="0.2">
      <c r="A2003" s="52"/>
      <c r="B2003" s="53" t="s">
        <v>1152</v>
      </c>
      <c r="C2003" s="53"/>
      <c r="D2003" s="269" t="s">
        <v>1641</v>
      </c>
      <c r="E2003" s="270"/>
      <c r="F2003" s="270"/>
      <c r="G2003" s="270"/>
      <c r="H2003" s="54">
        <f>H2004+H2007+H2010+H2015+H2022+H2025+H2062+H2072+H2102+H2107+H2118+H2125+H2132+H2135+H2137</f>
        <v>0</v>
      </c>
      <c r="I2003" s="54">
        <f>I2004+I2007+I2010+I2015+I2022+I2025+I2062+I2072+I2102+I2107+I2118+I2125+I2132+I2135+I2137</f>
        <v>0</v>
      </c>
      <c r="J2003" s="54">
        <f>H2003+I2003</f>
        <v>0</v>
      </c>
      <c r="K2003" s="47"/>
      <c r="L2003" s="54">
        <f>L2004+L2007+L2010+L2015+L2022+L2025+L2062+L2072+L2102+L2107+L2118+L2125+L2132+L2135+L2137</f>
        <v>12.3489548</v>
      </c>
    </row>
    <row r="2004" spans="1:42" x14ac:dyDescent="0.2">
      <c r="A2004" s="52"/>
      <c r="B2004" s="53" t="s">
        <v>1152</v>
      </c>
      <c r="C2004" s="53" t="s">
        <v>39</v>
      </c>
      <c r="D2004" s="275" t="s">
        <v>1252</v>
      </c>
      <c r="E2004" s="270"/>
      <c r="F2004" s="270"/>
      <c r="G2004" s="270"/>
      <c r="H2004" s="54">
        <f>SUM(H2005:H2005)</f>
        <v>0</v>
      </c>
      <c r="I2004" s="54">
        <f>SUM(I2005:I2005)</f>
        <v>0</v>
      </c>
      <c r="J2004" s="54">
        <f>H2004+I2004</f>
        <v>0</v>
      </c>
      <c r="K2004" s="47"/>
      <c r="L2004" s="54">
        <f>SUM(L2005:L2005)</f>
        <v>0.50639999999999996</v>
      </c>
      <c r="O2004" s="54">
        <f>IF(P2004="PR",J2004,SUM(N2005:N2005))</f>
        <v>0</v>
      </c>
      <c r="P2004" s="47" t="s">
        <v>1734</v>
      </c>
      <c r="Q2004" s="54">
        <f>IF(P2004="HS",H2004,0)</f>
        <v>0</v>
      </c>
      <c r="R2004" s="54">
        <f>IF(P2004="HS",I2004-O2004,0)</f>
        <v>0</v>
      </c>
      <c r="S2004" s="54">
        <f>IF(P2004="PS",H2004,0)</f>
        <v>0</v>
      </c>
      <c r="T2004" s="54">
        <f>IF(P2004="PS",I2004-O2004,0)</f>
        <v>0</v>
      </c>
      <c r="U2004" s="54">
        <f>IF(P2004="MP",H2004,0)</f>
        <v>0</v>
      </c>
      <c r="V2004" s="54">
        <f>IF(P2004="MP",I2004-O2004,0)</f>
        <v>0</v>
      </c>
      <c r="W2004" s="54">
        <f>IF(P2004="OM",H2004,0)</f>
        <v>0</v>
      </c>
      <c r="X2004" s="47" t="s">
        <v>1152</v>
      </c>
      <c r="AH2004" s="54">
        <f>SUM(Y2005:Y2005)</f>
        <v>0</v>
      </c>
      <c r="AI2004" s="54">
        <f>SUM(Z2005:Z2005)</f>
        <v>0</v>
      </c>
      <c r="AJ2004" s="54">
        <f>SUM(AA2005:AA2005)</f>
        <v>0</v>
      </c>
    </row>
    <row r="2005" spans="1:42" x14ac:dyDescent="0.2">
      <c r="A2005" s="55" t="s">
        <v>1010</v>
      </c>
      <c r="B2005" s="55" t="s">
        <v>1152</v>
      </c>
      <c r="C2005" s="55" t="s">
        <v>1157</v>
      </c>
      <c r="D2005" s="55" t="s">
        <v>1844</v>
      </c>
      <c r="E2005" s="55" t="s">
        <v>1708</v>
      </c>
      <c r="F2005" s="56">
        <v>4.8</v>
      </c>
      <c r="G2005" s="56">
        <v>0</v>
      </c>
      <c r="H2005" s="56">
        <f>ROUND(F2005*AD2005,2)</f>
        <v>0</v>
      </c>
      <c r="I2005" s="56">
        <f>J2005-H2005</f>
        <v>0</v>
      </c>
      <c r="J2005" s="56">
        <f>ROUND(F2005*G2005,2)</f>
        <v>0</v>
      </c>
      <c r="K2005" s="56">
        <v>0.1055</v>
      </c>
      <c r="L2005" s="56">
        <f>F2005*K2005</f>
        <v>0.50639999999999996</v>
      </c>
      <c r="M2005" s="57" t="s">
        <v>7</v>
      </c>
      <c r="N2005" s="56">
        <f>IF(M2005="5",I2005,0)</f>
        <v>0</v>
      </c>
      <c r="Y2005" s="56">
        <f>IF(AC2005=0,J2005,0)</f>
        <v>0</v>
      </c>
      <c r="Z2005" s="56">
        <f>IF(AC2005=15,J2005,0)</f>
        <v>0</v>
      </c>
      <c r="AA2005" s="56">
        <f>IF(AC2005=21,J2005,0)</f>
        <v>0</v>
      </c>
      <c r="AC2005" s="58">
        <v>21</v>
      </c>
      <c r="AD2005" s="58">
        <f>G2005*0.853314527503526</f>
        <v>0</v>
      </c>
      <c r="AE2005" s="58">
        <f>G2005*(1-0.853314527503526)</f>
        <v>0</v>
      </c>
      <c r="AL2005" s="58">
        <f>F2005*AD2005</f>
        <v>0</v>
      </c>
      <c r="AM2005" s="58">
        <f>F2005*AE2005</f>
        <v>0</v>
      </c>
      <c r="AN2005" s="59" t="s">
        <v>1746</v>
      </c>
      <c r="AO2005" s="59" t="s">
        <v>1761</v>
      </c>
      <c r="AP2005" s="47" t="s">
        <v>1782</v>
      </c>
    </row>
    <row r="2006" spans="1:42" x14ac:dyDescent="0.2">
      <c r="D2006" s="60" t="s">
        <v>1642</v>
      </c>
      <c r="F2006" s="61">
        <v>4.8</v>
      </c>
    </row>
    <row r="2007" spans="1:42" x14ac:dyDescent="0.2">
      <c r="A2007" s="52"/>
      <c r="B2007" s="53" t="s">
        <v>1152</v>
      </c>
      <c r="C2007" s="53" t="s">
        <v>43</v>
      </c>
      <c r="D2007" s="269" t="s">
        <v>1254</v>
      </c>
      <c r="E2007" s="270"/>
      <c r="F2007" s="270"/>
      <c r="G2007" s="270"/>
      <c r="H2007" s="54">
        <f>SUM(H2008:H2008)</f>
        <v>0</v>
      </c>
      <c r="I2007" s="54">
        <f>SUM(I2008:I2008)</f>
        <v>0</v>
      </c>
      <c r="J2007" s="54">
        <f>H2007+I2007</f>
        <v>0</v>
      </c>
      <c r="K2007" s="47"/>
      <c r="L2007" s="54">
        <f>SUM(L2008:L2008)</f>
        <v>0.44974799999999998</v>
      </c>
      <c r="O2007" s="54">
        <f>IF(P2007="PR",J2007,SUM(N2008:N2008))</f>
        <v>0</v>
      </c>
      <c r="P2007" s="47" t="s">
        <v>1734</v>
      </c>
      <c r="Q2007" s="54">
        <f>IF(P2007="HS",H2007,0)</f>
        <v>0</v>
      </c>
      <c r="R2007" s="54">
        <f>IF(P2007="HS",I2007-O2007,0)</f>
        <v>0</v>
      </c>
      <c r="S2007" s="54">
        <f>IF(P2007="PS",H2007,0)</f>
        <v>0</v>
      </c>
      <c r="T2007" s="54">
        <f>IF(P2007="PS",I2007-O2007,0)</f>
        <v>0</v>
      </c>
      <c r="U2007" s="54">
        <f>IF(P2007="MP",H2007,0)</f>
        <v>0</v>
      </c>
      <c r="V2007" s="54">
        <f>IF(P2007="MP",I2007-O2007,0)</f>
        <v>0</v>
      </c>
      <c r="W2007" s="54">
        <f>IF(P2007="OM",H2007,0)</f>
        <v>0</v>
      </c>
      <c r="X2007" s="47" t="s">
        <v>1152</v>
      </c>
      <c r="AH2007" s="54">
        <f>SUM(Y2008:Y2008)</f>
        <v>0</v>
      </c>
      <c r="AI2007" s="54">
        <f>SUM(Z2008:Z2008)</f>
        <v>0</v>
      </c>
      <c r="AJ2007" s="54">
        <f>SUM(AA2008:AA2008)</f>
        <v>0</v>
      </c>
    </row>
    <row r="2008" spans="1:42" x14ac:dyDescent="0.2">
      <c r="A2008" s="55" t="s">
        <v>1011</v>
      </c>
      <c r="B2008" s="55" t="s">
        <v>1152</v>
      </c>
      <c r="C2008" s="55" t="s">
        <v>1158</v>
      </c>
      <c r="D2008" s="55" t="s">
        <v>1255</v>
      </c>
      <c r="E2008" s="55" t="s">
        <v>1708</v>
      </c>
      <c r="F2008" s="56">
        <v>24.18</v>
      </c>
      <c r="G2008" s="56">
        <v>0</v>
      </c>
      <c r="H2008" s="56">
        <f>ROUND(F2008*AD2008,2)</f>
        <v>0</v>
      </c>
      <c r="I2008" s="56">
        <f>J2008-H2008</f>
        <v>0</v>
      </c>
      <c r="J2008" s="56">
        <f>ROUND(F2008*G2008,2)</f>
        <v>0</v>
      </c>
      <c r="K2008" s="56">
        <v>1.8599999999999998E-2</v>
      </c>
      <c r="L2008" s="56">
        <f>F2008*K2008</f>
        <v>0.44974799999999998</v>
      </c>
      <c r="M2008" s="57" t="s">
        <v>7</v>
      </c>
      <c r="N2008" s="56">
        <f>IF(M2008="5",I2008,0)</f>
        <v>0</v>
      </c>
      <c r="Y2008" s="56">
        <f>IF(AC2008=0,J2008,0)</f>
        <v>0</v>
      </c>
      <c r="Z2008" s="56">
        <f>IF(AC2008=15,J2008,0)</f>
        <v>0</v>
      </c>
      <c r="AA2008" s="56">
        <f>IF(AC2008=21,J2008,0)</f>
        <v>0</v>
      </c>
      <c r="AC2008" s="58">
        <v>21</v>
      </c>
      <c r="AD2008" s="58">
        <f>G2008*0.563277249451353</f>
        <v>0</v>
      </c>
      <c r="AE2008" s="58">
        <f>G2008*(1-0.563277249451353)</f>
        <v>0</v>
      </c>
      <c r="AL2008" s="58">
        <f>F2008*AD2008</f>
        <v>0</v>
      </c>
      <c r="AM2008" s="58">
        <f>F2008*AE2008</f>
        <v>0</v>
      </c>
      <c r="AN2008" s="59" t="s">
        <v>1747</v>
      </c>
      <c r="AO2008" s="59" t="s">
        <v>1761</v>
      </c>
      <c r="AP2008" s="47" t="s">
        <v>1782</v>
      </c>
    </row>
    <row r="2009" spans="1:42" x14ac:dyDescent="0.2">
      <c r="D2009" s="60" t="s">
        <v>1643</v>
      </c>
      <c r="F2009" s="61">
        <v>24.18</v>
      </c>
    </row>
    <row r="2010" spans="1:42" x14ac:dyDescent="0.2">
      <c r="A2010" s="52"/>
      <c r="B2010" s="53" t="s">
        <v>1152</v>
      </c>
      <c r="C2010" s="53" t="s">
        <v>68</v>
      </c>
      <c r="D2010" s="269" t="s">
        <v>1257</v>
      </c>
      <c r="E2010" s="270"/>
      <c r="F2010" s="270"/>
      <c r="G2010" s="270"/>
      <c r="H2010" s="54">
        <f>SUM(H2011:H2013)</f>
        <v>0</v>
      </c>
      <c r="I2010" s="54">
        <f>SUM(I2011:I2013)</f>
        <v>0</v>
      </c>
      <c r="J2010" s="54">
        <f>H2010+I2010</f>
        <v>0</v>
      </c>
      <c r="K2010" s="47"/>
      <c r="L2010" s="54">
        <f>SUM(L2011:L2013)</f>
        <v>0.88780199999999998</v>
      </c>
      <c r="O2010" s="54">
        <f>IF(P2010="PR",J2010,SUM(N2011:N2013))</f>
        <v>0</v>
      </c>
      <c r="P2010" s="47" t="s">
        <v>1734</v>
      </c>
      <c r="Q2010" s="54">
        <f>IF(P2010="HS",H2010,0)</f>
        <v>0</v>
      </c>
      <c r="R2010" s="54">
        <f>IF(P2010="HS",I2010-O2010,0)</f>
        <v>0</v>
      </c>
      <c r="S2010" s="54">
        <f>IF(P2010="PS",H2010,0)</f>
        <v>0</v>
      </c>
      <c r="T2010" s="54">
        <f>IF(P2010="PS",I2010-O2010,0)</f>
        <v>0</v>
      </c>
      <c r="U2010" s="54">
        <f>IF(P2010="MP",H2010,0)</f>
        <v>0</v>
      </c>
      <c r="V2010" s="54">
        <f>IF(P2010="MP",I2010-O2010,0)</f>
        <v>0</v>
      </c>
      <c r="W2010" s="54">
        <f>IF(P2010="OM",H2010,0)</f>
        <v>0</v>
      </c>
      <c r="X2010" s="47" t="s">
        <v>1152</v>
      </c>
      <c r="AH2010" s="54">
        <f>SUM(Y2011:Y2013)</f>
        <v>0</v>
      </c>
      <c r="AI2010" s="54">
        <f>SUM(Z2011:Z2013)</f>
        <v>0</v>
      </c>
      <c r="AJ2010" s="54">
        <f>SUM(AA2011:AA2013)</f>
        <v>0</v>
      </c>
    </row>
    <row r="2011" spans="1:42" x14ac:dyDescent="0.2">
      <c r="A2011" s="55" t="s">
        <v>1012</v>
      </c>
      <c r="B2011" s="55" t="s">
        <v>1152</v>
      </c>
      <c r="C2011" s="55" t="s">
        <v>1162</v>
      </c>
      <c r="D2011" s="55" t="s">
        <v>1263</v>
      </c>
      <c r="E2011" s="55" t="s">
        <v>1708</v>
      </c>
      <c r="F2011" s="56">
        <v>23.7</v>
      </c>
      <c r="G2011" s="56">
        <v>0</v>
      </c>
      <c r="H2011" s="56">
        <f>ROUND(F2011*AD2011,2)</f>
        <v>0</v>
      </c>
      <c r="I2011" s="56">
        <f>J2011-H2011</f>
        <v>0</v>
      </c>
      <c r="J2011" s="56">
        <f>ROUND(F2011*G2011,2)</f>
        <v>0</v>
      </c>
      <c r="K2011" s="56">
        <v>3.415E-2</v>
      </c>
      <c r="L2011" s="56">
        <f>F2011*K2011</f>
        <v>0.80935499999999994</v>
      </c>
      <c r="M2011" s="57" t="s">
        <v>7</v>
      </c>
      <c r="N2011" s="56">
        <f>IF(M2011="5",I2011,0)</f>
        <v>0</v>
      </c>
      <c r="Y2011" s="56">
        <f>IF(AC2011=0,J2011,0)</f>
        <v>0</v>
      </c>
      <c r="Z2011" s="56">
        <f>IF(AC2011=15,J2011,0)</f>
        <v>0</v>
      </c>
      <c r="AA2011" s="56">
        <f>IF(AC2011=21,J2011,0)</f>
        <v>0</v>
      </c>
      <c r="AC2011" s="58">
        <v>21</v>
      </c>
      <c r="AD2011" s="58">
        <f>G2011*0.841828478964401</f>
        <v>0</v>
      </c>
      <c r="AE2011" s="58">
        <f>G2011*(1-0.841828478964401)</f>
        <v>0</v>
      </c>
      <c r="AL2011" s="58">
        <f>F2011*AD2011</f>
        <v>0</v>
      </c>
      <c r="AM2011" s="58">
        <f>F2011*AE2011</f>
        <v>0</v>
      </c>
      <c r="AN2011" s="59" t="s">
        <v>1748</v>
      </c>
      <c r="AO2011" s="59" t="s">
        <v>1762</v>
      </c>
      <c r="AP2011" s="47" t="s">
        <v>1782</v>
      </c>
    </row>
    <row r="2012" spans="1:42" x14ac:dyDescent="0.2">
      <c r="D2012" s="60" t="s">
        <v>1644</v>
      </c>
      <c r="F2012" s="61">
        <v>23.7</v>
      </c>
    </row>
    <row r="2013" spans="1:42" x14ac:dyDescent="0.2">
      <c r="A2013" s="55" t="s">
        <v>1013</v>
      </c>
      <c r="B2013" s="55" t="s">
        <v>1152</v>
      </c>
      <c r="C2013" s="55" t="s">
        <v>1163</v>
      </c>
      <c r="D2013" s="55" t="s">
        <v>1865</v>
      </c>
      <c r="E2013" s="55" t="s">
        <v>1708</v>
      </c>
      <c r="F2013" s="56">
        <v>23.7</v>
      </c>
      <c r="G2013" s="56">
        <v>0</v>
      </c>
      <c r="H2013" s="56">
        <f>ROUND(F2013*AD2013,2)</f>
        <v>0</v>
      </c>
      <c r="I2013" s="56">
        <f>J2013-H2013</f>
        <v>0</v>
      </c>
      <c r="J2013" s="56">
        <f>ROUND(F2013*G2013,2)</f>
        <v>0</v>
      </c>
      <c r="K2013" s="56">
        <v>3.31E-3</v>
      </c>
      <c r="L2013" s="56">
        <f>F2013*K2013</f>
        <v>7.8447000000000003E-2</v>
      </c>
      <c r="M2013" s="57" t="s">
        <v>7</v>
      </c>
      <c r="N2013" s="56">
        <f>IF(M2013="5",I2013,0)</f>
        <v>0</v>
      </c>
      <c r="Y2013" s="56">
        <f>IF(AC2013=0,J2013,0)</f>
        <v>0</v>
      </c>
      <c r="Z2013" s="56">
        <f>IF(AC2013=15,J2013,0)</f>
        <v>0</v>
      </c>
      <c r="AA2013" s="56">
        <f>IF(AC2013=21,J2013,0)</f>
        <v>0</v>
      </c>
      <c r="AC2013" s="58">
        <v>21</v>
      </c>
      <c r="AD2013" s="58">
        <f>G2013*0.752032520325203</f>
        <v>0</v>
      </c>
      <c r="AE2013" s="58">
        <f>G2013*(1-0.752032520325203)</f>
        <v>0</v>
      </c>
      <c r="AL2013" s="58">
        <f>F2013*AD2013</f>
        <v>0</v>
      </c>
      <c r="AM2013" s="58">
        <f>F2013*AE2013</f>
        <v>0</v>
      </c>
      <c r="AN2013" s="59" t="s">
        <v>1748</v>
      </c>
      <c r="AO2013" s="59" t="s">
        <v>1762</v>
      </c>
      <c r="AP2013" s="47" t="s">
        <v>1782</v>
      </c>
    </row>
    <row r="2014" spans="1:42" x14ac:dyDescent="0.2">
      <c r="D2014" s="60" t="s">
        <v>1644</v>
      </c>
      <c r="F2014" s="61">
        <v>23.7</v>
      </c>
    </row>
    <row r="2015" spans="1:42" x14ac:dyDescent="0.2">
      <c r="A2015" s="52"/>
      <c r="B2015" s="53" t="s">
        <v>1152</v>
      </c>
      <c r="C2015" s="53" t="s">
        <v>700</v>
      </c>
      <c r="D2015" s="269" t="s">
        <v>1265</v>
      </c>
      <c r="E2015" s="270"/>
      <c r="F2015" s="270"/>
      <c r="G2015" s="270"/>
      <c r="H2015" s="54">
        <f>SUM(H2016:H2020)</f>
        <v>0</v>
      </c>
      <c r="I2015" s="54">
        <f>SUM(I2016:I2020)</f>
        <v>0</v>
      </c>
      <c r="J2015" s="54">
        <f>H2015+I2015</f>
        <v>0</v>
      </c>
      <c r="K2015" s="47"/>
      <c r="L2015" s="54">
        <f>SUM(L2016:L2020)</f>
        <v>3.1046999999999998E-2</v>
      </c>
      <c r="O2015" s="54">
        <f>IF(P2015="PR",J2015,SUM(N2016:N2020))</f>
        <v>0</v>
      </c>
      <c r="P2015" s="47" t="s">
        <v>1735</v>
      </c>
      <c r="Q2015" s="54">
        <f>IF(P2015="HS",H2015,0)</f>
        <v>0</v>
      </c>
      <c r="R2015" s="54">
        <f>IF(P2015="HS",I2015-O2015,0)</f>
        <v>0</v>
      </c>
      <c r="S2015" s="54">
        <f>IF(P2015="PS",H2015,0)</f>
        <v>0</v>
      </c>
      <c r="T2015" s="54">
        <f>IF(P2015="PS",I2015-O2015,0)</f>
        <v>0</v>
      </c>
      <c r="U2015" s="54">
        <f>IF(P2015="MP",H2015,0)</f>
        <v>0</v>
      </c>
      <c r="V2015" s="54">
        <f>IF(P2015="MP",I2015-O2015,0)</f>
        <v>0</v>
      </c>
      <c r="W2015" s="54">
        <f>IF(P2015="OM",H2015,0)</f>
        <v>0</v>
      </c>
      <c r="X2015" s="47" t="s">
        <v>1152</v>
      </c>
      <c r="AH2015" s="54">
        <f>SUM(Y2016:Y2020)</f>
        <v>0</v>
      </c>
      <c r="AI2015" s="54">
        <f>SUM(Z2016:Z2020)</f>
        <v>0</v>
      </c>
      <c r="AJ2015" s="54">
        <f>SUM(AA2016:AA2020)</f>
        <v>0</v>
      </c>
    </row>
    <row r="2016" spans="1:42" x14ac:dyDescent="0.2">
      <c r="A2016" s="55" t="s">
        <v>1014</v>
      </c>
      <c r="B2016" s="55" t="s">
        <v>1152</v>
      </c>
      <c r="C2016" s="55" t="s">
        <v>1164</v>
      </c>
      <c r="D2016" s="245" t="s">
        <v>1846</v>
      </c>
      <c r="E2016" s="55" t="s">
        <v>1708</v>
      </c>
      <c r="F2016" s="56">
        <v>23.7</v>
      </c>
      <c r="G2016" s="56">
        <v>0</v>
      </c>
      <c r="H2016" s="56">
        <f>ROUND(F2016*AD2016,2)</f>
        <v>0</v>
      </c>
      <c r="I2016" s="56">
        <f>J2016-H2016</f>
        <v>0</v>
      </c>
      <c r="J2016" s="56">
        <f>ROUND(F2016*G2016,2)</f>
        <v>0</v>
      </c>
      <c r="K2016" s="56">
        <v>5.6999999999999998E-4</v>
      </c>
      <c r="L2016" s="56">
        <f>F2016*K2016</f>
        <v>1.3508999999999998E-2</v>
      </c>
      <c r="M2016" s="57" t="s">
        <v>7</v>
      </c>
      <c r="N2016" s="56">
        <f>IF(M2016="5",I2016,0)</f>
        <v>0</v>
      </c>
      <c r="Y2016" s="56">
        <f>IF(AC2016=0,J2016,0)</f>
        <v>0</v>
      </c>
      <c r="Z2016" s="56">
        <f>IF(AC2016=15,J2016,0)</f>
        <v>0</v>
      </c>
      <c r="AA2016" s="56">
        <f>IF(AC2016=21,J2016,0)</f>
        <v>0</v>
      </c>
      <c r="AC2016" s="58">
        <v>21</v>
      </c>
      <c r="AD2016" s="58">
        <f>G2016*0.805751492132393</f>
        <v>0</v>
      </c>
      <c r="AE2016" s="58">
        <f>G2016*(1-0.805751492132393)</f>
        <v>0</v>
      </c>
      <c r="AL2016" s="58">
        <f>F2016*AD2016</f>
        <v>0</v>
      </c>
      <c r="AM2016" s="58">
        <f>F2016*AE2016</f>
        <v>0</v>
      </c>
      <c r="AN2016" s="59" t="s">
        <v>1749</v>
      </c>
      <c r="AO2016" s="59" t="s">
        <v>1763</v>
      </c>
      <c r="AP2016" s="47" t="s">
        <v>1782</v>
      </c>
    </row>
    <row r="2017" spans="1:42" x14ac:dyDescent="0.2">
      <c r="D2017" s="246" t="s">
        <v>1644</v>
      </c>
      <c r="F2017" s="61">
        <v>23.7</v>
      </c>
    </row>
    <row r="2018" spans="1:42" x14ac:dyDescent="0.2">
      <c r="A2018" s="55" t="s">
        <v>1015</v>
      </c>
      <c r="B2018" s="55" t="s">
        <v>1152</v>
      </c>
      <c r="C2018" s="55" t="s">
        <v>1165</v>
      </c>
      <c r="D2018" s="245" t="s">
        <v>1847</v>
      </c>
      <c r="E2018" s="55" t="s">
        <v>1708</v>
      </c>
      <c r="F2018" s="56">
        <v>23.7</v>
      </c>
      <c r="G2018" s="56">
        <v>0</v>
      </c>
      <c r="H2018" s="56">
        <f>ROUND(F2018*AD2018,2)</f>
        <v>0</v>
      </c>
      <c r="I2018" s="56">
        <f>J2018-H2018</f>
        <v>0</v>
      </c>
      <c r="J2018" s="56">
        <f>ROUND(F2018*G2018,2)</f>
        <v>0</v>
      </c>
      <c r="K2018" s="56">
        <v>7.3999999999999999E-4</v>
      </c>
      <c r="L2018" s="56">
        <f>F2018*K2018</f>
        <v>1.7537999999999998E-2</v>
      </c>
      <c r="M2018" s="57" t="s">
        <v>7</v>
      </c>
      <c r="N2018" s="56">
        <f>IF(M2018="5",I2018,0)</f>
        <v>0</v>
      </c>
      <c r="Y2018" s="56">
        <f>IF(AC2018=0,J2018,0)</f>
        <v>0</v>
      </c>
      <c r="Z2018" s="56">
        <f>IF(AC2018=15,J2018,0)</f>
        <v>0</v>
      </c>
      <c r="AA2018" s="56">
        <f>IF(AC2018=21,J2018,0)</f>
        <v>0</v>
      </c>
      <c r="AC2018" s="58">
        <v>21</v>
      </c>
      <c r="AD2018" s="58">
        <f>G2018*0.750758341759353</f>
        <v>0</v>
      </c>
      <c r="AE2018" s="58">
        <f>G2018*(1-0.750758341759353)</f>
        <v>0</v>
      </c>
      <c r="AL2018" s="58">
        <f>F2018*AD2018</f>
        <v>0</v>
      </c>
      <c r="AM2018" s="58">
        <f>F2018*AE2018</f>
        <v>0</v>
      </c>
      <c r="AN2018" s="59" t="s">
        <v>1749</v>
      </c>
      <c r="AO2018" s="59" t="s">
        <v>1763</v>
      </c>
      <c r="AP2018" s="47" t="s">
        <v>1782</v>
      </c>
    </row>
    <row r="2019" spans="1:42" x14ac:dyDescent="0.2">
      <c r="D2019" s="246" t="s">
        <v>1645</v>
      </c>
      <c r="F2019" s="61">
        <v>23.7</v>
      </c>
    </row>
    <row r="2020" spans="1:42" x14ac:dyDescent="0.2">
      <c r="A2020" s="55" t="s">
        <v>1016</v>
      </c>
      <c r="B2020" s="55" t="s">
        <v>1152</v>
      </c>
      <c r="C2020" s="55" t="s">
        <v>1169</v>
      </c>
      <c r="D2020" s="245" t="s">
        <v>1271</v>
      </c>
      <c r="E2020" s="55" t="s">
        <v>1710</v>
      </c>
      <c r="F2020" s="56">
        <v>0.1</v>
      </c>
      <c r="G2020" s="56">
        <v>0</v>
      </c>
      <c r="H2020" s="56">
        <f>ROUND(F2020*AD2020,2)</f>
        <v>0</v>
      </c>
      <c r="I2020" s="56">
        <f>J2020-H2020</f>
        <v>0</v>
      </c>
      <c r="J2020" s="56">
        <f>ROUND(F2020*G2020,2)</f>
        <v>0</v>
      </c>
      <c r="K2020" s="56">
        <v>0</v>
      </c>
      <c r="L2020" s="56">
        <f>F2020*K2020</f>
        <v>0</v>
      </c>
      <c r="M2020" s="57" t="s">
        <v>10</v>
      </c>
      <c r="N2020" s="56">
        <f>IF(M2020="5",I2020,0)</f>
        <v>0</v>
      </c>
      <c r="Y2020" s="56">
        <f>IF(AC2020=0,J2020,0)</f>
        <v>0</v>
      </c>
      <c r="Z2020" s="56">
        <f>IF(AC2020=15,J2020,0)</f>
        <v>0</v>
      </c>
      <c r="AA2020" s="56">
        <f>IF(AC2020=21,J2020,0)</f>
        <v>0</v>
      </c>
      <c r="AC2020" s="58">
        <v>21</v>
      </c>
      <c r="AD2020" s="58">
        <f>G2020*0</f>
        <v>0</v>
      </c>
      <c r="AE2020" s="58">
        <f>G2020*(1-0)</f>
        <v>0</v>
      </c>
      <c r="AL2020" s="58">
        <f>F2020*AD2020</f>
        <v>0</v>
      </c>
      <c r="AM2020" s="58">
        <f>F2020*AE2020</f>
        <v>0</v>
      </c>
      <c r="AN2020" s="59" t="s">
        <v>1749</v>
      </c>
      <c r="AO2020" s="59" t="s">
        <v>1763</v>
      </c>
      <c r="AP2020" s="47" t="s">
        <v>1782</v>
      </c>
    </row>
    <row r="2021" spans="1:42" x14ac:dyDescent="0.2">
      <c r="D2021" s="246" t="s">
        <v>1646</v>
      </c>
      <c r="F2021" s="61">
        <v>0.1</v>
      </c>
    </row>
    <row r="2022" spans="1:42" x14ac:dyDescent="0.2">
      <c r="A2022" s="52"/>
      <c r="B2022" s="53" t="s">
        <v>1152</v>
      </c>
      <c r="C2022" s="53" t="s">
        <v>710</v>
      </c>
      <c r="D2022" s="269" t="s">
        <v>1273</v>
      </c>
      <c r="E2022" s="270"/>
      <c r="F2022" s="270"/>
      <c r="G2022" s="270"/>
      <c r="H2022" s="54">
        <f>SUM(H2023:H2023)</f>
        <v>0</v>
      </c>
      <c r="I2022" s="54">
        <f>SUM(I2023:I2023)</f>
        <v>0</v>
      </c>
      <c r="J2022" s="54">
        <f>H2022+I2022</f>
        <v>0</v>
      </c>
      <c r="K2022" s="47"/>
      <c r="L2022" s="54">
        <f>SUM(L2023:L2023)</f>
        <v>0</v>
      </c>
      <c r="O2022" s="54">
        <f>IF(P2022="PR",J2022,SUM(N2023:N2023))</f>
        <v>0</v>
      </c>
      <c r="P2022" s="47" t="s">
        <v>1735</v>
      </c>
      <c r="Q2022" s="54">
        <f>IF(P2022="HS",H2022,0)</f>
        <v>0</v>
      </c>
      <c r="R2022" s="54">
        <f>IF(P2022="HS",I2022-O2022,0)</f>
        <v>0</v>
      </c>
      <c r="S2022" s="54">
        <f>IF(P2022="PS",H2022,0)</f>
        <v>0</v>
      </c>
      <c r="T2022" s="54">
        <f>IF(P2022="PS",I2022-O2022,0)</f>
        <v>0</v>
      </c>
      <c r="U2022" s="54">
        <f>IF(P2022="MP",H2022,0)</f>
        <v>0</v>
      </c>
      <c r="V2022" s="54">
        <f>IF(P2022="MP",I2022-O2022,0)</f>
        <v>0</v>
      </c>
      <c r="W2022" s="54">
        <f>IF(P2022="OM",H2022,0)</f>
        <v>0</v>
      </c>
      <c r="X2022" s="47" t="s">
        <v>1152</v>
      </c>
      <c r="AH2022" s="54">
        <f>SUM(Y2023:Y2023)</f>
        <v>0</v>
      </c>
      <c r="AI2022" s="54">
        <f>SUM(Z2023:Z2023)</f>
        <v>0</v>
      </c>
      <c r="AJ2022" s="54">
        <f>SUM(AA2023:AA2023)</f>
        <v>0</v>
      </c>
    </row>
    <row r="2023" spans="1:42" x14ac:dyDescent="0.2">
      <c r="A2023" s="55" t="s">
        <v>1017</v>
      </c>
      <c r="B2023" s="55" t="s">
        <v>1152</v>
      </c>
      <c r="C2023" s="55" t="s">
        <v>1236</v>
      </c>
      <c r="D2023" s="55" t="s">
        <v>1274</v>
      </c>
      <c r="E2023" s="55" t="s">
        <v>1711</v>
      </c>
      <c r="F2023" s="56">
        <v>1</v>
      </c>
      <c r="G2023" s="56">
        <v>0</v>
      </c>
      <c r="H2023" s="56">
        <f>ROUND(F2023*AD2023,2)</f>
        <v>0</v>
      </c>
      <c r="I2023" s="56">
        <f>J2023-H2023</f>
        <v>0</v>
      </c>
      <c r="J2023" s="56">
        <f>ROUND(F2023*G2023,2)</f>
        <v>0</v>
      </c>
      <c r="K2023" s="56">
        <v>0</v>
      </c>
      <c r="L2023" s="56">
        <f>F2023*K2023</f>
        <v>0</v>
      </c>
      <c r="M2023" s="57" t="s">
        <v>7</v>
      </c>
      <c r="N2023" s="56">
        <f>IF(M2023="5",I2023,0)</f>
        <v>0</v>
      </c>
      <c r="Y2023" s="56">
        <f>IF(AC2023=0,J2023,0)</f>
        <v>0</v>
      </c>
      <c r="Z2023" s="56">
        <f>IF(AC2023=15,J2023,0)</f>
        <v>0</v>
      </c>
      <c r="AA2023" s="56">
        <f>IF(AC2023=21,J2023,0)</f>
        <v>0</v>
      </c>
      <c r="AC2023" s="58">
        <v>21</v>
      </c>
      <c r="AD2023" s="58">
        <f>G2023*0</f>
        <v>0</v>
      </c>
      <c r="AE2023" s="58">
        <f>G2023*(1-0)</f>
        <v>0</v>
      </c>
      <c r="AL2023" s="58">
        <f>F2023*AD2023</f>
        <v>0</v>
      </c>
      <c r="AM2023" s="58">
        <f>F2023*AE2023</f>
        <v>0</v>
      </c>
      <c r="AN2023" s="59" t="s">
        <v>1750</v>
      </c>
      <c r="AO2023" s="59" t="s">
        <v>1764</v>
      </c>
      <c r="AP2023" s="47" t="s">
        <v>1782</v>
      </c>
    </row>
    <row r="2024" spans="1:42" x14ac:dyDescent="0.2">
      <c r="D2024" s="60" t="s">
        <v>1275</v>
      </c>
      <c r="F2024" s="61">
        <v>1</v>
      </c>
    </row>
    <row r="2025" spans="1:42" x14ac:dyDescent="0.2">
      <c r="A2025" s="52"/>
      <c r="B2025" s="53" t="s">
        <v>1152</v>
      </c>
      <c r="C2025" s="53" t="s">
        <v>714</v>
      </c>
      <c r="D2025" s="269" t="s">
        <v>1276</v>
      </c>
      <c r="E2025" s="270"/>
      <c r="F2025" s="270"/>
      <c r="G2025" s="270"/>
      <c r="H2025" s="54">
        <f>SUM(H2026:H2060)</f>
        <v>0</v>
      </c>
      <c r="I2025" s="54">
        <f>SUM(I2026:I2060)</f>
        <v>0</v>
      </c>
      <c r="J2025" s="54">
        <f>H2025+I2025</f>
        <v>0</v>
      </c>
      <c r="K2025" s="47"/>
      <c r="L2025" s="54">
        <f>SUM(L2026:L2060)</f>
        <v>0.21196000000000007</v>
      </c>
      <c r="O2025" s="54">
        <f>IF(P2025="PR",J2025,SUM(N2026:N2060))</f>
        <v>0</v>
      </c>
      <c r="P2025" s="47" t="s">
        <v>1735</v>
      </c>
      <c r="Q2025" s="54">
        <f>IF(P2025="HS",H2025,0)</f>
        <v>0</v>
      </c>
      <c r="R2025" s="54">
        <f>IF(P2025="HS",I2025-O2025,0)</f>
        <v>0</v>
      </c>
      <c r="S2025" s="54">
        <f>IF(P2025="PS",H2025,0)</f>
        <v>0</v>
      </c>
      <c r="T2025" s="54">
        <f>IF(P2025="PS",I2025-O2025,0)</f>
        <v>0</v>
      </c>
      <c r="U2025" s="54">
        <f>IF(P2025="MP",H2025,0)</f>
        <v>0</v>
      </c>
      <c r="V2025" s="54">
        <f>IF(P2025="MP",I2025-O2025,0)</f>
        <v>0</v>
      </c>
      <c r="W2025" s="54">
        <f>IF(P2025="OM",H2025,0)</f>
        <v>0</v>
      </c>
      <c r="X2025" s="47" t="s">
        <v>1152</v>
      </c>
      <c r="AH2025" s="54">
        <f>SUM(Y2026:Y2060)</f>
        <v>0</v>
      </c>
      <c r="AI2025" s="54">
        <f>SUM(Z2026:Z2060)</f>
        <v>0</v>
      </c>
      <c r="AJ2025" s="54">
        <f>SUM(AA2026:AA2060)</f>
        <v>0</v>
      </c>
    </row>
    <row r="2026" spans="1:42" x14ac:dyDescent="0.2">
      <c r="A2026" s="55" t="s">
        <v>1018</v>
      </c>
      <c r="B2026" s="55" t="s">
        <v>1152</v>
      </c>
      <c r="C2026" s="55" t="s">
        <v>1173</v>
      </c>
      <c r="D2026" s="55" t="s">
        <v>1278</v>
      </c>
      <c r="E2026" s="55" t="s">
        <v>1712</v>
      </c>
      <c r="F2026" s="56">
        <v>4</v>
      </c>
      <c r="G2026" s="56">
        <v>0</v>
      </c>
      <c r="H2026" s="56">
        <f>ROUND(F2026*AD2026,2)</f>
        <v>0</v>
      </c>
      <c r="I2026" s="56">
        <f>J2026-H2026</f>
        <v>0</v>
      </c>
      <c r="J2026" s="56">
        <f>ROUND(F2026*G2026,2)</f>
        <v>0</v>
      </c>
      <c r="K2026" s="56">
        <v>1.1999999999999999E-3</v>
      </c>
      <c r="L2026" s="56">
        <f>F2026*K2026</f>
        <v>4.7999999999999996E-3</v>
      </c>
      <c r="M2026" s="57" t="s">
        <v>7</v>
      </c>
      <c r="N2026" s="56">
        <f>IF(M2026="5",I2026,0)</f>
        <v>0</v>
      </c>
      <c r="Y2026" s="56">
        <f>IF(AC2026=0,J2026,0)</f>
        <v>0</v>
      </c>
      <c r="Z2026" s="56">
        <f>IF(AC2026=15,J2026,0)</f>
        <v>0</v>
      </c>
      <c r="AA2026" s="56">
        <f>IF(AC2026=21,J2026,0)</f>
        <v>0</v>
      </c>
      <c r="AC2026" s="58">
        <v>21</v>
      </c>
      <c r="AD2026" s="58">
        <f>G2026*0.50771855010661</f>
        <v>0</v>
      </c>
      <c r="AE2026" s="58">
        <f>G2026*(1-0.50771855010661)</f>
        <v>0</v>
      </c>
      <c r="AL2026" s="58">
        <f>F2026*AD2026</f>
        <v>0</v>
      </c>
      <c r="AM2026" s="58">
        <f>F2026*AE2026</f>
        <v>0</v>
      </c>
      <c r="AN2026" s="59" t="s">
        <v>1751</v>
      </c>
      <c r="AO2026" s="59" t="s">
        <v>1764</v>
      </c>
      <c r="AP2026" s="47" t="s">
        <v>1782</v>
      </c>
    </row>
    <row r="2027" spans="1:42" x14ac:dyDescent="0.2">
      <c r="D2027" s="60" t="s">
        <v>1647</v>
      </c>
      <c r="F2027" s="61">
        <v>4</v>
      </c>
    </row>
    <row r="2028" spans="1:42" x14ac:dyDescent="0.2">
      <c r="A2028" s="62" t="s">
        <v>1019</v>
      </c>
      <c r="B2028" s="62" t="s">
        <v>1152</v>
      </c>
      <c r="C2028" s="62" t="s">
        <v>1175</v>
      </c>
      <c r="D2028" s="62" t="s">
        <v>1279</v>
      </c>
      <c r="E2028" s="62" t="s">
        <v>1712</v>
      </c>
      <c r="F2028" s="63">
        <v>4</v>
      </c>
      <c r="G2028" s="63">
        <v>0</v>
      </c>
      <c r="H2028" s="63">
        <f>ROUND(F2028*AD2028,2)</f>
        <v>0</v>
      </c>
      <c r="I2028" s="63">
        <f>J2028-H2028</f>
        <v>0</v>
      </c>
      <c r="J2028" s="63">
        <f>ROUND(F2028*G2028,2)</f>
        <v>0</v>
      </c>
      <c r="K2028" s="63">
        <v>7.3999999999999999E-4</v>
      </c>
      <c r="L2028" s="63">
        <f>F2028*K2028</f>
        <v>2.96E-3</v>
      </c>
      <c r="M2028" s="64" t="s">
        <v>1731</v>
      </c>
      <c r="N2028" s="63">
        <f>IF(M2028="5",I2028,0)</f>
        <v>0</v>
      </c>
      <c r="Y2028" s="63">
        <f>IF(AC2028=0,J2028,0)</f>
        <v>0</v>
      </c>
      <c r="Z2028" s="63">
        <f>IF(AC2028=15,J2028,0)</f>
        <v>0</v>
      </c>
      <c r="AA2028" s="63">
        <f>IF(AC2028=21,J2028,0)</f>
        <v>0</v>
      </c>
      <c r="AC2028" s="58">
        <v>21</v>
      </c>
      <c r="AD2028" s="58">
        <f>G2028*1</f>
        <v>0</v>
      </c>
      <c r="AE2028" s="58">
        <f>G2028*(1-1)</f>
        <v>0</v>
      </c>
      <c r="AL2028" s="58">
        <f>F2028*AD2028</f>
        <v>0</v>
      </c>
      <c r="AM2028" s="58">
        <f>F2028*AE2028</f>
        <v>0</v>
      </c>
      <c r="AN2028" s="59" t="s">
        <v>1751</v>
      </c>
      <c r="AO2028" s="59" t="s">
        <v>1764</v>
      </c>
      <c r="AP2028" s="47" t="s">
        <v>1782</v>
      </c>
    </row>
    <row r="2029" spans="1:42" x14ac:dyDescent="0.2">
      <c r="D2029" s="60" t="s">
        <v>1647</v>
      </c>
      <c r="F2029" s="61">
        <v>4</v>
      </c>
    </row>
    <row r="2030" spans="1:42" x14ac:dyDescent="0.2">
      <c r="A2030" s="62" t="s">
        <v>1020</v>
      </c>
      <c r="B2030" s="62" t="s">
        <v>1152</v>
      </c>
      <c r="C2030" s="62" t="s">
        <v>1174</v>
      </c>
      <c r="D2030" s="248" t="s">
        <v>1852</v>
      </c>
      <c r="E2030" s="62" t="s">
        <v>1712</v>
      </c>
      <c r="F2030" s="63">
        <v>4</v>
      </c>
      <c r="G2030" s="63">
        <v>0</v>
      </c>
      <c r="H2030" s="63">
        <f>ROUND(F2030*AD2030,2)</f>
        <v>0</v>
      </c>
      <c r="I2030" s="63">
        <f>J2030-H2030</f>
        <v>0</v>
      </c>
      <c r="J2030" s="63">
        <f>ROUND(F2030*G2030,2)</f>
        <v>0</v>
      </c>
      <c r="K2030" s="63">
        <v>1.0499999999999999E-3</v>
      </c>
      <c r="L2030" s="63">
        <f>F2030*K2030</f>
        <v>4.1999999999999997E-3</v>
      </c>
      <c r="M2030" s="64" t="s">
        <v>1731</v>
      </c>
      <c r="N2030" s="63">
        <f>IF(M2030="5",I2030,0)</f>
        <v>0</v>
      </c>
      <c r="Y2030" s="63">
        <f>IF(AC2030=0,J2030,0)</f>
        <v>0</v>
      </c>
      <c r="Z2030" s="63">
        <f>IF(AC2030=15,J2030,0)</f>
        <v>0</v>
      </c>
      <c r="AA2030" s="63">
        <f>IF(AC2030=21,J2030,0)</f>
        <v>0</v>
      </c>
      <c r="AC2030" s="58">
        <v>21</v>
      </c>
      <c r="AD2030" s="58">
        <f>G2030*1</f>
        <v>0</v>
      </c>
      <c r="AE2030" s="58">
        <f>G2030*(1-1)</f>
        <v>0</v>
      </c>
      <c r="AL2030" s="58">
        <f>F2030*AD2030</f>
        <v>0</v>
      </c>
      <c r="AM2030" s="58">
        <f>F2030*AE2030</f>
        <v>0</v>
      </c>
      <c r="AN2030" s="59" t="s">
        <v>1751</v>
      </c>
      <c r="AO2030" s="59" t="s">
        <v>1764</v>
      </c>
      <c r="AP2030" s="47" t="s">
        <v>1782</v>
      </c>
    </row>
    <row r="2031" spans="1:42" x14ac:dyDescent="0.2">
      <c r="D2031" s="60" t="s">
        <v>1647</v>
      </c>
      <c r="F2031" s="61">
        <v>4</v>
      </c>
    </row>
    <row r="2032" spans="1:42" x14ac:dyDescent="0.2">
      <c r="A2032" s="55" t="s">
        <v>1021</v>
      </c>
      <c r="B2032" s="55" t="s">
        <v>1152</v>
      </c>
      <c r="C2032" s="55" t="s">
        <v>1171</v>
      </c>
      <c r="D2032" s="55" t="s">
        <v>1837</v>
      </c>
      <c r="E2032" s="55" t="s">
        <v>1712</v>
      </c>
      <c r="F2032" s="56">
        <v>4</v>
      </c>
      <c r="G2032" s="56">
        <v>0</v>
      </c>
      <c r="H2032" s="56">
        <f>ROUND(F2032*AD2032,2)</f>
        <v>0</v>
      </c>
      <c r="I2032" s="56">
        <f>J2032-H2032</f>
        <v>0</v>
      </c>
      <c r="J2032" s="56">
        <f>ROUND(F2032*G2032,2)</f>
        <v>0</v>
      </c>
      <c r="K2032" s="56">
        <v>1.41E-3</v>
      </c>
      <c r="L2032" s="56">
        <f>F2032*K2032</f>
        <v>5.64E-3</v>
      </c>
      <c r="M2032" s="57" t="s">
        <v>7</v>
      </c>
      <c r="N2032" s="56">
        <f>IF(M2032="5",I2032,0)</f>
        <v>0</v>
      </c>
      <c r="Y2032" s="56">
        <f>IF(AC2032=0,J2032,0)</f>
        <v>0</v>
      </c>
      <c r="Z2032" s="56">
        <f>IF(AC2032=15,J2032,0)</f>
        <v>0</v>
      </c>
      <c r="AA2032" s="56">
        <f>IF(AC2032=21,J2032,0)</f>
        <v>0</v>
      </c>
      <c r="AC2032" s="58">
        <v>21</v>
      </c>
      <c r="AD2032" s="58">
        <f>G2032*0.538136882129278</f>
        <v>0</v>
      </c>
      <c r="AE2032" s="58">
        <f>G2032*(1-0.538136882129278)</f>
        <v>0</v>
      </c>
      <c r="AL2032" s="58">
        <f>F2032*AD2032</f>
        <v>0</v>
      </c>
      <c r="AM2032" s="58">
        <f>F2032*AE2032</f>
        <v>0</v>
      </c>
      <c r="AN2032" s="59" t="s">
        <v>1751</v>
      </c>
      <c r="AO2032" s="59" t="s">
        <v>1764</v>
      </c>
      <c r="AP2032" s="47" t="s">
        <v>1782</v>
      </c>
    </row>
    <row r="2033" spans="1:42" x14ac:dyDescent="0.2">
      <c r="D2033" s="60" t="s">
        <v>1647</v>
      </c>
      <c r="F2033" s="61">
        <v>4</v>
      </c>
    </row>
    <row r="2034" spans="1:42" x14ac:dyDescent="0.2">
      <c r="A2034" s="62" t="s">
        <v>1022</v>
      </c>
      <c r="B2034" s="62" t="s">
        <v>1152</v>
      </c>
      <c r="C2034" s="62" t="s">
        <v>1172</v>
      </c>
      <c r="D2034" s="247" t="s">
        <v>1851</v>
      </c>
      <c r="E2034" s="62" t="s">
        <v>1712</v>
      </c>
      <c r="F2034" s="63">
        <v>4</v>
      </c>
      <c r="G2034" s="63">
        <v>0</v>
      </c>
      <c r="H2034" s="63">
        <f>ROUND(F2034*AD2034,2)</f>
        <v>0</v>
      </c>
      <c r="I2034" s="63">
        <f>J2034-H2034</f>
        <v>0</v>
      </c>
      <c r="J2034" s="63">
        <f>ROUND(F2034*G2034,2)</f>
        <v>0</v>
      </c>
      <c r="K2034" s="63">
        <v>1.4E-2</v>
      </c>
      <c r="L2034" s="63">
        <f>F2034*K2034</f>
        <v>5.6000000000000001E-2</v>
      </c>
      <c r="M2034" s="64" t="s">
        <v>1731</v>
      </c>
      <c r="N2034" s="63">
        <f>IF(M2034="5",I2034,0)</f>
        <v>0</v>
      </c>
      <c r="Y2034" s="63">
        <f>IF(AC2034=0,J2034,0)</f>
        <v>0</v>
      </c>
      <c r="Z2034" s="63">
        <f>IF(AC2034=15,J2034,0)</f>
        <v>0</v>
      </c>
      <c r="AA2034" s="63">
        <f>IF(AC2034=21,J2034,0)</f>
        <v>0</v>
      </c>
      <c r="AC2034" s="58">
        <v>21</v>
      </c>
      <c r="AD2034" s="58">
        <f>G2034*1</f>
        <v>0</v>
      </c>
      <c r="AE2034" s="58">
        <f>G2034*(1-1)</f>
        <v>0</v>
      </c>
      <c r="AL2034" s="58">
        <f>F2034*AD2034</f>
        <v>0</v>
      </c>
      <c r="AM2034" s="58">
        <f>F2034*AE2034</f>
        <v>0</v>
      </c>
      <c r="AN2034" s="59" t="s">
        <v>1751</v>
      </c>
      <c r="AO2034" s="59" t="s">
        <v>1764</v>
      </c>
      <c r="AP2034" s="47" t="s">
        <v>1782</v>
      </c>
    </row>
    <row r="2035" spans="1:42" x14ac:dyDescent="0.2">
      <c r="D2035" s="60" t="s">
        <v>1647</v>
      </c>
      <c r="F2035" s="61">
        <v>4</v>
      </c>
    </row>
    <row r="2036" spans="1:42" x14ac:dyDescent="0.2">
      <c r="A2036" s="55" t="s">
        <v>1023</v>
      </c>
      <c r="B2036" s="55" t="s">
        <v>1152</v>
      </c>
      <c r="C2036" s="55" t="s">
        <v>1176</v>
      </c>
      <c r="D2036" s="55" t="s">
        <v>1280</v>
      </c>
      <c r="E2036" s="55" t="s">
        <v>1713</v>
      </c>
      <c r="F2036" s="56">
        <v>4</v>
      </c>
      <c r="G2036" s="56">
        <v>0</v>
      </c>
      <c r="H2036" s="56">
        <f>ROUND(F2036*AD2036,2)</f>
        <v>0</v>
      </c>
      <c r="I2036" s="56">
        <f>J2036-H2036</f>
        <v>0</v>
      </c>
      <c r="J2036" s="56">
        <f>ROUND(F2036*G2036,2)</f>
        <v>0</v>
      </c>
      <c r="K2036" s="56">
        <v>4.0000000000000001E-3</v>
      </c>
      <c r="L2036" s="56">
        <f>F2036*K2036</f>
        <v>1.6E-2</v>
      </c>
      <c r="M2036" s="57" t="s">
        <v>7</v>
      </c>
      <c r="N2036" s="56">
        <f>IF(M2036="5",I2036,0)</f>
        <v>0</v>
      </c>
      <c r="Y2036" s="56">
        <f>IF(AC2036=0,J2036,0)</f>
        <v>0</v>
      </c>
      <c r="Z2036" s="56">
        <f>IF(AC2036=15,J2036,0)</f>
        <v>0</v>
      </c>
      <c r="AA2036" s="56">
        <f>IF(AC2036=21,J2036,0)</f>
        <v>0</v>
      </c>
      <c r="AC2036" s="58">
        <v>21</v>
      </c>
      <c r="AD2036" s="58">
        <f>G2036*0.62904717853839</f>
        <v>0</v>
      </c>
      <c r="AE2036" s="58">
        <f>G2036*(1-0.62904717853839)</f>
        <v>0</v>
      </c>
      <c r="AL2036" s="58">
        <f>F2036*AD2036</f>
        <v>0</v>
      </c>
      <c r="AM2036" s="58">
        <f>F2036*AE2036</f>
        <v>0</v>
      </c>
      <c r="AN2036" s="59" t="s">
        <v>1751</v>
      </c>
      <c r="AO2036" s="59" t="s">
        <v>1764</v>
      </c>
      <c r="AP2036" s="47" t="s">
        <v>1782</v>
      </c>
    </row>
    <row r="2037" spans="1:42" x14ac:dyDescent="0.2">
      <c r="D2037" s="60" t="s">
        <v>1647</v>
      </c>
      <c r="F2037" s="61">
        <v>4</v>
      </c>
    </row>
    <row r="2038" spans="1:42" x14ac:dyDescent="0.2">
      <c r="A2038" s="62" t="s">
        <v>1024</v>
      </c>
      <c r="B2038" s="62" t="s">
        <v>1152</v>
      </c>
      <c r="C2038" s="62" t="s">
        <v>1177</v>
      </c>
      <c r="D2038" s="249" t="s">
        <v>1853</v>
      </c>
      <c r="E2038" s="62" t="s">
        <v>1712</v>
      </c>
      <c r="F2038" s="63">
        <v>4</v>
      </c>
      <c r="G2038" s="63">
        <v>0</v>
      </c>
      <c r="H2038" s="63">
        <f>ROUND(F2038*AD2038,2)</f>
        <v>0</v>
      </c>
      <c r="I2038" s="63">
        <f>J2038-H2038</f>
        <v>0</v>
      </c>
      <c r="J2038" s="63">
        <f>ROUND(F2038*G2038,2)</f>
        <v>0</v>
      </c>
      <c r="K2038" s="63">
        <v>1.4500000000000001E-2</v>
      </c>
      <c r="L2038" s="63">
        <f>F2038*K2038</f>
        <v>5.8000000000000003E-2</v>
      </c>
      <c r="M2038" s="64" t="s">
        <v>1731</v>
      </c>
      <c r="N2038" s="63">
        <f>IF(M2038="5",I2038,0)</f>
        <v>0</v>
      </c>
      <c r="Y2038" s="63">
        <f>IF(AC2038=0,J2038,0)</f>
        <v>0</v>
      </c>
      <c r="Z2038" s="63">
        <f>IF(AC2038=15,J2038,0)</f>
        <v>0</v>
      </c>
      <c r="AA2038" s="63">
        <f>IF(AC2038=21,J2038,0)</f>
        <v>0</v>
      </c>
      <c r="AC2038" s="58">
        <v>21</v>
      </c>
      <c r="AD2038" s="58">
        <f>G2038*1</f>
        <v>0</v>
      </c>
      <c r="AE2038" s="58">
        <f>G2038*(1-1)</f>
        <v>0</v>
      </c>
      <c r="AL2038" s="58">
        <f>F2038*AD2038</f>
        <v>0</v>
      </c>
      <c r="AM2038" s="58">
        <f>F2038*AE2038</f>
        <v>0</v>
      </c>
      <c r="AN2038" s="59" t="s">
        <v>1751</v>
      </c>
      <c r="AO2038" s="59" t="s">
        <v>1764</v>
      </c>
      <c r="AP2038" s="47" t="s">
        <v>1782</v>
      </c>
    </row>
    <row r="2039" spans="1:42" x14ac:dyDescent="0.2">
      <c r="D2039" s="60" t="s">
        <v>1647</v>
      </c>
      <c r="F2039" s="61">
        <v>4</v>
      </c>
    </row>
    <row r="2040" spans="1:42" x14ac:dyDescent="0.2">
      <c r="A2040" s="62" t="s">
        <v>1025</v>
      </c>
      <c r="B2040" s="62" t="s">
        <v>1152</v>
      </c>
      <c r="C2040" s="62" t="s">
        <v>1178</v>
      </c>
      <c r="D2040" s="62" t="s">
        <v>1838</v>
      </c>
      <c r="E2040" s="62" t="s">
        <v>1712</v>
      </c>
      <c r="F2040" s="63">
        <v>4</v>
      </c>
      <c r="G2040" s="63">
        <v>0</v>
      </c>
      <c r="H2040" s="63">
        <f>ROUND(F2040*AD2040,2)</f>
        <v>0</v>
      </c>
      <c r="I2040" s="63">
        <f>J2040-H2040</f>
        <v>0</v>
      </c>
      <c r="J2040" s="63">
        <f>ROUND(F2040*G2040,2)</f>
        <v>0</v>
      </c>
      <c r="K2040" s="63">
        <v>1E-3</v>
      </c>
      <c r="L2040" s="63">
        <f>F2040*K2040</f>
        <v>4.0000000000000001E-3</v>
      </c>
      <c r="M2040" s="64" t="s">
        <v>1731</v>
      </c>
      <c r="N2040" s="63">
        <f>IF(M2040="5",I2040,0)</f>
        <v>0</v>
      </c>
      <c r="Y2040" s="63">
        <f>IF(AC2040=0,J2040,0)</f>
        <v>0</v>
      </c>
      <c r="Z2040" s="63">
        <f>IF(AC2040=15,J2040,0)</f>
        <v>0</v>
      </c>
      <c r="AA2040" s="63">
        <f>IF(AC2040=21,J2040,0)</f>
        <v>0</v>
      </c>
      <c r="AC2040" s="58">
        <v>21</v>
      </c>
      <c r="AD2040" s="58">
        <f>G2040*1</f>
        <v>0</v>
      </c>
      <c r="AE2040" s="58">
        <f>G2040*(1-1)</f>
        <v>0</v>
      </c>
      <c r="AL2040" s="58">
        <f>F2040*AD2040</f>
        <v>0</v>
      </c>
      <c r="AM2040" s="58">
        <f>F2040*AE2040</f>
        <v>0</v>
      </c>
      <c r="AN2040" s="59" t="s">
        <v>1751</v>
      </c>
      <c r="AO2040" s="59" t="s">
        <v>1764</v>
      </c>
      <c r="AP2040" s="47" t="s">
        <v>1782</v>
      </c>
    </row>
    <row r="2041" spans="1:42" x14ac:dyDescent="0.2">
      <c r="D2041" s="60" t="s">
        <v>1647</v>
      </c>
      <c r="F2041" s="61">
        <v>4</v>
      </c>
    </row>
    <row r="2042" spans="1:42" x14ac:dyDescent="0.2">
      <c r="A2042" s="55" t="s">
        <v>1026</v>
      </c>
      <c r="B2042" s="55" t="s">
        <v>1152</v>
      </c>
      <c r="C2042" s="55" t="s">
        <v>1237</v>
      </c>
      <c r="D2042" s="55" t="s">
        <v>1617</v>
      </c>
      <c r="E2042" s="55" t="s">
        <v>1713</v>
      </c>
      <c r="F2042" s="56">
        <v>2</v>
      </c>
      <c r="G2042" s="56">
        <v>0</v>
      </c>
      <c r="H2042" s="56">
        <f>ROUND(F2042*AD2042,2)</f>
        <v>0</v>
      </c>
      <c r="I2042" s="56">
        <f>J2042-H2042</f>
        <v>0</v>
      </c>
      <c r="J2042" s="56">
        <f>ROUND(F2042*G2042,2)</f>
        <v>0</v>
      </c>
      <c r="K2042" s="56">
        <v>1.1000000000000001E-3</v>
      </c>
      <c r="L2042" s="56">
        <f>F2042*K2042</f>
        <v>2.2000000000000001E-3</v>
      </c>
      <c r="M2042" s="57" t="s">
        <v>7</v>
      </c>
      <c r="N2042" s="56">
        <f>IF(M2042="5",I2042,0)</f>
        <v>0</v>
      </c>
      <c r="Y2042" s="56">
        <f>IF(AC2042=0,J2042,0)</f>
        <v>0</v>
      </c>
      <c r="Z2042" s="56">
        <f>IF(AC2042=15,J2042,0)</f>
        <v>0</v>
      </c>
      <c r="AA2042" s="56">
        <f>IF(AC2042=21,J2042,0)</f>
        <v>0</v>
      </c>
      <c r="AC2042" s="58">
        <v>21</v>
      </c>
      <c r="AD2042" s="58">
        <f>G2042*0.67834449596428</f>
        <v>0</v>
      </c>
      <c r="AE2042" s="58">
        <f>G2042*(1-0.67834449596428)</f>
        <v>0</v>
      </c>
      <c r="AL2042" s="58">
        <f>F2042*AD2042</f>
        <v>0</v>
      </c>
      <c r="AM2042" s="58">
        <f>F2042*AE2042</f>
        <v>0</v>
      </c>
      <c r="AN2042" s="59" t="s">
        <v>1751</v>
      </c>
      <c r="AO2042" s="59" t="s">
        <v>1764</v>
      </c>
      <c r="AP2042" s="47" t="s">
        <v>1782</v>
      </c>
    </row>
    <row r="2043" spans="1:42" x14ac:dyDescent="0.2">
      <c r="D2043" s="60" t="s">
        <v>1357</v>
      </c>
      <c r="F2043" s="61">
        <v>2</v>
      </c>
    </row>
    <row r="2044" spans="1:42" x14ac:dyDescent="0.2">
      <c r="A2044" s="62" t="s">
        <v>1027</v>
      </c>
      <c r="B2044" s="62" t="s">
        <v>1152</v>
      </c>
      <c r="C2044" s="62" t="s">
        <v>1238</v>
      </c>
      <c r="D2044" s="250" t="s">
        <v>1866</v>
      </c>
      <c r="E2044" s="62" t="s">
        <v>1712</v>
      </c>
      <c r="F2044" s="63">
        <v>2</v>
      </c>
      <c r="G2044" s="63">
        <v>0</v>
      </c>
      <c r="H2044" s="63">
        <f>ROUND(F2044*AD2044,2)</f>
        <v>0</v>
      </c>
      <c r="I2044" s="63">
        <f>J2044-H2044</f>
        <v>0</v>
      </c>
      <c r="J2044" s="63">
        <f>ROUND(F2044*G2044,2)</f>
        <v>0</v>
      </c>
      <c r="K2044" s="63">
        <v>1.43E-2</v>
      </c>
      <c r="L2044" s="63">
        <f>F2044*K2044</f>
        <v>2.86E-2</v>
      </c>
      <c r="M2044" s="64" t="s">
        <v>1731</v>
      </c>
      <c r="N2044" s="63">
        <f>IF(M2044="5",I2044,0)</f>
        <v>0</v>
      </c>
      <c r="Y2044" s="63">
        <f>IF(AC2044=0,J2044,0)</f>
        <v>0</v>
      </c>
      <c r="Z2044" s="63">
        <f>IF(AC2044=15,J2044,0)</f>
        <v>0</v>
      </c>
      <c r="AA2044" s="63">
        <f>IF(AC2044=21,J2044,0)</f>
        <v>0</v>
      </c>
      <c r="AC2044" s="58">
        <v>21</v>
      </c>
      <c r="AD2044" s="58">
        <f>G2044*1</f>
        <v>0</v>
      </c>
      <c r="AE2044" s="58">
        <f>G2044*(1-1)</f>
        <v>0</v>
      </c>
      <c r="AL2044" s="58">
        <f>F2044*AD2044</f>
        <v>0</v>
      </c>
      <c r="AM2044" s="58">
        <f>F2044*AE2044</f>
        <v>0</v>
      </c>
      <c r="AN2044" s="59" t="s">
        <v>1751</v>
      </c>
      <c r="AO2044" s="59" t="s">
        <v>1764</v>
      </c>
      <c r="AP2044" s="47" t="s">
        <v>1782</v>
      </c>
    </row>
    <row r="2045" spans="1:42" x14ac:dyDescent="0.2">
      <c r="D2045" s="60" t="s">
        <v>1357</v>
      </c>
      <c r="F2045" s="61">
        <v>2</v>
      </c>
    </row>
    <row r="2046" spans="1:42" x14ac:dyDescent="0.2">
      <c r="A2046" s="55" t="s">
        <v>1028</v>
      </c>
      <c r="B2046" s="55" t="s">
        <v>1152</v>
      </c>
      <c r="C2046" s="55" t="s">
        <v>1179</v>
      </c>
      <c r="D2046" s="55" t="s">
        <v>1281</v>
      </c>
      <c r="E2046" s="55" t="s">
        <v>1713</v>
      </c>
      <c r="F2046" s="56">
        <v>2</v>
      </c>
      <c r="G2046" s="56">
        <v>0</v>
      </c>
      <c r="H2046" s="56">
        <f>ROUND(F2046*AD2046,2)</f>
        <v>0</v>
      </c>
      <c r="I2046" s="56">
        <f>J2046-H2046</f>
        <v>0</v>
      </c>
      <c r="J2046" s="56">
        <f>ROUND(F2046*G2046,2)</f>
        <v>0</v>
      </c>
      <c r="K2046" s="56">
        <v>1.7000000000000001E-4</v>
      </c>
      <c r="L2046" s="56">
        <f>F2046*K2046</f>
        <v>3.4000000000000002E-4</v>
      </c>
      <c r="M2046" s="57" t="s">
        <v>7</v>
      </c>
      <c r="N2046" s="56">
        <f>IF(M2046="5",I2046,0)</f>
        <v>0</v>
      </c>
      <c r="Y2046" s="56">
        <f>IF(AC2046=0,J2046,0)</f>
        <v>0</v>
      </c>
      <c r="Z2046" s="56">
        <f>IF(AC2046=15,J2046,0)</f>
        <v>0</v>
      </c>
      <c r="AA2046" s="56">
        <f>IF(AC2046=21,J2046,0)</f>
        <v>0</v>
      </c>
      <c r="AC2046" s="58">
        <v>21</v>
      </c>
      <c r="AD2046" s="58">
        <f>G2046*0.503959731543624</f>
        <v>0</v>
      </c>
      <c r="AE2046" s="58">
        <f>G2046*(1-0.503959731543624)</f>
        <v>0</v>
      </c>
      <c r="AL2046" s="58">
        <f>F2046*AD2046</f>
        <v>0</v>
      </c>
      <c r="AM2046" s="58">
        <f>F2046*AE2046</f>
        <v>0</v>
      </c>
      <c r="AN2046" s="59" t="s">
        <v>1751</v>
      </c>
      <c r="AO2046" s="59" t="s">
        <v>1764</v>
      </c>
      <c r="AP2046" s="47" t="s">
        <v>1782</v>
      </c>
    </row>
    <row r="2047" spans="1:42" x14ac:dyDescent="0.2">
      <c r="D2047" s="60" t="s">
        <v>1357</v>
      </c>
      <c r="F2047" s="61">
        <v>2</v>
      </c>
    </row>
    <row r="2048" spans="1:42" x14ac:dyDescent="0.2">
      <c r="A2048" s="55" t="s">
        <v>1029</v>
      </c>
      <c r="B2048" s="55" t="s">
        <v>1152</v>
      </c>
      <c r="C2048" s="55" t="s">
        <v>1180</v>
      </c>
      <c r="D2048" s="251" t="s">
        <v>1854</v>
      </c>
      <c r="E2048" s="55" t="s">
        <v>1709</v>
      </c>
      <c r="F2048" s="56">
        <v>1.2</v>
      </c>
      <c r="G2048" s="56">
        <v>0</v>
      </c>
      <c r="H2048" s="56">
        <f>ROUND(F2048*AD2048,2)</f>
        <v>0</v>
      </c>
      <c r="I2048" s="56">
        <f>J2048-H2048</f>
        <v>0</v>
      </c>
      <c r="J2048" s="56">
        <f>ROUND(F2048*G2048,2)</f>
        <v>0</v>
      </c>
      <c r="K2048" s="56">
        <v>8.9999999999999993E-3</v>
      </c>
      <c r="L2048" s="56">
        <f>F2048*K2048</f>
        <v>1.0799999999999999E-2</v>
      </c>
      <c r="M2048" s="57" t="s">
        <v>7</v>
      </c>
      <c r="N2048" s="56">
        <f>IF(M2048="5",I2048,0)</f>
        <v>0</v>
      </c>
      <c r="Y2048" s="56">
        <f>IF(AC2048=0,J2048,0)</f>
        <v>0</v>
      </c>
      <c r="Z2048" s="56">
        <f>IF(AC2048=15,J2048,0)</f>
        <v>0</v>
      </c>
      <c r="AA2048" s="56">
        <f>IF(AC2048=21,J2048,0)</f>
        <v>0</v>
      </c>
      <c r="AC2048" s="58">
        <v>21</v>
      </c>
      <c r="AD2048" s="58">
        <f>G2048*1</f>
        <v>0</v>
      </c>
      <c r="AE2048" s="58">
        <f>G2048*(1-1)</f>
        <v>0</v>
      </c>
      <c r="AL2048" s="58">
        <f>F2048*AD2048</f>
        <v>0</v>
      </c>
      <c r="AM2048" s="58">
        <f>F2048*AE2048</f>
        <v>0</v>
      </c>
      <c r="AN2048" s="59" t="s">
        <v>1751</v>
      </c>
      <c r="AO2048" s="59" t="s">
        <v>1764</v>
      </c>
      <c r="AP2048" s="47" t="s">
        <v>1782</v>
      </c>
    </row>
    <row r="2049" spans="1:42" x14ac:dyDescent="0.2">
      <c r="D2049" s="60" t="s">
        <v>1648</v>
      </c>
      <c r="F2049" s="61">
        <v>1.2</v>
      </c>
    </row>
    <row r="2050" spans="1:42" x14ac:dyDescent="0.2">
      <c r="A2050" s="55" t="s">
        <v>1030</v>
      </c>
      <c r="B2050" s="55" t="s">
        <v>1152</v>
      </c>
      <c r="C2050" s="55" t="s">
        <v>1181</v>
      </c>
      <c r="D2050" s="55" t="s">
        <v>1839</v>
      </c>
      <c r="E2050" s="55" t="s">
        <v>1712</v>
      </c>
      <c r="F2050" s="56">
        <v>2</v>
      </c>
      <c r="G2050" s="56">
        <v>0</v>
      </c>
      <c r="H2050" s="56">
        <f>ROUND(F2050*AD2050,2)</f>
        <v>0</v>
      </c>
      <c r="I2050" s="56">
        <f>J2050-H2050</f>
        <v>0</v>
      </c>
      <c r="J2050" s="56">
        <f>ROUND(F2050*G2050,2)</f>
        <v>0</v>
      </c>
      <c r="K2050" s="56">
        <v>7.0000000000000001E-3</v>
      </c>
      <c r="L2050" s="56">
        <f>F2050*K2050</f>
        <v>1.4E-2</v>
      </c>
      <c r="M2050" s="57" t="s">
        <v>7</v>
      </c>
      <c r="N2050" s="56">
        <f>IF(M2050="5",I2050,0)</f>
        <v>0</v>
      </c>
      <c r="Y2050" s="56">
        <f>IF(AC2050=0,J2050,0)</f>
        <v>0</v>
      </c>
      <c r="Z2050" s="56">
        <f>IF(AC2050=15,J2050,0)</f>
        <v>0</v>
      </c>
      <c r="AA2050" s="56">
        <f>IF(AC2050=21,J2050,0)</f>
        <v>0</v>
      </c>
      <c r="AC2050" s="58">
        <v>21</v>
      </c>
      <c r="AD2050" s="58">
        <f>G2050*1</f>
        <v>0</v>
      </c>
      <c r="AE2050" s="58">
        <f>G2050*(1-1)</f>
        <v>0</v>
      </c>
      <c r="AL2050" s="58">
        <f>F2050*AD2050</f>
        <v>0</v>
      </c>
      <c r="AM2050" s="58">
        <f>F2050*AE2050</f>
        <v>0</v>
      </c>
      <c r="AN2050" s="59" t="s">
        <v>1751</v>
      </c>
      <c r="AO2050" s="59" t="s">
        <v>1764</v>
      </c>
      <c r="AP2050" s="47" t="s">
        <v>1782</v>
      </c>
    </row>
    <row r="2051" spans="1:42" x14ac:dyDescent="0.2">
      <c r="D2051" s="60" t="s">
        <v>1357</v>
      </c>
      <c r="F2051" s="61">
        <v>2</v>
      </c>
    </row>
    <row r="2052" spans="1:42" x14ac:dyDescent="0.2">
      <c r="A2052" s="55" t="s">
        <v>1031</v>
      </c>
      <c r="B2052" s="55" t="s">
        <v>1152</v>
      </c>
      <c r="C2052" s="55" t="s">
        <v>1182</v>
      </c>
      <c r="D2052" s="253" t="s">
        <v>1856</v>
      </c>
      <c r="E2052" s="55" t="s">
        <v>1712</v>
      </c>
      <c r="F2052" s="56">
        <v>2</v>
      </c>
      <c r="G2052" s="56">
        <v>0</v>
      </c>
      <c r="H2052" s="56">
        <f>ROUND(F2052*AD2052,2)</f>
        <v>0</v>
      </c>
      <c r="I2052" s="56">
        <f>J2052-H2052</f>
        <v>0</v>
      </c>
      <c r="J2052" s="56">
        <f>ROUND(F2052*G2052,2)</f>
        <v>0</v>
      </c>
      <c r="K2052" s="56">
        <v>1.1000000000000001E-3</v>
      </c>
      <c r="L2052" s="56">
        <f>F2052*K2052</f>
        <v>2.2000000000000001E-3</v>
      </c>
      <c r="M2052" s="57" t="s">
        <v>7</v>
      </c>
      <c r="N2052" s="56">
        <f>IF(M2052="5",I2052,0)</f>
        <v>0</v>
      </c>
      <c r="Y2052" s="56">
        <f>IF(AC2052=0,J2052,0)</f>
        <v>0</v>
      </c>
      <c r="Z2052" s="56">
        <f>IF(AC2052=15,J2052,0)</f>
        <v>0</v>
      </c>
      <c r="AA2052" s="56">
        <f>IF(AC2052=21,J2052,0)</f>
        <v>0</v>
      </c>
      <c r="AC2052" s="58">
        <v>21</v>
      </c>
      <c r="AD2052" s="58">
        <f>G2052*1</f>
        <v>0</v>
      </c>
      <c r="AE2052" s="58">
        <f>G2052*(1-1)</f>
        <v>0</v>
      </c>
      <c r="AL2052" s="58">
        <f>F2052*AD2052</f>
        <v>0</v>
      </c>
      <c r="AM2052" s="58">
        <f>F2052*AE2052</f>
        <v>0</v>
      </c>
      <c r="AN2052" s="59" t="s">
        <v>1751</v>
      </c>
      <c r="AO2052" s="59" t="s">
        <v>1764</v>
      </c>
      <c r="AP2052" s="47" t="s">
        <v>1782</v>
      </c>
    </row>
    <row r="2053" spans="1:42" x14ac:dyDescent="0.2">
      <c r="D2053" s="60" t="s">
        <v>1357</v>
      </c>
      <c r="F2053" s="61">
        <v>2</v>
      </c>
    </row>
    <row r="2054" spans="1:42" x14ac:dyDescent="0.2">
      <c r="A2054" s="55" t="s">
        <v>1032</v>
      </c>
      <c r="B2054" s="55" t="s">
        <v>1152</v>
      </c>
      <c r="C2054" s="55" t="s">
        <v>1183</v>
      </c>
      <c r="D2054" s="252" t="s">
        <v>1855</v>
      </c>
      <c r="E2054" s="55" t="s">
        <v>1712</v>
      </c>
      <c r="F2054" s="56">
        <v>2</v>
      </c>
      <c r="G2054" s="56">
        <v>0</v>
      </c>
      <c r="H2054" s="56">
        <f>ROUND(F2054*AD2054,2)</f>
        <v>0</v>
      </c>
      <c r="I2054" s="56">
        <f>J2054-H2054</f>
        <v>0</v>
      </c>
      <c r="J2054" s="56">
        <f>ROUND(F2054*G2054,2)</f>
        <v>0</v>
      </c>
      <c r="K2054" s="56">
        <v>2.7999999999999998E-4</v>
      </c>
      <c r="L2054" s="56">
        <f>F2054*K2054</f>
        <v>5.5999999999999995E-4</v>
      </c>
      <c r="M2054" s="57" t="s">
        <v>7</v>
      </c>
      <c r="N2054" s="56">
        <f>IF(M2054="5",I2054,0)</f>
        <v>0</v>
      </c>
      <c r="Y2054" s="56">
        <f>IF(AC2054=0,J2054,0)</f>
        <v>0</v>
      </c>
      <c r="Z2054" s="56">
        <f>IF(AC2054=15,J2054,0)</f>
        <v>0</v>
      </c>
      <c r="AA2054" s="56">
        <f>IF(AC2054=21,J2054,0)</f>
        <v>0</v>
      </c>
      <c r="AC2054" s="58">
        <v>21</v>
      </c>
      <c r="AD2054" s="58">
        <f>G2054*1</f>
        <v>0</v>
      </c>
      <c r="AE2054" s="58">
        <f>G2054*(1-1)</f>
        <v>0</v>
      </c>
      <c r="AL2054" s="58">
        <f>F2054*AD2054</f>
        <v>0</v>
      </c>
      <c r="AM2054" s="58">
        <f>F2054*AE2054</f>
        <v>0</v>
      </c>
      <c r="AN2054" s="59" t="s">
        <v>1751</v>
      </c>
      <c r="AO2054" s="59" t="s">
        <v>1764</v>
      </c>
      <c r="AP2054" s="47" t="s">
        <v>1782</v>
      </c>
    </row>
    <row r="2055" spans="1:42" x14ac:dyDescent="0.2">
      <c r="D2055" s="60" t="s">
        <v>1357</v>
      </c>
      <c r="F2055" s="61">
        <v>2</v>
      </c>
    </row>
    <row r="2056" spans="1:42" x14ac:dyDescent="0.2">
      <c r="A2056" s="55" t="s">
        <v>1033</v>
      </c>
      <c r="B2056" s="55" t="s">
        <v>1152</v>
      </c>
      <c r="C2056" s="55" t="s">
        <v>1184</v>
      </c>
      <c r="D2056" s="55" t="s">
        <v>1283</v>
      </c>
      <c r="E2056" s="55" t="s">
        <v>1712</v>
      </c>
      <c r="F2056" s="56">
        <v>2</v>
      </c>
      <c r="G2056" s="56">
        <v>0</v>
      </c>
      <c r="H2056" s="56">
        <f>ROUND(F2056*AD2056,2)</f>
        <v>0</v>
      </c>
      <c r="I2056" s="56">
        <f>J2056-H2056</f>
        <v>0</v>
      </c>
      <c r="J2056" s="56">
        <f>ROUND(F2056*G2056,2)</f>
        <v>0</v>
      </c>
      <c r="K2056" s="56">
        <v>1.2999999999999999E-4</v>
      </c>
      <c r="L2056" s="56">
        <f>F2056*K2056</f>
        <v>2.5999999999999998E-4</v>
      </c>
      <c r="M2056" s="57" t="s">
        <v>7</v>
      </c>
      <c r="N2056" s="56">
        <f>IF(M2056="5",I2056,0)</f>
        <v>0</v>
      </c>
      <c r="Y2056" s="56">
        <f>IF(AC2056=0,J2056,0)</f>
        <v>0</v>
      </c>
      <c r="Z2056" s="56">
        <f>IF(AC2056=15,J2056,0)</f>
        <v>0</v>
      </c>
      <c r="AA2056" s="56">
        <f>IF(AC2056=21,J2056,0)</f>
        <v>0</v>
      </c>
      <c r="AC2056" s="58">
        <v>21</v>
      </c>
      <c r="AD2056" s="58">
        <f>G2056*0.234411764705882</f>
        <v>0</v>
      </c>
      <c r="AE2056" s="58">
        <f>G2056*(1-0.234411764705882)</f>
        <v>0</v>
      </c>
      <c r="AL2056" s="58">
        <f>F2056*AD2056</f>
        <v>0</v>
      </c>
      <c r="AM2056" s="58">
        <f>F2056*AE2056</f>
        <v>0</v>
      </c>
      <c r="AN2056" s="59" t="s">
        <v>1751</v>
      </c>
      <c r="AO2056" s="59" t="s">
        <v>1764</v>
      </c>
      <c r="AP2056" s="47" t="s">
        <v>1782</v>
      </c>
    </row>
    <row r="2057" spans="1:42" x14ac:dyDescent="0.2">
      <c r="D2057" s="60" t="s">
        <v>1357</v>
      </c>
      <c r="F2057" s="61">
        <v>2</v>
      </c>
    </row>
    <row r="2058" spans="1:42" x14ac:dyDescent="0.2">
      <c r="A2058" s="55" t="s">
        <v>1034</v>
      </c>
      <c r="B2058" s="55" t="s">
        <v>1152</v>
      </c>
      <c r="C2058" s="55" t="s">
        <v>1185</v>
      </c>
      <c r="D2058" s="254" t="s">
        <v>1857</v>
      </c>
      <c r="E2058" s="55" t="s">
        <v>1712</v>
      </c>
      <c r="F2058" s="56">
        <v>2</v>
      </c>
      <c r="G2058" s="56">
        <v>0</v>
      </c>
      <c r="H2058" s="56">
        <f>ROUND(F2058*AD2058,2)</f>
        <v>0</v>
      </c>
      <c r="I2058" s="56">
        <f>J2058-H2058</f>
        <v>0</v>
      </c>
      <c r="J2058" s="56">
        <f>ROUND(F2058*G2058,2)</f>
        <v>0</v>
      </c>
      <c r="K2058" s="56">
        <v>6.9999999999999999E-4</v>
      </c>
      <c r="L2058" s="56">
        <f>F2058*K2058</f>
        <v>1.4E-3</v>
      </c>
      <c r="M2058" s="57" t="s">
        <v>7</v>
      </c>
      <c r="N2058" s="56">
        <f>IF(M2058="5",I2058,0)</f>
        <v>0</v>
      </c>
      <c r="Y2058" s="56">
        <f>IF(AC2058=0,J2058,0)</f>
        <v>0</v>
      </c>
      <c r="Z2058" s="56">
        <f>IF(AC2058=15,J2058,0)</f>
        <v>0</v>
      </c>
      <c r="AA2058" s="56">
        <f>IF(AC2058=21,J2058,0)</f>
        <v>0</v>
      </c>
      <c r="AC2058" s="58">
        <v>21</v>
      </c>
      <c r="AD2058" s="58">
        <f>G2058*1</f>
        <v>0</v>
      </c>
      <c r="AE2058" s="58">
        <f>G2058*(1-1)</f>
        <v>0</v>
      </c>
      <c r="AL2058" s="58">
        <f>F2058*AD2058</f>
        <v>0</v>
      </c>
      <c r="AM2058" s="58">
        <f>F2058*AE2058</f>
        <v>0</v>
      </c>
      <c r="AN2058" s="59" t="s">
        <v>1751</v>
      </c>
      <c r="AO2058" s="59" t="s">
        <v>1764</v>
      </c>
      <c r="AP2058" s="47" t="s">
        <v>1782</v>
      </c>
    </row>
    <row r="2059" spans="1:42" x14ac:dyDescent="0.2">
      <c r="D2059" s="60" t="s">
        <v>1357</v>
      </c>
      <c r="F2059" s="61">
        <v>2</v>
      </c>
    </row>
    <row r="2060" spans="1:42" x14ac:dyDescent="0.2">
      <c r="A2060" s="55" t="s">
        <v>1035</v>
      </c>
      <c r="B2060" s="55" t="s">
        <v>1152</v>
      </c>
      <c r="C2060" s="55" t="s">
        <v>1232</v>
      </c>
      <c r="D2060" s="55" t="s">
        <v>1359</v>
      </c>
      <c r="E2060" s="55" t="s">
        <v>1710</v>
      </c>
      <c r="F2060" s="56">
        <v>0.21</v>
      </c>
      <c r="G2060" s="56">
        <v>0</v>
      </c>
      <c r="H2060" s="56">
        <f>ROUND(F2060*AD2060,2)</f>
        <v>0</v>
      </c>
      <c r="I2060" s="56">
        <f>J2060-H2060</f>
        <v>0</v>
      </c>
      <c r="J2060" s="56">
        <f>ROUND(F2060*G2060,2)</f>
        <v>0</v>
      </c>
      <c r="K2060" s="56">
        <v>0</v>
      </c>
      <c r="L2060" s="56">
        <f>F2060*K2060</f>
        <v>0</v>
      </c>
      <c r="M2060" s="57" t="s">
        <v>10</v>
      </c>
      <c r="N2060" s="56">
        <f>IF(M2060="5",I2060,0)</f>
        <v>0</v>
      </c>
      <c r="Y2060" s="56">
        <f>IF(AC2060=0,J2060,0)</f>
        <v>0</v>
      </c>
      <c r="Z2060" s="56">
        <f>IF(AC2060=15,J2060,0)</f>
        <v>0</v>
      </c>
      <c r="AA2060" s="56">
        <f>IF(AC2060=21,J2060,0)</f>
        <v>0</v>
      </c>
      <c r="AC2060" s="58">
        <v>21</v>
      </c>
      <c r="AD2060" s="58">
        <f>G2060*0</f>
        <v>0</v>
      </c>
      <c r="AE2060" s="58">
        <f>G2060*(1-0)</f>
        <v>0</v>
      </c>
      <c r="AL2060" s="58">
        <f>F2060*AD2060</f>
        <v>0</v>
      </c>
      <c r="AM2060" s="58">
        <f>F2060*AE2060</f>
        <v>0</v>
      </c>
      <c r="AN2060" s="59" t="s">
        <v>1751</v>
      </c>
      <c r="AO2060" s="59" t="s">
        <v>1764</v>
      </c>
      <c r="AP2060" s="47" t="s">
        <v>1782</v>
      </c>
    </row>
    <row r="2061" spans="1:42" x14ac:dyDescent="0.2">
      <c r="D2061" s="60" t="s">
        <v>1649</v>
      </c>
      <c r="F2061" s="61">
        <v>0.21</v>
      </c>
    </row>
    <row r="2062" spans="1:42" x14ac:dyDescent="0.2">
      <c r="A2062" s="52"/>
      <c r="B2062" s="53" t="s">
        <v>1152</v>
      </c>
      <c r="C2062" s="53" t="s">
        <v>758</v>
      </c>
      <c r="D2062" s="269" t="s">
        <v>1284</v>
      </c>
      <c r="E2062" s="270"/>
      <c r="F2062" s="270"/>
      <c r="G2062" s="270"/>
      <c r="H2062" s="54">
        <f>SUM(H2063:H2070)</f>
        <v>0</v>
      </c>
      <c r="I2062" s="54">
        <f>SUM(I2063:I2070)</f>
        <v>0</v>
      </c>
      <c r="J2062" s="54">
        <f>H2062+I2062</f>
        <v>0</v>
      </c>
      <c r="K2062" s="47"/>
      <c r="L2062" s="54">
        <f>SUM(L2063:L2070)</f>
        <v>0.50015000000000009</v>
      </c>
      <c r="O2062" s="54">
        <f>IF(P2062="PR",J2062,SUM(N2063:N2070))</f>
        <v>0</v>
      </c>
      <c r="P2062" s="47" t="s">
        <v>1735</v>
      </c>
      <c r="Q2062" s="54">
        <f>IF(P2062="HS",H2062,0)</f>
        <v>0</v>
      </c>
      <c r="R2062" s="54">
        <f>IF(P2062="HS",I2062-O2062,0)</f>
        <v>0</v>
      </c>
      <c r="S2062" s="54">
        <f>IF(P2062="PS",H2062,0)</f>
        <v>0</v>
      </c>
      <c r="T2062" s="54">
        <f>IF(P2062="PS",I2062-O2062,0)</f>
        <v>0</v>
      </c>
      <c r="U2062" s="54">
        <f>IF(P2062="MP",H2062,0)</f>
        <v>0</v>
      </c>
      <c r="V2062" s="54">
        <f>IF(P2062="MP",I2062-O2062,0)</f>
        <v>0</v>
      </c>
      <c r="W2062" s="54">
        <f>IF(P2062="OM",H2062,0)</f>
        <v>0</v>
      </c>
      <c r="X2062" s="47" t="s">
        <v>1152</v>
      </c>
      <c r="AH2062" s="54">
        <f>SUM(Y2063:Y2070)</f>
        <v>0</v>
      </c>
      <c r="AI2062" s="54">
        <f>SUM(Z2063:Z2070)</f>
        <v>0</v>
      </c>
      <c r="AJ2062" s="54">
        <f>SUM(AA2063:AA2070)</f>
        <v>0</v>
      </c>
    </row>
    <row r="2063" spans="1:42" x14ac:dyDescent="0.2">
      <c r="A2063" s="55" t="s">
        <v>1036</v>
      </c>
      <c r="B2063" s="55" t="s">
        <v>1152</v>
      </c>
      <c r="C2063" s="55" t="s">
        <v>1239</v>
      </c>
      <c r="D2063" s="255" t="s">
        <v>1859</v>
      </c>
      <c r="E2063" s="55" t="s">
        <v>1708</v>
      </c>
      <c r="F2063" s="56">
        <v>23.7</v>
      </c>
      <c r="G2063" s="56">
        <v>0</v>
      </c>
      <c r="H2063" s="56">
        <f>ROUND(F2063*AD2063,2)</f>
        <v>0</v>
      </c>
      <c r="I2063" s="56">
        <f>J2063-H2063</f>
        <v>0</v>
      </c>
      <c r="J2063" s="56">
        <f>ROUND(F2063*G2063,2)</f>
        <v>0</v>
      </c>
      <c r="K2063" s="56">
        <v>3.5000000000000001E-3</v>
      </c>
      <c r="L2063" s="56">
        <f>F2063*K2063</f>
        <v>8.2949999999999996E-2</v>
      </c>
      <c r="M2063" s="57" t="s">
        <v>7</v>
      </c>
      <c r="N2063" s="56">
        <f>IF(M2063="5",I2063,0)</f>
        <v>0</v>
      </c>
      <c r="Y2063" s="56">
        <f>IF(AC2063=0,J2063,0)</f>
        <v>0</v>
      </c>
      <c r="Z2063" s="56">
        <f>IF(AC2063=15,J2063,0)</f>
        <v>0</v>
      </c>
      <c r="AA2063" s="56">
        <f>IF(AC2063=21,J2063,0)</f>
        <v>0</v>
      </c>
      <c r="AC2063" s="58">
        <v>21</v>
      </c>
      <c r="AD2063" s="58">
        <f>G2063*0.372054263565891</f>
        <v>0</v>
      </c>
      <c r="AE2063" s="58">
        <f>G2063*(1-0.372054263565891)</f>
        <v>0</v>
      </c>
      <c r="AL2063" s="58">
        <f>F2063*AD2063</f>
        <v>0</v>
      </c>
      <c r="AM2063" s="58">
        <f>F2063*AE2063</f>
        <v>0</v>
      </c>
      <c r="AN2063" s="59" t="s">
        <v>1752</v>
      </c>
      <c r="AO2063" s="59" t="s">
        <v>1765</v>
      </c>
      <c r="AP2063" s="47" t="s">
        <v>1782</v>
      </c>
    </row>
    <row r="2064" spans="1:42" x14ac:dyDescent="0.2">
      <c r="D2064" s="60" t="s">
        <v>1650</v>
      </c>
      <c r="F2064" s="61">
        <v>12.08</v>
      </c>
    </row>
    <row r="2065" spans="1:42" x14ac:dyDescent="0.2">
      <c r="D2065" s="60" t="s">
        <v>1651</v>
      </c>
      <c r="F2065" s="61">
        <v>11.62</v>
      </c>
    </row>
    <row r="2066" spans="1:42" x14ac:dyDescent="0.2">
      <c r="A2066" s="55" t="s">
        <v>1037</v>
      </c>
      <c r="B2066" s="55" t="s">
        <v>1152</v>
      </c>
      <c r="C2066" s="55" t="s">
        <v>1187</v>
      </c>
      <c r="D2066" s="55" t="s">
        <v>1286</v>
      </c>
      <c r="E2066" s="55" t="s">
        <v>1708</v>
      </c>
      <c r="F2066" s="56">
        <v>23.7</v>
      </c>
      <c r="G2066" s="56">
        <v>0</v>
      </c>
      <c r="H2066" s="56">
        <f>ROUND(F2066*AD2066,2)</f>
        <v>0</v>
      </c>
      <c r="I2066" s="56">
        <f>J2066-H2066</f>
        <v>0</v>
      </c>
      <c r="J2066" s="56">
        <f>ROUND(F2066*G2066,2)</f>
        <v>0</v>
      </c>
      <c r="K2066" s="56">
        <v>8.0000000000000004E-4</v>
      </c>
      <c r="L2066" s="56">
        <f>F2066*K2066</f>
        <v>1.8960000000000001E-2</v>
      </c>
      <c r="M2066" s="57" t="s">
        <v>7</v>
      </c>
      <c r="N2066" s="56">
        <f>IF(M2066="5",I2066,0)</f>
        <v>0</v>
      </c>
      <c r="Y2066" s="56">
        <f>IF(AC2066=0,J2066,0)</f>
        <v>0</v>
      </c>
      <c r="Z2066" s="56">
        <f>IF(AC2066=15,J2066,0)</f>
        <v>0</v>
      </c>
      <c r="AA2066" s="56">
        <f>IF(AC2066=21,J2066,0)</f>
        <v>0</v>
      </c>
      <c r="AC2066" s="58">
        <v>21</v>
      </c>
      <c r="AD2066" s="58">
        <f>G2066*1</f>
        <v>0</v>
      </c>
      <c r="AE2066" s="58">
        <f>G2066*(1-1)</f>
        <v>0</v>
      </c>
      <c r="AL2066" s="58">
        <f>F2066*AD2066</f>
        <v>0</v>
      </c>
      <c r="AM2066" s="58">
        <f>F2066*AE2066</f>
        <v>0</v>
      </c>
      <c r="AN2066" s="59" t="s">
        <v>1752</v>
      </c>
      <c r="AO2066" s="59" t="s">
        <v>1765</v>
      </c>
      <c r="AP2066" s="47" t="s">
        <v>1782</v>
      </c>
    </row>
    <row r="2067" spans="1:42" x14ac:dyDescent="0.2">
      <c r="D2067" s="60" t="s">
        <v>1644</v>
      </c>
      <c r="F2067" s="61">
        <v>23.7</v>
      </c>
    </row>
    <row r="2068" spans="1:42" x14ac:dyDescent="0.2">
      <c r="A2068" s="62" t="s">
        <v>1038</v>
      </c>
      <c r="B2068" s="62" t="s">
        <v>1152</v>
      </c>
      <c r="C2068" s="62" t="s">
        <v>1188</v>
      </c>
      <c r="D2068" s="256" t="s">
        <v>1860</v>
      </c>
      <c r="E2068" s="62" t="s">
        <v>1708</v>
      </c>
      <c r="F2068" s="63">
        <v>24.89</v>
      </c>
      <c r="G2068" s="63">
        <v>0</v>
      </c>
      <c r="H2068" s="63">
        <f>ROUND(F2068*AD2068,2)</f>
        <v>0</v>
      </c>
      <c r="I2068" s="63">
        <f>J2068-H2068</f>
        <v>0</v>
      </c>
      <c r="J2068" s="63">
        <f>ROUND(F2068*G2068,2)</f>
        <v>0</v>
      </c>
      <c r="K2068" s="63">
        <v>1.6E-2</v>
      </c>
      <c r="L2068" s="63">
        <f>F2068*K2068</f>
        <v>0.39824000000000004</v>
      </c>
      <c r="M2068" s="64" t="s">
        <v>1731</v>
      </c>
      <c r="N2068" s="63">
        <f>IF(M2068="5",I2068,0)</f>
        <v>0</v>
      </c>
      <c r="Y2068" s="63">
        <f>IF(AC2068=0,J2068,0)</f>
        <v>0</v>
      </c>
      <c r="Z2068" s="63">
        <f>IF(AC2068=15,J2068,0)</f>
        <v>0</v>
      </c>
      <c r="AA2068" s="63">
        <f>IF(AC2068=21,J2068,0)</f>
        <v>0</v>
      </c>
      <c r="AC2068" s="58">
        <v>21</v>
      </c>
      <c r="AD2068" s="58">
        <f>G2068*1</f>
        <v>0</v>
      </c>
      <c r="AE2068" s="58">
        <f>G2068*(1-1)</f>
        <v>0</v>
      </c>
      <c r="AL2068" s="58">
        <f>F2068*AD2068</f>
        <v>0</v>
      </c>
      <c r="AM2068" s="58">
        <f>F2068*AE2068</f>
        <v>0</v>
      </c>
      <c r="AN2068" s="59" t="s">
        <v>1752</v>
      </c>
      <c r="AO2068" s="59" t="s">
        <v>1765</v>
      </c>
      <c r="AP2068" s="47" t="s">
        <v>1782</v>
      </c>
    </row>
    <row r="2069" spans="1:42" x14ac:dyDescent="0.2">
      <c r="D2069" s="60" t="s">
        <v>1652</v>
      </c>
      <c r="F2069" s="61">
        <v>24.89</v>
      </c>
    </row>
    <row r="2070" spans="1:42" x14ac:dyDescent="0.2">
      <c r="A2070" s="55" t="s">
        <v>1039</v>
      </c>
      <c r="B2070" s="55" t="s">
        <v>1152</v>
      </c>
      <c r="C2070" s="55" t="s">
        <v>1189</v>
      </c>
      <c r="D2070" s="55" t="s">
        <v>1288</v>
      </c>
      <c r="E2070" s="55" t="s">
        <v>1710</v>
      </c>
      <c r="F2070" s="56">
        <v>0.5</v>
      </c>
      <c r="G2070" s="56">
        <v>0</v>
      </c>
      <c r="H2070" s="56">
        <f>ROUND(F2070*AD2070,2)</f>
        <v>0</v>
      </c>
      <c r="I2070" s="56">
        <f>J2070-H2070</f>
        <v>0</v>
      </c>
      <c r="J2070" s="56">
        <f>ROUND(F2070*G2070,2)</f>
        <v>0</v>
      </c>
      <c r="K2070" s="56">
        <v>0</v>
      </c>
      <c r="L2070" s="56">
        <f>F2070*K2070</f>
        <v>0</v>
      </c>
      <c r="M2070" s="57" t="s">
        <v>10</v>
      </c>
      <c r="N2070" s="56">
        <f>IF(M2070="5",I2070,0)</f>
        <v>0</v>
      </c>
      <c r="Y2070" s="56">
        <f>IF(AC2070=0,J2070,0)</f>
        <v>0</v>
      </c>
      <c r="Z2070" s="56">
        <f>IF(AC2070=15,J2070,0)</f>
        <v>0</v>
      </c>
      <c r="AA2070" s="56">
        <f>IF(AC2070=21,J2070,0)</f>
        <v>0</v>
      </c>
      <c r="AC2070" s="58">
        <v>21</v>
      </c>
      <c r="AD2070" s="58">
        <f>G2070*0</f>
        <v>0</v>
      </c>
      <c r="AE2070" s="58">
        <f>G2070*(1-0)</f>
        <v>0</v>
      </c>
      <c r="AL2070" s="58">
        <f>F2070*AD2070</f>
        <v>0</v>
      </c>
      <c r="AM2070" s="58">
        <f>F2070*AE2070</f>
        <v>0</v>
      </c>
      <c r="AN2070" s="59" t="s">
        <v>1752</v>
      </c>
      <c r="AO2070" s="59" t="s">
        <v>1765</v>
      </c>
      <c r="AP2070" s="47" t="s">
        <v>1782</v>
      </c>
    </row>
    <row r="2071" spans="1:42" x14ac:dyDescent="0.2">
      <c r="D2071" s="60" t="s">
        <v>1653</v>
      </c>
      <c r="F2071" s="61">
        <v>0.5</v>
      </c>
    </row>
    <row r="2072" spans="1:42" x14ac:dyDescent="0.2">
      <c r="A2072" s="52"/>
      <c r="B2072" s="53" t="s">
        <v>1152</v>
      </c>
      <c r="C2072" s="53" t="s">
        <v>767</v>
      </c>
      <c r="D2072" s="269" t="s">
        <v>1290</v>
      </c>
      <c r="E2072" s="270"/>
      <c r="F2072" s="270"/>
      <c r="G2072" s="270"/>
      <c r="H2072" s="54">
        <f>SUM(H2073:H2100)</f>
        <v>0</v>
      </c>
      <c r="I2072" s="54">
        <f>SUM(I2073:I2100)</f>
        <v>0</v>
      </c>
      <c r="J2072" s="54">
        <f>H2072+I2072</f>
        <v>0</v>
      </c>
      <c r="K2072" s="47"/>
      <c r="L2072" s="54">
        <f>SUM(L2073:L2100)</f>
        <v>1.81721</v>
      </c>
      <c r="O2072" s="54">
        <f>IF(P2072="PR",J2072,SUM(N2073:N2100))</f>
        <v>0</v>
      </c>
      <c r="P2072" s="47" t="s">
        <v>1735</v>
      </c>
      <c r="Q2072" s="54">
        <f>IF(P2072="HS",H2072,0)</f>
        <v>0</v>
      </c>
      <c r="R2072" s="54">
        <f>IF(P2072="HS",I2072-O2072,0)</f>
        <v>0</v>
      </c>
      <c r="S2072" s="54">
        <f>IF(P2072="PS",H2072,0)</f>
        <v>0</v>
      </c>
      <c r="T2072" s="54">
        <f>IF(P2072="PS",I2072-O2072,0)</f>
        <v>0</v>
      </c>
      <c r="U2072" s="54">
        <f>IF(P2072="MP",H2072,0)</f>
        <v>0</v>
      </c>
      <c r="V2072" s="54">
        <f>IF(P2072="MP",I2072-O2072,0)</f>
        <v>0</v>
      </c>
      <c r="W2072" s="54">
        <f>IF(P2072="OM",H2072,0)</f>
        <v>0</v>
      </c>
      <c r="X2072" s="47" t="s">
        <v>1152</v>
      </c>
      <c r="AH2072" s="54">
        <f>SUM(Y2073:Y2100)</f>
        <v>0</v>
      </c>
      <c r="AI2072" s="54">
        <f>SUM(Z2073:Z2100)</f>
        <v>0</v>
      </c>
      <c r="AJ2072" s="54">
        <f>SUM(AA2073:AA2100)</f>
        <v>0</v>
      </c>
    </row>
    <row r="2073" spans="1:42" x14ac:dyDescent="0.2">
      <c r="A2073" s="55" t="s">
        <v>1040</v>
      </c>
      <c r="B2073" s="55" t="s">
        <v>1152</v>
      </c>
      <c r="C2073" s="55" t="s">
        <v>1190</v>
      </c>
      <c r="D2073" s="55" t="s">
        <v>1291</v>
      </c>
      <c r="E2073" s="55" t="s">
        <v>1708</v>
      </c>
      <c r="F2073" s="56">
        <v>83.5</v>
      </c>
      <c r="G2073" s="56">
        <v>0</v>
      </c>
      <c r="H2073" s="56">
        <f>ROUND(F2073*AD2073,2)</f>
        <v>0</v>
      </c>
      <c r="I2073" s="56">
        <f>J2073-H2073</f>
        <v>0</v>
      </c>
      <c r="J2073" s="56">
        <f>ROUND(F2073*G2073,2)</f>
        <v>0</v>
      </c>
      <c r="K2073" s="56">
        <v>0</v>
      </c>
      <c r="L2073" s="56">
        <f>F2073*K2073</f>
        <v>0</v>
      </c>
      <c r="M2073" s="57" t="s">
        <v>7</v>
      </c>
      <c r="N2073" s="56">
        <f>IF(M2073="5",I2073,0)</f>
        <v>0</v>
      </c>
      <c r="Y2073" s="56">
        <f>IF(AC2073=0,J2073,0)</f>
        <v>0</v>
      </c>
      <c r="Z2073" s="56">
        <f>IF(AC2073=15,J2073,0)</f>
        <v>0</v>
      </c>
      <c r="AA2073" s="56">
        <f>IF(AC2073=21,J2073,0)</f>
        <v>0</v>
      </c>
      <c r="AC2073" s="58">
        <v>21</v>
      </c>
      <c r="AD2073" s="58">
        <f>G2073*0.334494773519164</f>
        <v>0</v>
      </c>
      <c r="AE2073" s="58">
        <f>G2073*(1-0.334494773519164)</f>
        <v>0</v>
      </c>
      <c r="AL2073" s="58">
        <f>F2073*AD2073</f>
        <v>0</v>
      </c>
      <c r="AM2073" s="58">
        <f>F2073*AE2073</f>
        <v>0</v>
      </c>
      <c r="AN2073" s="59" t="s">
        <v>1753</v>
      </c>
      <c r="AO2073" s="59" t="s">
        <v>1766</v>
      </c>
      <c r="AP2073" s="47" t="s">
        <v>1782</v>
      </c>
    </row>
    <row r="2074" spans="1:42" x14ac:dyDescent="0.2">
      <c r="D2074" s="60" t="s">
        <v>1654</v>
      </c>
      <c r="F2074" s="61">
        <v>13.04</v>
      </c>
    </row>
    <row r="2075" spans="1:42" x14ac:dyDescent="0.2">
      <c r="D2075" s="60" t="s">
        <v>1655</v>
      </c>
      <c r="F2075" s="61">
        <v>8.68</v>
      </c>
    </row>
    <row r="2076" spans="1:42" x14ac:dyDescent="0.2">
      <c r="D2076" s="60" t="s">
        <v>1656</v>
      </c>
      <c r="F2076" s="61">
        <v>14.68</v>
      </c>
    </row>
    <row r="2077" spans="1:42" x14ac:dyDescent="0.2">
      <c r="D2077" s="60" t="s">
        <v>1657</v>
      </c>
      <c r="F2077" s="61">
        <v>17.68</v>
      </c>
    </row>
    <row r="2078" spans="1:42" x14ac:dyDescent="0.2">
      <c r="D2078" s="60" t="s">
        <v>1658</v>
      </c>
      <c r="F2078" s="61">
        <v>18.32</v>
      </c>
    </row>
    <row r="2079" spans="1:42" x14ac:dyDescent="0.2">
      <c r="D2079" s="60" t="s">
        <v>1659</v>
      </c>
      <c r="F2079" s="61">
        <v>10.24</v>
      </c>
    </row>
    <row r="2080" spans="1:42" x14ac:dyDescent="0.2">
      <c r="D2080" s="60" t="s">
        <v>1660</v>
      </c>
      <c r="F2080" s="61">
        <v>16.8</v>
      </c>
    </row>
    <row r="2081" spans="1:42" x14ac:dyDescent="0.2">
      <c r="D2081" s="60" t="s">
        <v>1661</v>
      </c>
      <c r="F2081" s="61">
        <v>15.14</v>
      </c>
    </row>
    <row r="2082" spans="1:42" x14ac:dyDescent="0.2">
      <c r="A2082" s="55" t="s">
        <v>1041</v>
      </c>
      <c r="B2082" s="55" t="s">
        <v>1152</v>
      </c>
      <c r="C2082" s="55" t="s">
        <v>1191</v>
      </c>
      <c r="D2082" s="55" t="s">
        <v>1864</v>
      </c>
      <c r="E2082" s="55" t="s">
        <v>1708</v>
      </c>
      <c r="F2082" s="56">
        <v>83.5</v>
      </c>
      <c r="G2082" s="56">
        <v>0</v>
      </c>
      <c r="H2082" s="56">
        <f>ROUND(F2082*AD2082,2)</f>
        <v>0</v>
      </c>
      <c r="I2082" s="56">
        <f>J2082-H2082</f>
        <v>0</v>
      </c>
      <c r="J2082" s="56">
        <f>ROUND(F2082*G2082,2)</f>
        <v>0</v>
      </c>
      <c r="K2082" s="56">
        <v>1.1E-4</v>
      </c>
      <c r="L2082" s="56">
        <f>F2082*K2082</f>
        <v>9.1850000000000005E-3</v>
      </c>
      <c r="M2082" s="57" t="s">
        <v>7</v>
      </c>
      <c r="N2082" s="56">
        <f>IF(M2082="5",I2082,0)</f>
        <v>0</v>
      </c>
      <c r="Y2082" s="56">
        <f>IF(AC2082=0,J2082,0)</f>
        <v>0</v>
      </c>
      <c r="Z2082" s="56">
        <f>IF(AC2082=15,J2082,0)</f>
        <v>0</v>
      </c>
      <c r="AA2082" s="56">
        <f>IF(AC2082=21,J2082,0)</f>
        <v>0</v>
      </c>
      <c r="AC2082" s="58">
        <v>21</v>
      </c>
      <c r="AD2082" s="58">
        <f>G2082*0.75</f>
        <v>0</v>
      </c>
      <c r="AE2082" s="58">
        <f>G2082*(1-0.75)</f>
        <v>0</v>
      </c>
      <c r="AL2082" s="58">
        <f>F2082*AD2082</f>
        <v>0</v>
      </c>
      <c r="AM2082" s="58">
        <f>F2082*AE2082</f>
        <v>0</v>
      </c>
      <c r="AN2082" s="59" t="s">
        <v>1753</v>
      </c>
      <c r="AO2082" s="59" t="s">
        <v>1766</v>
      </c>
      <c r="AP2082" s="47" t="s">
        <v>1782</v>
      </c>
    </row>
    <row r="2083" spans="1:42" x14ac:dyDescent="0.2">
      <c r="D2083" s="60" t="s">
        <v>1645</v>
      </c>
      <c r="F2083" s="61">
        <v>83.5</v>
      </c>
    </row>
    <row r="2084" spans="1:42" x14ac:dyDescent="0.2">
      <c r="A2084" s="55" t="s">
        <v>1042</v>
      </c>
      <c r="B2084" s="55" t="s">
        <v>1152</v>
      </c>
      <c r="C2084" s="55" t="s">
        <v>1192</v>
      </c>
      <c r="D2084" s="257" t="s">
        <v>1861</v>
      </c>
      <c r="E2084" s="55" t="s">
        <v>1708</v>
      </c>
      <c r="F2084" s="56">
        <v>83.5</v>
      </c>
      <c r="G2084" s="56">
        <v>0</v>
      </c>
      <c r="H2084" s="56">
        <f>ROUND(F2084*AD2084,2)</f>
        <v>0</v>
      </c>
      <c r="I2084" s="56">
        <f>J2084-H2084</f>
        <v>0</v>
      </c>
      <c r="J2084" s="56">
        <f>ROUND(F2084*G2084,2)</f>
        <v>0</v>
      </c>
      <c r="K2084" s="56">
        <v>3.5000000000000001E-3</v>
      </c>
      <c r="L2084" s="56">
        <f>F2084*K2084</f>
        <v>0.29225000000000001</v>
      </c>
      <c r="M2084" s="57" t="s">
        <v>7</v>
      </c>
      <c r="N2084" s="56">
        <f>IF(M2084="5",I2084,0)</f>
        <v>0</v>
      </c>
      <c r="Y2084" s="56">
        <f>IF(AC2084=0,J2084,0)</f>
        <v>0</v>
      </c>
      <c r="Z2084" s="56">
        <f>IF(AC2084=15,J2084,0)</f>
        <v>0</v>
      </c>
      <c r="AA2084" s="56">
        <f>IF(AC2084=21,J2084,0)</f>
        <v>0</v>
      </c>
      <c r="AC2084" s="58">
        <v>21</v>
      </c>
      <c r="AD2084" s="58">
        <f>G2084*0.315275310834813</f>
        <v>0</v>
      </c>
      <c r="AE2084" s="58">
        <f>G2084*(1-0.315275310834813)</f>
        <v>0</v>
      </c>
      <c r="AL2084" s="58">
        <f>F2084*AD2084</f>
        <v>0</v>
      </c>
      <c r="AM2084" s="58">
        <f>F2084*AE2084</f>
        <v>0</v>
      </c>
      <c r="AN2084" s="59" t="s">
        <v>1753</v>
      </c>
      <c r="AO2084" s="59" t="s">
        <v>1766</v>
      </c>
      <c r="AP2084" s="47" t="s">
        <v>1782</v>
      </c>
    </row>
    <row r="2085" spans="1:42" x14ac:dyDescent="0.2">
      <c r="D2085" s="60" t="s">
        <v>1645</v>
      </c>
      <c r="F2085" s="61">
        <v>83.5</v>
      </c>
    </row>
    <row r="2086" spans="1:42" x14ac:dyDescent="0.2">
      <c r="A2086" s="62" t="s">
        <v>1043</v>
      </c>
      <c r="B2086" s="62" t="s">
        <v>1152</v>
      </c>
      <c r="C2086" s="62" t="s">
        <v>1193</v>
      </c>
      <c r="D2086" s="258" t="s">
        <v>1862</v>
      </c>
      <c r="E2086" s="62" t="s">
        <v>1708</v>
      </c>
      <c r="F2086" s="63">
        <v>90.5</v>
      </c>
      <c r="G2086" s="63">
        <v>0</v>
      </c>
      <c r="H2086" s="63">
        <f>ROUND(F2086*AD2086,2)</f>
        <v>0</v>
      </c>
      <c r="I2086" s="63">
        <f>J2086-H2086</f>
        <v>0</v>
      </c>
      <c r="J2086" s="63">
        <f>ROUND(F2086*G2086,2)</f>
        <v>0</v>
      </c>
      <c r="K2086" s="63">
        <v>1.6E-2</v>
      </c>
      <c r="L2086" s="63">
        <f>F2086*K2086</f>
        <v>1.448</v>
      </c>
      <c r="M2086" s="64" t="s">
        <v>1731</v>
      </c>
      <c r="N2086" s="63">
        <f>IF(M2086="5",I2086,0)</f>
        <v>0</v>
      </c>
      <c r="Y2086" s="63">
        <f>IF(AC2086=0,J2086,0)</f>
        <v>0</v>
      </c>
      <c r="Z2086" s="63">
        <f>IF(AC2086=15,J2086,0)</f>
        <v>0</v>
      </c>
      <c r="AA2086" s="63">
        <f>IF(AC2086=21,J2086,0)</f>
        <v>0</v>
      </c>
      <c r="AC2086" s="58">
        <v>21</v>
      </c>
      <c r="AD2086" s="58">
        <f>G2086*1</f>
        <v>0</v>
      </c>
      <c r="AE2086" s="58">
        <f>G2086*(1-1)</f>
        <v>0</v>
      </c>
      <c r="AL2086" s="58">
        <f>F2086*AD2086</f>
        <v>0</v>
      </c>
      <c r="AM2086" s="58">
        <f>F2086*AE2086</f>
        <v>0</v>
      </c>
      <c r="AN2086" s="59" t="s">
        <v>1753</v>
      </c>
      <c r="AO2086" s="59" t="s">
        <v>1766</v>
      </c>
      <c r="AP2086" s="47" t="s">
        <v>1782</v>
      </c>
    </row>
    <row r="2087" spans="1:42" x14ac:dyDescent="0.2">
      <c r="D2087" s="60" t="s">
        <v>1662</v>
      </c>
      <c r="F2087" s="61">
        <v>90.5</v>
      </c>
    </row>
    <row r="2088" spans="1:42" x14ac:dyDescent="0.2">
      <c r="A2088" s="55" t="s">
        <v>1044</v>
      </c>
      <c r="B2088" s="55" t="s">
        <v>1152</v>
      </c>
      <c r="C2088" s="55" t="s">
        <v>1194</v>
      </c>
      <c r="D2088" s="55" t="s">
        <v>1296</v>
      </c>
      <c r="E2088" s="55" t="s">
        <v>1708</v>
      </c>
      <c r="F2088" s="56">
        <v>83.5</v>
      </c>
      <c r="G2088" s="56">
        <v>0</v>
      </c>
      <c r="H2088" s="56">
        <f>ROUND(F2088*AD2088,2)</f>
        <v>0</v>
      </c>
      <c r="I2088" s="56">
        <f>J2088-H2088</f>
        <v>0</v>
      </c>
      <c r="J2088" s="56">
        <f>ROUND(F2088*G2088,2)</f>
        <v>0</v>
      </c>
      <c r="K2088" s="56">
        <v>1.1E-4</v>
      </c>
      <c r="L2088" s="56">
        <f>F2088*K2088</f>
        <v>9.1850000000000005E-3</v>
      </c>
      <c r="M2088" s="57" t="s">
        <v>7</v>
      </c>
      <c r="N2088" s="56">
        <f>IF(M2088="5",I2088,0)</f>
        <v>0</v>
      </c>
      <c r="Y2088" s="56">
        <f>IF(AC2088=0,J2088,0)</f>
        <v>0</v>
      </c>
      <c r="Z2088" s="56">
        <f>IF(AC2088=15,J2088,0)</f>
        <v>0</v>
      </c>
      <c r="AA2088" s="56">
        <f>IF(AC2088=21,J2088,0)</f>
        <v>0</v>
      </c>
      <c r="AC2088" s="58">
        <v>21</v>
      </c>
      <c r="AD2088" s="58">
        <f>G2088*1</f>
        <v>0</v>
      </c>
      <c r="AE2088" s="58">
        <f>G2088*(1-1)</f>
        <v>0</v>
      </c>
      <c r="AL2088" s="58">
        <f>F2088*AD2088</f>
        <v>0</v>
      </c>
      <c r="AM2088" s="58">
        <f>F2088*AE2088</f>
        <v>0</v>
      </c>
      <c r="AN2088" s="59" t="s">
        <v>1753</v>
      </c>
      <c r="AO2088" s="59" t="s">
        <v>1766</v>
      </c>
      <c r="AP2088" s="47" t="s">
        <v>1782</v>
      </c>
    </row>
    <row r="2089" spans="1:42" x14ac:dyDescent="0.2">
      <c r="D2089" s="60" t="s">
        <v>1645</v>
      </c>
      <c r="F2089" s="61">
        <v>83.5</v>
      </c>
    </row>
    <row r="2090" spans="1:42" x14ac:dyDescent="0.2">
      <c r="A2090" s="55" t="s">
        <v>1045</v>
      </c>
      <c r="B2090" s="55" t="s">
        <v>1152</v>
      </c>
      <c r="C2090" s="55" t="s">
        <v>1195</v>
      </c>
      <c r="D2090" s="55" t="s">
        <v>1297</v>
      </c>
      <c r="E2090" s="55" t="s">
        <v>1709</v>
      </c>
      <c r="F2090" s="56">
        <v>90.5</v>
      </c>
      <c r="G2090" s="56">
        <v>0</v>
      </c>
      <c r="H2090" s="56">
        <f>ROUND(F2090*AD2090,2)</f>
        <v>0</v>
      </c>
      <c r="I2090" s="56">
        <f>J2090-H2090</f>
        <v>0</v>
      </c>
      <c r="J2090" s="56">
        <f>ROUND(F2090*G2090,2)</f>
        <v>0</v>
      </c>
      <c r="K2090" s="56">
        <v>0</v>
      </c>
      <c r="L2090" s="56">
        <f>F2090*K2090</f>
        <v>0</v>
      </c>
      <c r="M2090" s="57" t="s">
        <v>7</v>
      </c>
      <c r="N2090" s="56">
        <f>IF(M2090="5",I2090,0)</f>
        <v>0</v>
      </c>
      <c r="Y2090" s="56">
        <f>IF(AC2090=0,J2090,0)</f>
        <v>0</v>
      </c>
      <c r="Z2090" s="56">
        <f>IF(AC2090=15,J2090,0)</f>
        <v>0</v>
      </c>
      <c r="AA2090" s="56">
        <f>IF(AC2090=21,J2090,0)</f>
        <v>0</v>
      </c>
      <c r="AC2090" s="58">
        <v>21</v>
      </c>
      <c r="AD2090" s="58">
        <f>G2090*0</f>
        <v>0</v>
      </c>
      <c r="AE2090" s="58">
        <f>G2090*(1-0)</f>
        <v>0</v>
      </c>
      <c r="AL2090" s="58">
        <f>F2090*AD2090</f>
        <v>0</v>
      </c>
      <c r="AM2090" s="58">
        <f>F2090*AE2090</f>
        <v>0</v>
      </c>
      <c r="AN2090" s="59" t="s">
        <v>1753</v>
      </c>
      <c r="AO2090" s="59" t="s">
        <v>1766</v>
      </c>
      <c r="AP2090" s="47" t="s">
        <v>1782</v>
      </c>
    </row>
    <row r="2091" spans="1:42" x14ac:dyDescent="0.2">
      <c r="D2091" s="60" t="s">
        <v>1663</v>
      </c>
      <c r="F2091" s="61">
        <v>78</v>
      </c>
    </row>
    <row r="2092" spans="1:42" x14ac:dyDescent="0.2">
      <c r="D2092" s="60" t="s">
        <v>1664</v>
      </c>
      <c r="F2092" s="61">
        <v>8</v>
      </c>
    </row>
    <row r="2093" spans="1:42" x14ac:dyDescent="0.2">
      <c r="D2093" s="60" t="s">
        <v>1665</v>
      </c>
      <c r="F2093" s="61">
        <v>80</v>
      </c>
    </row>
    <row r="2094" spans="1:42" x14ac:dyDescent="0.2">
      <c r="A2094" s="55" t="s">
        <v>1046</v>
      </c>
      <c r="B2094" s="55" t="s">
        <v>1152</v>
      </c>
      <c r="C2094" s="55" t="s">
        <v>1196</v>
      </c>
      <c r="D2094" s="55" t="s">
        <v>1301</v>
      </c>
      <c r="E2094" s="55" t="s">
        <v>1709</v>
      </c>
      <c r="F2094" s="56">
        <v>8.4</v>
      </c>
      <c r="G2094" s="56">
        <v>0</v>
      </c>
      <c r="H2094" s="56">
        <f>ROUND(F2094*AD2094,2)</f>
        <v>0</v>
      </c>
      <c r="I2094" s="56">
        <f>J2094-H2094</f>
        <v>0</v>
      </c>
      <c r="J2094" s="56">
        <f>ROUND(F2094*G2094,2)</f>
        <v>0</v>
      </c>
      <c r="K2094" s="56">
        <v>2.9999999999999997E-4</v>
      </c>
      <c r="L2094" s="56">
        <f>F2094*K2094</f>
        <v>2.5199999999999997E-3</v>
      </c>
      <c r="M2094" s="57" t="s">
        <v>7</v>
      </c>
      <c r="N2094" s="56">
        <f>IF(M2094="5",I2094,0)</f>
        <v>0</v>
      </c>
      <c r="Y2094" s="56">
        <f>IF(AC2094=0,J2094,0)</f>
        <v>0</v>
      </c>
      <c r="Z2094" s="56">
        <f>IF(AC2094=15,J2094,0)</f>
        <v>0</v>
      </c>
      <c r="AA2094" s="56">
        <f>IF(AC2094=21,J2094,0)</f>
        <v>0</v>
      </c>
      <c r="AC2094" s="58">
        <v>21</v>
      </c>
      <c r="AD2094" s="58">
        <f>G2094*1</f>
        <v>0</v>
      </c>
      <c r="AE2094" s="58">
        <f>G2094*(1-1)</f>
        <v>0</v>
      </c>
      <c r="AL2094" s="58">
        <f>F2094*AD2094</f>
        <v>0</v>
      </c>
      <c r="AM2094" s="58">
        <f>F2094*AE2094</f>
        <v>0</v>
      </c>
      <c r="AN2094" s="59" t="s">
        <v>1753</v>
      </c>
      <c r="AO2094" s="59" t="s">
        <v>1766</v>
      </c>
      <c r="AP2094" s="47" t="s">
        <v>1782</v>
      </c>
    </row>
    <row r="2095" spans="1:42" x14ac:dyDescent="0.2">
      <c r="D2095" s="60" t="s">
        <v>1544</v>
      </c>
      <c r="F2095" s="61">
        <v>8.4</v>
      </c>
    </row>
    <row r="2096" spans="1:42" x14ac:dyDescent="0.2">
      <c r="A2096" s="55" t="s">
        <v>1047</v>
      </c>
      <c r="B2096" s="55" t="s">
        <v>1152</v>
      </c>
      <c r="C2096" s="55" t="s">
        <v>1197</v>
      </c>
      <c r="D2096" s="55" t="s">
        <v>1303</v>
      </c>
      <c r="E2096" s="55" t="s">
        <v>1709</v>
      </c>
      <c r="F2096" s="56">
        <v>102.9</v>
      </c>
      <c r="G2096" s="56">
        <v>0</v>
      </c>
      <c r="H2096" s="56">
        <f>ROUND(F2096*AD2096,2)</f>
        <v>0</v>
      </c>
      <c r="I2096" s="56">
        <f>J2096-H2096</f>
        <v>0</v>
      </c>
      <c r="J2096" s="56">
        <f>ROUND(F2096*G2096,2)</f>
        <v>0</v>
      </c>
      <c r="K2096" s="56">
        <v>2.9999999999999997E-4</v>
      </c>
      <c r="L2096" s="56">
        <f>F2096*K2096</f>
        <v>3.0869999999999998E-2</v>
      </c>
      <c r="M2096" s="57" t="s">
        <v>7</v>
      </c>
      <c r="N2096" s="56">
        <f>IF(M2096="5",I2096,0)</f>
        <v>0</v>
      </c>
      <c r="Y2096" s="56">
        <f>IF(AC2096=0,J2096,0)</f>
        <v>0</v>
      </c>
      <c r="Z2096" s="56">
        <f>IF(AC2096=15,J2096,0)</f>
        <v>0</v>
      </c>
      <c r="AA2096" s="56">
        <f>IF(AC2096=21,J2096,0)</f>
        <v>0</v>
      </c>
      <c r="AC2096" s="58">
        <v>21</v>
      </c>
      <c r="AD2096" s="58">
        <f>G2096*1</f>
        <v>0</v>
      </c>
      <c r="AE2096" s="58">
        <f>G2096*(1-1)</f>
        <v>0</v>
      </c>
      <c r="AL2096" s="58">
        <f>F2096*AD2096</f>
        <v>0</v>
      </c>
      <c r="AM2096" s="58">
        <f>F2096*AE2096</f>
        <v>0</v>
      </c>
      <c r="AN2096" s="59" t="s">
        <v>1753</v>
      </c>
      <c r="AO2096" s="59" t="s">
        <v>1766</v>
      </c>
      <c r="AP2096" s="47" t="s">
        <v>1782</v>
      </c>
    </row>
    <row r="2097" spans="1:42" x14ac:dyDescent="0.2">
      <c r="D2097" s="60" t="s">
        <v>1666</v>
      </c>
      <c r="F2097" s="61">
        <v>102.9</v>
      </c>
    </row>
    <row r="2098" spans="1:42" x14ac:dyDescent="0.2">
      <c r="A2098" s="55" t="s">
        <v>1048</v>
      </c>
      <c r="B2098" s="55" t="s">
        <v>1152</v>
      </c>
      <c r="C2098" s="55" t="s">
        <v>1198</v>
      </c>
      <c r="D2098" s="55" t="s">
        <v>1305</v>
      </c>
      <c r="E2098" s="55" t="s">
        <v>1709</v>
      </c>
      <c r="F2098" s="56">
        <v>84</v>
      </c>
      <c r="G2098" s="56">
        <v>0</v>
      </c>
      <c r="H2098" s="56">
        <f>ROUND(F2098*AD2098,2)</f>
        <v>0</v>
      </c>
      <c r="I2098" s="56">
        <f>J2098-H2098</f>
        <v>0</v>
      </c>
      <c r="J2098" s="56">
        <f>ROUND(F2098*G2098,2)</f>
        <v>0</v>
      </c>
      <c r="K2098" s="56">
        <v>2.9999999999999997E-4</v>
      </c>
      <c r="L2098" s="56">
        <f>F2098*K2098</f>
        <v>2.5199999999999997E-2</v>
      </c>
      <c r="M2098" s="57" t="s">
        <v>7</v>
      </c>
      <c r="N2098" s="56">
        <f>IF(M2098="5",I2098,0)</f>
        <v>0</v>
      </c>
      <c r="Y2098" s="56">
        <f>IF(AC2098=0,J2098,0)</f>
        <v>0</v>
      </c>
      <c r="Z2098" s="56">
        <f>IF(AC2098=15,J2098,0)</f>
        <v>0</v>
      </c>
      <c r="AA2098" s="56">
        <f>IF(AC2098=21,J2098,0)</f>
        <v>0</v>
      </c>
      <c r="AC2098" s="58">
        <v>21</v>
      </c>
      <c r="AD2098" s="58">
        <f>G2098*1</f>
        <v>0</v>
      </c>
      <c r="AE2098" s="58">
        <f>G2098*(1-1)</f>
        <v>0</v>
      </c>
      <c r="AL2098" s="58">
        <f>F2098*AD2098</f>
        <v>0</v>
      </c>
      <c r="AM2098" s="58">
        <f>F2098*AE2098</f>
        <v>0</v>
      </c>
      <c r="AN2098" s="59" t="s">
        <v>1753</v>
      </c>
      <c r="AO2098" s="59" t="s">
        <v>1766</v>
      </c>
      <c r="AP2098" s="47" t="s">
        <v>1782</v>
      </c>
    </row>
    <row r="2099" spans="1:42" x14ac:dyDescent="0.2">
      <c r="D2099" s="60" t="s">
        <v>1667</v>
      </c>
      <c r="F2099" s="61">
        <v>84</v>
      </c>
    </row>
    <row r="2100" spans="1:42" x14ac:dyDescent="0.2">
      <c r="A2100" s="55" t="s">
        <v>1049</v>
      </c>
      <c r="B2100" s="55" t="s">
        <v>1152</v>
      </c>
      <c r="C2100" s="55" t="s">
        <v>1199</v>
      </c>
      <c r="D2100" s="55" t="s">
        <v>1307</v>
      </c>
      <c r="E2100" s="55" t="s">
        <v>1710</v>
      </c>
      <c r="F2100" s="56">
        <v>2.41</v>
      </c>
      <c r="G2100" s="56">
        <v>0</v>
      </c>
      <c r="H2100" s="56">
        <f>ROUND(F2100*AD2100,2)</f>
        <v>0</v>
      </c>
      <c r="I2100" s="56">
        <f>J2100-H2100</f>
        <v>0</v>
      </c>
      <c r="J2100" s="56">
        <f>ROUND(F2100*G2100,2)</f>
        <v>0</v>
      </c>
      <c r="K2100" s="56">
        <v>0</v>
      </c>
      <c r="L2100" s="56">
        <f>F2100*K2100</f>
        <v>0</v>
      </c>
      <c r="M2100" s="57" t="s">
        <v>10</v>
      </c>
      <c r="N2100" s="56">
        <f>IF(M2100="5",I2100,0)</f>
        <v>0</v>
      </c>
      <c r="Y2100" s="56">
        <f>IF(AC2100=0,J2100,0)</f>
        <v>0</v>
      </c>
      <c r="Z2100" s="56">
        <f>IF(AC2100=15,J2100,0)</f>
        <v>0</v>
      </c>
      <c r="AA2100" s="56">
        <f>IF(AC2100=21,J2100,0)</f>
        <v>0</v>
      </c>
      <c r="AC2100" s="58">
        <v>21</v>
      </c>
      <c r="AD2100" s="58">
        <f>G2100*0</f>
        <v>0</v>
      </c>
      <c r="AE2100" s="58">
        <f>G2100*(1-0)</f>
        <v>0</v>
      </c>
      <c r="AL2100" s="58">
        <f>F2100*AD2100</f>
        <v>0</v>
      </c>
      <c r="AM2100" s="58">
        <f>F2100*AE2100</f>
        <v>0</v>
      </c>
      <c r="AN2100" s="59" t="s">
        <v>1753</v>
      </c>
      <c r="AO2100" s="59" t="s">
        <v>1766</v>
      </c>
      <c r="AP2100" s="47" t="s">
        <v>1782</v>
      </c>
    </row>
    <row r="2101" spans="1:42" x14ac:dyDescent="0.2">
      <c r="D2101" s="60" t="s">
        <v>1668</v>
      </c>
      <c r="F2101" s="61">
        <v>2.41</v>
      </c>
    </row>
    <row r="2102" spans="1:42" x14ac:dyDescent="0.2">
      <c r="A2102" s="52"/>
      <c r="B2102" s="53" t="s">
        <v>1152</v>
      </c>
      <c r="C2102" s="53" t="s">
        <v>770</v>
      </c>
      <c r="D2102" s="269" t="s">
        <v>1309</v>
      </c>
      <c r="E2102" s="270"/>
      <c r="F2102" s="270"/>
      <c r="G2102" s="270"/>
      <c r="H2102" s="54">
        <f>SUM(H2103:H2105)</f>
        <v>0</v>
      </c>
      <c r="I2102" s="54">
        <f>SUM(I2103:I2105)</f>
        <v>0</v>
      </c>
      <c r="J2102" s="54">
        <f>H2102+I2102</f>
        <v>0</v>
      </c>
      <c r="K2102" s="47"/>
      <c r="L2102" s="54">
        <f>SUM(L2103:L2105)</f>
        <v>5.0777999999999995E-3</v>
      </c>
      <c r="O2102" s="54">
        <f>IF(P2102="PR",J2102,SUM(N2103:N2105))</f>
        <v>0</v>
      </c>
      <c r="P2102" s="47" t="s">
        <v>1735</v>
      </c>
      <c r="Q2102" s="54">
        <f>IF(P2102="HS",H2102,0)</f>
        <v>0</v>
      </c>
      <c r="R2102" s="54">
        <f>IF(P2102="HS",I2102-O2102,0)</f>
        <v>0</v>
      </c>
      <c r="S2102" s="54">
        <f>IF(P2102="PS",H2102,0)</f>
        <v>0</v>
      </c>
      <c r="T2102" s="54">
        <f>IF(P2102="PS",I2102-O2102,0)</f>
        <v>0</v>
      </c>
      <c r="U2102" s="54">
        <f>IF(P2102="MP",H2102,0)</f>
        <v>0</v>
      </c>
      <c r="V2102" s="54">
        <f>IF(P2102="MP",I2102-O2102,0)</f>
        <v>0</v>
      </c>
      <c r="W2102" s="54">
        <f>IF(P2102="OM",H2102,0)</f>
        <v>0</v>
      </c>
      <c r="X2102" s="47" t="s">
        <v>1152</v>
      </c>
      <c r="AH2102" s="54">
        <f>SUM(Y2103:Y2105)</f>
        <v>0</v>
      </c>
      <c r="AI2102" s="54">
        <f>SUM(Z2103:Z2105)</f>
        <v>0</v>
      </c>
      <c r="AJ2102" s="54">
        <f>SUM(AA2103:AA2105)</f>
        <v>0</v>
      </c>
    </row>
    <row r="2103" spans="1:42" x14ac:dyDescent="0.2">
      <c r="A2103" s="55" t="s">
        <v>1050</v>
      </c>
      <c r="B2103" s="55" t="s">
        <v>1152</v>
      </c>
      <c r="C2103" s="55" t="s">
        <v>1200</v>
      </c>
      <c r="D2103" s="55" t="s">
        <v>1310</v>
      </c>
      <c r="E2103" s="55" t="s">
        <v>1708</v>
      </c>
      <c r="F2103" s="56">
        <v>24.18</v>
      </c>
      <c r="G2103" s="56">
        <v>0</v>
      </c>
      <c r="H2103" s="56">
        <f>ROUND(F2103*AD2103,2)</f>
        <v>0</v>
      </c>
      <c r="I2103" s="56">
        <f>J2103-H2103</f>
        <v>0</v>
      </c>
      <c r="J2103" s="56">
        <f>ROUND(F2103*G2103,2)</f>
        <v>0</v>
      </c>
      <c r="K2103" s="56">
        <v>6.9999999999999994E-5</v>
      </c>
      <c r="L2103" s="56">
        <f>F2103*K2103</f>
        <v>1.6925999999999998E-3</v>
      </c>
      <c r="M2103" s="57" t="s">
        <v>7</v>
      </c>
      <c r="N2103" s="56">
        <f>IF(M2103="5",I2103,0)</f>
        <v>0</v>
      </c>
      <c r="Y2103" s="56">
        <f>IF(AC2103=0,J2103,0)</f>
        <v>0</v>
      </c>
      <c r="Z2103" s="56">
        <f>IF(AC2103=15,J2103,0)</f>
        <v>0</v>
      </c>
      <c r="AA2103" s="56">
        <f>IF(AC2103=21,J2103,0)</f>
        <v>0</v>
      </c>
      <c r="AC2103" s="58">
        <v>21</v>
      </c>
      <c r="AD2103" s="58">
        <f>G2103*0.30859375</f>
        <v>0</v>
      </c>
      <c r="AE2103" s="58">
        <f>G2103*(1-0.30859375)</f>
        <v>0</v>
      </c>
      <c r="AL2103" s="58">
        <f>F2103*AD2103</f>
        <v>0</v>
      </c>
      <c r="AM2103" s="58">
        <f>F2103*AE2103</f>
        <v>0</v>
      </c>
      <c r="AN2103" s="59" t="s">
        <v>1754</v>
      </c>
      <c r="AO2103" s="59" t="s">
        <v>1766</v>
      </c>
      <c r="AP2103" s="47" t="s">
        <v>1782</v>
      </c>
    </row>
    <row r="2104" spans="1:42" x14ac:dyDescent="0.2">
      <c r="D2104" s="60" t="s">
        <v>1669</v>
      </c>
      <c r="F2104" s="61">
        <v>24.18</v>
      </c>
    </row>
    <row r="2105" spans="1:42" x14ac:dyDescent="0.2">
      <c r="A2105" s="55" t="s">
        <v>1051</v>
      </c>
      <c r="B2105" s="55" t="s">
        <v>1152</v>
      </c>
      <c r="C2105" s="55" t="s">
        <v>1201</v>
      </c>
      <c r="D2105" s="55" t="s">
        <v>1863</v>
      </c>
      <c r="E2105" s="55" t="s">
        <v>1708</v>
      </c>
      <c r="F2105" s="56">
        <v>24.18</v>
      </c>
      <c r="G2105" s="56">
        <v>0</v>
      </c>
      <c r="H2105" s="56">
        <f>ROUND(F2105*AD2105,2)</f>
        <v>0</v>
      </c>
      <c r="I2105" s="56">
        <f>J2105-H2105</f>
        <v>0</v>
      </c>
      <c r="J2105" s="56">
        <f>ROUND(F2105*G2105,2)</f>
        <v>0</v>
      </c>
      <c r="K2105" s="56">
        <v>1.3999999999999999E-4</v>
      </c>
      <c r="L2105" s="56">
        <f>F2105*K2105</f>
        <v>3.3851999999999997E-3</v>
      </c>
      <c r="M2105" s="57" t="s">
        <v>7</v>
      </c>
      <c r="N2105" s="56">
        <f>IF(M2105="5",I2105,0)</f>
        <v>0</v>
      </c>
      <c r="Y2105" s="56">
        <f>IF(AC2105=0,J2105,0)</f>
        <v>0</v>
      </c>
      <c r="Z2105" s="56">
        <f>IF(AC2105=15,J2105,0)</f>
        <v>0</v>
      </c>
      <c r="AA2105" s="56">
        <f>IF(AC2105=21,J2105,0)</f>
        <v>0</v>
      </c>
      <c r="AC2105" s="58">
        <v>21</v>
      </c>
      <c r="AD2105" s="58">
        <f>G2105*0.45045871559633</f>
        <v>0</v>
      </c>
      <c r="AE2105" s="58">
        <f>G2105*(1-0.45045871559633)</f>
        <v>0</v>
      </c>
      <c r="AL2105" s="58">
        <f>F2105*AD2105</f>
        <v>0</v>
      </c>
      <c r="AM2105" s="58">
        <f>F2105*AE2105</f>
        <v>0</v>
      </c>
      <c r="AN2105" s="59" t="s">
        <v>1754</v>
      </c>
      <c r="AO2105" s="59" t="s">
        <v>1766</v>
      </c>
      <c r="AP2105" s="47" t="s">
        <v>1782</v>
      </c>
    </row>
    <row r="2106" spans="1:42" x14ac:dyDescent="0.2">
      <c r="D2106" s="60" t="s">
        <v>1669</v>
      </c>
      <c r="F2106" s="61">
        <v>24.18</v>
      </c>
    </row>
    <row r="2107" spans="1:42" x14ac:dyDescent="0.2">
      <c r="A2107" s="52"/>
      <c r="B2107" s="53" t="s">
        <v>1152</v>
      </c>
      <c r="C2107" s="53" t="s">
        <v>99</v>
      </c>
      <c r="D2107" s="269" t="s">
        <v>1312</v>
      </c>
      <c r="E2107" s="270"/>
      <c r="F2107" s="270"/>
      <c r="G2107" s="270"/>
      <c r="H2107" s="54">
        <f>SUM(H2108:H2116)</f>
        <v>0</v>
      </c>
      <c r="I2107" s="54">
        <f>SUM(I2108:I2116)</f>
        <v>0</v>
      </c>
      <c r="J2107" s="54">
        <f>H2107+I2107</f>
        <v>0</v>
      </c>
      <c r="K2107" s="47"/>
      <c r="L2107" s="54">
        <f>SUM(L2108:L2116)</f>
        <v>7.3779999999999998E-2</v>
      </c>
      <c r="O2107" s="54">
        <f>IF(P2107="PR",J2107,SUM(N2108:N2116))</f>
        <v>0</v>
      </c>
      <c r="P2107" s="47" t="s">
        <v>1734</v>
      </c>
      <c r="Q2107" s="54">
        <f>IF(P2107="HS",H2107,0)</f>
        <v>0</v>
      </c>
      <c r="R2107" s="54">
        <f>IF(P2107="HS",I2107-O2107,0)</f>
        <v>0</v>
      </c>
      <c r="S2107" s="54">
        <f>IF(P2107="PS",H2107,0)</f>
        <v>0</v>
      </c>
      <c r="T2107" s="54">
        <f>IF(P2107="PS",I2107-O2107,0)</f>
        <v>0</v>
      </c>
      <c r="U2107" s="54">
        <f>IF(P2107="MP",H2107,0)</f>
        <v>0</v>
      </c>
      <c r="V2107" s="54">
        <f>IF(P2107="MP",I2107-O2107,0)</f>
        <v>0</v>
      </c>
      <c r="W2107" s="54">
        <f>IF(P2107="OM",H2107,0)</f>
        <v>0</v>
      </c>
      <c r="X2107" s="47" t="s">
        <v>1152</v>
      </c>
      <c r="AH2107" s="54">
        <f>SUM(Y2108:Y2116)</f>
        <v>0</v>
      </c>
      <c r="AI2107" s="54">
        <f>SUM(Z2108:Z2116)</f>
        <v>0</v>
      </c>
      <c r="AJ2107" s="54">
        <f>SUM(AA2108:AA2116)</f>
        <v>0</v>
      </c>
    </row>
    <row r="2108" spans="1:42" x14ac:dyDescent="0.2">
      <c r="A2108" s="55" t="s">
        <v>1052</v>
      </c>
      <c r="B2108" s="55" t="s">
        <v>1152</v>
      </c>
      <c r="C2108" s="55" t="s">
        <v>1202</v>
      </c>
      <c r="D2108" s="55" t="s">
        <v>1313</v>
      </c>
      <c r="E2108" s="55" t="s">
        <v>1712</v>
      </c>
      <c r="F2108" s="56">
        <v>4</v>
      </c>
      <c r="G2108" s="56">
        <v>0</v>
      </c>
      <c r="H2108" s="56">
        <f>ROUND(F2108*AD2108,2)</f>
        <v>0</v>
      </c>
      <c r="I2108" s="56">
        <f>J2108-H2108</f>
        <v>0</v>
      </c>
      <c r="J2108" s="56">
        <f>ROUND(F2108*G2108,2)</f>
        <v>0</v>
      </c>
      <c r="K2108" s="56">
        <v>0</v>
      </c>
      <c r="L2108" s="56">
        <f>F2108*K2108</f>
        <v>0</v>
      </c>
      <c r="M2108" s="57" t="s">
        <v>7</v>
      </c>
      <c r="N2108" s="56">
        <f>IF(M2108="5",I2108,0)</f>
        <v>0</v>
      </c>
      <c r="Y2108" s="56">
        <f>IF(AC2108=0,J2108,0)</f>
        <v>0</v>
      </c>
      <c r="Z2108" s="56">
        <f>IF(AC2108=15,J2108,0)</f>
        <v>0</v>
      </c>
      <c r="AA2108" s="56">
        <f>IF(AC2108=21,J2108,0)</f>
        <v>0</v>
      </c>
      <c r="AC2108" s="58">
        <v>21</v>
      </c>
      <c r="AD2108" s="58">
        <f>G2108*0.297029702970297</f>
        <v>0</v>
      </c>
      <c r="AE2108" s="58">
        <f>G2108*(1-0.297029702970297)</f>
        <v>0</v>
      </c>
      <c r="AL2108" s="58">
        <f>F2108*AD2108</f>
        <v>0</v>
      </c>
      <c r="AM2108" s="58">
        <f>F2108*AE2108</f>
        <v>0</v>
      </c>
      <c r="AN2108" s="59" t="s">
        <v>1755</v>
      </c>
      <c r="AO2108" s="59" t="s">
        <v>1767</v>
      </c>
      <c r="AP2108" s="47" t="s">
        <v>1782</v>
      </c>
    </row>
    <row r="2109" spans="1:42" x14ac:dyDescent="0.2">
      <c r="D2109" s="60" t="s">
        <v>1647</v>
      </c>
      <c r="F2109" s="61">
        <v>4</v>
      </c>
    </row>
    <row r="2110" spans="1:42" x14ac:dyDescent="0.2">
      <c r="A2110" s="55" t="s">
        <v>1053</v>
      </c>
      <c r="B2110" s="55" t="s">
        <v>1152</v>
      </c>
      <c r="C2110" s="55" t="s">
        <v>1203</v>
      </c>
      <c r="D2110" s="55" t="s">
        <v>1840</v>
      </c>
      <c r="E2110" s="55" t="s">
        <v>1712</v>
      </c>
      <c r="F2110" s="56">
        <v>4</v>
      </c>
      <c r="G2110" s="56">
        <v>0</v>
      </c>
      <c r="H2110" s="56">
        <f>ROUND(F2110*AD2110,2)</f>
        <v>0</v>
      </c>
      <c r="I2110" s="56">
        <f>J2110-H2110</f>
        <v>0</v>
      </c>
      <c r="J2110" s="56">
        <f>ROUND(F2110*G2110,2)</f>
        <v>0</v>
      </c>
      <c r="K2110" s="56">
        <v>4.0000000000000002E-4</v>
      </c>
      <c r="L2110" s="56">
        <f>F2110*K2110</f>
        <v>1.6000000000000001E-3</v>
      </c>
      <c r="M2110" s="57" t="s">
        <v>7</v>
      </c>
      <c r="N2110" s="56">
        <f>IF(M2110="5",I2110,0)</f>
        <v>0</v>
      </c>
      <c r="Y2110" s="56">
        <f>IF(AC2110=0,J2110,0)</f>
        <v>0</v>
      </c>
      <c r="Z2110" s="56">
        <f>IF(AC2110=15,J2110,0)</f>
        <v>0</v>
      </c>
      <c r="AA2110" s="56">
        <f>IF(AC2110=21,J2110,0)</f>
        <v>0</v>
      </c>
      <c r="AC2110" s="58">
        <v>21</v>
      </c>
      <c r="AD2110" s="58">
        <f>G2110*1</f>
        <v>0</v>
      </c>
      <c r="AE2110" s="58">
        <f>G2110*(1-1)</f>
        <v>0</v>
      </c>
      <c r="AL2110" s="58">
        <f>F2110*AD2110</f>
        <v>0</v>
      </c>
      <c r="AM2110" s="58">
        <f>F2110*AE2110</f>
        <v>0</v>
      </c>
      <c r="AN2110" s="59" t="s">
        <v>1755</v>
      </c>
      <c r="AO2110" s="59" t="s">
        <v>1767</v>
      </c>
      <c r="AP2110" s="47" t="s">
        <v>1782</v>
      </c>
    </row>
    <row r="2111" spans="1:42" x14ac:dyDescent="0.2">
      <c r="D2111" s="60" t="s">
        <v>1647</v>
      </c>
      <c r="F2111" s="61">
        <v>4</v>
      </c>
    </row>
    <row r="2112" spans="1:42" x14ac:dyDescent="0.2">
      <c r="A2112" s="55" t="s">
        <v>1054</v>
      </c>
      <c r="B2112" s="55" t="s">
        <v>1152</v>
      </c>
      <c r="C2112" s="55" t="s">
        <v>1204</v>
      </c>
      <c r="D2112" s="55" t="s">
        <v>1314</v>
      </c>
      <c r="E2112" s="55" t="s">
        <v>1712</v>
      </c>
      <c r="F2112" s="56">
        <v>4</v>
      </c>
      <c r="G2112" s="56">
        <v>0</v>
      </c>
      <c r="H2112" s="56">
        <f>ROUND(F2112*AD2112,2)</f>
        <v>0</v>
      </c>
      <c r="I2112" s="56">
        <f>J2112-H2112</f>
        <v>0</v>
      </c>
      <c r="J2112" s="56">
        <f>ROUND(F2112*G2112,2)</f>
        <v>0</v>
      </c>
      <c r="K2112" s="56">
        <v>2.14E-3</v>
      </c>
      <c r="L2112" s="56">
        <f>F2112*K2112</f>
        <v>8.5599999999999999E-3</v>
      </c>
      <c r="M2112" s="57" t="s">
        <v>7</v>
      </c>
      <c r="N2112" s="56">
        <f>IF(M2112="5",I2112,0)</f>
        <v>0</v>
      </c>
      <c r="Y2112" s="56">
        <f>IF(AC2112=0,J2112,0)</f>
        <v>0</v>
      </c>
      <c r="Z2112" s="56">
        <f>IF(AC2112=15,J2112,0)</f>
        <v>0</v>
      </c>
      <c r="AA2112" s="56">
        <f>IF(AC2112=21,J2112,0)</f>
        <v>0</v>
      </c>
      <c r="AC2112" s="58">
        <v>21</v>
      </c>
      <c r="AD2112" s="58">
        <f>G2112*0.474254742547426</f>
        <v>0</v>
      </c>
      <c r="AE2112" s="58">
        <f>G2112*(1-0.474254742547426)</f>
        <v>0</v>
      </c>
      <c r="AL2112" s="58">
        <f>F2112*AD2112</f>
        <v>0</v>
      </c>
      <c r="AM2112" s="58">
        <f>F2112*AE2112</f>
        <v>0</v>
      </c>
      <c r="AN2112" s="59" t="s">
        <v>1755</v>
      </c>
      <c r="AO2112" s="59" t="s">
        <v>1767</v>
      </c>
      <c r="AP2112" s="47" t="s">
        <v>1782</v>
      </c>
    </row>
    <row r="2113" spans="1:42" x14ac:dyDescent="0.2">
      <c r="D2113" s="60" t="s">
        <v>1647</v>
      </c>
      <c r="F2113" s="61">
        <v>4</v>
      </c>
    </row>
    <row r="2114" spans="1:42" x14ac:dyDescent="0.2">
      <c r="A2114" s="55" t="s">
        <v>1055</v>
      </c>
      <c r="B2114" s="55" t="s">
        <v>1152</v>
      </c>
      <c r="C2114" s="55" t="s">
        <v>1205</v>
      </c>
      <c r="D2114" s="55" t="s">
        <v>1841</v>
      </c>
      <c r="E2114" s="55" t="s">
        <v>1712</v>
      </c>
      <c r="F2114" s="56">
        <v>4</v>
      </c>
      <c r="G2114" s="56">
        <v>0</v>
      </c>
      <c r="H2114" s="56">
        <f>ROUND(F2114*AD2114,2)</f>
        <v>0</v>
      </c>
      <c r="I2114" s="56">
        <f>J2114-H2114</f>
        <v>0</v>
      </c>
      <c r="J2114" s="56">
        <f>ROUND(F2114*G2114,2)</f>
        <v>0</v>
      </c>
      <c r="K2114" s="56">
        <v>1.4999999999999999E-2</v>
      </c>
      <c r="L2114" s="56">
        <f>F2114*K2114</f>
        <v>0.06</v>
      </c>
      <c r="M2114" s="57" t="s">
        <v>7</v>
      </c>
      <c r="N2114" s="56">
        <f>IF(M2114="5",I2114,0)</f>
        <v>0</v>
      </c>
      <c r="Y2114" s="56">
        <f>IF(AC2114=0,J2114,0)</f>
        <v>0</v>
      </c>
      <c r="Z2114" s="56">
        <f>IF(AC2114=15,J2114,0)</f>
        <v>0</v>
      </c>
      <c r="AA2114" s="56">
        <f>IF(AC2114=21,J2114,0)</f>
        <v>0</v>
      </c>
      <c r="AC2114" s="58">
        <v>21</v>
      </c>
      <c r="AD2114" s="58">
        <f>G2114*1</f>
        <v>0</v>
      </c>
      <c r="AE2114" s="58">
        <f>G2114*(1-1)</f>
        <v>0</v>
      </c>
      <c r="AL2114" s="58">
        <f>F2114*AD2114</f>
        <v>0</v>
      </c>
      <c r="AM2114" s="58">
        <f>F2114*AE2114</f>
        <v>0</v>
      </c>
      <c r="AN2114" s="59" t="s">
        <v>1755</v>
      </c>
      <c r="AO2114" s="59" t="s">
        <v>1767</v>
      </c>
      <c r="AP2114" s="47" t="s">
        <v>1782</v>
      </c>
    </row>
    <row r="2115" spans="1:42" x14ac:dyDescent="0.2">
      <c r="D2115" s="60" t="s">
        <v>1647</v>
      </c>
      <c r="F2115" s="61">
        <v>4</v>
      </c>
    </row>
    <row r="2116" spans="1:42" x14ac:dyDescent="0.2">
      <c r="A2116" s="55" t="s">
        <v>1056</v>
      </c>
      <c r="B2116" s="55" t="s">
        <v>1152</v>
      </c>
      <c r="C2116" s="55" t="s">
        <v>1206</v>
      </c>
      <c r="D2116" s="55" t="s">
        <v>1315</v>
      </c>
      <c r="E2116" s="55" t="s">
        <v>1708</v>
      </c>
      <c r="F2116" s="56">
        <v>90.5</v>
      </c>
      <c r="G2116" s="56">
        <v>0</v>
      </c>
      <c r="H2116" s="56">
        <f>ROUND(F2116*AD2116,2)</f>
        <v>0</v>
      </c>
      <c r="I2116" s="56">
        <f>J2116-H2116</f>
        <v>0</v>
      </c>
      <c r="J2116" s="56">
        <f>ROUND(F2116*G2116,2)</f>
        <v>0</v>
      </c>
      <c r="K2116" s="56">
        <v>4.0000000000000003E-5</v>
      </c>
      <c r="L2116" s="56">
        <f>F2116*K2116</f>
        <v>3.6200000000000004E-3</v>
      </c>
      <c r="M2116" s="57" t="s">
        <v>7</v>
      </c>
      <c r="N2116" s="56">
        <f>IF(M2116="5",I2116,0)</f>
        <v>0</v>
      </c>
      <c r="Y2116" s="56">
        <f>IF(AC2116=0,J2116,0)</f>
        <v>0</v>
      </c>
      <c r="Z2116" s="56">
        <f>IF(AC2116=15,J2116,0)</f>
        <v>0</v>
      </c>
      <c r="AA2116" s="56">
        <f>IF(AC2116=21,J2116,0)</f>
        <v>0</v>
      </c>
      <c r="AC2116" s="58">
        <v>21</v>
      </c>
      <c r="AD2116" s="58">
        <f>G2116*0.0193808882907133</f>
        <v>0</v>
      </c>
      <c r="AE2116" s="58">
        <f>G2116*(1-0.0193808882907133)</f>
        <v>0</v>
      </c>
      <c r="AL2116" s="58">
        <f>F2116*AD2116</f>
        <v>0</v>
      </c>
      <c r="AM2116" s="58">
        <f>F2116*AE2116</f>
        <v>0</v>
      </c>
      <c r="AN2116" s="59" t="s">
        <v>1755</v>
      </c>
      <c r="AO2116" s="59" t="s">
        <v>1767</v>
      </c>
      <c r="AP2116" s="47" t="s">
        <v>1782</v>
      </c>
    </row>
    <row r="2117" spans="1:42" x14ac:dyDescent="0.2">
      <c r="D2117" s="60" t="s">
        <v>1670</v>
      </c>
      <c r="F2117" s="61">
        <v>90.5</v>
      </c>
    </row>
    <row r="2118" spans="1:42" x14ac:dyDescent="0.2">
      <c r="A2118" s="52"/>
      <c r="B2118" s="53" t="s">
        <v>1152</v>
      </c>
      <c r="C2118" s="53" t="s">
        <v>100</v>
      </c>
      <c r="D2118" s="269" t="s">
        <v>1317</v>
      </c>
      <c r="E2118" s="270"/>
      <c r="F2118" s="270"/>
      <c r="G2118" s="270"/>
      <c r="H2118" s="54">
        <f>SUM(H2119:H2124)</f>
        <v>0</v>
      </c>
      <c r="I2118" s="54">
        <f>SUM(I2119:I2124)</f>
        <v>0</v>
      </c>
      <c r="J2118" s="54">
        <f>H2118+I2118</f>
        <v>0</v>
      </c>
      <c r="K2118" s="47"/>
      <c r="L2118" s="54">
        <f>SUM(L2119:L2124)</f>
        <v>0.55879999999999996</v>
      </c>
      <c r="O2118" s="54">
        <f>IF(P2118="PR",J2118,SUM(N2119:N2124))</f>
        <v>0</v>
      </c>
      <c r="P2118" s="47" t="s">
        <v>1734</v>
      </c>
      <c r="Q2118" s="54">
        <f>IF(P2118="HS",H2118,0)</f>
        <v>0</v>
      </c>
      <c r="R2118" s="54">
        <f>IF(P2118="HS",I2118-O2118,0)</f>
        <v>0</v>
      </c>
      <c r="S2118" s="54">
        <f>IF(P2118="PS",H2118,0)</f>
        <v>0</v>
      </c>
      <c r="T2118" s="54">
        <f>IF(P2118="PS",I2118-O2118,0)</f>
        <v>0</v>
      </c>
      <c r="U2118" s="54">
        <f>IF(P2118="MP",H2118,0)</f>
        <v>0</v>
      </c>
      <c r="V2118" s="54">
        <f>IF(P2118="MP",I2118-O2118,0)</f>
        <v>0</v>
      </c>
      <c r="W2118" s="54">
        <f>IF(P2118="OM",H2118,0)</f>
        <v>0</v>
      </c>
      <c r="X2118" s="47" t="s">
        <v>1152</v>
      </c>
      <c r="AH2118" s="54">
        <f>SUM(Y2119:Y2124)</f>
        <v>0</v>
      </c>
      <c r="AI2118" s="54">
        <f>SUM(Z2119:Z2124)</f>
        <v>0</v>
      </c>
      <c r="AJ2118" s="54">
        <f>SUM(AA2119:AA2124)</f>
        <v>0</v>
      </c>
    </row>
    <row r="2119" spans="1:42" x14ac:dyDescent="0.2">
      <c r="A2119" s="55" t="s">
        <v>1057</v>
      </c>
      <c r="B2119" s="55" t="s">
        <v>1152</v>
      </c>
      <c r="C2119" s="55" t="s">
        <v>1207</v>
      </c>
      <c r="D2119" s="55" t="s">
        <v>1318</v>
      </c>
      <c r="E2119" s="55" t="s">
        <v>1712</v>
      </c>
      <c r="F2119" s="56">
        <v>6</v>
      </c>
      <c r="G2119" s="56">
        <v>0</v>
      </c>
      <c r="H2119" s="56">
        <f t="shared" ref="H2119:H2124" si="480">ROUND(F2119*AD2119,2)</f>
        <v>0</v>
      </c>
      <c r="I2119" s="56">
        <f t="shared" ref="I2119:I2124" si="481">J2119-H2119</f>
        <v>0</v>
      </c>
      <c r="J2119" s="56">
        <f t="shared" ref="J2119:J2124" si="482">ROUND(F2119*G2119,2)</f>
        <v>0</v>
      </c>
      <c r="K2119" s="56">
        <v>4.0000000000000002E-4</v>
      </c>
      <c r="L2119" s="56">
        <f t="shared" ref="L2119:L2124" si="483">F2119*K2119</f>
        <v>2.4000000000000002E-3</v>
      </c>
      <c r="M2119" s="57" t="s">
        <v>8</v>
      </c>
      <c r="N2119" s="56">
        <f t="shared" ref="N2119:N2124" si="484">IF(M2119="5",I2119,0)</f>
        <v>0</v>
      </c>
      <c r="Y2119" s="56">
        <f t="shared" ref="Y2119:Y2124" si="485">IF(AC2119=0,J2119,0)</f>
        <v>0</v>
      </c>
      <c r="Z2119" s="56">
        <f t="shared" ref="Z2119:Z2124" si="486">IF(AC2119=15,J2119,0)</f>
        <v>0</v>
      </c>
      <c r="AA2119" s="56">
        <f t="shared" ref="AA2119:AA2124" si="487">IF(AC2119=21,J2119,0)</f>
        <v>0</v>
      </c>
      <c r="AC2119" s="58">
        <v>21</v>
      </c>
      <c r="AD2119" s="58">
        <f t="shared" ref="AD2119:AD2124" si="488">G2119*0</f>
        <v>0</v>
      </c>
      <c r="AE2119" s="58">
        <f t="shared" ref="AE2119:AE2124" si="489">G2119*(1-0)</f>
        <v>0</v>
      </c>
      <c r="AL2119" s="58">
        <f t="shared" ref="AL2119:AL2124" si="490">F2119*AD2119</f>
        <v>0</v>
      </c>
      <c r="AM2119" s="58">
        <f t="shared" ref="AM2119:AM2124" si="491">F2119*AE2119</f>
        <v>0</v>
      </c>
      <c r="AN2119" s="59" t="s">
        <v>1756</v>
      </c>
      <c r="AO2119" s="59" t="s">
        <v>1767</v>
      </c>
      <c r="AP2119" s="47" t="s">
        <v>1782</v>
      </c>
    </row>
    <row r="2120" spans="1:42" x14ac:dyDescent="0.2">
      <c r="A2120" s="55" t="s">
        <v>1058</v>
      </c>
      <c r="B2120" s="55" t="s">
        <v>1152</v>
      </c>
      <c r="C2120" s="55" t="s">
        <v>1208</v>
      </c>
      <c r="D2120" s="55" t="s">
        <v>1319</v>
      </c>
      <c r="E2120" s="55" t="s">
        <v>1712</v>
      </c>
      <c r="F2120" s="56">
        <v>11</v>
      </c>
      <c r="G2120" s="56">
        <v>0</v>
      </c>
      <c r="H2120" s="56">
        <f t="shared" si="480"/>
        <v>0</v>
      </c>
      <c r="I2120" s="56">
        <f t="shared" si="481"/>
        <v>0</v>
      </c>
      <c r="J2120" s="56">
        <f t="shared" si="482"/>
        <v>0</v>
      </c>
      <c r="K2120" s="56">
        <v>4.0000000000000002E-4</v>
      </c>
      <c r="L2120" s="56">
        <f t="shared" si="483"/>
        <v>4.4000000000000003E-3</v>
      </c>
      <c r="M2120" s="57" t="s">
        <v>8</v>
      </c>
      <c r="N2120" s="56">
        <f t="shared" si="484"/>
        <v>0</v>
      </c>
      <c r="Y2120" s="56">
        <f t="shared" si="485"/>
        <v>0</v>
      </c>
      <c r="Z2120" s="56">
        <f t="shared" si="486"/>
        <v>0</v>
      </c>
      <c r="AA2120" s="56">
        <f t="shared" si="487"/>
        <v>0</v>
      </c>
      <c r="AC2120" s="58">
        <v>21</v>
      </c>
      <c r="AD2120" s="58">
        <f t="shared" si="488"/>
        <v>0</v>
      </c>
      <c r="AE2120" s="58">
        <f t="shared" si="489"/>
        <v>0</v>
      </c>
      <c r="AL2120" s="58">
        <f t="shared" si="490"/>
        <v>0</v>
      </c>
      <c r="AM2120" s="58">
        <f t="shared" si="491"/>
        <v>0</v>
      </c>
      <c r="AN2120" s="59" t="s">
        <v>1756</v>
      </c>
      <c r="AO2120" s="59" t="s">
        <v>1767</v>
      </c>
      <c r="AP2120" s="47" t="s">
        <v>1782</v>
      </c>
    </row>
    <row r="2121" spans="1:42" x14ac:dyDescent="0.2">
      <c r="A2121" s="55" t="s">
        <v>1059</v>
      </c>
      <c r="B2121" s="55" t="s">
        <v>1152</v>
      </c>
      <c r="C2121" s="55" t="s">
        <v>1209</v>
      </c>
      <c r="D2121" s="55" t="s">
        <v>1320</v>
      </c>
      <c r="E2121" s="55" t="s">
        <v>1712</v>
      </c>
      <c r="F2121" s="56">
        <v>11</v>
      </c>
      <c r="G2121" s="56">
        <v>0</v>
      </c>
      <c r="H2121" s="56">
        <f t="shared" si="480"/>
        <v>0</v>
      </c>
      <c r="I2121" s="56">
        <f t="shared" si="481"/>
        <v>0</v>
      </c>
      <c r="J2121" s="56">
        <f t="shared" si="482"/>
        <v>0</v>
      </c>
      <c r="K2121" s="56">
        <v>3.0000000000000001E-3</v>
      </c>
      <c r="L2121" s="56">
        <f t="shared" si="483"/>
        <v>3.3000000000000002E-2</v>
      </c>
      <c r="M2121" s="57" t="s">
        <v>8</v>
      </c>
      <c r="N2121" s="56">
        <f t="shared" si="484"/>
        <v>0</v>
      </c>
      <c r="Y2121" s="56">
        <f t="shared" si="485"/>
        <v>0</v>
      </c>
      <c r="Z2121" s="56">
        <f t="shared" si="486"/>
        <v>0</v>
      </c>
      <c r="AA2121" s="56">
        <f t="shared" si="487"/>
        <v>0</v>
      </c>
      <c r="AC2121" s="58">
        <v>21</v>
      </c>
      <c r="AD2121" s="58">
        <f t="shared" si="488"/>
        <v>0</v>
      </c>
      <c r="AE2121" s="58">
        <f t="shared" si="489"/>
        <v>0</v>
      </c>
      <c r="AL2121" s="58">
        <f t="shared" si="490"/>
        <v>0</v>
      </c>
      <c r="AM2121" s="58">
        <f t="shared" si="491"/>
        <v>0</v>
      </c>
      <c r="AN2121" s="59" t="s">
        <v>1756</v>
      </c>
      <c r="AO2121" s="59" t="s">
        <v>1767</v>
      </c>
      <c r="AP2121" s="47" t="s">
        <v>1782</v>
      </c>
    </row>
    <row r="2122" spans="1:42" x14ac:dyDescent="0.2">
      <c r="A2122" s="55" t="s">
        <v>1060</v>
      </c>
      <c r="B2122" s="55" t="s">
        <v>1152</v>
      </c>
      <c r="C2122" s="55" t="s">
        <v>1210</v>
      </c>
      <c r="D2122" s="55" t="s">
        <v>1321</v>
      </c>
      <c r="E2122" s="55" t="s">
        <v>1712</v>
      </c>
      <c r="F2122" s="56">
        <v>4</v>
      </c>
      <c r="G2122" s="56">
        <v>0</v>
      </c>
      <c r="H2122" s="56">
        <f t="shared" si="480"/>
        <v>0</v>
      </c>
      <c r="I2122" s="56">
        <f t="shared" si="481"/>
        <v>0</v>
      </c>
      <c r="J2122" s="56">
        <f t="shared" si="482"/>
        <v>0</v>
      </c>
      <c r="K2122" s="56">
        <v>5.0000000000000001E-4</v>
      </c>
      <c r="L2122" s="56">
        <f t="shared" si="483"/>
        <v>2E-3</v>
      </c>
      <c r="M2122" s="57" t="s">
        <v>8</v>
      </c>
      <c r="N2122" s="56">
        <f t="shared" si="484"/>
        <v>0</v>
      </c>
      <c r="Y2122" s="56">
        <f t="shared" si="485"/>
        <v>0</v>
      </c>
      <c r="Z2122" s="56">
        <f t="shared" si="486"/>
        <v>0</v>
      </c>
      <c r="AA2122" s="56">
        <f t="shared" si="487"/>
        <v>0</v>
      </c>
      <c r="AC2122" s="58">
        <v>21</v>
      </c>
      <c r="AD2122" s="58">
        <f t="shared" si="488"/>
        <v>0</v>
      </c>
      <c r="AE2122" s="58">
        <f t="shared" si="489"/>
        <v>0</v>
      </c>
      <c r="AL2122" s="58">
        <f t="shared" si="490"/>
        <v>0</v>
      </c>
      <c r="AM2122" s="58">
        <f t="shared" si="491"/>
        <v>0</v>
      </c>
      <c r="AN2122" s="59" t="s">
        <v>1756</v>
      </c>
      <c r="AO2122" s="59" t="s">
        <v>1767</v>
      </c>
      <c r="AP2122" s="47" t="s">
        <v>1782</v>
      </c>
    </row>
    <row r="2123" spans="1:42" x14ac:dyDescent="0.2">
      <c r="A2123" s="55" t="s">
        <v>1061</v>
      </c>
      <c r="B2123" s="55" t="s">
        <v>1152</v>
      </c>
      <c r="C2123" s="55" t="s">
        <v>1211</v>
      </c>
      <c r="D2123" s="55" t="s">
        <v>1322</v>
      </c>
      <c r="E2123" s="55" t="s">
        <v>1708</v>
      </c>
      <c r="F2123" s="56">
        <v>24.45</v>
      </c>
      <c r="G2123" s="56">
        <v>0</v>
      </c>
      <c r="H2123" s="56">
        <f t="shared" si="480"/>
        <v>0</v>
      </c>
      <c r="I2123" s="56">
        <f t="shared" si="481"/>
        <v>0</v>
      </c>
      <c r="J2123" s="56">
        <f t="shared" si="482"/>
        <v>0</v>
      </c>
      <c r="K2123" s="56">
        <v>0.02</v>
      </c>
      <c r="L2123" s="56">
        <f t="shared" si="483"/>
        <v>0.48899999999999999</v>
      </c>
      <c r="M2123" s="57" t="s">
        <v>7</v>
      </c>
      <c r="N2123" s="56">
        <f t="shared" si="484"/>
        <v>0</v>
      </c>
      <c r="Y2123" s="56">
        <f t="shared" si="485"/>
        <v>0</v>
      </c>
      <c r="Z2123" s="56">
        <f t="shared" si="486"/>
        <v>0</v>
      </c>
      <c r="AA2123" s="56">
        <f t="shared" si="487"/>
        <v>0</v>
      </c>
      <c r="AC2123" s="58">
        <v>21</v>
      </c>
      <c r="AD2123" s="58">
        <f t="shared" si="488"/>
        <v>0</v>
      </c>
      <c r="AE2123" s="58">
        <f t="shared" si="489"/>
        <v>0</v>
      </c>
      <c r="AL2123" s="58">
        <f t="shared" si="490"/>
        <v>0</v>
      </c>
      <c r="AM2123" s="58">
        <f t="shared" si="491"/>
        <v>0</v>
      </c>
      <c r="AN2123" s="59" t="s">
        <v>1756</v>
      </c>
      <c r="AO2123" s="59" t="s">
        <v>1767</v>
      </c>
      <c r="AP2123" s="47" t="s">
        <v>1782</v>
      </c>
    </row>
    <row r="2124" spans="1:42" x14ac:dyDescent="0.2">
      <c r="A2124" s="55" t="s">
        <v>1062</v>
      </c>
      <c r="B2124" s="55" t="s">
        <v>1152</v>
      </c>
      <c r="C2124" s="55" t="s">
        <v>1213</v>
      </c>
      <c r="D2124" s="55" t="s">
        <v>1324</v>
      </c>
      <c r="E2124" s="55" t="s">
        <v>1712</v>
      </c>
      <c r="F2124" s="56">
        <v>4</v>
      </c>
      <c r="G2124" s="56">
        <v>0</v>
      </c>
      <c r="H2124" s="56">
        <f t="shared" si="480"/>
        <v>0</v>
      </c>
      <c r="I2124" s="56">
        <f t="shared" si="481"/>
        <v>0</v>
      </c>
      <c r="J2124" s="56">
        <f t="shared" si="482"/>
        <v>0</v>
      </c>
      <c r="K2124" s="56">
        <v>7.0000000000000001E-3</v>
      </c>
      <c r="L2124" s="56">
        <f t="shared" si="483"/>
        <v>2.8000000000000001E-2</v>
      </c>
      <c r="M2124" s="57" t="s">
        <v>8</v>
      </c>
      <c r="N2124" s="56">
        <f t="shared" si="484"/>
        <v>0</v>
      </c>
      <c r="Y2124" s="56">
        <f t="shared" si="485"/>
        <v>0</v>
      </c>
      <c r="Z2124" s="56">
        <f t="shared" si="486"/>
        <v>0</v>
      </c>
      <c r="AA2124" s="56">
        <f t="shared" si="487"/>
        <v>0</v>
      </c>
      <c r="AC2124" s="58">
        <v>21</v>
      </c>
      <c r="AD2124" s="58">
        <f t="shared" si="488"/>
        <v>0</v>
      </c>
      <c r="AE2124" s="58">
        <f t="shared" si="489"/>
        <v>0</v>
      </c>
      <c r="AL2124" s="58">
        <f t="shared" si="490"/>
        <v>0</v>
      </c>
      <c r="AM2124" s="58">
        <f t="shared" si="491"/>
        <v>0</v>
      </c>
      <c r="AN2124" s="59" t="s">
        <v>1756</v>
      </c>
      <c r="AO2124" s="59" t="s">
        <v>1767</v>
      </c>
      <c r="AP2124" s="47" t="s">
        <v>1782</v>
      </c>
    </row>
    <row r="2125" spans="1:42" x14ac:dyDescent="0.2">
      <c r="A2125" s="52"/>
      <c r="B2125" s="53" t="s">
        <v>1152</v>
      </c>
      <c r="C2125" s="53" t="s">
        <v>101</v>
      </c>
      <c r="D2125" s="269" t="s">
        <v>1325</v>
      </c>
      <c r="E2125" s="270"/>
      <c r="F2125" s="270"/>
      <c r="G2125" s="270"/>
      <c r="H2125" s="54">
        <f>SUM(H2126:H2131)</f>
        <v>0</v>
      </c>
      <c r="I2125" s="54">
        <f>SUM(I2126:I2131)</f>
        <v>0</v>
      </c>
      <c r="J2125" s="54">
        <f>H2125+I2125</f>
        <v>0</v>
      </c>
      <c r="K2125" s="47"/>
      <c r="L2125" s="54">
        <f>SUM(L2126:L2131)</f>
        <v>7.3069800000000003</v>
      </c>
      <c r="O2125" s="54">
        <f>IF(P2125="PR",J2125,SUM(N2126:N2131))</f>
        <v>0</v>
      </c>
      <c r="P2125" s="47" t="s">
        <v>1734</v>
      </c>
      <c r="Q2125" s="54">
        <f>IF(P2125="HS",H2125,0)</f>
        <v>0</v>
      </c>
      <c r="R2125" s="54">
        <f>IF(P2125="HS",I2125-O2125,0)</f>
        <v>0</v>
      </c>
      <c r="S2125" s="54">
        <f>IF(P2125="PS",H2125,0)</f>
        <v>0</v>
      </c>
      <c r="T2125" s="54">
        <f>IF(P2125="PS",I2125-O2125,0)</f>
        <v>0</v>
      </c>
      <c r="U2125" s="54">
        <f>IF(P2125="MP",H2125,0)</f>
        <v>0</v>
      </c>
      <c r="V2125" s="54">
        <f>IF(P2125="MP",I2125-O2125,0)</f>
        <v>0</v>
      </c>
      <c r="W2125" s="54">
        <f>IF(P2125="OM",H2125,0)</f>
        <v>0</v>
      </c>
      <c r="X2125" s="47" t="s">
        <v>1152</v>
      </c>
      <c r="AH2125" s="54">
        <f>SUM(Y2126:Y2131)</f>
        <v>0</v>
      </c>
      <c r="AI2125" s="54">
        <f>SUM(Z2126:Z2131)</f>
        <v>0</v>
      </c>
      <c r="AJ2125" s="54">
        <f>SUM(AA2126:AA2131)</f>
        <v>0</v>
      </c>
    </row>
    <row r="2126" spans="1:42" x14ac:dyDescent="0.2">
      <c r="A2126" s="55" t="s">
        <v>1063</v>
      </c>
      <c r="B2126" s="55" t="s">
        <v>1152</v>
      </c>
      <c r="C2126" s="55" t="s">
        <v>1216</v>
      </c>
      <c r="D2126" s="55" t="s">
        <v>1328</v>
      </c>
      <c r="E2126" s="55" t="s">
        <v>1712</v>
      </c>
      <c r="F2126" s="56">
        <v>4</v>
      </c>
      <c r="G2126" s="56">
        <v>0</v>
      </c>
      <c r="H2126" s="56">
        <f t="shared" ref="H2126:H2131" si="492">ROUND(F2126*AD2126,2)</f>
        <v>0</v>
      </c>
      <c r="I2126" s="56">
        <f t="shared" ref="I2126:I2131" si="493">J2126-H2126</f>
        <v>0</v>
      </c>
      <c r="J2126" s="56">
        <f t="shared" ref="J2126:J2131" si="494">ROUND(F2126*G2126,2)</f>
        <v>0</v>
      </c>
      <c r="K2126" s="56">
        <v>1.933E-2</v>
      </c>
      <c r="L2126" s="56">
        <f t="shared" ref="L2126:L2131" si="495">F2126*K2126</f>
        <v>7.732E-2</v>
      </c>
      <c r="M2126" s="57" t="s">
        <v>7</v>
      </c>
      <c r="N2126" s="56">
        <f t="shared" ref="N2126:N2131" si="496">IF(M2126="5",I2126,0)</f>
        <v>0</v>
      </c>
      <c r="Y2126" s="56">
        <f t="shared" ref="Y2126:Y2131" si="497">IF(AC2126=0,J2126,0)</f>
        <v>0</v>
      </c>
      <c r="Z2126" s="56">
        <f t="shared" ref="Z2126:Z2131" si="498">IF(AC2126=15,J2126,0)</f>
        <v>0</v>
      </c>
      <c r="AA2126" s="56">
        <f t="shared" ref="AA2126:AA2131" si="499">IF(AC2126=21,J2126,0)</f>
        <v>0</v>
      </c>
      <c r="AC2126" s="58">
        <v>21</v>
      </c>
      <c r="AD2126" s="58">
        <f t="shared" ref="AD2126:AD2131" si="500">G2126*0</f>
        <v>0</v>
      </c>
      <c r="AE2126" s="58">
        <f t="shared" ref="AE2126:AE2131" si="501">G2126*(1-0)</f>
        <v>0</v>
      </c>
      <c r="AL2126" s="58">
        <f t="shared" ref="AL2126:AL2131" si="502">F2126*AD2126</f>
        <v>0</v>
      </c>
      <c r="AM2126" s="58">
        <f t="shared" ref="AM2126:AM2131" si="503">F2126*AE2126</f>
        <v>0</v>
      </c>
      <c r="AN2126" s="59" t="s">
        <v>1757</v>
      </c>
      <c r="AO2126" s="59" t="s">
        <v>1767</v>
      </c>
      <c r="AP2126" s="47" t="s">
        <v>1782</v>
      </c>
    </row>
    <row r="2127" spans="1:42" x14ac:dyDescent="0.2">
      <c r="A2127" s="55" t="s">
        <v>1064</v>
      </c>
      <c r="B2127" s="55" t="s">
        <v>1152</v>
      </c>
      <c r="C2127" s="55" t="s">
        <v>1218</v>
      </c>
      <c r="D2127" s="55" t="s">
        <v>1330</v>
      </c>
      <c r="E2127" s="55" t="s">
        <v>1712</v>
      </c>
      <c r="F2127" s="56">
        <v>4</v>
      </c>
      <c r="G2127" s="56">
        <v>0</v>
      </c>
      <c r="H2127" s="56">
        <f t="shared" si="492"/>
        <v>0</v>
      </c>
      <c r="I2127" s="56">
        <f t="shared" si="493"/>
        <v>0</v>
      </c>
      <c r="J2127" s="56">
        <f t="shared" si="494"/>
        <v>0</v>
      </c>
      <c r="K2127" s="56">
        <v>1.56E-3</v>
      </c>
      <c r="L2127" s="56">
        <f t="shared" si="495"/>
        <v>6.2399999999999999E-3</v>
      </c>
      <c r="M2127" s="57" t="s">
        <v>7</v>
      </c>
      <c r="N2127" s="56">
        <f t="shared" si="496"/>
        <v>0</v>
      </c>
      <c r="Y2127" s="56">
        <f t="shared" si="497"/>
        <v>0</v>
      </c>
      <c r="Z2127" s="56">
        <f t="shared" si="498"/>
        <v>0</v>
      </c>
      <c r="AA2127" s="56">
        <f t="shared" si="499"/>
        <v>0</v>
      </c>
      <c r="AC2127" s="58">
        <v>21</v>
      </c>
      <c r="AD2127" s="58">
        <f t="shared" si="500"/>
        <v>0</v>
      </c>
      <c r="AE2127" s="58">
        <f t="shared" si="501"/>
        <v>0</v>
      </c>
      <c r="AL2127" s="58">
        <f t="shared" si="502"/>
        <v>0</v>
      </c>
      <c r="AM2127" s="58">
        <f t="shared" si="503"/>
        <v>0</v>
      </c>
      <c r="AN2127" s="59" t="s">
        <v>1757</v>
      </c>
      <c r="AO2127" s="59" t="s">
        <v>1767</v>
      </c>
      <c r="AP2127" s="47" t="s">
        <v>1782</v>
      </c>
    </row>
    <row r="2128" spans="1:42" x14ac:dyDescent="0.2">
      <c r="A2128" s="55" t="s">
        <v>1065</v>
      </c>
      <c r="B2128" s="55" t="s">
        <v>1152</v>
      </c>
      <c r="C2128" s="55" t="s">
        <v>1220</v>
      </c>
      <c r="D2128" s="55" t="s">
        <v>1332</v>
      </c>
      <c r="E2128" s="55" t="s">
        <v>1712</v>
      </c>
      <c r="F2128" s="56">
        <v>4</v>
      </c>
      <c r="G2128" s="56">
        <v>0</v>
      </c>
      <c r="H2128" s="56">
        <f t="shared" si="492"/>
        <v>0</v>
      </c>
      <c r="I2128" s="56">
        <f t="shared" si="493"/>
        <v>0</v>
      </c>
      <c r="J2128" s="56">
        <f t="shared" si="494"/>
        <v>0</v>
      </c>
      <c r="K2128" s="56">
        <v>1.9460000000000002E-2</v>
      </c>
      <c r="L2128" s="56">
        <f t="shared" si="495"/>
        <v>7.7840000000000006E-2</v>
      </c>
      <c r="M2128" s="57" t="s">
        <v>7</v>
      </c>
      <c r="N2128" s="56">
        <f t="shared" si="496"/>
        <v>0</v>
      </c>
      <c r="Y2128" s="56">
        <f t="shared" si="497"/>
        <v>0</v>
      </c>
      <c r="Z2128" s="56">
        <f t="shared" si="498"/>
        <v>0</v>
      </c>
      <c r="AA2128" s="56">
        <f t="shared" si="499"/>
        <v>0</v>
      </c>
      <c r="AC2128" s="58">
        <v>21</v>
      </c>
      <c r="AD2128" s="58">
        <f t="shared" si="500"/>
        <v>0</v>
      </c>
      <c r="AE2128" s="58">
        <f t="shared" si="501"/>
        <v>0</v>
      </c>
      <c r="AL2128" s="58">
        <f t="shared" si="502"/>
        <v>0</v>
      </c>
      <c r="AM2128" s="58">
        <f t="shared" si="503"/>
        <v>0</v>
      </c>
      <c r="AN2128" s="59" t="s">
        <v>1757</v>
      </c>
      <c r="AO2128" s="59" t="s">
        <v>1767</v>
      </c>
      <c r="AP2128" s="47" t="s">
        <v>1782</v>
      </c>
    </row>
    <row r="2129" spans="1:42" x14ac:dyDescent="0.2">
      <c r="A2129" s="55" t="s">
        <v>1066</v>
      </c>
      <c r="B2129" s="55" t="s">
        <v>1152</v>
      </c>
      <c r="C2129" s="55" t="s">
        <v>1219</v>
      </c>
      <c r="D2129" s="55" t="s">
        <v>1331</v>
      </c>
      <c r="E2129" s="55" t="s">
        <v>1708</v>
      </c>
      <c r="F2129" s="56">
        <v>104.48</v>
      </c>
      <c r="G2129" s="56">
        <v>0</v>
      </c>
      <c r="H2129" s="56">
        <f t="shared" si="492"/>
        <v>0</v>
      </c>
      <c r="I2129" s="56">
        <f t="shared" si="493"/>
        <v>0</v>
      </c>
      <c r="J2129" s="56">
        <f t="shared" si="494"/>
        <v>0</v>
      </c>
      <c r="K2129" s="56">
        <v>6.8000000000000005E-2</v>
      </c>
      <c r="L2129" s="56">
        <f t="shared" si="495"/>
        <v>7.1046400000000007</v>
      </c>
      <c r="M2129" s="57" t="s">
        <v>7</v>
      </c>
      <c r="N2129" s="56">
        <f t="shared" si="496"/>
        <v>0</v>
      </c>
      <c r="Y2129" s="56">
        <f t="shared" si="497"/>
        <v>0</v>
      </c>
      <c r="Z2129" s="56">
        <f t="shared" si="498"/>
        <v>0</v>
      </c>
      <c r="AA2129" s="56">
        <f t="shared" si="499"/>
        <v>0</v>
      </c>
      <c r="AC2129" s="58">
        <v>21</v>
      </c>
      <c r="AD2129" s="58">
        <f t="shared" si="500"/>
        <v>0</v>
      </c>
      <c r="AE2129" s="58">
        <f t="shared" si="501"/>
        <v>0</v>
      </c>
      <c r="AL2129" s="58">
        <f t="shared" si="502"/>
        <v>0</v>
      </c>
      <c r="AM2129" s="58">
        <f t="shared" si="503"/>
        <v>0</v>
      </c>
      <c r="AN2129" s="59" t="s">
        <v>1757</v>
      </c>
      <c r="AO2129" s="59" t="s">
        <v>1767</v>
      </c>
      <c r="AP2129" s="47" t="s">
        <v>1782</v>
      </c>
    </row>
    <row r="2130" spans="1:42" x14ac:dyDescent="0.2">
      <c r="A2130" s="55" t="s">
        <v>1067</v>
      </c>
      <c r="B2130" s="55" t="s">
        <v>1152</v>
      </c>
      <c r="C2130" s="55" t="s">
        <v>1240</v>
      </c>
      <c r="D2130" s="55" t="s">
        <v>1638</v>
      </c>
      <c r="E2130" s="55" t="s">
        <v>1712</v>
      </c>
      <c r="F2130" s="56">
        <v>1</v>
      </c>
      <c r="G2130" s="56">
        <v>0</v>
      </c>
      <c r="H2130" s="56">
        <f t="shared" si="492"/>
        <v>0</v>
      </c>
      <c r="I2130" s="56">
        <f t="shared" si="493"/>
        <v>0</v>
      </c>
      <c r="J2130" s="56">
        <f t="shared" si="494"/>
        <v>0</v>
      </c>
      <c r="K2130" s="56">
        <v>1.8800000000000001E-2</v>
      </c>
      <c r="L2130" s="56">
        <f t="shared" si="495"/>
        <v>1.8800000000000001E-2</v>
      </c>
      <c r="M2130" s="57" t="s">
        <v>7</v>
      </c>
      <c r="N2130" s="56">
        <f t="shared" si="496"/>
        <v>0</v>
      </c>
      <c r="Y2130" s="56">
        <f t="shared" si="497"/>
        <v>0</v>
      </c>
      <c r="Z2130" s="56">
        <f t="shared" si="498"/>
        <v>0</v>
      </c>
      <c r="AA2130" s="56">
        <f t="shared" si="499"/>
        <v>0</v>
      </c>
      <c r="AC2130" s="58">
        <v>21</v>
      </c>
      <c r="AD2130" s="58">
        <f t="shared" si="500"/>
        <v>0</v>
      </c>
      <c r="AE2130" s="58">
        <f t="shared" si="501"/>
        <v>0</v>
      </c>
      <c r="AL2130" s="58">
        <f t="shared" si="502"/>
        <v>0</v>
      </c>
      <c r="AM2130" s="58">
        <f t="shared" si="503"/>
        <v>0</v>
      </c>
      <c r="AN2130" s="59" t="s">
        <v>1757</v>
      </c>
      <c r="AO2130" s="59" t="s">
        <v>1767</v>
      </c>
      <c r="AP2130" s="47" t="s">
        <v>1782</v>
      </c>
    </row>
    <row r="2131" spans="1:42" x14ac:dyDescent="0.2">
      <c r="A2131" s="55" t="s">
        <v>1068</v>
      </c>
      <c r="B2131" s="55" t="s">
        <v>1152</v>
      </c>
      <c r="C2131" s="55" t="s">
        <v>1241</v>
      </c>
      <c r="D2131" s="55" t="s">
        <v>1639</v>
      </c>
      <c r="E2131" s="55" t="s">
        <v>1713</v>
      </c>
      <c r="F2131" s="56">
        <v>2</v>
      </c>
      <c r="G2131" s="56">
        <v>0</v>
      </c>
      <c r="H2131" s="56">
        <f t="shared" si="492"/>
        <v>0</v>
      </c>
      <c r="I2131" s="56">
        <f t="shared" si="493"/>
        <v>0</v>
      </c>
      <c r="J2131" s="56">
        <f t="shared" si="494"/>
        <v>0</v>
      </c>
      <c r="K2131" s="56">
        <v>1.107E-2</v>
      </c>
      <c r="L2131" s="56">
        <f t="shared" si="495"/>
        <v>2.214E-2</v>
      </c>
      <c r="M2131" s="57" t="s">
        <v>7</v>
      </c>
      <c r="N2131" s="56">
        <f t="shared" si="496"/>
        <v>0</v>
      </c>
      <c r="Y2131" s="56">
        <f t="shared" si="497"/>
        <v>0</v>
      </c>
      <c r="Z2131" s="56">
        <f t="shared" si="498"/>
        <v>0</v>
      </c>
      <c r="AA2131" s="56">
        <f t="shared" si="499"/>
        <v>0</v>
      </c>
      <c r="AC2131" s="58">
        <v>21</v>
      </c>
      <c r="AD2131" s="58">
        <f t="shared" si="500"/>
        <v>0</v>
      </c>
      <c r="AE2131" s="58">
        <f t="shared" si="501"/>
        <v>0</v>
      </c>
      <c r="AL2131" s="58">
        <f t="shared" si="502"/>
        <v>0</v>
      </c>
      <c r="AM2131" s="58">
        <f t="shared" si="503"/>
        <v>0</v>
      </c>
      <c r="AN2131" s="59" t="s">
        <v>1757</v>
      </c>
      <c r="AO2131" s="59" t="s">
        <v>1767</v>
      </c>
      <c r="AP2131" s="47" t="s">
        <v>1782</v>
      </c>
    </row>
    <row r="2132" spans="1:42" x14ac:dyDescent="0.2">
      <c r="A2132" s="52"/>
      <c r="B2132" s="53" t="s">
        <v>1152</v>
      </c>
      <c r="C2132" s="53" t="s">
        <v>1221</v>
      </c>
      <c r="D2132" s="269" t="s">
        <v>1333</v>
      </c>
      <c r="E2132" s="270"/>
      <c r="F2132" s="270"/>
      <c r="G2132" s="270"/>
      <c r="H2132" s="54">
        <f>SUM(H2133:H2133)</f>
        <v>0</v>
      </c>
      <c r="I2132" s="54">
        <f>SUM(I2133:I2133)</f>
        <v>0</v>
      </c>
      <c r="J2132" s="54">
        <f>H2132+I2132</f>
        <v>0</v>
      </c>
      <c r="K2132" s="47"/>
      <c r="L2132" s="54">
        <f>SUM(L2133:L2133)</f>
        <v>0</v>
      </c>
      <c r="O2132" s="54">
        <f>IF(P2132="PR",J2132,SUM(N2133:N2133))</f>
        <v>0</v>
      </c>
      <c r="P2132" s="47" t="s">
        <v>1736</v>
      </c>
      <c r="Q2132" s="54">
        <f>IF(P2132="HS",H2132,0)</f>
        <v>0</v>
      </c>
      <c r="R2132" s="54">
        <f>IF(P2132="HS",I2132-O2132,0)</f>
        <v>0</v>
      </c>
      <c r="S2132" s="54">
        <f>IF(P2132="PS",H2132,0)</f>
        <v>0</v>
      </c>
      <c r="T2132" s="54">
        <f>IF(P2132="PS",I2132-O2132,0)</f>
        <v>0</v>
      </c>
      <c r="U2132" s="54">
        <f>IF(P2132="MP",H2132,0)</f>
        <v>0</v>
      </c>
      <c r="V2132" s="54">
        <f>IF(P2132="MP",I2132-O2132,0)</f>
        <v>0</v>
      </c>
      <c r="W2132" s="54">
        <f>IF(P2132="OM",H2132,0)</f>
        <v>0</v>
      </c>
      <c r="X2132" s="47" t="s">
        <v>1152</v>
      </c>
      <c r="AH2132" s="54">
        <f>SUM(Y2133:Y2133)</f>
        <v>0</v>
      </c>
      <c r="AI2132" s="54">
        <f>SUM(Z2133:Z2133)</f>
        <v>0</v>
      </c>
      <c r="AJ2132" s="54">
        <f>SUM(AA2133:AA2133)</f>
        <v>0</v>
      </c>
    </row>
    <row r="2133" spans="1:42" x14ac:dyDescent="0.2">
      <c r="A2133" s="55" t="s">
        <v>1069</v>
      </c>
      <c r="B2133" s="55" t="s">
        <v>1152</v>
      </c>
      <c r="C2133" s="55" t="s">
        <v>1222</v>
      </c>
      <c r="D2133" s="55" t="s">
        <v>1334</v>
      </c>
      <c r="E2133" s="55" t="s">
        <v>1710</v>
      </c>
      <c r="F2133" s="56">
        <v>0.56000000000000005</v>
      </c>
      <c r="G2133" s="56">
        <v>0</v>
      </c>
      <c r="H2133" s="56">
        <f>ROUND(F2133*AD2133,2)</f>
        <v>0</v>
      </c>
      <c r="I2133" s="56">
        <f>J2133-H2133</f>
        <v>0</v>
      </c>
      <c r="J2133" s="56">
        <f>ROUND(F2133*G2133,2)</f>
        <v>0</v>
      </c>
      <c r="K2133" s="56">
        <v>0</v>
      </c>
      <c r="L2133" s="56">
        <f>F2133*K2133</f>
        <v>0</v>
      </c>
      <c r="M2133" s="57" t="s">
        <v>10</v>
      </c>
      <c r="N2133" s="56">
        <f>IF(M2133="5",I2133,0)</f>
        <v>0</v>
      </c>
      <c r="Y2133" s="56">
        <f>IF(AC2133=0,J2133,0)</f>
        <v>0</v>
      </c>
      <c r="Z2133" s="56">
        <f>IF(AC2133=15,J2133,0)</f>
        <v>0</v>
      </c>
      <c r="AA2133" s="56">
        <f>IF(AC2133=21,J2133,0)</f>
        <v>0</v>
      </c>
      <c r="AC2133" s="58">
        <v>21</v>
      </c>
      <c r="AD2133" s="58">
        <f>G2133*0</f>
        <v>0</v>
      </c>
      <c r="AE2133" s="58">
        <f>G2133*(1-0)</f>
        <v>0</v>
      </c>
      <c r="AL2133" s="58">
        <f>F2133*AD2133</f>
        <v>0</v>
      </c>
      <c r="AM2133" s="58">
        <f>F2133*AE2133</f>
        <v>0</v>
      </c>
      <c r="AN2133" s="59" t="s">
        <v>1758</v>
      </c>
      <c r="AO2133" s="59" t="s">
        <v>1767</v>
      </c>
      <c r="AP2133" s="47" t="s">
        <v>1782</v>
      </c>
    </row>
    <row r="2134" spans="1:42" x14ac:dyDescent="0.2">
      <c r="D2134" s="60" t="s">
        <v>1671</v>
      </c>
      <c r="F2134" s="61">
        <v>0.56000000000000005</v>
      </c>
    </row>
    <row r="2135" spans="1:42" x14ac:dyDescent="0.2">
      <c r="A2135" s="52"/>
      <c r="B2135" s="53" t="s">
        <v>1152</v>
      </c>
      <c r="C2135" s="53" t="s">
        <v>1223</v>
      </c>
      <c r="D2135" s="269" t="s">
        <v>1336</v>
      </c>
      <c r="E2135" s="270"/>
      <c r="F2135" s="270"/>
      <c r="G2135" s="270"/>
      <c r="H2135" s="54">
        <f>SUM(H2136:H2136)</f>
        <v>0</v>
      </c>
      <c r="I2135" s="54">
        <f>SUM(I2136:I2136)</f>
        <v>0</v>
      </c>
      <c r="J2135" s="54">
        <f>H2135+I2135</f>
        <v>0</v>
      </c>
      <c r="K2135" s="47"/>
      <c r="L2135" s="54">
        <f>SUM(L2136:L2136)</f>
        <v>0</v>
      </c>
      <c r="O2135" s="54">
        <f>IF(P2135="PR",J2135,SUM(N2136:N2136))</f>
        <v>0</v>
      </c>
      <c r="P2135" s="47" t="s">
        <v>1737</v>
      </c>
      <c r="Q2135" s="54">
        <f>IF(P2135="HS",H2135,0)</f>
        <v>0</v>
      </c>
      <c r="R2135" s="54">
        <f>IF(P2135="HS",I2135-O2135,0)</f>
        <v>0</v>
      </c>
      <c r="S2135" s="54">
        <f>IF(P2135="PS",H2135,0)</f>
        <v>0</v>
      </c>
      <c r="T2135" s="54">
        <f>IF(P2135="PS",I2135-O2135,0)</f>
        <v>0</v>
      </c>
      <c r="U2135" s="54">
        <f>IF(P2135="MP",H2135,0)</f>
        <v>0</v>
      </c>
      <c r="V2135" s="54">
        <f>IF(P2135="MP",I2135-O2135,0)</f>
        <v>0</v>
      </c>
      <c r="W2135" s="54">
        <f>IF(P2135="OM",H2135,0)</f>
        <v>0</v>
      </c>
      <c r="X2135" s="47" t="s">
        <v>1152</v>
      </c>
      <c r="AH2135" s="54">
        <f>SUM(Y2136:Y2136)</f>
        <v>0</v>
      </c>
      <c r="AI2135" s="54">
        <f>SUM(Z2136:Z2136)</f>
        <v>0</v>
      </c>
      <c r="AJ2135" s="54">
        <f>SUM(AA2136:AA2136)</f>
        <v>0</v>
      </c>
    </row>
    <row r="2136" spans="1:42" x14ac:dyDescent="0.2">
      <c r="A2136" s="55" t="s">
        <v>1070</v>
      </c>
      <c r="B2136" s="55" t="s">
        <v>1152</v>
      </c>
      <c r="C2136" s="55"/>
      <c r="D2136" s="55" t="s">
        <v>1336</v>
      </c>
      <c r="E2136" s="55"/>
      <c r="F2136" s="56">
        <v>1</v>
      </c>
      <c r="G2136" s="56">
        <v>0</v>
      </c>
      <c r="H2136" s="56">
        <f>ROUND(F2136*AD2136,2)</f>
        <v>0</v>
      </c>
      <c r="I2136" s="56">
        <f>J2136-H2136</f>
        <v>0</v>
      </c>
      <c r="J2136" s="56">
        <f>ROUND(F2136*G2136,2)</f>
        <v>0</v>
      </c>
      <c r="K2136" s="56">
        <v>0</v>
      </c>
      <c r="L2136" s="56">
        <f>F2136*K2136</f>
        <v>0</v>
      </c>
      <c r="M2136" s="57" t="s">
        <v>8</v>
      </c>
      <c r="N2136" s="56">
        <f>IF(M2136="5",I2136,0)</f>
        <v>0</v>
      </c>
      <c r="Y2136" s="56">
        <f>IF(AC2136=0,J2136,0)</f>
        <v>0</v>
      </c>
      <c r="Z2136" s="56">
        <f>IF(AC2136=15,J2136,0)</f>
        <v>0</v>
      </c>
      <c r="AA2136" s="56">
        <f>IF(AC2136=21,J2136,0)</f>
        <v>0</v>
      </c>
      <c r="AC2136" s="58">
        <v>21</v>
      </c>
      <c r="AD2136" s="58">
        <f>G2136*0</f>
        <v>0</v>
      </c>
      <c r="AE2136" s="58">
        <f>G2136*(1-0)</f>
        <v>0</v>
      </c>
      <c r="AL2136" s="58">
        <f>F2136*AD2136</f>
        <v>0</v>
      </c>
      <c r="AM2136" s="58">
        <f>F2136*AE2136</f>
        <v>0</v>
      </c>
      <c r="AN2136" s="59" t="s">
        <v>1759</v>
      </c>
      <c r="AO2136" s="59" t="s">
        <v>1767</v>
      </c>
      <c r="AP2136" s="47" t="s">
        <v>1782</v>
      </c>
    </row>
    <row r="2137" spans="1:42" x14ac:dyDescent="0.2">
      <c r="A2137" s="52"/>
      <c r="B2137" s="53" t="s">
        <v>1152</v>
      </c>
      <c r="C2137" s="53" t="s">
        <v>1224</v>
      </c>
      <c r="D2137" s="269" t="s">
        <v>1337</v>
      </c>
      <c r="E2137" s="270"/>
      <c r="F2137" s="270"/>
      <c r="G2137" s="270"/>
      <c r="H2137" s="54">
        <f>SUM(H2138:H2143)</f>
        <v>0</v>
      </c>
      <c r="I2137" s="54">
        <f>SUM(I2138:I2143)</f>
        <v>0</v>
      </c>
      <c r="J2137" s="54">
        <f>H2137+I2137</f>
        <v>0</v>
      </c>
      <c r="K2137" s="47"/>
      <c r="L2137" s="54">
        <f>SUM(L2138:L2143)</f>
        <v>0</v>
      </c>
      <c r="O2137" s="54">
        <f>IF(P2137="PR",J2137,SUM(N2138:N2143))</f>
        <v>0</v>
      </c>
      <c r="P2137" s="47" t="s">
        <v>1736</v>
      </c>
      <c r="Q2137" s="54">
        <f>IF(P2137="HS",H2137,0)</f>
        <v>0</v>
      </c>
      <c r="R2137" s="54">
        <f>IF(P2137="HS",I2137-O2137,0)</f>
        <v>0</v>
      </c>
      <c r="S2137" s="54">
        <f>IF(P2137="PS",H2137,0)</f>
        <v>0</v>
      </c>
      <c r="T2137" s="54">
        <f>IF(P2137="PS",I2137-O2137,0)</f>
        <v>0</v>
      </c>
      <c r="U2137" s="54">
        <f>IF(P2137="MP",H2137,0)</f>
        <v>0</v>
      </c>
      <c r="V2137" s="54">
        <f>IF(P2137="MP",I2137-O2137,0)</f>
        <v>0</v>
      </c>
      <c r="W2137" s="54">
        <f>IF(P2137="OM",H2137,0)</f>
        <v>0</v>
      </c>
      <c r="X2137" s="47" t="s">
        <v>1152</v>
      </c>
      <c r="AH2137" s="54">
        <f>SUM(Y2138:Y2143)</f>
        <v>0</v>
      </c>
      <c r="AI2137" s="54">
        <f>SUM(Z2138:Z2143)</f>
        <v>0</v>
      </c>
      <c r="AJ2137" s="54">
        <f>SUM(AA2138:AA2143)</f>
        <v>0</v>
      </c>
    </row>
    <row r="2138" spans="1:42" x14ac:dyDescent="0.2">
      <c r="A2138" s="55" t="s">
        <v>1071</v>
      </c>
      <c r="B2138" s="55" t="s">
        <v>1152</v>
      </c>
      <c r="C2138" s="55" t="s">
        <v>1225</v>
      </c>
      <c r="D2138" s="55" t="s">
        <v>1338</v>
      </c>
      <c r="E2138" s="55" t="s">
        <v>1710</v>
      </c>
      <c r="F2138" s="56">
        <v>7.87</v>
      </c>
      <c r="G2138" s="56">
        <v>0</v>
      </c>
      <c r="H2138" s="56">
        <f t="shared" ref="H2138:H2143" si="504">ROUND(F2138*AD2138,2)</f>
        <v>0</v>
      </c>
      <c r="I2138" s="56">
        <f t="shared" ref="I2138:I2143" si="505">J2138-H2138</f>
        <v>0</v>
      </c>
      <c r="J2138" s="56">
        <f t="shared" ref="J2138:J2143" si="506">ROUND(F2138*G2138,2)</f>
        <v>0</v>
      </c>
      <c r="K2138" s="56">
        <v>0</v>
      </c>
      <c r="L2138" s="56">
        <f t="shared" ref="L2138:L2143" si="507">F2138*K2138</f>
        <v>0</v>
      </c>
      <c r="M2138" s="57" t="s">
        <v>10</v>
      </c>
      <c r="N2138" s="56">
        <f t="shared" ref="N2138:N2143" si="508">IF(M2138="5",I2138,0)</f>
        <v>0</v>
      </c>
      <c r="Y2138" s="56">
        <f t="shared" ref="Y2138:Y2143" si="509">IF(AC2138=0,J2138,0)</f>
        <v>0</v>
      </c>
      <c r="Z2138" s="56">
        <f t="shared" ref="Z2138:Z2143" si="510">IF(AC2138=15,J2138,0)</f>
        <v>0</v>
      </c>
      <c r="AA2138" s="56">
        <f t="shared" ref="AA2138:AA2143" si="511">IF(AC2138=21,J2138,0)</f>
        <v>0</v>
      </c>
      <c r="AC2138" s="58">
        <v>21</v>
      </c>
      <c r="AD2138" s="58">
        <f t="shared" ref="AD2138:AD2143" si="512">G2138*0</f>
        <v>0</v>
      </c>
      <c r="AE2138" s="58">
        <f t="shared" ref="AE2138:AE2143" si="513">G2138*(1-0)</f>
        <v>0</v>
      </c>
      <c r="AL2138" s="58">
        <f t="shared" ref="AL2138:AL2143" si="514">F2138*AD2138</f>
        <v>0</v>
      </c>
      <c r="AM2138" s="58">
        <f t="shared" ref="AM2138:AM2143" si="515">F2138*AE2138</f>
        <v>0</v>
      </c>
      <c r="AN2138" s="59" t="s">
        <v>1760</v>
      </c>
      <c r="AO2138" s="59" t="s">
        <v>1767</v>
      </c>
      <c r="AP2138" s="47" t="s">
        <v>1782</v>
      </c>
    </row>
    <row r="2139" spans="1:42" x14ac:dyDescent="0.2">
      <c r="A2139" s="55" t="s">
        <v>1072</v>
      </c>
      <c r="B2139" s="55" t="s">
        <v>1152</v>
      </c>
      <c r="C2139" s="55" t="s">
        <v>1226</v>
      </c>
      <c r="D2139" s="55" t="s">
        <v>1339</v>
      </c>
      <c r="E2139" s="55" t="s">
        <v>1710</v>
      </c>
      <c r="F2139" s="56">
        <v>7.87</v>
      </c>
      <c r="G2139" s="56">
        <v>0</v>
      </c>
      <c r="H2139" s="56">
        <f t="shared" si="504"/>
        <v>0</v>
      </c>
      <c r="I2139" s="56">
        <f t="shared" si="505"/>
        <v>0</v>
      </c>
      <c r="J2139" s="56">
        <f t="shared" si="506"/>
        <v>0</v>
      </c>
      <c r="K2139" s="56">
        <v>0</v>
      </c>
      <c r="L2139" s="56">
        <f t="shared" si="507"/>
        <v>0</v>
      </c>
      <c r="M2139" s="57" t="s">
        <v>10</v>
      </c>
      <c r="N2139" s="56">
        <f t="shared" si="508"/>
        <v>0</v>
      </c>
      <c r="Y2139" s="56">
        <f t="shared" si="509"/>
        <v>0</v>
      </c>
      <c r="Z2139" s="56">
        <f t="shared" si="510"/>
        <v>0</v>
      </c>
      <c r="AA2139" s="56">
        <f t="shared" si="511"/>
        <v>0</v>
      </c>
      <c r="AC2139" s="58">
        <v>21</v>
      </c>
      <c r="AD2139" s="58">
        <f t="shared" si="512"/>
        <v>0</v>
      </c>
      <c r="AE2139" s="58">
        <f t="shared" si="513"/>
        <v>0</v>
      </c>
      <c r="AL2139" s="58">
        <f t="shared" si="514"/>
        <v>0</v>
      </c>
      <c r="AM2139" s="58">
        <f t="shared" si="515"/>
        <v>0</v>
      </c>
      <c r="AN2139" s="59" t="s">
        <v>1760</v>
      </c>
      <c r="AO2139" s="59" t="s">
        <v>1767</v>
      </c>
      <c r="AP2139" s="47" t="s">
        <v>1782</v>
      </c>
    </row>
    <row r="2140" spans="1:42" x14ac:dyDescent="0.2">
      <c r="A2140" s="55" t="s">
        <v>1073</v>
      </c>
      <c r="B2140" s="55" t="s">
        <v>1152</v>
      </c>
      <c r="C2140" s="55" t="s">
        <v>1227</v>
      </c>
      <c r="D2140" s="55" t="s">
        <v>1340</v>
      </c>
      <c r="E2140" s="55" t="s">
        <v>1710</v>
      </c>
      <c r="F2140" s="56">
        <v>7.87</v>
      </c>
      <c r="G2140" s="56">
        <v>0</v>
      </c>
      <c r="H2140" s="56">
        <f t="shared" si="504"/>
        <v>0</v>
      </c>
      <c r="I2140" s="56">
        <f t="shared" si="505"/>
        <v>0</v>
      </c>
      <c r="J2140" s="56">
        <f t="shared" si="506"/>
        <v>0</v>
      </c>
      <c r="K2140" s="56">
        <v>0</v>
      </c>
      <c r="L2140" s="56">
        <f t="shared" si="507"/>
        <v>0</v>
      </c>
      <c r="M2140" s="57" t="s">
        <v>10</v>
      </c>
      <c r="N2140" s="56">
        <f t="shared" si="508"/>
        <v>0</v>
      </c>
      <c r="Y2140" s="56">
        <f t="shared" si="509"/>
        <v>0</v>
      </c>
      <c r="Z2140" s="56">
        <f t="shared" si="510"/>
        <v>0</v>
      </c>
      <c r="AA2140" s="56">
        <f t="shared" si="511"/>
        <v>0</v>
      </c>
      <c r="AC2140" s="58">
        <v>21</v>
      </c>
      <c r="AD2140" s="58">
        <f t="shared" si="512"/>
        <v>0</v>
      </c>
      <c r="AE2140" s="58">
        <f t="shared" si="513"/>
        <v>0</v>
      </c>
      <c r="AL2140" s="58">
        <f t="shared" si="514"/>
        <v>0</v>
      </c>
      <c r="AM2140" s="58">
        <f t="shared" si="515"/>
        <v>0</v>
      </c>
      <c r="AN2140" s="59" t="s">
        <v>1760</v>
      </c>
      <c r="AO2140" s="59" t="s">
        <v>1767</v>
      </c>
      <c r="AP2140" s="47" t="s">
        <v>1782</v>
      </c>
    </row>
    <row r="2141" spans="1:42" x14ac:dyDescent="0.2">
      <c r="A2141" s="55" t="s">
        <v>1074</v>
      </c>
      <c r="B2141" s="55" t="s">
        <v>1152</v>
      </c>
      <c r="C2141" s="55" t="s">
        <v>1228</v>
      </c>
      <c r="D2141" s="55" t="s">
        <v>1341</v>
      </c>
      <c r="E2141" s="55" t="s">
        <v>1710</v>
      </c>
      <c r="F2141" s="56">
        <v>7.87</v>
      </c>
      <c r="G2141" s="56">
        <v>0</v>
      </c>
      <c r="H2141" s="56">
        <f t="shared" si="504"/>
        <v>0</v>
      </c>
      <c r="I2141" s="56">
        <f t="shared" si="505"/>
        <v>0</v>
      </c>
      <c r="J2141" s="56">
        <f t="shared" si="506"/>
        <v>0</v>
      </c>
      <c r="K2141" s="56">
        <v>0</v>
      </c>
      <c r="L2141" s="56">
        <f t="shared" si="507"/>
        <v>0</v>
      </c>
      <c r="M2141" s="57" t="s">
        <v>10</v>
      </c>
      <c r="N2141" s="56">
        <f t="shared" si="508"/>
        <v>0</v>
      </c>
      <c r="Y2141" s="56">
        <f t="shared" si="509"/>
        <v>0</v>
      </c>
      <c r="Z2141" s="56">
        <f t="shared" si="510"/>
        <v>0</v>
      </c>
      <c r="AA2141" s="56">
        <f t="shared" si="511"/>
        <v>0</v>
      </c>
      <c r="AC2141" s="58">
        <v>21</v>
      </c>
      <c r="AD2141" s="58">
        <f t="shared" si="512"/>
        <v>0</v>
      </c>
      <c r="AE2141" s="58">
        <f t="shared" si="513"/>
        <v>0</v>
      </c>
      <c r="AL2141" s="58">
        <f t="shared" si="514"/>
        <v>0</v>
      </c>
      <c r="AM2141" s="58">
        <f t="shared" si="515"/>
        <v>0</v>
      </c>
      <c r="AN2141" s="59" t="s">
        <v>1760</v>
      </c>
      <c r="AO2141" s="59" t="s">
        <v>1767</v>
      </c>
      <c r="AP2141" s="47" t="s">
        <v>1782</v>
      </c>
    </row>
    <row r="2142" spans="1:42" x14ac:dyDescent="0.2">
      <c r="A2142" s="55" t="s">
        <v>1075</v>
      </c>
      <c r="B2142" s="55" t="s">
        <v>1152</v>
      </c>
      <c r="C2142" s="55" t="s">
        <v>1229</v>
      </c>
      <c r="D2142" s="55" t="s">
        <v>1342</v>
      </c>
      <c r="E2142" s="55" t="s">
        <v>1710</v>
      </c>
      <c r="F2142" s="56">
        <v>7.87</v>
      </c>
      <c r="G2142" s="56">
        <v>0</v>
      </c>
      <c r="H2142" s="56">
        <f t="shared" si="504"/>
        <v>0</v>
      </c>
      <c r="I2142" s="56">
        <f t="shared" si="505"/>
        <v>0</v>
      </c>
      <c r="J2142" s="56">
        <f t="shared" si="506"/>
        <v>0</v>
      </c>
      <c r="K2142" s="56">
        <v>0</v>
      </c>
      <c r="L2142" s="56">
        <f t="shared" si="507"/>
        <v>0</v>
      </c>
      <c r="M2142" s="57" t="s">
        <v>10</v>
      </c>
      <c r="N2142" s="56">
        <f t="shared" si="508"/>
        <v>0</v>
      </c>
      <c r="Y2142" s="56">
        <f t="shared" si="509"/>
        <v>0</v>
      </c>
      <c r="Z2142" s="56">
        <f t="shared" si="510"/>
        <v>0</v>
      </c>
      <c r="AA2142" s="56">
        <f t="shared" si="511"/>
        <v>0</v>
      </c>
      <c r="AC2142" s="58">
        <v>21</v>
      </c>
      <c r="AD2142" s="58">
        <f t="shared" si="512"/>
        <v>0</v>
      </c>
      <c r="AE2142" s="58">
        <f t="shared" si="513"/>
        <v>0</v>
      </c>
      <c r="AL2142" s="58">
        <f t="shared" si="514"/>
        <v>0</v>
      </c>
      <c r="AM2142" s="58">
        <f t="shared" si="515"/>
        <v>0</v>
      </c>
      <c r="AN2142" s="59" t="s">
        <v>1760</v>
      </c>
      <c r="AO2142" s="59" t="s">
        <v>1767</v>
      </c>
      <c r="AP2142" s="47" t="s">
        <v>1782</v>
      </c>
    </row>
    <row r="2143" spans="1:42" x14ac:dyDescent="0.2">
      <c r="A2143" s="55" t="s">
        <v>1076</v>
      </c>
      <c r="B2143" s="55" t="s">
        <v>1152</v>
      </c>
      <c r="C2143" s="55" t="s">
        <v>1230</v>
      </c>
      <c r="D2143" s="55" t="s">
        <v>1343</v>
      </c>
      <c r="E2143" s="55" t="s">
        <v>1710</v>
      </c>
      <c r="F2143" s="56">
        <v>7.87</v>
      </c>
      <c r="G2143" s="56">
        <v>0</v>
      </c>
      <c r="H2143" s="56">
        <f t="shared" si="504"/>
        <v>0</v>
      </c>
      <c r="I2143" s="56">
        <f t="shared" si="505"/>
        <v>0</v>
      </c>
      <c r="J2143" s="56">
        <f t="shared" si="506"/>
        <v>0</v>
      </c>
      <c r="K2143" s="56">
        <v>0</v>
      </c>
      <c r="L2143" s="56">
        <f t="shared" si="507"/>
        <v>0</v>
      </c>
      <c r="M2143" s="57" t="s">
        <v>10</v>
      </c>
      <c r="N2143" s="56">
        <f t="shared" si="508"/>
        <v>0</v>
      </c>
      <c r="Y2143" s="56">
        <f t="shared" si="509"/>
        <v>0</v>
      </c>
      <c r="Z2143" s="56">
        <f t="shared" si="510"/>
        <v>0</v>
      </c>
      <c r="AA2143" s="56">
        <f t="shared" si="511"/>
        <v>0</v>
      </c>
      <c r="AC2143" s="58">
        <v>21</v>
      </c>
      <c r="AD2143" s="58">
        <f t="shared" si="512"/>
        <v>0</v>
      </c>
      <c r="AE2143" s="58">
        <f t="shared" si="513"/>
        <v>0</v>
      </c>
      <c r="AL2143" s="58">
        <f t="shared" si="514"/>
        <v>0</v>
      </c>
      <c r="AM2143" s="58">
        <f t="shared" si="515"/>
        <v>0</v>
      </c>
      <c r="AN2143" s="59" t="s">
        <v>1760</v>
      </c>
      <c r="AO2143" s="59" t="s">
        <v>1767</v>
      </c>
      <c r="AP2143" s="47" t="s">
        <v>1782</v>
      </c>
    </row>
    <row r="2144" spans="1:42" x14ac:dyDescent="0.2">
      <c r="A2144" s="52"/>
      <c r="B2144" s="53" t="s">
        <v>1153</v>
      </c>
      <c r="C2144" s="53"/>
      <c r="D2144" s="269" t="s">
        <v>1672</v>
      </c>
      <c r="E2144" s="270"/>
      <c r="F2144" s="270"/>
      <c r="G2144" s="270"/>
      <c r="H2144" s="54">
        <f>H2145+H2148+H2151+H2156+H2163+H2166+H2187+H2199+H2227+H2232+H2243+H2250+H2256+H2259+H2261</f>
        <v>0</v>
      </c>
      <c r="I2144" s="54">
        <f>I2145+I2148+I2151+I2156+I2163+I2166+I2187+I2199+I2227+I2232+I2243+I2250+I2256+I2259+I2261</f>
        <v>0</v>
      </c>
      <c r="J2144" s="54">
        <f>H2144+I2144</f>
        <v>0</v>
      </c>
      <c r="K2144" s="47"/>
      <c r="L2144" s="54">
        <f>L2145+L2148+L2151+L2156+L2163+L2166+L2187+L2199+L2227+L2232+L2243+L2250+L2256+L2259+L2261</f>
        <v>9.1803088000000024</v>
      </c>
    </row>
    <row r="2145" spans="1:42" x14ac:dyDescent="0.2">
      <c r="A2145" s="52"/>
      <c r="B2145" s="53" t="s">
        <v>1153</v>
      </c>
      <c r="C2145" s="53" t="s">
        <v>39</v>
      </c>
      <c r="D2145" s="269" t="s">
        <v>1252</v>
      </c>
      <c r="E2145" s="270"/>
      <c r="F2145" s="270"/>
      <c r="G2145" s="270"/>
      <c r="H2145" s="54">
        <f>SUM(H2146:H2146)</f>
        <v>0</v>
      </c>
      <c r="I2145" s="54">
        <f>SUM(I2146:I2146)</f>
        <v>0</v>
      </c>
      <c r="J2145" s="54">
        <f>H2145+I2145</f>
        <v>0</v>
      </c>
      <c r="K2145" s="47"/>
      <c r="L2145" s="54">
        <f>SUM(L2146:L2146)</f>
        <v>0.37979999999999997</v>
      </c>
      <c r="O2145" s="54">
        <f>IF(P2145="PR",J2145,SUM(N2146:N2146))</f>
        <v>0</v>
      </c>
      <c r="P2145" s="47" t="s">
        <v>1734</v>
      </c>
      <c r="Q2145" s="54">
        <f>IF(P2145="HS",H2145,0)</f>
        <v>0</v>
      </c>
      <c r="R2145" s="54">
        <f>IF(P2145="HS",I2145-O2145,0)</f>
        <v>0</v>
      </c>
      <c r="S2145" s="54">
        <f>IF(P2145="PS",H2145,0)</f>
        <v>0</v>
      </c>
      <c r="T2145" s="54">
        <f>IF(P2145="PS",I2145-O2145,0)</f>
        <v>0</v>
      </c>
      <c r="U2145" s="54">
        <f>IF(P2145="MP",H2145,0)</f>
        <v>0</v>
      </c>
      <c r="V2145" s="54">
        <f>IF(P2145="MP",I2145-O2145,0)</f>
        <v>0</v>
      </c>
      <c r="W2145" s="54">
        <f>IF(P2145="OM",H2145,0)</f>
        <v>0</v>
      </c>
      <c r="X2145" s="47" t="s">
        <v>1153</v>
      </c>
      <c r="AH2145" s="54">
        <f>SUM(Y2146:Y2146)</f>
        <v>0</v>
      </c>
      <c r="AI2145" s="54">
        <f>SUM(Z2146:Z2146)</f>
        <v>0</v>
      </c>
      <c r="AJ2145" s="54">
        <f>SUM(AA2146:AA2146)</f>
        <v>0</v>
      </c>
    </row>
    <row r="2146" spans="1:42" x14ac:dyDescent="0.2">
      <c r="A2146" s="55" t="s">
        <v>1077</v>
      </c>
      <c r="B2146" s="55" t="s">
        <v>1153</v>
      </c>
      <c r="C2146" s="55" t="s">
        <v>1157</v>
      </c>
      <c r="D2146" s="55" t="s">
        <v>1844</v>
      </c>
      <c r="E2146" s="55" t="s">
        <v>1708</v>
      </c>
      <c r="F2146" s="56">
        <v>3.6</v>
      </c>
      <c r="G2146" s="56">
        <v>0</v>
      </c>
      <c r="H2146" s="56">
        <f>ROUND(F2146*AD2146,2)</f>
        <v>0</v>
      </c>
      <c r="I2146" s="56">
        <f>J2146-H2146</f>
        <v>0</v>
      </c>
      <c r="J2146" s="56">
        <f>ROUND(F2146*G2146,2)</f>
        <v>0</v>
      </c>
      <c r="K2146" s="56">
        <v>0.1055</v>
      </c>
      <c r="L2146" s="56">
        <f>F2146*K2146</f>
        <v>0.37979999999999997</v>
      </c>
      <c r="M2146" s="57" t="s">
        <v>7</v>
      </c>
      <c r="N2146" s="56">
        <f>IF(M2146="5",I2146,0)</f>
        <v>0</v>
      </c>
      <c r="Y2146" s="56">
        <f>IF(AC2146=0,J2146,0)</f>
        <v>0</v>
      </c>
      <c r="Z2146" s="56">
        <f>IF(AC2146=15,J2146,0)</f>
        <v>0</v>
      </c>
      <c r="AA2146" s="56">
        <f>IF(AC2146=21,J2146,0)</f>
        <v>0</v>
      </c>
      <c r="AC2146" s="58">
        <v>21</v>
      </c>
      <c r="AD2146" s="58">
        <f>G2146*0.853314527503526</f>
        <v>0</v>
      </c>
      <c r="AE2146" s="58">
        <f>G2146*(1-0.853314527503526)</f>
        <v>0</v>
      </c>
      <c r="AL2146" s="58">
        <f>F2146*AD2146</f>
        <v>0</v>
      </c>
      <c r="AM2146" s="58">
        <f>F2146*AE2146</f>
        <v>0</v>
      </c>
      <c r="AN2146" s="59" t="s">
        <v>1746</v>
      </c>
      <c r="AO2146" s="59" t="s">
        <v>1761</v>
      </c>
      <c r="AP2146" s="47" t="s">
        <v>1783</v>
      </c>
    </row>
    <row r="2147" spans="1:42" x14ac:dyDescent="0.2">
      <c r="D2147" s="60" t="s">
        <v>1673</v>
      </c>
      <c r="F2147" s="61">
        <v>3.6</v>
      </c>
    </row>
    <row r="2148" spans="1:42" x14ac:dyDescent="0.2">
      <c r="A2148" s="52"/>
      <c r="B2148" s="53" t="s">
        <v>1153</v>
      </c>
      <c r="C2148" s="53" t="s">
        <v>43</v>
      </c>
      <c r="D2148" s="269" t="s">
        <v>1254</v>
      </c>
      <c r="E2148" s="270"/>
      <c r="F2148" s="270"/>
      <c r="G2148" s="270"/>
      <c r="H2148" s="54">
        <f>SUM(H2149:H2149)</f>
        <v>0</v>
      </c>
      <c r="I2148" s="54">
        <f>SUM(I2149:I2149)</f>
        <v>0</v>
      </c>
      <c r="J2148" s="54">
        <f>H2148+I2148</f>
        <v>0</v>
      </c>
      <c r="K2148" s="47"/>
      <c r="L2148" s="54">
        <f>SUM(L2149:L2149)</f>
        <v>0.40361999999999998</v>
      </c>
      <c r="O2148" s="54">
        <f>IF(P2148="PR",J2148,SUM(N2149:N2149))</f>
        <v>0</v>
      </c>
      <c r="P2148" s="47" t="s">
        <v>1734</v>
      </c>
      <c r="Q2148" s="54">
        <f>IF(P2148="HS",H2148,0)</f>
        <v>0</v>
      </c>
      <c r="R2148" s="54">
        <f>IF(P2148="HS",I2148-O2148,0)</f>
        <v>0</v>
      </c>
      <c r="S2148" s="54">
        <f>IF(P2148="PS",H2148,0)</f>
        <v>0</v>
      </c>
      <c r="T2148" s="54">
        <f>IF(P2148="PS",I2148-O2148,0)</f>
        <v>0</v>
      </c>
      <c r="U2148" s="54">
        <f>IF(P2148="MP",H2148,0)</f>
        <v>0</v>
      </c>
      <c r="V2148" s="54">
        <f>IF(P2148="MP",I2148-O2148,0)</f>
        <v>0</v>
      </c>
      <c r="W2148" s="54">
        <f>IF(P2148="OM",H2148,0)</f>
        <v>0</v>
      </c>
      <c r="X2148" s="47" t="s">
        <v>1153</v>
      </c>
      <c r="AH2148" s="54">
        <f>SUM(Y2149:Y2149)</f>
        <v>0</v>
      </c>
      <c r="AI2148" s="54">
        <f>SUM(Z2149:Z2149)</f>
        <v>0</v>
      </c>
      <c r="AJ2148" s="54">
        <f>SUM(AA2149:AA2149)</f>
        <v>0</v>
      </c>
    </row>
    <row r="2149" spans="1:42" x14ac:dyDescent="0.2">
      <c r="A2149" s="55" t="s">
        <v>1078</v>
      </c>
      <c r="B2149" s="55" t="s">
        <v>1153</v>
      </c>
      <c r="C2149" s="55" t="s">
        <v>1158</v>
      </c>
      <c r="D2149" s="55" t="s">
        <v>1255</v>
      </c>
      <c r="E2149" s="55" t="s">
        <v>1708</v>
      </c>
      <c r="F2149" s="56">
        <v>21.7</v>
      </c>
      <c r="G2149" s="56">
        <v>0</v>
      </c>
      <c r="H2149" s="56">
        <f>ROUND(F2149*AD2149,2)</f>
        <v>0</v>
      </c>
      <c r="I2149" s="56">
        <f>J2149-H2149</f>
        <v>0</v>
      </c>
      <c r="J2149" s="56">
        <f>ROUND(F2149*G2149,2)</f>
        <v>0</v>
      </c>
      <c r="K2149" s="56">
        <v>1.8599999999999998E-2</v>
      </c>
      <c r="L2149" s="56">
        <f>F2149*K2149</f>
        <v>0.40361999999999998</v>
      </c>
      <c r="M2149" s="57" t="s">
        <v>7</v>
      </c>
      <c r="N2149" s="56">
        <f>IF(M2149="5",I2149,0)</f>
        <v>0</v>
      </c>
      <c r="Y2149" s="56">
        <f>IF(AC2149=0,J2149,0)</f>
        <v>0</v>
      </c>
      <c r="Z2149" s="56">
        <f>IF(AC2149=15,J2149,0)</f>
        <v>0</v>
      </c>
      <c r="AA2149" s="56">
        <f>IF(AC2149=21,J2149,0)</f>
        <v>0</v>
      </c>
      <c r="AC2149" s="58">
        <v>21</v>
      </c>
      <c r="AD2149" s="58">
        <f>G2149*0.563277249451353</f>
        <v>0</v>
      </c>
      <c r="AE2149" s="58">
        <f>G2149*(1-0.563277249451353)</f>
        <v>0</v>
      </c>
      <c r="AL2149" s="58">
        <f>F2149*AD2149</f>
        <v>0</v>
      </c>
      <c r="AM2149" s="58">
        <f>F2149*AE2149</f>
        <v>0</v>
      </c>
      <c r="AN2149" s="59" t="s">
        <v>1747</v>
      </c>
      <c r="AO2149" s="59" t="s">
        <v>1761</v>
      </c>
      <c r="AP2149" s="47" t="s">
        <v>1783</v>
      </c>
    </row>
    <row r="2150" spans="1:42" x14ac:dyDescent="0.2">
      <c r="D2150" s="60" t="s">
        <v>1674</v>
      </c>
      <c r="F2150" s="61">
        <v>21.7</v>
      </c>
    </row>
    <row r="2151" spans="1:42" x14ac:dyDescent="0.2">
      <c r="A2151" s="52"/>
      <c r="B2151" s="53" t="s">
        <v>1153</v>
      </c>
      <c r="C2151" s="53" t="s">
        <v>68</v>
      </c>
      <c r="D2151" s="269" t="s">
        <v>1257</v>
      </c>
      <c r="E2151" s="270"/>
      <c r="F2151" s="270"/>
      <c r="G2151" s="270"/>
      <c r="H2151" s="54">
        <f>SUM(H2152:H2154)</f>
        <v>0</v>
      </c>
      <c r="I2151" s="54">
        <f>SUM(I2152:I2154)</f>
        <v>0</v>
      </c>
      <c r="J2151" s="54">
        <f>H2151+I2151</f>
        <v>0</v>
      </c>
      <c r="K2151" s="47"/>
      <c r="L2151" s="54">
        <f>SUM(L2152:L2154)</f>
        <v>0.79939640000000001</v>
      </c>
      <c r="O2151" s="54">
        <f>IF(P2151="PR",J2151,SUM(N2152:N2154))</f>
        <v>0</v>
      </c>
      <c r="P2151" s="47" t="s">
        <v>1734</v>
      </c>
      <c r="Q2151" s="54">
        <f>IF(P2151="HS",H2151,0)</f>
        <v>0</v>
      </c>
      <c r="R2151" s="54">
        <f>IF(P2151="HS",I2151-O2151,0)</f>
        <v>0</v>
      </c>
      <c r="S2151" s="54">
        <f>IF(P2151="PS",H2151,0)</f>
        <v>0</v>
      </c>
      <c r="T2151" s="54">
        <f>IF(P2151="PS",I2151-O2151,0)</f>
        <v>0</v>
      </c>
      <c r="U2151" s="54">
        <f>IF(P2151="MP",H2151,0)</f>
        <v>0</v>
      </c>
      <c r="V2151" s="54">
        <f>IF(P2151="MP",I2151-O2151,0)</f>
        <v>0</v>
      </c>
      <c r="W2151" s="54">
        <f>IF(P2151="OM",H2151,0)</f>
        <v>0</v>
      </c>
      <c r="X2151" s="47" t="s">
        <v>1153</v>
      </c>
      <c r="AH2151" s="54">
        <f>SUM(Y2152:Y2154)</f>
        <v>0</v>
      </c>
      <c r="AI2151" s="54">
        <f>SUM(Z2152:Z2154)</f>
        <v>0</v>
      </c>
      <c r="AJ2151" s="54">
        <f>SUM(AA2152:AA2154)</f>
        <v>0</v>
      </c>
    </row>
    <row r="2152" spans="1:42" x14ac:dyDescent="0.2">
      <c r="A2152" s="55" t="s">
        <v>1079</v>
      </c>
      <c r="B2152" s="55" t="s">
        <v>1153</v>
      </c>
      <c r="C2152" s="55" t="s">
        <v>1162</v>
      </c>
      <c r="D2152" s="55" t="s">
        <v>1263</v>
      </c>
      <c r="E2152" s="55" t="s">
        <v>1708</v>
      </c>
      <c r="F2152" s="56">
        <v>21.34</v>
      </c>
      <c r="G2152" s="56">
        <v>0</v>
      </c>
      <c r="H2152" s="56">
        <f>ROUND(F2152*AD2152,2)</f>
        <v>0</v>
      </c>
      <c r="I2152" s="56">
        <f>J2152-H2152</f>
        <v>0</v>
      </c>
      <c r="J2152" s="56">
        <f>ROUND(F2152*G2152,2)</f>
        <v>0</v>
      </c>
      <c r="K2152" s="56">
        <v>3.415E-2</v>
      </c>
      <c r="L2152" s="56">
        <f>F2152*K2152</f>
        <v>0.72876099999999999</v>
      </c>
      <c r="M2152" s="57" t="s">
        <v>7</v>
      </c>
      <c r="N2152" s="56">
        <f>IF(M2152="5",I2152,0)</f>
        <v>0</v>
      </c>
      <c r="Y2152" s="56">
        <f>IF(AC2152=0,J2152,0)</f>
        <v>0</v>
      </c>
      <c r="Z2152" s="56">
        <f>IF(AC2152=15,J2152,0)</f>
        <v>0</v>
      </c>
      <c r="AA2152" s="56">
        <f>IF(AC2152=21,J2152,0)</f>
        <v>0</v>
      </c>
      <c r="AC2152" s="58">
        <v>21</v>
      </c>
      <c r="AD2152" s="58">
        <f>G2152*0.841828478964401</f>
        <v>0</v>
      </c>
      <c r="AE2152" s="58">
        <f>G2152*(1-0.841828478964401)</f>
        <v>0</v>
      </c>
      <c r="AL2152" s="58">
        <f>F2152*AD2152</f>
        <v>0</v>
      </c>
      <c r="AM2152" s="58">
        <f>F2152*AE2152</f>
        <v>0</v>
      </c>
      <c r="AN2152" s="59" t="s">
        <v>1748</v>
      </c>
      <c r="AO2152" s="59" t="s">
        <v>1762</v>
      </c>
      <c r="AP2152" s="47" t="s">
        <v>1783</v>
      </c>
    </row>
    <row r="2153" spans="1:42" x14ac:dyDescent="0.2">
      <c r="D2153" s="60" t="s">
        <v>1675</v>
      </c>
      <c r="F2153" s="61">
        <v>21.34</v>
      </c>
    </row>
    <row r="2154" spans="1:42" x14ac:dyDescent="0.2">
      <c r="A2154" s="55" t="s">
        <v>1080</v>
      </c>
      <c r="B2154" s="55" t="s">
        <v>1153</v>
      </c>
      <c r="C2154" s="55" t="s">
        <v>1163</v>
      </c>
      <c r="D2154" s="55" t="s">
        <v>1865</v>
      </c>
      <c r="E2154" s="55" t="s">
        <v>1708</v>
      </c>
      <c r="F2154" s="56">
        <v>21.34</v>
      </c>
      <c r="G2154" s="56">
        <v>0</v>
      </c>
      <c r="H2154" s="56">
        <f>ROUND(F2154*AD2154,2)</f>
        <v>0</v>
      </c>
      <c r="I2154" s="56">
        <f>J2154-H2154</f>
        <v>0</v>
      </c>
      <c r="J2154" s="56">
        <f>ROUND(F2154*G2154,2)</f>
        <v>0</v>
      </c>
      <c r="K2154" s="56">
        <v>3.31E-3</v>
      </c>
      <c r="L2154" s="56">
        <f>F2154*K2154</f>
        <v>7.0635400000000001E-2</v>
      </c>
      <c r="M2154" s="57" t="s">
        <v>7</v>
      </c>
      <c r="N2154" s="56">
        <f>IF(M2154="5",I2154,0)</f>
        <v>0</v>
      </c>
      <c r="Y2154" s="56">
        <f>IF(AC2154=0,J2154,0)</f>
        <v>0</v>
      </c>
      <c r="Z2154" s="56">
        <f>IF(AC2154=15,J2154,0)</f>
        <v>0</v>
      </c>
      <c r="AA2154" s="56">
        <f>IF(AC2154=21,J2154,0)</f>
        <v>0</v>
      </c>
      <c r="AC2154" s="58">
        <v>21</v>
      </c>
      <c r="AD2154" s="58">
        <f>G2154*0.752032520325203</f>
        <v>0</v>
      </c>
      <c r="AE2154" s="58">
        <f>G2154*(1-0.752032520325203)</f>
        <v>0</v>
      </c>
      <c r="AL2154" s="58">
        <f>F2154*AD2154</f>
        <v>0</v>
      </c>
      <c r="AM2154" s="58">
        <f>F2154*AE2154</f>
        <v>0</v>
      </c>
      <c r="AN2154" s="59" t="s">
        <v>1748</v>
      </c>
      <c r="AO2154" s="59" t="s">
        <v>1762</v>
      </c>
      <c r="AP2154" s="47" t="s">
        <v>1783</v>
      </c>
    </row>
    <row r="2155" spans="1:42" x14ac:dyDescent="0.2">
      <c r="D2155" s="60" t="s">
        <v>1675</v>
      </c>
      <c r="F2155" s="61">
        <v>21.34</v>
      </c>
    </row>
    <row r="2156" spans="1:42" x14ac:dyDescent="0.2">
      <c r="A2156" s="52"/>
      <c r="B2156" s="53" t="s">
        <v>1153</v>
      </c>
      <c r="C2156" s="53" t="s">
        <v>700</v>
      </c>
      <c r="D2156" s="269" t="s">
        <v>1265</v>
      </c>
      <c r="E2156" s="270"/>
      <c r="F2156" s="270"/>
      <c r="G2156" s="270"/>
      <c r="H2156" s="54">
        <f>SUM(H2157:H2161)</f>
        <v>0</v>
      </c>
      <c r="I2156" s="54">
        <f>SUM(I2157:I2161)</f>
        <v>0</v>
      </c>
      <c r="J2156" s="54">
        <f>H2156+I2156</f>
        <v>0</v>
      </c>
      <c r="K2156" s="47"/>
      <c r="L2156" s="54">
        <f>SUM(L2157:L2161)</f>
        <v>2.7955399999999998E-2</v>
      </c>
      <c r="O2156" s="54">
        <f>IF(P2156="PR",J2156,SUM(N2157:N2161))</f>
        <v>0</v>
      </c>
      <c r="P2156" s="47" t="s">
        <v>1735</v>
      </c>
      <c r="Q2156" s="54">
        <f>IF(P2156="HS",H2156,0)</f>
        <v>0</v>
      </c>
      <c r="R2156" s="54">
        <f>IF(P2156="HS",I2156-O2156,0)</f>
        <v>0</v>
      </c>
      <c r="S2156" s="54">
        <f>IF(P2156="PS",H2156,0)</f>
        <v>0</v>
      </c>
      <c r="T2156" s="54">
        <f>IF(P2156="PS",I2156-O2156,0)</f>
        <v>0</v>
      </c>
      <c r="U2156" s="54">
        <f>IF(P2156="MP",H2156,0)</f>
        <v>0</v>
      </c>
      <c r="V2156" s="54">
        <f>IF(P2156="MP",I2156-O2156,0)</f>
        <v>0</v>
      </c>
      <c r="W2156" s="54">
        <f>IF(P2156="OM",H2156,0)</f>
        <v>0</v>
      </c>
      <c r="X2156" s="47" t="s">
        <v>1153</v>
      </c>
      <c r="AH2156" s="54">
        <f>SUM(Y2157:Y2161)</f>
        <v>0</v>
      </c>
      <c r="AI2156" s="54">
        <f>SUM(Z2157:Z2161)</f>
        <v>0</v>
      </c>
      <c r="AJ2156" s="54">
        <f>SUM(AA2157:AA2161)</f>
        <v>0</v>
      </c>
    </row>
    <row r="2157" spans="1:42" x14ac:dyDescent="0.2">
      <c r="A2157" s="55" t="s">
        <v>1081</v>
      </c>
      <c r="B2157" s="55" t="s">
        <v>1153</v>
      </c>
      <c r="C2157" s="55" t="s">
        <v>1164</v>
      </c>
      <c r="D2157" s="259" t="s">
        <v>1846</v>
      </c>
      <c r="E2157" s="55" t="s">
        <v>1708</v>
      </c>
      <c r="F2157" s="56">
        <v>21.34</v>
      </c>
      <c r="G2157" s="56">
        <v>0</v>
      </c>
      <c r="H2157" s="56">
        <f>ROUND(F2157*AD2157,2)</f>
        <v>0</v>
      </c>
      <c r="I2157" s="56">
        <f>J2157-H2157</f>
        <v>0</v>
      </c>
      <c r="J2157" s="56">
        <f>ROUND(F2157*G2157,2)</f>
        <v>0</v>
      </c>
      <c r="K2157" s="56">
        <v>5.6999999999999998E-4</v>
      </c>
      <c r="L2157" s="56">
        <f>F2157*K2157</f>
        <v>1.2163799999999999E-2</v>
      </c>
      <c r="M2157" s="57" t="s">
        <v>7</v>
      </c>
      <c r="N2157" s="56">
        <f>IF(M2157="5",I2157,0)</f>
        <v>0</v>
      </c>
      <c r="Y2157" s="56">
        <f>IF(AC2157=0,J2157,0)</f>
        <v>0</v>
      </c>
      <c r="Z2157" s="56">
        <f>IF(AC2157=15,J2157,0)</f>
        <v>0</v>
      </c>
      <c r="AA2157" s="56">
        <f>IF(AC2157=21,J2157,0)</f>
        <v>0</v>
      </c>
      <c r="AC2157" s="58">
        <v>21</v>
      </c>
      <c r="AD2157" s="58">
        <f>G2157*0.805751492132393</f>
        <v>0</v>
      </c>
      <c r="AE2157" s="58">
        <f>G2157*(1-0.805751492132393)</f>
        <v>0</v>
      </c>
      <c r="AL2157" s="58">
        <f>F2157*AD2157</f>
        <v>0</v>
      </c>
      <c r="AM2157" s="58">
        <f>F2157*AE2157</f>
        <v>0</v>
      </c>
      <c r="AN2157" s="59" t="s">
        <v>1749</v>
      </c>
      <c r="AO2157" s="59" t="s">
        <v>1763</v>
      </c>
      <c r="AP2157" s="47" t="s">
        <v>1783</v>
      </c>
    </row>
    <row r="2158" spans="1:42" x14ac:dyDescent="0.2">
      <c r="D2158" s="260" t="s">
        <v>1675</v>
      </c>
      <c r="F2158" s="61">
        <v>21.34</v>
      </c>
    </row>
    <row r="2159" spans="1:42" x14ac:dyDescent="0.2">
      <c r="A2159" s="55" t="s">
        <v>1082</v>
      </c>
      <c r="B2159" s="55" t="s">
        <v>1153</v>
      </c>
      <c r="C2159" s="55" t="s">
        <v>1165</v>
      </c>
      <c r="D2159" s="259" t="s">
        <v>1847</v>
      </c>
      <c r="E2159" s="55" t="s">
        <v>1708</v>
      </c>
      <c r="F2159" s="56">
        <v>21.34</v>
      </c>
      <c r="G2159" s="56">
        <v>0</v>
      </c>
      <c r="H2159" s="56">
        <f>ROUND(F2159*AD2159,2)</f>
        <v>0</v>
      </c>
      <c r="I2159" s="56">
        <f>J2159-H2159</f>
        <v>0</v>
      </c>
      <c r="J2159" s="56">
        <f>ROUND(F2159*G2159,2)</f>
        <v>0</v>
      </c>
      <c r="K2159" s="56">
        <v>7.3999999999999999E-4</v>
      </c>
      <c r="L2159" s="56">
        <f>F2159*K2159</f>
        <v>1.5791599999999999E-2</v>
      </c>
      <c r="M2159" s="57" t="s">
        <v>7</v>
      </c>
      <c r="N2159" s="56">
        <f>IF(M2159="5",I2159,0)</f>
        <v>0</v>
      </c>
      <c r="Y2159" s="56">
        <f>IF(AC2159=0,J2159,0)</f>
        <v>0</v>
      </c>
      <c r="Z2159" s="56">
        <f>IF(AC2159=15,J2159,0)</f>
        <v>0</v>
      </c>
      <c r="AA2159" s="56">
        <f>IF(AC2159=21,J2159,0)</f>
        <v>0</v>
      </c>
      <c r="AC2159" s="58">
        <v>21</v>
      </c>
      <c r="AD2159" s="58">
        <f>G2159*0.750758341759353</f>
        <v>0</v>
      </c>
      <c r="AE2159" s="58">
        <f>G2159*(1-0.750758341759353)</f>
        <v>0</v>
      </c>
      <c r="AL2159" s="58">
        <f>F2159*AD2159</f>
        <v>0</v>
      </c>
      <c r="AM2159" s="58">
        <f>F2159*AE2159</f>
        <v>0</v>
      </c>
      <c r="AN2159" s="59" t="s">
        <v>1749</v>
      </c>
      <c r="AO2159" s="59" t="s">
        <v>1763</v>
      </c>
      <c r="AP2159" s="47" t="s">
        <v>1783</v>
      </c>
    </row>
    <row r="2160" spans="1:42" x14ac:dyDescent="0.2">
      <c r="D2160" s="260" t="s">
        <v>1676</v>
      </c>
      <c r="F2160" s="61">
        <v>21.34</v>
      </c>
    </row>
    <row r="2161" spans="1:42" x14ac:dyDescent="0.2">
      <c r="A2161" s="55" t="s">
        <v>1083</v>
      </c>
      <c r="B2161" s="55" t="s">
        <v>1153</v>
      </c>
      <c r="C2161" s="55" t="s">
        <v>1169</v>
      </c>
      <c r="D2161" s="259" t="s">
        <v>1271</v>
      </c>
      <c r="E2161" s="55" t="s">
        <v>1710</v>
      </c>
      <c r="F2161" s="56">
        <v>0.09</v>
      </c>
      <c r="G2161" s="56">
        <v>0</v>
      </c>
      <c r="H2161" s="56">
        <f>ROUND(F2161*AD2161,2)</f>
        <v>0</v>
      </c>
      <c r="I2161" s="56">
        <f>J2161-H2161</f>
        <v>0</v>
      </c>
      <c r="J2161" s="56">
        <f>ROUND(F2161*G2161,2)</f>
        <v>0</v>
      </c>
      <c r="K2161" s="56">
        <v>0</v>
      </c>
      <c r="L2161" s="56">
        <f>F2161*K2161</f>
        <v>0</v>
      </c>
      <c r="M2161" s="57" t="s">
        <v>10</v>
      </c>
      <c r="N2161" s="56">
        <f>IF(M2161="5",I2161,0)</f>
        <v>0</v>
      </c>
      <c r="Y2161" s="56">
        <f>IF(AC2161=0,J2161,0)</f>
        <v>0</v>
      </c>
      <c r="Z2161" s="56">
        <f>IF(AC2161=15,J2161,0)</f>
        <v>0</v>
      </c>
      <c r="AA2161" s="56">
        <f>IF(AC2161=21,J2161,0)</f>
        <v>0</v>
      </c>
      <c r="AC2161" s="58">
        <v>21</v>
      </c>
      <c r="AD2161" s="58">
        <f>G2161*0</f>
        <v>0</v>
      </c>
      <c r="AE2161" s="58">
        <f>G2161*(1-0)</f>
        <v>0</v>
      </c>
      <c r="AL2161" s="58">
        <f>F2161*AD2161</f>
        <v>0</v>
      </c>
      <c r="AM2161" s="58">
        <f>F2161*AE2161</f>
        <v>0</v>
      </c>
      <c r="AN2161" s="59" t="s">
        <v>1749</v>
      </c>
      <c r="AO2161" s="59" t="s">
        <v>1763</v>
      </c>
      <c r="AP2161" s="47" t="s">
        <v>1783</v>
      </c>
    </row>
    <row r="2162" spans="1:42" x14ac:dyDescent="0.2">
      <c r="D2162" s="260" t="s">
        <v>1677</v>
      </c>
      <c r="F2162" s="61">
        <v>0.09</v>
      </c>
    </row>
    <row r="2163" spans="1:42" x14ac:dyDescent="0.2">
      <c r="A2163" s="52"/>
      <c r="B2163" s="53" t="s">
        <v>1153</v>
      </c>
      <c r="C2163" s="53" t="s">
        <v>710</v>
      </c>
      <c r="D2163" s="269" t="s">
        <v>1273</v>
      </c>
      <c r="E2163" s="270"/>
      <c r="F2163" s="270"/>
      <c r="G2163" s="270"/>
      <c r="H2163" s="54">
        <f>SUM(H2164:H2164)</f>
        <v>0</v>
      </c>
      <c r="I2163" s="54">
        <f>SUM(I2164:I2164)</f>
        <v>0</v>
      </c>
      <c r="J2163" s="54">
        <f>H2163+I2163</f>
        <v>0</v>
      </c>
      <c r="K2163" s="47"/>
      <c r="L2163" s="54">
        <f>SUM(L2164:L2164)</f>
        <v>0</v>
      </c>
      <c r="O2163" s="54">
        <f>IF(P2163="PR",J2163,SUM(N2164:N2164))</f>
        <v>0</v>
      </c>
      <c r="P2163" s="47" t="s">
        <v>1735</v>
      </c>
      <c r="Q2163" s="54">
        <f>IF(P2163="HS",H2163,0)</f>
        <v>0</v>
      </c>
      <c r="R2163" s="54">
        <f>IF(P2163="HS",I2163-O2163,0)</f>
        <v>0</v>
      </c>
      <c r="S2163" s="54">
        <f>IF(P2163="PS",H2163,0)</f>
        <v>0</v>
      </c>
      <c r="T2163" s="54">
        <f>IF(P2163="PS",I2163-O2163,0)</f>
        <v>0</v>
      </c>
      <c r="U2163" s="54">
        <f>IF(P2163="MP",H2163,0)</f>
        <v>0</v>
      </c>
      <c r="V2163" s="54">
        <f>IF(P2163="MP",I2163-O2163,0)</f>
        <v>0</v>
      </c>
      <c r="W2163" s="54">
        <f>IF(P2163="OM",H2163,0)</f>
        <v>0</v>
      </c>
      <c r="X2163" s="47" t="s">
        <v>1153</v>
      </c>
      <c r="AH2163" s="54">
        <f>SUM(Y2164:Y2164)</f>
        <v>0</v>
      </c>
      <c r="AI2163" s="54">
        <f>SUM(Z2164:Z2164)</f>
        <v>0</v>
      </c>
      <c r="AJ2163" s="54">
        <f>SUM(AA2164:AA2164)</f>
        <v>0</v>
      </c>
    </row>
    <row r="2164" spans="1:42" x14ac:dyDescent="0.2">
      <c r="A2164" s="55" t="s">
        <v>1084</v>
      </c>
      <c r="B2164" s="55" t="s">
        <v>1153</v>
      </c>
      <c r="C2164" s="55" t="s">
        <v>1236</v>
      </c>
      <c r="D2164" s="55" t="s">
        <v>1274</v>
      </c>
      <c r="E2164" s="55" t="s">
        <v>1711</v>
      </c>
      <c r="F2164" s="56">
        <v>1</v>
      </c>
      <c r="G2164" s="56">
        <v>0</v>
      </c>
      <c r="H2164" s="56">
        <f>ROUND(F2164*AD2164,2)</f>
        <v>0</v>
      </c>
      <c r="I2164" s="56">
        <f>J2164-H2164</f>
        <v>0</v>
      </c>
      <c r="J2164" s="56">
        <f>ROUND(F2164*G2164,2)</f>
        <v>0</v>
      </c>
      <c r="K2164" s="56">
        <v>0</v>
      </c>
      <c r="L2164" s="56">
        <f>F2164*K2164</f>
        <v>0</v>
      </c>
      <c r="M2164" s="57" t="s">
        <v>7</v>
      </c>
      <c r="N2164" s="56">
        <f>IF(M2164="5",I2164,0)</f>
        <v>0</v>
      </c>
      <c r="Y2164" s="56">
        <f>IF(AC2164=0,J2164,0)</f>
        <v>0</v>
      </c>
      <c r="Z2164" s="56">
        <f>IF(AC2164=15,J2164,0)</f>
        <v>0</v>
      </c>
      <c r="AA2164" s="56">
        <f>IF(AC2164=21,J2164,0)</f>
        <v>0</v>
      </c>
      <c r="AC2164" s="58">
        <v>21</v>
      </c>
      <c r="AD2164" s="58">
        <f>G2164*0</f>
        <v>0</v>
      </c>
      <c r="AE2164" s="58">
        <f>G2164*(1-0)</f>
        <v>0</v>
      </c>
      <c r="AL2164" s="58">
        <f>F2164*AD2164</f>
        <v>0</v>
      </c>
      <c r="AM2164" s="58">
        <f>F2164*AE2164</f>
        <v>0</v>
      </c>
      <c r="AN2164" s="59" t="s">
        <v>1750</v>
      </c>
      <c r="AO2164" s="59" t="s">
        <v>1764</v>
      </c>
      <c r="AP2164" s="47" t="s">
        <v>1783</v>
      </c>
    </row>
    <row r="2165" spans="1:42" x14ac:dyDescent="0.2">
      <c r="D2165" s="60" t="s">
        <v>1275</v>
      </c>
      <c r="F2165" s="61">
        <v>1</v>
      </c>
    </row>
    <row r="2166" spans="1:42" x14ac:dyDescent="0.2">
      <c r="A2166" s="52"/>
      <c r="B2166" s="53" t="s">
        <v>1153</v>
      </c>
      <c r="C2166" s="53" t="s">
        <v>714</v>
      </c>
      <c r="D2166" s="269" t="s">
        <v>1276</v>
      </c>
      <c r="E2166" s="270"/>
      <c r="F2166" s="270"/>
      <c r="G2166" s="270"/>
      <c r="H2166" s="54">
        <f>SUM(H2167:H2185)</f>
        <v>0</v>
      </c>
      <c r="I2166" s="54">
        <f>SUM(I2167:I2185)</f>
        <v>0</v>
      </c>
      <c r="J2166" s="54">
        <f>H2166+I2166</f>
        <v>0</v>
      </c>
      <c r="K2166" s="47"/>
      <c r="L2166" s="54">
        <f>SUM(L2167:L2185)</f>
        <v>0.16289999999999999</v>
      </c>
      <c r="O2166" s="54">
        <f>IF(P2166="PR",J2166,SUM(N2167:N2185))</f>
        <v>0</v>
      </c>
      <c r="P2166" s="47" t="s">
        <v>1735</v>
      </c>
      <c r="Q2166" s="54">
        <f>IF(P2166="HS",H2166,0)</f>
        <v>0</v>
      </c>
      <c r="R2166" s="54">
        <f>IF(P2166="HS",I2166-O2166,0)</f>
        <v>0</v>
      </c>
      <c r="S2166" s="54">
        <f>IF(P2166="PS",H2166,0)</f>
        <v>0</v>
      </c>
      <c r="T2166" s="54">
        <f>IF(P2166="PS",I2166-O2166,0)</f>
        <v>0</v>
      </c>
      <c r="U2166" s="54">
        <f>IF(P2166="MP",H2166,0)</f>
        <v>0</v>
      </c>
      <c r="V2166" s="54">
        <f>IF(P2166="MP",I2166-O2166,0)</f>
        <v>0</v>
      </c>
      <c r="W2166" s="54">
        <f>IF(P2166="OM",H2166,0)</f>
        <v>0</v>
      </c>
      <c r="X2166" s="47" t="s">
        <v>1153</v>
      </c>
      <c r="AH2166" s="54">
        <f>SUM(Y2167:Y2185)</f>
        <v>0</v>
      </c>
      <c r="AI2166" s="54">
        <f>SUM(Z2167:Z2185)</f>
        <v>0</v>
      </c>
      <c r="AJ2166" s="54">
        <f>SUM(AA2167:AA2185)</f>
        <v>0</v>
      </c>
    </row>
    <row r="2167" spans="1:42" x14ac:dyDescent="0.2">
      <c r="A2167" s="55" t="s">
        <v>1085</v>
      </c>
      <c r="B2167" s="55" t="s">
        <v>1153</v>
      </c>
      <c r="C2167" s="55" t="s">
        <v>1171</v>
      </c>
      <c r="D2167" s="55" t="s">
        <v>1837</v>
      </c>
      <c r="E2167" s="55" t="s">
        <v>1712</v>
      </c>
      <c r="F2167" s="56">
        <v>4</v>
      </c>
      <c r="G2167" s="56">
        <v>0</v>
      </c>
      <c r="H2167" s="56">
        <f>ROUND(F2167*AD2167,2)</f>
        <v>0</v>
      </c>
      <c r="I2167" s="56">
        <f>J2167-H2167</f>
        <v>0</v>
      </c>
      <c r="J2167" s="56">
        <f>ROUND(F2167*G2167,2)</f>
        <v>0</v>
      </c>
      <c r="K2167" s="56">
        <v>1.41E-3</v>
      </c>
      <c r="L2167" s="56">
        <f>F2167*K2167</f>
        <v>5.64E-3</v>
      </c>
      <c r="M2167" s="57" t="s">
        <v>7</v>
      </c>
      <c r="N2167" s="56">
        <f>IF(M2167="5",I2167,0)</f>
        <v>0</v>
      </c>
      <c r="Y2167" s="56">
        <f>IF(AC2167=0,J2167,0)</f>
        <v>0</v>
      </c>
      <c r="Z2167" s="56">
        <f>IF(AC2167=15,J2167,0)</f>
        <v>0</v>
      </c>
      <c r="AA2167" s="56">
        <f>IF(AC2167=21,J2167,0)</f>
        <v>0</v>
      </c>
      <c r="AC2167" s="58">
        <v>21</v>
      </c>
      <c r="AD2167" s="58">
        <f>G2167*0.538136882129278</f>
        <v>0</v>
      </c>
      <c r="AE2167" s="58">
        <f>G2167*(1-0.538136882129278)</f>
        <v>0</v>
      </c>
      <c r="AL2167" s="58">
        <f>F2167*AD2167</f>
        <v>0</v>
      </c>
      <c r="AM2167" s="58">
        <f>F2167*AE2167</f>
        <v>0</v>
      </c>
      <c r="AN2167" s="59" t="s">
        <v>1751</v>
      </c>
      <c r="AO2167" s="59" t="s">
        <v>1764</v>
      </c>
      <c r="AP2167" s="47" t="s">
        <v>1783</v>
      </c>
    </row>
    <row r="2168" spans="1:42" x14ac:dyDescent="0.2">
      <c r="D2168" s="60" t="s">
        <v>1647</v>
      </c>
      <c r="F2168" s="61">
        <v>4</v>
      </c>
    </row>
    <row r="2169" spans="1:42" x14ac:dyDescent="0.2">
      <c r="A2169" s="62" t="s">
        <v>1086</v>
      </c>
      <c r="B2169" s="62" t="s">
        <v>1153</v>
      </c>
      <c r="C2169" s="62" t="s">
        <v>1172</v>
      </c>
      <c r="D2169" s="261" t="s">
        <v>1851</v>
      </c>
      <c r="E2169" s="62" t="s">
        <v>1712</v>
      </c>
      <c r="F2169" s="63">
        <v>4</v>
      </c>
      <c r="G2169" s="63">
        <v>0</v>
      </c>
      <c r="H2169" s="63">
        <f>ROUND(F2169*AD2169,2)</f>
        <v>0</v>
      </c>
      <c r="I2169" s="63">
        <f>J2169-H2169</f>
        <v>0</v>
      </c>
      <c r="J2169" s="63">
        <f>ROUND(F2169*G2169,2)</f>
        <v>0</v>
      </c>
      <c r="K2169" s="63">
        <v>1.4E-2</v>
      </c>
      <c r="L2169" s="63">
        <f>F2169*K2169</f>
        <v>5.6000000000000001E-2</v>
      </c>
      <c r="M2169" s="64" t="s">
        <v>1731</v>
      </c>
      <c r="N2169" s="63">
        <f>IF(M2169="5",I2169,0)</f>
        <v>0</v>
      </c>
      <c r="Y2169" s="63">
        <f>IF(AC2169=0,J2169,0)</f>
        <v>0</v>
      </c>
      <c r="Z2169" s="63">
        <f>IF(AC2169=15,J2169,0)</f>
        <v>0</v>
      </c>
      <c r="AA2169" s="63">
        <f>IF(AC2169=21,J2169,0)</f>
        <v>0</v>
      </c>
      <c r="AC2169" s="58">
        <v>21</v>
      </c>
      <c r="AD2169" s="58">
        <f>G2169*1</f>
        <v>0</v>
      </c>
      <c r="AE2169" s="58">
        <f>G2169*(1-1)</f>
        <v>0</v>
      </c>
      <c r="AL2169" s="58">
        <f>F2169*AD2169</f>
        <v>0</v>
      </c>
      <c r="AM2169" s="58">
        <f>F2169*AE2169</f>
        <v>0</v>
      </c>
      <c r="AN2169" s="59" t="s">
        <v>1751</v>
      </c>
      <c r="AO2169" s="59" t="s">
        <v>1764</v>
      </c>
      <c r="AP2169" s="47" t="s">
        <v>1783</v>
      </c>
    </row>
    <row r="2170" spans="1:42" x14ac:dyDescent="0.2">
      <c r="D2170" s="60" t="s">
        <v>1647</v>
      </c>
      <c r="F2170" s="61">
        <v>4</v>
      </c>
    </row>
    <row r="2171" spans="1:42" x14ac:dyDescent="0.2">
      <c r="A2171" s="55" t="s">
        <v>1087</v>
      </c>
      <c r="B2171" s="55" t="s">
        <v>1153</v>
      </c>
      <c r="C2171" s="55" t="s">
        <v>1173</v>
      </c>
      <c r="D2171" s="55" t="s">
        <v>1278</v>
      </c>
      <c r="E2171" s="55" t="s">
        <v>1712</v>
      </c>
      <c r="F2171" s="56">
        <v>4</v>
      </c>
      <c r="G2171" s="56">
        <v>0</v>
      </c>
      <c r="H2171" s="56">
        <f>ROUND(F2171*AD2171,2)</f>
        <v>0</v>
      </c>
      <c r="I2171" s="56">
        <f>J2171-H2171</f>
        <v>0</v>
      </c>
      <c r="J2171" s="56">
        <f>ROUND(F2171*G2171,2)</f>
        <v>0</v>
      </c>
      <c r="K2171" s="56">
        <v>1.1999999999999999E-3</v>
      </c>
      <c r="L2171" s="56">
        <f>F2171*K2171</f>
        <v>4.7999999999999996E-3</v>
      </c>
      <c r="M2171" s="57" t="s">
        <v>7</v>
      </c>
      <c r="N2171" s="56">
        <f>IF(M2171="5",I2171,0)</f>
        <v>0</v>
      </c>
      <c r="Y2171" s="56">
        <f>IF(AC2171=0,J2171,0)</f>
        <v>0</v>
      </c>
      <c r="Z2171" s="56">
        <f>IF(AC2171=15,J2171,0)</f>
        <v>0</v>
      </c>
      <c r="AA2171" s="56">
        <f>IF(AC2171=21,J2171,0)</f>
        <v>0</v>
      </c>
      <c r="AC2171" s="58">
        <v>21</v>
      </c>
      <c r="AD2171" s="58">
        <f>G2171*0.50771855010661</f>
        <v>0</v>
      </c>
      <c r="AE2171" s="58">
        <f>G2171*(1-0.50771855010661)</f>
        <v>0</v>
      </c>
      <c r="AL2171" s="58">
        <f>F2171*AD2171</f>
        <v>0</v>
      </c>
      <c r="AM2171" s="58">
        <f>F2171*AE2171</f>
        <v>0</v>
      </c>
      <c r="AN2171" s="59" t="s">
        <v>1751</v>
      </c>
      <c r="AO2171" s="59" t="s">
        <v>1764</v>
      </c>
      <c r="AP2171" s="47" t="s">
        <v>1783</v>
      </c>
    </row>
    <row r="2172" spans="1:42" x14ac:dyDescent="0.2">
      <c r="D2172" s="60" t="s">
        <v>1647</v>
      </c>
      <c r="F2172" s="61">
        <v>4</v>
      </c>
    </row>
    <row r="2173" spans="1:42" x14ac:dyDescent="0.2">
      <c r="A2173" s="62" t="s">
        <v>1088</v>
      </c>
      <c r="B2173" s="62" t="s">
        <v>1153</v>
      </c>
      <c r="C2173" s="62" t="s">
        <v>1174</v>
      </c>
      <c r="D2173" s="262" t="s">
        <v>1852</v>
      </c>
      <c r="E2173" s="62" t="s">
        <v>1712</v>
      </c>
      <c r="F2173" s="63">
        <v>4</v>
      </c>
      <c r="G2173" s="63">
        <v>0</v>
      </c>
      <c r="H2173" s="63">
        <f>ROUND(F2173*AD2173,2)</f>
        <v>0</v>
      </c>
      <c r="I2173" s="63">
        <f>J2173-H2173</f>
        <v>0</v>
      </c>
      <c r="J2173" s="63">
        <f>ROUND(F2173*G2173,2)</f>
        <v>0</v>
      </c>
      <c r="K2173" s="63">
        <v>1.0499999999999999E-3</v>
      </c>
      <c r="L2173" s="63">
        <f>F2173*K2173</f>
        <v>4.1999999999999997E-3</v>
      </c>
      <c r="M2173" s="64" t="s">
        <v>1731</v>
      </c>
      <c r="N2173" s="63">
        <f>IF(M2173="5",I2173,0)</f>
        <v>0</v>
      </c>
      <c r="Y2173" s="63">
        <f>IF(AC2173=0,J2173,0)</f>
        <v>0</v>
      </c>
      <c r="Z2173" s="63">
        <f>IF(AC2173=15,J2173,0)</f>
        <v>0</v>
      </c>
      <c r="AA2173" s="63">
        <f>IF(AC2173=21,J2173,0)</f>
        <v>0</v>
      </c>
      <c r="AC2173" s="58">
        <v>21</v>
      </c>
      <c r="AD2173" s="58">
        <f>G2173*1</f>
        <v>0</v>
      </c>
      <c r="AE2173" s="58">
        <f>G2173*(1-1)</f>
        <v>0</v>
      </c>
      <c r="AL2173" s="58">
        <f>F2173*AD2173</f>
        <v>0</v>
      </c>
      <c r="AM2173" s="58">
        <f>F2173*AE2173</f>
        <v>0</v>
      </c>
      <c r="AN2173" s="59" t="s">
        <v>1751</v>
      </c>
      <c r="AO2173" s="59" t="s">
        <v>1764</v>
      </c>
      <c r="AP2173" s="47" t="s">
        <v>1783</v>
      </c>
    </row>
    <row r="2174" spans="1:42" x14ac:dyDescent="0.2">
      <c r="D2174" s="60" t="s">
        <v>1647</v>
      </c>
      <c r="F2174" s="61">
        <v>4</v>
      </c>
    </row>
    <row r="2175" spans="1:42" x14ac:dyDescent="0.2">
      <c r="A2175" s="62" t="s">
        <v>1089</v>
      </c>
      <c r="B2175" s="62" t="s">
        <v>1153</v>
      </c>
      <c r="C2175" s="62" t="s">
        <v>1175</v>
      </c>
      <c r="D2175" s="62" t="s">
        <v>1279</v>
      </c>
      <c r="E2175" s="62" t="s">
        <v>1712</v>
      </c>
      <c r="F2175" s="63">
        <v>4</v>
      </c>
      <c r="G2175" s="63">
        <v>0</v>
      </c>
      <c r="H2175" s="63">
        <f>ROUND(F2175*AD2175,2)</f>
        <v>0</v>
      </c>
      <c r="I2175" s="63">
        <f>J2175-H2175</f>
        <v>0</v>
      </c>
      <c r="J2175" s="63">
        <f>ROUND(F2175*G2175,2)</f>
        <v>0</v>
      </c>
      <c r="K2175" s="63">
        <v>7.3999999999999999E-4</v>
      </c>
      <c r="L2175" s="63">
        <f>F2175*K2175</f>
        <v>2.96E-3</v>
      </c>
      <c r="M2175" s="64" t="s">
        <v>1731</v>
      </c>
      <c r="N2175" s="63">
        <f>IF(M2175="5",I2175,0)</f>
        <v>0</v>
      </c>
      <c r="Y2175" s="63">
        <f>IF(AC2175=0,J2175,0)</f>
        <v>0</v>
      </c>
      <c r="Z2175" s="63">
        <f>IF(AC2175=15,J2175,0)</f>
        <v>0</v>
      </c>
      <c r="AA2175" s="63">
        <f>IF(AC2175=21,J2175,0)</f>
        <v>0</v>
      </c>
      <c r="AC2175" s="58">
        <v>21</v>
      </c>
      <c r="AD2175" s="58">
        <f>G2175*1</f>
        <v>0</v>
      </c>
      <c r="AE2175" s="58">
        <f>G2175*(1-1)</f>
        <v>0</v>
      </c>
      <c r="AL2175" s="58">
        <f>F2175*AD2175</f>
        <v>0</v>
      </c>
      <c r="AM2175" s="58">
        <f>F2175*AE2175</f>
        <v>0</v>
      </c>
      <c r="AN2175" s="59" t="s">
        <v>1751</v>
      </c>
      <c r="AO2175" s="59" t="s">
        <v>1764</v>
      </c>
      <c r="AP2175" s="47" t="s">
        <v>1783</v>
      </c>
    </row>
    <row r="2176" spans="1:42" x14ac:dyDescent="0.2">
      <c r="D2176" s="60" t="s">
        <v>1647</v>
      </c>
      <c r="F2176" s="61">
        <v>4</v>
      </c>
    </row>
    <row r="2177" spans="1:42" x14ac:dyDescent="0.2">
      <c r="A2177" s="55" t="s">
        <v>1090</v>
      </c>
      <c r="B2177" s="55" t="s">
        <v>1153</v>
      </c>
      <c r="C2177" s="55" t="s">
        <v>1176</v>
      </c>
      <c r="D2177" s="55" t="s">
        <v>1280</v>
      </c>
      <c r="E2177" s="55" t="s">
        <v>1713</v>
      </c>
      <c r="F2177" s="56">
        <v>3</v>
      </c>
      <c r="G2177" s="56">
        <v>0</v>
      </c>
      <c r="H2177" s="56">
        <f>ROUND(F2177*AD2177,2)</f>
        <v>0</v>
      </c>
      <c r="I2177" s="56">
        <f>J2177-H2177</f>
        <v>0</v>
      </c>
      <c r="J2177" s="56">
        <f>ROUND(F2177*G2177,2)</f>
        <v>0</v>
      </c>
      <c r="K2177" s="56">
        <v>4.0000000000000001E-3</v>
      </c>
      <c r="L2177" s="56">
        <f>F2177*K2177</f>
        <v>1.2E-2</v>
      </c>
      <c r="M2177" s="57" t="s">
        <v>7</v>
      </c>
      <c r="N2177" s="56">
        <f>IF(M2177="5",I2177,0)</f>
        <v>0</v>
      </c>
      <c r="Y2177" s="56">
        <f>IF(AC2177=0,J2177,0)</f>
        <v>0</v>
      </c>
      <c r="Z2177" s="56">
        <f>IF(AC2177=15,J2177,0)</f>
        <v>0</v>
      </c>
      <c r="AA2177" s="56">
        <f>IF(AC2177=21,J2177,0)</f>
        <v>0</v>
      </c>
      <c r="AC2177" s="58">
        <v>21</v>
      </c>
      <c r="AD2177" s="58">
        <f>G2177*0.62904717853839</f>
        <v>0</v>
      </c>
      <c r="AE2177" s="58">
        <f>G2177*(1-0.62904717853839)</f>
        <v>0</v>
      </c>
      <c r="AL2177" s="58">
        <f>F2177*AD2177</f>
        <v>0</v>
      </c>
      <c r="AM2177" s="58">
        <f>F2177*AE2177</f>
        <v>0</v>
      </c>
      <c r="AN2177" s="59" t="s">
        <v>1751</v>
      </c>
      <c r="AO2177" s="59" t="s">
        <v>1764</v>
      </c>
      <c r="AP2177" s="47" t="s">
        <v>1783</v>
      </c>
    </row>
    <row r="2178" spans="1:42" x14ac:dyDescent="0.2">
      <c r="D2178" s="60" t="s">
        <v>1616</v>
      </c>
      <c r="F2178" s="61">
        <v>3</v>
      </c>
    </row>
    <row r="2179" spans="1:42" x14ac:dyDescent="0.2">
      <c r="A2179" s="62" t="s">
        <v>1091</v>
      </c>
      <c r="B2179" s="62" t="s">
        <v>1153</v>
      </c>
      <c r="C2179" s="62" t="s">
        <v>1178</v>
      </c>
      <c r="D2179" s="62" t="s">
        <v>1838</v>
      </c>
      <c r="E2179" s="62" t="s">
        <v>1712</v>
      </c>
      <c r="F2179" s="63">
        <v>3</v>
      </c>
      <c r="G2179" s="63">
        <v>0</v>
      </c>
      <c r="H2179" s="63">
        <f>ROUND(F2179*AD2179,2)</f>
        <v>0</v>
      </c>
      <c r="I2179" s="63">
        <f>J2179-H2179</f>
        <v>0</v>
      </c>
      <c r="J2179" s="63">
        <f>ROUND(F2179*G2179,2)</f>
        <v>0</v>
      </c>
      <c r="K2179" s="63">
        <v>1E-3</v>
      </c>
      <c r="L2179" s="63">
        <f>F2179*K2179</f>
        <v>3.0000000000000001E-3</v>
      </c>
      <c r="M2179" s="64" t="s">
        <v>1731</v>
      </c>
      <c r="N2179" s="63">
        <f>IF(M2179="5",I2179,0)</f>
        <v>0</v>
      </c>
      <c r="Y2179" s="63">
        <f>IF(AC2179=0,J2179,0)</f>
        <v>0</v>
      </c>
      <c r="Z2179" s="63">
        <f>IF(AC2179=15,J2179,0)</f>
        <v>0</v>
      </c>
      <c r="AA2179" s="63">
        <f>IF(AC2179=21,J2179,0)</f>
        <v>0</v>
      </c>
      <c r="AC2179" s="58">
        <v>21</v>
      </c>
      <c r="AD2179" s="58">
        <f>G2179*1</f>
        <v>0</v>
      </c>
      <c r="AE2179" s="58">
        <f>G2179*(1-1)</f>
        <v>0</v>
      </c>
      <c r="AL2179" s="58">
        <f>F2179*AD2179</f>
        <v>0</v>
      </c>
      <c r="AM2179" s="58">
        <f>F2179*AE2179</f>
        <v>0</v>
      </c>
      <c r="AN2179" s="59" t="s">
        <v>1751</v>
      </c>
      <c r="AO2179" s="59" t="s">
        <v>1764</v>
      </c>
      <c r="AP2179" s="47" t="s">
        <v>1783</v>
      </c>
    </row>
    <row r="2180" spans="1:42" x14ac:dyDescent="0.2">
      <c r="D2180" s="60" t="s">
        <v>1616</v>
      </c>
      <c r="F2180" s="61">
        <v>3</v>
      </c>
    </row>
    <row r="2181" spans="1:42" x14ac:dyDescent="0.2">
      <c r="A2181" s="62" t="s">
        <v>1092</v>
      </c>
      <c r="B2181" s="62" t="s">
        <v>1153</v>
      </c>
      <c r="C2181" s="62" t="s">
        <v>1177</v>
      </c>
      <c r="D2181" s="263" t="s">
        <v>1853</v>
      </c>
      <c r="E2181" s="62" t="s">
        <v>1712</v>
      </c>
      <c r="F2181" s="63">
        <v>3</v>
      </c>
      <c r="G2181" s="63">
        <v>0</v>
      </c>
      <c r="H2181" s="63">
        <f>ROUND(F2181*AD2181,2)</f>
        <v>0</v>
      </c>
      <c r="I2181" s="63">
        <f>J2181-H2181</f>
        <v>0</v>
      </c>
      <c r="J2181" s="63">
        <f>ROUND(F2181*G2181,2)</f>
        <v>0</v>
      </c>
      <c r="K2181" s="63">
        <v>1.4500000000000001E-2</v>
      </c>
      <c r="L2181" s="63">
        <f>F2181*K2181</f>
        <v>4.3500000000000004E-2</v>
      </c>
      <c r="M2181" s="64" t="s">
        <v>1731</v>
      </c>
      <c r="N2181" s="63">
        <f>IF(M2181="5",I2181,0)</f>
        <v>0</v>
      </c>
      <c r="Y2181" s="63">
        <f>IF(AC2181=0,J2181,0)</f>
        <v>0</v>
      </c>
      <c r="Z2181" s="63">
        <f>IF(AC2181=15,J2181,0)</f>
        <v>0</v>
      </c>
      <c r="AA2181" s="63">
        <f>IF(AC2181=21,J2181,0)</f>
        <v>0</v>
      </c>
      <c r="AC2181" s="58">
        <v>21</v>
      </c>
      <c r="AD2181" s="58">
        <f>G2181*1</f>
        <v>0</v>
      </c>
      <c r="AE2181" s="58">
        <f>G2181*(1-1)</f>
        <v>0</v>
      </c>
      <c r="AL2181" s="58">
        <f>F2181*AD2181</f>
        <v>0</v>
      </c>
      <c r="AM2181" s="58">
        <f>F2181*AE2181</f>
        <v>0</v>
      </c>
      <c r="AN2181" s="59" t="s">
        <v>1751</v>
      </c>
      <c r="AO2181" s="59" t="s">
        <v>1764</v>
      </c>
      <c r="AP2181" s="47" t="s">
        <v>1783</v>
      </c>
    </row>
    <row r="2182" spans="1:42" x14ac:dyDescent="0.2">
      <c r="D2182" s="60" t="s">
        <v>1616</v>
      </c>
      <c r="F2182" s="61">
        <v>3</v>
      </c>
    </row>
    <row r="2183" spans="1:42" x14ac:dyDescent="0.2">
      <c r="A2183" s="55" t="s">
        <v>1093</v>
      </c>
      <c r="B2183" s="55" t="s">
        <v>1153</v>
      </c>
      <c r="C2183" s="55" t="s">
        <v>1237</v>
      </c>
      <c r="D2183" s="55" t="s">
        <v>1617</v>
      </c>
      <c r="E2183" s="55" t="s">
        <v>1713</v>
      </c>
      <c r="F2183" s="56">
        <v>2</v>
      </c>
      <c r="G2183" s="56">
        <v>0</v>
      </c>
      <c r="H2183" s="56">
        <f>ROUND(F2183*AD2183,2)</f>
        <v>0</v>
      </c>
      <c r="I2183" s="56">
        <f>J2183-H2183</f>
        <v>0</v>
      </c>
      <c r="J2183" s="56">
        <f>ROUND(F2183*G2183,2)</f>
        <v>0</v>
      </c>
      <c r="K2183" s="56">
        <v>1.1000000000000001E-3</v>
      </c>
      <c r="L2183" s="56">
        <f>F2183*K2183</f>
        <v>2.2000000000000001E-3</v>
      </c>
      <c r="M2183" s="57" t="s">
        <v>7</v>
      </c>
      <c r="N2183" s="56">
        <f>IF(M2183="5",I2183,0)</f>
        <v>0</v>
      </c>
      <c r="Y2183" s="56">
        <f>IF(AC2183=0,J2183,0)</f>
        <v>0</v>
      </c>
      <c r="Z2183" s="56">
        <f>IF(AC2183=15,J2183,0)</f>
        <v>0</v>
      </c>
      <c r="AA2183" s="56">
        <f>IF(AC2183=21,J2183,0)</f>
        <v>0</v>
      </c>
      <c r="AC2183" s="58">
        <v>21</v>
      </c>
      <c r="AD2183" s="58">
        <f>G2183*0.67834449596428</f>
        <v>0</v>
      </c>
      <c r="AE2183" s="58">
        <f>G2183*(1-0.67834449596428)</f>
        <v>0</v>
      </c>
      <c r="AL2183" s="58">
        <f>F2183*AD2183</f>
        <v>0</v>
      </c>
      <c r="AM2183" s="58">
        <f>F2183*AE2183</f>
        <v>0</v>
      </c>
      <c r="AN2183" s="59" t="s">
        <v>1751</v>
      </c>
      <c r="AO2183" s="59" t="s">
        <v>1764</v>
      </c>
      <c r="AP2183" s="47" t="s">
        <v>1783</v>
      </c>
    </row>
    <row r="2184" spans="1:42" x14ac:dyDescent="0.2">
      <c r="A2184" s="62" t="s">
        <v>1094</v>
      </c>
      <c r="B2184" s="62" t="s">
        <v>1153</v>
      </c>
      <c r="C2184" s="62" t="s">
        <v>1238</v>
      </c>
      <c r="D2184" s="264" t="s">
        <v>1866</v>
      </c>
      <c r="E2184" s="62" t="s">
        <v>1712</v>
      </c>
      <c r="F2184" s="63">
        <v>2</v>
      </c>
      <c r="G2184" s="63">
        <v>0</v>
      </c>
      <c r="H2184" s="63">
        <f>ROUND(F2184*AD2184,2)</f>
        <v>0</v>
      </c>
      <c r="I2184" s="63">
        <f>J2184-H2184</f>
        <v>0</v>
      </c>
      <c r="J2184" s="63">
        <f>ROUND(F2184*G2184,2)</f>
        <v>0</v>
      </c>
      <c r="K2184" s="63">
        <v>1.43E-2</v>
      </c>
      <c r="L2184" s="63">
        <f>F2184*K2184</f>
        <v>2.86E-2</v>
      </c>
      <c r="M2184" s="64" t="s">
        <v>1731</v>
      </c>
      <c r="N2184" s="63">
        <f>IF(M2184="5",I2184,0)</f>
        <v>0</v>
      </c>
      <c r="Y2184" s="63">
        <f>IF(AC2184=0,J2184,0)</f>
        <v>0</v>
      </c>
      <c r="Z2184" s="63">
        <f>IF(AC2184=15,J2184,0)</f>
        <v>0</v>
      </c>
      <c r="AA2184" s="63">
        <f>IF(AC2184=21,J2184,0)</f>
        <v>0</v>
      </c>
      <c r="AC2184" s="58">
        <v>21</v>
      </c>
      <c r="AD2184" s="58">
        <f>G2184*1</f>
        <v>0</v>
      </c>
      <c r="AE2184" s="58">
        <f>G2184*(1-1)</f>
        <v>0</v>
      </c>
      <c r="AL2184" s="58">
        <f>F2184*AD2184</f>
        <v>0</v>
      </c>
      <c r="AM2184" s="58">
        <f>F2184*AE2184</f>
        <v>0</v>
      </c>
      <c r="AN2184" s="59" t="s">
        <v>1751</v>
      </c>
      <c r="AO2184" s="59" t="s">
        <v>1764</v>
      </c>
      <c r="AP2184" s="47" t="s">
        <v>1783</v>
      </c>
    </row>
    <row r="2185" spans="1:42" x14ac:dyDescent="0.2">
      <c r="A2185" s="55" t="s">
        <v>1095</v>
      </c>
      <c r="B2185" s="55" t="s">
        <v>1153</v>
      </c>
      <c r="C2185" s="55" t="s">
        <v>1232</v>
      </c>
      <c r="D2185" s="55" t="s">
        <v>1359</v>
      </c>
      <c r="E2185" s="55" t="s">
        <v>1710</v>
      </c>
      <c r="F2185" s="56">
        <v>0.16</v>
      </c>
      <c r="G2185" s="56">
        <v>0</v>
      </c>
      <c r="H2185" s="56">
        <f>ROUND(F2185*AD2185,2)</f>
        <v>0</v>
      </c>
      <c r="I2185" s="56">
        <f>J2185-H2185</f>
        <v>0</v>
      </c>
      <c r="J2185" s="56">
        <f>ROUND(F2185*G2185,2)</f>
        <v>0</v>
      </c>
      <c r="K2185" s="56">
        <v>0</v>
      </c>
      <c r="L2185" s="56">
        <f>F2185*K2185</f>
        <v>0</v>
      </c>
      <c r="M2185" s="57" t="s">
        <v>10</v>
      </c>
      <c r="N2185" s="56">
        <f>IF(M2185="5",I2185,0)</f>
        <v>0</v>
      </c>
      <c r="Y2185" s="56">
        <f>IF(AC2185=0,J2185,0)</f>
        <v>0</v>
      </c>
      <c r="Z2185" s="56">
        <f>IF(AC2185=15,J2185,0)</f>
        <v>0</v>
      </c>
      <c r="AA2185" s="56">
        <f>IF(AC2185=21,J2185,0)</f>
        <v>0</v>
      </c>
      <c r="AC2185" s="58">
        <v>21</v>
      </c>
      <c r="AD2185" s="58">
        <f>G2185*0</f>
        <v>0</v>
      </c>
      <c r="AE2185" s="58">
        <f>G2185*(1-0)</f>
        <v>0</v>
      </c>
      <c r="AL2185" s="58">
        <f>F2185*AD2185</f>
        <v>0</v>
      </c>
      <c r="AM2185" s="58">
        <f>F2185*AE2185</f>
        <v>0</v>
      </c>
      <c r="AN2185" s="59" t="s">
        <v>1751</v>
      </c>
      <c r="AO2185" s="59" t="s">
        <v>1764</v>
      </c>
      <c r="AP2185" s="47" t="s">
        <v>1783</v>
      </c>
    </row>
    <row r="2186" spans="1:42" x14ac:dyDescent="0.2">
      <c r="D2186" s="60" t="s">
        <v>1678</v>
      </c>
      <c r="F2186" s="61">
        <v>0.16</v>
      </c>
    </row>
    <row r="2187" spans="1:42" x14ac:dyDescent="0.2">
      <c r="A2187" s="52"/>
      <c r="B2187" s="53" t="s">
        <v>1153</v>
      </c>
      <c r="C2187" s="53" t="s">
        <v>758</v>
      </c>
      <c r="D2187" s="269" t="s">
        <v>1284</v>
      </c>
      <c r="E2187" s="270"/>
      <c r="F2187" s="270"/>
      <c r="G2187" s="270"/>
      <c r="H2187" s="54">
        <f>SUM(H2188:H2197)</f>
        <v>0</v>
      </c>
      <c r="I2187" s="54">
        <f>SUM(I2188:I2197)</f>
        <v>0</v>
      </c>
      <c r="J2187" s="54">
        <f>H2187+I2187</f>
        <v>0</v>
      </c>
      <c r="K2187" s="47"/>
      <c r="L2187" s="54">
        <f>SUM(L2188:L2197)</f>
        <v>0.450322</v>
      </c>
      <c r="O2187" s="54">
        <f>IF(P2187="PR",J2187,SUM(N2188:N2197))</f>
        <v>0</v>
      </c>
      <c r="P2187" s="47" t="s">
        <v>1735</v>
      </c>
      <c r="Q2187" s="54">
        <f>IF(P2187="HS",H2187,0)</f>
        <v>0</v>
      </c>
      <c r="R2187" s="54">
        <f>IF(P2187="HS",I2187-O2187,0)</f>
        <v>0</v>
      </c>
      <c r="S2187" s="54">
        <f>IF(P2187="PS",H2187,0)</f>
        <v>0</v>
      </c>
      <c r="T2187" s="54">
        <f>IF(P2187="PS",I2187-O2187,0)</f>
        <v>0</v>
      </c>
      <c r="U2187" s="54">
        <f>IF(P2187="MP",H2187,0)</f>
        <v>0</v>
      </c>
      <c r="V2187" s="54">
        <f>IF(P2187="MP",I2187-O2187,0)</f>
        <v>0</v>
      </c>
      <c r="W2187" s="54">
        <f>IF(P2187="OM",H2187,0)</f>
        <v>0</v>
      </c>
      <c r="X2187" s="47" t="s">
        <v>1153</v>
      </c>
      <c r="AH2187" s="54">
        <f>SUM(Y2188:Y2197)</f>
        <v>0</v>
      </c>
      <c r="AI2187" s="54">
        <f>SUM(Z2188:Z2197)</f>
        <v>0</v>
      </c>
      <c r="AJ2187" s="54">
        <f>SUM(AA2188:AA2197)</f>
        <v>0</v>
      </c>
    </row>
    <row r="2188" spans="1:42" x14ac:dyDescent="0.2">
      <c r="A2188" s="55" t="s">
        <v>1096</v>
      </c>
      <c r="B2188" s="55" t="s">
        <v>1153</v>
      </c>
      <c r="C2188" s="55" t="s">
        <v>1186</v>
      </c>
      <c r="D2188" s="265" t="s">
        <v>1859</v>
      </c>
      <c r="E2188" s="55" t="s">
        <v>1708</v>
      </c>
      <c r="F2188" s="56">
        <v>21.34</v>
      </c>
      <c r="G2188" s="56">
        <v>0</v>
      </c>
      <c r="H2188" s="56">
        <f>ROUND(F2188*AD2188,2)</f>
        <v>0</v>
      </c>
      <c r="I2188" s="56">
        <f>J2188-H2188</f>
        <v>0</v>
      </c>
      <c r="J2188" s="56">
        <f>ROUND(F2188*G2188,2)</f>
        <v>0</v>
      </c>
      <c r="K2188" s="56">
        <v>3.5000000000000001E-3</v>
      </c>
      <c r="L2188" s="56">
        <f>F2188*K2188</f>
        <v>7.4690000000000006E-2</v>
      </c>
      <c r="M2188" s="57" t="s">
        <v>7</v>
      </c>
      <c r="N2188" s="56">
        <f>IF(M2188="5",I2188,0)</f>
        <v>0</v>
      </c>
      <c r="Y2188" s="56">
        <f>IF(AC2188=0,J2188,0)</f>
        <v>0</v>
      </c>
      <c r="Z2188" s="56">
        <f>IF(AC2188=15,J2188,0)</f>
        <v>0</v>
      </c>
      <c r="AA2188" s="56">
        <f>IF(AC2188=21,J2188,0)</f>
        <v>0</v>
      </c>
      <c r="AC2188" s="58">
        <v>21</v>
      </c>
      <c r="AD2188" s="58">
        <f>G2188*0.372054263565891</f>
        <v>0</v>
      </c>
      <c r="AE2188" s="58">
        <f>G2188*(1-0.372054263565891)</f>
        <v>0</v>
      </c>
      <c r="AL2188" s="58">
        <f>F2188*AD2188</f>
        <v>0</v>
      </c>
      <c r="AM2188" s="58">
        <f>F2188*AE2188</f>
        <v>0</v>
      </c>
      <c r="AN2188" s="59" t="s">
        <v>1752</v>
      </c>
      <c r="AO2188" s="59" t="s">
        <v>1765</v>
      </c>
      <c r="AP2188" s="47" t="s">
        <v>1783</v>
      </c>
    </row>
    <row r="2189" spans="1:42" x14ac:dyDescent="0.2">
      <c r="D2189" s="60" t="s">
        <v>1679</v>
      </c>
      <c r="F2189" s="61">
        <v>7.71</v>
      </c>
    </row>
    <row r="2190" spans="1:42" x14ac:dyDescent="0.2">
      <c r="D2190" s="60" t="s">
        <v>1680</v>
      </c>
      <c r="F2190" s="61">
        <v>2.4</v>
      </c>
    </row>
    <row r="2191" spans="1:42" x14ac:dyDescent="0.2">
      <c r="D2191" s="60" t="s">
        <v>1681</v>
      </c>
      <c r="F2191" s="61">
        <v>9.67</v>
      </c>
    </row>
    <row r="2192" spans="1:42" x14ac:dyDescent="0.2">
      <c r="D2192" s="60" t="s">
        <v>1682</v>
      </c>
      <c r="F2192" s="61">
        <v>1.56</v>
      </c>
    </row>
    <row r="2193" spans="1:42" x14ac:dyDescent="0.2">
      <c r="A2193" s="55" t="s">
        <v>1097</v>
      </c>
      <c r="B2193" s="55" t="s">
        <v>1153</v>
      </c>
      <c r="C2193" s="55" t="s">
        <v>1187</v>
      </c>
      <c r="D2193" s="55" t="s">
        <v>1286</v>
      </c>
      <c r="E2193" s="55" t="s">
        <v>1708</v>
      </c>
      <c r="F2193" s="56">
        <v>21.34</v>
      </c>
      <c r="G2193" s="56">
        <v>0</v>
      </c>
      <c r="H2193" s="56">
        <f>ROUND(F2193*AD2193,2)</f>
        <v>0</v>
      </c>
      <c r="I2193" s="56">
        <f>J2193-H2193</f>
        <v>0</v>
      </c>
      <c r="J2193" s="56">
        <f>ROUND(F2193*G2193,2)</f>
        <v>0</v>
      </c>
      <c r="K2193" s="56">
        <v>8.0000000000000004E-4</v>
      </c>
      <c r="L2193" s="56">
        <f>F2193*K2193</f>
        <v>1.7072E-2</v>
      </c>
      <c r="M2193" s="57" t="s">
        <v>7</v>
      </c>
      <c r="N2193" s="56">
        <f>IF(M2193="5",I2193,0)</f>
        <v>0</v>
      </c>
      <c r="Y2193" s="56">
        <f>IF(AC2193=0,J2193,0)</f>
        <v>0</v>
      </c>
      <c r="Z2193" s="56">
        <f>IF(AC2193=15,J2193,0)</f>
        <v>0</v>
      </c>
      <c r="AA2193" s="56">
        <f>IF(AC2193=21,J2193,0)</f>
        <v>0</v>
      </c>
      <c r="AC2193" s="58">
        <v>21</v>
      </c>
      <c r="AD2193" s="58">
        <f>G2193*1</f>
        <v>0</v>
      </c>
      <c r="AE2193" s="58">
        <f>G2193*(1-1)</f>
        <v>0</v>
      </c>
      <c r="AL2193" s="58">
        <f>F2193*AD2193</f>
        <v>0</v>
      </c>
      <c r="AM2193" s="58">
        <f>F2193*AE2193</f>
        <v>0</v>
      </c>
      <c r="AN2193" s="59" t="s">
        <v>1752</v>
      </c>
      <c r="AO2193" s="59" t="s">
        <v>1765</v>
      </c>
      <c r="AP2193" s="47" t="s">
        <v>1783</v>
      </c>
    </row>
    <row r="2194" spans="1:42" x14ac:dyDescent="0.2">
      <c r="D2194" s="60" t="s">
        <v>1675</v>
      </c>
      <c r="F2194" s="61">
        <v>21.34</v>
      </c>
    </row>
    <row r="2195" spans="1:42" x14ac:dyDescent="0.2">
      <c r="A2195" s="62" t="s">
        <v>1098</v>
      </c>
      <c r="B2195" s="62" t="s">
        <v>1153</v>
      </c>
      <c r="C2195" s="62" t="s">
        <v>1188</v>
      </c>
      <c r="D2195" s="266" t="s">
        <v>1860</v>
      </c>
      <c r="E2195" s="62" t="s">
        <v>1708</v>
      </c>
      <c r="F2195" s="63">
        <v>22.41</v>
      </c>
      <c r="G2195" s="63">
        <v>0</v>
      </c>
      <c r="H2195" s="63">
        <f>ROUND(F2195*AD2195,2)</f>
        <v>0</v>
      </c>
      <c r="I2195" s="63">
        <f>J2195-H2195</f>
        <v>0</v>
      </c>
      <c r="J2195" s="63">
        <f>ROUND(F2195*G2195,2)</f>
        <v>0</v>
      </c>
      <c r="K2195" s="63">
        <v>1.6E-2</v>
      </c>
      <c r="L2195" s="63">
        <f>F2195*K2195</f>
        <v>0.35855999999999999</v>
      </c>
      <c r="M2195" s="64" t="s">
        <v>1731</v>
      </c>
      <c r="N2195" s="63">
        <f>IF(M2195="5",I2195,0)</f>
        <v>0</v>
      </c>
      <c r="Y2195" s="63">
        <f>IF(AC2195=0,J2195,0)</f>
        <v>0</v>
      </c>
      <c r="Z2195" s="63">
        <f>IF(AC2195=15,J2195,0)</f>
        <v>0</v>
      </c>
      <c r="AA2195" s="63">
        <f>IF(AC2195=21,J2195,0)</f>
        <v>0</v>
      </c>
      <c r="AC2195" s="58">
        <v>21</v>
      </c>
      <c r="AD2195" s="58">
        <f>G2195*1</f>
        <v>0</v>
      </c>
      <c r="AE2195" s="58">
        <f>G2195*(1-1)</f>
        <v>0</v>
      </c>
      <c r="AL2195" s="58">
        <f>F2195*AD2195</f>
        <v>0</v>
      </c>
      <c r="AM2195" s="58">
        <f>F2195*AE2195</f>
        <v>0</v>
      </c>
      <c r="AN2195" s="59" t="s">
        <v>1752</v>
      </c>
      <c r="AO2195" s="59" t="s">
        <v>1765</v>
      </c>
      <c r="AP2195" s="47" t="s">
        <v>1783</v>
      </c>
    </row>
    <row r="2196" spans="1:42" x14ac:dyDescent="0.2">
      <c r="D2196" s="60" t="s">
        <v>1683</v>
      </c>
      <c r="F2196" s="61">
        <v>22.41</v>
      </c>
    </row>
    <row r="2197" spans="1:42" x14ac:dyDescent="0.2">
      <c r="A2197" s="55" t="s">
        <v>1099</v>
      </c>
      <c r="B2197" s="55" t="s">
        <v>1153</v>
      </c>
      <c r="C2197" s="55" t="s">
        <v>1189</v>
      </c>
      <c r="D2197" s="55" t="s">
        <v>1288</v>
      </c>
      <c r="E2197" s="55" t="s">
        <v>1710</v>
      </c>
      <c r="F2197" s="56">
        <v>0.45</v>
      </c>
      <c r="G2197" s="56">
        <v>0</v>
      </c>
      <c r="H2197" s="56">
        <f>ROUND(F2197*AD2197,2)</f>
        <v>0</v>
      </c>
      <c r="I2197" s="56">
        <f>J2197-H2197</f>
        <v>0</v>
      </c>
      <c r="J2197" s="56">
        <f>ROUND(F2197*G2197,2)</f>
        <v>0</v>
      </c>
      <c r="K2197" s="56">
        <v>0</v>
      </c>
      <c r="L2197" s="56">
        <f>F2197*K2197</f>
        <v>0</v>
      </c>
      <c r="M2197" s="57" t="s">
        <v>10</v>
      </c>
      <c r="N2197" s="56">
        <f>IF(M2197="5",I2197,0)</f>
        <v>0</v>
      </c>
      <c r="Y2197" s="56">
        <f>IF(AC2197=0,J2197,0)</f>
        <v>0</v>
      </c>
      <c r="Z2197" s="56">
        <f>IF(AC2197=15,J2197,0)</f>
        <v>0</v>
      </c>
      <c r="AA2197" s="56">
        <f>IF(AC2197=21,J2197,0)</f>
        <v>0</v>
      </c>
      <c r="AC2197" s="58">
        <v>21</v>
      </c>
      <c r="AD2197" s="58">
        <f>G2197*0</f>
        <v>0</v>
      </c>
      <c r="AE2197" s="58">
        <f>G2197*(1-0)</f>
        <v>0</v>
      </c>
      <c r="AL2197" s="58">
        <f>F2197*AD2197</f>
        <v>0</v>
      </c>
      <c r="AM2197" s="58">
        <f>F2197*AE2197</f>
        <v>0</v>
      </c>
      <c r="AN2197" s="59" t="s">
        <v>1752</v>
      </c>
      <c r="AO2197" s="59" t="s">
        <v>1765</v>
      </c>
      <c r="AP2197" s="47" t="s">
        <v>1783</v>
      </c>
    </row>
    <row r="2198" spans="1:42" x14ac:dyDescent="0.2">
      <c r="D2198" s="60" t="s">
        <v>1684</v>
      </c>
      <c r="F2198" s="61">
        <v>0.45</v>
      </c>
    </row>
    <row r="2199" spans="1:42" x14ac:dyDescent="0.2">
      <c r="A2199" s="52"/>
      <c r="B2199" s="53" t="s">
        <v>1153</v>
      </c>
      <c r="C2199" s="53" t="s">
        <v>767</v>
      </c>
      <c r="D2199" s="269" t="s">
        <v>1290</v>
      </c>
      <c r="E2199" s="270"/>
      <c r="F2199" s="270"/>
      <c r="G2199" s="270"/>
      <c r="H2199" s="54">
        <f>SUM(H2200:H2225)</f>
        <v>0</v>
      </c>
      <c r="I2199" s="54">
        <f>SUM(I2200:I2225)</f>
        <v>0</v>
      </c>
      <c r="J2199" s="54">
        <f>H2199+I2199</f>
        <v>0</v>
      </c>
      <c r="K2199" s="47"/>
      <c r="L2199" s="54">
        <f>SUM(L2200:L2225)</f>
        <v>1.575288</v>
      </c>
      <c r="O2199" s="54">
        <f>IF(P2199="PR",J2199,SUM(N2200:N2225))</f>
        <v>0</v>
      </c>
      <c r="P2199" s="47" t="s">
        <v>1735</v>
      </c>
      <c r="Q2199" s="54">
        <f>IF(P2199="HS",H2199,0)</f>
        <v>0</v>
      </c>
      <c r="R2199" s="54">
        <f>IF(P2199="HS",I2199-O2199,0)</f>
        <v>0</v>
      </c>
      <c r="S2199" s="54">
        <f>IF(P2199="PS",H2199,0)</f>
        <v>0</v>
      </c>
      <c r="T2199" s="54">
        <f>IF(P2199="PS",I2199-O2199,0)</f>
        <v>0</v>
      </c>
      <c r="U2199" s="54">
        <f>IF(P2199="MP",H2199,0)</f>
        <v>0</v>
      </c>
      <c r="V2199" s="54">
        <f>IF(P2199="MP",I2199-O2199,0)</f>
        <v>0</v>
      </c>
      <c r="W2199" s="54">
        <f>IF(P2199="OM",H2199,0)</f>
        <v>0</v>
      </c>
      <c r="X2199" s="47" t="s">
        <v>1153</v>
      </c>
      <c r="AH2199" s="54">
        <f>SUM(Y2200:Y2225)</f>
        <v>0</v>
      </c>
      <c r="AI2199" s="54">
        <f>SUM(Z2200:Z2225)</f>
        <v>0</v>
      </c>
      <c r="AJ2199" s="54">
        <f>SUM(AA2200:AA2225)</f>
        <v>0</v>
      </c>
    </row>
    <row r="2200" spans="1:42" x14ac:dyDescent="0.2">
      <c r="A2200" s="55" t="s">
        <v>1100</v>
      </c>
      <c r="B2200" s="55" t="s">
        <v>1153</v>
      </c>
      <c r="C2200" s="55" t="s">
        <v>1190</v>
      </c>
      <c r="D2200" s="55" t="s">
        <v>1291</v>
      </c>
      <c r="E2200" s="55" t="s">
        <v>1708</v>
      </c>
      <c r="F2200" s="56">
        <v>74.900000000000006</v>
      </c>
      <c r="G2200" s="56">
        <v>0</v>
      </c>
      <c r="H2200" s="56">
        <f>ROUND(F2200*AD2200,2)</f>
        <v>0</v>
      </c>
      <c r="I2200" s="56">
        <f>J2200-H2200</f>
        <v>0</v>
      </c>
      <c r="J2200" s="56">
        <f>ROUND(F2200*G2200,2)</f>
        <v>0</v>
      </c>
      <c r="K2200" s="56">
        <v>0</v>
      </c>
      <c r="L2200" s="56">
        <f>F2200*K2200</f>
        <v>0</v>
      </c>
      <c r="M2200" s="57" t="s">
        <v>7</v>
      </c>
      <c r="N2200" s="56">
        <f>IF(M2200="5",I2200,0)</f>
        <v>0</v>
      </c>
      <c r="Y2200" s="56">
        <f>IF(AC2200=0,J2200,0)</f>
        <v>0</v>
      </c>
      <c r="Z2200" s="56">
        <f>IF(AC2200=15,J2200,0)</f>
        <v>0</v>
      </c>
      <c r="AA2200" s="56">
        <f>IF(AC2200=21,J2200,0)</f>
        <v>0</v>
      </c>
      <c r="AC2200" s="58">
        <v>21</v>
      </c>
      <c r="AD2200" s="58">
        <f>G2200*0.334494773519164</f>
        <v>0</v>
      </c>
      <c r="AE2200" s="58">
        <f>G2200*(1-0.334494773519164)</f>
        <v>0</v>
      </c>
      <c r="AL2200" s="58">
        <f>F2200*AD2200</f>
        <v>0</v>
      </c>
      <c r="AM2200" s="58">
        <f>F2200*AE2200</f>
        <v>0</v>
      </c>
      <c r="AN2200" s="59" t="s">
        <v>1753</v>
      </c>
      <c r="AO2200" s="59" t="s">
        <v>1766</v>
      </c>
      <c r="AP2200" s="47" t="s">
        <v>1783</v>
      </c>
    </row>
    <row r="2201" spans="1:42" x14ac:dyDescent="0.2">
      <c r="D2201" s="60" t="s">
        <v>1685</v>
      </c>
      <c r="F2201" s="61">
        <v>46.32</v>
      </c>
    </row>
    <row r="2202" spans="1:42" x14ac:dyDescent="0.2">
      <c r="D2202" s="60" t="s">
        <v>1686</v>
      </c>
      <c r="F2202" s="61">
        <v>-3.43</v>
      </c>
    </row>
    <row r="2203" spans="1:42" x14ac:dyDescent="0.2">
      <c r="D2203" s="60" t="s">
        <v>1687</v>
      </c>
      <c r="F2203" s="61">
        <v>10.96</v>
      </c>
    </row>
    <row r="2204" spans="1:42" x14ac:dyDescent="0.2">
      <c r="D2204" s="60" t="s">
        <v>1688</v>
      </c>
      <c r="F2204" s="61">
        <v>32.880000000000003</v>
      </c>
    </row>
    <row r="2205" spans="1:42" x14ac:dyDescent="0.2">
      <c r="D2205" s="60" t="s">
        <v>1689</v>
      </c>
      <c r="F2205" s="61">
        <v>-4.5999999999999996</v>
      </c>
    </row>
    <row r="2206" spans="1:42" x14ac:dyDescent="0.2">
      <c r="D2206" s="60" t="s">
        <v>1690</v>
      </c>
      <c r="F2206" s="61">
        <v>18.97</v>
      </c>
    </row>
    <row r="2207" spans="1:42" x14ac:dyDescent="0.2">
      <c r="A2207" s="55" t="s">
        <v>1101</v>
      </c>
      <c r="B2207" s="55" t="s">
        <v>1153</v>
      </c>
      <c r="C2207" s="55" t="s">
        <v>1191</v>
      </c>
      <c r="D2207" s="55" t="s">
        <v>1858</v>
      </c>
      <c r="E2207" s="55" t="s">
        <v>1708</v>
      </c>
      <c r="F2207" s="56">
        <v>74.900000000000006</v>
      </c>
      <c r="G2207" s="56">
        <v>0</v>
      </c>
      <c r="H2207" s="56">
        <f>ROUND(F2207*AD2207,2)</f>
        <v>0</v>
      </c>
      <c r="I2207" s="56">
        <f>J2207-H2207</f>
        <v>0</v>
      </c>
      <c r="J2207" s="56">
        <f>ROUND(F2207*G2207,2)</f>
        <v>0</v>
      </c>
      <c r="K2207" s="56">
        <v>1.1E-4</v>
      </c>
      <c r="L2207" s="56">
        <f>F2207*K2207</f>
        <v>8.2390000000000015E-3</v>
      </c>
      <c r="M2207" s="57" t="s">
        <v>7</v>
      </c>
      <c r="N2207" s="56">
        <f>IF(M2207="5",I2207,0)</f>
        <v>0</v>
      </c>
      <c r="Y2207" s="56">
        <f>IF(AC2207=0,J2207,0)</f>
        <v>0</v>
      </c>
      <c r="Z2207" s="56">
        <f>IF(AC2207=15,J2207,0)</f>
        <v>0</v>
      </c>
      <c r="AA2207" s="56">
        <f>IF(AC2207=21,J2207,0)</f>
        <v>0</v>
      </c>
      <c r="AC2207" s="58">
        <v>21</v>
      </c>
      <c r="AD2207" s="58">
        <f>G2207*0.75</f>
        <v>0</v>
      </c>
      <c r="AE2207" s="58">
        <f>G2207*(1-0.75)</f>
        <v>0</v>
      </c>
      <c r="AL2207" s="58">
        <f>F2207*AD2207</f>
        <v>0</v>
      </c>
      <c r="AM2207" s="58">
        <f>F2207*AE2207</f>
        <v>0</v>
      </c>
      <c r="AN2207" s="59" t="s">
        <v>1753</v>
      </c>
      <c r="AO2207" s="59" t="s">
        <v>1766</v>
      </c>
      <c r="AP2207" s="47" t="s">
        <v>1783</v>
      </c>
    </row>
    <row r="2208" spans="1:42" x14ac:dyDescent="0.2">
      <c r="D2208" s="60" t="s">
        <v>1676</v>
      </c>
      <c r="F2208" s="61">
        <v>74.900000000000006</v>
      </c>
    </row>
    <row r="2209" spans="1:42" x14ac:dyDescent="0.2">
      <c r="A2209" s="55" t="s">
        <v>1102</v>
      </c>
      <c r="B2209" s="55" t="s">
        <v>1153</v>
      </c>
      <c r="C2209" s="55" t="s">
        <v>1192</v>
      </c>
      <c r="D2209" s="267" t="s">
        <v>1861</v>
      </c>
      <c r="E2209" s="55" t="s">
        <v>1708</v>
      </c>
      <c r="F2209" s="56">
        <v>74.900000000000006</v>
      </c>
      <c r="G2209" s="56">
        <v>0</v>
      </c>
      <c r="H2209" s="56">
        <f>ROUND(F2209*AD2209,2)</f>
        <v>0</v>
      </c>
      <c r="I2209" s="56">
        <f>J2209-H2209</f>
        <v>0</v>
      </c>
      <c r="J2209" s="56">
        <f>ROUND(F2209*G2209,2)</f>
        <v>0</v>
      </c>
      <c r="K2209" s="56">
        <v>3.5000000000000001E-3</v>
      </c>
      <c r="L2209" s="56">
        <f>F2209*K2209</f>
        <v>0.26215000000000005</v>
      </c>
      <c r="M2209" s="57" t="s">
        <v>7</v>
      </c>
      <c r="N2209" s="56">
        <f>IF(M2209="5",I2209,0)</f>
        <v>0</v>
      </c>
      <c r="Y2209" s="56">
        <f>IF(AC2209=0,J2209,0)</f>
        <v>0</v>
      </c>
      <c r="Z2209" s="56">
        <f>IF(AC2209=15,J2209,0)</f>
        <v>0</v>
      </c>
      <c r="AA2209" s="56">
        <f>IF(AC2209=21,J2209,0)</f>
        <v>0</v>
      </c>
      <c r="AC2209" s="58">
        <v>21</v>
      </c>
      <c r="AD2209" s="58">
        <f>G2209*0.315275310834813</f>
        <v>0</v>
      </c>
      <c r="AE2209" s="58">
        <f>G2209*(1-0.315275310834813)</f>
        <v>0</v>
      </c>
      <c r="AL2209" s="58">
        <f>F2209*AD2209</f>
        <v>0</v>
      </c>
      <c r="AM2209" s="58">
        <f>F2209*AE2209</f>
        <v>0</v>
      </c>
      <c r="AN2209" s="59" t="s">
        <v>1753</v>
      </c>
      <c r="AO2209" s="59" t="s">
        <v>1766</v>
      </c>
      <c r="AP2209" s="47" t="s">
        <v>1783</v>
      </c>
    </row>
    <row r="2210" spans="1:42" x14ac:dyDescent="0.2">
      <c r="D2210" s="260" t="s">
        <v>1676</v>
      </c>
      <c r="F2210" s="61">
        <v>74.900000000000006</v>
      </c>
    </row>
    <row r="2211" spans="1:42" x14ac:dyDescent="0.2">
      <c r="A2211" s="62" t="s">
        <v>1103</v>
      </c>
      <c r="B2211" s="62" t="s">
        <v>1153</v>
      </c>
      <c r="C2211" s="62" t="s">
        <v>1193</v>
      </c>
      <c r="D2211" s="268" t="s">
        <v>1862</v>
      </c>
      <c r="E2211" s="62" t="s">
        <v>1708</v>
      </c>
      <c r="F2211" s="63">
        <v>78.599999999999994</v>
      </c>
      <c r="G2211" s="63">
        <v>0</v>
      </c>
      <c r="H2211" s="63">
        <f>ROUND(F2211*AD2211,2)</f>
        <v>0</v>
      </c>
      <c r="I2211" s="63">
        <f>J2211-H2211</f>
        <v>0</v>
      </c>
      <c r="J2211" s="63">
        <f>ROUND(F2211*G2211,2)</f>
        <v>0</v>
      </c>
      <c r="K2211" s="63">
        <v>1.6E-2</v>
      </c>
      <c r="L2211" s="63">
        <f>F2211*K2211</f>
        <v>1.2575999999999998</v>
      </c>
      <c r="M2211" s="64" t="s">
        <v>1731</v>
      </c>
      <c r="N2211" s="63">
        <f>IF(M2211="5",I2211,0)</f>
        <v>0</v>
      </c>
      <c r="Y2211" s="63">
        <f>IF(AC2211=0,J2211,0)</f>
        <v>0</v>
      </c>
      <c r="Z2211" s="63">
        <f>IF(AC2211=15,J2211,0)</f>
        <v>0</v>
      </c>
      <c r="AA2211" s="63">
        <f>IF(AC2211=21,J2211,0)</f>
        <v>0</v>
      </c>
      <c r="AC2211" s="58">
        <v>21</v>
      </c>
      <c r="AD2211" s="58">
        <f>G2211*1</f>
        <v>0</v>
      </c>
      <c r="AE2211" s="58">
        <f>G2211*(1-1)</f>
        <v>0</v>
      </c>
      <c r="AL2211" s="58">
        <f>F2211*AD2211</f>
        <v>0</v>
      </c>
      <c r="AM2211" s="58">
        <f>F2211*AE2211</f>
        <v>0</v>
      </c>
      <c r="AN2211" s="59" t="s">
        <v>1753</v>
      </c>
      <c r="AO2211" s="59" t="s">
        <v>1766</v>
      </c>
      <c r="AP2211" s="47" t="s">
        <v>1783</v>
      </c>
    </row>
    <row r="2212" spans="1:42" x14ac:dyDescent="0.2">
      <c r="D2212" s="60" t="s">
        <v>1691</v>
      </c>
      <c r="F2212" s="61">
        <v>78.599999999999994</v>
      </c>
    </row>
    <row r="2213" spans="1:42" x14ac:dyDescent="0.2">
      <c r="A2213" s="55" t="s">
        <v>1104</v>
      </c>
      <c r="B2213" s="55" t="s">
        <v>1153</v>
      </c>
      <c r="C2213" s="55" t="s">
        <v>1194</v>
      </c>
      <c r="D2213" s="55" t="s">
        <v>1296</v>
      </c>
      <c r="E2213" s="55" t="s">
        <v>1708</v>
      </c>
      <c r="F2213" s="56">
        <v>74.900000000000006</v>
      </c>
      <c r="G2213" s="56">
        <v>0</v>
      </c>
      <c r="H2213" s="56">
        <f>ROUND(F2213*AD2213,2)</f>
        <v>0</v>
      </c>
      <c r="I2213" s="56">
        <f>J2213-H2213</f>
        <v>0</v>
      </c>
      <c r="J2213" s="56">
        <f>ROUND(F2213*G2213,2)</f>
        <v>0</v>
      </c>
      <c r="K2213" s="56">
        <v>1.1E-4</v>
      </c>
      <c r="L2213" s="56">
        <f>F2213*K2213</f>
        <v>8.2390000000000015E-3</v>
      </c>
      <c r="M2213" s="57" t="s">
        <v>7</v>
      </c>
      <c r="N2213" s="56">
        <f>IF(M2213="5",I2213,0)</f>
        <v>0</v>
      </c>
      <c r="Y2213" s="56">
        <f>IF(AC2213=0,J2213,0)</f>
        <v>0</v>
      </c>
      <c r="Z2213" s="56">
        <f>IF(AC2213=15,J2213,0)</f>
        <v>0</v>
      </c>
      <c r="AA2213" s="56">
        <f>IF(AC2213=21,J2213,0)</f>
        <v>0</v>
      </c>
      <c r="AC2213" s="58">
        <v>21</v>
      </c>
      <c r="AD2213" s="58">
        <f>G2213*1</f>
        <v>0</v>
      </c>
      <c r="AE2213" s="58">
        <f>G2213*(1-1)</f>
        <v>0</v>
      </c>
      <c r="AL2213" s="58">
        <f>F2213*AD2213</f>
        <v>0</v>
      </c>
      <c r="AM2213" s="58">
        <f>F2213*AE2213</f>
        <v>0</v>
      </c>
      <c r="AN2213" s="59" t="s">
        <v>1753</v>
      </c>
      <c r="AO2213" s="59" t="s">
        <v>1766</v>
      </c>
      <c r="AP2213" s="47" t="s">
        <v>1783</v>
      </c>
    </row>
    <row r="2214" spans="1:42" x14ac:dyDescent="0.2">
      <c r="D2214" s="60" t="s">
        <v>1676</v>
      </c>
      <c r="F2214" s="61">
        <v>74.900000000000006</v>
      </c>
    </row>
    <row r="2215" spans="1:42" x14ac:dyDescent="0.2">
      <c r="A2215" s="55" t="s">
        <v>1105</v>
      </c>
      <c r="B2215" s="55" t="s">
        <v>1153</v>
      </c>
      <c r="C2215" s="55" t="s">
        <v>1195</v>
      </c>
      <c r="D2215" s="55" t="s">
        <v>1297</v>
      </c>
      <c r="E2215" s="55" t="s">
        <v>1709</v>
      </c>
      <c r="F2215" s="56">
        <v>104</v>
      </c>
      <c r="G2215" s="56">
        <v>0</v>
      </c>
      <c r="H2215" s="56">
        <f>ROUND(F2215*AD2215,2)</f>
        <v>0</v>
      </c>
      <c r="I2215" s="56">
        <f>J2215-H2215</f>
        <v>0</v>
      </c>
      <c r="J2215" s="56">
        <f>ROUND(F2215*G2215,2)</f>
        <v>0</v>
      </c>
      <c r="K2215" s="56">
        <v>0</v>
      </c>
      <c r="L2215" s="56">
        <f>F2215*K2215</f>
        <v>0</v>
      </c>
      <c r="M2215" s="57" t="s">
        <v>7</v>
      </c>
      <c r="N2215" s="56">
        <f>IF(M2215="5",I2215,0)</f>
        <v>0</v>
      </c>
      <c r="Y2215" s="56">
        <f>IF(AC2215=0,J2215,0)</f>
        <v>0</v>
      </c>
      <c r="Z2215" s="56">
        <f>IF(AC2215=15,J2215,0)</f>
        <v>0</v>
      </c>
      <c r="AA2215" s="56">
        <f>IF(AC2215=21,J2215,0)</f>
        <v>0</v>
      </c>
      <c r="AC2215" s="58">
        <v>21</v>
      </c>
      <c r="AD2215" s="58">
        <f>G2215*0</f>
        <v>0</v>
      </c>
      <c r="AE2215" s="58">
        <f>G2215*(1-0)</f>
        <v>0</v>
      </c>
      <c r="AL2215" s="58">
        <f>F2215*AD2215</f>
        <v>0</v>
      </c>
      <c r="AM2215" s="58">
        <f>F2215*AE2215</f>
        <v>0</v>
      </c>
      <c r="AN2215" s="59" t="s">
        <v>1753</v>
      </c>
      <c r="AO2215" s="59" t="s">
        <v>1766</v>
      </c>
      <c r="AP2215" s="47" t="s">
        <v>1783</v>
      </c>
    </row>
    <row r="2216" spans="1:42" x14ac:dyDescent="0.2">
      <c r="D2216" s="60" t="s">
        <v>1692</v>
      </c>
      <c r="F2216" s="61">
        <v>72</v>
      </c>
    </row>
    <row r="2217" spans="1:42" x14ac:dyDescent="0.2">
      <c r="D2217" s="60" t="s">
        <v>1693</v>
      </c>
      <c r="F2217" s="61">
        <v>25</v>
      </c>
    </row>
    <row r="2218" spans="1:42" x14ac:dyDescent="0.2">
      <c r="D2218" s="60" t="s">
        <v>1694</v>
      </c>
      <c r="F2218" s="61">
        <v>27</v>
      </c>
    </row>
    <row r="2219" spans="1:42" x14ac:dyDescent="0.2">
      <c r="A2219" s="55" t="s">
        <v>1106</v>
      </c>
      <c r="B2219" s="55" t="s">
        <v>1153</v>
      </c>
      <c r="C2219" s="55" t="s">
        <v>1196</v>
      </c>
      <c r="D2219" s="55" t="s">
        <v>1301</v>
      </c>
      <c r="E2219" s="55" t="s">
        <v>1709</v>
      </c>
      <c r="F2219" s="56">
        <v>26.25</v>
      </c>
      <c r="G2219" s="56">
        <v>0</v>
      </c>
      <c r="H2219" s="56">
        <f>ROUND(F2219*AD2219,2)</f>
        <v>0</v>
      </c>
      <c r="I2219" s="56">
        <f>J2219-H2219</f>
        <v>0</v>
      </c>
      <c r="J2219" s="56">
        <f>ROUND(F2219*G2219,2)</f>
        <v>0</v>
      </c>
      <c r="K2219" s="56">
        <v>2.9999999999999997E-4</v>
      </c>
      <c r="L2219" s="56">
        <f>F2219*K2219</f>
        <v>7.8750000000000001E-3</v>
      </c>
      <c r="M2219" s="57" t="s">
        <v>7</v>
      </c>
      <c r="N2219" s="56">
        <f>IF(M2219="5",I2219,0)</f>
        <v>0</v>
      </c>
      <c r="Y2219" s="56">
        <f>IF(AC2219=0,J2219,0)</f>
        <v>0</v>
      </c>
      <c r="Z2219" s="56">
        <f>IF(AC2219=15,J2219,0)</f>
        <v>0</v>
      </c>
      <c r="AA2219" s="56">
        <f>IF(AC2219=21,J2219,0)</f>
        <v>0</v>
      </c>
      <c r="AC2219" s="58">
        <v>21</v>
      </c>
      <c r="AD2219" s="58">
        <f>G2219*1</f>
        <v>0</v>
      </c>
      <c r="AE2219" s="58">
        <f>G2219*(1-1)</f>
        <v>0</v>
      </c>
      <c r="AL2219" s="58">
        <f>F2219*AD2219</f>
        <v>0</v>
      </c>
      <c r="AM2219" s="58">
        <f>F2219*AE2219</f>
        <v>0</v>
      </c>
      <c r="AN2219" s="59" t="s">
        <v>1753</v>
      </c>
      <c r="AO2219" s="59" t="s">
        <v>1766</v>
      </c>
      <c r="AP2219" s="47" t="s">
        <v>1783</v>
      </c>
    </row>
    <row r="2220" spans="1:42" x14ac:dyDescent="0.2">
      <c r="D2220" s="60" t="s">
        <v>1695</v>
      </c>
      <c r="F2220" s="61">
        <v>26.25</v>
      </c>
    </row>
    <row r="2221" spans="1:42" x14ac:dyDescent="0.2">
      <c r="A2221" s="55" t="s">
        <v>1107</v>
      </c>
      <c r="B2221" s="55" t="s">
        <v>1153</v>
      </c>
      <c r="C2221" s="55" t="s">
        <v>1197</v>
      </c>
      <c r="D2221" s="55" t="s">
        <v>1303</v>
      </c>
      <c r="E2221" s="55" t="s">
        <v>1709</v>
      </c>
      <c r="F2221" s="56">
        <v>75.599999999999994</v>
      </c>
      <c r="G2221" s="56">
        <v>0</v>
      </c>
      <c r="H2221" s="56">
        <f>ROUND(F2221*AD2221,2)</f>
        <v>0</v>
      </c>
      <c r="I2221" s="56">
        <f>J2221-H2221</f>
        <v>0</v>
      </c>
      <c r="J2221" s="56">
        <f>ROUND(F2221*G2221,2)</f>
        <v>0</v>
      </c>
      <c r="K2221" s="56">
        <v>2.9999999999999997E-4</v>
      </c>
      <c r="L2221" s="56">
        <f>F2221*K2221</f>
        <v>2.2679999999999995E-2</v>
      </c>
      <c r="M2221" s="57" t="s">
        <v>7</v>
      </c>
      <c r="N2221" s="56">
        <f>IF(M2221="5",I2221,0)</f>
        <v>0</v>
      </c>
      <c r="Y2221" s="56">
        <f>IF(AC2221=0,J2221,0)</f>
        <v>0</v>
      </c>
      <c r="Z2221" s="56">
        <f>IF(AC2221=15,J2221,0)</f>
        <v>0</v>
      </c>
      <c r="AA2221" s="56">
        <f>IF(AC2221=21,J2221,0)</f>
        <v>0</v>
      </c>
      <c r="AC2221" s="58">
        <v>21</v>
      </c>
      <c r="AD2221" s="58">
        <f>G2221*1</f>
        <v>0</v>
      </c>
      <c r="AE2221" s="58">
        <f>G2221*(1-1)</f>
        <v>0</v>
      </c>
      <c r="AL2221" s="58">
        <f>F2221*AD2221</f>
        <v>0</v>
      </c>
      <c r="AM2221" s="58">
        <f>F2221*AE2221</f>
        <v>0</v>
      </c>
      <c r="AN2221" s="59" t="s">
        <v>1753</v>
      </c>
      <c r="AO2221" s="59" t="s">
        <v>1766</v>
      </c>
      <c r="AP2221" s="47" t="s">
        <v>1783</v>
      </c>
    </row>
    <row r="2222" spans="1:42" x14ac:dyDescent="0.2">
      <c r="D2222" s="60" t="s">
        <v>1696</v>
      </c>
      <c r="F2222" s="61">
        <v>75.599999999999994</v>
      </c>
    </row>
    <row r="2223" spans="1:42" x14ac:dyDescent="0.2">
      <c r="A2223" s="55" t="s">
        <v>1108</v>
      </c>
      <c r="B2223" s="55" t="s">
        <v>1153</v>
      </c>
      <c r="C2223" s="55" t="s">
        <v>1198</v>
      </c>
      <c r="D2223" s="55" t="s">
        <v>1305</v>
      </c>
      <c r="E2223" s="55" t="s">
        <v>1709</v>
      </c>
      <c r="F2223" s="56">
        <v>28.35</v>
      </c>
      <c r="G2223" s="56">
        <v>0</v>
      </c>
      <c r="H2223" s="56">
        <f>ROUND(F2223*AD2223,2)</f>
        <v>0</v>
      </c>
      <c r="I2223" s="56">
        <f>J2223-H2223</f>
        <v>0</v>
      </c>
      <c r="J2223" s="56">
        <f>ROUND(F2223*G2223,2)</f>
        <v>0</v>
      </c>
      <c r="K2223" s="56">
        <v>2.9999999999999997E-4</v>
      </c>
      <c r="L2223" s="56">
        <f>F2223*K2223</f>
        <v>8.5050000000000004E-3</v>
      </c>
      <c r="M2223" s="57" t="s">
        <v>7</v>
      </c>
      <c r="N2223" s="56">
        <f>IF(M2223="5",I2223,0)</f>
        <v>0</v>
      </c>
      <c r="Y2223" s="56">
        <f>IF(AC2223=0,J2223,0)</f>
        <v>0</v>
      </c>
      <c r="Z2223" s="56">
        <f>IF(AC2223=15,J2223,0)</f>
        <v>0</v>
      </c>
      <c r="AA2223" s="56">
        <f>IF(AC2223=21,J2223,0)</f>
        <v>0</v>
      </c>
      <c r="AC2223" s="58">
        <v>21</v>
      </c>
      <c r="AD2223" s="58">
        <f>G2223*1</f>
        <v>0</v>
      </c>
      <c r="AE2223" s="58">
        <f>G2223*(1-1)</f>
        <v>0</v>
      </c>
      <c r="AL2223" s="58">
        <f>F2223*AD2223</f>
        <v>0</v>
      </c>
      <c r="AM2223" s="58">
        <f>F2223*AE2223</f>
        <v>0</v>
      </c>
      <c r="AN2223" s="59" t="s">
        <v>1753</v>
      </c>
      <c r="AO2223" s="59" t="s">
        <v>1766</v>
      </c>
      <c r="AP2223" s="47" t="s">
        <v>1783</v>
      </c>
    </row>
    <row r="2224" spans="1:42" x14ac:dyDescent="0.2">
      <c r="D2224" s="60" t="s">
        <v>1697</v>
      </c>
      <c r="F2224" s="61">
        <v>28.35</v>
      </c>
    </row>
    <row r="2225" spans="1:42" x14ac:dyDescent="0.2">
      <c r="A2225" s="55" t="s">
        <v>1109</v>
      </c>
      <c r="B2225" s="55" t="s">
        <v>1153</v>
      </c>
      <c r="C2225" s="55" t="s">
        <v>1199</v>
      </c>
      <c r="D2225" s="55" t="s">
        <v>1307</v>
      </c>
      <c r="E2225" s="55" t="s">
        <v>1710</v>
      </c>
      <c r="F2225" s="56">
        <v>2.11</v>
      </c>
      <c r="G2225" s="56">
        <v>0</v>
      </c>
      <c r="H2225" s="56">
        <f>ROUND(F2225*AD2225,2)</f>
        <v>0</v>
      </c>
      <c r="I2225" s="56">
        <f>J2225-H2225</f>
        <v>0</v>
      </c>
      <c r="J2225" s="56">
        <f>ROUND(F2225*G2225,2)</f>
        <v>0</v>
      </c>
      <c r="K2225" s="56">
        <v>0</v>
      </c>
      <c r="L2225" s="56">
        <f>F2225*K2225</f>
        <v>0</v>
      </c>
      <c r="M2225" s="57" t="s">
        <v>10</v>
      </c>
      <c r="N2225" s="56">
        <f>IF(M2225="5",I2225,0)</f>
        <v>0</v>
      </c>
      <c r="Y2225" s="56">
        <f>IF(AC2225=0,J2225,0)</f>
        <v>0</v>
      </c>
      <c r="Z2225" s="56">
        <f>IF(AC2225=15,J2225,0)</f>
        <v>0</v>
      </c>
      <c r="AA2225" s="56">
        <f>IF(AC2225=21,J2225,0)</f>
        <v>0</v>
      </c>
      <c r="AC2225" s="58">
        <v>21</v>
      </c>
      <c r="AD2225" s="58">
        <f>G2225*0</f>
        <v>0</v>
      </c>
      <c r="AE2225" s="58">
        <f>G2225*(1-0)</f>
        <v>0</v>
      </c>
      <c r="AL2225" s="58">
        <f>F2225*AD2225</f>
        <v>0</v>
      </c>
      <c r="AM2225" s="58">
        <f>F2225*AE2225</f>
        <v>0</v>
      </c>
      <c r="AN2225" s="59" t="s">
        <v>1753</v>
      </c>
      <c r="AO2225" s="59" t="s">
        <v>1766</v>
      </c>
      <c r="AP2225" s="47" t="s">
        <v>1783</v>
      </c>
    </row>
    <row r="2226" spans="1:42" x14ac:dyDescent="0.2">
      <c r="D2226" s="60" t="s">
        <v>1698</v>
      </c>
      <c r="F2226" s="61">
        <v>2.11</v>
      </c>
    </row>
    <row r="2227" spans="1:42" x14ac:dyDescent="0.2">
      <c r="A2227" s="52"/>
      <c r="B2227" s="53" t="s">
        <v>1153</v>
      </c>
      <c r="C2227" s="53" t="s">
        <v>770</v>
      </c>
      <c r="D2227" s="269" t="s">
        <v>1309</v>
      </c>
      <c r="E2227" s="270"/>
      <c r="F2227" s="270"/>
      <c r="G2227" s="270"/>
      <c r="H2227" s="54">
        <f>SUM(H2228:H2230)</f>
        <v>0</v>
      </c>
      <c r="I2227" s="54">
        <f>SUM(I2228:I2230)</f>
        <v>0</v>
      </c>
      <c r="J2227" s="54">
        <f>H2227+I2227</f>
        <v>0</v>
      </c>
      <c r="K2227" s="47"/>
      <c r="L2227" s="54">
        <f>SUM(L2228:L2230)</f>
        <v>4.5569999999999994E-3</v>
      </c>
      <c r="O2227" s="54">
        <f>IF(P2227="PR",J2227,SUM(N2228:N2230))</f>
        <v>0</v>
      </c>
      <c r="P2227" s="47" t="s">
        <v>1735</v>
      </c>
      <c r="Q2227" s="54">
        <f>IF(P2227="HS",H2227,0)</f>
        <v>0</v>
      </c>
      <c r="R2227" s="54">
        <f>IF(P2227="HS",I2227-O2227,0)</f>
        <v>0</v>
      </c>
      <c r="S2227" s="54">
        <f>IF(P2227="PS",H2227,0)</f>
        <v>0</v>
      </c>
      <c r="T2227" s="54">
        <f>IF(P2227="PS",I2227-O2227,0)</f>
        <v>0</v>
      </c>
      <c r="U2227" s="54">
        <f>IF(P2227="MP",H2227,0)</f>
        <v>0</v>
      </c>
      <c r="V2227" s="54">
        <f>IF(P2227="MP",I2227-O2227,0)</f>
        <v>0</v>
      </c>
      <c r="W2227" s="54">
        <f>IF(P2227="OM",H2227,0)</f>
        <v>0</v>
      </c>
      <c r="X2227" s="47" t="s">
        <v>1153</v>
      </c>
      <c r="AH2227" s="54">
        <f>SUM(Y2228:Y2230)</f>
        <v>0</v>
      </c>
      <c r="AI2227" s="54">
        <f>SUM(Z2228:Z2230)</f>
        <v>0</v>
      </c>
      <c r="AJ2227" s="54">
        <f>SUM(AA2228:AA2230)</f>
        <v>0</v>
      </c>
    </row>
    <row r="2228" spans="1:42" x14ac:dyDescent="0.2">
      <c r="A2228" s="55" t="s">
        <v>1110</v>
      </c>
      <c r="B2228" s="55" t="s">
        <v>1153</v>
      </c>
      <c r="C2228" s="55" t="s">
        <v>1200</v>
      </c>
      <c r="D2228" s="55" t="s">
        <v>1310</v>
      </c>
      <c r="E2228" s="55" t="s">
        <v>1708</v>
      </c>
      <c r="F2228" s="56">
        <v>21.7</v>
      </c>
      <c r="G2228" s="56">
        <v>0</v>
      </c>
      <c r="H2228" s="56">
        <f>ROUND(F2228*AD2228,2)</f>
        <v>0</v>
      </c>
      <c r="I2228" s="56">
        <f>J2228-H2228</f>
        <v>0</v>
      </c>
      <c r="J2228" s="56">
        <f>ROUND(F2228*G2228,2)</f>
        <v>0</v>
      </c>
      <c r="K2228" s="56">
        <v>6.9999999999999994E-5</v>
      </c>
      <c r="L2228" s="56">
        <f>F2228*K2228</f>
        <v>1.5189999999999997E-3</v>
      </c>
      <c r="M2228" s="57" t="s">
        <v>7</v>
      </c>
      <c r="N2228" s="56">
        <f>IF(M2228="5",I2228,0)</f>
        <v>0</v>
      </c>
      <c r="Y2228" s="56">
        <f>IF(AC2228=0,J2228,0)</f>
        <v>0</v>
      </c>
      <c r="Z2228" s="56">
        <f>IF(AC2228=15,J2228,0)</f>
        <v>0</v>
      </c>
      <c r="AA2228" s="56">
        <f>IF(AC2228=21,J2228,0)</f>
        <v>0</v>
      </c>
      <c r="AC2228" s="58">
        <v>21</v>
      </c>
      <c r="AD2228" s="58">
        <f>G2228*0.30859375</f>
        <v>0</v>
      </c>
      <c r="AE2228" s="58">
        <f>G2228*(1-0.30859375)</f>
        <v>0</v>
      </c>
      <c r="AL2228" s="58">
        <f>F2228*AD2228</f>
        <v>0</v>
      </c>
      <c r="AM2228" s="58">
        <f>F2228*AE2228</f>
        <v>0</v>
      </c>
      <c r="AN2228" s="59" t="s">
        <v>1754</v>
      </c>
      <c r="AO2228" s="59" t="s">
        <v>1766</v>
      </c>
      <c r="AP2228" s="47" t="s">
        <v>1783</v>
      </c>
    </row>
    <row r="2229" spans="1:42" x14ac:dyDescent="0.2">
      <c r="D2229" s="60" t="s">
        <v>1699</v>
      </c>
      <c r="F2229" s="61">
        <v>21.7</v>
      </c>
    </row>
    <row r="2230" spans="1:42" x14ac:dyDescent="0.2">
      <c r="A2230" s="55" t="s">
        <v>1111</v>
      </c>
      <c r="B2230" s="55" t="s">
        <v>1153</v>
      </c>
      <c r="C2230" s="55" t="s">
        <v>1201</v>
      </c>
      <c r="D2230" s="55" t="s">
        <v>1863</v>
      </c>
      <c r="E2230" s="55" t="s">
        <v>1708</v>
      </c>
      <c r="F2230" s="56">
        <v>21.7</v>
      </c>
      <c r="G2230" s="56">
        <v>0</v>
      </c>
      <c r="H2230" s="56">
        <f>ROUND(F2230*AD2230,2)</f>
        <v>0</v>
      </c>
      <c r="I2230" s="56">
        <f>J2230-H2230</f>
        <v>0</v>
      </c>
      <c r="J2230" s="56">
        <f>ROUND(F2230*G2230,2)</f>
        <v>0</v>
      </c>
      <c r="K2230" s="56">
        <v>1.3999999999999999E-4</v>
      </c>
      <c r="L2230" s="56">
        <f>F2230*K2230</f>
        <v>3.0379999999999995E-3</v>
      </c>
      <c r="M2230" s="57" t="s">
        <v>7</v>
      </c>
      <c r="N2230" s="56">
        <f>IF(M2230="5",I2230,0)</f>
        <v>0</v>
      </c>
      <c r="Y2230" s="56">
        <f>IF(AC2230=0,J2230,0)</f>
        <v>0</v>
      </c>
      <c r="Z2230" s="56">
        <f>IF(AC2230=15,J2230,0)</f>
        <v>0</v>
      </c>
      <c r="AA2230" s="56">
        <f>IF(AC2230=21,J2230,0)</f>
        <v>0</v>
      </c>
      <c r="AC2230" s="58">
        <v>21</v>
      </c>
      <c r="AD2230" s="58">
        <f>G2230*0.45045871559633</f>
        <v>0</v>
      </c>
      <c r="AE2230" s="58">
        <f>G2230*(1-0.45045871559633)</f>
        <v>0</v>
      </c>
      <c r="AL2230" s="58">
        <f>F2230*AD2230</f>
        <v>0</v>
      </c>
      <c r="AM2230" s="58">
        <f>F2230*AE2230</f>
        <v>0</v>
      </c>
      <c r="AN2230" s="59" t="s">
        <v>1754</v>
      </c>
      <c r="AO2230" s="59" t="s">
        <v>1766</v>
      </c>
      <c r="AP2230" s="47" t="s">
        <v>1783</v>
      </c>
    </row>
    <row r="2231" spans="1:42" x14ac:dyDescent="0.2">
      <c r="D2231" s="60" t="s">
        <v>1699</v>
      </c>
      <c r="F2231" s="61">
        <v>21.7</v>
      </c>
    </row>
    <row r="2232" spans="1:42" x14ac:dyDescent="0.2">
      <c r="A2232" s="52"/>
      <c r="B2232" s="53" t="s">
        <v>1153</v>
      </c>
      <c r="C2232" s="53" t="s">
        <v>99</v>
      </c>
      <c r="D2232" s="269" t="s">
        <v>1312</v>
      </c>
      <c r="E2232" s="270"/>
      <c r="F2232" s="270"/>
      <c r="G2232" s="270"/>
      <c r="H2232" s="54">
        <f>SUM(H2233:H2241)</f>
        <v>0</v>
      </c>
      <c r="I2232" s="54">
        <f>SUM(I2233:I2241)</f>
        <v>0</v>
      </c>
      <c r="J2232" s="54">
        <f>H2232+I2232</f>
        <v>0</v>
      </c>
      <c r="K2232" s="47"/>
      <c r="L2232" s="54">
        <f>SUM(L2233:L2241)</f>
        <v>7.392E-2</v>
      </c>
      <c r="O2232" s="54">
        <f>IF(P2232="PR",J2232,SUM(N2233:N2241))</f>
        <v>0</v>
      </c>
      <c r="P2232" s="47" t="s">
        <v>1734</v>
      </c>
      <c r="Q2232" s="54">
        <f>IF(P2232="HS",H2232,0)</f>
        <v>0</v>
      </c>
      <c r="R2232" s="54">
        <f>IF(P2232="HS",I2232-O2232,0)</f>
        <v>0</v>
      </c>
      <c r="S2232" s="54">
        <f>IF(P2232="PS",H2232,0)</f>
        <v>0</v>
      </c>
      <c r="T2232" s="54">
        <f>IF(P2232="PS",I2232-O2232,0)</f>
        <v>0</v>
      </c>
      <c r="U2232" s="54">
        <f>IF(P2232="MP",H2232,0)</f>
        <v>0</v>
      </c>
      <c r="V2232" s="54">
        <f>IF(P2232="MP",I2232-O2232,0)</f>
        <v>0</v>
      </c>
      <c r="W2232" s="54">
        <f>IF(P2232="OM",H2232,0)</f>
        <v>0</v>
      </c>
      <c r="X2232" s="47" t="s">
        <v>1153</v>
      </c>
      <c r="AH2232" s="54">
        <f>SUM(Y2233:Y2241)</f>
        <v>0</v>
      </c>
      <c r="AI2232" s="54">
        <f>SUM(Z2233:Z2241)</f>
        <v>0</v>
      </c>
      <c r="AJ2232" s="54">
        <f>SUM(AA2233:AA2241)</f>
        <v>0</v>
      </c>
    </row>
    <row r="2233" spans="1:42" x14ac:dyDescent="0.2">
      <c r="A2233" s="55" t="s">
        <v>1112</v>
      </c>
      <c r="B2233" s="55" t="s">
        <v>1153</v>
      </c>
      <c r="C2233" s="55" t="s">
        <v>1202</v>
      </c>
      <c r="D2233" s="55" t="s">
        <v>1313</v>
      </c>
      <c r="E2233" s="55" t="s">
        <v>1712</v>
      </c>
      <c r="F2233" s="56">
        <v>3</v>
      </c>
      <c r="G2233" s="56">
        <v>0</v>
      </c>
      <c r="H2233" s="56">
        <f>ROUND(F2233*AD2233,2)</f>
        <v>0</v>
      </c>
      <c r="I2233" s="56">
        <f>J2233-H2233</f>
        <v>0</v>
      </c>
      <c r="J2233" s="56">
        <f>ROUND(F2233*G2233,2)</f>
        <v>0</v>
      </c>
      <c r="K2233" s="56">
        <v>0</v>
      </c>
      <c r="L2233" s="56">
        <f>F2233*K2233</f>
        <v>0</v>
      </c>
      <c r="M2233" s="57" t="s">
        <v>7</v>
      </c>
      <c r="N2233" s="56">
        <f>IF(M2233="5",I2233,0)</f>
        <v>0</v>
      </c>
      <c r="Y2233" s="56">
        <f>IF(AC2233=0,J2233,0)</f>
        <v>0</v>
      </c>
      <c r="Z2233" s="56">
        <f>IF(AC2233=15,J2233,0)</f>
        <v>0</v>
      </c>
      <c r="AA2233" s="56">
        <f>IF(AC2233=21,J2233,0)</f>
        <v>0</v>
      </c>
      <c r="AC2233" s="58">
        <v>21</v>
      </c>
      <c r="AD2233" s="58">
        <f>G2233*0.297029702970297</f>
        <v>0</v>
      </c>
      <c r="AE2233" s="58">
        <f>G2233*(1-0.297029702970297)</f>
        <v>0</v>
      </c>
      <c r="AL2233" s="58">
        <f>F2233*AD2233</f>
        <v>0</v>
      </c>
      <c r="AM2233" s="58">
        <f>F2233*AE2233</f>
        <v>0</v>
      </c>
      <c r="AN2233" s="59" t="s">
        <v>1755</v>
      </c>
      <c r="AO2233" s="59" t="s">
        <v>1767</v>
      </c>
      <c r="AP2233" s="47" t="s">
        <v>1783</v>
      </c>
    </row>
    <row r="2234" spans="1:42" x14ac:dyDescent="0.2">
      <c r="D2234" s="60" t="s">
        <v>1616</v>
      </c>
      <c r="F2234" s="61">
        <v>3</v>
      </c>
    </row>
    <row r="2235" spans="1:42" x14ac:dyDescent="0.2">
      <c r="A2235" s="55" t="s">
        <v>1113</v>
      </c>
      <c r="B2235" s="55" t="s">
        <v>1153</v>
      </c>
      <c r="C2235" s="55" t="s">
        <v>1203</v>
      </c>
      <c r="D2235" s="55" t="s">
        <v>1840</v>
      </c>
      <c r="E2235" s="55" t="s">
        <v>1712</v>
      </c>
      <c r="F2235" s="56">
        <v>3</v>
      </c>
      <c r="G2235" s="56">
        <v>0</v>
      </c>
      <c r="H2235" s="56">
        <f>ROUND(F2235*AD2235,2)</f>
        <v>0</v>
      </c>
      <c r="I2235" s="56">
        <f>J2235-H2235</f>
        <v>0</v>
      </c>
      <c r="J2235" s="56">
        <f>ROUND(F2235*G2235,2)</f>
        <v>0</v>
      </c>
      <c r="K2235" s="56">
        <v>4.0000000000000002E-4</v>
      </c>
      <c r="L2235" s="56">
        <f>F2235*K2235</f>
        <v>1.2000000000000001E-3</v>
      </c>
      <c r="M2235" s="57" t="s">
        <v>7</v>
      </c>
      <c r="N2235" s="56">
        <f>IF(M2235="5",I2235,0)</f>
        <v>0</v>
      </c>
      <c r="Y2235" s="56">
        <f>IF(AC2235=0,J2235,0)</f>
        <v>0</v>
      </c>
      <c r="Z2235" s="56">
        <f>IF(AC2235=15,J2235,0)</f>
        <v>0</v>
      </c>
      <c r="AA2235" s="56">
        <f>IF(AC2235=21,J2235,0)</f>
        <v>0</v>
      </c>
      <c r="AC2235" s="58">
        <v>21</v>
      </c>
      <c r="AD2235" s="58">
        <f>G2235*1</f>
        <v>0</v>
      </c>
      <c r="AE2235" s="58">
        <f>G2235*(1-1)</f>
        <v>0</v>
      </c>
      <c r="AL2235" s="58">
        <f>F2235*AD2235</f>
        <v>0</v>
      </c>
      <c r="AM2235" s="58">
        <f>F2235*AE2235</f>
        <v>0</v>
      </c>
      <c r="AN2235" s="59" t="s">
        <v>1755</v>
      </c>
      <c r="AO2235" s="59" t="s">
        <v>1767</v>
      </c>
      <c r="AP2235" s="47" t="s">
        <v>1783</v>
      </c>
    </row>
    <row r="2236" spans="1:42" x14ac:dyDescent="0.2">
      <c r="D2236" s="60" t="s">
        <v>1616</v>
      </c>
      <c r="F2236" s="61">
        <v>3</v>
      </c>
    </row>
    <row r="2237" spans="1:42" x14ac:dyDescent="0.2">
      <c r="A2237" s="55" t="s">
        <v>1114</v>
      </c>
      <c r="B2237" s="55" t="s">
        <v>1153</v>
      </c>
      <c r="C2237" s="55" t="s">
        <v>1204</v>
      </c>
      <c r="D2237" s="55" t="s">
        <v>1314</v>
      </c>
      <c r="E2237" s="55" t="s">
        <v>1712</v>
      </c>
      <c r="F2237" s="56">
        <v>4</v>
      </c>
      <c r="G2237" s="56">
        <v>0</v>
      </c>
      <c r="H2237" s="56">
        <f>ROUND(F2237*AD2237,2)</f>
        <v>0</v>
      </c>
      <c r="I2237" s="56">
        <f>J2237-H2237</f>
        <v>0</v>
      </c>
      <c r="J2237" s="56">
        <f>ROUND(F2237*G2237,2)</f>
        <v>0</v>
      </c>
      <c r="K2237" s="56">
        <v>2.14E-3</v>
      </c>
      <c r="L2237" s="56">
        <f>F2237*K2237</f>
        <v>8.5599999999999999E-3</v>
      </c>
      <c r="M2237" s="57" t="s">
        <v>7</v>
      </c>
      <c r="N2237" s="56">
        <f>IF(M2237="5",I2237,0)</f>
        <v>0</v>
      </c>
      <c r="Y2237" s="56">
        <f>IF(AC2237=0,J2237,0)</f>
        <v>0</v>
      </c>
      <c r="Z2237" s="56">
        <f>IF(AC2237=15,J2237,0)</f>
        <v>0</v>
      </c>
      <c r="AA2237" s="56">
        <f>IF(AC2237=21,J2237,0)</f>
        <v>0</v>
      </c>
      <c r="AC2237" s="58">
        <v>21</v>
      </c>
      <c r="AD2237" s="58">
        <f>G2237*0.474254742547426</f>
        <v>0</v>
      </c>
      <c r="AE2237" s="58">
        <f>G2237*(1-0.474254742547426)</f>
        <v>0</v>
      </c>
      <c r="AL2237" s="58">
        <f>F2237*AD2237</f>
        <v>0</v>
      </c>
      <c r="AM2237" s="58">
        <f>F2237*AE2237</f>
        <v>0</v>
      </c>
      <c r="AN2237" s="59" t="s">
        <v>1755</v>
      </c>
      <c r="AO2237" s="59" t="s">
        <v>1767</v>
      </c>
      <c r="AP2237" s="47" t="s">
        <v>1783</v>
      </c>
    </row>
    <row r="2238" spans="1:42" x14ac:dyDescent="0.2">
      <c r="D2238" s="60" t="s">
        <v>1647</v>
      </c>
      <c r="F2238" s="61">
        <v>4</v>
      </c>
    </row>
    <row r="2239" spans="1:42" x14ac:dyDescent="0.2">
      <c r="A2239" s="55" t="s">
        <v>1115</v>
      </c>
      <c r="B2239" s="55" t="s">
        <v>1153</v>
      </c>
      <c r="C2239" s="55" t="s">
        <v>1205</v>
      </c>
      <c r="D2239" s="55" t="s">
        <v>1841</v>
      </c>
      <c r="E2239" s="55" t="s">
        <v>1712</v>
      </c>
      <c r="F2239" s="56">
        <v>4</v>
      </c>
      <c r="G2239" s="56">
        <v>0</v>
      </c>
      <c r="H2239" s="56">
        <f>ROUND(F2239*AD2239,2)</f>
        <v>0</v>
      </c>
      <c r="I2239" s="56">
        <f>J2239-H2239</f>
        <v>0</v>
      </c>
      <c r="J2239" s="56">
        <f>ROUND(F2239*G2239,2)</f>
        <v>0</v>
      </c>
      <c r="K2239" s="56">
        <v>1.4999999999999999E-2</v>
      </c>
      <c r="L2239" s="56">
        <f>F2239*K2239</f>
        <v>0.06</v>
      </c>
      <c r="M2239" s="57" t="s">
        <v>7</v>
      </c>
      <c r="N2239" s="56">
        <f>IF(M2239="5",I2239,0)</f>
        <v>0</v>
      </c>
      <c r="Y2239" s="56">
        <f>IF(AC2239=0,J2239,0)</f>
        <v>0</v>
      </c>
      <c r="Z2239" s="56">
        <f>IF(AC2239=15,J2239,0)</f>
        <v>0</v>
      </c>
      <c r="AA2239" s="56">
        <f>IF(AC2239=21,J2239,0)</f>
        <v>0</v>
      </c>
      <c r="AC2239" s="58">
        <v>21</v>
      </c>
      <c r="AD2239" s="58">
        <f>G2239*1</f>
        <v>0</v>
      </c>
      <c r="AE2239" s="58">
        <f>G2239*(1-1)</f>
        <v>0</v>
      </c>
      <c r="AL2239" s="58">
        <f>F2239*AD2239</f>
        <v>0</v>
      </c>
      <c r="AM2239" s="58">
        <f>F2239*AE2239</f>
        <v>0</v>
      </c>
      <c r="AN2239" s="59" t="s">
        <v>1755</v>
      </c>
      <c r="AO2239" s="59" t="s">
        <v>1767</v>
      </c>
      <c r="AP2239" s="47" t="s">
        <v>1783</v>
      </c>
    </row>
    <row r="2240" spans="1:42" x14ac:dyDescent="0.2">
      <c r="D2240" s="60" t="s">
        <v>1647</v>
      </c>
      <c r="F2240" s="61">
        <v>4</v>
      </c>
    </row>
    <row r="2241" spans="1:42" x14ac:dyDescent="0.2">
      <c r="A2241" s="55" t="s">
        <v>1116</v>
      </c>
      <c r="B2241" s="55" t="s">
        <v>1153</v>
      </c>
      <c r="C2241" s="55" t="s">
        <v>1206</v>
      </c>
      <c r="D2241" s="55" t="s">
        <v>1315</v>
      </c>
      <c r="E2241" s="55" t="s">
        <v>1708</v>
      </c>
      <c r="F2241" s="56">
        <v>104</v>
      </c>
      <c r="G2241" s="56">
        <v>0</v>
      </c>
      <c r="H2241" s="56">
        <f>ROUND(F2241*AD2241,2)</f>
        <v>0</v>
      </c>
      <c r="I2241" s="56">
        <f>J2241-H2241</f>
        <v>0</v>
      </c>
      <c r="J2241" s="56">
        <f>ROUND(F2241*G2241,2)</f>
        <v>0</v>
      </c>
      <c r="K2241" s="56">
        <v>4.0000000000000003E-5</v>
      </c>
      <c r="L2241" s="56">
        <f>F2241*K2241</f>
        <v>4.1600000000000005E-3</v>
      </c>
      <c r="M2241" s="57" t="s">
        <v>7</v>
      </c>
      <c r="N2241" s="56">
        <f>IF(M2241="5",I2241,0)</f>
        <v>0</v>
      </c>
      <c r="Y2241" s="56">
        <f>IF(AC2241=0,J2241,0)</f>
        <v>0</v>
      </c>
      <c r="Z2241" s="56">
        <f>IF(AC2241=15,J2241,0)</f>
        <v>0</v>
      </c>
      <c r="AA2241" s="56">
        <f>IF(AC2241=21,J2241,0)</f>
        <v>0</v>
      </c>
      <c r="AC2241" s="58">
        <v>21</v>
      </c>
      <c r="AD2241" s="58">
        <f>G2241*0.0193808882907133</f>
        <v>0</v>
      </c>
      <c r="AE2241" s="58">
        <f>G2241*(1-0.0193808882907133)</f>
        <v>0</v>
      </c>
      <c r="AL2241" s="58">
        <f>F2241*AD2241</f>
        <v>0</v>
      </c>
      <c r="AM2241" s="58">
        <f>F2241*AE2241</f>
        <v>0</v>
      </c>
      <c r="AN2241" s="59" t="s">
        <v>1755</v>
      </c>
      <c r="AO2241" s="59" t="s">
        <v>1767</v>
      </c>
      <c r="AP2241" s="47" t="s">
        <v>1783</v>
      </c>
    </row>
    <row r="2242" spans="1:42" x14ac:dyDescent="0.2">
      <c r="D2242" s="60" t="s">
        <v>1700</v>
      </c>
      <c r="F2242" s="61">
        <v>104</v>
      </c>
    </row>
    <row r="2243" spans="1:42" x14ac:dyDescent="0.2">
      <c r="A2243" s="52"/>
      <c r="B2243" s="53" t="s">
        <v>1153</v>
      </c>
      <c r="C2243" s="53" t="s">
        <v>100</v>
      </c>
      <c r="D2243" s="269" t="s">
        <v>1317</v>
      </c>
      <c r="E2243" s="270"/>
      <c r="F2243" s="270"/>
      <c r="G2243" s="270"/>
      <c r="H2243" s="54">
        <f>SUM(H2244:H2249)</f>
        <v>0</v>
      </c>
      <c r="I2243" s="54">
        <f>SUM(I2244:I2249)</f>
        <v>0</v>
      </c>
      <c r="J2243" s="54">
        <f>H2243+I2243</f>
        <v>0</v>
      </c>
      <c r="K2243" s="47"/>
      <c r="L2243" s="54">
        <f>SUM(L2244:L2249)</f>
        <v>0.48850000000000005</v>
      </c>
      <c r="O2243" s="54">
        <f>IF(P2243="PR",J2243,SUM(N2244:N2249))</f>
        <v>0</v>
      </c>
      <c r="P2243" s="47" t="s">
        <v>1734</v>
      </c>
      <c r="Q2243" s="54">
        <f>IF(P2243="HS",H2243,0)</f>
        <v>0</v>
      </c>
      <c r="R2243" s="54">
        <f>IF(P2243="HS",I2243-O2243,0)</f>
        <v>0</v>
      </c>
      <c r="S2243" s="54">
        <f>IF(P2243="PS",H2243,0)</f>
        <v>0</v>
      </c>
      <c r="T2243" s="54">
        <f>IF(P2243="PS",I2243-O2243,0)</f>
        <v>0</v>
      </c>
      <c r="U2243" s="54">
        <f>IF(P2243="MP",H2243,0)</f>
        <v>0</v>
      </c>
      <c r="V2243" s="54">
        <f>IF(P2243="MP",I2243-O2243,0)</f>
        <v>0</v>
      </c>
      <c r="W2243" s="54">
        <f>IF(P2243="OM",H2243,0)</f>
        <v>0</v>
      </c>
      <c r="X2243" s="47" t="s">
        <v>1153</v>
      </c>
      <c r="AH2243" s="54">
        <f>SUM(Y2244:Y2249)</f>
        <v>0</v>
      </c>
      <c r="AI2243" s="54">
        <f>SUM(Z2244:Z2249)</f>
        <v>0</v>
      </c>
      <c r="AJ2243" s="54">
        <f>SUM(AA2244:AA2249)</f>
        <v>0</v>
      </c>
    </row>
    <row r="2244" spans="1:42" x14ac:dyDescent="0.2">
      <c r="A2244" s="55" t="s">
        <v>1117</v>
      </c>
      <c r="B2244" s="55" t="s">
        <v>1153</v>
      </c>
      <c r="C2244" s="55" t="s">
        <v>1207</v>
      </c>
      <c r="D2244" s="55" t="s">
        <v>1318</v>
      </c>
      <c r="E2244" s="55" t="s">
        <v>1712</v>
      </c>
      <c r="F2244" s="56">
        <v>4</v>
      </c>
      <c r="G2244" s="56">
        <v>0</v>
      </c>
      <c r="H2244" s="56">
        <f t="shared" ref="H2244:H2249" si="516">ROUND(F2244*AD2244,2)</f>
        <v>0</v>
      </c>
      <c r="I2244" s="56">
        <f t="shared" ref="I2244:I2249" si="517">J2244-H2244</f>
        <v>0</v>
      </c>
      <c r="J2244" s="56">
        <f t="shared" ref="J2244:J2249" si="518">ROUND(F2244*G2244,2)</f>
        <v>0</v>
      </c>
      <c r="K2244" s="56">
        <v>4.0000000000000002E-4</v>
      </c>
      <c r="L2244" s="56">
        <f t="shared" ref="L2244:L2249" si="519">F2244*K2244</f>
        <v>1.6000000000000001E-3</v>
      </c>
      <c r="M2244" s="57" t="s">
        <v>8</v>
      </c>
      <c r="N2244" s="56">
        <f t="shared" ref="N2244:N2249" si="520">IF(M2244="5",I2244,0)</f>
        <v>0</v>
      </c>
      <c r="Y2244" s="56">
        <f t="shared" ref="Y2244:Y2249" si="521">IF(AC2244=0,J2244,0)</f>
        <v>0</v>
      </c>
      <c r="Z2244" s="56">
        <f t="shared" ref="Z2244:Z2249" si="522">IF(AC2244=15,J2244,0)</f>
        <v>0</v>
      </c>
      <c r="AA2244" s="56">
        <f t="shared" ref="AA2244:AA2249" si="523">IF(AC2244=21,J2244,0)</f>
        <v>0</v>
      </c>
      <c r="AC2244" s="58">
        <v>21</v>
      </c>
      <c r="AD2244" s="58">
        <f t="shared" ref="AD2244:AD2249" si="524">G2244*0</f>
        <v>0</v>
      </c>
      <c r="AE2244" s="58">
        <f t="shared" ref="AE2244:AE2249" si="525">G2244*(1-0)</f>
        <v>0</v>
      </c>
      <c r="AL2244" s="58">
        <f t="shared" ref="AL2244:AL2249" si="526">F2244*AD2244</f>
        <v>0</v>
      </c>
      <c r="AM2244" s="58">
        <f t="shared" ref="AM2244:AM2249" si="527">F2244*AE2244</f>
        <v>0</v>
      </c>
      <c r="AN2244" s="59" t="s">
        <v>1756</v>
      </c>
      <c r="AO2244" s="59" t="s">
        <v>1767</v>
      </c>
      <c r="AP2244" s="47" t="s">
        <v>1783</v>
      </c>
    </row>
    <row r="2245" spans="1:42" x14ac:dyDescent="0.2">
      <c r="A2245" s="55" t="s">
        <v>1118</v>
      </c>
      <c r="B2245" s="55" t="s">
        <v>1153</v>
      </c>
      <c r="C2245" s="55" t="s">
        <v>1208</v>
      </c>
      <c r="D2245" s="55" t="s">
        <v>1319</v>
      </c>
      <c r="E2245" s="55" t="s">
        <v>1712</v>
      </c>
      <c r="F2245" s="56">
        <v>5</v>
      </c>
      <c r="G2245" s="56">
        <v>0</v>
      </c>
      <c r="H2245" s="56">
        <f t="shared" si="516"/>
        <v>0</v>
      </c>
      <c r="I2245" s="56">
        <f t="shared" si="517"/>
        <v>0</v>
      </c>
      <c r="J2245" s="56">
        <f t="shared" si="518"/>
        <v>0</v>
      </c>
      <c r="K2245" s="56">
        <v>4.0000000000000002E-4</v>
      </c>
      <c r="L2245" s="56">
        <f t="shared" si="519"/>
        <v>2E-3</v>
      </c>
      <c r="M2245" s="57" t="s">
        <v>8</v>
      </c>
      <c r="N2245" s="56">
        <f t="shared" si="520"/>
        <v>0</v>
      </c>
      <c r="Y2245" s="56">
        <f t="shared" si="521"/>
        <v>0</v>
      </c>
      <c r="Z2245" s="56">
        <f t="shared" si="522"/>
        <v>0</v>
      </c>
      <c r="AA2245" s="56">
        <f t="shared" si="523"/>
        <v>0</v>
      </c>
      <c r="AC2245" s="58">
        <v>21</v>
      </c>
      <c r="AD2245" s="58">
        <f t="shared" si="524"/>
        <v>0</v>
      </c>
      <c r="AE2245" s="58">
        <f t="shared" si="525"/>
        <v>0</v>
      </c>
      <c r="AL2245" s="58">
        <f t="shared" si="526"/>
        <v>0</v>
      </c>
      <c r="AM2245" s="58">
        <f t="shared" si="527"/>
        <v>0</v>
      </c>
      <c r="AN2245" s="59" t="s">
        <v>1756</v>
      </c>
      <c r="AO2245" s="59" t="s">
        <v>1767</v>
      </c>
      <c r="AP2245" s="47" t="s">
        <v>1783</v>
      </c>
    </row>
    <row r="2246" spans="1:42" x14ac:dyDescent="0.2">
      <c r="A2246" s="55" t="s">
        <v>1119</v>
      </c>
      <c r="B2246" s="55" t="s">
        <v>1153</v>
      </c>
      <c r="C2246" s="55" t="s">
        <v>1209</v>
      </c>
      <c r="D2246" s="55" t="s">
        <v>1320</v>
      </c>
      <c r="E2246" s="55" t="s">
        <v>1712</v>
      </c>
      <c r="F2246" s="56">
        <v>7</v>
      </c>
      <c r="G2246" s="56">
        <v>0</v>
      </c>
      <c r="H2246" s="56">
        <f t="shared" si="516"/>
        <v>0</v>
      </c>
      <c r="I2246" s="56">
        <f t="shared" si="517"/>
        <v>0</v>
      </c>
      <c r="J2246" s="56">
        <f t="shared" si="518"/>
        <v>0</v>
      </c>
      <c r="K2246" s="56">
        <v>3.0000000000000001E-3</v>
      </c>
      <c r="L2246" s="56">
        <f t="shared" si="519"/>
        <v>2.1000000000000001E-2</v>
      </c>
      <c r="M2246" s="57" t="s">
        <v>8</v>
      </c>
      <c r="N2246" s="56">
        <f t="shared" si="520"/>
        <v>0</v>
      </c>
      <c r="Y2246" s="56">
        <f t="shared" si="521"/>
        <v>0</v>
      </c>
      <c r="Z2246" s="56">
        <f t="shared" si="522"/>
        <v>0</v>
      </c>
      <c r="AA2246" s="56">
        <f t="shared" si="523"/>
        <v>0</v>
      </c>
      <c r="AC2246" s="58">
        <v>21</v>
      </c>
      <c r="AD2246" s="58">
        <f t="shared" si="524"/>
        <v>0</v>
      </c>
      <c r="AE2246" s="58">
        <f t="shared" si="525"/>
        <v>0</v>
      </c>
      <c r="AL2246" s="58">
        <f t="shared" si="526"/>
        <v>0</v>
      </c>
      <c r="AM2246" s="58">
        <f t="shared" si="527"/>
        <v>0</v>
      </c>
      <c r="AN2246" s="59" t="s">
        <v>1756</v>
      </c>
      <c r="AO2246" s="59" t="s">
        <v>1767</v>
      </c>
      <c r="AP2246" s="47" t="s">
        <v>1783</v>
      </c>
    </row>
    <row r="2247" spans="1:42" x14ac:dyDescent="0.2">
      <c r="A2247" s="55" t="s">
        <v>1120</v>
      </c>
      <c r="B2247" s="55" t="s">
        <v>1153</v>
      </c>
      <c r="C2247" s="55" t="s">
        <v>1210</v>
      </c>
      <c r="D2247" s="55" t="s">
        <v>1321</v>
      </c>
      <c r="E2247" s="55" t="s">
        <v>1712</v>
      </c>
      <c r="F2247" s="56">
        <v>3</v>
      </c>
      <c r="G2247" s="56">
        <v>0</v>
      </c>
      <c r="H2247" s="56">
        <f t="shared" si="516"/>
        <v>0</v>
      </c>
      <c r="I2247" s="56">
        <f t="shared" si="517"/>
        <v>0</v>
      </c>
      <c r="J2247" s="56">
        <f t="shared" si="518"/>
        <v>0</v>
      </c>
      <c r="K2247" s="56">
        <v>5.0000000000000001E-4</v>
      </c>
      <c r="L2247" s="56">
        <f t="shared" si="519"/>
        <v>1.5E-3</v>
      </c>
      <c r="M2247" s="57" t="s">
        <v>8</v>
      </c>
      <c r="N2247" s="56">
        <f t="shared" si="520"/>
        <v>0</v>
      </c>
      <c r="Y2247" s="56">
        <f t="shared" si="521"/>
        <v>0</v>
      </c>
      <c r="Z2247" s="56">
        <f t="shared" si="522"/>
        <v>0</v>
      </c>
      <c r="AA2247" s="56">
        <f t="shared" si="523"/>
        <v>0</v>
      </c>
      <c r="AC2247" s="58">
        <v>21</v>
      </c>
      <c r="AD2247" s="58">
        <f t="shared" si="524"/>
        <v>0</v>
      </c>
      <c r="AE2247" s="58">
        <f t="shared" si="525"/>
        <v>0</v>
      </c>
      <c r="AL2247" s="58">
        <f t="shared" si="526"/>
        <v>0</v>
      </c>
      <c r="AM2247" s="58">
        <f t="shared" si="527"/>
        <v>0</v>
      </c>
      <c r="AN2247" s="59" t="s">
        <v>1756</v>
      </c>
      <c r="AO2247" s="59" t="s">
        <v>1767</v>
      </c>
      <c r="AP2247" s="47" t="s">
        <v>1783</v>
      </c>
    </row>
    <row r="2248" spans="1:42" x14ac:dyDescent="0.2">
      <c r="A2248" s="55" t="s">
        <v>1121</v>
      </c>
      <c r="B2248" s="55" t="s">
        <v>1153</v>
      </c>
      <c r="C2248" s="55" t="s">
        <v>1211</v>
      </c>
      <c r="D2248" s="55" t="s">
        <v>1322</v>
      </c>
      <c r="E2248" s="55" t="s">
        <v>1708</v>
      </c>
      <c r="F2248" s="56">
        <v>21.72</v>
      </c>
      <c r="G2248" s="56">
        <v>0</v>
      </c>
      <c r="H2248" s="56">
        <f t="shared" si="516"/>
        <v>0</v>
      </c>
      <c r="I2248" s="56">
        <f t="shared" si="517"/>
        <v>0</v>
      </c>
      <c r="J2248" s="56">
        <f t="shared" si="518"/>
        <v>0</v>
      </c>
      <c r="K2248" s="56">
        <v>0.02</v>
      </c>
      <c r="L2248" s="56">
        <f t="shared" si="519"/>
        <v>0.43440000000000001</v>
      </c>
      <c r="M2248" s="57" t="s">
        <v>7</v>
      </c>
      <c r="N2248" s="56">
        <f t="shared" si="520"/>
        <v>0</v>
      </c>
      <c r="Y2248" s="56">
        <f t="shared" si="521"/>
        <v>0</v>
      </c>
      <c r="Z2248" s="56">
        <f t="shared" si="522"/>
        <v>0</v>
      </c>
      <c r="AA2248" s="56">
        <f t="shared" si="523"/>
        <v>0</v>
      </c>
      <c r="AC2248" s="58">
        <v>21</v>
      </c>
      <c r="AD2248" s="58">
        <f t="shared" si="524"/>
        <v>0</v>
      </c>
      <c r="AE2248" s="58">
        <f t="shared" si="525"/>
        <v>0</v>
      </c>
      <c r="AL2248" s="58">
        <f t="shared" si="526"/>
        <v>0</v>
      </c>
      <c r="AM2248" s="58">
        <f t="shared" si="527"/>
        <v>0</v>
      </c>
      <c r="AN2248" s="59" t="s">
        <v>1756</v>
      </c>
      <c r="AO2248" s="59" t="s">
        <v>1767</v>
      </c>
      <c r="AP2248" s="47" t="s">
        <v>1783</v>
      </c>
    </row>
    <row r="2249" spans="1:42" x14ac:dyDescent="0.2">
      <c r="A2249" s="55" t="s">
        <v>1122</v>
      </c>
      <c r="B2249" s="55" t="s">
        <v>1153</v>
      </c>
      <c r="C2249" s="55" t="s">
        <v>1213</v>
      </c>
      <c r="D2249" s="55" t="s">
        <v>1324</v>
      </c>
      <c r="E2249" s="55" t="s">
        <v>1712</v>
      </c>
      <c r="F2249" s="56">
        <v>4</v>
      </c>
      <c r="G2249" s="56">
        <v>0</v>
      </c>
      <c r="H2249" s="56">
        <f t="shared" si="516"/>
        <v>0</v>
      </c>
      <c r="I2249" s="56">
        <f t="shared" si="517"/>
        <v>0</v>
      </c>
      <c r="J2249" s="56">
        <f t="shared" si="518"/>
        <v>0</v>
      </c>
      <c r="K2249" s="56">
        <v>7.0000000000000001E-3</v>
      </c>
      <c r="L2249" s="56">
        <f t="shared" si="519"/>
        <v>2.8000000000000001E-2</v>
      </c>
      <c r="M2249" s="57" t="s">
        <v>8</v>
      </c>
      <c r="N2249" s="56">
        <f t="shared" si="520"/>
        <v>0</v>
      </c>
      <c r="Y2249" s="56">
        <f t="shared" si="521"/>
        <v>0</v>
      </c>
      <c r="Z2249" s="56">
        <f t="shared" si="522"/>
        <v>0</v>
      </c>
      <c r="AA2249" s="56">
        <f t="shared" si="523"/>
        <v>0</v>
      </c>
      <c r="AC2249" s="58">
        <v>21</v>
      </c>
      <c r="AD2249" s="58">
        <f t="shared" si="524"/>
        <v>0</v>
      </c>
      <c r="AE2249" s="58">
        <f t="shared" si="525"/>
        <v>0</v>
      </c>
      <c r="AL2249" s="58">
        <f t="shared" si="526"/>
        <v>0</v>
      </c>
      <c r="AM2249" s="58">
        <f t="shared" si="527"/>
        <v>0</v>
      </c>
      <c r="AN2249" s="59" t="s">
        <v>1756</v>
      </c>
      <c r="AO2249" s="59" t="s">
        <v>1767</v>
      </c>
      <c r="AP2249" s="47" t="s">
        <v>1783</v>
      </c>
    </row>
    <row r="2250" spans="1:42" x14ac:dyDescent="0.2">
      <c r="A2250" s="52"/>
      <c r="B2250" s="53" t="s">
        <v>1153</v>
      </c>
      <c r="C2250" s="53" t="s">
        <v>101</v>
      </c>
      <c r="D2250" s="269" t="s">
        <v>1325</v>
      </c>
      <c r="E2250" s="270"/>
      <c r="F2250" s="270"/>
      <c r="G2250" s="270"/>
      <c r="H2250" s="54">
        <f>SUM(H2251:H2255)</f>
        <v>0</v>
      </c>
      <c r="I2250" s="54">
        <f>SUM(I2251:I2255)</f>
        <v>0</v>
      </c>
      <c r="J2250" s="54">
        <f>H2250+I2250</f>
        <v>0</v>
      </c>
      <c r="K2250" s="47"/>
      <c r="L2250" s="54">
        <f>SUM(L2251:L2255)</f>
        <v>4.8140500000000008</v>
      </c>
      <c r="O2250" s="54">
        <f>IF(P2250="PR",J2250,SUM(N2251:N2255))</f>
        <v>0</v>
      </c>
      <c r="P2250" s="47" t="s">
        <v>1734</v>
      </c>
      <c r="Q2250" s="54">
        <f>IF(P2250="HS",H2250,0)</f>
        <v>0</v>
      </c>
      <c r="R2250" s="54">
        <f>IF(P2250="HS",I2250-O2250,0)</f>
        <v>0</v>
      </c>
      <c r="S2250" s="54">
        <f>IF(P2250="PS",H2250,0)</f>
        <v>0</v>
      </c>
      <c r="T2250" s="54">
        <f>IF(P2250="PS",I2250-O2250,0)</f>
        <v>0</v>
      </c>
      <c r="U2250" s="54">
        <f>IF(P2250="MP",H2250,0)</f>
        <v>0</v>
      </c>
      <c r="V2250" s="54">
        <f>IF(P2250="MP",I2250-O2250,0)</f>
        <v>0</v>
      </c>
      <c r="W2250" s="54">
        <f>IF(P2250="OM",H2250,0)</f>
        <v>0</v>
      </c>
      <c r="X2250" s="47" t="s">
        <v>1153</v>
      </c>
      <c r="AH2250" s="54">
        <f>SUM(Y2251:Y2255)</f>
        <v>0</v>
      </c>
      <c r="AI2250" s="54">
        <f>SUM(Z2251:Z2255)</f>
        <v>0</v>
      </c>
      <c r="AJ2250" s="54">
        <f>SUM(AA2251:AA2255)</f>
        <v>0</v>
      </c>
    </row>
    <row r="2251" spans="1:42" x14ac:dyDescent="0.2">
      <c r="A2251" s="55" t="s">
        <v>1123</v>
      </c>
      <c r="B2251" s="55" t="s">
        <v>1153</v>
      </c>
      <c r="C2251" s="55" t="s">
        <v>1220</v>
      </c>
      <c r="D2251" s="55" t="s">
        <v>1332</v>
      </c>
      <c r="E2251" s="55" t="s">
        <v>1712</v>
      </c>
      <c r="F2251" s="56">
        <v>4</v>
      </c>
      <c r="G2251" s="56">
        <v>0</v>
      </c>
      <c r="H2251" s="56">
        <f>ROUND(F2251*AD2251,2)</f>
        <v>0</v>
      </c>
      <c r="I2251" s="56">
        <f>J2251-H2251</f>
        <v>0</v>
      </c>
      <c r="J2251" s="56">
        <f>ROUND(F2251*G2251,2)</f>
        <v>0</v>
      </c>
      <c r="K2251" s="56">
        <v>1.9460000000000002E-2</v>
      </c>
      <c r="L2251" s="56">
        <f>F2251*K2251</f>
        <v>7.7840000000000006E-2</v>
      </c>
      <c r="M2251" s="57" t="s">
        <v>7</v>
      </c>
      <c r="N2251" s="56">
        <f>IF(M2251="5",I2251,0)</f>
        <v>0</v>
      </c>
      <c r="Y2251" s="56">
        <f>IF(AC2251=0,J2251,0)</f>
        <v>0</v>
      </c>
      <c r="Z2251" s="56">
        <f>IF(AC2251=15,J2251,0)</f>
        <v>0</v>
      </c>
      <c r="AA2251" s="56">
        <f>IF(AC2251=21,J2251,0)</f>
        <v>0</v>
      </c>
      <c r="AC2251" s="58">
        <v>21</v>
      </c>
      <c r="AD2251" s="58">
        <f>G2251*0</f>
        <v>0</v>
      </c>
      <c r="AE2251" s="58">
        <f>G2251*(1-0)</f>
        <v>0</v>
      </c>
      <c r="AL2251" s="58">
        <f>F2251*AD2251</f>
        <v>0</v>
      </c>
      <c r="AM2251" s="58">
        <f>F2251*AE2251</f>
        <v>0</v>
      </c>
      <c r="AN2251" s="59" t="s">
        <v>1757</v>
      </c>
      <c r="AO2251" s="59" t="s">
        <v>1767</v>
      </c>
      <c r="AP2251" s="47" t="s">
        <v>1783</v>
      </c>
    </row>
    <row r="2252" spans="1:42" x14ac:dyDescent="0.2">
      <c r="A2252" s="55" t="s">
        <v>1124</v>
      </c>
      <c r="B2252" s="55" t="s">
        <v>1153</v>
      </c>
      <c r="C2252" s="55" t="s">
        <v>1218</v>
      </c>
      <c r="D2252" s="55" t="s">
        <v>1330</v>
      </c>
      <c r="E2252" s="55" t="s">
        <v>1712</v>
      </c>
      <c r="F2252" s="56">
        <v>4</v>
      </c>
      <c r="G2252" s="56">
        <v>0</v>
      </c>
      <c r="H2252" s="56">
        <f>ROUND(F2252*AD2252,2)</f>
        <v>0</v>
      </c>
      <c r="I2252" s="56">
        <f>J2252-H2252</f>
        <v>0</v>
      </c>
      <c r="J2252" s="56">
        <f>ROUND(F2252*G2252,2)</f>
        <v>0</v>
      </c>
      <c r="K2252" s="56">
        <v>1.56E-3</v>
      </c>
      <c r="L2252" s="56">
        <f>F2252*K2252</f>
        <v>6.2399999999999999E-3</v>
      </c>
      <c r="M2252" s="57" t="s">
        <v>7</v>
      </c>
      <c r="N2252" s="56">
        <f>IF(M2252="5",I2252,0)</f>
        <v>0</v>
      </c>
      <c r="Y2252" s="56">
        <f>IF(AC2252=0,J2252,0)</f>
        <v>0</v>
      </c>
      <c r="Z2252" s="56">
        <f>IF(AC2252=15,J2252,0)</f>
        <v>0</v>
      </c>
      <c r="AA2252" s="56">
        <f>IF(AC2252=21,J2252,0)</f>
        <v>0</v>
      </c>
      <c r="AC2252" s="58">
        <v>21</v>
      </c>
      <c r="AD2252" s="58">
        <f>G2252*0</f>
        <v>0</v>
      </c>
      <c r="AE2252" s="58">
        <f>G2252*(1-0)</f>
        <v>0</v>
      </c>
      <c r="AL2252" s="58">
        <f>F2252*AD2252</f>
        <v>0</v>
      </c>
      <c r="AM2252" s="58">
        <f>F2252*AE2252</f>
        <v>0</v>
      </c>
      <c r="AN2252" s="59" t="s">
        <v>1757</v>
      </c>
      <c r="AO2252" s="59" t="s">
        <v>1767</v>
      </c>
      <c r="AP2252" s="47" t="s">
        <v>1783</v>
      </c>
    </row>
    <row r="2253" spans="1:42" x14ac:dyDescent="0.2">
      <c r="A2253" s="55" t="s">
        <v>1125</v>
      </c>
      <c r="B2253" s="55" t="s">
        <v>1153</v>
      </c>
      <c r="C2253" s="55" t="s">
        <v>1219</v>
      </c>
      <c r="D2253" s="55" t="s">
        <v>1331</v>
      </c>
      <c r="E2253" s="55" t="s">
        <v>1708</v>
      </c>
      <c r="F2253" s="56">
        <v>68.38</v>
      </c>
      <c r="G2253" s="56">
        <v>0</v>
      </c>
      <c r="H2253" s="56">
        <f>ROUND(F2253*AD2253,2)</f>
        <v>0</v>
      </c>
      <c r="I2253" s="56">
        <f>J2253-H2253</f>
        <v>0</v>
      </c>
      <c r="J2253" s="56">
        <f>ROUND(F2253*G2253,2)</f>
        <v>0</v>
      </c>
      <c r="K2253" s="56">
        <v>6.8000000000000005E-2</v>
      </c>
      <c r="L2253" s="56">
        <f>F2253*K2253</f>
        <v>4.6498400000000002</v>
      </c>
      <c r="M2253" s="57" t="s">
        <v>7</v>
      </c>
      <c r="N2253" s="56">
        <f>IF(M2253="5",I2253,0)</f>
        <v>0</v>
      </c>
      <c r="Y2253" s="56">
        <f>IF(AC2253=0,J2253,0)</f>
        <v>0</v>
      </c>
      <c r="Z2253" s="56">
        <f>IF(AC2253=15,J2253,0)</f>
        <v>0</v>
      </c>
      <c r="AA2253" s="56">
        <f>IF(AC2253=21,J2253,0)</f>
        <v>0</v>
      </c>
      <c r="AC2253" s="58">
        <v>21</v>
      </c>
      <c r="AD2253" s="58">
        <f>G2253*0</f>
        <v>0</v>
      </c>
      <c r="AE2253" s="58">
        <f>G2253*(1-0)</f>
        <v>0</v>
      </c>
      <c r="AL2253" s="58">
        <f>F2253*AD2253</f>
        <v>0</v>
      </c>
      <c r="AM2253" s="58">
        <f>F2253*AE2253</f>
        <v>0</v>
      </c>
      <c r="AN2253" s="59" t="s">
        <v>1757</v>
      </c>
      <c r="AO2253" s="59" t="s">
        <v>1767</v>
      </c>
      <c r="AP2253" s="47" t="s">
        <v>1783</v>
      </c>
    </row>
    <row r="2254" spans="1:42" x14ac:dyDescent="0.2">
      <c r="A2254" s="55" t="s">
        <v>1126</v>
      </c>
      <c r="B2254" s="55" t="s">
        <v>1153</v>
      </c>
      <c r="C2254" s="55" t="s">
        <v>1216</v>
      </c>
      <c r="D2254" s="55" t="s">
        <v>1328</v>
      </c>
      <c r="E2254" s="55" t="s">
        <v>1712</v>
      </c>
      <c r="F2254" s="56">
        <v>3</v>
      </c>
      <c r="G2254" s="56">
        <v>0</v>
      </c>
      <c r="H2254" s="56">
        <f>ROUND(F2254*AD2254,2)</f>
        <v>0</v>
      </c>
      <c r="I2254" s="56">
        <f>J2254-H2254</f>
        <v>0</v>
      </c>
      <c r="J2254" s="56">
        <f>ROUND(F2254*G2254,2)</f>
        <v>0</v>
      </c>
      <c r="K2254" s="56">
        <v>1.933E-2</v>
      </c>
      <c r="L2254" s="56">
        <f>F2254*K2254</f>
        <v>5.799E-2</v>
      </c>
      <c r="M2254" s="57" t="s">
        <v>7</v>
      </c>
      <c r="N2254" s="56">
        <f>IF(M2254="5",I2254,0)</f>
        <v>0</v>
      </c>
      <c r="Y2254" s="56">
        <f>IF(AC2254=0,J2254,0)</f>
        <v>0</v>
      </c>
      <c r="Z2254" s="56">
        <f>IF(AC2254=15,J2254,0)</f>
        <v>0</v>
      </c>
      <c r="AA2254" s="56">
        <f>IF(AC2254=21,J2254,0)</f>
        <v>0</v>
      </c>
      <c r="AC2254" s="58">
        <v>21</v>
      </c>
      <c r="AD2254" s="58">
        <f>G2254*0</f>
        <v>0</v>
      </c>
      <c r="AE2254" s="58">
        <f>G2254*(1-0)</f>
        <v>0</v>
      </c>
      <c r="AL2254" s="58">
        <f>F2254*AD2254</f>
        <v>0</v>
      </c>
      <c r="AM2254" s="58">
        <f>F2254*AE2254</f>
        <v>0</v>
      </c>
      <c r="AN2254" s="59" t="s">
        <v>1757</v>
      </c>
      <c r="AO2254" s="59" t="s">
        <v>1767</v>
      </c>
      <c r="AP2254" s="47" t="s">
        <v>1783</v>
      </c>
    </row>
    <row r="2255" spans="1:42" x14ac:dyDescent="0.2">
      <c r="A2255" s="55" t="s">
        <v>1127</v>
      </c>
      <c r="B2255" s="55" t="s">
        <v>1153</v>
      </c>
      <c r="C2255" s="55" t="s">
        <v>1241</v>
      </c>
      <c r="D2255" s="55" t="s">
        <v>1639</v>
      </c>
      <c r="E2255" s="55" t="s">
        <v>1713</v>
      </c>
      <c r="F2255" s="56">
        <v>2</v>
      </c>
      <c r="G2255" s="56">
        <v>0</v>
      </c>
      <c r="H2255" s="56">
        <f>ROUND(F2255*AD2255,2)</f>
        <v>0</v>
      </c>
      <c r="I2255" s="56">
        <f>J2255-H2255</f>
        <v>0</v>
      </c>
      <c r="J2255" s="56">
        <f>ROUND(F2255*G2255,2)</f>
        <v>0</v>
      </c>
      <c r="K2255" s="56">
        <v>1.107E-2</v>
      </c>
      <c r="L2255" s="56">
        <f>F2255*K2255</f>
        <v>2.214E-2</v>
      </c>
      <c r="M2255" s="57" t="s">
        <v>7</v>
      </c>
      <c r="N2255" s="56">
        <f>IF(M2255="5",I2255,0)</f>
        <v>0</v>
      </c>
      <c r="Y2255" s="56">
        <f>IF(AC2255=0,J2255,0)</f>
        <v>0</v>
      </c>
      <c r="Z2255" s="56">
        <f>IF(AC2255=15,J2255,0)</f>
        <v>0</v>
      </c>
      <c r="AA2255" s="56">
        <f>IF(AC2255=21,J2255,0)</f>
        <v>0</v>
      </c>
      <c r="AC2255" s="58">
        <v>21</v>
      </c>
      <c r="AD2255" s="58">
        <f>G2255*0</f>
        <v>0</v>
      </c>
      <c r="AE2255" s="58">
        <f>G2255*(1-0)</f>
        <v>0</v>
      </c>
      <c r="AL2255" s="58">
        <f>F2255*AD2255</f>
        <v>0</v>
      </c>
      <c r="AM2255" s="58">
        <f>F2255*AE2255</f>
        <v>0</v>
      </c>
      <c r="AN2255" s="59" t="s">
        <v>1757</v>
      </c>
      <c r="AO2255" s="59" t="s">
        <v>1767</v>
      </c>
      <c r="AP2255" s="47" t="s">
        <v>1783</v>
      </c>
    </row>
    <row r="2256" spans="1:42" x14ac:dyDescent="0.2">
      <c r="A2256" s="52"/>
      <c r="B2256" s="53" t="s">
        <v>1153</v>
      </c>
      <c r="C2256" s="53" t="s">
        <v>1221</v>
      </c>
      <c r="D2256" s="269" t="s">
        <v>1333</v>
      </c>
      <c r="E2256" s="270"/>
      <c r="F2256" s="270"/>
      <c r="G2256" s="270"/>
      <c r="H2256" s="54">
        <f>SUM(H2257:H2257)</f>
        <v>0</v>
      </c>
      <c r="I2256" s="54">
        <f>SUM(I2257:I2257)</f>
        <v>0</v>
      </c>
      <c r="J2256" s="54">
        <f>H2256+I2256</f>
        <v>0</v>
      </c>
      <c r="K2256" s="47"/>
      <c r="L2256" s="54">
        <f>SUM(L2257:L2257)</f>
        <v>0</v>
      </c>
      <c r="O2256" s="54">
        <f>IF(P2256="PR",J2256,SUM(N2257:N2257))</f>
        <v>0</v>
      </c>
      <c r="P2256" s="47" t="s">
        <v>1736</v>
      </c>
      <c r="Q2256" s="54">
        <f>IF(P2256="HS",H2256,0)</f>
        <v>0</v>
      </c>
      <c r="R2256" s="54">
        <f>IF(P2256="HS",I2256-O2256,0)</f>
        <v>0</v>
      </c>
      <c r="S2256" s="54">
        <f>IF(P2256="PS",H2256,0)</f>
        <v>0</v>
      </c>
      <c r="T2256" s="54">
        <f>IF(P2256="PS",I2256-O2256,0)</f>
        <v>0</v>
      </c>
      <c r="U2256" s="54">
        <f>IF(P2256="MP",H2256,0)</f>
        <v>0</v>
      </c>
      <c r="V2256" s="54">
        <f>IF(P2256="MP",I2256-O2256,0)</f>
        <v>0</v>
      </c>
      <c r="W2256" s="54">
        <f>IF(P2256="OM",H2256,0)</f>
        <v>0</v>
      </c>
      <c r="X2256" s="47" t="s">
        <v>1153</v>
      </c>
      <c r="AH2256" s="54">
        <f>SUM(Y2257:Y2257)</f>
        <v>0</v>
      </c>
      <c r="AI2256" s="54">
        <f>SUM(Z2257:Z2257)</f>
        <v>0</v>
      </c>
      <c r="AJ2256" s="54">
        <f>SUM(AA2257:AA2257)</f>
        <v>0</v>
      </c>
    </row>
    <row r="2257" spans="1:42" x14ac:dyDescent="0.2">
      <c r="A2257" s="55" t="s">
        <v>1128</v>
      </c>
      <c r="B2257" s="55" t="s">
        <v>1153</v>
      </c>
      <c r="C2257" s="55" t="s">
        <v>1222</v>
      </c>
      <c r="D2257" s="55" t="s">
        <v>1334</v>
      </c>
      <c r="E2257" s="55" t="s">
        <v>1710</v>
      </c>
      <c r="F2257" s="56">
        <v>0.55000000000000004</v>
      </c>
      <c r="G2257" s="56">
        <v>0</v>
      </c>
      <c r="H2257" s="56">
        <f>ROUND(F2257*AD2257,2)</f>
        <v>0</v>
      </c>
      <c r="I2257" s="56">
        <f>J2257-H2257</f>
        <v>0</v>
      </c>
      <c r="J2257" s="56">
        <f>ROUND(F2257*G2257,2)</f>
        <v>0</v>
      </c>
      <c r="K2257" s="56">
        <v>0</v>
      </c>
      <c r="L2257" s="56">
        <f>F2257*K2257</f>
        <v>0</v>
      </c>
      <c r="M2257" s="57" t="s">
        <v>10</v>
      </c>
      <c r="N2257" s="56">
        <f>IF(M2257="5",I2257,0)</f>
        <v>0</v>
      </c>
      <c r="Y2257" s="56">
        <f>IF(AC2257=0,J2257,0)</f>
        <v>0</v>
      </c>
      <c r="Z2257" s="56">
        <f>IF(AC2257=15,J2257,0)</f>
        <v>0</v>
      </c>
      <c r="AA2257" s="56">
        <f>IF(AC2257=21,J2257,0)</f>
        <v>0</v>
      </c>
      <c r="AC2257" s="58">
        <v>21</v>
      </c>
      <c r="AD2257" s="58">
        <f>G2257*0</f>
        <v>0</v>
      </c>
      <c r="AE2257" s="58">
        <f>G2257*(1-0)</f>
        <v>0</v>
      </c>
      <c r="AL2257" s="58">
        <f>F2257*AD2257</f>
        <v>0</v>
      </c>
      <c r="AM2257" s="58">
        <f>F2257*AE2257</f>
        <v>0</v>
      </c>
      <c r="AN2257" s="59" t="s">
        <v>1758</v>
      </c>
      <c r="AO2257" s="59" t="s">
        <v>1767</v>
      </c>
      <c r="AP2257" s="47" t="s">
        <v>1783</v>
      </c>
    </row>
    <row r="2258" spans="1:42" x14ac:dyDescent="0.2">
      <c r="D2258" s="60" t="s">
        <v>1701</v>
      </c>
      <c r="F2258" s="61">
        <v>0.55000000000000004</v>
      </c>
    </row>
    <row r="2259" spans="1:42" x14ac:dyDescent="0.2">
      <c r="A2259" s="52"/>
      <c r="B2259" s="53" t="s">
        <v>1153</v>
      </c>
      <c r="C2259" s="53" t="s">
        <v>1223</v>
      </c>
      <c r="D2259" s="269" t="s">
        <v>1336</v>
      </c>
      <c r="E2259" s="270"/>
      <c r="F2259" s="270"/>
      <c r="G2259" s="270"/>
      <c r="H2259" s="54">
        <f>SUM(H2260:H2260)</f>
        <v>0</v>
      </c>
      <c r="I2259" s="54">
        <f>SUM(I2260:I2260)</f>
        <v>0</v>
      </c>
      <c r="J2259" s="54">
        <f>H2259+I2259</f>
        <v>0</v>
      </c>
      <c r="K2259" s="47"/>
      <c r="L2259" s="54">
        <f>SUM(L2260:L2260)</f>
        <v>0</v>
      </c>
      <c r="O2259" s="54">
        <f>IF(P2259="PR",J2259,SUM(N2260:N2260))</f>
        <v>0</v>
      </c>
      <c r="P2259" s="47" t="s">
        <v>1737</v>
      </c>
      <c r="Q2259" s="54">
        <f>IF(P2259="HS",H2259,0)</f>
        <v>0</v>
      </c>
      <c r="R2259" s="54">
        <f>IF(P2259="HS",I2259-O2259,0)</f>
        <v>0</v>
      </c>
      <c r="S2259" s="54">
        <f>IF(P2259="PS",H2259,0)</f>
        <v>0</v>
      </c>
      <c r="T2259" s="54">
        <f>IF(P2259="PS",I2259-O2259,0)</f>
        <v>0</v>
      </c>
      <c r="U2259" s="54">
        <f>IF(P2259="MP",H2259,0)</f>
        <v>0</v>
      </c>
      <c r="V2259" s="54">
        <f>IF(P2259="MP",I2259-O2259,0)</f>
        <v>0</v>
      </c>
      <c r="W2259" s="54">
        <f>IF(P2259="OM",H2259,0)</f>
        <v>0</v>
      </c>
      <c r="X2259" s="47" t="s">
        <v>1153</v>
      </c>
      <c r="AH2259" s="54">
        <f>SUM(Y2260:Y2260)</f>
        <v>0</v>
      </c>
      <c r="AI2259" s="54">
        <f>SUM(Z2260:Z2260)</f>
        <v>0</v>
      </c>
      <c r="AJ2259" s="54">
        <f>SUM(AA2260:AA2260)</f>
        <v>0</v>
      </c>
    </row>
    <row r="2260" spans="1:42" x14ac:dyDescent="0.2">
      <c r="A2260" s="55" t="s">
        <v>1129</v>
      </c>
      <c r="B2260" s="55" t="s">
        <v>1153</v>
      </c>
      <c r="C2260" s="55"/>
      <c r="D2260" s="55" t="s">
        <v>1336</v>
      </c>
      <c r="E2260" s="55"/>
      <c r="F2260" s="56">
        <v>1</v>
      </c>
      <c r="G2260" s="56">
        <v>0</v>
      </c>
      <c r="H2260" s="56">
        <f>ROUND(F2260*AD2260,2)</f>
        <v>0</v>
      </c>
      <c r="I2260" s="56">
        <f>J2260-H2260</f>
        <v>0</v>
      </c>
      <c r="J2260" s="56">
        <f>ROUND(F2260*G2260,2)</f>
        <v>0</v>
      </c>
      <c r="K2260" s="56">
        <v>0</v>
      </c>
      <c r="L2260" s="56">
        <f>F2260*K2260</f>
        <v>0</v>
      </c>
      <c r="M2260" s="57" t="s">
        <v>8</v>
      </c>
      <c r="N2260" s="56">
        <f>IF(M2260="5",I2260,0)</f>
        <v>0</v>
      </c>
      <c r="Y2260" s="56">
        <f>IF(AC2260=0,J2260,0)</f>
        <v>0</v>
      </c>
      <c r="Z2260" s="56">
        <f>IF(AC2260=15,J2260,0)</f>
        <v>0</v>
      </c>
      <c r="AA2260" s="56">
        <f>IF(AC2260=21,J2260,0)</f>
        <v>0</v>
      </c>
      <c r="AC2260" s="58">
        <v>21</v>
      </c>
      <c r="AD2260" s="58">
        <f>G2260*0</f>
        <v>0</v>
      </c>
      <c r="AE2260" s="58">
        <f>G2260*(1-0)</f>
        <v>0</v>
      </c>
      <c r="AL2260" s="58">
        <f>F2260*AD2260</f>
        <v>0</v>
      </c>
      <c r="AM2260" s="58">
        <f>F2260*AE2260</f>
        <v>0</v>
      </c>
      <c r="AN2260" s="59" t="s">
        <v>1759</v>
      </c>
      <c r="AO2260" s="59" t="s">
        <v>1767</v>
      </c>
      <c r="AP2260" s="47" t="s">
        <v>1783</v>
      </c>
    </row>
    <row r="2261" spans="1:42" x14ac:dyDescent="0.2">
      <c r="A2261" s="52"/>
      <c r="B2261" s="53" t="s">
        <v>1153</v>
      </c>
      <c r="C2261" s="53" t="s">
        <v>1224</v>
      </c>
      <c r="D2261" s="269" t="s">
        <v>1337</v>
      </c>
      <c r="E2261" s="270"/>
      <c r="F2261" s="270"/>
      <c r="G2261" s="270"/>
      <c r="H2261" s="54">
        <f>SUM(H2262:H2267)</f>
        <v>0</v>
      </c>
      <c r="I2261" s="54">
        <f>SUM(I2262:I2267)</f>
        <v>0</v>
      </c>
      <c r="J2261" s="54">
        <f>H2261+I2261</f>
        <v>0</v>
      </c>
      <c r="K2261" s="47"/>
      <c r="L2261" s="54">
        <f>SUM(L2262:L2267)</f>
        <v>0</v>
      </c>
      <c r="O2261" s="54">
        <f>IF(P2261="PR",J2261,SUM(N2262:N2267))</f>
        <v>0</v>
      </c>
      <c r="P2261" s="47" t="s">
        <v>1736</v>
      </c>
      <c r="Q2261" s="54">
        <f>IF(P2261="HS",H2261,0)</f>
        <v>0</v>
      </c>
      <c r="R2261" s="54">
        <f>IF(P2261="HS",I2261-O2261,0)</f>
        <v>0</v>
      </c>
      <c r="S2261" s="54">
        <f>IF(P2261="PS",H2261,0)</f>
        <v>0</v>
      </c>
      <c r="T2261" s="54">
        <f>IF(P2261="PS",I2261-O2261,0)</f>
        <v>0</v>
      </c>
      <c r="U2261" s="54">
        <f>IF(P2261="MP",H2261,0)</f>
        <v>0</v>
      </c>
      <c r="V2261" s="54">
        <f>IF(P2261="MP",I2261-O2261,0)</f>
        <v>0</v>
      </c>
      <c r="W2261" s="54">
        <f>IF(P2261="OM",H2261,0)</f>
        <v>0</v>
      </c>
      <c r="X2261" s="47" t="s">
        <v>1153</v>
      </c>
      <c r="AH2261" s="54">
        <f>SUM(Y2262:Y2267)</f>
        <v>0</v>
      </c>
      <c r="AI2261" s="54">
        <f>SUM(Z2262:Z2267)</f>
        <v>0</v>
      </c>
      <c r="AJ2261" s="54">
        <f>SUM(AA2262:AA2267)</f>
        <v>0</v>
      </c>
    </row>
    <row r="2262" spans="1:42" x14ac:dyDescent="0.2">
      <c r="A2262" s="55" t="s">
        <v>1130</v>
      </c>
      <c r="B2262" s="55" t="s">
        <v>1153</v>
      </c>
      <c r="C2262" s="55" t="s">
        <v>1225</v>
      </c>
      <c r="D2262" s="55" t="s">
        <v>1338</v>
      </c>
      <c r="E2262" s="55" t="s">
        <v>1710</v>
      </c>
      <c r="F2262" s="56">
        <v>5.3</v>
      </c>
      <c r="G2262" s="56">
        <v>0</v>
      </c>
      <c r="H2262" s="56">
        <f t="shared" ref="H2262:H2267" si="528">ROUND(F2262*AD2262,2)</f>
        <v>0</v>
      </c>
      <c r="I2262" s="56">
        <f t="shared" ref="I2262:I2267" si="529">J2262-H2262</f>
        <v>0</v>
      </c>
      <c r="J2262" s="56">
        <f t="shared" ref="J2262:J2267" si="530">ROUND(F2262*G2262,2)</f>
        <v>0</v>
      </c>
      <c r="K2262" s="56">
        <v>0</v>
      </c>
      <c r="L2262" s="56">
        <f t="shared" ref="L2262:L2267" si="531">F2262*K2262</f>
        <v>0</v>
      </c>
      <c r="M2262" s="57" t="s">
        <v>10</v>
      </c>
      <c r="N2262" s="56">
        <f t="shared" ref="N2262:N2267" si="532">IF(M2262="5",I2262,0)</f>
        <v>0</v>
      </c>
      <c r="Y2262" s="56">
        <f t="shared" ref="Y2262:Y2267" si="533">IF(AC2262=0,J2262,0)</f>
        <v>0</v>
      </c>
      <c r="Z2262" s="56">
        <f t="shared" ref="Z2262:Z2267" si="534">IF(AC2262=15,J2262,0)</f>
        <v>0</v>
      </c>
      <c r="AA2262" s="56">
        <f t="shared" ref="AA2262:AA2267" si="535">IF(AC2262=21,J2262,0)</f>
        <v>0</v>
      </c>
      <c r="AC2262" s="58">
        <v>21</v>
      </c>
      <c r="AD2262" s="58">
        <f t="shared" ref="AD2262:AD2267" si="536">G2262*0</f>
        <v>0</v>
      </c>
      <c r="AE2262" s="58">
        <f t="shared" ref="AE2262:AE2267" si="537">G2262*(1-0)</f>
        <v>0</v>
      </c>
      <c r="AL2262" s="58">
        <f t="shared" ref="AL2262:AL2267" si="538">F2262*AD2262</f>
        <v>0</v>
      </c>
      <c r="AM2262" s="58">
        <f t="shared" ref="AM2262:AM2267" si="539">F2262*AE2262</f>
        <v>0</v>
      </c>
      <c r="AN2262" s="59" t="s">
        <v>1760</v>
      </c>
      <c r="AO2262" s="59" t="s">
        <v>1767</v>
      </c>
      <c r="AP2262" s="47" t="s">
        <v>1783</v>
      </c>
    </row>
    <row r="2263" spans="1:42" x14ac:dyDescent="0.2">
      <c r="A2263" s="55" t="s">
        <v>1131</v>
      </c>
      <c r="B2263" s="55" t="s">
        <v>1153</v>
      </c>
      <c r="C2263" s="55" t="s">
        <v>1226</v>
      </c>
      <c r="D2263" s="55" t="s">
        <v>1339</v>
      </c>
      <c r="E2263" s="55" t="s">
        <v>1710</v>
      </c>
      <c r="F2263" s="56">
        <v>5.3</v>
      </c>
      <c r="G2263" s="56">
        <v>0</v>
      </c>
      <c r="H2263" s="56">
        <f t="shared" si="528"/>
        <v>0</v>
      </c>
      <c r="I2263" s="56">
        <f t="shared" si="529"/>
        <v>0</v>
      </c>
      <c r="J2263" s="56">
        <f t="shared" si="530"/>
        <v>0</v>
      </c>
      <c r="K2263" s="56">
        <v>0</v>
      </c>
      <c r="L2263" s="56">
        <f t="shared" si="531"/>
        <v>0</v>
      </c>
      <c r="M2263" s="57" t="s">
        <v>10</v>
      </c>
      <c r="N2263" s="56">
        <f t="shared" si="532"/>
        <v>0</v>
      </c>
      <c r="Y2263" s="56">
        <f t="shared" si="533"/>
        <v>0</v>
      </c>
      <c r="Z2263" s="56">
        <f t="shared" si="534"/>
        <v>0</v>
      </c>
      <c r="AA2263" s="56">
        <f t="shared" si="535"/>
        <v>0</v>
      </c>
      <c r="AC2263" s="58">
        <v>21</v>
      </c>
      <c r="AD2263" s="58">
        <f t="shared" si="536"/>
        <v>0</v>
      </c>
      <c r="AE2263" s="58">
        <f t="shared" si="537"/>
        <v>0</v>
      </c>
      <c r="AL2263" s="58">
        <f t="shared" si="538"/>
        <v>0</v>
      </c>
      <c r="AM2263" s="58">
        <f t="shared" si="539"/>
        <v>0</v>
      </c>
      <c r="AN2263" s="59" t="s">
        <v>1760</v>
      </c>
      <c r="AO2263" s="59" t="s">
        <v>1767</v>
      </c>
      <c r="AP2263" s="47" t="s">
        <v>1783</v>
      </c>
    </row>
    <row r="2264" spans="1:42" x14ac:dyDescent="0.2">
      <c r="A2264" s="55" t="s">
        <v>1132</v>
      </c>
      <c r="B2264" s="55" t="s">
        <v>1153</v>
      </c>
      <c r="C2264" s="55" t="s">
        <v>1227</v>
      </c>
      <c r="D2264" s="55" t="s">
        <v>1340</v>
      </c>
      <c r="E2264" s="55" t="s">
        <v>1710</v>
      </c>
      <c r="F2264" s="56">
        <v>5.3</v>
      </c>
      <c r="G2264" s="56">
        <v>0</v>
      </c>
      <c r="H2264" s="56">
        <f t="shared" si="528"/>
        <v>0</v>
      </c>
      <c r="I2264" s="56">
        <f t="shared" si="529"/>
        <v>0</v>
      </c>
      <c r="J2264" s="56">
        <f t="shared" si="530"/>
        <v>0</v>
      </c>
      <c r="K2264" s="56">
        <v>0</v>
      </c>
      <c r="L2264" s="56">
        <f t="shared" si="531"/>
        <v>0</v>
      </c>
      <c r="M2264" s="57" t="s">
        <v>10</v>
      </c>
      <c r="N2264" s="56">
        <f t="shared" si="532"/>
        <v>0</v>
      </c>
      <c r="Y2264" s="56">
        <f t="shared" si="533"/>
        <v>0</v>
      </c>
      <c r="Z2264" s="56">
        <f t="shared" si="534"/>
        <v>0</v>
      </c>
      <c r="AA2264" s="56">
        <f t="shared" si="535"/>
        <v>0</v>
      </c>
      <c r="AC2264" s="58">
        <v>21</v>
      </c>
      <c r="AD2264" s="58">
        <f t="shared" si="536"/>
        <v>0</v>
      </c>
      <c r="AE2264" s="58">
        <f t="shared" si="537"/>
        <v>0</v>
      </c>
      <c r="AL2264" s="58">
        <f t="shared" si="538"/>
        <v>0</v>
      </c>
      <c r="AM2264" s="58">
        <f t="shared" si="539"/>
        <v>0</v>
      </c>
      <c r="AN2264" s="59" t="s">
        <v>1760</v>
      </c>
      <c r="AO2264" s="59" t="s">
        <v>1767</v>
      </c>
      <c r="AP2264" s="47" t="s">
        <v>1783</v>
      </c>
    </row>
    <row r="2265" spans="1:42" x14ac:dyDescent="0.2">
      <c r="A2265" s="55" t="s">
        <v>1133</v>
      </c>
      <c r="B2265" s="55" t="s">
        <v>1153</v>
      </c>
      <c r="C2265" s="55" t="s">
        <v>1228</v>
      </c>
      <c r="D2265" s="55" t="s">
        <v>1341</v>
      </c>
      <c r="E2265" s="55" t="s">
        <v>1710</v>
      </c>
      <c r="F2265" s="56">
        <v>5.3</v>
      </c>
      <c r="G2265" s="56">
        <v>0</v>
      </c>
      <c r="H2265" s="56">
        <f t="shared" si="528"/>
        <v>0</v>
      </c>
      <c r="I2265" s="56">
        <f t="shared" si="529"/>
        <v>0</v>
      </c>
      <c r="J2265" s="56">
        <f t="shared" si="530"/>
        <v>0</v>
      </c>
      <c r="K2265" s="56">
        <v>0</v>
      </c>
      <c r="L2265" s="56">
        <f t="shared" si="531"/>
        <v>0</v>
      </c>
      <c r="M2265" s="57" t="s">
        <v>10</v>
      </c>
      <c r="N2265" s="56">
        <f t="shared" si="532"/>
        <v>0</v>
      </c>
      <c r="Y2265" s="56">
        <f t="shared" si="533"/>
        <v>0</v>
      </c>
      <c r="Z2265" s="56">
        <f t="shared" si="534"/>
        <v>0</v>
      </c>
      <c r="AA2265" s="56">
        <f t="shared" si="535"/>
        <v>0</v>
      </c>
      <c r="AC2265" s="58">
        <v>21</v>
      </c>
      <c r="AD2265" s="58">
        <f t="shared" si="536"/>
        <v>0</v>
      </c>
      <c r="AE2265" s="58">
        <f t="shared" si="537"/>
        <v>0</v>
      </c>
      <c r="AL2265" s="58">
        <f t="shared" si="538"/>
        <v>0</v>
      </c>
      <c r="AM2265" s="58">
        <f t="shared" si="539"/>
        <v>0</v>
      </c>
      <c r="AN2265" s="59" t="s">
        <v>1760</v>
      </c>
      <c r="AO2265" s="59" t="s">
        <v>1767</v>
      </c>
      <c r="AP2265" s="47" t="s">
        <v>1783</v>
      </c>
    </row>
    <row r="2266" spans="1:42" x14ac:dyDescent="0.2">
      <c r="A2266" s="55" t="s">
        <v>1134</v>
      </c>
      <c r="B2266" s="55" t="s">
        <v>1153</v>
      </c>
      <c r="C2266" s="55" t="s">
        <v>1229</v>
      </c>
      <c r="D2266" s="55" t="s">
        <v>1342</v>
      </c>
      <c r="E2266" s="55" t="s">
        <v>1710</v>
      </c>
      <c r="F2266" s="56">
        <v>5.3</v>
      </c>
      <c r="G2266" s="56">
        <v>0</v>
      </c>
      <c r="H2266" s="56">
        <f t="shared" si="528"/>
        <v>0</v>
      </c>
      <c r="I2266" s="56">
        <f t="shared" si="529"/>
        <v>0</v>
      </c>
      <c r="J2266" s="56">
        <f t="shared" si="530"/>
        <v>0</v>
      </c>
      <c r="K2266" s="56">
        <v>0</v>
      </c>
      <c r="L2266" s="56">
        <f t="shared" si="531"/>
        <v>0</v>
      </c>
      <c r="M2266" s="57" t="s">
        <v>10</v>
      </c>
      <c r="N2266" s="56">
        <f t="shared" si="532"/>
        <v>0</v>
      </c>
      <c r="Y2266" s="56">
        <f t="shared" si="533"/>
        <v>0</v>
      </c>
      <c r="Z2266" s="56">
        <f t="shared" si="534"/>
        <v>0</v>
      </c>
      <c r="AA2266" s="56">
        <f t="shared" si="535"/>
        <v>0</v>
      </c>
      <c r="AC2266" s="58">
        <v>21</v>
      </c>
      <c r="AD2266" s="58">
        <f t="shared" si="536"/>
        <v>0</v>
      </c>
      <c r="AE2266" s="58">
        <f t="shared" si="537"/>
        <v>0</v>
      </c>
      <c r="AL2266" s="58">
        <f t="shared" si="538"/>
        <v>0</v>
      </c>
      <c r="AM2266" s="58">
        <f t="shared" si="539"/>
        <v>0</v>
      </c>
      <c r="AN2266" s="59" t="s">
        <v>1760</v>
      </c>
      <c r="AO2266" s="59" t="s">
        <v>1767</v>
      </c>
      <c r="AP2266" s="47" t="s">
        <v>1783</v>
      </c>
    </row>
    <row r="2267" spans="1:42" x14ac:dyDescent="0.2">
      <c r="A2267" s="65" t="s">
        <v>1135</v>
      </c>
      <c r="B2267" s="65" t="s">
        <v>1153</v>
      </c>
      <c r="C2267" s="65" t="s">
        <v>1230</v>
      </c>
      <c r="D2267" s="65" t="s">
        <v>1343</v>
      </c>
      <c r="E2267" s="65" t="s">
        <v>1710</v>
      </c>
      <c r="F2267" s="66">
        <v>5.3</v>
      </c>
      <c r="G2267" s="66">
        <v>0</v>
      </c>
      <c r="H2267" s="66">
        <f t="shared" si="528"/>
        <v>0</v>
      </c>
      <c r="I2267" s="66">
        <f t="shared" si="529"/>
        <v>0</v>
      </c>
      <c r="J2267" s="66">
        <f t="shared" si="530"/>
        <v>0</v>
      </c>
      <c r="K2267" s="66">
        <v>0</v>
      </c>
      <c r="L2267" s="66">
        <f t="shared" si="531"/>
        <v>0</v>
      </c>
      <c r="M2267" s="57" t="s">
        <v>10</v>
      </c>
      <c r="N2267" s="56">
        <f t="shared" si="532"/>
        <v>0</v>
      </c>
      <c r="Y2267" s="56">
        <f t="shared" si="533"/>
        <v>0</v>
      </c>
      <c r="Z2267" s="56">
        <f t="shared" si="534"/>
        <v>0</v>
      </c>
      <c r="AA2267" s="56">
        <f t="shared" si="535"/>
        <v>0</v>
      </c>
      <c r="AC2267" s="58">
        <v>21</v>
      </c>
      <c r="AD2267" s="58">
        <f t="shared" si="536"/>
        <v>0</v>
      </c>
      <c r="AE2267" s="58">
        <f t="shared" si="537"/>
        <v>0</v>
      </c>
      <c r="AL2267" s="58">
        <f t="shared" si="538"/>
        <v>0</v>
      </c>
      <c r="AM2267" s="58">
        <f t="shared" si="539"/>
        <v>0</v>
      </c>
      <c r="AN2267" s="59" t="s">
        <v>1760</v>
      </c>
      <c r="AO2267" s="59" t="s">
        <v>1767</v>
      </c>
      <c r="AP2267" s="47" t="s">
        <v>1783</v>
      </c>
    </row>
    <row r="2268" spans="1:42" x14ac:dyDescent="0.2">
      <c r="A2268" s="67"/>
      <c r="B2268" s="67"/>
      <c r="C2268" s="67"/>
      <c r="D2268" s="67"/>
      <c r="E2268" s="67"/>
      <c r="F2268" s="67"/>
      <c r="G2268" s="67"/>
      <c r="H2268" s="271" t="s">
        <v>1719</v>
      </c>
      <c r="I2268" s="272"/>
      <c r="J2268" s="68">
        <f>J13+J18+J21+J24+J35+J48+J51+J82+J91+J115+J120+J131+J139+J147+J150+J152+J160+J165+J168+J171+J182+J195+J198+J228+J238+J261+J266+J277+J285+J293+J295+J303+J308+J311+J314+J325+J338+J341+J372+J382+J406+J411+J422+J430+J438+J441+J443+J451+J456+J459+J462+J473+J486+J489+J520+J530+J554+J559+J570+J578+J586+J589+J591+J599+J604+J607+J610+J621+J634+J637+J670+J680+J704+J709+J720+J727+J734+J736+J744+J749+J752+J755+J766+J779+J782+J814+J824+J848+J853+J864+J871+J878+J881+J883+J891+J896+J899+J902+J913+J926+J929+J960+J969+J992+J997+J1008+J1016+J1024+J1027+J1029+J1037+J1042+J1045+J1048+J1059+J1072+J1075+J1106+J1115+J1139+J1144+J1155+J1163+J1171+J1173+J1175+J1183+J1188+J1191+J1194+J1205+J1218+J1221+J1251+J1260+J1283+J1288+J1299+J1307+J1315+J1317+J1319+J1327+J1332+J1335+J1338+J1349+J1362+J1365+J1398+J1408+J1432+J1437+J1448+J1456+J1464+J1467+J1469+J1477+J1482+J1485+J1488+J1499+J1512+J1515+J1546+J1556+J1580+J1585+J1596+J1604+J1612+J1614+J1616+J1624+J1629+J1632+J1635+J1646+J1659+J1662+J1694+J1704+J1728+J1733+J1744+J1752+J1760+J1762+J1770+J1775+J1778+J1783+J1790+J1793+J1811+J1820+J1843+J1848+J1859+J1865+J1870+J1872+J1874+J1882+J1885+J1888+J1893+J1900+J1903+J1925+J1935+J1961+J1966+J1977+J1984+J1991+J1994+J1996+J2004+J2007+J2010+J2015+J2022+J2025+J2062+J2072+J2102+J2107+J2118+J2125+J2132+J2135+J2137+J2145+J2148+J2151+J2156+J2163+J2166+J2187+J2199+J2227+J2232+J2243+J2250+J2256+J2259+J2261</f>
        <v>0</v>
      </c>
      <c r="K2268" s="67"/>
      <c r="L2268" s="67"/>
      <c r="Y2268" s="69">
        <f>SUM(Y13:Y2267)</f>
        <v>0</v>
      </c>
      <c r="Z2268" s="69">
        <f>SUM(Z13:Z2267)</f>
        <v>0</v>
      </c>
      <c r="AA2268" s="69">
        <f>SUM(AA13:AA2267)</f>
        <v>0</v>
      </c>
    </row>
    <row r="2269" spans="1:42" ht="11.25" customHeight="1" x14ac:dyDescent="0.2">
      <c r="A2269" s="70" t="s">
        <v>1136</v>
      </c>
    </row>
    <row r="2270" spans="1:42" ht="409.6" hidden="1" customHeight="1" x14ac:dyDescent="0.2">
      <c r="A2270" s="273"/>
      <c r="B2270" s="274"/>
      <c r="C2270" s="274"/>
      <c r="D2270" s="274"/>
      <c r="E2270" s="274"/>
      <c r="F2270" s="274"/>
      <c r="G2270" s="274"/>
      <c r="H2270" s="274"/>
      <c r="I2270" s="274"/>
      <c r="J2270" s="274"/>
      <c r="K2270" s="274"/>
      <c r="L2270" s="274"/>
    </row>
  </sheetData>
  <mergeCells count="294">
    <mergeCell ref="A1:L1"/>
    <mergeCell ref="A2:C3"/>
    <mergeCell ref="D2:D3"/>
    <mergeCell ref="E2:F3"/>
    <mergeCell ref="G2:H3"/>
    <mergeCell ref="I2:I3"/>
    <mergeCell ref="J2:L3"/>
    <mergeCell ref="I4:I5"/>
    <mergeCell ref="A8:C9"/>
    <mergeCell ref="D8:D9"/>
    <mergeCell ref="E8:F9"/>
    <mergeCell ref="G8:H9"/>
    <mergeCell ref="I8:I9"/>
    <mergeCell ref="J8:L9"/>
    <mergeCell ref="J4:L5"/>
    <mergeCell ref="A6:C7"/>
    <mergeCell ref="D6:D7"/>
    <mergeCell ref="E6:F7"/>
    <mergeCell ref="G6:H7"/>
    <mergeCell ref="I6:I7"/>
    <mergeCell ref="J6:L7"/>
    <mergeCell ref="A4:C5"/>
    <mergeCell ref="D4:D5"/>
    <mergeCell ref="E4:F5"/>
    <mergeCell ref="G4:H5"/>
    <mergeCell ref="D24:G24"/>
    <mergeCell ref="D35:G35"/>
    <mergeCell ref="D48:G48"/>
    <mergeCell ref="D51:G51"/>
    <mergeCell ref="D82:G82"/>
    <mergeCell ref="D91:G91"/>
    <mergeCell ref="H10:J10"/>
    <mergeCell ref="K10:L10"/>
    <mergeCell ref="D12:G12"/>
    <mergeCell ref="D13:G13"/>
    <mergeCell ref="D18:G18"/>
    <mergeCell ref="D21:G21"/>
    <mergeCell ref="D152:G152"/>
    <mergeCell ref="D159:G159"/>
    <mergeCell ref="D160:G160"/>
    <mergeCell ref="D165:G165"/>
    <mergeCell ref="D168:G168"/>
    <mergeCell ref="D171:G171"/>
    <mergeCell ref="D115:G115"/>
    <mergeCell ref="D120:G120"/>
    <mergeCell ref="D131:G131"/>
    <mergeCell ref="D139:G139"/>
    <mergeCell ref="D147:G147"/>
    <mergeCell ref="D150:G150"/>
    <mergeCell ref="D266:G266"/>
    <mergeCell ref="D277:G277"/>
    <mergeCell ref="D285:G285"/>
    <mergeCell ref="D293:G293"/>
    <mergeCell ref="D295:G295"/>
    <mergeCell ref="D302:G302"/>
    <mergeCell ref="D182:G182"/>
    <mergeCell ref="D195:G195"/>
    <mergeCell ref="D198:G198"/>
    <mergeCell ref="D228:G228"/>
    <mergeCell ref="D238:G238"/>
    <mergeCell ref="D261:G261"/>
    <mergeCell ref="D341:G341"/>
    <mergeCell ref="D372:G372"/>
    <mergeCell ref="D382:G382"/>
    <mergeCell ref="D406:G406"/>
    <mergeCell ref="D411:G411"/>
    <mergeCell ref="D422:G422"/>
    <mergeCell ref="D303:G303"/>
    <mergeCell ref="D308:G308"/>
    <mergeCell ref="D311:G311"/>
    <mergeCell ref="D314:G314"/>
    <mergeCell ref="D325:G325"/>
    <mergeCell ref="D338:G338"/>
    <mergeCell ref="D456:G456"/>
    <mergeCell ref="D459:G459"/>
    <mergeCell ref="D462:G462"/>
    <mergeCell ref="D473:G473"/>
    <mergeCell ref="D486:G486"/>
    <mergeCell ref="D489:G489"/>
    <mergeCell ref="D430:G430"/>
    <mergeCell ref="D438:G438"/>
    <mergeCell ref="D441:G441"/>
    <mergeCell ref="D443:G443"/>
    <mergeCell ref="D450:G450"/>
    <mergeCell ref="D451:G451"/>
    <mergeCell ref="D586:G586"/>
    <mergeCell ref="D589:G589"/>
    <mergeCell ref="D591:G591"/>
    <mergeCell ref="D598:G598"/>
    <mergeCell ref="D599:G599"/>
    <mergeCell ref="D604:G604"/>
    <mergeCell ref="D520:G520"/>
    <mergeCell ref="D530:G530"/>
    <mergeCell ref="D554:G554"/>
    <mergeCell ref="D559:G559"/>
    <mergeCell ref="D570:G570"/>
    <mergeCell ref="D578:G578"/>
    <mergeCell ref="D680:G680"/>
    <mergeCell ref="D704:G704"/>
    <mergeCell ref="D709:G709"/>
    <mergeCell ref="D720:G720"/>
    <mergeCell ref="D727:G727"/>
    <mergeCell ref="D734:G734"/>
    <mergeCell ref="D607:G607"/>
    <mergeCell ref="D610:G610"/>
    <mergeCell ref="D621:G621"/>
    <mergeCell ref="D634:G634"/>
    <mergeCell ref="D637:G637"/>
    <mergeCell ref="D670:G670"/>
    <mergeCell ref="D766:G766"/>
    <mergeCell ref="D779:G779"/>
    <mergeCell ref="D782:G782"/>
    <mergeCell ref="D814:G814"/>
    <mergeCell ref="D824:G824"/>
    <mergeCell ref="D848:G848"/>
    <mergeCell ref="D736:G736"/>
    <mergeCell ref="D743:G743"/>
    <mergeCell ref="D744:G744"/>
    <mergeCell ref="D749:G749"/>
    <mergeCell ref="D752:G752"/>
    <mergeCell ref="D755:G755"/>
    <mergeCell ref="D890:G890"/>
    <mergeCell ref="D891:G891"/>
    <mergeCell ref="D896:G896"/>
    <mergeCell ref="D899:G899"/>
    <mergeCell ref="D902:G902"/>
    <mergeCell ref="D913:G913"/>
    <mergeCell ref="D853:G853"/>
    <mergeCell ref="D864:G864"/>
    <mergeCell ref="D871:G871"/>
    <mergeCell ref="D878:G878"/>
    <mergeCell ref="D881:G881"/>
    <mergeCell ref="D883:G883"/>
    <mergeCell ref="D1008:G1008"/>
    <mergeCell ref="D1016:G1016"/>
    <mergeCell ref="D1024:G1024"/>
    <mergeCell ref="D1027:G1027"/>
    <mergeCell ref="D1029:G1029"/>
    <mergeCell ref="D1036:G1036"/>
    <mergeCell ref="D926:G926"/>
    <mergeCell ref="D929:G929"/>
    <mergeCell ref="D960:G960"/>
    <mergeCell ref="D969:G969"/>
    <mergeCell ref="D992:G992"/>
    <mergeCell ref="D997:G997"/>
    <mergeCell ref="D1075:G1075"/>
    <mergeCell ref="D1106:G1106"/>
    <mergeCell ref="D1115:G1115"/>
    <mergeCell ref="D1139:G1139"/>
    <mergeCell ref="D1144:G1144"/>
    <mergeCell ref="D1155:G1155"/>
    <mergeCell ref="D1037:G1037"/>
    <mergeCell ref="D1042:G1042"/>
    <mergeCell ref="D1045:G1045"/>
    <mergeCell ref="D1048:G1048"/>
    <mergeCell ref="D1059:G1059"/>
    <mergeCell ref="D1072:G1072"/>
    <mergeCell ref="D1188:G1188"/>
    <mergeCell ref="D1191:G1191"/>
    <mergeCell ref="D1194:G1194"/>
    <mergeCell ref="D1205:G1205"/>
    <mergeCell ref="D1218:G1218"/>
    <mergeCell ref="D1221:G1221"/>
    <mergeCell ref="D1163:G1163"/>
    <mergeCell ref="D1171:G1171"/>
    <mergeCell ref="D1173:G1173"/>
    <mergeCell ref="D1175:G1175"/>
    <mergeCell ref="D1182:G1182"/>
    <mergeCell ref="D1183:G1183"/>
    <mergeCell ref="D1315:G1315"/>
    <mergeCell ref="D1317:G1317"/>
    <mergeCell ref="D1319:G1319"/>
    <mergeCell ref="D1326:G1326"/>
    <mergeCell ref="D1327:G1327"/>
    <mergeCell ref="D1332:G1332"/>
    <mergeCell ref="D1251:G1251"/>
    <mergeCell ref="D1260:G1260"/>
    <mergeCell ref="D1283:G1283"/>
    <mergeCell ref="D1288:G1288"/>
    <mergeCell ref="D1299:G1299"/>
    <mergeCell ref="D1307:G1307"/>
    <mergeCell ref="D1408:G1408"/>
    <mergeCell ref="D1432:G1432"/>
    <mergeCell ref="D1437:G1437"/>
    <mergeCell ref="D1448:G1448"/>
    <mergeCell ref="D1456:G1456"/>
    <mergeCell ref="D1464:G1464"/>
    <mergeCell ref="D1335:G1335"/>
    <mergeCell ref="D1338:G1338"/>
    <mergeCell ref="D1349:G1349"/>
    <mergeCell ref="D1362:G1362"/>
    <mergeCell ref="D1365:G1365"/>
    <mergeCell ref="D1398:G1398"/>
    <mergeCell ref="D1488:G1488"/>
    <mergeCell ref="D1499:G1499"/>
    <mergeCell ref="D1512:G1512"/>
    <mergeCell ref="D1515:G1515"/>
    <mergeCell ref="D1546:G1546"/>
    <mergeCell ref="D1556:G1556"/>
    <mergeCell ref="D1467:G1467"/>
    <mergeCell ref="D1469:G1469"/>
    <mergeCell ref="D1476:G1476"/>
    <mergeCell ref="D1477:G1477"/>
    <mergeCell ref="D1482:G1482"/>
    <mergeCell ref="D1485:G1485"/>
    <mergeCell ref="D1616:G1616"/>
    <mergeCell ref="D1623:G1623"/>
    <mergeCell ref="D1624:G1624"/>
    <mergeCell ref="D1629:G1629"/>
    <mergeCell ref="D1632:G1632"/>
    <mergeCell ref="D1635:G1635"/>
    <mergeCell ref="D1580:G1580"/>
    <mergeCell ref="D1585:G1585"/>
    <mergeCell ref="D1596:G1596"/>
    <mergeCell ref="D1604:G1604"/>
    <mergeCell ref="D1612:G1612"/>
    <mergeCell ref="D1614:G1614"/>
    <mergeCell ref="D1728:G1728"/>
    <mergeCell ref="D1733:G1733"/>
    <mergeCell ref="D1744:G1744"/>
    <mergeCell ref="D1752:G1752"/>
    <mergeCell ref="D1760:G1760"/>
    <mergeCell ref="D1762:G1762"/>
    <mergeCell ref="D1646:G1646"/>
    <mergeCell ref="D1659:G1659"/>
    <mergeCell ref="D1662:G1662"/>
    <mergeCell ref="D1694:G1694"/>
    <mergeCell ref="D1704:G1704"/>
    <mergeCell ref="D1793:G1793"/>
    <mergeCell ref="D1811:G1811"/>
    <mergeCell ref="D1820:G1820"/>
    <mergeCell ref="D1843:G1843"/>
    <mergeCell ref="D1848:G1848"/>
    <mergeCell ref="D1769:G1769"/>
    <mergeCell ref="D1770:G1770"/>
    <mergeCell ref="D1775:G1775"/>
    <mergeCell ref="D1778:G1778"/>
    <mergeCell ref="D1783:G1783"/>
    <mergeCell ref="D1790:G1790"/>
    <mergeCell ref="D1882:G1882"/>
    <mergeCell ref="D1885:G1885"/>
    <mergeCell ref="D1888:G1888"/>
    <mergeCell ref="D1893:G1893"/>
    <mergeCell ref="D1900:G1900"/>
    <mergeCell ref="D1903:G1903"/>
    <mergeCell ref="D1859:G1859"/>
    <mergeCell ref="D1865:G1865"/>
    <mergeCell ref="D1870:G1870"/>
    <mergeCell ref="D1872:G1872"/>
    <mergeCell ref="D1874:G1874"/>
    <mergeCell ref="D1881:G1881"/>
    <mergeCell ref="D1984:G1984"/>
    <mergeCell ref="D1991:G1991"/>
    <mergeCell ref="D1994:G1994"/>
    <mergeCell ref="D1996:G1996"/>
    <mergeCell ref="D2003:G2003"/>
    <mergeCell ref="D2004:G2004"/>
    <mergeCell ref="D1925:G1925"/>
    <mergeCell ref="D1935:G1935"/>
    <mergeCell ref="D1961:G1961"/>
    <mergeCell ref="D1966:G1966"/>
    <mergeCell ref="D1977:G1977"/>
    <mergeCell ref="D2062:G2062"/>
    <mergeCell ref="D2072:G2072"/>
    <mergeCell ref="D2102:G2102"/>
    <mergeCell ref="D2107:G2107"/>
    <mergeCell ref="D2118:G2118"/>
    <mergeCell ref="D2125:G2125"/>
    <mergeCell ref="D2007:G2007"/>
    <mergeCell ref="D2010:G2010"/>
    <mergeCell ref="D2015:G2015"/>
    <mergeCell ref="D2022:G2022"/>
    <mergeCell ref="D2025:G2025"/>
    <mergeCell ref="D2151:G2151"/>
    <mergeCell ref="D2156:G2156"/>
    <mergeCell ref="D2163:G2163"/>
    <mergeCell ref="D2166:G2166"/>
    <mergeCell ref="D2187:G2187"/>
    <mergeCell ref="D2132:G2132"/>
    <mergeCell ref="D2135:G2135"/>
    <mergeCell ref="D2137:G2137"/>
    <mergeCell ref="D2144:G2144"/>
    <mergeCell ref="D2145:G2145"/>
    <mergeCell ref="D2148:G2148"/>
    <mergeCell ref="D2259:G2259"/>
    <mergeCell ref="D2261:G2261"/>
    <mergeCell ref="H2268:I2268"/>
    <mergeCell ref="A2270:L2270"/>
    <mergeCell ref="D2199:G2199"/>
    <mergeCell ref="D2227:G2227"/>
    <mergeCell ref="D2232:G2232"/>
    <mergeCell ref="D2243:G2243"/>
    <mergeCell ref="D2250:G2250"/>
    <mergeCell ref="D2256:G2256"/>
  </mergeCells>
  <phoneticPr fontId="0" type="noConversion"/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2"/>
  <sheetViews>
    <sheetView workbookViewId="0">
      <selection sqref="A1:G1"/>
    </sheetView>
  </sheetViews>
  <sheetFormatPr defaultColWidth="11.5703125" defaultRowHeight="12.75" x14ac:dyDescent="0.2"/>
  <cols>
    <col min="1" max="2" width="16.5703125" customWidth="1"/>
    <col min="3" max="3" width="41.7109375" customWidth="1"/>
    <col min="4" max="4" width="22.140625" customWidth="1"/>
    <col min="5" max="5" width="21" customWidth="1"/>
    <col min="6" max="6" width="20.85546875" customWidth="1"/>
    <col min="7" max="7" width="19.7109375" customWidth="1"/>
    <col min="8" max="9" width="0" hidden="1" customWidth="1"/>
  </cols>
  <sheetData>
    <row r="1" spans="1:9" ht="72.95" customHeight="1" x14ac:dyDescent="0.35">
      <c r="A1" s="305" t="s">
        <v>1784</v>
      </c>
      <c r="B1" s="306"/>
      <c r="C1" s="306"/>
      <c r="D1" s="306"/>
      <c r="E1" s="306"/>
      <c r="F1" s="306"/>
      <c r="G1" s="306"/>
    </row>
    <row r="2" spans="1:9" x14ac:dyDescent="0.2">
      <c r="A2" s="307" t="s">
        <v>1</v>
      </c>
      <c r="B2" s="308" t="s">
        <v>1242</v>
      </c>
      <c r="C2" s="309"/>
      <c r="D2" s="311" t="s">
        <v>1720</v>
      </c>
      <c r="E2" s="311" t="s">
        <v>1725</v>
      </c>
      <c r="F2" s="312"/>
      <c r="G2" s="313"/>
      <c r="H2" s="3"/>
    </row>
    <row r="3" spans="1:9" x14ac:dyDescent="0.2">
      <c r="A3" s="296"/>
      <c r="B3" s="310"/>
      <c r="C3" s="310"/>
      <c r="D3" s="298"/>
      <c r="E3" s="298"/>
      <c r="F3" s="298"/>
      <c r="G3" s="299"/>
      <c r="H3" s="3"/>
    </row>
    <row r="4" spans="1:9" x14ac:dyDescent="0.2">
      <c r="A4" s="295" t="s">
        <v>2</v>
      </c>
      <c r="B4" s="297" t="s">
        <v>1243</v>
      </c>
      <c r="C4" s="298"/>
      <c r="D4" s="297" t="s">
        <v>1721</v>
      </c>
      <c r="E4" s="297" t="s">
        <v>1726</v>
      </c>
      <c r="F4" s="298"/>
      <c r="G4" s="299"/>
      <c r="H4" s="3"/>
    </row>
    <row r="5" spans="1:9" x14ac:dyDescent="0.2">
      <c r="A5" s="296"/>
      <c r="B5" s="298"/>
      <c r="C5" s="298"/>
      <c r="D5" s="298"/>
      <c r="E5" s="298"/>
      <c r="F5" s="298"/>
      <c r="G5" s="299"/>
      <c r="H5" s="3"/>
    </row>
    <row r="6" spans="1:9" x14ac:dyDescent="0.2">
      <c r="A6" s="295" t="s">
        <v>3</v>
      </c>
      <c r="B6" s="297" t="s">
        <v>1244</v>
      </c>
      <c r="C6" s="298"/>
      <c r="D6" s="297" t="s">
        <v>1722</v>
      </c>
      <c r="E6" s="297" t="s">
        <v>1727</v>
      </c>
      <c r="F6" s="298"/>
      <c r="G6" s="299"/>
      <c r="H6" s="3"/>
    </row>
    <row r="7" spans="1:9" x14ac:dyDescent="0.2">
      <c r="A7" s="296"/>
      <c r="B7" s="298"/>
      <c r="C7" s="298"/>
      <c r="D7" s="298"/>
      <c r="E7" s="298"/>
      <c r="F7" s="298"/>
      <c r="G7" s="299"/>
      <c r="H7" s="3"/>
    </row>
    <row r="8" spans="1:9" x14ac:dyDescent="0.2">
      <c r="A8" s="295" t="s">
        <v>1723</v>
      </c>
      <c r="B8" s="297" t="s">
        <v>1728</v>
      </c>
      <c r="C8" s="298"/>
      <c r="D8" s="302" t="s">
        <v>1705</v>
      </c>
      <c r="E8" s="303">
        <v>42970</v>
      </c>
      <c r="F8" s="298"/>
      <c r="G8" s="299"/>
      <c r="H8" s="3"/>
    </row>
    <row r="9" spans="1:9" x14ac:dyDescent="0.2">
      <c r="A9" s="300"/>
      <c r="B9" s="301"/>
      <c r="C9" s="301"/>
      <c r="D9" s="301"/>
      <c r="E9" s="301"/>
      <c r="F9" s="301"/>
      <c r="G9" s="304"/>
      <c r="H9" s="3"/>
    </row>
    <row r="10" spans="1:9" x14ac:dyDescent="0.2">
      <c r="A10" s="7" t="s">
        <v>1137</v>
      </c>
      <c r="B10" s="9" t="s">
        <v>1154</v>
      </c>
      <c r="C10" s="10" t="s">
        <v>1245</v>
      </c>
      <c r="D10" s="11" t="s">
        <v>1785</v>
      </c>
      <c r="E10" s="11" t="s">
        <v>1786</v>
      </c>
      <c r="F10" s="11" t="s">
        <v>1787</v>
      </c>
      <c r="G10" s="14" t="s">
        <v>1788</v>
      </c>
      <c r="H10" s="4"/>
    </row>
    <row r="11" spans="1:9" x14ac:dyDescent="0.2">
      <c r="A11" s="8" t="s">
        <v>1138</v>
      </c>
      <c r="B11" s="8"/>
      <c r="C11" s="8" t="s">
        <v>1247</v>
      </c>
      <c r="D11" s="12">
        <v>41477.06</v>
      </c>
      <c r="E11" s="12">
        <v>58444.17</v>
      </c>
      <c r="F11" s="12">
        <f t="shared" ref="F11:F74" si="0">D11+E11</f>
        <v>99921.23</v>
      </c>
      <c r="G11" s="12">
        <v>2.4444499999999998</v>
      </c>
      <c r="H11" s="5" t="s">
        <v>1789</v>
      </c>
      <c r="I11" s="5">
        <f t="shared" ref="I11:I74" si="1">IF(H11="T",0,F11)</f>
        <v>0</v>
      </c>
    </row>
    <row r="12" spans="1:9" x14ac:dyDescent="0.2">
      <c r="A12" s="2" t="s">
        <v>1138</v>
      </c>
      <c r="B12" s="2" t="s">
        <v>38</v>
      </c>
      <c r="C12" s="2" t="s">
        <v>1248</v>
      </c>
      <c r="D12" s="5">
        <v>97.95</v>
      </c>
      <c r="E12" s="5">
        <v>62.25</v>
      </c>
      <c r="F12" s="5">
        <f t="shared" si="0"/>
        <v>160.19999999999999</v>
      </c>
      <c r="G12" s="5">
        <v>6.1460000000000001E-2</v>
      </c>
      <c r="H12" s="5" t="s">
        <v>1790</v>
      </c>
      <c r="I12" s="5">
        <f t="shared" si="1"/>
        <v>160.19999999999999</v>
      </c>
    </row>
    <row r="13" spans="1:9" x14ac:dyDescent="0.2">
      <c r="A13" s="2" t="s">
        <v>1138</v>
      </c>
      <c r="B13" s="2" t="s">
        <v>39</v>
      </c>
      <c r="C13" s="2" t="s">
        <v>1252</v>
      </c>
      <c r="D13" s="5">
        <v>865.15</v>
      </c>
      <c r="E13" s="5">
        <v>148.72</v>
      </c>
      <c r="F13" s="5">
        <f t="shared" si="0"/>
        <v>1013.87</v>
      </c>
      <c r="G13" s="5">
        <v>0.15085999999999999</v>
      </c>
      <c r="H13" s="5" t="s">
        <v>1790</v>
      </c>
      <c r="I13" s="5">
        <f t="shared" si="1"/>
        <v>1013.87</v>
      </c>
    </row>
    <row r="14" spans="1:9" x14ac:dyDescent="0.2">
      <c r="A14" s="2" t="s">
        <v>1138</v>
      </c>
      <c r="B14" s="2" t="s">
        <v>43</v>
      </c>
      <c r="C14" s="2" t="s">
        <v>1254</v>
      </c>
      <c r="D14" s="5">
        <v>1085.7</v>
      </c>
      <c r="E14" s="5">
        <v>841.77</v>
      </c>
      <c r="F14" s="5">
        <f t="shared" si="0"/>
        <v>1927.47</v>
      </c>
      <c r="G14" s="5">
        <v>5.2449999999999997E-2</v>
      </c>
      <c r="H14" s="5" t="s">
        <v>1790</v>
      </c>
      <c r="I14" s="5">
        <f t="shared" si="1"/>
        <v>1927.47</v>
      </c>
    </row>
    <row r="15" spans="1:9" x14ac:dyDescent="0.2">
      <c r="A15" s="2" t="s">
        <v>1138</v>
      </c>
      <c r="B15" s="2" t="s">
        <v>68</v>
      </c>
      <c r="C15" s="2" t="s">
        <v>1257</v>
      </c>
      <c r="D15" s="5">
        <v>1872.79</v>
      </c>
      <c r="E15" s="5">
        <v>381.71</v>
      </c>
      <c r="F15" s="5">
        <f t="shared" si="0"/>
        <v>2254.5</v>
      </c>
      <c r="G15" s="5">
        <v>0.35387999999999997</v>
      </c>
      <c r="H15" s="5" t="s">
        <v>1790</v>
      </c>
      <c r="I15" s="5">
        <f t="shared" si="1"/>
        <v>2254.5</v>
      </c>
    </row>
    <row r="16" spans="1:9" x14ac:dyDescent="0.2">
      <c r="A16" s="2" t="s">
        <v>1138</v>
      </c>
      <c r="B16" s="2" t="s">
        <v>700</v>
      </c>
      <c r="C16" s="2" t="s">
        <v>1265</v>
      </c>
      <c r="D16" s="5">
        <v>6316.59</v>
      </c>
      <c r="E16" s="5">
        <v>1622.28</v>
      </c>
      <c r="F16" s="5">
        <f t="shared" si="0"/>
        <v>7938.87</v>
      </c>
      <c r="G16" s="5">
        <v>2.5739999999999999E-2</v>
      </c>
      <c r="H16" s="5" t="s">
        <v>1790</v>
      </c>
      <c r="I16" s="5">
        <f t="shared" si="1"/>
        <v>7938.87</v>
      </c>
    </row>
    <row r="17" spans="1:9" x14ac:dyDescent="0.2">
      <c r="A17" s="2" t="s">
        <v>1138</v>
      </c>
      <c r="B17" s="2" t="s">
        <v>710</v>
      </c>
      <c r="C17" s="2" t="s">
        <v>1273</v>
      </c>
      <c r="D17" s="5">
        <v>0</v>
      </c>
      <c r="E17" s="5">
        <v>21228</v>
      </c>
      <c r="F17" s="5">
        <f t="shared" si="0"/>
        <v>21228</v>
      </c>
      <c r="G17" s="5">
        <v>1.4599999999999999E-3</v>
      </c>
      <c r="H17" s="5" t="s">
        <v>1790</v>
      </c>
      <c r="I17" s="5">
        <f t="shared" si="1"/>
        <v>21228</v>
      </c>
    </row>
    <row r="18" spans="1:9" x14ac:dyDescent="0.2">
      <c r="A18" s="2" t="s">
        <v>1138</v>
      </c>
      <c r="B18" s="2" t="s">
        <v>714</v>
      </c>
      <c r="C18" s="2" t="s">
        <v>1276</v>
      </c>
      <c r="D18" s="5">
        <v>14975.42</v>
      </c>
      <c r="E18" s="5">
        <v>1210.58</v>
      </c>
      <c r="F18" s="5">
        <f t="shared" si="0"/>
        <v>16186</v>
      </c>
      <c r="G18" s="5">
        <v>5.3129999999999997E-2</v>
      </c>
      <c r="H18" s="5" t="s">
        <v>1790</v>
      </c>
      <c r="I18" s="5">
        <f t="shared" si="1"/>
        <v>16186</v>
      </c>
    </row>
    <row r="19" spans="1:9" x14ac:dyDescent="0.2">
      <c r="A19" s="2" t="s">
        <v>1138</v>
      </c>
      <c r="B19" s="2" t="s">
        <v>758</v>
      </c>
      <c r="C19" s="2" t="s">
        <v>1284</v>
      </c>
      <c r="D19" s="5">
        <v>1366.04</v>
      </c>
      <c r="E19" s="5">
        <v>471.68</v>
      </c>
      <c r="F19" s="5">
        <f t="shared" si="0"/>
        <v>1837.72</v>
      </c>
      <c r="G19" s="5">
        <v>5.6480000000000002E-2</v>
      </c>
      <c r="H19" s="5" t="s">
        <v>1790</v>
      </c>
      <c r="I19" s="5">
        <f t="shared" si="1"/>
        <v>1837.72</v>
      </c>
    </row>
    <row r="20" spans="1:9" x14ac:dyDescent="0.2">
      <c r="A20" s="2" t="s">
        <v>1138</v>
      </c>
      <c r="B20" s="2" t="s">
        <v>767</v>
      </c>
      <c r="C20" s="2" t="s">
        <v>1290</v>
      </c>
      <c r="D20" s="5">
        <v>12130.79</v>
      </c>
      <c r="E20" s="5">
        <v>6916.91</v>
      </c>
      <c r="F20" s="5">
        <f t="shared" si="0"/>
        <v>19047.7</v>
      </c>
      <c r="G20" s="5">
        <v>0.38335999999999998</v>
      </c>
      <c r="H20" s="5" t="s">
        <v>1790</v>
      </c>
      <c r="I20" s="5">
        <f t="shared" si="1"/>
        <v>19047.7</v>
      </c>
    </row>
    <row r="21" spans="1:9" x14ac:dyDescent="0.2">
      <c r="A21" s="2" t="s">
        <v>1138</v>
      </c>
      <c r="B21" s="2" t="s">
        <v>770</v>
      </c>
      <c r="C21" s="2" t="s">
        <v>1309</v>
      </c>
      <c r="D21" s="5">
        <v>52.68</v>
      </c>
      <c r="E21" s="5">
        <v>75.63</v>
      </c>
      <c r="F21" s="5">
        <f t="shared" si="0"/>
        <v>128.31</v>
      </c>
      <c r="G21" s="5">
        <v>5.9000000000000003E-4</v>
      </c>
      <c r="H21" s="5" t="s">
        <v>1790</v>
      </c>
      <c r="I21" s="5">
        <f t="shared" si="1"/>
        <v>128.31</v>
      </c>
    </row>
    <row r="22" spans="1:9" x14ac:dyDescent="0.2">
      <c r="A22" s="2" t="s">
        <v>1138</v>
      </c>
      <c r="B22" s="2" t="s">
        <v>99</v>
      </c>
      <c r="C22" s="2" t="s">
        <v>1312</v>
      </c>
      <c r="D22" s="5">
        <v>2713.95</v>
      </c>
      <c r="E22" s="5">
        <v>1766.29</v>
      </c>
      <c r="F22" s="5">
        <f t="shared" si="0"/>
        <v>4480.24</v>
      </c>
      <c r="G22" s="5">
        <v>1.8370000000000001E-2</v>
      </c>
      <c r="H22" s="5" t="s">
        <v>1790</v>
      </c>
      <c r="I22" s="5">
        <f t="shared" si="1"/>
        <v>4480.24</v>
      </c>
    </row>
    <row r="23" spans="1:9" x14ac:dyDescent="0.2">
      <c r="A23" s="2" t="s">
        <v>1138</v>
      </c>
      <c r="B23" s="2" t="s">
        <v>100</v>
      </c>
      <c r="C23" s="2" t="s">
        <v>1317</v>
      </c>
      <c r="D23" s="5">
        <v>0</v>
      </c>
      <c r="E23" s="5">
        <v>267.51</v>
      </c>
      <c r="F23" s="5">
        <f t="shared" si="0"/>
        <v>267.51</v>
      </c>
      <c r="G23" s="5">
        <v>7.5410000000000005E-2</v>
      </c>
      <c r="H23" s="5" t="s">
        <v>1790</v>
      </c>
      <c r="I23" s="5">
        <f t="shared" si="1"/>
        <v>267.51</v>
      </c>
    </row>
    <row r="24" spans="1:9" x14ac:dyDescent="0.2">
      <c r="A24" s="2" t="s">
        <v>1138</v>
      </c>
      <c r="B24" s="2" t="s">
        <v>101</v>
      </c>
      <c r="C24" s="2" t="s">
        <v>1325</v>
      </c>
      <c r="D24" s="5">
        <v>0</v>
      </c>
      <c r="E24" s="5">
        <v>2150.8000000000002</v>
      </c>
      <c r="F24" s="5">
        <f t="shared" si="0"/>
        <v>2150.8000000000002</v>
      </c>
      <c r="G24" s="5">
        <v>1.21126</v>
      </c>
      <c r="H24" s="5" t="s">
        <v>1790</v>
      </c>
      <c r="I24" s="5">
        <f t="shared" si="1"/>
        <v>2150.8000000000002</v>
      </c>
    </row>
    <row r="25" spans="1:9" x14ac:dyDescent="0.2">
      <c r="A25" s="2" t="s">
        <v>1138</v>
      </c>
      <c r="B25" s="2" t="s">
        <v>1221</v>
      </c>
      <c r="C25" s="2" t="s">
        <v>1333</v>
      </c>
      <c r="D25" s="5">
        <v>0</v>
      </c>
      <c r="E25" s="5">
        <v>249.34</v>
      </c>
      <c r="F25" s="5">
        <f t="shared" si="0"/>
        <v>249.34</v>
      </c>
      <c r="G25" s="5">
        <v>0</v>
      </c>
      <c r="H25" s="5" t="s">
        <v>1790</v>
      </c>
      <c r="I25" s="5">
        <f t="shared" si="1"/>
        <v>249.34</v>
      </c>
    </row>
    <row r="26" spans="1:9" x14ac:dyDescent="0.2">
      <c r="A26" s="2" t="s">
        <v>1138</v>
      </c>
      <c r="B26" s="2" t="s">
        <v>1223</v>
      </c>
      <c r="C26" s="2" t="s">
        <v>1336</v>
      </c>
      <c r="D26" s="5">
        <v>0</v>
      </c>
      <c r="E26" s="5">
        <v>18273.689999999999</v>
      </c>
      <c r="F26" s="5">
        <f t="shared" si="0"/>
        <v>18273.689999999999</v>
      </c>
      <c r="G26" s="5">
        <v>0</v>
      </c>
      <c r="H26" s="5" t="s">
        <v>1790</v>
      </c>
      <c r="I26" s="5">
        <f t="shared" si="1"/>
        <v>18273.689999999999</v>
      </c>
    </row>
    <row r="27" spans="1:9" x14ac:dyDescent="0.2">
      <c r="A27" s="2" t="s">
        <v>1138</v>
      </c>
      <c r="B27" s="2" t="s">
        <v>1224</v>
      </c>
      <c r="C27" s="2" t="s">
        <v>1337</v>
      </c>
      <c r="D27" s="5">
        <v>0</v>
      </c>
      <c r="E27" s="5">
        <v>2777.01</v>
      </c>
      <c r="F27" s="5">
        <f t="shared" si="0"/>
        <v>2777.01</v>
      </c>
      <c r="G27" s="5">
        <v>0</v>
      </c>
      <c r="H27" s="5" t="s">
        <v>1790</v>
      </c>
      <c r="I27" s="5">
        <f t="shared" si="1"/>
        <v>2777.01</v>
      </c>
    </row>
    <row r="28" spans="1:9" x14ac:dyDescent="0.2">
      <c r="A28" s="2" t="s">
        <v>1139</v>
      </c>
      <c r="B28" s="2"/>
      <c r="C28" s="2" t="s">
        <v>1344</v>
      </c>
      <c r="D28" s="5">
        <v>66722.509999999995</v>
      </c>
      <c r="E28" s="5">
        <v>74420</v>
      </c>
      <c r="F28" s="5">
        <f t="shared" si="0"/>
        <v>141142.51</v>
      </c>
      <c r="G28" s="5">
        <v>3.4197700000000002</v>
      </c>
      <c r="H28" s="5" t="s">
        <v>1789</v>
      </c>
      <c r="I28" s="5">
        <f t="shared" si="1"/>
        <v>0</v>
      </c>
    </row>
    <row r="29" spans="1:9" x14ac:dyDescent="0.2">
      <c r="A29" s="2" t="s">
        <v>1139</v>
      </c>
      <c r="B29" s="2" t="s">
        <v>38</v>
      </c>
      <c r="C29" s="2" t="s">
        <v>1248</v>
      </c>
      <c r="D29" s="5">
        <v>97.95</v>
      </c>
      <c r="E29" s="5">
        <v>62.25</v>
      </c>
      <c r="F29" s="5">
        <f t="shared" si="0"/>
        <v>160.19999999999999</v>
      </c>
      <c r="G29" s="5">
        <v>6.1460000000000001E-2</v>
      </c>
      <c r="H29" s="5" t="s">
        <v>1790</v>
      </c>
      <c r="I29" s="5">
        <f t="shared" si="1"/>
        <v>160.19999999999999</v>
      </c>
    </row>
    <row r="30" spans="1:9" x14ac:dyDescent="0.2">
      <c r="A30" s="2" t="s">
        <v>1139</v>
      </c>
      <c r="B30" s="2" t="s">
        <v>39</v>
      </c>
      <c r="C30" s="2" t="s">
        <v>1252</v>
      </c>
      <c r="D30" s="5">
        <v>726</v>
      </c>
      <c r="E30" s="5">
        <v>124.8</v>
      </c>
      <c r="F30" s="5">
        <f t="shared" si="0"/>
        <v>850.8</v>
      </c>
      <c r="G30" s="5">
        <v>0.12659999999999999</v>
      </c>
      <c r="H30" s="5" t="s">
        <v>1790</v>
      </c>
      <c r="I30" s="5">
        <f t="shared" si="1"/>
        <v>850.8</v>
      </c>
    </row>
    <row r="31" spans="1:9" x14ac:dyDescent="0.2">
      <c r="A31" s="2" t="s">
        <v>1139</v>
      </c>
      <c r="B31" s="2" t="s">
        <v>43</v>
      </c>
      <c r="C31" s="2" t="s">
        <v>1254</v>
      </c>
      <c r="D31" s="5">
        <v>2129.0500000000002</v>
      </c>
      <c r="E31" s="5">
        <v>1650.71</v>
      </c>
      <c r="F31" s="5">
        <f t="shared" si="0"/>
        <v>3779.76</v>
      </c>
      <c r="G31" s="5">
        <v>0.10285999999999999</v>
      </c>
      <c r="H31" s="5" t="s">
        <v>1790</v>
      </c>
      <c r="I31" s="5">
        <f t="shared" si="1"/>
        <v>3779.76</v>
      </c>
    </row>
    <row r="32" spans="1:9" x14ac:dyDescent="0.2">
      <c r="A32" s="2" t="s">
        <v>1139</v>
      </c>
      <c r="B32" s="2" t="s">
        <v>68</v>
      </c>
      <c r="C32" s="2" t="s">
        <v>1257</v>
      </c>
      <c r="D32" s="5">
        <v>3529.53</v>
      </c>
      <c r="E32" s="5">
        <v>726.82</v>
      </c>
      <c r="F32" s="5">
        <f t="shared" si="0"/>
        <v>4256.3500000000004</v>
      </c>
      <c r="G32" s="5">
        <v>0.48209999999999997</v>
      </c>
      <c r="H32" s="5" t="s">
        <v>1790</v>
      </c>
      <c r="I32" s="5">
        <f t="shared" si="1"/>
        <v>4256.3500000000004</v>
      </c>
    </row>
    <row r="33" spans="1:9" x14ac:dyDescent="0.2">
      <c r="A33" s="2" t="s">
        <v>1139</v>
      </c>
      <c r="B33" s="2" t="s">
        <v>700</v>
      </c>
      <c r="C33" s="2" t="s">
        <v>1265</v>
      </c>
      <c r="D33" s="5">
        <v>8229.92</v>
      </c>
      <c r="E33" s="5">
        <v>2302.42</v>
      </c>
      <c r="F33" s="5">
        <f t="shared" si="0"/>
        <v>10532.34</v>
      </c>
      <c r="G33" s="5">
        <v>3.567E-2</v>
      </c>
      <c r="H33" s="5" t="s">
        <v>1790</v>
      </c>
      <c r="I33" s="5">
        <f t="shared" si="1"/>
        <v>10532.34</v>
      </c>
    </row>
    <row r="34" spans="1:9" x14ac:dyDescent="0.2">
      <c r="A34" s="2" t="s">
        <v>1139</v>
      </c>
      <c r="B34" s="2" t="s">
        <v>710</v>
      </c>
      <c r="C34" s="2" t="s">
        <v>1273</v>
      </c>
      <c r="D34" s="5">
        <v>0</v>
      </c>
      <c r="E34" s="5">
        <v>21228</v>
      </c>
      <c r="F34" s="5">
        <f t="shared" si="0"/>
        <v>21228</v>
      </c>
      <c r="G34" s="5">
        <v>1.4599999999999999E-3</v>
      </c>
      <c r="H34" s="5" t="s">
        <v>1790</v>
      </c>
      <c r="I34" s="5">
        <f t="shared" si="1"/>
        <v>21228</v>
      </c>
    </row>
    <row r="35" spans="1:9" x14ac:dyDescent="0.2">
      <c r="A35" s="2" t="s">
        <v>1139</v>
      </c>
      <c r="B35" s="2" t="s">
        <v>714</v>
      </c>
      <c r="C35" s="2" t="s">
        <v>1276</v>
      </c>
      <c r="D35" s="5">
        <v>23296.54</v>
      </c>
      <c r="E35" s="5">
        <v>1569.69</v>
      </c>
      <c r="F35" s="5">
        <f t="shared" si="0"/>
        <v>24866.23</v>
      </c>
      <c r="G35" s="5">
        <v>7.3480000000000004E-2</v>
      </c>
      <c r="H35" s="5" t="s">
        <v>1790</v>
      </c>
      <c r="I35" s="5">
        <f t="shared" si="1"/>
        <v>24866.23</v>
      </c>
    </row>
    <row r="36" spans="1:9" x14ac:dyDescent="0.2">
      <c r="A36" s="2" t="s">
        <v>1139</v>
      </c>
      <c r="B36" s="2" t="s">
        <v>758</v>
      </c>
      <c r="C36" s="2" t="s">
        <v>1284</v>
      </c>
      <c r="D36" s="5">
        <v>2760.23</v>
      </c>
      <c r="E36" s="5">
        <v>945.19</v>
      </c>
      <c r="F36" s="5">
        <f t="shared" si="0"/>
        <v>3705.42</v>
      </c>
      <c r="G36" s="5">
        <v>0.11415</v>
      </c>
      <c r="H36" s="5" t="s">
        <v>1790</v>
      </c>
      <c r="I36" s="5">
        <f t="shared" si="1"/>
        <v>3705.42</v>
      </c>
    </row>
    <row r="37" spans="1:9" x14ac:dyDescent="0.2">
      <c r="A37" s="2" t="s">
        <v>1139</v>
      </c>
      <c r="B37" s="2" t="s">
        <v>767</v>
      </c>
      <c r="C37" s="2" t="s">
        <v>1290</v>
      </c>
      <c r="D37" s="5">
        <v>20428.57</v>
      </c>
      <c r="E37" s="5">
        <v>11209.52</v>
      </c>
      <c r="F37" s="5">
        <f t="shared" si="0"/>
        <v>31638.09</v>
      </c>
      <c r="G37" s="5">
        <v>0.66473000000000004</v>
      </c>
      <c r="H37" s="5" t="s">
        <v>1790</v>
      </c>
      <c r="I37" s="5">
        <f t="shared" si="1"/>
        <v>31638.09</v>
      </c>
    </row>
    <row r="38" spans="1:9" x14ac:dyDescent="0.2">
      <c r="A38" s="2" t="s">
        <v>1139</v>
      </c>
      <c r="B38" s="2" t="s">
        <v>770</v>
      </c>
      <c r="C38" s="2" t="s">
        <v>1309</v>
      </c>
      <c r="D38" s="5">
        <v>103.3</v>
      </c>
      <c r="E38" s="5">
        <v>148.31</v>
      </c>
      <c r="F38" s="5">
        <f t="shared" si="0"/>
        <v>251.61</v>
      </c>
      <c r="G38" s="5">
        <v>1.16E-3</v>
      </c>
      <c r="H38" s="5" t="s">
        <v>1790</v>
      </c>
      <c r="I38" s="5">
        <f t="shared" si="1"/>
        <v>251.61</v>
      </c>
    </row>
    <row r="39" spans="1:9" x14ac:dyDescent="0.2">
      <c r="A39" s="2" t="s">
        <v>1139</v>
      </c>
      <c r="B39" s="2" t="s">
        <v>99</v>
      </c>
      <c r="C39" s="2" t="s">
        <v>1312</v>
      </c>
      <c r="D39" s="5">
        <v>5421.42</v>
      </c>
      <c r="E39" s="5">
        <v>3204.71</v>
      </c>
      <c r="F39" s="5">
        <f t="shared" si="0"/>
        <v>8626.130000000001</v>
      </c>
      <c r="G39" s="5">
        <v>3.6560000000000002E-2</v>
      </c>
      <c r="H39" s="5" t="s">
        <v>1790</v>
      </c>
      <c r="I39" s="5">
        <f t="shared" si="1"/>
        <v>8626.130000000001</v>
      </c>
    </row>
    <row r="40" spans="1:9" x14ac:dyDescent="0.2">
      <c r="A40" s="2" t="s">
        <v>1139</v>
      </c>
      <c r="B40" s="2" t="s">
        <v>100</v>
      </c>
      <c r="C40" s="2" t="s">
        <v>1317</v>
      </c>
      <c r="D40" s="5">
        <v>0</v>
      </c>
      <c r="E40" s="5">
        <v>522.67999999999995</v>
      </c>
      <c r="F40" s="5">
        <f t="shared" si="0"/>
        <v>522.67999999999995</v>
      </c>
      <c r="G40" s="5">
        <v>0.14588000000000001</v>
      </c>
      <c r="H40" s="5" t="s">
        <v>1790</v>
      </c>
      <c r="I40" s="5">
        <f t="shared" si="1"/>
        <v>522.67999999999995</v>
      </c>
    </row>
    <row r="41" spans="1:9" x14ac:dyDescent="0.2">
      <c r="A41" s="2" t="s">
        <v>1139</v>
      </c>
      <c r="B41" s="2" t="s">
        <v>101</v>
      </c>
      <c r="C41" s="2" t="s">
        <v>1325</v>
      </c>
      <c r="D41" s="5">
        <v>0</v>
      </c>
      <c r="E41" s="5">
        <v>2865.68</v>
      </c>
      <c r="F41" s="5">
        <f t="shared" si="0"/>
        <v>2865.68</v>
      </c>
      <c r="G41" s="5">
        <v>1.5736600000000001</v>
      </c>
      <c r="H41" s="5" t="s">
        <v>1790</v>
      </c>
      <c r="I41" s="5">
        <f t="shared" si="1"/>
        <v>2865.68</v>
      </c>
    </row>
    <row r="42" spans="1:9" x14ac:dyDescent="0.2">
      <c r="A42" s="2" t="s">
        <v>1139</v>
      </c>
      <c r="B42" s="2" t="s">
        <v>1223</v>
      </c>
      <c r="C42" s="2" t="s">
        <v>1336</v>
      </c>
      <c r="D42" s="5">
        <v>0</v>
      </c>
      <c r="E42" s="5">
        <v>24156.54</v>
      </c>
      <c r="F42" s="5">
        <f t="shared" si="0"/>
        <v>24156.54</v>
      </c>
      <c r="G42" s="5">
        <v>0</v>
      </c>
      <c r="H42" s="5" t="s">
        <v>1790</v>
      </c>
      <c r="I42" s="5">
        <f t="shared" si="1"/>
        <v>24156.54</v>
      </c>
    </row>
    <row r="43" spans="1:9" x14ac:dyDescent="0.2">
      <c r="A43" s="2" t="s">
        <v>1139</v>
      </c>
      <c r="B43" s="2" t="s">
        <v>1224</v>
      </c>
      <c r="C43" s="2" t="s">
        <v>1337</v>
      </c>
      <c r="D43" s="5">
        <v>0</v>
      </c>
      <c r="E43" s="5">
        <v>3702.68</v>
      </c>
      <c r="F43" s="5">
        <f t="shared" si="0"/>
        <v>3702.68</v>
      </c>
      <c r="G43" s="5">
        <v>0</v>
      </c>
      <c r="H43" s="5" t="s">
        <v>1790</v>
      </c>
      <c r="I43" s="5">
        <f t="shared" si="1"/>
        <v>3702.68</v>
      </c>
    </row>
    <row r="44" spans="1:9" x14ac:dyDescent="0.2">
      <c r="A44" s="2" t="s">
        <v>1140</v>
      </c>
      <c r="B44" s="2"/>
      <c r="C44" s="2" t="s">
        <v>1376</v>
      </c>
      <c r="D44" s="5">
        <v>66722.509999999995</v>
      </c>
      <c r="E44" s="5">
        <v>74954.070000000007</v>
      </c>
      <c r="F44" s="5">
        <f t="shared" si="0"/>
        <v>141676.58000000002</v>
      </c>
      <c r="G44" s="5">
        <v>3.4197700000000002</v>
      </c>
      <c r="H44" s="5" t="s">
        <v>1789</v>
      </c>
      <c r="I44" s="5">
        <f t="shared" si="1"/>
        <v>0</v>
      </c>
    </row>
    <row r="45" spans="1:9" x14ac:dyDescent="0.2">
      <c r="A45" s="2" t="s">
        <v>1140</v>
      </c>
      <c r="B45" s="2" t="s">
        <v>38</v>
      </c>
      <c r="C45" s="2" t="s">
        <v>1248</v>
      </c>
      <c r="D45" s="5">
        <v>97.95</v>
      </c>
      <c r="E45" s="5">
        <v>62.25</v>
      </c>
      <c r="F45" s="5">
        <f t="shared" si="0"/>
        <v>160.19999999999999</v>
      </c>
      <c r="G45" s="5">
        <v>6.1460000000000001E-2</v>
      </c>
      <c r="H45" s="5" t="s">
        <v>1790</v>
      </c>
      <c r="I45" s="5">
        <f t="shared" si="1"/>
        <v>160.19999999999999</v>
      </c>
    </row>
    <row r="46" spans="1:9" x14ac:dyDescent="0.2">
      <c r="A46" s="2" t="s">
        <v>1140</v>
      </c>
      <c r="B46" s="2" t="s">
        <v>39</v>
      </c>
      <c r="C46" s="2" t="s">
        <v>1252</v>
      </c>
      <c r="D46" s="5">
        <v>726</v>
      </c>
      <c r="E46" s="5">
        <v>124.8</v>
      </c>
      <c r="F46" s="5">
        <f t="shared" si="0"/>
        <v>850.8</v>
      </c>
      <c r="G46" s="5">
        <v>0.12659999999999999</v>
      </c>
      <c r="H46" s="5" t="s">
        <v>1790</v>
      </c>
      <c r="I46" s="5">
        <f t="shared" si="1"/>
        <v>850.8</v>
      </c>
    </row>
    <row r="47" spans="1:9" x14ac:dyDescent="0.2">
      <c r="A47" s="2" t="s">
        <v>1140</v>
      </c>
      <c r="B47" s="2" t="s">
        <v>43</v>
      </c>
      <c r="C47" s="2" t="s">
        <v>1254</v>
      </c>
      <c r="D47" s="5">
        <v>2129.0500000000002</v>
      </c>
      <c r="E47" s="5">
        <v>1650.71</v>
      </c>
      <c r="F47" s="5">
        <f t="shared" si="0"/>
        <v>3779.76</v>
      </c>
      <c r="G47" s="5">
        <v>0.10285999999999999</v>
      </c>
      <c r="H47" s="5" t="s">
        <v>1790</v>
      </c>
      <c r="I47" s="5">
        <f t="shared" si="1"/>
        <v>3779.76</v>
      </c>
    </row>
    <row r="48" spans="1:9" x14ac:dyDescent="0.2">
      <c r="A48" s="2" t="s">
        <v>1140</v>
      </c>
      <c r="B48" s="2" t="s">
        <v>68</v>
      </c>
      <c r="C48" s="2" t="s">
        <v>1257</v>
      </c>
      <c r="D48" s="5">
        <v>3529.53</v>
      </c>
      <c r="E48" s="5">
        <v>726.82</v>
      </c>
      <c r="F48" s="5">
        <f t="shared" si="0"/>
        <v>4256.3500000000004</v>
      </c>
      <c r="G48" s="5">
        <v>0.48209999999999997</v>
      </c>
      <c r="H48" s="5" t="s">
        <v>1790</v>
      </c>
      <c r="I48" s="5">
        <f t="shared" si="1"/>
        <v>4256.3500000000004</v>
      </c>
    </row>
    <row r="49" spans="1:9" x14ac:dyDescent="0.2">
      <c r="A49" s="2" t="s">
        <v>1140</v>
      </c>
      <c r="B49" s="2" t="s">
        <v>700</v>
      </c>
      <c r="C49" s="2" t="s">
        <v>1265</v>
      </c>
      <c r="D49" s="5">
        <v>8229.92</v>
      </c>
      <c r="E49" s="5">
        <v>2302.42</v>
      </c>
      <c r="F49" s="5">
        <f t="shared" si="0"/>
        <v>10532.34</v>
      </c>
      <c r="G49" s="5">
        <v>3.567E-2</v>
      </c>
      <c r="H49" s="5" t="s">
        <v>1790</v>
      </c>
      <c r="I49" s="5">
        <f t="shared" si="1"/>
        <v>10532.34</v>
      </c>
    </row>
    <row r="50" spans="1:9" x14ac:dyDescent="0.2">
      <c r="A50" s="2" t="s">
        <v>1140</v>
      </c>
      <c r="B50" s="2" t="s">
        <v>710</v>
      </c>
      <c r="C50" s="2" t="s">
        <v>1273</v>
      </c>
      <c r="D50" s="5">
        <v>0</v>
      </c>
      <c r="E50" s="5">
        <v>21228</v>
      </c>
      <c r="F50" s="5">
        <f t="shared" si="0"/>
        <v>21228</v>
      </c>
      <c r="G50" s="5">
        <v>1.4599999999999999E-3</v>
      </c>
      <c r="H50" s="5" t="s">
        <v>1790</v>
      </c>
      <c r="I50" s="5">
        <f t="shared" si="1"/>
        <v>21228</v>
      </c>
    </row>
    <row r="51" spans="1:9" x14ac:dyDescent="0.2">
      <c r="A51" s="2" t="s">
        <v>1140</v>
      </c>
      <c r="B51" s="2" t="s">
        <v>714</v>
      </c>
      <c r="C51" s="2" t="s">
        <v>1276</v>
      </c>
      <c r="D51" s="5">
        <v>23296.54</v>
      </c>
      <c r="E51" s="5">
        <v>1568.96</v>
      </c>
      <c r="F51" s="5">
        <f t="shared" si="0"/>
        <v>24865.5</v>
      </c>
      <c r="G51" s="5">
        <v>7.3480000000000004E-2</v>
      </c>
      <c r="H51" s="5" t="s">
        <v>1790</v>
      </c>
      <c r="I51" s="5">
        <f t="shared" si="1"/>
        <v>24865.5</v>
      </c>
    </row>
    <row r="52" spans="1:9" x14ac:dyDescent="0.2">
      <c r="A52" s="2" t="s">
        <v>1140</v>
      </c>
      <c r="B52" s="2" t="s">
        <v>758</v>
      </c>
      <c r="C52" s="2" t="s">
        <v>1284</v>
      </c>
      <c r="D52" s="5">
        <v>2760.23</v>
      </c>
      <c r="E52" s="5">
        <v>945.19</v>
      </c>
      <c r="F52" s="5">
        <f t="shared" si="0"/>
        <v>3705.42</v>
      </c>
      <c r="G52" s="5">
        <v>0.11415</v>
      </c>
      <c r="H52" s="5" t="s">
        <v>1790</v>
      </c>
      <c r="I52" s="5">
        <f t="shared" si="1"/>
        <v>3705.42</v>
      </c>
    </row>
    <row r="53" spans="1:9" x14ac:dyDescent="0.2">
      <c r="A53" s="2" t="s">
        <v>1140</v>
      </c>
      <c r="B53" s="2" t="s">
        <v>767</v>
      </c>
      <c r="C53" s="2" t="s">
        <v>1290</v>
      </c>
      <c r="D53" s="5">
        <v>20428.57</v>
      </c>
      <c r="E53" s="5">
        <v>11494.98</v>
      </c>
      <c r="F53" s="5">
        <f t="shared" si="0"/>
        <v>31923.55</v>
      </c>
      <c r="G53" s="5">
        <v>0.66473000000000004</v>
      </c>
      <c r="H53" s="5" t="s">
        <v>1790</v>
      </c>
      <c r="I53" s="5">
        <f t="shared" si="1"/>
        <v>31923.55</v>
      </c>
    </row>
    <row r="54" spans="1:9" x14ac:dyDescent="0.2">
      <c r="A54" s="2" t="s">
        <v>1140</v>
      </c>
      <c r="B54" s="2" t="s">
        <v>770</v>
      </c>
      <c r="C54" s="2" t="s">
        <v>1309</v>
      </c>
      <c r="D54" s="5">
        <v>103.3</v>
      </c>
      <c r="E54" s="5">
        <v>148.31</v>
      </c>
      <c r="F54" s="5">
        <f t="shared" si="0"/>
        <v>251.61</v>
      </c>
      <c r="G54" s="5">
        <v>1.16E-3</v>
      </c>
      <c r="H54" s="5" t="s">
        <v>1790</v>
      </c>
      <c r="I54" s="5">
        <f t="shared" si="1"/>
        <v>251.61</v>
      </c>
    </row>
    <row r="55" spans="1:9" x14ac:dyDescent="0.2">
      <c r="A55" s="2" t="s">
        <v>1140</v>
      </c>
      <c r="B55" s="2" t="s">
        <v>99</v>
      </c>
      <c r="C55" s="2" t="s">
        <v>1312</v>
      </c>
      <c r="D55" s="5">
        <v>5421.42</v>
      </c>
      <c r="E55" s="5">
        <v>3204.71</v>
      </c>
      <c r="F55" s="5">
        <f t="shared" si="0"/>
        <v>8626.130000000001</v>
      </c>
      <c r="G55" s="5">
        <v>3.6560000000000002E-2</v>
      </c>
      <c r="H55" s="5" t="s">
        <v>1790</v>
      </c>
      <c r="I55" s="5">
        <f t="shared" si="1"/>
        <v>8626.130000000001</v>
      </c>
    </row>
    <row r="56" spans="1:9" x14ac:dyDescent="0.2">
      <c r="A56" s="2" t="s">
        <v>1140</v>
      </c>
      <c r="B56" s="2" t="s">
        <v>100</v>
      </c>
      <c r="C56" s="2" t="s">
        <v>1317</v>
      </c>
      <c r="D56" s="5">
        <v>0</v>
      </c>
      <c r="E56" s="5">
        <v>522.67999999999995</v>
      </c>
      <c r="F56" s="5">
        <f t="shared" si="0"/>
        <v>522.67999999999995</v>
      </c>
      <c r="G56" s="5">
        <v>0.14588000000000001</v>
      </c>
      <c r="H56" s="5" t="s">
        <v>1790</v>
      </c>
      <c r="I56" s="5">
        <f t="shared" si="1"/>
        <v>522.67999999999995</v>
      </c>
    </row>
    <row r="57" spans="1:9" x14ac:dyDescent="0.2">
      <c r="A57" s="2" t="s">
        <v>1140</v>
      </c>
      <c r="B57" s="2" t="s">
        <v>101</v>
      </c>
      <c r="C57" s="2" t="s">
        <v>1325</v>
      </c>
      <c r="D57" s="5">
        <v>0</v>
      </c>
      <c r="E57" s="5">
        <v>2865.68</v>
      </c>
      <c r="F57" s="5">
        <f t="shared" si="0"/>
        <v>2865.68</v>
      </c>
      <c r="G57" s="5">
        <v>1.5736600000000001</v>
      </c>
      <c r="H57" s="5" t="s">
        <v>1790</v>
      </c>
      <c r="I57" s="5">
        <f t="shared" si="1"/>
        <v>2865.68</v>
      </c>
    </row>
    <row r="58" spans="1:9" x14ac:dyDescent="0.2">
      <c r="A58" s="2" t="s">
        <v>1140</v>
      </c>
      <c r="B58" s="2" t="s">
        <v>1221</v>
      </c>
      <c r="C58" s="2" t="s">
        <v>1333</v>
      </c>
      <c r="D58" s="5">
        <v>0</v>
      </c>
      <c r="E58" s="5">
        <v>249.34</v>
      </c>
      <c r="F58" s="5">
        <f t="shared" si="0"/>
        <v>249.34</v>
      </c>
      <c r="G58" s="5">
        <v>0</v>
      </c>
      <c r="H58" s="5" t="s">
        <v>1790</v>
      </c>
      <c r="I58" s="5">
        <f t="shared" si="1"/>
        <v>249.34</v>
      </c>
    </row>
    <row r="59" spans="1:9" x14ac:dyDescent="0.2">
      <c r="A59" s="2" t="s">
        <v>1140</v>
      </c>
      <c r="B59" s="2" t="s">
        <v>1223</v>
      </c>
      <c r="C59" s="2" t="s">
        <v>1336</v>
      </c>
      <c r="D59" s="5">
        <v>0</v>
      </c>
      <c r="E59" s="5">
        <v>24156.54</v>
      </c>
      <c r="F59" s="5">
        <f t="shared" si="0"/>
        <v>24156.54</v>
      </c>
      <c r="G59" s="5">
        <v>0</v>
      </c>
      <c r="H59" s="5" t="s">
        <v>1790</v>
      </c>
      <c r="I59" s="5">
        <f t="shared" si="1"/>
        <v>24156.54</v>
      </c>
    </row>
    <row r="60" spans="1:9" x14ac:dyDescent="0.2">
      <c r="A60" s="2" t="s">
        <v>1140</v>
      </c>
      <c r="B60" s="2" t="s">
        <v>1224</v>
      </c>
      <c r="C60" s="2" t="s">
        <v>1337</v>
      </c>
      <c r="D60" s="5">
        <v>0</v>
      </c>
      <c r="E60" s="5">
        <v>3702.68</v>
      </c>
      <c r="F60" s="5">
        <f t="shared" si="0"/>
        <v>3702.68</v>
      </c>
      <c r="G60" s="5">
        <v>0</v>
      </c>
      <c r="H60" s="5" t="s">
        <v>1790</v>
      </c>
      <c r="I60" s="5">
        <f t="shared" si="1"/>
        <v>3702.68</v>
      </c>
    </row>
    <row r="61" spans="1:9" x14ac:dyDescent="0.2">
      <c r="A61" s="2" t="s">
        <v>1141</v>
      </c>
      <c r="B61" s="2"/>
      <c r="C61" s="2" t="s">
        <v>1382</v>
      </c>
      <c r="D61" s="5">
        <v>59687.58</v>
      </c>
      <c r="E61" s="5">
        <v>71854.45</v>
      </c>
      <c r="F61" s="5">
        <f t="shared" si="0"/>
        <v>131542.03</v>
      </c>
      <c r="G61" s="5">
        <v>3.4086599999999998</v>
      </c>
      <c r="H61" s="5" t="s">
        <v>1789</v>
      </c>
      <c r="I61" s="5">
        <f t="shared" si="1"/>
        <v>0</v>
      </c>
    </row>
    <row r="62" spans="1:9" x14ac:dyDescent="0.2">
      <c r="A62" s="2" t="s">
        <v>1141</v>
      </c>
      <c r="B62" s="2" t="s">
        <v>38</v>
      </c>
      <c r="C62" s="2" t="s">
        <v>1248</v>
      </c>
      <c r="D62" s="5">
        <v>97.95</v>
      </c>
      <c r="E62" s="5">
        <v>62.25</v>
      </c>
      <c r="F62" s="5">
        <f t="shared" si="0"/>
        <v>160.19999999999999</v>
      </c>
      <c r="G62" s="5">
        <v>6.1460000000000001E-2</v>
      </c>
      <c r="H62" s="5" t="s">
        <v>1790</v>
      </c>
      <c r="I62" s="5">
        <f t="shared" si="1"/>
        <v>160.19999999999999</v>
      </c>
    </row>
    <row r="63" spans="1:9" x14ac:dyDescent="0.2">
      <c r="A63" s="2" t="s">
        <v>1141</v>
      </c>
      <c r="B63" s="2" t="s">
        <v>39</v>
      </c>
      <c r="C63" s="2" t="s">
        <v>1252</v>
      </c>
      <c r="D63" s="5">
        <v>816.75</v>
      </c>
      <c r="E63" s="5">
        <v>140.4</v>
      </c>
      <c r="F63" s="5">
        <f t="shared" si="0"/>
        <v>957.15</v>
      </c>
      <c r="G63" s="5">
        <v>0.14241999999999999</v>
      </c>
      <c r="H63" s="5" t="s">
        <v>1790</v>
      </c>
      <c r="I63" s="5">
        <f t="shared" si="1"/>
        <v>957.15</v>
      </c>
    </row>
    <row r="64" spans="1:9" x14ac:dyDescent="0.2">
      <c r="A64" s="2" t="s">
        <v>1141</v>
      </c>
      <c r="B64" s="2" t="s">
        <v>43</v>
      </c>
      <c r="C64" s="2" t="s">
        <v>1254</v>
      </c>
      <c r="D64" s="5">
        <v>1578.5</v>
      </c>
      <c r="E64" s="5">
        <v>1223.8499999999999</v>
      </c>
      <c r="F64" s="5">
        <f t="shared" si="0"/>
        <v>2802.35</v>
      </c>
      <c r="G64" s="5">
        <v>7.6259999999999994E-2</v>
      </c>
      <c r="H64" s="5" t="s">
        <v>1790</v>
      </c>
      <c r="I64" s="5">
        <f t="shared" si="1"/>
        <v>2802.35</v>
      </c>
    </row>
    <row r="65" spans="1:9" x14ac:dyDescent="0.2">
      <c r="A65" s="2" t="s">
        <v>1141</v>
      </c>
      <c r="B65" s="2" t="s">
        <v>68</v>
      </c>
      <c r="C65" s="2" t="s">
        <v>1257</v>
      </c>
      <c r="D65" s="5">
        <v>2649.77</v>
      </c>
      <c r="E65" s="5">
        <v>540.29</v>
      </c>
      <c r="F65" s="5">
        <f t="shared" si="0"/>
        <v>3190.06</v>
      </c>
      <c r="G65" s="5">
        <v>0.40282000000000001</v>
      </c>
      <c r="H65" s="5" t="s">
        <v>1790</v>
      </c>
      <c r="I65" s="5">
        <f t="shared" si="1"/>
        <v>3190.06</v>
      </c>
    </row>
    <row r="66" spans="1:9" x14ac:dyDescent="0.2">
      <c r="A66" s="2" t="s">
        <v>1141</v>
      </c>
      <c r="B66" s="2" t="s">
        <v>700</v>
      </c>
      <c r="C66" s="2" t="s">
        <v>1265</v>
      </c>
      <c r="D66" s="5">
        <v>8324.81</v>
      </c>
      <c r="E66" s="5">
        <v>2239.15</v>
      </c>
      <c r="F66" s="5">
        <f t="shared" si="0"/>
        <v>10563.96</v>
      </c>
      <c r="G66" s="5">
        <v>3.5069999999999997E-2</v>
      </c>
      <c r="H66" s="5" t="s">
        <v>1790</v>
      </c>
      <c r="I66" s="5">
        <f t="shared" si="1"/>
        <v>10563.96</v>
      </c>
    </row>
    <row r="67" spans="1:9" x14ac:dyDescent="0.2">
      <c r="A67" s="2" t="s">
        <v>1141</v>
      </c>
      <c r="B67" s="2" t="s">
        <v>710</v>
      </c>
      <c r="C67" s="2" t="s">
        <v>1273</v>
      </c>
      <c r="D67" s="5">
        <v>0</v>
      </c>
      <c r="E67" s="5">
        <v>21228</v>
      </c>
      <c r="F67" s="5">
        <f t="shared" si="0"/>
        <v>21228</v>
      </c>
      <c r="G67" s="5">
        <v>1.4599999999999999E-3</v>
      </c>
      <c r="H67" s="5" t="s">
        <v>1790</v>
      </c>
      <c r="I67" s="5">
        <f t="shared" si="1"/>
        <v>21228</v>
      </c>
    </row>
    <row r="68" spans="1:9" x14ac:dyDescent="0.2">
      <c r="A68" s="2" t="s">
        <v>1141</v>
      </c>
      <c r="B68" s="2" t="s">
        <v>714</v>
      </c>
      <c r="C68" s="2" t="s">
        <v>1276</v>
      </c>
      <c r="D68" s="5">
        <v>20176.54</v>
      </c>
      <c r="E68" s="5">
        <v>1568.96</v>
      </c>
      <c r="F68" s="5">
        <f t="shared" si="0"/>
        <v>21745.5</v>
      </c>
      <c r="G68" s="5">
        <v>6.7629999999999996E-2</v>
      </c>
      <c r="H68" s="5" t="s">
        <v>1790</v>
      </c>
      <c r="I68" s="5">
        <f t="shared" si="1"/>
        <v>21745.5</v>
      </c>
    </row>
    <row r="69" spans="1:9" x14ac:dyDescent="0.2">
      <c r="A69" s="2" t="s">
        <v>1141</v>
      </c>
      <c r="B69" s="2" t="s">
        <v>758</v>
      </c>
      <c r="C69" s="2" t="s">
        <v>1284</v>
      </c>
      <c r="D69" s="5">
        <v>2036.03</v>
      </c>
      <c r="E69" s="5">
        <v>696.4</v>
      </c>
      <c r="F69" s="5">
        <f t="shared" si="0"/>
        <v>2732.43</v>
      </c>
      <c r="G69" s="5">
        <v>8.4199999999999997E-2</v>
      </c>
      <c r="H69" s="5" t="s">
        <v>1790</v>
      </c>
      <c r="I69" s="5">
        <f t="shared" si="1"/>
        <v>2732.43</v>
      </c>
    </row>
    <row r="70" spans="1:9" x14ac:dyDescent="0.2">
      <c r="A70" s="2" t="s">
        <v>1141</v>
      </c>
      <c r="B70" s="2" t="s">
        <v>767</v>
      </c>
      <c r="C70" s="2" t="s">
        <v>1290</v>
      </c>
      <c r="D70" s="5">
        <v>18515.97</v>
      </c>
      <c r="E70" s="5">
        <v>10465.58</v>
      </c>
      <c r="F70" s="5">
        <f t="shared" si="0"/>
        <v>28981.550000000003</v>
      </c>
      <c r="G70" s="5">
        <v>0.59760999999999997</v>
      </c>
      <c r="H70" s="5" t="s">
        <v>1790</v>
      </c>
      <c r="I70" s="5">
        <f t="shared" si="1"/>
        <v>28981.550000000003</v>
      </c>
    </row>
    <row r="71" spans="1:9" x14ac:dyDescent="0.2">
      <c r="A71" s="2" t="s">
        <v>1141</v>
      </c>
      <c r="B71" s="2" t="s">
        <v>770</v>
      </c>
      <c r="C71" s="2" t="s">
        <v>1309</v>
      </c>
      <c r="D71" s="5">
        <v>76.59</v>
      </c>
      <c r="E71" s="5">
        <v>109.96</v>
      </c>
      <c r="F71" s="5">
        <f t="shared" si="0"/>
        <v>186.55</v>
      </c>
      <c r="G71" s="5">
        <v>8.5999999999999998E-4</v>
      </c>
      <c r="H71" s="5" t="s">
        <v>1790</v>
      </c>
      <c r="I71" s="5">
        <f t="shared" si="1"/>
        <v>186.55</v>
      </c>
    </row>
    <row r="72" spans="1:9" x14ac:dyDescent="0.2">
      <c r="A72" s="2" t="s">
        <v>1141</v>
      </c>
      <c r="B72" s="2" t="s">
        <v>99</v>
      </c>
      <c r="C72" s="2" t="s">
        <v>1312</v>
      </c>
      <c r="D72" s="5">
        <v>5414.67</v>
      </c>
      <c r="E72" s="5">
        <v>2862.99</v>
      </c>
      <c r="F72" s="5">
        <f t="shared" si="0"/>
        <v>8277.66</v>
      </c>
      <c r="G72" s="5">
        <v>3.6380000000000003E-2</v>
      </c>
      <c r="H72" s="5" t="s">
        <v>1790</v>
      </c>
      <c r="I72" s="5">
        <f t="shared" si="1"/>
        <v>8277.66</v>
      </c>
    </row>
    <row r="73" spans="1:9" x14ac:dyDescent="0.2">
      <c r="A73" s="2" t="s">
        <v>1141</v>
      </c>
      <c r="B73" s="2" t="s">
        <v>100</v>
      </c>
      <c r="C73" s="2" t="s">
        <v>1317</v>
      </c>
      <c r="D73" s="5">
        <v>0</v>
      </c>
      <c r="E73" s="5">
        <v>436.12</v>
      </c>
      <c r="F73" s="5">
        <f t="shared" si="0"/>
        <v>436.12</v>
      </c>
      <c r="G73" s="5">
        <v>0.10977000000000001</v>
      </c>
      <c r="H73" s="5" t="s">
        <v>1790</v>
      </c>
      <c r="I73" s="5">
        <f t="shared" si="1"/>
        <v>436.12</v>
      </c>
    </row>
    <row r="74" spans="1:9" x14ac:dyDescent="0.2">
      <c r="A74" s="2" t="s">
        <v>1141</v>
      </c>
      <c r="B74" s="2" t="s">
        <v>101</v>
      </c>
      <c r="C74" s="2" t="s">
        <v>1325</v>
      </c>
      <c r="D74" s="5">
        <v>0</v>
      </c>
      <c r="E74" s="5">
        <v>3073.73</v>
      </c>
      <c r="F74" s="5">
        <f t="shared" si="0"/>
        <v>3073.73</v>
      </c>
      <c r="G74" s="5">
        <v>1.7927200000000001</v>
      </c>
      <c r="H74" s="5" t="s">
        <v>1790</v>
      </c>
      <c r="I74" s="5">
        <f t="shared" si="1"/>
        <v>3073.73</v>
      </c>
    </row>
    <row r="75" spans="1:9" x14ac:dyDescent="0.2">
      <c r="A75" s="2" t="s">
        <v>1141</v>
      </c>
      <c r="B75" s="2" t="s">
        <v>1221</v>
      </c>
      <c r="C75" s="2" t="s">
        <v>1333</v>
      </c>
      <c r="D75" s="5">
        <v>0</v>
      </c>
      <c r="E75" s="5">
        <v>258.93</v>
      </c>
      <c r="F75" s="5">
        <f t="shared" ref="F75:F138" si="2">D75+E75</f>
        <v>258.93</v>
      </c>
      <c r="G75" s="5">
        <v>0</v>
      </c>
      <c r="H75" s="5" t="s">
        <v>1790</v>
      </c>
      <c r="I75" s="5">
        <f t="shared" ref="I75:I138" si="3">IF(H75="T",0,F75)</f>
        <v>258.93</v>
      </c>
    </row>
    <row r="76" spans="1:9" x14ac:dyDescent="0.2">
      <c r="A76" s="2" t="s">
        <v>1141</v>
      </c>
      <c r="B76" s="2" t="s">
        <v>1223</v>
      </c>
      <c r="C76" s="2" t="s">
        <v>1336</v>
      </c>
      <c r="D76" s="5">
        <v>0</v>
      </c>
      <c r="E76" s="5">
        <v>22857.67</v>
      </c>
      <c r="F76" s="5">
        <f t="shared" si="2"/>
        <v>22857.67</v>
      </c>
      <c r="G76" s="5">
        <v>0</v>
      </c>
      <c r="H76" s="5" t="s">
        <v>1790</v>
      </c>
      <c r="I76" s="5">
        <f t="shared" si="3"/>
        <v>22857.67</v>
      </c>
    </row>
    <row r="77" spans="1:9" x14ac:dyDescent="0.2">
      <c r="A77" s="2" t="s">
        <v>1141</v>
      </c>
      <c r="B77" s="2" t="s">
        <v>1224</v>
      </c>
      <c r="C77" s="2" t="s">
        <v>1337</v>
      </c>
      <c r="D77" s="5">
        <v>0</v>
      </c>
      <c r="E77" s="5">
        <v>4090.17</v>
      </c>
      <c r="F77" s="5">
        <f t="shared" si="2"/>
        <v>4090.17</v>
      </c>
      <c r="G77" s="5">
        <v>0</v>
      </c>
      <c r="H77" s="5" t="s">
        <v>1790</v>
      </c>
      <c r="I77" s="5">
        <f t="shared" si="3"/>
        <v>4090.17</v>
      </c>
    </row>
    <row r="78" spans="1:9" x14ac:dyDescent="0.2">
      <c r="A78" s="2" t="s">
        <v>1142</v>
      </c>
      <c r="B78" s="2"/>
      <c r="C78" s="2" t="s">
        <v>1414</v>
      </c>
      <c r="D78" s="5">
        <v>70199.179999999993</v>
      </c>
      <c r="E78" s="5">
        <v>84224.82</v>
      </c>
      <c r="F78" s="5">
        <f t="shared" si="2"/>
        <v>154424</v>
      </c>
      <c r="G78" s="5">
        <v>4.0890599999999999</v>
      </c>
      <c r="H78" s="5" t="s">
        <v>1789</v>
      </c>
      <c r="I78" s="5">
        <f t="shared" si="3"/>
        <v>0</v>
      </c>
    </row>
    <row r="79" spans="1:9" x14ac:dyDescent="0.2">
      <c r="A79" s="2" t="s">
        <v>1142</v>
      </c>
      <c r="B79" s="2" t="s">
        <v>38</v>
      </c>
      <c r="C79" s="2" t="s">
        <v>1248</v>
      </c>
      <c r="D79" s="5">
        <v>97.95</v>
      </c>
      <c r="E79" s="5">
        <v>62.25</v>
      </c>
      <c r="F79" s="5">
        <f t="shared" si="2"/>
        <v>160.19999999999999</v>
      </c>
      <c r="G79" s="5">
        <v>6.1460000000000001E-2</v>
      </c>
      <c r="H79" s="5" t="s">
        <v>1790</v>
      </c>
      <c r="I79" s="5">
        <f t="shared" si="3"/>
        <v>160.19999999999999</v>
      </c>
    </row>
    <row r="80" spans="1:9" x14ac:dyDescent="0.2">
      <c r="A80" s="2" t="s">
        <v>1142</v>
      </c>
      <c r="B80" s="2" t="s">
        <v>39</v>
      </c>
      <c r="C80" s="2" t="s">
        <v>1252</v>
      </c>
      <c r="D80" s="5">
        <v>1676.86</v>
      </c>
      <c r="E80" s="5">
        <v>355.97</v>
      </c>
      <c r="F80" s="5">
        <f t="shared" si="2"/>
        <v>2032.83</v>
      </c>
      <c r="G80" s="5">
        <v>0.29492000000000002</v>
      </c>
      <c r="H80" s="5" t="s">
        <v>1790</v>
      </c>
      <c r="I80" s="5">
        <f t="shared" si="3"/>
        <v>2032.83</v>
      </c>
    </row>
    <row r="81" spans="1:9" x14ac:dyDescent="0.2">
      <c r="A81" s="2" t="s">
        <v>1142</v>
      </c>
      <c r="B81" s="2" t="s">
        <v>43</v>
      </c>
      <c r="C81" s="2" t="s">
        <v>1254</v>
      </c>
      <c r="D81" s="5">
        <v>2202.1999999999998</v>
      </c>
      <c r="E81" s="5">
        <v>1707.42</v>
      </c>
      <c r="F81" s="5">
        <f t="shared" si="2"/>
        <v>3909.62</v>
      </c>
      <c r="G81" s="5">
        <v>0.10639</v>
      </c>
      <c r="H81" s="5" t="s">
        <v>1790</v>
      </c>
      <c r="I81" s="5">
        <f t="shared" si="3"/>
        <v>3909.62</v>
      </c>
    </row>
    <row r="82" spans="1:9" x14ac:dyDescent="0.2">
      <c r="A82" s="2" t="s">
        <v>1142</v>
      </c>
      <c r="B82" s="2" t="s">
        <v>68</v>
      </c>
      <c r="C82" s="2" t="s">
        <v>1257</v>
      </c>
      <c r="D82" s="5">
        <v>3624.59</v>
      </c>
      <c r="E82" s="5">
        <v>741.81</v>
      </c>
      <c r="F82" s="5">
        <f t="shared" si="2"/>
        <v>4366.3999999999996</v>
      </c>
      <c r="G82" s="5">
        <v>0.48791000000000001</v>
      </c>
      <c r="H82" s="5" t="s">
        <v>1790</v>
      </c>
      <c r="I82" s="5">
        <f t="shared" si="3"/>
        <v>4366.3999999999996</v>
      </c>
    </row>
    <row r="83" spans="1:9" x14ac:dyDescent="0.2">
      <c r="A83" s="2" t="s">
        <v>1142</v>
      </c>
      <c r="B83" s="2" t="s">
        <v>700</v>
      </c>
      <c r="C83" s="2" t="s">
        <v>1265</v>
      </c>
      <c r="D83" s="5">
        <v>9716.73</v>
      </c>
      <c r="E83" s="5">
        <v>2673.69</v>
      </c>
      <c r="F83" s="5">
        <f t="shared" si="2"/>
        <v>12390.42</v>
      </c>
      <c r="G83" s="5">
        <v>4.1660000000000003E-2</v>
      </c>
      <c r="H83" s="5" t="s">
        <v>1790</v>
      </c>
      <c r="I83" s="5">
        <f t="shared" si="3"/>
        <v>12390.42</v>
      </c>
    </row>
    <row r="84" spans="1:9" x14ac:dyDescent="0.2">
      <c r="A84" s="2" t="s">
        <v>1142</v>
      </c>
      <c r="B84" s="2" t="s">
        <v>710</v>
      </c>
      <c r="C84" s="2" t="s">
        <v>1273</v>
      </c>
      <c r="D84" s="5">
        <v>0</v>
      </c>
      <c r="E84" s="5">
        <v>21228</v>
      </c>
      <c r="F84" s="5">
        <f t="shared" si="2"/>
        <v>21228</v>
      </c>
      <c r="G84" s="5">
        <v>1.4599999999999999E-3</v>
      </c>
      <c r="H84" s="5" t="s">
        <v>1790</v>
      </c>
      <c r="I84" s="5">
        <f t="shared" si="3"/>
        <v>21228</v>
      </c>
    </row>
    <row r="85" spans="1:9" x14ac:dyDescent="0.2">
      <c r="A85" s="2" t="s">
        <v>1142</v>
      </c>
      <c r="B85" s="2" t="s">
        <v>714</v>
      </c>
      <c r="C85" s="2" t="s">
        <v>1276</v>
      </c>
      <c r="D85" s="5">
        <v>21136.54</v>
      </c>
      <c r="E85" s="5">
        <v>1620.12</v>
      </c>
      <c r="F85" s="5">
        <f t="shared" si="2"/>
        <v>22756.66</v>
      </c>
      <c r="G85" s="5">
        <v>6.9430000000000006E-2</v>
      </c>
      <c r="H85" s="5" t="s">
        <v>1790</v>
      </c>
      <c r="I85" s="5">
        <f t="shared" si="3"/>
        <v>22756.66</v>
      </c>
    </row>
    <row r="86" spans="1:9" x14ac:dyDescent="0.2">
      <c r="A86" s="2" t="s">
        <v>1142</v>
      </c>
      <c r="B86" s="2" t="s">
        <v>758</v>
      </c>
      <c r="C86" s="2" t="s">
        <v>1284</v>
      </c>
      <c r="D86" s="5">
        <v>2847.48</v>
      </c>
      <c r="E86" s="5">
        <v>978.99</v>
      </c>
      <c r="F86" s="5">
        <f t="shared" si="2"/>
        <v>3826.4700000000003</v>
      </c>
      <c r="G86" s="5">
        <v>0.11774999999999999</v>
      </c>
      <c r="H86" s="5" t="s">
        <v>1790</v>
      </c>
      <c r="I86" s="5">
        <f t="shared" si="3"/>
        <v>3826.4700000000003</v>
      </c>
    </row>
    <row r="87" spans="1:9" x14ac:dyDescent="0.2">
      <c r="A87" s="2" t="s">
        <v>1142</v>
      </c>
      <c r="B87" s="2" t="s">
        <v>767</v>
      </c>
      <c r="C87" s="2" t="s">
        <v>1290</v>
      </c>
      <c r="D87" s="5">
        <v>23362.09</v>
      </c>
      <c r="E87" s="5">
        <v>13175.66</v>
      </c>
      <c r="F87" s="5">
        <f t="shared" si="2"/>
        <v>36537.75</v>
      </c>
      <c r="G87" s="5">
        <v>0.75641999999999998</v>
      </c>
      <c r="H87" s="5" t="s">
        <v>1790</v>
      </c>
      <c r="I87" s="5">
        <f t="shared" si="3"/>
        <v>36537.75</v>
      </c>
    </row>
    <row r="88" spans="1:9" x14ac:dyDescent="0.2">
      <c r="A88" s="2" t="s">
        <v>1142</v>
      </c>
      <c r="B88" s="2" t="s">
        <v>770</v>
      </c>
      <c r="C88" s="2" t="s">
        <v>1309</v>
      </c>
      <c r="D88" s="5">
        <v>106.85</v>
      </c>
      <c r="E88" s="5">
        <v>153.41</v>
      </c>
      <c r="F88" s="5">
        <f t="shared" si="2"/>
        <v>260.26</v>
      </c>
      <c r="G88" s="5">
        <v>1.1999999999999999E-3</v>
      </c>
      <c r="H88" s="5" t="s">
        <v>1790</v>
      </c>
      <c r="I88" s="5">
        <f t="shared" si="3"/>
        <v>260.26</v>
      </c>
    </row>
    <row r="89" spans="1:9" x14ac:dyDescent="0.2">
      <c r="A89" s="2" t="s">
        <v>1142</v>
      </c>
      <c r="B89" s="2" t="s">
        <v>99</v>
      </c>
      <c r="C89" s="2" t="s">
        <v>1312</v>
      </c>
      <c r="D89" s="5">
        <v>5427.89</v>
      </c>
      <c r="E89" s="5">
        <v>3531.85</v>
      </c>
      <c r="F89" s="5">
        <f t="shared" si="2"/>
        <v>8959.74</v>
      </c>
      <c r="G89" s="5">
        <v>3.6740000000000002E-2</v>
      </c>
      <c r="H89" s="5" t="s">
        <v>1790</v>
      </c>
      <c r="I89" s="5">
        <f t="shared" si="3"/>
        <v>8959.74</v>
      </c>
    </row>
    <row r="90" spans="1:9" x14ac:dyDescent="0.2">
      <c r="A90" s="2" t="s">
        <v>1142</v>
      </c>
      <c r="B90" s="2" t="s">
        <v>100</v>
      </c>
      <c r="C90" s="2" t="s">
        <v>1317</v>
      </c>
      <c r="D90" s="5">
        <v>0</v>
      </c>
      <c r="E90" s="5">
        <v>463.72</v>
      </c>
      <c r="F90" s="5">
        <f t="shared" si="2"/>
        <v>463.72</v>
      </c>
      <c r="G90" s="5">
        <v>0.12</v>
      </c>
      <c r="H90" s="5" t="s">
        <v>1790</v>
      </c>
      <c r="I90" s="5">
        <f t="shared" si="3"/>
        <v>463.72</v>
      </c>
    </row>
    <row r="91" spans="1:9" x14ac:dyDescent="0.2">
      <c r="A91" s="2" t="s">
        <v>1142</v>
      </c>
      <c r="B91" s="2" t="s">
        <v>101</v>
      </c>
      <c r="C91" s="2" t="s">
        <v>1325</v>
      </c>
      <c r="D91" s="5">
        <v>0</v>
      </c>
      <c r="E91" s="5">
        <v>3351.04</v>
      </c>
      <c r="F91" s="5">
        <f t="shared" si="2"/>
        <v>3351.04</v>
      </c>
      <c r="G91" s="5">
        <v>1.9937199999999999</v>
      </c>
      <c r="H91" s="5" t="s">
        <v>1790</v>
      </c>
      <c r="I91" s="5">
        <f t="shared" si="3"/>
        <v>3351.04</v>
      </c>
    </row>
    <row r="92" spans="1:9" x14ac:dyDescent="0.2">
      <c r="A92" s="2" t="s">
        <v>1142</v>
      </c>
      <c r="B92" s="2" t="s">
        <v>1223</v>
      </c>
      <c r="C92" s="2" t="s">
        <v>1336</v>
      </c>
      <c r="D92" s="5">
        <v>0</v>
      </c>
      <c r="E92" s="5">
        <v>29638.65</v>
      </c>
      <c r="F92" s="5">
        <f t="shared" si="2"/>
        <v>29638.65</v>
      </c>
      <c r="G92" s="5">
        <v>0</v>
      </c>
      <c r="H92" s="5" t="s">
        <v>1790</v>
      </c>
      <c r="I92" s="5">
        <f t="shared" si="3"/>
        <v>29638.65</v>
      </c>
    </row>
    <row r="93" spans="1:9" x14ac:dyDescent="0.2">
      <c r="A93" s="2" t="s">
        <v>1142</v>
      </c>
      <c r="B93" s="2" t="s">
        <v>1224</v>
      </c>
      <c r="C93" s="2" t="s">
        <v>1337</v>
      </c>
      <c r="D93" s="5">
        <v>0</v>
      </c>
      <c r="E93" s="5">
        <v>4542.24</v>
      </c>
      <c r="F93" s="5">
        <f t="shared" si="2"/>
        <v>4542.24</v>
      </c>
      <c r="G93" s="5">
        <v>0</v>
      </c>
      <c r="H93" s="5" t="s">
        <v>1790</v>
      </c>
      <c r="I93" s="5">
        <f t="shared" si="3"/>
        <v>4542.24</v>
      </c>
    </row>
    <row r="94" spans="1:9" x14ac:dyDescent="0.2">
      <c r="A94" s="2" t="s">
        <v>1143</v>
      </c>
      <c r="B94" s="2"/>
      <c r="C94" s="2" t="s">
        <v>1445</v>
      </c>
      <c r="D94" s="5">
        <v>70199.179999999993</v>
      </c>
      <c r="E94" s="5">
        <v>84322.55</v>
      </c>
      <c r="F94" s="5">
        <f t="shared" si="2"/>
        <v>154521.72999999998</v>
      </c>
      <c r="G94" s="5">
        <v>4.0890599999999999</v>
      </c>
      <c r="H94" s="5" t="s">
        <v>1789</v>
      </c>
      <c r="I94" s="5">
        <f t="shared" si="3"/>
        <v>0</v>
      </c>
    </row>
    <row r="95" spans="1:9" x14ac:dyDescent="0.2">
      <c r="A95" s="2" t="s">
        <v>1143</v>
      </c>
      <c r="B95" s="2" t="s">
        <v>38</v>
      </c>
      <c r="C95" s="2" t="s">
        <v>1248</v>
      </c>
      <c r="D95" s="5">
        <v>97.95</v>
      </c>
      <c r="E95" s="5">
        <v>62.25</v>
      </c>
      <c r="F95" s="5">
        <f t="shared" si="2"/>
        <v>160.19999999999999</v>
      </c>
      <c r="G95" s="5">
        <v>6.1460000000000001E-2</v>
      </c>
      <c r="H95" s="5" t="s">
        <v>1790</v>
      </c>
      <c r="I95" s="5">
        <f t="shared" si="3"/>
        <v>160.19999999999999</v>
      </c>
    </row>
    <row r="96" spans="1:9" x14ac:dyDescent="0.2">
      <c r="A96" s="2" t="s">
        <v>1143</v>
      </c>
      <c r="B96" s="2" t="s">
        <v>39</v>
      </c>
      <c r="C96" s="2" t="s">
        <v>1252</v>
      </c>
      <c r="D96" s="5">
        <v>1676.86</v>
      </c>
      <c r="E96" s="5">
        <v>355.97</v>
      </c>
      <c r="F96" s="5">
        <f t="shared" si="2"/>
        <v>2032.83</v>
      </c>
      <c r="G96" s="5">
        <v>0.29492000000000002</v>
      </c>
      <c r="H96" s="5" t="s">
        <v>1790</v>
      </c>
      <c r="I96" s="5">
        <f t="shared" si="3"/>
        <v>2032.83</v>
      </c>
    </row>
    <row r="97" spans="1:9" x14ac:dyDescent="0.2">
      <c r="A97" s="2" t="s">
        <v>1143</v>
      </c>
      <c r="B97" s="2" t="s">
        <v>43</v>
      </c>
      <c r="C97" s="2" t="s">
        <v>1254</v>
      </c>
      <c r="D97" s="5">
        <v>2202.1999999999998</v>
      </c>
      <c r="E97" s="5">
        <v>1707.42</v>
      </c>
      <c r="F97" s="5">
        <f t="shared" si="2"/>
        <v>3909.62</v>
      </c>
      <c r="G97" s="5">
        <v>0.10639</v>
      </c>
      <c r="H97" s="5" t="s">
        <v>1790</v>
      </c>
      <c r="I97" s="5">
        <f t="shared" si="3"/>
        <v>3909.62</v>
      </c>
    </row>
    <row r="98" spans="1:9" x14ac:dyDescent="0.2">
      <c r="A98" s="2" t="s">
        <v>1143</v>
      </c>
      <c r="B98" s="2" t="s">
        <v>68</v>
      </c>
      <c r="C98" s="2" t="s">
        <v>1257</v>
      </c>
      <c r="D98" s="5">
        <v>3624.59</v>
      </c>
      <c r="E98" s="5">
        <v>741.81</v>
      </c>
      <c r="F98" s="5">
        <f t="shared" si="2"/>
        <v>4366.3999999999996</v>
      </c>
      <c r="G98" s="5">
        <v>0.48791000000000001</v>
      </c>
      <c r="H98" s="5" t="s">
        <v>1790</v>
      </c>
      <c r="I98" s="5">
        <f t="shared" si="3"/>
        <v>4366.3999999999996</v>
      </c>
    </row>
    <row r="99" spans="1:9" x14ac:dyDescent="0.2">
      <c r="A99" s="2" t="s">
        <v>1143</v>
      </c>
      <c r="B99" s="2" t="s">
        <v>700</v>
      </c>
      <c r="C99" s="2" t="s">
        <v>1265</v>
      </c>
      <c r="D99" s="5">
        <v>9716.73</v>
      </c>
      <c r="E99" s="5">
        <v>2673.69</v>
      </c>
      <c r="F99" s="5">
        <f t="shared" si="2"/>
        <v>12390.42</v>
      </c>
      <c r="G99" s="5">
        <v>4.1660000000000003E-2</v>
      </c>
      <c r="H99" s="5" t="s">
        <v>1790</v>
      </c>
      <c r="I99" s="5">
        <f t="shared" si="3"/>
        <v>12390.42</v>
      </c>
    </row>
    <row r="100" spans="1:9" x14ac:dyDescent="0.2">
      <c r="A100" s="2" t="s">
        <v>1143</v>
      </c>
      <c r="B100" s="2" t="s">
        <v>710</v>
      </c>
      <c r="C100" s="2" t="s">
        <v>1273</v>
      </c>
      <c r="D100" s="5">
        <v>0</v>
      </c>
      <c r="E100" s="5">
        <v>21228</v>
      </c>
      <c r="F100" s="5">
        <f t="shared" si="2"/>
        <v>21228</v>
      </c>
      <c r="G100" s="5">
        <v>1.4599999999999999E-3</v>
      </c>
      <c r="H100" s="5" t="s">
        <v>1790</v>
      </c>
      <c r="I100" s="5">
        <f t="shared" si="3"/>
        <v>21228</v>
      </c>
    </row>
    <row r="101" spans="1:9" x14ac:dyDescent="0.2">
      <c r="A101" s="2" t="s">
        <v>1143</v>
      </c>
      <c r="B101" s="2" t="s">
        <v>714</v>
      </c>
      <c r="C101" s="2" t="s">
        <v>1276</v>
      </c>
      <c r="D101" s="5">
        <v>21136.54</v>
      </c>
      <c r="E101" s="5">
        <v>1569.69</v>
      </c>
      <c r="F101" s="5">
        <f t="shared" si="2"/>
        <v>22706.23</v>
      </c>
      <c r="G101" s="5">
        <v>6.9430000000000006E-2</v>
      </c>
      <c r="H101" s="5" t="s">
        <v>1790</v>
      </c>
      <c r="I101" s="5">
        <f t="shared" si="3"/>
        <v>22706.23</v>
      </c>
    </row>
    <row r="102" spans="1:9" x14ac:dyDescent="0.2">
      <c r="A102" s="2" t="s">
        <v>1143</v>
      </c>
      <c r="B102" s="2" t="s">
        <v>758</v>
      </c>
      <c r="C102" s="2" t="s">
        <v>1284</v>
      </c>
      <c r="D102" s="5">
        <v>2847.48</v>
      </c>
      <c r="E102" s="5">
        <v>978.99</v>
      </c>
      <c r="F102" s="5">
        <f t="shared" si="2"/>
        <v>3826.4700000000003</v>
      </c>
      <c r="G102" s="5">
        <v>0.11774999999999999</v>
      </c>
      <c r="H102" s="5" t="s">
        <v>1790</v>
      </c>
      <c r="I102" s="5">
        <f t="shared" si="3"/>
        <v>3826.4700000000003</v>
      </c>
    </row>
    <row r="103" spans="1:9" x14ac:dyDescent="0.2">
      <c r="A103" s="2" t="s">
        <v>1143</v>
      </c>
      <c r="B103" s="2" t="s">
        <v>767</v>
      </c>
      <c r="C103" s="2" t="s">
        <v>1290</v>
      </c>
      <c r="D103" s="5">
        <v>23362.09</v>
      </c>
      <c r="E103" s="5">
        <v>13045.71</v>
      </c>
      <c r="F103" s="5">
        <f t="shared" si="2"/>
        <v>36407.800000000003</v>
      </c>
      <c r="G103" s="5">
        <v>0.75641999999999998</v>
      </c>
      <c r="H103" s="5" t="s">
        <v>1790</v>
      </c>
      <c r="I103" s="5">
        <f t="shared" si="3"/>
        <v>36407.800000000003</v>
      </c>
    </row>
    <row r="104" spans="1:9" x14ac:dyDescent="0.2">
      <c r="A104" s="2" t="s">
        <v>1143</v>
      </c>
      <c r="B104" s="2" t="s">
        <v>770</v>
      </c>
      <c r="C104" s="2" t="s">
        <v>1309</v>
      </c>
      <c r="D104" s="5">
        <v>106.85</v>
      </c>
      <c r="E104" s="5">
        <v>153.41</v>
      </c>
      <c r="F104" s="5">
        <f t="shared" si="2"/>
        <v>260.26</v>
      </c>
      <c r="G104" s="5">
        <v>1.1999999999999999E-3</v>
      </c>
      <c r="H104" s="5" t="s">
        <v>1790</v>
      </c>
      <c r="I104" s="5">
        <f t="shared" si="3"/>
        <v>260.26</v>
      </c>
    </row>
    <row r="105" spans="1:9" x14ac:dyDescent="0.2">
      <c r="A105" s="2" t="s">
        <v>1143</v>
      </c>
      <c r="B105" s="2" t="s">
        <v>99</v>
      </c>
      <c r="C105" s="2" t="s">
        <v>1312</v>
      </c>
      <c r="D105" s="5">
        <v>5427.89</v>
      </c>
      <c r="E105" s="5">
        <v>3531.85</v>
      </c>
      <c r="F105" s="5">
        <f t="shared" si="2"/>
        <v>8959.74</v>
      </c>
      <c r="G105" s="5">
        <v>3.6740000000000002E-2</v>
      </c>
      <c r="H105" s="5" t="s">
        <v>1790</v>
      </c>
      <c r="I105" s="5">
        <f t="shared" si="3"/>
        <v>8959.74</v>
      </c>
    </row>
    <row r="106" spans="1:9" x14ac:dyDescent="0.2">
      <c r="A106" s="2" t="s">
        <v>1143</v>
      </c>
      <c r="B106" s="2" t="s">
        <v>100</v>
      </c>
      <c r="C106" s="2" t="s">
        <v>1317</v>
      </c>
      <c r="D106" s="5">
        <v>0</v>
      </c>
      <c r="E106" s="5">
        <v>463.72</v>
      </c>
      <c r="F106" s="5">
        <f t="shared" si="2"/>
        <v>463.72</v>
      </c>
      <c r="G106" s="5">
        <v>0.12</v>
      </c>
      <c r="H106" s="5" t="s">
        <v>1790</v>
      </c>
      <c r="I106" s="5">
        <f t="shared" si="3"/>
        <v>463.72</v>
      </c>
    </row>
    <row r="107" spans="1:9" x14ac:dyDescent="0.2">
      <c r="A107" s="2" t="s">
        <v>1143</v>
      </c>
      <c r="B107" s="2" t="s">
        <v>101</v>
      </c>
      <c r="C107" s="2" t="s">
        <v>1325</v>
      </c>
      <c r="D107" s="5">
        <v>0</v>
      </c>
      <c r="E107" s="5">
        <v>3351.04</v>
      </c>
      <c r="F107" s="5">
        <f t="shared" si="2"/>
        <v>3351.04</v>
      </c>
      <c r="G107" s="5">
        <v>1.9937199999999999</v>
      </c>
      <c r="H107" s="5" t="s">
        <v>1790</v>
      </c>
      <c r="I107" s="5">
        <f t="shared" si="3"/>
        <v>3351.04</v>
      </c>
    </row>
    <row r="108" spans="1:9" x14ac:dyDescent="0.2">
      <c r="A108" s="2" t="s">
        <v>1143</v>
      </c>
      <c r="B108" s="2" t="s">
        <v>1221</v>
      </c>
      <c r="C108" s="2" t="s">
        <v>1333</v>
      </c>
      <c r="D108" s="5">
        <v>0</v>
      </c>
      <c r="E108" s="5">
        <v>278.11</v>
      </c>
      <c r="F108" s="5">
        <f t="shared" si="2"/>
        <v>278.11</v>
      </c>
      <c r="G108" s="5">
        <v>0</v>
      </c>
      <c r="H108" s="5" t="s">
        <v>1790</v>
      </c>
      <c r="I108" s="5">
        <f t="shared" si="3"/>
        <v>278.11</v>
      </c>
    </row>
    <row r="109" spans="1:9" x14ac:dyDescent="0.2">
      <c r="A109" s="2" t="s">
        <v>1143</v>
      </c>
      <c r="B109" s="2" t="s">
        <v>1223</v>
      </c>
      <c r="C109" s="2" t="s">
        <v>1336</v>
      </c>
      <c r="D109" s="5">
        <v>0</v>
      </c>
      <c r="E109" s="5">
        <v>29638.65</v>
      </c>
      <c r="F109" s="5">
        <f t="shared" si="2"/>
        <v>29638.65</v>
      </c>
      <c r="G109" s="5">
        <v>0</v>
      </c>
      <c r="H109" s="5" t="s">
        <v>1790</v>
      </c>
      <c r="I109" s="5">
        <f t="shared" si="3"/>
        <v>29638.65</v>
      </c>
    </row>
    <row r="110" spans="1:9" x14ac:dyDescent="0.2">
      <c r="A110" s="2" t="s">
        <v>1143</v>
      </c>
      <c r="B110" s="2" t="s">
        <v>1224</v>
      </c>
      <c r="C110" s="2" t="s">
        <v>1337</v>
      </c>
      <c r="D110" s="5">
        <v>0</v>
      </c>
      <c r="E110" s="5">
        <v>4542.24</v>
      </c>
      <c r="F110" s="5">
        <f t="shared" si="2"/>
        <v>4542.24</v>
      </c>
      <c r="G110" s="5">
        <v>0</v>
      </c>
      <c r="H110" s="5" t="s">
        <v>1790</v>
      </c>
      <c r="I110" s="5">
        <f t="shared" si="3"/>
        <v>4542.24</v>
      </c>
    </row>
    <row r="111" spans="1:9" x14ac:dyDescent="0.2">
      <c r="A111" s="2" t="s">
        <v>1144</v>
      </c>
      <c r="B111" s="2"/>
      <c r="C111" s="2" t="s">
        <v>1449</v>
      </c>
      <c r="D111" s="5">
        <v>39256.019999999997</v>
      </c>
      <c r="E111" s="5">
        <v>60896.04</v>
      </c>
      <c r="F111" s="5">
        <f t="shared" si="2"/>
        <v>100152.06</v>
      </c>
      <c r="G111" s="5">
        <v>2.3155100000000002</v>
      </c>
      <c r="H111" s="5" t="s">
        <v>1789</v>
      </c>
      <c r="I111" s="5">
        <f t="shared" si="3"/>
        <v>0</v>
      </c>
    </row>
    <row r="112" spans="1:9" x14ac:dyDescent="0.2">
      <c r="A112" s="2" t="s">
        <v>1144</v>
      </c>
      <c r="B112" s="2" t="s">
        <v>38</v>
      </c>
      <c r="C112" s="2" t="s">
        <v>1248</v>
      </c>
      <c r="D112" s="5">
        <v>97.95</v>
      </c>
      <c r="E112" s="5">
        <v>62.25</v>
      </c>
      <c r="F112" s="5">
        <f t="shared" si="2"/>
        <v>160.19999999999999</v>
      </c>
      <c r="G112" s="5">
        <v>6.1460000000000001E-2</v>
      </c>
      <c r="H112" s="5" t="s">
        <v>1790</v>
      </c>
      <c r="I112" s="5">
        <f t="shared" si="3"/>
        <v>160.19999999999999</v>
      </c>
    </row>
    <row r="113" spans="1:9" x14ac:dyDescent="0.2">
      <c r="A113" s="2" t="s">
        <v>1144</v>
      </c>
      <c r="B113" s="2" t="s">
        <v>39</v>
      </c>
      <c r="C113" s="2" t="s">
        <v>1252</v>
      </c>
      <c r="D113" s="5">
        <v>774.4</v>
      </c>
      <c r="E113" s="5">
        <v>133.12</v>
      </c>
      <c r="F113" s="5">
        <f t="shared" si="2"/>
        <v>907.52</v>
      </c>
      <c r="G113" s="5">
        <v>0.13503999999999999</v>
      </c>
      <c r="H113" s="5" t="s">
        <v>1790</v>
      </c>
      <c r="I113" s="5">
        <f t="shared" si="3"/>
        <v>907.52</v>
      </c>
    </row>
    <row r="114" spans="1:9" x14ac:dyDescent="0.2">
      <c r="A114" s="2" t="s">
        <v>1144</v>
      </c>
      <c r="B114" s="2" t="s">
        <v>43</v>
      </c>
      <c r="C114" s="2" t="s">
        <v>1254</v>
      </c>
      <c r="D114" s="5">
        <v>966.35</v>
      </c>
      <c r="E114" s="5">
        <v>749.24</v>
      </c>
      <c r="F114" s="5">
        <f t="shared" si="2"/>
        <v>1715.5900000000001</v>
      </c>
      <c r="G114" s="5">
        <v>4.6690000000000002E-2</v>
      </c>
      <c r="H114" s="5" t="s">
        <v>1790</v>
      </c>
      <c r="I114" s="5">
        <f t="shared" si="3"/>
        <v>1715.5900000000001</v>
      </c>
    </row>
    <row r="115" spans="1:9" x14ac:dyDescent="0.2">
      <c r="A115" s="2" t="s">
        <v>1144</v>
      </c>
      <c r="B115" s="2" t="s">
        <v>68</v>
      </c>
      <c r="C115" s="2" t="s">
        <v>1257</v>
      </c>
      <c r="D115" s="5">
        <v>1664.56</v>
      </c>
      <c r="E115" s="5">
        <v>337.75</v>
      </c>
      <c r="F115" s="5">
        <f t="shared" si="2"/>
        <v>2002.31</v>
      </c>
      <c r="G115" s="5">
        <v>0.31712000000000001</v>
      </c>
      <c r="H115" s="5" t="s">
        <v>1790</v>
      </c>
      <c r="I115" s="5">
        <f t="shared" si="3"/>
        <v>2002.31</v>
      </c>
    </row>
    <row r="116" spans="1:9" x14ac:dyDescent="0.2">
      <c r="A116" s="2" t="s">
        <v>1144</v>
      </c>
      <c r="B116" s="2" t="s">
        <v>700</v>
      </c>
      <c r="C116" s="2" t="s">
        <v>1265</v>
      </c>
      <c r="D116" s="5">
        <v>6021.66</v>
      </c>
      <c r="E116" s="5">
        <v>1546.36</v>
      </c>
      <c r="F116" s="5">
        <f t="shared" si="2"/>
        <v>7568.0199999999995</v>
      </c>
      <c r="G116" s="5">
        <v>2.461E-2</v>
      </c>
      <c r="H116" s="5" t="s">
        <v>1790</v>
      </c>
      <c r="I116" s="5">
        <f t="shared" si="3"/>
        <v>7568.0199999999995</v>
      </c>
    </row>
    <row r="117" spans="1:9" x14ac:dyDescent="0.2">
      <c r="A117" s="2" t="s">
        <v>1144</v>
      </c>
      <c r="B117" s="2" t="s">
        <v>710</v>
      </c>
      <c r="C117" s="2" t="s">
        <v>1273</v>
      </c>
      <c r="D117" s="5">
        <v>0</v>
      </c>
      <c r="E117" s="5">
        <v>21228</v>
      </c>
      <c r="F117" s="5">
        <f t="shared" si="2"/>
        <v>21228</v>
      </c>
      <c r="G117" s="5">
        <v>1.4599999999999999E-3</v>
      </c>
      <c r="H117" s="5" t="s">
        <v>1790</v>
      </c>
      <c r="I117" s="5">
        <f t="shared" si="3"/>
        <v>21228</v>
      </c>
    </row>
    <row r="118" spans="1:9" x14ac:dyDescent="0.2">
      <c r="A118" s="2" t="s">
        <v>1144</v>
      </c>
      <c r="B118" s="2" t="s">
        <v>714</v>
      </c>
      <c r="C118" s="2" t="s">
        <v>1276</v>
      </c>
      <c r="D118" s="5">
        <v>14255.42</v>
      </c>
      <c r="E118" s="5">
        <v>1210.58</v>
      </c>
      <c r="F118" s="5">
        <f t="shared" si="2"/>
        <v>15466</v>
      </c>
      <c r="G118" s="5">
        <v>5.178E-2</v>
      </c>
      <c r="H118" s="5" t="s">
        <v>1790</v>
      </c>
      <c r="I118" s="5">
        <f t="shared" si="3"/>
        <v>15466</v>
      </c>
    </row>
    <row r="119" spans="1:9" x14ac:dyDescent="0.2">
      <c r="A119" s="2" t="s">
        <v>1144</v>
      </c>
      <c r="B119" s="2" t="s">
        <v>758</v>
      </c>
      <c r="C119" s="2" t="s">
        <v>1284</v>
      </c>
      <c r="D119" s="5">
        <v>1214.72</v>
      </c>
      <c r="E119" s="5">
        <v>416.82</v>
      </c>
      <c r="F119" s="5">
        <f t="shared" si="2"/>
        <v>1631.54</v>
      </c>
      <c r="G119" s="5">
        <v>5.0229999999999997E-2</v>
      </c>
      <c r="H119" s="5" t="s">
        <v>1790</v>
      </c>
      <c r="I119" s="5">
        <f t="shared" si="3"/>
        <v>1631.54</v>
      </c>
    </row>
    <row r="120" spans="1:9" x14ac:dyDescent="0.2">
      <c r="A120" s="2" t="s">
        <v>1144</v>
      </c>
      <c r="B120" s="2" t="s">
        <v>767</v>
      </c>
      <c r="C120" s="2" t="s">
        <v>1290</v>
      </c>
      <c r="D120" s="5">
        <v>11501.25</v>
      </c>
      <c r="E120" s="5">
        <v>6497.94</v>
      </c>
      <c r="F120" s="5">
        <f t="shared" si="2"/>
        <v>17999.189999999999</v>
      </c>
      <c r="G120" s="5">
        <v>0.37092999999999998</v>
      </c>
      <c r="H120" s="5" t="s">
        <v>1790</v>
      </c>
      <c r="I120" s="5">
        <f t="shared" si="3"/>
        <v>17999.189999999999</v>
      </c>
    </row>
    <row r="121" spans="1:9" x14ac:dyDescent="0.2">
      <c r="A121" s="2" t="s">
        <v>1144</v>
      </c>
      <c r="B121" s="2" t="s">
        <v>770</v>
      </c>
      <c r="C121" s="2" t="s">
        <v>1309</v>
      </c>
      <c r="D121" s="5">
        <v>46.88</v>
      </c>
      <c r="E121" s="5">
        <v>67.33</v>
      </c>
      <c r="F121" s="5">
        <f t="shared" si="2"/>
        <v>114.21000000000001</v>
      </c>
      <c r="G121" s="5">
        <v>5.2999999999999998E-4</v>
      </c>
      <c r="H121" s="5" t="s">
        <v>1790</v>
      </c>
      <c r="I121" s="5">
        <f t="shared" si="3"/>
        <v>114.21000000000001</v>
      </c>
    </row>
    <row r="122" spans="1:9" x14ac:dyDescent="0.2">
      <c r="A122" s="2" t="s">
        <v>1144</v>
      </c>
      <c r="B122" s="2" t="s">
        <v>99</v>
      </c>
      <c r="C122" s="2" t="s">
        <v>1312</v>
      </c>
      <c r="D122" s="5">
        <v>2712.83</v>
      </c>
      <c r="E122" s="5">
        <v>1709.46</v>
      </c>
      <c r="F122" s="5">
        <f t="shared" si="2"/>
        <v>4422.29</v>
      </c>
      <c r="G122" s="5">
        <v>1.8339999999999999E-2</v>
      </c>
      <c r="H122" s="5" t="s">
        <v>1790</v>
      </c>
      <c r="I122" s="5">
        <f t="shared" si="3"/>
        <v>4422.29</v>
      </c>
    </row>
    <row r="123" spans="1:9" x14ac:dyDescent="0.2">
      <c r="A123" s="2" t="s">
        <v>1144</v>
      </c>
      <c r="B123" s="2" t="s">
        <v>100</v>
      </c>
      <c r="C123" s="2" t="s">
        <v>1317</v>
      </c>
      <c r="D123" s="5">
        <v>0</v>
      </c>
      <c r="E123" s="5">
        <v>245.78</v>
      </c>
      <c r="F123" s="5">
        <f t="shared" si="2"/>
        <v>245.78</v>
      </c>
      <c r="G123" s="5">
        <v>6.6000000000000003E-2</v>
      </c>
      <c r="H123" s="5" t="s">
        <v>1790</v>
      </c>
      <c r="I123" s="5">
        <f t="shared" si="3"/>
        <v>245.78</v>
      </c>
    </row>
    <row r="124" spans="1:9" x14ac:dyDescent="0.2">
      <c r="A124" s="2" t="s">
        <v>1144</v>
      </c>
      <c r="B124" s="2" t="s">
        <v>101</v>
      </c>
      <c r="C124" s="2" t="s">
        <v>1325</v>
      </c>
      <c r="D124" s="5">
        <v>0</v>
      </c>
      <c r="E124" s="5">
        <v>2076.79</v>
      </c>
      <c r="F124" s="5">
        <f t="shared" si="2"/>
        <v>2076.79</v>
      </c>
      <c r="G124" s="5">
        <v>1.1713199999999999</v>
      </c>
      <c r="H124" s="5" t="s">
        <v>1790</v>
      </c>
      <c r="I124" s="5">
        <f t="shared" si="3"/>
        <v>2076.79</v>
      </c>
    </row>
    <row r="125" spans="1:9" x14ac:dyDescent="0.2">
      <c r="A125" s="2" t="s">
        <v>1144</v>
      </c>
      <c r="B125" s="2" t="s">
        <v>1221</v>
      </c>
      <c r="C125" s="2" t="s">
        <v>1333</v>
      </c>
      <c r="D125" s="5">
        <v>0</v>
      </c>
      <c r="E125" s="5">
        <v>254.14</v>
      </c>
      <c r="F125" s="5">
        <f t="shared" si="2"/>
        <v>254.14</v>
      </c>
      <c r="G125" s="5">
        <v>0</v>
      </c>
      <c r="H125" s="5" t="s">
        <v>1790</v>
      </c>
      <c r="I125" s="5">
        <f t="shared" si="3"/>
        <v>254.14</v>
      </c>
    </row>
    <row r="126" spans="1:9" x14ac:dyDescent="0.2">
      <c r="A126" s="2" t="s">
        <v>1144</v>
      </c>
      <c r="B126" s="2" t="s">
        <v>1223</v>
      </c>
      <c r="C126" s="2" t="s">
        <v>1336</v>
      </c>
      <c r="D126" s="5">
        <v>0</v>
      </c>
      <c r="E126" s="5">
        <v>21691.11</v>
      </c>
      <c r="F126" s="5">
        <f t="shared" si="2"/>
        <v>21691.11</v>
      </c>
      <c r="G126" s="5">
        <v>0</v>
      </c>
      <c r="H126" s="5" t="s">
        <v>1790</v>
      </c>
      <c r="I126" s="5">
        <f t="shared" si="3"/>
        <v>21691.11</v>
      </c>
    </row>
    <row r="127" spans="1:9" x14ac:dyDescent="0.2">
      <c r="A127" s="2" t="s">
        <v>1144</v>
      </c>
      <c r="B127" s="2" t="s">
        <v>1224</v>
      </c>
      <c r="C127" s="2" t="s">
        <v>1337</v>
      </c>
      <c r="D127" s="5">
        <v>0</v>
      </c>
      <c r="E127" s="5">
        <v>2669.37</v>
      </c>
      <c r="F127" s="5">
        <f t="shared" si="2"/>
        <v>2669.37</v>
      </c>
      <c r="G127" s="5">
        <v>0</v>
      </c>
      <c r="H127" s="5" t="s">
        <v>1790</v>
      </c>
      <c r="I127" s="5">
        <f t="shared" si="3"/>
        <v>2669.37</v>
      </c>
    </row>
    <row r="128" spans="1:9" x14ac:dyDescent="0.2">
      <c r="A128" s="2" t="s">
        <v>1145</v>
      </c>
      <c r="B128" s="2"/>
      <c r="C128" s="2" t="s">
        <v>1478</v>
      </c>
      <c r="D128" s="5">
        <v>42094.68</v>
      </c>
      <c r="E128" s="5">
        <v>58699.03</v>
      </c>
      <c r="F128" s="5">
        <f t="shared" si="2"/>
        <v>100793.70999999999</v>
      </c>
      <c r="G128" s="5">
        <v>2.5948600000000002</v>
      </c>
      <c r="H128" s="5" t="s">
        <v>1789</v>
      </c>
      <c r="I128" s="5">
        <f t="shared" si="3"/>
        <v>0</v>
      </c>
    </row>
    <row r="129" spans="1:9" x14ac:dyDescent="0.2">
      <c r="A129" s="2" t="s">
        <v>1145</v>
      </c>
      <c r="B129" s="2" t="s">
        <v>38</v>
      </c>
      <c r="C129" s="2" t="s">
        <v>1248</v>
      </c>
      <c r="D129" s="5">
        <v>97.95</v>
      </c>
      <c r="E129" s="5">
        <v>62.25</v>
      </c>
      <c r="F129" s="5">
        <f t="shared" si="2"/>
        <v>160.19999999999999</v>
      </c>
      <c r="G129" s="5">
        <v>6.1460000000000001E-2</v>
      </c>
      <c r="H129" s="5" t="s">
        <v>1790</v>
      </c>
      <c r="I129" s="5">
        <f t="shared" si="3"/>
        <v>160.19999999999999</v>
      </c>
    </row>
    <row r="130" spans="1:9" x14ac:dyDescent="0.2">
      <c r="A130" s="2" t="s">
        <v>1145</v>
      </c>
      <c r="B130" s="2" t="s">
        <v>39</v>
      </c>
      <c r="C130" s="2" t="s">
        <v>1252</v>
      </c>
      <c r="D130" s="5">
        <v>998.25</v>
      </c>
      <c r="E130" s="5">
        <v>171.6</v>
      </c>
      <c r="F130" s="5">
        <f t="shared" si="2"/>
        <v>1169.8499999999999</v>
      </c>
      <c r="G130" s="5">
        <v>0.17407</v>
      </c>
      <c r="H130" s="5" t="s">
        <v>1790</v>
      </c>
      <c r="I130" s="5">
        <f t="shared" si="3"/>
        <v>1169.8499999999999</v>
      </c>
    </row>
    <row r="131" spans="1:9" x14ac:dyDescent="0.2">
      <c r="A131" s="2" t="s">
        <v>1145</v>
      </c>
      <c r="B131" s="2" t="s">
        <v>43</v>
      </c>
      <c r="C131" s="2" t="s">
        <v>1254</v>
      </c>
      <c r="D131" s="5">
        <v>1139.5999999999999</v>
      </c>
      <c r="E131" s="5">
        <v>883.56</v>
      </c>
      <c r="F131" s="5">
        <f t="shared" si="2"/>
        <v>2023.1599999999999</v>
      </c>
      <c r="G131" s="5">
        <v>5.5059999999999998E-2</v>
      </c>
      <c r="H131" s="5" t="s">
        <v>1790</v>
      </c>
      <c r="I131" s="5">
        <f t="shared" si="3"/>
        <v>2023.1599999999999</v>
      </c>
    </row>
    <row r="132" spans="1:9" x14ac:dyDescent="0.2">
      <c r="A132" s="2" t="s">
        <v>1145</v>
      </c>
      <c r="B132" s="2" t="s">
        <v>68</v>
      </c>
      <c r="C132" s="2" t="s">
        <v>1257</v>
      </c>
      <c r="D132" s="5">
        <v>1962.15</v>
      </c>
      <c r="E132" s="5">
        <v>396.69</v>
      </c>
      <c r="F132" s="5">
        <f t="shared" si="2"/>
        <v>2358.84</v>
      </c>
      <c r="G132" s="5">
        <v>0.38296999999999998</v>
      </c>
      <c r="H132" s="5" t="s">
        <v>1790</v>
      </c>
      <c r="I132" s="5">
        <f t="shared" si="3"/>
        <v>2358.84</v>
      </c>
    </row>
    <row r="133" spans="1:9" x14ac:dyDescent="0.2">
      <c r="A133" s="2" t="s">
        <v>1145</v>
      </c>
      <c r="B133" s="2" t="s">
        <v>700</v>
      </c>
      <c r="C133" s="2" t="s">
        <v>1265</v>
      </c>
      <c r="D133" s="5">
        <v>6828.11</v>
      </c>
      <c r="E133" s="5">
        <v>1742.24</v>
      </c>
      <c r="F133" s="5">
        <f t="shared" si="2"/>
        <v>8570.35</v>
      </c>
      <c r="G133" s="5">
        <v>2.7720000000000002E-2</v>
      </c>
      <c r="H133" s="5" t="s">
        <v>1790</v>
      </c>
      <c r="I133" s="5">
        <f t="shared" si="3"/>
        <v>8570.35</v>
      </c>
    </row>
    <row r="134" spans="1:9" x14ac:dyDescent="0.2">
      <c r="A134" s="2" t="s">
        <v>1145</v>
      </c>
      <c r="B134" s="2" t="s">
        <v>710</v>
      </c>
      <c r="C134" s="2" t="s">
        <v>1273</v>
      </c>
      <c r="D134" s="5">
        <v>0</v>
      </c>
      <c r="E134" s="5">
        <v>21228</v>
      </c>
      <c r="F134" s="5">
        <f t="shared" si="2"/>
        <v>21228</v>
      </c>
      <c r="G134" s="5">
        <v>1.4599999999999999E-3</v>
      </c>
      <c r="H134" s="5" t="s">
        <v>1790</v>
      </c>
      <c r="I134" s="5">
        <f t="shared" si="3"/>
        <v>21228</v>
      </c>
    </row>
    <row r="135" spans="1:9" x14ac:dyDescent="0.2">
      <c r="A135" s="2" t="s">
        <v>1145</v>
      </c>
      <c r="B135" s="2" t="s">
        <v>714</v>
      </c>
      <c r="C135" s="2" t="s">
        <v>1276</v>
      </c>
      <c r="D135" s="5">
        <v>14255.42</v>
      </c>
      <c r="E135" s="5">
        <v>1210.58</v>
      </c>
      <c r="F135" s="5">
        <f t="shared" si="2"/>
        <v>15466</v>
      </c>
      <c r="G135" s="5">
        <v>5.178E-2</v>
      </c>
      <c r="H135" s="5" t="s">
        <v>1790</v>
      </c>
      <c r="I135" s="5">
        <f t="shared" si="3"/>
        <v>15466</v>
      </c>
    </row>
    <row r="136" spans="1:9" x14ac:dyDescent="0.2">
      <c r="A136" s="2" t="s">
        <v>1145</v>
      </c>
      <c r="B136" s="2" t="s">
        <v>758</v>
      </c>
      <c r="C136" s="2" t="s">
        <v>1284</v>
      </c>
      <c r="D136" s="5">
        <v>1423.74</v>
      </c>
      <c r="E136" s="5">
        <v>489.5</v>
      </c>
      <c r="F136" s="5">
        <f t="shared" si="2"/>
        <v>1913.24</v>
      </c>
      <c r="G136" s="5">
        <v>5.8869999999999999E-2</v>
      </c>
      <c r="H136" s="5" t="s">
        <v>1790</v>
      </c>
      <c r="I136" s="5">
        <f t="shared" si="3"/>
        <v>1913.24</v>
      </c>
    </row>
    <row r="137" spans="1:9" x14ac:dyDescent="0.2">
      <c r="A137" s="2" t="s">
        <v>1145</v>
      </c>
      <c r="B137" s="2" t="s">
        <v>767</v>
      </c>
      <c r="C137" s="2" t="s">
        <v>1290</v>
      </c>
      <c r="D137" s="5">
        <v>12618.35</v>
      </c>
      <c r="E137" s="5">
        <v>7133.88</v>
      </c>
      <c r="F137" s="5">
        <f t="shared" si="2"/>
        <v>19752.23</v>
      </c>
      <c r="G137" s="5">
        <v>0.40631</v>
      </c>
      <c r="H137" s="5" t="s">
        <v>1790</v>
      </c>
      <c r="I137" s="5">
        <f t="shared" si="3"/>
        <v>19752.23</v>
      </c>
    </row>
    <row r="138" spans="1:9" x14ac:dyDescent="0.2">
      <c r="A138" s="2" t="s">
        <v>1145</v>
      </c>
      <c r="B138" s="2" t="s">
        <v>770</v>
      </c>
      <c r="C138" s="2" t="s">
        <v>1309</v>
      </c>
      <c r="D138" s="5">
        <v>55.29</v>
      </c>
      <c r="E138" s="5">
        <v>79.39</v>
      </c>
      <c r="F138" s="5">
        <f t="shared" si="2"/>
        <v>134.68</v>
      </c>
      <c r="G138" s="5">
        <v>6.2E-4</v>
      </c>
      <c r="H138" s="5" t="s">
        <v>1790</v>
      </c>
      <c r="I138" s="5">
        <f t="shared" si="3"/>
        <v>134.68</v>
      </c>
    </row>
    <row r="139" spans="1:9" x14ac:dyDescent="0.2">
      <c r="A139" s="2" t="s">
        <v>1145</v>
      </c>
      <c r="B139" s="2" t="s">
        <v>99</v>
      </c>
      <c r="C139" s="2" t="s">
        <v>1312</v>
      </c>
      <c r="D139" s="5">
        <v>2715.82</v>
      </c>
      <c r="E139" s="5">
        <v>1861.01</v>
      </c>
      <c r="F139" s="5">
        <f t="shared" ref="F139:F202" si="4">D139+E139</f>
        <v>4576.83</v>
      </c>
      <c r="G139" s="5">
        <v>1.8419999999999999E-2</v>
      </c>
      <c r="H139" s="5" t="s">
        <v>1790</v>
      </c>
      <c r="I139" s="5">
        <f t="shared" ref="I139:I202" si="5">IF(H139="T",0,F139)</f>
        <v>4576.83</v>
      </c>
    </row>
    <row r="140" spans="1:9" x14ac:dyDescent="0.2">
      <c r="A140" s="2" t="s">
        <v>1145</v>
      </c>
      <c r="B140" s="2" t="s">
        <v>100</v>
      </c>
      <c r="C140" s="2" t="s">
        <v>1317</v>
      </c>
      <c r="D140" s="5">
        <v>0</v>
      </c>
      <c r="E140" s="5">
        <v>262</v>
      </c>
      <c r="F140" s="5">
        <f t="shared" si="4"/>
        <v>262</v>
      </c>
      <c r="G140" s="5">
        <v>7.5999999999999998E-2</v>
      </c>
      <c r="H140" s="5" t="s">
        <v>1790</v>
      </c>
      <c r="I140" s="5">
        <f t="shared" si="5"/>
        <v>262</v>
      </c>
    </row>
    <row r="141" spans="1:9" x14ac:dyDescent="0.2">
      <c r="A141" s="2" t="s">
        <v>1145</v>
      </c>
      <c r="B141" s="2" t="s">
        <v>101</v>
      </c>
      <c r="C141" s="2" t="s">
        <v>1325</v>
      </c>
      <c r="D141" s="5">
        <v>0</v>
      </c>
      <c r="E141" s="5">
        <v>2223.5100000000002</v>
      </c>
      <c r="F141" s="5">
        <f t="shared" si="4"/>
        <v>2223.5100000000002</v>
      </c>
      <c r="G141" s="5">
        <v>1.2801199999999999</v>
      </c>
      <c r="H141" s="5" t="s">
        <v>1790</v>
      </c>
      <c r="I141" s="5">
        <f t="shared" si="5"/>
        <v>2223.5100000000002</v>
      </c>
    </row>
    <row r="142" spans="1:9" x14ac:dyDescent="0.2">
      <c r="A142" s="2" t="s">
        <v>1145</v>
      </c>
      <c r="B142" s="2" t="s">
        <v>1221</v>
      </c>
      <c r="C142" s="2" t="s">
        <v>1333</v>
      </c>
      <c r="D142" s="5">
        <v>0</v>
      </c>
      <c r="E142" s="5">
        <v>0.48</v>
      </c>
      <c r="F142" s="5">
        <f t="shared" si="4"/>
        <v>0.48</v>
      </c>
      <c r="G142" s="5">
        <v>0</v>
      </c>
      <c r="H142" s="5" t="s">
        <v>1790</v>
      </c>
      <c r="I142" s="5">
        <f t="shared" si="5"/>
        <v>0.48</v>
      </c>
    </row>
    <row r="143" spans="1:9" x14ac:dyDescent="0.2">
      <c r="A143" s="2" t="s">
        <v>1145</v>
      </c>
      <c r="B143" s="2" t="s">
        <v>1223</v>
      </c>
      <c r="C143" s="2" t="s">
        <v>1336</v>
      </c>
      <c r="D143" s="5">
        <v>0</v>
      </c>
      <c r="E143" s="5">
        <v>18026.64</v>
      </c>
      <c r="F143" s="5">
        <f t="shared" si="4"/>
        <v>18026.64</v>
      </c>
      <c r="G143" s="5">
        <v>0</v>
      </c>
      <c r="H143" s="5" t="s">
        <v>1790</v>
      </c>
      <c r="I143" s="5">
        <f t="shared" si="5"/>
        <v>18026.64</v>
      </c>
    </row>
    <row r="144" spans="1:9" x14ac:dyDescent="0.2">
      <c r="A144" s="2" t="s">
        <v>1145</v>
      </c>
      <c r="B144" s="2" t="s">
        <v>1224</v>
      </c>
      <c r="C144" s="2" t="s">
        <v>1337</v>
      </c>
      <c r="D144" s="5">
        <v>0</v>
      </c>
      <c r="E144" s="5">
        <v>2927.7</v>
      </c>
      <c r="F144" s="5">
        <f t="shared" si="4"/>
        <v>2927.7</v>
      </c>
      <c r="G144" s="5">
        <v>0</v>
      </c>
      <c r="H144" s="5" t="s">
        <v>1790</v>
      </c>
      <c r="I144" s="5">
        <f t="shared" si="5"/>
        <v>2927.7</v>
      </c>
    </row>
    <row r="145" spans="1:9" x14ac:dyDescent="0.2">
      <c r="A145" s="2" t="s">
        <v>1146</v>
      </c>
      <c r="B145" s="2"/>
      <c r="C145" s="2" t="s">
        <v>1504</v>
      </c>
      <c r="D145" s="5">
        <v>45889.95</v>
      </c>
      <c r="E145" s="5">
        <v>59896.14</v>
      </c>
      <c r="F145" s="5">
        <f t="shared" si="4"/>
        <v>105786.09</v>
      </c>
      <c r="G145" s="5">
        <v>2.6669200000000002</v>
      </c>
      <c r="H145" s="5" t="s">
        <v>1789</v>
      </c>
      <c r="I145" s="5">
        <f t="shared" si="5"/>
        <v>0</v>
      </c>
    </row>
    <row r="146" spans="1:9" x14ac:dyDescent="0.2">
      <c r="A146" s="2" t="s">
        <v>1146</v>
      </c>
      <c r="B146" s="2" t="s">
        <v>38</v>
      </c>
      <c r="C146" s="2" t="s">
        <v>1248</v>
      </c>
      <c r="D146" s="5">
        <v>97.95</v>
      </c>
      <c r="E146" s="5">
        <v>62.25</v>
      </c>
      <c r="F146" s="5">
        <f t="shared" si="4"/>
        <v>160.19999999999999</v>
      </c>
      <c r="G146" s="5">
        <v>6.1460000000000001E-2</v>
      </c>
      <c r="H146" s="5" t="s">
        <v>1790</v>
      </c>
      <c r="I146" s="5">
        <f t="shared" si="5"/>
        <v>160.19999999999999</v>
      </c>
    </row>
    <row r="147" spans="1:9" x14ac:dyDescent="0.2">
      <c r="A147" s="2" t="s">
        <v>1146</v>
      </c>
      <c r="B147" s="2" t="s">
        <v>39</v>
      </c>
      <c r="C147" s="2" t="s">
        <v>1252</v>
      </c>
      <c r="D147" s="5">
        <v>1228.1500000000001</v>
      </c>
      <c r="E147" s="5">
        <v>211.12</v>
      </c>
      <c r="F147" s="5">
        <f t="shared" si="4"/>
        <v>1439.27</v>
      </c>
      <c r="G147" s="5">
        <v>0.21415999999999999</v>
      </c>
      <c r="H147" s="5" t="s">
        <v>1790</v>
      </c>
      <c r="I147" s="5">
        <f t="shared" si="5"/>
        <v>1439.27</v>
      </c>
    </row>
    <row r="148" spans="1:9" x14ac:dyDescent="0.2">
      <c r="A148" s="2" t="s">
        <v>1146</v>
      </c>
      <c r="B148" s="2" t="s">
        <v>43</v>
      </c>
      <c r="C148" s="2" t="s">
        <v>1254</v>
      </c>
      <c r="D148" s="5">
        <v>1151.1500000000001</v>
      </c>
      <c r="E148" s="5">
        <v>892.52</v>
      </c>
      <c r="F148" s="5">
        <f t="shared" si="4"/>
        <v>2043.67</v>
      </c>
      <c r="G148" s="5">
        <v>5.561E-2</v>
      </c>
      <c r="H148" s="5" t="s">
        <v>1790</v>
      </c>
      <c r="I148" s="5">
        <f t="shared" si="5"/>
        <v>2043.67</v>
      </c>
    </row>
    <row r="149" spans="1:9" x14ac:dyDescent="0.2">
      <c r="A149" s="2" t="s">
        <v>1146</v>
      </c>
      <c r="B149" s="2" t="s">
        <v>68</v>
      </c>
      <c r="C149" s="2" t="s">
        <v>1257</v>
      </c>
      <c r="D149" s="5">
        <v>2044.57</v>
      </c>
      <c r="E149" s="5">
        <v>411.41</v>
      </c>
      <c r="F149" s="5">
        <f t="shared" si="4"/>
        <v>2455.98</v>
      </c>
      <c r="G149" s="5">
        <v>0.45885999999999999</v>
      </c>
      <c r="H149" s="5" t="s">
        <v>1790</v>
      </c>
      <c r="I149" s="5">
        <f t="shared" si="5"/>
        <v>2455.98</v>
      </c>
    </row>
    <row r="150" spans="1:9" x14ac:dyDescent="0.2">
      <c r="A150" s="2" t="s">
        <v>1146</v>
      </c>
      <c r="B150" s="2" t="s">
        <v>700</v>
      </c>
      <c r="C150" s="2" t="s">
        <v>1265</v>
      </c>
      <c r="D150" s="5">
        <v>7927.59</v>
      </c>
      <c r="E150" s="5">
        <v>2011.07</v>
      </c>
      <c r="F150" s="5">
        <f t="shared" si="4"/>
        <v>9938.66</v>
      </c>
      <c r="G150" s="5">
        <v>3.211E-2</v>
      </c>
      <c r="H150" s="5" t="s">
        <v>1790</v>
      </c>
      <c r="I150" s="5">
        <f t="shared" si="5"/>
        <v>9938.66</v>
      </c>
    </row>
    <row r="151" spans="1:9" x14ac:dyDescent="0.2">
      <c r="A151" s="2" t="s">
        <v>1146</v>
      </c>
      <c r="B151" s="2" t="s">
        <v>710</v>
      </c>
      <c r="C151" s="2" t="s">
        <v>1273</v>
      </c>
      <c r="D151" s="5">
        <v>0</v>
      </c>
      <c r="E151" s="5">
        <v>21228</v>
      </c>
      <c r="F151" s="5">
        <f t="shared" si="4"/>
        <v>21228</v>
      </c>
      <c r="G151" s="5">
        <v>1.4599999999999999E-3</v>
      </c>
      <c r="H151" s="5" t="s">
        <v>1790</v>
      </c>
      <c r="I151" s="5">
        <f t="shared" si="5"/>
        <v>21228</v>
      </c>
    </row>
    <row r="152" spans="1:9" x14ac:dyDescent="0.2">
      <c r="A152" s="2" t="s">
        <v>1146</v>
      </c>
      <c r="B152" s="2" t="s">
        <v>714</v>
      </c>
      <c r="C152" s="2" t="s">
        <v>1276</v>
      </c>
      <c r="D152" s="5">
        <v>14735.42</v>
      </c>
      <c r="E152" s="5">
        <v>1210.58</v>
      </c>
      <c r="F152" s="5">
        <f t="shared" si="4"/>
        <v>15946</v>
      </c>
      <c r="G152" s="5">
        <v>5.2679999999999998E-2</v>
      </c>
      <c r="H152" s="5" t="s">
        <v>1790</v>
      </c>
      <c r="I152" s="5">
        <f t="shared" si="5"/>
        <v>15946</v>
      </c>
    </row>
    <row r="153" spans="1:9" x14ac:dyDescent="0.2">
      <c r="A153" s="2" t="s">
        <v>1146</v>
      </c>
      <c r="B153" s="2" t="s">
        <v>758</v>
      </c>
      <c r="C153" s="2" t="s">
        <v>1284</v>
      </c>
      <c r="D153" s="5">
        <v>1423.74</v>
      </c>
      <c r="E153" s="5">
        <v>489.5</v>
      </c>
      <c r="F153" s="5">
        <f t="shared" si="4"/>
        <v>1913.24</v>
      </c>
      <c r="G153" s="5">
        <v>5.8869999999999999E-2</v>
      </c>
      <c r="H153" s="5" t="s">
        <v>1790</v>
      </c>
      <c r="I153" s="5">
        <f t="shared" si="5"/>
        <v>1913.24</v>
      </c>
    </row>
    <row r="154" spans="1:9" x14ac:dyDescent="0.2">
      <c r="A154" s="2" t="s">
        <v>1146</v>
      </c>
      <c r="B154" s="2" t="s">
        <v>767</v>
      </c>
      <c r="C154" s="2" t="s">
        <v>1290</v>
      </c>
      <c r="D154" s="5">
        <v>14505.26</v>
      </c>
      <c r="E154" s="5">
        <v>8169.69</v>
      </c>
      <c r="F154" s="5">
        <f t="shared" si="4"/>
        <v>22674.95</v>
      </c>
      <c r="G154" s="5">
        <v>0.47031000000000001</v>
      </c>
      <c r="H154" s="5" t="s">
        <v>1790</v>
      </c>
      <c r="I154" s="5">
        <f t="shared" si="5"/>
        <v>22674.95</v>
      </c>
    </row>
    <row r="155" spans="1:9" x14ac:dyDescent="0.2">
      <c r="A155" s="2" t="s">
        <v>1146</v>
      </c>
      <c r="B155" s="2" t="s">
        <v>770</v>
      </c>
      <c r="C155" s="2" t="s">
        <v>1309</v>
      </c>
      <c r="D155" s="5">
        <v>55.85</v>
      </c>
      <c r="E155" s="5">
        <v>80.19</v>
      </c>
      <c r="F155" s="5">
        <f t="shared" si="4"/>
        <v>136.04</v>
      </c>
      <c r="G155" s="5">
        <v>6.3000000000000003E-4</v>
      </c>
      <c r="H155" s="5" t="s">
        <v>1790</v>
      </c>
      <c r="I155" s="5">
        <f t="shared" si="5"/>
        <v>136.04</v>
      </c>
    </row>
    <row r="156" spans="1:9" x14ac:dyDescent="0.2">
      <c r="A156" s="2" t="s">
        <v>1146</v>
      </c>
      <c r="B156" s="2" t="s">
        <v>99</v>
      </c>
      <c r="C156" s="2" t="s">
        <v>1312</v>
      </c>
      <c r="D156" s="5">
        <v>2720.27</v>
      </c>
      <c r="E156" s="5">
        <v>2086.15</v>
      </c>
      <c r="F156" s="5">
        <f t="shared" si="4"/>
        <v>4806.42</v>
      </c>
      <c r="G156" s="5">
        <v>1.8550000000000001E-2</v>
      </c>
      <c r="H156" s="5" t="s">
        <v>1790</v>
      </c>
      <c r="I156" s="5">
        <f t="shared" si="5"/>
        <v>4806.42</v>
      </c>
    </row>
    <row r="157" spans="1:9" x14ac:dyDescent="0.2">
      <c r="A157" s="2" t="s">
        <v>1146</v>
      </c>
      <c r="B157" s="2" t="s">
        <v>100</v>
      </c>
      <c r="C157" s="2" t="s">
        <v>1317</v>
      </c>
      <c r="D157" s="5">
        <v>0</v>
      </c>
      <c r="E157" s="5">
        <v>251.61</v>
      </c>
      <c r="F157" s="5">
        <f t="shared" si="4"/>
        <v>251.61</v>
      </c>
      <c r="G157" s="5">
        <v>6.694E-2</v>
      </c>
      <c r="H157" s="5" t="s">
        <v>1790</v>
      </c>
      <c r="I157" s="5">
        <f t="shared" si="5"/>
        <v>251.61</v>
      </c>
    </row>
    <row r="158" spans="1:9" x14ac:dyDescent="0.2">
      <c r="A158" s="2" t="s">
        <v>1146</v>
      </c>
      <c r="B158" s="2" t="s">
        <v>101</v>
      </c>
      <c r="C158" s="2" t="s">
        <v>1325</v>
      </c>
      <c r="D158" s="5">
        <v>0</v>
      </c>
      <c r="E158" s="5">
        <v>2095.56</v>
      </c>
      <c r="F158" s="5">
        <f t="shared" si="4"/>
        <v>2095.56</v>
      </c>
      <c r="G158" s="5">
        <v>1.1752800000000001</v>
      </c>
      <c r="H158" s="5" t="s">
        <v>1790</v>
      </c>
      <c r="I158" s="5">
        <f t="shared" si="5"/>
        <v>2095.56</v>
      </c>
    </row>
    <row r="159" spans="1:9" x14ac:dyDescent="0.2">
      <c r="A159" s="2" t="s">
        <v>1146</v>
      </c>
      <c r="B159" s="2" t="s">
        <v>1221</v>
      </c>
      <c r="C159" s="2" t="s">
        <v>1333</v>
      </c>
      <c r="D159" s="5">
        <v>0</v>
      </c>
      <c r="E159" s="5">
        <v>0.48</v>
      </c>
      <c r="F159" s="5">
        <f t="shared" si="4"/>
        <v>0.48</v>
      </c>
      <c r="G159" s="5">
        <v>0</v>
      </c>
      <c r="H159" s="5" t="s">
        <v>1790</v>
      </c>
      <c r="I159" s="5">
        <f t="shared" si="5"/>
        <v>0.48</v>
      </c>
    </row>
    <row r="160" spans="1:9" x14ac:dyDescent="0.2">
      <c r="A160" s="2" t="s">
        <v>1146</v>
      </c>
      <c r="B160" s="2" t="s">
        <v>1223</v>
      </c>
      <c r="C160" s="2" t="s">
        <v>1336</v>
      </c>
      <c r="D160" s="5">
        <v>0</v>
      </c>
      <c r="E160" s="5">
        <v>18026.64</v>
      </c>
      <c r="F160" s="5">
        <f t="shared" si="4"/>
        <v>18026.64</v>
      </c>
      <c r="G160" s="5">
        <v>0</v>
      </c>
      <c r="H160" s="5" t="s">
        <v>1790</v>
      </c>
      <c r="I160" s="5">
        <f t="shared" si="5"/>
        <v>18026.64</v>
      </c>
    </row>
    <row r="161" spans="1:9" x14ac:dyDescent="0.2">
      <c r="A161" s="2" t="s">
        <v>1146</v>
      </c>
      <c r="B161" s="2" t="s">
        <v>1224</v>
      </c>
      <c r="C161" s="2" t="s">
        <v>1337</v>
      </c>
      <c r="D161" s="5">
        <v>0</v>
      </c>
      <c r="E161" s="5">
        <v>2669.37</v>
      </c>
      <c r="F161" s="5">
        <f t="shared" si="4"/>
        <v>2669.37</v>
      </c>
      <c r="G161" s="5">
        <v>0</v>
      </c>
      <c r="H161" s="5" t="s">
        <v>1790</v>
      </c>
      <c r="I161" s="5">
        <f t="shared" si="5"/>
        <v>2669.37</v>
      </c>
    </row>
    <row r="162" spans="1:9" x14ac:dyDescent="0.2">
      <c r="A162" s="2" t="s">
        <v>1147</v>
      </c>
      <c r="B162" s="2"/>
      <c r="C162" s="2" t="s">
        <v>1527</v>
      </c>
      <c r="D162" s="5">
        <v>66475.149999999994</v>
      </c>
      <c r="E162" s="5">
        <v>74434.91</v>
      </c>
      <c r="F162" s="5">
        <f t="shared" si="4"/>
        <v>140910.06</v>
      </c>
      <c r="G162" s="5">
        <v>3.4129</v>
      </c>
      <c r="H162" s="5" t="s">
        <v>1789</v>
      </c>
      <c r="I162" s="5">
        <f t="shared" si="5"/>
        <v>0</v>
      </c>
    </row>
    <row r="163" spans="1:9" x14ac:dyDescent="0.2">
      <c r="A163" s="2" t="s">
        <v>1147</v>
      </c>
      <c r="B163" s="2" t="s">
        <v>38</v>
      </c>
      <c r="C163" s="2" t="s">
        <v>1248</v>
      </c>
      <c r="D163" s="5">
        <v>97.95</v>
      </c>
      <c r="E163" s="5">
        <v>62.25</v>
      </c>
      <c r="F163" s="5">
        <f t="shared" si="4"/>
        <v>160.19999999999999</v>
      </c>
      <c r="G163" s="5">
        <v>6.1460000000000001E-2</v>
      </c>
      <c r="H163" s="5" t="s">
        <v>1790</v>
      </c>
      <c r="I163" s="5">
        <f t="shared" si="5"/>
        <v>160.19999999999999</v>
      </c>
    </row>
    <row r="164" spans="1:9" x14ac:dyDescent="0.2">
      <c r="A164" s="2" t="s">
        <v>1147</v>
      </c>
      <c r="B164" s="2" t="s">
        <v>39</v>
      </c>
      <c r="C164" s="2" t="s">
        <v>1252</v>
      </c>
      <c r="D164" s="5">
        <v>726</v>
      </c>
      <c r="E164" s="5">
        <v>124.8</v>
      </c>
      <c r="F164" s="5">
        <f t="shared" si="4"/>
        <v>850.8</v>
      </c>
      <c r="G164" s="5">
        <v>0.12659999999999999</v>
      </c>
      <c r="H164" s="5" t="s">
        <v>1790</v>
      </c>
      <c r="I164" s="5">
        <f t="shared" si="5"/>
        <v>850.8</v>
      </c>
    </row>
    <row r="165" spans="1:9" x14ac:dyDescent="0.2">
      <c r="A165" s="2" t="s">
        <v>1147</v>
      </c>
      <c r="B165" s="2" t="s">
        <v>43</v>
      </c>
      <c r="C165" s="2" t="s">
        <v>1254</v>
      </c>
      <c r="D165" s="5">
        <v>2129.0500000000002</v>
      </c>
      <c r="E165" s="5">
        <v>1650.71</v>
      </c>
      <c r="F165" s="5">
        <f t="shared" si="4"/>
        <v>3779.76</v>
      </c>
      <c r="G165" s="5">
        <v>0.10285999999999999</v>
      </c>
      <c r="H165" s="5" t="s">
        <v>1790</v>
      </c>
      <c r="I165" s="5">
        <f t="shared" si="5"/>
        <v>3779.76</v>
      </c>
    </row>
    <row r="166" spans="1:9" x14ac:dyDescent="0.2">
      <c r="A166" s="2" t="s">
        <v>1147</v>
      </c>
      <c r="B166" s="2" t="s">
        <v>68</v>
      </c>
      <c r="C166" s="2" t="s">
        <v>1257</v>
      </c>
      <c r="D166" s="5">
        <v>3529.53</v>
      </c>
      <c r="E166" s="5">
        <v>726.82</v>
      </c>
      <c r="F166" s="5">
        <f t="shared" si="4"/>
        <v>4256.3500000000004</v>
      </c>
      <c r="G166" s="5">
        <v>0.48209999999999997</v>
      </c>
      <c r="H166" s="5" t="s">
        <v>1790</v>
      </c>
      <c r="I166" s="5">
        <f t="shared" si="5"/>
        <v>4256.3500000000004</v>
      </c>
    </row>
    <row r="167" spans="1:9" x14ac:dyDescent="0.2">
      <c r="A167" s="2" t="s">
        <v>1147</v>
      </c>
      <c r="B167" s="2" t="s">
        <v>700</v>
      </c>
      <c r="C167" s="2" t="s">
        <v>1265</v>
      </c>
      <c r="D167" s="5">
        <v>8167.1</v>
      </c>
      <c r="E167" s="5">
        <v>2275.75</v>
      </c>
      <c r="F167" s="5">
        <f t="shared" si="4"/>
        <v>10442.85</v>
      </c>
      <c r="G167" s="5">
        <v>3.5279999999999999E-2</v>
      </c>
      <c r="H167" s="5" t="s">
        <v>1790</v>
      </c>
      <c r="I167" s="5">
        <f t="shared" si="5"/>
        <v>10442.85</v>
      </c>
    </row>
    <row r="168" spans="1:9" x14ac:dyDescent="0.2">
      <c r="A168" s="2" t="s">
        <v>1147</v>
      </c>
      <c r="B168" s="2" t="s">
        <v>710</v>
      </c>
      <c r="C168" s="2" t="s">
        <v>1273</v>
      </c>
      <c r="D168" s="5">
        <v>0</v>
      </c>
      <c r="E168" s="5">
        <v>21228</v>
      </c>
      <c r="F168" s="5">
        <f t="shared" si="4"/>
        <v>21228</v>
      </c>
      <c r="G168" s="5">
        <v>1.4599999999999999E-3</v>
      </c>
      <c r="H168" s="5" t="s">
        <v>1790</v>
      </c>
      <c r="I168" s="5">
        <f t="shared" si="5"/>
        <v>21228</v>
      </c>
    </row>
    <row r="169" spans="1:9" x14ac:dyDescent="0.2">
      <c r="A169" s="2" t="s">
        <v>1147</v>
      </c>
      <c r="B169" s="2" t="s">
        <v>714</v>
      </c>
      <c r="C169" s="2" t="s">
        <v>1276</v>
      </c>
      <c r="D169" s="5">
        <v>23296.54</v>
      </c>
      <c r="E169" s="5">
        <v>1620.12</v>
      </c>
      <c r="F169" s="5">
        <f t="shared" si="4"/>
        <v>24916.66</v>
      </c>
      <c r="G169" s="5">
        <v>7.3480000000000004E-2</v>
      </c>
      <c r="H169" s="5" t="s">
        <v>1790</v>
      </c>
      <c r="I169" s="5">
        <f t="shared" si="5"/>
        <v>24916.66</v>
      </c>
    </row>
    <row r="170" spans="1:9" x14ac:dyDescent="0.2">
      <c r="A170" s="2" t="s">
        <v>1147</v>
      </c>
      <c r="B170" s="2" t="s">
        <v>758</v>
      </c>
      <c r="C170" s="2" t="s">
        <v>1284</v>
      </c>
      <c r="D170" s="5">
        <v>2760.23</v>
      </c>
      <c r="E170" s="5">
        <v>970.19</v>
      </c>
      <c r="F170" s="5">
        <f t="shared" si="4"/>
        <v>3730.42</v>
      </c>
      <c r="G170" s="5">
        <v>0.11415</v>
      </c>
      <c r="H170" s="5" t="s">
        <v>1790</v>
      </c>
      <c r="I170" s="5">
        <f t="shared" si="5"/>
        <v>3730.42</v>
      </c>
    </row>
    <row r="171" spans="1:9" x14ac:dyDescent="0.2">
      <c r="A171" s="2" t="s">
        <v>1147</v>
      </c>
      <c r="B171" s="2" t="s">
        <v>767</v>
      </c>
      <c r="C171" s="2" t="s">
        <v>1290</v>
      </c>
      <c r="D171" s="5">
        <v>20244.490000000002</v>
      </c>
      <c r="E171" s="5">
        <v>11397.62</v>
      </c>
      <c r="F171" s="5">
        <f t="shared" si="4"/>
        <v>31642.11</v>
      </c>
      <c r="G171" s="5">
        <v>0.65825999999999996</v>
      </c>
      <c r="H171" s="5" t="s">
        <v>1790</v>
      </c>
      <c r="I171" s="5">
        <f t="shared" si="5"/>
        <v>31642.11</v>
      </c>
    </row>
    <row r="172" spans="1:9" x14ac:dyDescent="0.2">
      <c r="A172" s="2" t="s">
        <v>1147</v>
      </c>
      <c r="B172" s="2" t="s">
        <v>770</v>
      </c>
      <c r="C172" s="2" t="s">
        <v>1309</v>
      </c>
      <c r="D172" s="5">
        <v>103.3</v>
      </c>
      <c r="E172" s="5">
        <v>148.31</v>
      </c>
      <c r="F172" s="5">
        <f t="shared" si="4"/>
        <v>251.61</v>
      </c>
      <c r="G172" s="5">
        <v>1.16E-3</v>
      </c>
      <c r="H172" s="5" t="s">
        <v>1790</v>
      </c>
      <c r="I172" s="5">
        <f t="shared" si="5"/>
        <v>251.61</v>
      </c>
    </row>
    <row r="173" spans="1:9" x14ac:dyDescent="0.2">
      <c r="A173" s="2" t="s">
        <v>1147</v>
      </c>
      <c r="B173" s="2" t="s">
        <v>99</v>
      </c>
      <c r="C173" s="2" t="s">
        <v>1312</v>
      </c>
      <c r="D173" s="5">
        <v>5420.96</v>
      </c>
      <c r="E173" s="5">
        <v>3181.39</v>
      </c>
      <c r="F173" s="5">
        <f t="shared" si="4"/>
        <v>8602.35</v>
      </c>
      <c r="G173" s="5">
        <v>3.6549999999999999E-2</v>
      </c>
      <c r="H173" s="5" t="s">
        <v>1790</v>
      </c>
      <c r="I173" s="5">
        <f t="shared" si="5"/>
        <v>8602.35</v>
      </c>
    </row>
    <row r="174" spans="1:9" x14ac:dyDescent="0.2">
      <c r="A174" s="2" t="s">
        <v>1147</v>
      </c>
      <c r="B174" s="2" t="s">
        <v>100</v>
      </c>
      <c r="C174" s="2" t="s">
        <v>1317</v>
      </c>
      <c r="D174" s="5">
        <v>0</v>
      </c>
      <c r="E174" s="5">
        <v>522.67999999999995</v>
      </c>
      <c r="F174" s="5">
        <f t="shared" si="4"/>
        <v>522.67999999999995</v>
      </c>
      <c r="G174" s="5">
        <v>0.14588000000000001</v>
      </c>
      <c r="H174" s="5" t="s">
        <v>1790</v>
      </c>
      <c r="I174" s="5">
        <f t="shared" si="5"/>
        <v>522.67999999999995</v>
      </c>
    </row>
    <row r="175" spans="1:9" x14ac:dyDescent="0.2">
      <c r="A175" s="2" t="s">
        <v>1147</v>
      </c>
      <c r="B175" s="2" t="s">
        <v>101</v>
      </c>
      <c r="C175" s="2" t="s">
        <v>1325</v>
      </c>
      <c r="D175" s="5">
        <v>0</v>
      </c>
      <c r="E175" s="5">
        <v>2865.68</v>
      </c>
      <c r="F175" s="5">
        <f t="shared" si="4"/>
        <v>2865.68</v>
      </c>
      <c r="G175" s="5">
        <v>1.5736600000000001</v>
      </c>
      <c r="H175" s="5" t="s">
        <v>1790</v>
      </c>
      <c r="I175" s="5">
        <f t="shared" si="5"/>
        <v>2865.68</v>
      </c>
    </row>
    <row r="176" spans="1:9" x14ac:dyDescent="0.2">
      <c r="A176" s="2" t="s">
        <v>1147</v>
      </c>
      <c r="B176" s="2" t="s">
        <v>1221</v>
      </c>
      <c r="C176" s="2" t="s">
        <v>1333</v>
      </c>
      <c r="D176" s="5">
        <v>0</v>
      </c>
      <c r="E176" s="5">
        <v>239.75</v>
      </c>
      <c r="F176" s="5">
        <f t="shared" si="4"/>
        <v>239.75</v>
      </c>
      <c r="G176" s="5">
        <v>0</v>
      </c>
      <c r="H176" s="5" t="s">
        <v>1790</v>
      </c>
      <c r="I176" s="5">
        <f t="shared" si="5"/>
        <v>239.75</v>
      </c>
    </row>
    <row r="177" spans="1:9" x14ac:dyDescent="0.2">
      <c r="A177" s="2" t="s">
        <v>1147</v>
      </c>
      <c r="B177" s="2" t="s">
        <v>1223</v>
      </c>
      <c r="C177" s="2" t="s">
        <v>1336</v>
      </c>
      <c r="D177" s="5">
        <v>0</v>
      </c>
      <c r="E177" s="5">
        <v>23718.16</v>
      </c>
      <c r="F177" s="5">
        <f t="shared" si="4"/>
        <v>23718.16</v>
      </c>
      <c r="G177" s="5">
        <v>0</v>
      </c>
      <c r="H177" s="5" t="s">
        <v>1790</v>
      </c>
      <c r="I177" s="5">
        <f t="shared" si="5"/>
        <v>23718.16</v>
      </c>
    </row>
    <row r="178" spans="1:9" x14ac:dyDescent="0.2">
      <c r="A178" s="2" t="s">
        <v>1147</v>
      </c>
      <c r="B178" s="2" t="s">
        <v>1224</v>
      </c>
      <c r="C178" s="2" t="s">
        <v>1337</v>
      </c>
      <c r="D178" s="5">
        <v>0</v>
      </c>
      <c r="E178" s="5">
        <v>3702.68</v>
      </c>
      <c r="F178" s="5">
        <f t="shared" si="4"/>
        <v>3702.68</v>
      </c>
      <c r="G178" s="5">
        <v>0</v>
      </c>
      <c r="H178" s="5" t="s">
        <v>1790</v>
      </c>
      <c r="I178" s="5">
        <f t="shared" si="5"/>
        <v>3702.68</v>
      </c>
    </row>
    <row r="179" spans="1:9" x14ac:dyDescent="0.2">
      <c r="A179" s="2" t="s">
        <v>1148</v>
      </c>
      <c r="B179" s="2"/>
      <c r="C179" s="2" t="s">
        <v>1549</v>
      </c>
      <c r="D179" s="5">
        <v>74360.679999999993</v>
      </c>
      <c r="E179" s="5">
        <v>83680.34</v>
      </c>
      <c r="F179" s="5">
        <f t="shared" si="4"/>
        <v>158041.01999999999</v>
      </c>
      <c r="G179" s="5">
        <v>4.2589800000000002</v>
      </c>
      <c r="H179" s="5" t="s">
        <v>1789</v>
      </c>
      <c r="I179" s="5">
        <f t="shared" si="5"/>
        <v>0</v>
      </c>
    </row>
    <row r="180" spans="1:9" x14ac:dyDescent="0.2">
      <c r="A180" s="2" t="s">
        <v>1148</v>
      </c>
      <c r="B180" s="2" t="s">
        <v>38</v>
      </c>
      <c r="C180" s="2" t="s">
        <v>1248</v>
      </c>
      <c r="D180" s="5">
        <v>97.95</v>
      </c>
      <c r="E180" s="5">
        <v>62.25</v>
      </c>
      <c r="F180" s="5">
        <f t="shared" si="4"/>
        <v>160.19999999999999</v>
      </c>
      <c r="G180" s="5">
        <v>6.1460000000000001E-2</v>
      </c>
      <c r="H180" s="5" t="s">
        <v>1790</v>
      </c>
      <c r="I180" s="5">
        <f t="shared" si="5"/>
        <v>160.19999999999999</v>
      </c>
    </row>
    <row r="181" spans="1:9" x14ac:dyDescent="0.2">
      <c r="A181" s="2" t="s">
        <v>1148</v>
      </c>
      <c r="B181" s="2" t="s">
        <v>39</v>
      </c>
      <c r="C181" s="2" t="s">
        <v>1252</v>
      </c>
      <c r="D181" s="5">
        <v>1676.86</v>
      </c>
      <c r="E181" s="5">
        <v>355.97</v>
      </c>
      <c r="F181" s="5">
        <f t="shared" si="4"/>
        <v>2032.83</v>
      </c>
      <c r="G181" s="5">
        <v>0.29492000000000002</v>
      </c>
      <c r="H181" s="5" t="s">
        <v>1790</v>
      </c>
      <c r="I181" s="5">
        <f t="shared" si="5"/>
        <v>2032.83</v>
      </c>
    </row>
    <row r="182" spans="1:9" x14ac:dyDescent="0.2">
      <c r="A182" s="2" t="s">
        <v>1148</v>
      </c>
      <c r="B182" s="2" t="s">
        <v>43</v>
      </c>
      <c r="C182" s="2" t="s">
        <v>1254</v>
      </c>
      <c r="D182" s="5">
        <v>2652.65</v>
      </c>
      <c r="E182" s="5">
        <v>2056.67</v>
      </c>
      <c r="F182" s="5">
        <f t="shared" si="4"/>
        <v>4709.32</v>
      </c>
      <c r="G182" s="5">
        <v>0.12814999999999999</v>
      </c>
      <c r="H182" s="5" t="s">
        <v>1790</v>
      </c>
      <c r="I182" s="5">
        <f t="shared" si="5"/>
        <v>4709.32</v>
      </c>
    </row>
    <row r="183" spans="1:9" x14ac:dyDescent="0.2">
      <c r="A183" s="2" t="s">
        <v>1148</v>
      </c>
      <c r="B183" s="2" t="s">
        <v>68</v>
      </c>
      <c r="C183" s="2" t="s">
        <v>1257</v>
      </c>
      <c r="D183" s="5">
        <v>4325.83</v>
      </c>
      <c r="E183" s="5">
        <v>890.5</v>
      </c>
      <c r="F183" s="5">
        <f t="shared" si="4"/>
        <v>5216.33</v>
      </c>
      <c r="G183" s="5">
        <v>0.53229000000000004</v>
      </c>
      <c r="H183" s="5" t="s">
        <v>1790</v>
      </c>
      <c r="I183" s="5">
        <f t="shared" si="5"/>
        <v>5216.33</v>
      </c>
    </row>
    <row r="184" spans="1:9" x14ac:dyDescent="0.2">
      <c r="A184" s="2" t="s">
        <v>1148</v>
      </c>
      <c r="B184" s="2" t="s">
        <v>700</v>
      </c>
      <c r="C184" s="2" t="s">
        <v>1265</v>
      </c>
      <c r="D184" s="5">
        <v>9481.99</v>
      </c>
      <c r="E184" s="5">
        <v>2659.4</v>
      </c>
      <c r="F184" s="5">
        <f t="shared" si="4"/>
        <v>12141.39</v>
      </c>
      <c r="G184" s="5">
        <v>4.1209999999999997E-2</v>
      </c>
      <c r="H184" s="5" t="s">
        <v>1790</v>
      </c>
      <c r="I184" s="5">
        <f t="shared" si="5"/>
        <v>12141.39</v>
      </c>
    </row>
    <row r="185" spans="1:9" x14ac:dyDescent="0.2">
      <c r="A185" s="2" t="s">
        <v>1148</v>
      </c>
      <c r="B185" s="2" t="s">
        <v>710</v>
      </c>
      <c r="C185" s="2" t="s">
        <v>1273</v>
      </c>
      <c r="D185" s="5">
        <v>0</v>
      </c>
      <c r="E185" s="5">
        <v>21228</v>
      </c>
      <c r="F185" s="5">
        <f t="shared" si="4"/>
        <v>21228</v>
      </c>
      <c r="G185" s="5">
        <v>1.4599999999999999E-3</v>
      </c>
      <c r="H185" s="5" t="s">
        <v>1790</v>
      </c>
      <c r="I185" s="5">
        <f t="shared" si="5"/>
        <v>21228</v>
      </c>
    </row>
    <row r="186" spans="1:9" x14ac:dyDescent="0.2">
      <c r="A186" s="2" t="s">
        <v>1148</v>
      </c>
      <c r="B186" s="2" t="s">
        <v>714</v>
      </c>
      <c r="C186" s="2" t="s">
        <v>1276</v>
      </c>
      <c r="D186" s="5">
        <v>23296.54</v>
      </c>
      <c r="E186" s="5">
        <v>1568.96</v>
      </c>
      <c r="F186" s="5">
        <f t="shared" si="4"/>
        <v>24865.5</v>
      </c>
      <c r="G186" s="5">
        <v>7.3480000000000004E-2</v>
      </c>
      <c r="H186" s="5" t="s">
        <v>1790</v>
      </c>
      <c r="I186" s="5">
        <f t="shared" si="5"/>
        <v>24865.5</v>
      </c>
    </row>
    <row r="187" spans="1:9" x14ac:dyDescent="0.2">
      <c r="A187" s="2" t="s">
        <v>1148</v>
      </c>
      <c r="B187" s="2" t="s">
        <v>758</v>
      </c>
      <c r="C187" s="2" t="s">
        <v>1284</v>
      </c>
      <c r="D187" s="5">
        <v>3444.99</v>
      </c>
      <c r="E187" s="5">
        <v>1181.04</v>
      </c>
      <c r="F187" s="5">
        <f t="shared" si="4"/>
        <v>4626.03</v>
      </c>
      <c r="G187" s="5">
        <v>0.14247000000000001</v>
      </c>
      <c r="H187" s="5" t="s">
        <v>1790</v>
      </c>
      <c r="I187" s="5">
        <f t="shared" si="5"/>
        <v>4626.03</v>
      </c>
    </row>
    <row r="188" spans="1:9" x14ac:dyDescent="0.2">
      <c r="A188" s="2" t="s">
        <v>1148</v>
      </c>
      <c r="B188" s="2" t="s">
        <v>767</v>
      </c>
      <c r="C188" s="2" t="s">
        <v>1290</v>
      </c>
      <c r="D188" s="5">
        <v>23823.94</v>
      </c>
      <c r="E188" s="5">
        <v>13374.77</v>
      </c>
      <c r="F188" s="5">
        <f t="shared" si="4"/>
        <v>37198.71</v>
      </c>
      <c r="G188" s="5">
        <v>0.77844000000000002</v>
      </c>
      <c r="H188" s="5" t="s">
        <v>1790</v>
      </c>
      <c r="I188" s="5">
        <f t="shared" si="5"/>
        <v>37198.71</v>
      </c>
    </row>
    <row r="189" spans="1:9" x14ac:dyDescent="0.2">
      <c r="A189" s="2" t="s">
        <v>1148</v>
      </c>
      <c r="B189" s="2" t="s">
        <v>770</v>
      </c>
      <c r="C189" s="2" t="s">
        <v>1309</v>
      </c>
      <c r="D189" s="5">
        <v>128.71</v>
      </c>
      <c r="E189" s="5">
        <v>184.78</v>
      </c>
      <c r="F189" s="5">
        <f t="shared" si="4"/>
        <v>313.49</v>
      </c>
      <c r="G189" s="5">
        <v>1.4400000000000001E-3</v>
      </c>
      <c r="H189" s="5" t="s">
        <v>1790</v>
      </c>
      <c r="I189" s="5">
        <f t="shared" si="5"/>
        <v>313.49</v>
      </c>
    </row>
    <row r="190" spans="1:9" x14ac:dyDescent="0.2">
      <c r="A190" s="2" t="s">
        <v>1148</v>
      </c>
      <c r="B190" s="2" t="s">
        <v>99</v>
      </c>
      <c r="C190" s="2" t="s">
        <v>1312</v>
      </c>
      <c r="D190" s="5">
        <v>5431.22</v>
      </c>
      <c r="E190" s="5">
        <v>3700.15</v>
      </c>
      <c r="F190" s="5">
        <f t="shared" si="4"/>
        <v>9131.3700000000008</v>
      </c>
      <c r="G190" s="5">
        <v>3.6839999999999998E-2</v>
      </c>
      <c r="H190" s="5" t="s">
        <v>1790</v>
      </c>
      <c r="I190" s="5">
        <f t="shared" si="5"/>
        <v>9131.3700000000008</v>
      </c>
    </row>
    <row r="191" spans="1:9" x14ac:dyDescent="0.2">
      <c r="A191" s="2" t="s">
        <v>1148</v>
      </c>
      <c r="B191" s="2" t="s">
        <v>100</v>
      </c>
      <c r="C191" s="2" t="s">
        <v>1317</v>
      </c>
      <c r="D191" s="5">
        <v>0</v>
      </c>
      <c r="E191" s="5">
        <v>559.69000000000005</v>
      </c>
      <c r="F191" s="5">
        <f t="shared" si="4"/>
        <v>559.69000000000005</v>
      </c>
      <c r="G191" s="5">
        <v>0.16058</v>
      </c>
      <c r="H191" s="5" t="s">
        <v>1790</v>
      </c>
      <c r="I191" s="5">
        <f t="shared" si="5"/>
        <v>559.69000000000005</v>
      </c>
    </row>
    <row r="192" spans="1:9" x14ac:dyDescent="0.2">
      <c r="A192" s="2" t="s">
        <v>1148</v>
      </c>
      <c r="B192" s="2" t="s">
        <v>101</v>
      </c>
      <c r="C192" s="2" t="s">
        <v>1325</v>
      </c>
      <c r="D192" s="5">
        <v>0</v>
      </c>
      <c r="E192" s="5">
        <v>3437.69</v>
      </c>
      <c r="F192" s="5">
        <f t="shared" si="4"/>
        <v>3437.69</v>
      </c>
      <c r="G192" s="5">
        <v>2.00624</v>
      </c>
      <c r="H192" s="5" t="s">
        <v>1790</v>
      </c>
      <c r="I192" s="5">
        <f t="shared" si="5"/>
        <v>3437.69</v>
      </c>
    </row>
    <row r="193" spans="1:9" x14ac:dyDescent="0.2">
      <c r="A193" s="2" t="s">
        <v>1148</v>
      </c>
      <c r="B193" s="2" t="s">
        <v>1221</v>
      </c>
      <c r="C193" s="2" t="s">
        <v>1333</v>
      </c>
      <c r="D193" s="5">
        <v>0</v>
      </c>
      <c r="E193" s="5">
        <v>0.48</v>
      </c>
      <c r="F193" s="5">
        <f t="shared" si="4"/>
        <v>0.48</v>
      </c>
      <c r="G193" s="5">
        <v>0</v>
      </c>
      <c r="H193" s="5" t="s">
        <v>1790</v>
      </c>
      <c r="I193" s="5">
        <f t="shared" si="5"/>
        <v>0.48</v>
      </c>
    </row>
    <row r="194" spans="1:9" x14ac:dyDescent="0.2">
      <c r="A194" s="2" t="s">
        <v>1148</v>
      </c>
      <c r="B194" s="2" t="s">
        <v>1223</v>
      </c>
      <c r="C194" s="2" t="s">
        <v>1336</v>
      </c>
      <c r="D194" s="5">
        <v>0</v>
      </c>
      <c r="E194" s="5">
        <v>27748.58</v>
      </c>
      <c r="F194" s="5">
        <f t="shared" si="4"/>
        <v>27748.58</v>
      </c>
      <c r="G194" s="5">
        <v>0</v>
      </c>
      <c r="H194" s="5" t="s">
        <v>1790</v>
      </c>
      <c r="I194" s="5">
        <f t="shared" si="5"/>
        <v>27748.58</v>
      </c>
    </row>
    <row r="195" spans="1:9" x14ac:dyDescent="0.2">
      <c r="A195" s="2" t="s">
        <v>1148</v>
      </c>
      <c r="B195" s="2" t="s">
        <v>1224</v>
      </c>
      <c r="C195" s="2" t="s">
        <v>1337</v>
      </c>
      <c r="D195" s="5">
        <v>0</v>
      </c>
      <c r="E195" s="5">
        <v>4671.41</v>
      </c>
      <c r="F195" s="5">
        <f t="shared" si="4"/>
        <v>4671.41</v>
      </c>
      <c r="G195" s="5">
        <v>0</v>
      </c>
      <c r="H195" s="5" t="s">
        <v>1790</v>
      </c>
      <c r="I195" s="5">
        <f t="shared" si="5"/>
        <v>4671.41</v>
      </c>
    </row>
    <row r="196" spans="1:9" x14ac:dyDescent="0.2">
      <c r="A196" s="2" t="s">
        <v>1149</v>
      </c>
      <c r="B196" s="2"/>
      <c r="C196" s="2" t="s">
        <v>1576</v>
      </c>
      <c r="D196" s="5">
        <v>76656.86</v>
      </c>
      <c r="E196" s="5">
        <v>83825.27</v>
      </c>
      <c r="F196" s="5">
        <f t="shared" si="4"/>
        <v>160482.13</v>
      </c>
      <c r="G196" s="5">
        <v>4.2491199999999996</v>
      </c>
      <c r="H196" s="5" t="s">
        <v>1789</v>
      </c>
      <c r="I196" s="5">
        <f t="shared" si="5"/>
        <v>0</v>
      </c>
    </row>
    <row r="197" spans="1:9" x14ac:dyDescent="0.2">
      <c r="A197" s="2" t="s">
        <v>1149</v>
      </c>
      <c r="B197" s="2" t="s">
        <v>38</v>
      </c>
      <c r="C197" s="2" t="s">
        <v>1248</v>
      </c>
      <c r="D197" s="5">
        <v>97.95</v>
      </c>
      <c r="E197" s="5">
        <v>62.25</v>
      </c>
      <c r="F197" s="5">
        <f t="shared" si="4"/>
        <v>160.19999999999999</v>
      </c>
      <c r="G197" s="5">
        <v>6.1460000000000001E-2</v>
      </c>
      <c r="H197" s="5" t="s">
        <v>1790</v>
      </c>
      <c r="I197" s="5">
        <f t="shared" si="5"/>
        <v>160.19999999999999</v>
      </c>
    </row>
    <row r="198" spans="1:9" x14ac:dyDescent="0.2">
      <c r="A198" s="2" t="s">
        <v>1149</v>
      </c>
      <c r="B198" s="2" t="s">
        <v>39</v>
      </c>
      <c r="C198" s="2" t="s">
        <v>1252</v>
      </c>
      <c r="D198" s="5">
        <v>1676.86</v>
      </c>
      <c r="E198" s="5">
        <v>355.97</v>
      </c>
      <c r="F198" s="5">
        <f t="shared" si="4"/>
        <v>2032.83</v>
      </c>
      <c r="G198" s="5">
        <v>0.29492000000000002</v>
      </c>
      <c r="H198" s="5" t="s">
        <v>1790</v>
      </c>
      <c r="I198" s="5">
        <f t="shared" si="5"/>
        <v>2032.83</v>
      </c>
    </row>
    <row r="199" spans="1:9" x14ac:dyDescent="0.2">
      <c r="A199" s="2" t="s">
        <v>1149</v>
      </c>
      <c r="B199" s="2" t="s">
        <v>43</v>
      </c>
      <c r="C199" s="2" t="s">
        <v>1254</v>
      </c>
      <c r="D199" s="5">
        <v>2614.15</v>
      </c>
      <c r="E199" s="5">
        <v>2026.82</v>
      </c>
      <c r="F199" s="5">
        <f t="shared" si="4"/>
        <v>4640.97</v>
      </c>
      <c r="G199" s="5">
        <v>0.12629000000000001</v>
      </c>
      <c r="H199" s="5" t="s">
        <v>1790</v>
      </c>
      <c r="I199" s="5">
        <f t="shared" si="5"/>
        <v>4640.97</v>
      </c>
    </row>
    <row r="200" spans="1:9" x14ac:dyDescent="0.2">
      <c r="A200" s="2" t="s">
        <v>1149</v>
      </c>
      <c r="B200" s="2" t="s">
        <v>68</v>
      </c>
      <c r="C200" s="2" t="s">
        <v>1257</v>
      </c>
      <c r="D200" s="5">
        <v>4266.3999999999996</v>
      </c>
      <c r="E200" s="5">
        <v>878.29</v>
      </c>
      <c r="F200" s="5">
        <f t="shared" si="4"/>
        <v>5144.6899999999996</v>
      </c>
      <c r="G200" s="5">
        <v>0.52854999999999996</v>
      </c>
      <c r="H200" s="5" t="s">
        <v>1790</v>
      </c>
      <c r="I200" s="5">
        <f t="shared" si="5"/>
        <v>5144.6899999999996</v>
      </c>
    </row>
    <row r="201" spans="1:9" x14ac:dyDescent="0.2">
      <c r="A201" s="2" t="s">
        <v>1149</v>
      </c>
      <c r="B201" s="2" t="s">
        <v>700</v>
      </c>
      <c r="C201" s="2" t="s">
        <v>1265</v>
      </c>
      <c r="D201" s="5">
        <v>9467.14</v>
      </c>
      <c r="E201" s="5">
        <v>2655.82</v>
      </c>
      <c r="F201" s="5">
        <f t="shared" si="4"/>
        <v>12122.96</v>
      </c>
      <c r="G201" s="5">
        <v>4.1160000000000002E-2</v>
      </c>
      <c r="H201" s="5" t="s">
        <v>1790</v>
      </c>
      <c r="I201" s="5">
        <f t="shared" si="5"/>
        <v>12122.96</v>
      </c>
    </row>
    <row r="202" spans="1:9" x14ac:dyDescent="0.2">
      <c r="A202" s="2" t="s">
        <v>1149</v>
      </c>
      <c r="B202" s="2" t="s">
        <v>710</v>
      </c>
      <c r="C202" s="2" t="s">
        <v>1273</v>
      </c>
      <c r="D202" s="5">
        <v>0</v>
      </c>
      <c r="E202" s="5">
        <v>21228</v>
      </c>
      <c r="F202" s="5">
        <f t="shared" si="4"/>
        <v>21228</v>
      </c>
      <c r="G202" s="5">
        <v>1.4599999999999999E-3</v>
      </c>
      <c r="H202" s="5" t="s">
        <v>1790</v>
      </c>
      <c r="I202" s="5">
        <f t="shared" si="5"/>
        <v>21228</v>
      </c>
    </row>
    <row r="203" spans="1:9" x14ac:dyDescent="0.2">
      <c r="A203" s="2" t="s">
        <v>1149</v>
      </c>
      <c r="B203" s="2" t="s">
        <v>714</v>
      </c>
      <c r="C203" s="2" t="s">
        <v>1276</v>
      </c>
      <c r="D203" s="5">
        <v>23296.54</v>
      </c>
      <c r="E203" s="5">
        <v>1569.69</v>
      </c>
      <c r="F203" s="5">
        <f t="shared" ref="F203:F266" si="6">D203+E203</f>
        <v>24866.23</v>
      </c>
      <c r="G203" s="5">
        <v>7.3480000000000004E-2</v>
      </c>
      <c r="H203" s="5" t="s">
        <v>1790</v>
      </c>
      <c r="I203" s="5">
        <f t="shared" ref="I203:I266" si="7">IF(H203="T",0,F203)</f>
        <v>24866.23</v>
      </c>
    </row>
    <row r="204" spans="1:9" x14ac:dyDescent="0.2">
      <c r="A204" s="2" t="s">
        <v>1149</v>
      </c>
      <c r="B204" s="2" t="s">
        <v>753</v>
      </c>
      <c r="C204" s="2" t="s">
        <v>1580</v>
      </c>
      <c r="D204" s="5">
        <v>2463.75</v>
      </c>
      <c r="E204" s="5">
        <v>241.25</v>
      </c>
      <c r="F204" s="5">
        <f t="shared" si="6"/>
        <v>2705</v>
      </c>
      <c r="G204" s="5">
        <v>0</v>
      </c>
      <c r="H204" s="5" t="s">
        <v>1790</v>
      </c>
      <c r="I204" s="5">
        <f t="shared" si="7"/>
        <v>2705</v>
      </c>
    </row>
    <row r="205" spans="1:9" x14ac:dyDescent="0.2">
      <c r="A205" s="2" t="s">
        <v>1149</v>
      </c>
      <c r="B205" s="2" t="s">
        <v>758</v>
      </c>
      <c r="C205" s="2" t="s">
        <v>1284</v>
      </c>
      <c r="D205" s="5">
        <v>3392.22</v>
      </c>
      <c r="E205" s="5">
        <v>1164.8399999999999</v>
      </c>
      <c r="F205" s="5">
        <f t="shared" si="6"/>
        <v>4557.0599999999995</v>
      </c>
      <c r="G205" s="5">
        <v>0.14027999999999999</v>
      </c>
      <c r="H205" s="5" t="s">
        <v>1790</v>
      </c>
      <c r="I205" s="5">
        <f t="shared" si="7"/>
        <v>4557.0599999999995</v>
      </c>
    </row>
    <row r="206" spans="1:9" x14ac:dyDescent="0.2">
      <c r="A206" s="2" t="s">
        <v>1149</v>
      </c>
      <c r="B206" s="2" t="s">
        <v>767</v>
      </c>
      <c r="C206" s="2" t="s">
        <v>1290</v>
      </c>
      <c r="D206" s="5">
        <v>23823.94</v>
      </c>
      <c r="E206" s="5">
        <v>13374.77</v>
      </c>
      <c r="F206" s="5">
        <f t="shared" si="6"/>
        <v>37198.71</v>
      </c>
      <c r="G206" s="5">
        <v>0.77844000000000002</v>
      </c>
      <c r="H206" s="5" t="s">
        <v>1790</v>
      </c>
      <c r="I206" s="5">
        <f t="shared" si="7"/>
        <v>37198.71</v>
      </c>
    </row>
    <row r="207" spans="1:9" x14ac:dyDescent="0.2">
      <c r="A207" s="2" t="s">
        <v>1149</v>
      </c>
      <c r="B207" s="2" t="s">
        <v>770</v>
      </c>
      <c r="C207" s="2" t="s">
        <v>1309</v>
      </c>
      <c r="D207" s="5">
        <v>126.84</v>
      </c>
      <c r="E207" s="5">
        <v>182.1</v>
      </c>
      <c r="F207" s="5">
        <f t="shared" si="6"/>
        <v>308.94</v>
      </c>
      <c r="G207" s="5">
        <v>1.4300000000000001E-3</v>
      </c>
      <c r="H207" s="5" t="s">
        <v>1790</v>
      </c>
      <c r="I207" s="5">
        <f t="shared" si="7"/>
        <v>308.94</v>
      </c>
    </row>
    <row r="208" spans="1:9" x14ac:dyDescent="0.2">
      <c r="A208" s="2" t="s">
        <v>1149</v>
      </c>
      <c r="B208" s="2" t="s">
        <v>99</v>
      </c>
      <c r="C208" s="2" t="s">
        <v>1312</v>
      </c>
      <c r="D208" s="5">
        <v>5431.07</v>
      </c>
      <c r="E208" s="5">
        <v>3692.87</v>
      </c>
      <c r="F208" s="5">
        <f t="shared" si="6"/>
        <v>9123.9399999999987</v>
      </c>
      <c r="G208" s="5">
        <v>3.6830000000000002E-2</v>
      </c>
      <c r="H208" s="5" t="s">
        <v>1790</v>
      </c>
      <c r="I208" s="5">
        <f t="shared" si="7"/>
        <v>9123.9399999999987</v>
      </c>
    </row>
    <row r="209" spans="1:9" x14ac:dyDescent="0.2">
      <c r="A209" s="2" t="s">
        <v>1149</v>
      </c>
      <c r="B209" s="2" t="s">
        <v>100</v>
      </c>
      <c r="C209" s="2" t="s">
        <v>1317</v>
      </c>
      <c r="D209" s="5">
        <v>0</v>
      </c>
      <c r="E209" s="5">
        <v>556.45000000000005</v>
      </c>
      <c r="F209" s="5">
        <f t="shared" si="6"/>
        <v>556.45000000000005</v>
      </c>
      <c r="G209" s="5">
        <v>0.15858</v>
      </c>
      <c r="H209" s="5" t="s">
        <v>1790</v>
      </c>
      <c r="I209" s="5">
        <f t="shared" si="7"/>
        <v>556.45000000000005</v>
      </c>
    </row>
    <row r="210" spans="1:9" x14ac:dyDescent="0.2">
      <c r="A210" s="2" t="s">
        <v>1149</v>
      </c>
      <c r="B210" s="2" t="s">
        <v>101</v>
      </c>
      <c r="C210" s="2" t="s">
        <v>1325</v>
      </c>
      <c r="D210" s="5">
        <v>0</v>
      </c>
      <c r="E210" s="5">
        <v>3437.69</v>
      </c>
      <c r="F210" s="5">
        <f t="shared" si="6"/>
        <v>3437.69</v>
      </c>
      <c r="G210" s="5">
        <v>2.00624</v>
      </c>
      <c r="H210" s="5" t="s">
        <v>1790</v>
      </c>
      <c r="I210" s="5">
        <f t="shared" si="7"/>
        <v>3437.69</v>
      </c>
    </row>
    <row r="211" spans="1:9" x14ac:dyDescent="0.2">
      <c r="A211" s="2" t="s">
        <v>1149</v>
      </c>
      <c r="B211" s="2" t="s">
        <v>1223</v>
      </c>
      <c r="C211" s="2" t="s">
        <v>1336</v>
      </c>
      <c r="D211" s="5">
        <v>0</v>
      </c>
      <c r="E211" s="5">
        <v>27748.58</v>
      </c>
      <c r="F211" s="5">
        <f t="shared" si="6"/>
        <v>27748.58</v>
      </c>
      <c r="G211" s="5">
        <v>0</v>
      </c>
      <c r="H211" s="5" t="s">
        <v>1790</v>
      </c>
      <c r="I211" s="5">
        <f t="shared" si="7"/>
        <v>27748.58</v>
      </c>
    </row>
    <row r="212" spans="1:9" x14ac:dyDescent="0.2">
      <c r="A212" s="2" t="s">
        <v>1149</v>
      </c>
      <c r="B212" s="2" t="s">
        <v>1224</v>
      </c>
      <c r="C212" s="2" t="s">
        <v>1337</v>
      </c>
      <c r="D212" s="5">
        <v>0</v>
      </c>
      <c r="E212" s="5">
        <v>4649.88</v>
      </c>
      <c r="F212" s="5">
        <f t="shared" si="6"/>
        <v>4649.88</v>
      </c>
      <c r="G212" s="5">
        <v>0</v>
      </c>
      <c r="H212" s="5" t="s">
        <v>1790</v>
      </c>
      <c r="I212" s="5">
        <f t="shared" si="7"/>
        <v>4649.88</v>
      </c>
    </row>
    <row r="213" spans="1:9" x14ac:dyDescent="0.2">
      <c r="A213" s="2" t="s">
        <v>1150</v>
      </c>
      <c r="B213" s="2"/>
      <c r="C213" s="2" t="s">
        <v>1588</v>
      </c>
      <c r="D213" s="5">
        <v>40277.75</v>
      </c>
      <c r="E213" s="5">
        <v>64759.95</v>
      </c>
      <c r="F213" s="5">
        <f t="shared" si="6"/>
        <v>105037.7</v>
      </c>
      <c r="G213" s="5">
        <v>2.1673100000000001</v>
      </c>
      <c r="H213" s="5" t="s">
        <v>1789</v>
      </c>
      <c r="I213" s="5">
        <f t="shared" si="7"/>
        <v>0</v>
      </c>
    </row>
    <row r="214" spans="1:9" x14ac:dyDescent="0.2">
      <c r="A214" s="2" t="s">
        <v>1150</v>
      </c>
      <c r="B214" s="2" t="s">
        <v>38</v>
      </c>
      <c r="C214" s="2" t="s">
        <v>1248</v>
      </c>
      <c r="D214" s="5">
        <v>197.26</v>
      </c>
      <c r="E214" s="5">
        <v>126.24</v>
      </c>
      <c r="F214" s="5">
        <f t="shared" si="6"/>
        <v>323.5</v>
      </c>
      <c r="G214" s="5">
        <v>0.12331</v>
      </c>
      <c r="H214" s="5" t="s">
        <v>1790</v>
      </c>
      <c r="I214" s="5">
        <f t="shared" si="7"/>
        <v>323.5</v>
      </c>
    </row>
    <row r="215" spans="1:9" x14ac:dyDescent="0.2">
      <c r="A215" s="2" t="s">
        <v>1150</v>
      </c>
      <c r="B215" s="2" t="s">
        <v>43</v>
      </c>
      <c r="C215" s="2" t="s">
        <v>1254</v>
      </c>
      <c r="D215" s="5">
        <v>1201.2</v>
      </c>
      <c r="E215" s="5">
        <v>931.32</v>
      </c>
      <c r="F215" s="5">
        <f t="shared" si="6"/>
        <v>2132.52</v>
      </c>
      <c r="G215" s="5">
        <v>5.8029999999999998E-2</v>
      </c>
      <c r="H215" s="5" t="s">
        <v>1790</v>
      </c>
      <c r="I215" s="5">
        <f t="shared" si="7"/>
        <v>2132.52</v>
      </c>
    </row>
    <row r="216" spans="1:9" x14ac:dyDescent="0.2">
      <c r="A216" s="2" t="s">
        <v>1150</v>
      </c>
      <c r="B216" s="2" t="s">
        <v>68</v>
      </c>
      <c r="C216" s="2" t="s">
        <v>1257</v>
      </c>
      <c r="D216" s="5">
        <v>1705.5</v>
      </c>
      <c r="E216" s="5">
        <v>350.57</v>
      </c>
      <c r="F216" s="5">
        <f t="shared" si="6"/>
        <v>2056.0700000000002</v>
      </c>
      <c r="G216" s="5">
        <v>0.10750999999999999</v>
      </c>
      <c r="H216" s="5" t="s">
        <v>1790</v>
      </c>
      <c r="I216" s="5">
        <f t="shared" si="7"/>
        <v>2056.0700000000002</v>
      </c>
    </row>
    <row r="217" spans="1:9" x14ac:dyDescent="0.2">
      <c r="A217" s="2" t="s">
        <v>1150</v>
      </c>
      <c r="B217" s="2" t="s">
        <v>700</v>
      </c>
      <c r="C217" s="2" t="s">
        <v>1265</v>
      </c>
      <c r="D217" s="5">
        <v>2980.4</v>
      </c>
      <c r="E217" s="5">
        <v>958.83</v>
      </c>
      <c r="F217" s="5">
        <f t="shared" si="6"/>
        <v>3939.23</v>
      </c>
      <c r="G217" s="5">
        <v>1.4370000000000001E-2</v>
      </c>
      <c r="H217" s="5" t="s">
        <v>1790</v>
      </c>
      <c r="I217" s="5">
        <f t="shared" si="7"/>
        <v>3939.23</v>
      </c>
    </row>
    <row r="218" spans="1:9" x14ac:dyDescent="0.2">
      <c r="A218" s="2" t="s">
        <v>1150</v>
      </c>
      <c r="B218" s="2" t="s">
        <v>710</v>
      </c>
      <c r="C218" s="2" t="s">
        <v>1273</v>
      </c>
      <c r="D218" s="5">
        <v>0</v>
      </c>
      <c r="E218" s="5">
        <v>21228</v>
      </c>
      <c r="F218" s="5">
        <f t="shared" si="6"/>
        <v>21228</v>
      </c>
      <c r="G218" s="5">
        <v>1.4599999999999999E-3</v>
      </c>
      <c r="H218" s="5" t="s">
        <v>1790</v>
      </c>
      <c r="I218" s="5">
        <f t="shared" si="7"/>
        <v>21228</v>
      </c>
    </row>
    <row r="219" spans="1:9" x14ac:dyDescent="0.2">
      <c r="A219" s="2" t="s">
        <v>1150</v>
      </c>
      <c r="B219" s="2" t="s">
        <v>714</v>
      </c>
      <c r="C219" s="2" t="s">
        <v>1276</v>
      </c>
      <c r="D219" s="5">
        <v>14078.24</v>
      </c>
      <c r="E219" s="5">
        <v>1118.49</v>
      </c>
      <c r="F219" s="5">
        <f t="shared" si="6"/>
        <v>15196.73</v>
      </c>
      <c r="G219" s="5">
        <v>6.9800000000000001E-2</v>
      </c>
      <c r="H219" s="5" t="s">
        <v>1790</v>
      </c>
      <c r="I219" s="5">
        <f t="shared" si="7"/>
        <v>15196.73</v>
      </c>
    </row>
    <row r="220" spans="1:9" x14ac:dyDescent="0.2">
      <c r="A220" s="2" t="s">
        <v>1150</v>
      </c>
      <c r="B220" s="2" t="s">
        <v>753</v>
      </c>
      <c r="C220" s="2" t="s">
        <v>1580</v>
      </c>
      <c r="D220" s="5">
        <v>1971</v>
      </c>
      <c r="E220" s="5">
        <v>193</v>
      </c>
      <c r="F220" s="5">
        <f t="shared" si="6"/>
        <v>2164</v>
      </c>
      <c r="G220" s="5">
        <v>0</v>
      </c>
      <c r="H220" s="5" t="s">
        <v>1790</v>
      </c>
      <c r="I220" s="5">
        <f t="shared" si="7"/>
        <v>2164</v>
      </c>
    </row>
    <row r="221" spans="1:9" x14ac:dyDescent="0.2">
      <c r="A221" s="2" t="s">
        <v>1150</v>
      </c>
      <c r="B221" s="2" t="s">
        <v>758</v>
      </c>
      <c r="C221" s="2" t="s">
        <v>1284</v>
      </c>
      <c r="D221" s="5">
        <v>1463.17</v>
      </c>
      <c r="E221" s="5">
        <v>502.46</v>
      </c>
      <c r="F221" s="5">
        <f t="shared" si="6"/>
        <v>1965.63</v>
      </c>
      <c r="G221" s="5">
        <v>6.0510000000000001E-2</v>
      </c>
      <c r="H221" s="5" t="s">
        <v>1790</v>
      </c>
      <c r="I221" s="5">
        <f t="shared" si="7"/>
        <v>1965.63</v>
      </c>
    </row>
    <row r="222" spans="1:9" x14ac:dyDescent="0.2">
      <c r="A222" s="2" t="s">
        <v>1150</v>
      </c>
      <c r="B222" s="2" t="s">
        <v>767</v>
      </c>
      <c r="C222" s="2" t="s">
        <v>1290</v>
      </c>
      <c r="D222" s="5">
        <v>11225.8</v>
      </c>
      <c r="E222" s="5">
        <v>6354.64</v>
      </c>
      <c r="F222" s="5">
        <f t="shared" si="6"/>
        <v>17580.439999999999</v>
      </c>
      <c r="G222" s="5">
        <v>0.36187999999999998</v>
      </c>
      <c r="H222" s="5" t="s">
        <v>1790</v>
      </c>
      <c r="I222" s="5">
        <f t="shared" si="7"/>
        <v>17580.439999999999</v>
      </c>
    </row>
    <row r="223" spans="1:9" x14ac:dyDescent="0.2">
      <c r="A223" s="2" t="s">
        <v>1150</v>
      </c>
      <c r="B223" s="2" t="s">
        <v>770</v>
      </c>
      <c r="C223" s="2" t="s">
        <v>1309</v>
      </c>
      <c r="D223" s="5">
        <v>58.28</v>
      </c>
      <c r="E223" s="5">
        <v>83.68</v>
      </c>
      <c r="F223" s="5">
        <f t="shared" si="6"/>
        <v>141.96</v>
      </c>
      <c r="G223" s="5">
        <v>6.6E-4</v>
      </c>
      <c r="H223" s="5" t="s">
        <v>1790</v>
      </c>
      <c r="I223" s="5">
        <f t="shared" si="7"/>
        <v>141.96</v>
      </c>
    </row>
    <row r="224" spans="1:9" x14ac:dyDescent="0.2">
      <c r="A224" s="2" t="s">
        <v>1150</v>
      </c>
      <c r="B224" s="2" t="s">
        <v>99</v>
      </c>
      <c r="C224" s="2" t="s">
        <v>1312</v>
      </c>
      <c r="D224" s="5">
        <v>5396.9</v>
      </c>
      <c r="E224" s="5">
        <v>1963.9</v>
      </c>
      <c r="F224" s="5">
        <f t="shared" si="6"/>
        <v>7360.7999999999993</v>
      </c>
      <c r="G224" s="5">
        <v>3.5880000000000002E-2</v>
      </c>
      <c r="H224" s="5" t="s">
        <v>1790</v>
      </c>
      <c r="I224" s="5">
        <f t="shared" si="7"/>
        <v>7360.7999999999993</v>
      </c>
    </row>
    <row r="225" spans="1:9" x14ac:dyDescent="0.2">
      <c r="A225" s="2" t="s">
        <v>1150</v>
      </c>
      <c r="B225" s="2" t="s">
        <v>100</v>
      </c>
      <c r="C225" s="2" t="s">
        <v>1317</v>
      </c>
      <c r="D225" s="5">
        <v>0</v>
      </c>
      <c r="E225" s="5">
        <v>287.60000000000002</v>
      </c>
      <c r="F225" s="5">
        <f t="shared" si="6"/>
        <v>287.60000000000002</v>
      </c>
      <c r="G225" s="5">
        <v>8.3599999999999994E-2</v>
      </c>
      <c r="H225" s="5" t="s">
        <v>1790</v>
      </c>
      <c r="I225" s="5">
        <f t="shared" si="7"/>
        <v>287.60000000000002</v>
      </c>
    </row>
    <row r="226" spans="1:9" x14ac:dyDescent="0.2">
      <c r="A226" s="2" t="s">
        <v>1150</v>
      </c>
      <c r="B226" s="2" t="s">
        <v>101</v>
      </c>
      <c r="C226" s="2" t="s">
        <v>1325</v>
      </c>
      <c r="D226" s="5">
        <v>0</v>
      </c>
      <c r="E226" s="5">
        <v>2294.86</v>
      </c>
      <c r="F226" s="5">
        <f t="shared" si="6"/>
        <v>2294.86</v>
      </c>
      <c r="G226" s="5">
        <v>1.2503</v>
      </c>
      <c r="H226" s="5" t="s">
        <v>1790</v>
      </c>
      <c r="I226" s="5">
        <f t="shared" si="7"/>
        <v>2294.86</v>
      </c>
    </row>
    <row r="227" spans="1:9" x14ac:dyDescent="0.2">
      <c r="A227" s="2" t="s">
        <v>1150</v>
      </c>
      <c r="B227" s="2" t="s">
        <v>1221</v>
      </c>
      <c r="C227" s="2" t="s">
        <v>1333</v>
      </c>
      <c r="D227" s="5">
        <v>0</v>
      </c>
      <c r="E227" s="5">
        <v>0.48</v>
      </c>
      <c r="F227" s="5">
        <f t="shared" si="6"/>
        <v>0.48</v>
      </c>
      <c r="G227" s="5">
        <v>0</v>
      </c>
      <c r="H227" s="5" t="s">
        <v>1790</v>
      </c>
      <c r="I227" s="5">
        <f t="shared" si="7"/>
        <v>0.48</v>
      </c>
    </row>
    <row r="228" spans="1:9" x14ac:dyDescent="0.2">
      <c r="A228" s="2" t="s">
        <v>1150</v>
      </c>
      <c r="B228" s="2" t="s">
        <v>1223</v>
      </c>
      <c r="C228" s="2" t="s">
        <v>1336</v>
      </c>
      <c r="D228" s="5">
        <v>0</v>
      </c>
      <c r="E228" s="5">
        <v>25502.77</v>
      </c>
      <c r="F228" s="5">
        <f t="shared" si="6"/>
        <v>25502.77</v>
      </c>
      <c r="G228" s="5">
        <v>0</v>
      </c>
      <c r="H228" s="5" t="s">
        <v>1790</v>
      </c>
      <c r="I228" s="5">
        <f t="shared" si="7"/>
        <v>25502.77</v>
      </c>
    </row>
    <row r="229" spans="1:9" x14ac:dyDescent="0.2">
      <c r="A229" s="2" t="s">
        <v>1150</v>
      </c>
      <c r="B229" s="2" t="s">
        <v>1224</v>
      </c>
      <c r="C229" s="2" t="s">
        <v>1337</v>
      </c>
      <c r="D229" s="5">
        <v>0</v>
      </c>
      <c r="E229" s="5">
        <v>2863.11</v>
      </c>
      <c r="F229" s="5">
        <f t="shared" si="6"/>
        <v>2863.11</v>
      </c>
      <c r="G229" s="5">
        <v>0</v>
      </c>
      <c r="H229" s="5" t="s">
        <v>1790</v>
      </c>
      <c r="I229" s="5">
        <f t="shared" si="7"/>
        <v>2863.11</v>
      </c>
    </row>
    <row r="230" spans="1:9" x14ac:dyDescent="0.2">
      <c r="A230" s="2" t="s">
        <v>1151</v>
      </c>
      <c r="B230" s="2"/>
      <c r="C230" s="2" t="s">
        <v>1610</v>
      </c>
      <c r="D230" s="5">
        <v>165810.92000000001</v>
      </c>
      <c r="E230" s="5">
        <v>164210.44</v>
      </c>
      <c r="F230" s="5">
        <f t="shared" si="6"/>
        <v>330021.36</v>
      </c>
      <c r="G230" s="5">
        <v>10.418799999999999</v>
      </c>
      <c r="H230" s="5" t="s">
        <v>1789</v>
      </c>
      <c r="I230" s="5">
        <f t="shared" si="7"/>
        <v>0</v>
      </c>
    </row>
    <row r="231" spans="1:9" x14ac:dyDescent="0.2">
      <c r="A231" s="2" t="s">
        <v>1151</v>
      </c>
      <c r="B231" s="2" t="s">
        <v>39</v>
      </c>
      <c r="C231" s="2" t="s">
        <v>1252</v>
      </c>
      <c r="D231" s="5">
        <v>2178</v>
      </c>
      <c r="E231" s="5">
        <v>374.4</v>
      </c>
      <c r="F231" s="5">
        <f t="shared" si="6"/>
        <v>2552.4</v>
      </c>
      <c r="G231" s="5">
        <v>0.37980000000000003</v>
      </c>
      <c r="H231" s="5" t="s">
        <v>1790</v>
      </c>
      <c r="I231" s="5">
        <f t="shared" si="7"/>
        <v>2552.4</v>
      </c>
    </row>
    <row r="232" spans="1:9" x14ac:dyDescent="0.2">
      <c r="A232" s="2" t="s">
        <v>1151</v>
      </c>
      <c r="B232" s="2" t="s">
        <v>43</v>
      </c>
      <c r="C232" s="2" t="s">
        <v>1254</v>
      </c>
      <c r="D232" s="5">
        <v>7249.55</v>
      </c>
      <c r="E232" s="5">
        <v>5620.76</v>
      </c>
      <c r="F232" s="5">
        <f t="shared" si="6"/>
        <v>12870.310000000001</v>
      </c>
      <c r="G232" s="5">
        <v>0.35024</v>
      </c>
      <c r="H232" s="5" t="s">
        <v>1790</v>
      </c>
      <c r="I232" s="5">
        <f t="shared" si="7"/>
        <v>12870.310000000001</v>
      </c>
    </row>
    <row r="233" spans="1:9" x14ac:dyDescent="0.2">
      <c r="A233" s="2" t="s">
        <v>1151</v>
      </c>
      <c r="B233" s="2" t="s">
        <v>68</v>
      </c>
      <c r="C233" s="2" t="s">
        <v>1257</v>
      </c>
      <c r="D233" s="5">
        <v>10975.8</v>
      </c>
      <c r="E233" s="5">
        <v>2256.11</v>
      </c>
      <c r="F233" s="5">
        <f t="shared" si="6"/>
        <v>13231.91</v>
      </c>
      <c r="G233" s="5">
        <v>0.69189000000000001</v>
      </c>
      <c r="H233" s="5" t="s">
        <v>1790</v>
      </c>
      <c r="I233" s="5">
        <f t="shared" si="7"/>
        <v>13231.91</v>
      </c>
    </row>
    <row r="234" spans="1:9" x14ac:dyDescent="0.2">
      <c r="A234" s="2" t="s">
        <v>1151</v>
      </c>
      <c r="B234" s="2" t="s">
        <v>700</v>
      </c>
      <c r="C234" s="2" t="s">
        <v>1265</v>
      </c>
      <c r="D234" s="5">
        <v>14400.05</v>
      </c>
      <c r="E234" s="5">
        <v>4588.18</v>
      </c>
      <c r="F234" s="5">
        <f t="shared" si="6"/>
        <v>18988.23</v>
      </c>
      <c r="G234" s="5">
        <v>6.862E-2</v>
      </c>
      <c r="H234" s="5" t="s">
        <v>1790</v>
      </c>
      <c r="I234" s="5">
        <f t="shared" si="7"/>
        <v>18988.23</v>
      </c>
    </row>
    <row r="235" spans="1:9" x14ac:dyDescent="0.2">
      <c r="A235" s="2" t="s">
        <v>1151</v>
      </c>
      <c r="B235" s="2" t="s">
        <v>710</v>
      </c>
      <c r="C235" s="2" t="s">
        <v>1273</v>
      </c>
      <c r="D235" s="5">
        <v>0</v>
      </c>
      <c r="E235" s="5">
        <v>37149</v>
      </c>
      <c r="F235" s="5">
        <f t="shared" si="6"/>
        <v>37149</v>
      </c>
      <c r="G235" s="5">
        <v>0</v>
      </c>
      <c r="H235" s="5" t="s">
        <v>1790</v>
      </c>
      <c r="I235" s="5">
        <f t="shared" si="7"/>
        <v>37149</v>
      </c>
    </row>
    <row r="236" spans="1:9" x14ac:dyDescent="0.2">
      <c r="A236" s="2" t="s">
        <v>1151</v>
      </c>
      <c r="B236" s="2" t="s">
        <v>714</v>
      </c>
      <c r="C236" s="2" t="s">
        <v>1276</v>
      </c>
      <c r="D236" s="5">
        <v>29548.36</v>
      </c>
      <c r="E236" s="5">
        <v>2153.5500000000002</v>
      </c>
      <c r="F236" s="5">
        <f t="shared" si="6"/>
        <v>31701.91</v>
      </c>
      <c r="G236" s="5">
        <v>0.14524000000000001</v>
      </c>
      <c r="H236" s="5" t="s">
        <v>1790</v>
      </c>
      <c r="I236" s="5">
        <f t="shared" si="7"/>
        <v>31701.91</v>
      </c>
    </row>
    <row r="237" spans="1:9" x14ac:dyDescent="0.2">
      <c r="A237" s="2" t="s">
        <v>1151</v>
      </c>
      <c r="B237" s="2" t="s">
        <v>753</v>
      </c>
      <c r="C237" s="2" t="s">
        <v>1580</v>
      </c>
      <c r="D237" s="5">
        <v>5913</v>
      </c>
      <c r="E237" s="5">
        <v>579</v>
      </c>
      <c r="F237" s="5">
        <f t="shared" si="6"/>
        <v>6492</v>
      </c>
      <c r="G237" s="5">
        <v>0</v>
      </c>
      <c r="H237" s="5" t="s">
        <v>1790</v>
      </c>
      <c r="I237" s="5">
        <f t="shared" si="7"/>
        <v>6492</v>
      </c>
    </row>
    <row r="238" spans="1:9" x14ac:dyDescent="0.2">
      <c r="A238" s="2" t="s">
        <v>1151</v>
      </c>
      <c r="B238" s="2" t="s">
        <v>758</v>
      </c>
      <c r="C238" s="2" t="s">
        <v>1284</v>
      </c>
      <c r="D238" s="5">
        <v>9422.92</v>
      </c>
      <c r="E238" s="5">
        <v>3235.98</v>
      </c>
      <c r="F238" s="5">
        <f t="shared" si="6"/>
        <v>12658.9</v>
      </c>
      <c r="G238" s="5">
        <v>0.38966000000000001</v>
      </c>
      <c r="H238" s="5" t="s">
        <v>1790</v>
      </c>
      <c r="I238" s="5">
        <f t="shared" si="7"/>
        <v>12658.9</v>
      </c>
    </row>
    <row r="239" spans="1:9" x14ac:dyDescent="0.2">
      <c r="A239" s="2" t="s">
        <v>1151</v>
      </c>
      <c r="B239" s="2" t="s">
        <v>767</v>
      </c>
      <c r="C239" s="2" t="s">
        <v>1290</v>
      </c>
      <c r="D239" s="5">
        <v>77579.850000000006</v>
      </c>
      <c r="E239" s="5">
        <v>39430.660000000003</v>
      </c>
      <c r="F239" s="5">
        <f t="shared" si="6"/>
        <v>117010.51000000001</v>
      </c>
      <c r="G239" s="5">
        <v>2.7877000000000001</v>
      </c>
      <c r="H239" s="5" t="s">
        <v>1790</v>
      </c>
      <c r="I239" s="5">
        <f t="shared" si="7"/>
        <v>117010.51000000001</v>
      </c>
    </row>
    <row r="240" spans="1:9" x14ac:dyDescent="0.2">
      <c r="A240" s="2" t="s">
        <v>1151</v>
      </c>
      <c r="B240" s="2" t="s">
        <v>770</v>
      </c>
      <c r="C240" s="2" t="s">
        <v>1309</v>
      </c>
      <c r="D240" s="5">
        <v>351.75</v>
      </c>
      <c r="E240" s="5">
        <v>505.01</v>
      </c>
      <c r="F240" s="5">
        <f t="shared" si="6"/>
        <v>856.76</v>
      </c>
      <c r="G240" s="5">
        <v>3.96E-3</v>
      </c>
      <c r="H240" s="5" t="s">
        <v>1790</v>
      </c>
      <c r="I240" s="5">
        <f t="shared" si="7"/>
        <v>856.76</v>
      </c>
    </row>
    <row r="241" spans="1:9" x14ac:dyDescent="0.2">
      <c r="A241" s="2" t="s">
        <v>1151</v>
      </c>
      <c r="B241" s="2" t="s">
        <v>99</v>
      </c>
      <c r="C241" s="2" t="s">
        <v>1312</v>
      </c>
      <c r="D241" s="5">
        <v>8191.64</v>
      </c>
      <c r="E241" s="5">
        <v>7817.63</v>
      </c>
      <c r="F241" s="5">
        <f t="shared" si="6"/>
        <v>16009.27</v>
      </c>
      <c r="G241" s="5">
        <v>5.6500000000000002E-2</v>
      </c>
      <c r="H241" s="5" t="s">
        <v>1790</v>
      </c>
      <c r="I241" s="5">
        <f t="shared" si="7"/>
        <v>16009.27</v>
      </c>
    </row>
    <row r="242" spans="1:9" x14ac:dyDescent="0.2">
      <c r="A242" s="2" t="s">
        <v>1151</v>
      </c>
      <c r="B242" s="2" t="s">
        <v>100</v>
      </c>
      <c r="C242" s="2" t="s">
        <v>1317</v>
      </c>
      <c r="D242" s="5">
        <v>0</v>
      </c>
      <c r="E242" s="5">
        <v>1172.82</v>
      </c>
      <c r="F242" s="5">
        <f t="shared" si="6"/>
        <v>1172.82</v>
      </c>
      <c r="G242" s="5">
        <v>0.41710000000000003</v>
      </c>
      <c r="H242" s="5" t="s">
        <v>1790</v>
      </c>
      <c r="I242" s="5">
        <f t="shared" si="7"/>
        <v>1172.82</v>
      </c>
    </row>
    <row r="243" spans="1:9" x14ac:dyDescent="0.2">
      <c r="A243" s="2" t="s">
        <v>1151</v>
      </c>
      <c r="B243" s="2" t="s">
        <v>101</v>
      </c>
      <c r="C243" s="2" t="s">
        <v>1325</v>
      </c>
      <c r="D243" s="5">
        <v>0</v>
      </c>
      <c r="E243" s="5">
        <v>7978.44</v>
      </c>
      <c r="F243" s="5">
        <f t="shared" si="6"/>
        <v>7978.44</v>
      </c>
      <c r="G243" s="5">
        <v>5.1280900000000003</v>
      </c>
      <c r="H243" s="5" t="s">
        <v>1790</v>
      </c>
      <c r="I243" s="5">
        <f t="shared" si="7"/>
        <v>7978.44</v>
      </c>
    </row>
    <row r="244" spans="1:9" x14ac:dyDescent="0.2">
      <c r="A244" s="2" t="s">
        <v>1151</v>
      </c>
      <c r="B244" s="2" t="s">
        <v>1221</v>
      </c>
      <c r="C244" s="2" t="s">
        <v>1333</v>
      </c>
      <c r="D244" s="5">
        <v>0</v>
      </c>
      <c r="E244" s="5">
        <v>297.29000000000002</v>
      </c>
      <c r="F244" s="5">
        <f t="shared" si="6"/>
        <v>297.29000000000002</v>
      </c>
      <c r="G244" s="5">
        <v>0</v>
      </c>
      <c r="H244" s="5" t="s">
        <v>1790</v>
      </c>
      <c r="I244" s="5">
        <f t="shared" si="7"/>
        <v>297.29000000000002</v>
      </c>
    </row>
    <row r="245" spans="1:9" x14ac:dyDescent="0.2">
      <c r="A245" s="2" t="s">
        <v>1151</v>
      </c>
      <c r="B245" s="2" t="s">
        <v>1223</v>
      </c>
      <c r="C245" s="2" t="s">
        <v>1336</v>
      </c>
      <c r="D245" s="5">
        <v>0</v>
      </c>
      <c r="E245" s="5">
        <v>39104</v>
      </c>
      <c r="F245" s="5">
        <f t="shared" si="6"/>
        <v>39104</v>
      </c>
      <c r="G245" s="5">
        <v>0</v>
      </c>
      <c r="H245" s="5" t="s">
        <v>1790</v>
      </c>
      <c r="I245" s="5">
        <f t="shared" si="7"/>
        <v>39104</v>
      </c>
    </row>
    <row r="246" spans="1:9" x14ac:dyDescent="0.2">
      <c r="A246" s="2" t="s">
        <v>1151</v>
      </c>
      <c r="B246" s="2" t="s">
        <v>1224</v>
      </c>
      <c r="C246" s="2" t="s">
        <v>1337</v>
      </c>
      <c r="D246" s="5">
        <v>0</v>
      </c>
      <c r="E246" s="5">
        <v>11947.61</v>
      </c>
      <c r="F246" s="5">
        <f t="shared" si="6"/>
        <v>11947.61</v>
      </c>
      <c r="G246" s="5">
        <v>0</v>
      </c>
      <c r="H246" s="5" t="s">
        <v>1790</v>
      </c>
      <c r="I246" s="5">
        <f t="shared" si="7"/>
        <v>11947.61</v>
      </c>
    </row>
    <row r="247" spans="1:9" x14ac:dyDescent="0.2">
      <c r="A247" s="2" t="s">
        <v>1152</v>
      </c>
      <c r="B247" s="2"/>
      <c r="C247" s="2" t="s">
        <v>1641</v>
      </c>
      <c r="D247" s="5">
        <v>202819.11</v>
      </c>
      <c r="E247" s="5">
        <v>195530.09</v>
      </c>
      <c r="F247" s="5">
        <f t="shared" si="6"/>
        <v>398349.19999999995</v>
      </c>
      <c r="G247" s="5">
        <v>13.01069</v>
      </c>
      <c r="H247" s="5" t="s">
        <v>1789</v>
      </c>
      <c r="I247" s="5">
        <f t="shared" si="7"/>
        <v>0</v>
      </c>
    </row>
    <row r="248" spans="1:9" x14ac:dyDescent="0.2">
      <c r="A248" s="2" t="s">
        <v>1152</v>
      </c>
      <c r="B248" s="2" t="s">
        <v>39</v>
      </c>
      <c r="C248" s="2" t="s">
        <v>1252</v>
      </c>
      <c r="D248" s="5">
        <v>2904</v>
      </c>
      <c r="E248" s="5">
        <v>499.2</v>
      </c>
      <c r="F248" s="5">
        <f t="shared" si="6"/>
        <v>3403.2</v>
      </c>
      <c r="G248" s="5">
        <v>0.50639999999999996</v>
      </c>
      <c r="H248" s="5" t="s">
        <v>1790</v>
      </c>
      <c r="I248" s="5">
        <f t="shared" si="7"/>
        <v>3403.2</v>
      </c>
    </row>
    <row r="249" spans="1:9" x14ac:dyDescent="0.2">
      <c r="A249" s="2" t="s">
        <v>1152</v>
      </c>
      <c r="B249" s="2" t="s">
        <v>43</v>
      </c>
      <c r="C249" s="2" t="s">
        <v>1254</v>
      </c>
      <c r="D249" s="5">
        <v>9309.2999999999993</v>
      </c>
      <c r="E249" s="5">
        <v>7217.73</v>
      </c>
      <c r="F249" s="5">
        <f t="shared" si="6"/>
        <v>16527.03</v>
      </c>
      <c r="G249" s="5">
        <v>0.44974999999999998</v>
      </c>
      <c r="H249" s="5" t="s">
        <v>1790</v>
      </c>
      <c r="I249" s="5">
        <f t="shared" si="7"/>
        <v>16527.03</v>
      </c>
    </row>
    <row r="250" spans="1:9" x14ac:dyDescent="0.2">
      <c r="A250" s="2" t="s">
        <v>1152</v>
      </c>
      <c r="B250" s="2" t="s">
        <v>68</v>
      </c>
      <c r="C250" s="2" t="s">
        <v>1257</v>
      </c>
      <c r="D250" s="5">
        <v>14083.73</v>
      </c>
      <c r="E250" s="5">
        <v>2894.95</v>
      </c>
      <c r="F250" s="5">
        <f t="shared" si="6"/>
        <v>16978.68</v>
      </c>
      <c r="G250" s="5">
        <v>0.88780000000000003</v>
      </c>
      <c r="H250" s="5" t="s">
        <v>1790</v>
      </c>
      <c r="I250" s="5">
        <f t="shared" si="7"/>
        <v>16978.68</v>
      </c>
    </row>
    <row r="251" spans="1:9" x14ac:dyDescent="0.2">
      <c r="A251" s="2" t="s">
        <v>1152</v>
      </c>
      <c r="B251" s="2" t="s">
        <v>700</v>
      </c>
      <c r="C251" s="2" t="s">
        <v>1265</v>
      </c>
      <c r="D251" s="5">
        <v>20534.580000000002</v>
      </c>
      <c r="E251" s="5">
        <v>6578.55</v>
      </c>
      <c r="F251" s="5">
        <f t="shared" si="6"/>
        <v>27113.13</v>
      </c>
      <c r="G251" s="5">
        <v>9.8299999999999998E-2</v>
      </c>
      <c r="H251" s="5" t="s">
        <v>1790</v>
      </c>
      <c r="I251" s="5">
        <f t="shared" si="7"/>
        <v>27113.13</v>
      </c>
    </row>
    <row r="252" spans="1:9" x14ac:dyDescent="0.2">
      <c r="A252" s="2" t="s">
        <v>1152</v>
      </c>
      <c r="B252" s="2" t="s">
        <v>710</v>
      </c>
      <c r="C252" s="2" t="s">
        <v>1273</v>
      </c>
      <c r="D252" s="5">
        <v>0</v>
      </c>
      <c r="E252" s="5">
        <v>37149</v>
      </c>
      <c r="F252" s="5">
        <f t="shared" si="6"/>
        <v>37149</v>
      </c>
      <c r="G252" s="5">
        <v>0</v>
      </c>
      <c r="H252" s="5" t="s">
        <v>1790</v>
      </c>
      <c r="I252" s="5">
        <f t="shared" si="7"/>
        <v>37149</v>
      </c>
    </row>
    <row r="253" spans="1:9" x14ac:dyDescent="0.2">
      <c r="A253" s="2" t="s">
        <v>1152</v>
      </c>
      <c r="B253" s="2" t="s">
        <v>714</v>
      </c>
      <c r="C253" s="2" t="s">
        <v>1276</v>
      </c>
      <c r="D253" s="5">
        <v>50881.08</v>
      </c>
      <c r="E253" s="5">
        <v>4066.99</v>
      </c>
      <c r="F253" s="5">
        <f t="shared" si="6"/>
        <v>54948.07</v>
      </c>
      <c r="G253" s="5">
        <v>0.21196000000000001</v>
      </c>
      <c r="H253" s="5" t="s">
        <v>1790</v>
      </c>
      <c r="I253" s="5">
        <f t="shared" si="7"/>
        <v>54948.07</v>
      </c>
    </row>
    <row r="254" spans="1:9" x14ac:dyDescent="0.2">
      <c r="A254" s="2" t="s">
        <v>1152</v>
      </c>
      <c r="B254" s="2" t="s">
        <v>753</v>
      </c>
      <c r="C254" s="2" t="s">
        <v>1580</v>
      </c>
      <c r="D254" s="5">
        <v>7095.6</v>
      </c>
      <c r="E254" s="5">
        <v>694.8</v>
      </c>
      <c r="F254" s="5">
        <f t="shared" si="6"/>
        <v>7790.4000000000005</v>
      </c>
      <c r="G254" s="5">
        <v>0</v>
      </c>
      <c r="H254" s="5" t="s">
        <v>1790</v>
      </c>
      <c r="I254" s="5">
        <f t="shared" si="7"/>
        <v>7790.4000000000005</v>
      </c>
    </row>
    <row r="255" spans="1:9" x14ac:dyDescent="0.2">
      <c r="A255" s="2" t="s">
        <v>1152</v>
      </c>
      <c r="B255" s="2" t="s">
        <v>758</v>
      </c>
      <c r="C255" s="2" t="s">
        <v>1284</v>
      </c>
      <c r="D255" s="5">
        <v>12094.43</v>
      </c>
      <c r="E255" s="5">
        <v>4152.03</v>
      </c>
      <c r="F255" s="5">
        <f t="shared" si="6"/>
        <v>16246.46</v>
      </c>
      <c r="G255" s="5">
        <v>0.50014999999999998</v>
      </c>
      <c r="H255" s="5" t="s">
        <v>1790</v>
      </c>
      <c r="I255" s="5">
        <f t="shared" si="7"/>
        <v>16246.46</v>
      </c>
    </row>
    <row r="256" spans="1:9" x14ac:dyDescent="0.2">
      <c r="A256" s="2" t="s">
        <v>1152</v>
      </c>
      <c r="B256" s="2" t="s">
        <v>767</v>
      </c>
      <c r="C256" s="2" t="s">
        <v>1290</v>
      </c>
      <c r="D256" s="5">
        <v>74529.600000000006</v>
      </c>
      <c r="E256" s="5">
        <v>42228.9</v>
      </c>
      <c r="F256" s="5">
        <f t="shared" si="6"/>
        <v>116758.5</v>
      </c>
      <c r="G256" s="5">
        <v>2.40978</v>
      </c>
      <c r="H256" s="5" t="s">
        <v>1790</v>
      </c>
      <c r="I256" s="5">
        <f t="shared" si="7"/>
        <v>116758.5</v>
      </c>
    </row>
    <row r="257" spans="1:9" x14ac:dyDescent="0.2">
      <c r="A257" s="2" t="s">
        <v>1152</v>
      </c>
      <c r="B257" s="2" t="s">
        <v>770</v>
      </c>
      <c r="C257" s="2" t="s">
        <v>1309</v>
      </c>
      <c r="D257" s="5">
        <v>451.68</v>
      </c>
      <c r="E257" s="5">
        <v>648.51</v>
      </c>
      <c r="F257" s="5">
        <f t="shared" si="6"/>
        <v>1100.19</v>
      </c>
      <c r="G257" s="5">
        <v>5.0800000000000003E-3</v>
      </c>
      <c r="H257" s="5" t="s">
        <v>1790</v>
      </c>
      <c r="I257" s="5">
        <f t="shared" si="7"/>
        <v>1100.19</v>
      </c>
    </row>
    <row r="258" spans="1:9" x14ac:dyDescent="0.2">
      <c r="A258" s="2" t="s">
        <v>1152</v>
      </c>
      <c r="B258" s="2" t="s">
        <v>99</v>
      </c>
      <c r="C258" s="2" t="s">
        <v>1312</v>
      </c>
      <c r="D258" s="5">
        <v>10935.11</v>
      </c>
      <c r="E258" s="5">
        <v>11077.55</v>
      </c>
      <c r="F258" s="5">
        <f t="shared" si="6"/>
        <v>22012.66</v>
      </c>
      <c r="G258" s="5">
        <v>7.5689999999999993E-2</v>
      </c>
      <c r="H258" s="5" t="s">
        <v>1790</v>
      </c>
      <c r="I258" s="5">
        <f t="shared" si="7"/>
        <v>22012.66</v>
      </c>
    </row>
    <row r="259" spans="1:9" x14ac:dyDescent="0.2">
      <c r="A259" s="2" t="s">
        <v>1152</v>
      </c>
      <c r="B259" s="2" t="s">
        <v>100</v>
      </c>
      <c r="C259" s="2" t="s">
        <v>1317</v>
      </c>
      <c r="D259" s="5">
        <v>0</v>
      </c>
      <c r="E259" s="5">
        <v>1651.4</v>
      </c>
      <c r="F259" s="5">
        <f t="shared" si="6"/>
        <v>1651.4</v>
      </c>
      <c r="G259" s="5">
        <v>0.55879999999999996</v>
      </c>
      <c r="H259" s="5" t="s">
        <v>1790</v>
      </c>
      <c r="I259" s="5">
        <f t="shared" si="7"/>
        <v>1651.4</v>
      </c>
    </row>
    <row r="260" spans="1:9" x14ac:dyDescent="0.2">
      <c r="A260" s="2" t="s">
        <v>1152</v>
      </c>
      <c r="B260" s="2" t="s">
        <v>101</v>
      </c>
      <c r="C260" s="2" t="s">
        <v>1325</v>
      </c>
      <c r="D260" s="5">
        <v>0</v>
      </c>
      <c r="E260" s="5">
        <v>11373.39</v>
      </c>
      <c r="F260" s="5">
        <f t="shared" si="6"/>
        <v>11373.39</v>
      </c>
      <c r="G260" s="5">
        <v>7.3069800000000003</v>
      </c>
      <c r="H260" s="5" t="s">
        <v>1790</v>
      </c>
      <c r="I260" s="5">
        <f t="shared" si="7"/>
        <v>11373.39</v>
      </c>
    </row>
    <row r="261" spans="1:9" x14ac:dyDescent="0.2">
      <c r="A261" s="2" t="s">
        <v>1152</v>
      </c>
      <c r="B261" s="2" t="s">
        <v>1221</v>
      </c>
      <c r="C261" s="2" t="s">
        <v>1333</v>
      </c>
      <c r="D261" s="5">
        <v>0</v>
      </c>
      <c r="E261" s="5">
        <v>268.52</v>
      </c>
      <c r="F261" s="5">
        <f t="shared" si="6"/>
        <v>268.52</v>
      </c>
      <c r="G261" s="5">
        <v>0</v>
      </c>
      <c r="H261" s="5" t="s">
        <v>1790</v>
      </c>
      <c r="I261" s="5">
        <f t="shared" si="7"/>
        <v>268.52</v>
      </c>
    </row>
    <row r="262" spans="1:9" x14ac:dyDescent="0.2">
      <c r="A262" s="2" t="s">
        <v>1152</v>
      </c>
      <c r="B262" s="2" t="s">
        <v>1223</v>
      </c>
      <c r="C262" s="2" t="s">
        <v>1336</v>
      </c>
      <c r="D262" s="5">
        <v>0</v>
      </c>
      <c r="E262" s="5">
        <v>48086.66</v>
      </c>
      <c r="F262" s="5">
        <f t="shared" si="6"/>
        <v>48086.66</v>
      </c>
      <c r="G262" s="5">
        <v>0</v>
      </c>
      <c r="H262" s="5" t="s">
        <v>1790</v>
      </c>
      <c r="I262" s="5">
        <f t="shared" si="7"/>
        <v>48086.66</v>
      </c>
    </row>
    <row r="263" spans="1:9" x14ac:dyDescent="0.2">
      <c r="A263" s="2" t="s">
        <v>1152</v>
      </c>
      <c r="B263" s="2" t="s">
        <v>1224</v>
      </c>
      <c r="C263" s="2" t="s">
        <v>1337</v>
      </c>
      <c r="D263" s="5">
        <v>0</v>
      </c>
      <c r="E263" s="5">
        <v>16941.91</v>
      </c>
      <c r="F263" s="5">
        <f t="shared" si="6"/>
        <v>16941.91</v>
      </c>
      <c r="G263" s="5">
        <v>0</v>
      </c>
      <c r="H263" s="5" t="s">
        <v>1790</v>
      </c>
      <c r="I263" s="5">
        <f t="shared" si="7"/>
        <v>16941.91</v>
      </c>
    </row>
    <row r="264" spans="1:9" x14ac:dyDescent="0.2">
      <c r="A264" s="2" t="s">
        <v>1153</v>
      </c>
      <c r="B264" s="2"/>
      <c r="C264" s="2" t="s">
        <v>1672</v>
      </c>
      <c r="D264" s="5">
        <v>172499.64</v>
      </c>
      <c r="E264" s="5">
        <v>171112.32000000001</v>
      </c>
      <c r="F264" s="5">
        <f t="shared" si="6"/>
        <v>343611.96</v>
      </c>
      <c r="G264" s="5">
        <v>9.7784999999999993</v>
      </c>
      <c r="H264" s="5" t="s">
        <v>1789</v>
      </c>
      <c r="I264" s="5">
        <f t="shared" si="7"/>
        <v>0</v>
      </c>
    </row>
    <row r="265" spans="1:9" x14ac:dyDescent="0.2">
      <c r="A265" s="2" t="s">
        <v>1153</v>
      </c>
      <c r="B265" s="2" t="s">
        <v>39</v>
      </c>
      <c r="C265" s="2" t="s">
        <v>1252</v>
      </c>
      <c r="D265" s="5">
        <v>2178</v>
      </c>
      <c r="E265" s="5">
        <v>374.4</v>
      </c>
      <c r="F265" s="5">
        <f t="shared" si="6"/>
        <v>2552.4</v>
      </c>
      <c r="G265" s="5">
        <v>0.37980000000000003</v>
      </c>
      <c r="H265" s="5" t="s">
        <v>1790</v>
      </c>
      <c r="I265" s="5">
        <f t="shared" si="7"/>
        <v>2552.4</v>
      </c>
    </row>
    <row r="266" spans="1:9" x14ac:dyDescent="0.2">
      <c r="A266" s="2" t="s">
        <v>1153</v>
      </c>
      <c r="B266" s="2" t="s">
        <v>43</v>
      </c>
      <c r="C266" s="2" t="s">
        <v>1254</v>
      </c>
      <c r="D266" s="5">
        <v>8354.5</v>
      </c>
      <c r="E266" s="5">
        <v>6477.45</v>
      </c>
      <c r="F266" s="5">
        <f t="shared" si="6"/>
        <v>14831.95</v>
      </c>
      <c r="G266" s="5">
        <v>0.40361999999999998</v>
      </c>
      <c r="H266" s="5" t="s">
        <v>1790</v>
      </c>
      <c r="I266" s="5">
        <f t="shared" si="7"/>
        <v>14831.95</v>
      </c>
    </row>
    <row r="267" spans="1:9" x14ac:dyDescent="0.2">
      <c r="A267" s="2" t="s">
        <v>1153</v>
      </c>
      <c r="B267" s="2" t="s">
        <v>68</v>
      </c>
      <c r="C267" s="2" t="s">
        <v>1257</v>
      </c>
      <c r="D267" s="5">
        <v>12681.3</v>
      </c>
      <c r="E267" s="5">
        <v>2606.6799999999998</v>
      </c>
      <c r="F267" s="5">
        <f t="shared" ref="F267:F280" si="8">D267+E267</f>
        <v>15287.98</v>
      </c>
      <c r="G267" s="5">
        <v>0.7994</v>
      </c>
      <c r="H267" s="5" t="s">
        <v>1790</v>
      </c>
      <c r="I267" s="5">
        <f t="shared" ref="I267:I280" si="9">IF(H267="T",0,F267)</f>
        <v>15287.98</v>
      </c>
    </row>
    <row r="268" spans="1:9" x14ac:dyDescent="0.2">
      <c r="A268" s="2" t="s">
        <v>1153</v>
      </c>
      <c r="B268" s="2" t="s">
        <v>700</v>
      </c>
      <c r="C268" s="2" t="s">
        <v>1265</v>
      </c>
      <c r="D268" s="5">
        <v>18182.34</v>
      </c>
      <c r="E268" s="5">
        <v>5821.37</v>
      </c>
      <c r="F268" s="5">
        <f t="shared" si="8"/>
        <v>24003.71</v>
      </c>
      <c r="G268" s="5">
        <v>8.6970000000000006E-2</v>
      </c>
      <c r="H268" s="5" t="s">
        <v>1790</v>
      </c>
      <c r="I268" s="5">
        <f t="shared" si="9"/>
        <v>24003.71</v>
      </c>
    </row>
    <row r="269" spans="1:9" x14ac:dyDescent="0.2">
      <c r="A269" s="2" t="s">
        <v>1153</v>
      </c>
      <c r="B269" s="2" t="s">
        <v>710</v>
      </c>
      <c r="C269" s="2" t="s">
        <v>1273</v>
      </c>
      <c r="D269" s="5">
        <v>0</v>
      </c>
      <c r="E269" s="5">
        <v>37149</v>
      </c>
      <c r="F269" s="5">
        <f t="shared" si="8"/>
        <v>37149</v>
      </c>
      <c r="G269" s="5">
        <v>0</v>
      </c>
      <c r="H269" s="5" t="s">
        <v>1790</v>
      </c>
      <c r="I269" s="5">
        <f t="shared" si="9"/>
        <v>37149</v>
      </c>
    </row>
    <row r="270" spans="1:9" x14ac:dyDescent="0.2">
      <c r="A270" s="2" t="s">
        <v>1153</v>
      </c>
      <c r="B270" s="2" t="s">
        <v>714</v>
      </c>
      <c r="C270" s="2" t="s">
        <v>1276</v>
      </c>
      <c r="D270" s="5">
        <v>36130.480000000003</v>
      </c>
      <c r="E270" s="5">
        <v>2526.5500000000002</v>
      </c>
      <c r="F270" s="5">
        <f t="shared" si="8"/>
        <v>38657.030000000006</v>
      </c>
      <c r="G270" s="5">
        <v>0.16289999999999999</v>
      </c>
      <c r="H270" s="5" t="s">
        <v>1790</v>
      </c>
      <c r="I270" s="5">
        <f t="shared" si="9"/>
        <v>38657.030000000006</v>
      </c>
    </row>
    <row r="271" spans="1:9" x14ac:dyDescent="0.2">
      <c r="A271" s="2" t="s">
        <v>1153</v>
      </c>
      <c r="B271" s="2" t="s">
        <v>753</v>
      </c>
      <c r="C271" s="2" t="s">
        <v>1580</v>
      </c>
      <c r="D271" s="5">
        <v>8968.0499999999993</v>
      </c>
      <c r="E271" s="5">
        <v>878.15</v>
      </c>
      <c r="F271" s="5">
        <f t="shared" si="8"/>
        <v>9846.1999999999989</v>
      </c>
      <c r="G271" s="5">
        <v>0</v>
      </c>
      <c r="H271" s="5" t="s">
        <v>1790</v>
      </c>
      <c r="I271" s="5">
        <f t="shared" si="9"/>
        <v>9846.1999999999989</v>
      </c>
    </row>
    <row r="272" spans="1:9" x14ac:dyDescent="0.2">
      <c r="A272" s="2" t="s">
        <v>1153</v>
      </c>
      <c r="B272" s="2" t="s">
        <v>758</v>
      </c>
      <c r="C272" s="2" t="s">
        <v>1284</v>
      </c>
      <c r="D272" s="5">
        <v>10889.57</v>
      </c>
      <c r="E272" s="5">
        <v>3738.44</v>
      </c>
      <c r="F272" s="5">
        <f t="shared" si="8"/>
        <v>14628.01</v>
      </c>
      <c r="G272" s="5">
        <v>0.45032</v>
      </c>
      <c r="H272" s="5" t="s">
        <v>1790</v>
      </c>
      <c r="I272" s="5">
        <f t="shared" si="9"/>
        <v>14628.01</v>
      </c>
    </row>
    <row r="273" spans="1:9" x14ac:dyDescent="0.2">
      <c r="A273" s="2" t="s">
        <v>1153</v>
      </c>
      <c r="B273" s="2" t="s">
        <v>767</v>
      </c>
      <c r="C273" s="2" t="s">
        <v>1290</v>
      </c>
      <c r="D273" s="5">
        <v>64176.73</v>
      </c>
      <c r="E273" s="5">
        <v>35889.660000000003</v>
      </c>
      <c r="F273" s="5">
        <f t="shared" si="8"/>
        <v>100066.39000000001</v>
      </c>
      <c r="G273" s="5">
        <v>2.1137199999999998</v>
      </c>
      <c r="H273" s="5" t="s">
        <v>1790</v>
      </c>
      <c r="I273" s="5">
        <f t="shared" si="9"/>
        <v>100066.39000000001</v>
      </c>
    </row>
    <row r="274" spans="1:9" x14ac:dyDescent="0.2">
      <c r="A274" s="2" t="s">
        <v>1153</v>
      </c>
      <c r="B274" s="2" t="s">
        <v>770</v>
      </c>
      <c r="C274" s="2" t="s">
        <v>1309</v>
      </c>
      <c r="D274" s="5">
        <v>405.36</v>
      </c>
      <c r="E274" s="5">
        <v>581.99</v>
      </c>
      <c r="F274" s="5">
        <f t="shared" si="8"/>
        <v>987.35</v>
      </c>
      <c r="G274" s="5">
        <v>4.5599999999999998E-3</v>
      </c>
      <c r="H274" s="5" t="s">
        <v>1790</v>
      </c>
      <c r="I274" s="5">
        <f t="shared" si="9"/>
        <v>987.35</v>
      </c>
    </row>
    <row r="275" spans="1:9" x14ac:dyDescent="0.2">
      <c r="A275" s="2" t="s">
        <v>1153</v>
      </c>
      <c r="B275" s="2" t="s">
        <v>99</v>
      </c>
      <c r="C275" s="2" t="s">
        <v>1312</v>
      </c>
      <c r="D275" s="5">
        <v>10533.31</v>
      </c>
      <c r="E275" s="5">
        <v>9867.3799999999992</v>
      </c>
      <c r="F275" s="5">
        <f t="shared" si="8"/>
        <v>20400.689999999999</v>
      </c>
      <c r="G275" s="5">
        <v>7.4660000000000004E-2</v>
      </c>
      <c r="H275" s="5" t="s">
        <v>1790</v>
      </c>
      <c r="I275" s="5">
        <f t="shared" si="9"/>
        <v>20400.689999999999</v>
      </c>
    </row>
    <row r="276" spans="1:9" x14ac:dyDescent="0.2">
      <c r="A276" s="2" t="s">
        <v>1153</v>
      </c>
      <c r="B276" s="2" t="s">
        <v>100</v>
      </c>
      <c r="C276" s="2" t="s">
        <v>1317</v>
      </c>
      <c r="D276" s="5">
        <v>0</v>
      </c>
      <c r="E276" s="5">
        <v>1286.6099999999999</v>
      </c>
      <c r="F276" s="5">
        <f t="shared" si="8"/>
        <v>1286.6099999999999</v>
      </c>
      <c r="G276" s="5">
        <v>0.48849999999999999</v>
      </c>
      <c r="H276" s="5" t="s">
        <v>1790</v>
      </c>
      <c r="I276" s="5">
        <f t="shared" si="9"/>
        <v>1286.6099999999999</v>
      </c>
    </row>
    <row r="277" spans="1:9" x14ac:dyDescent="0.2">
      <c r="A277" s="2" t="s">
        <v>1153</v>
      </c>
      <c r="B277" s="2" t="s">
        <v>101</v>
      </c>
      <c r="C277" s="2" t="s">
        <v>1325</v>
      </c>
      <c r="D277" s="5">
        <v>0</v>
      </c>
      <c r="E277" s="5">
        <v>7710.2</v>
      </c>
      <c r="F277" s="5">
        <f t="shared" si="8"/>
        <v>7710.2</v>
      </c>
      <c r="G277" s="5">
        <v>4.8140499999999999</v>
      </c>
      <c r="H277" s="5" t="s">
        <v>1790</v>
      </c>
      <c r="I277" s="5">
        <f t="shared" si="9"/>
        <v>7710.2</v>
      </c>
    </row>
    <row r="278" spans="1:9" x14ac:dyDescent="0.2">
      <c r="A278" s="2" t="s">
        <v>1153</v>
      </c>
      <c r="B278" s="2" t="s">
        <v>1221</v>
      </c>
      <c r="C278" s="2" t="s">
        <v>1333</v>
      </c>
      <c r="D278" s="5">
        <v>0</v>
      </c>
      <c r="E278" s="5">
        <v>263.73</v>
      </c>
      <c r="F278" s="5">
        <f t="shared" si="8"/>
        <v>263.73</v>
      </c>
      <c r="G278" s="5">
        <v>0</v>
      </c>
      <c r="H278" s="5" t="s">
        <v>1790</v>
      </c>
      <c r="I278" s="5">
        <f t="shared" si="9"/>
        <v>263.73</v>
      </c>
    </row>
    <row r="279" spans="1:9" x14ac:dyDescent="0.2">
      <c r="A279" s="2" t="s">
        <v>1153</v>
      </c>
      <c r="B279" s="2" t="s">
        <v>1223</v>
      </c>
      <c r="C279" s="2" t="s">
        <v>1336</v>
      </c>
      <c r="D279" s="5">
        <v>0</v>
      </c>
      <c r="E279" s="5">
        <v>44531.29</v>
      </c>
      <c r="F279" s="5">
        <f t="shared" si="8"/>
        <v>44531.29</v>
      </c>
      <c r="G279" s="5">
        <v>0</v>
      </c>
      <c r="H279" s="5" t="s">
        <v>1790</v>
      </c>
      <c r="I279" s="5">
        <f t="shared" si="9"/>
        <v>44531.29</v>
      </c>
    </row>
    <row r="280" spans="1:9" x14ac:dyDescent="0.2">
      <c r="A280" s="2" t="s">
        <v>1153</v>
      </c>
      <c r="B280" s="2" t="s">
        <v>1224</v>
      </c>
      <c r="C280" s="2" t="s">
        <v>1337</v>
      </c>
      <c r="D280" s="5">
        <v>0</v>
      </c>
      <c r="E280" s="5">
        <v>11409.42</v>
      </c>
      <c r="F280" s="5">
        <f t="shared" si="8"/>
        <v>11409.42</v>
      </c>
      <c r="G280" s="5">
        <v>0</v>
      </c>
      <c r="H280" s="5" t="s">
        <v>1790</v>
      </c>
      <c r="I280" s="5">
        <f t="shared" si="9"/>
        <v>11409.42</v>
      </c>
    </row>
    <row r="282" spans="1:9" x14ac:dyDescent="0.2">
      <c r="E282" s="13" t="s">
        <v>1719</v>
      </c>
      <c r="F282" s="6">
        <f>SUM(I11:I280)</f>
        <v>2766413.3699999996</v>
      </c>
    </row>
  </sheetData>
  <mergeCells count="17">
    <mergeCell ref="A4:A5"/>
    <mergeCell ref="B4:C5"/>
    <mergeCell ref="D4:D5"/>
    <mergeCell ref="E4:G5"/>
    <mergeCell ref="A1:G1"/>
    <mergeCell ref="A2:A3"/>
    <mergeCell ref="B2:C3"/>
    <mergeCell ref="D2:D3"/>
    <mergeCell ref="E2:G3"/>
    <mergeCell ref="A6:A7"/>
    <mergeCell ref="B6:C7"/>
    <mergeCell ref="D6:D7"/>
    <mergeCell ref="E6:G7"/>
    <mergeCell ref="A8:A9"/>
    <mergeCell ref="B8:C9"/>
    <mergeCell ref="D8:D9"/>
    <mergeCell ref="E8:G9"/>
  </mergeCells>
  <phoneticPr fontId="0" type="noConversion"/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32"/>
      <c r="B1" s="15"/>
      <c r="C1" s="338" t="s">
        <v>1806</v>
      </c>
      <c r="D1" s="339"/>
      <c r="E1" s="339"/>
      <c r="F1" s="339"/>
      <c r="G1" s="339"/>
      <c r="H1" s="339"/>
      <c r="I1" s="339"/>
    </row>
    <row r="2" spans="1:10" x14ac:dyDescent="0.2">
      <c r="A2" s="307" t="s">
        <v>1</v>
      </c>
      <c r="B2" s="312"/>
      <c r="C2" s="308" t="s">
        <v>1242</v>
      </c>
      <c r="D2" s="309"/>
      <c r="E2" s="311" t="s">
        <v>1720</v>
      </c>
      <c r="F2" s="311" t="s">
        <v>1725</v>
      </c>
      <c r="G2" s="312"/>
      <c r="H2" s="311" t="s">
        <v>1831</v>
      </c>
      <c r="I2" s="340"/>
      <c r="J2" s="3"/>
    </row>
    <row r="3" spans="1:10" x14ac:dyDescent="0.2">
      <c r="A3" s="296"/>
      <c r="B3" s="298"/>
      <c r="C3" s="310"/>
      <c r="D3" s="310"/>
      <c r="E3" s="298"/>
      <c r="F3" s="298"/>
      <c r="G3" s="298"/>
      <c r="H3" s="298"/>
      <c r="I3" s="299"/>
      <c r="J3" s="3"/>
    </row>
    <row r="4" spans="1:10" x14ac:dyDescent="0.2">
      <c r="A4" s="295" t="s">
        <v>2</v>
      </c>
      <c r="B4" s="298"/>
      <c r="C4" s="297" t="s">
        <v>1243</v>
      </c>
      <c r="D4" s="298"/>
      <c r="E4" s="297" t="s">
        <v>1721</v>
      </c>
      <c r="F4" s="297" t="s">
        <v>1726</v>
      </c>
      <c r="G4" s="298"/>
      <c r="H4" s="297" t="s">
        <v>1831</v>
      </c>
      <c r="I4" s="337"/>
      <c r="J4" s="3"/>
    </row>
    <row r="5" spans="1:10" x14ac:dyDescent="0.2">
      <c r="A5" s="296"/>
      <c r="B5" s="298"/>
      <c r="C5" s="298"/>
      <c r="D5" s="298"/>
      <c r="E5" s="298"/>
      <c r="F5" s="298"/>
      <c r="G5" s="298"/>
      <c r="H5" s="298"/>
      <c r="I5" s="299"/>
      <c r="J5" s="3"/>
    </row>
    <row r="6" spans="1:10" x14ac:dyDescent="0.2">
      <c r="A6" s="295" t="s">
        <v>3</v>
      </c>
      <c r="B6" s="298"/>
      <c r="C6" s="297" t="s">
        <v>1244</v>
      </c>
      <c r="D6" s="298"/>
      <c r="E6" s="297" t="s">
        <v>1722</v>
      </c>
      <c r="F6" s="297" t="s">
        <v>1727</v>
      </c>
      <c r="G6" s="298"/>
      <c r="H6" s="297" t="s">
        <v>1831</v>
      </c>
      <c r="I6" s="337"/>
      <c r="J6" s="3"/>
    </row>
    <row r="7" spans="1:10" x14ac:dyDescent="0.2">
      <c r="A7" s="296"/>
      <c r="B7" s="298"/>
      <c r="C7" s="298"/>
      <c r="D7" s="298"/>
      <c r="E7" s="298"/>
      <c r="F7" s="298"/>
      <c r="G7" s="298"/>
      <c r="H7" s="298"/>
      <c r="I7" s="299"/>
      <c r="J7" s="3"/>
    </row>
    <row r="8" spans="1:10" x14ac:dyDescent="0.2">
      <c r="A8" s="295" t="s">
        <v>1703</v>
      </c>
      <c r="B8" s="298"/>
      <c r="C8" s="303">
        <v>42970</v>
      </c>
      <c r="D8" s="298"/>
      <c r="E8" s="297" t="s">
        <v>1704</v>
      </c>
      <c r="F8" s="298"/>
      <c r="G8" s="298"/>
      <c r="H8" s="302" t="s">
        <v>1832</v>
      </c>
      <c r="I8" s="337" t="s">
        <v>1135</v>
      </c>
      <c r="J8" s="3"/>
    </row>
    <row r="9" spans="1:10" x14ac:dyDescent="0.2">
      <c r="A9" s="296"/>
      <c r="B9" s="298"/>
      <c r="C9" s="298"/>
      <c r="D9" s="298"/>
      <c r="E9" s="298"/>
      <c r="F9" s="298"/>
      <c r="G9" s="298"/>
      <c r="H9" s="298"/>
      <c r="I9" s="299"/>
      <c r="J9" s="3"/>
    </row>
    <row r="10" spans="1:10" x14ac:dyDescent="0.2">
      <c r="A10" s="295" t="s">
        <v>4</v>
      </c>
      <c r="B10" s="298"/>
      <c r="C10" s="297">
        <v>8011912</v>
      </c>
      <c r="D10" s="298"/>
      <c r="E10" s="297" t="s">
        <v>1723</v>
      </c>
      <c r="F10" s="297" t="s">
        <v>1728</v>
      </c>
      <c r="G10" s="298"/>
      <c r="H10" s="302" t="s">
        <v>1833</v>
      </c>
      <c r="I10" s="335">
        <v>42970</v>
      </c>
      <c r="J10" s="3"/>
    </row>
    <row r="11" spans="1:10" x14ac:dyDescent="0.2">
      <c r="A11" s="333"/>
      <c r="B11" s="334"/>
      <c r="C11" s="334"/>
      <c r="D11" s="334"/>
      <c r="E11" s="334"/>
      <c r="F11" s="334"/>
      <c r="G11" s="334"/>
      <c r="H11" s="334"/>
      <c r="I11" s="336"/>
      <c r="J11" s="3"/>
    </row>
    <row r="12" spans="1:10" ht="23.45" customHeight="1" x14ac:dyDescent="0.2">
      <c r="A12" s="329" t="s">
        <v>1791</v>
      </c>
      <c r="B12" s="330"/>
      <c r="C12" s="330"/>
      <c r="D12" s="330"/>
      <c r="E12" s="330"/>
      <c r="F12" s="330"/>
      <c r="G12" s="330"/>
      <c r="H12" s="330"/>
      <c r="I12" s="330"/>
    </row>
    <row r="13" spans="1:10" ht="26.45" customHeight="1" x14ac:dyDescent="0.2">
      <c r="A13" s="16" t="s">
        <v>1792</v>
      </c>
      <c r="B13" s="331" t="s">
        <v>1804</v>
      </c>
      <c r="C13" s="332"/>
      <c r="D13" s="16" t="s">
        <v>1807</v>
      </c>
      <c r="E13" s="331" t="s">
        <v>1816</v>
      </c>
      <c r="F13" s="332"/>
      <c r="G13" s="16" t="s">
        <v>1817</v>
      </c>
      <c r="H13" s="331" t="s">
        <v>1834</v>
      </c>
      <c r="I13" s="332"/>
      <c r="J13" s="3"/>
    </row>
    <row r="14" spans="1:10" ht="15.2" customHeight="1" x14ac:dyDescent="0.2">
      <c r="A14" s="17" t="s">
        <v>1793</v>
      </c>
      <c r="B14" s="21" t="s">
        <v>1805</v>
      </c>
      <c r="C14" s="25">
        <f>SUM('Stavební rozpočet'!Q12:Q2267)</f>
        <v>0</v>
      </c>
      <c r="D14" s="327" t="s">
        <v>1808</v>
      </c>
      <c r="E14" s="328"/>
      <c r="F14" s="25">
        <v>0</v>
      </c>
      <c r="G14" s="327" t="s">
        <v>1818</v>
      </c>
      <c r="H14" s="328"/>
      <c r="I14" s="25">
        <f>ROUND(C22*(0/100),2)</f>
        <v>0</v>
      </c>
      <c r="J14" s="3"/>
    </row>
    <row r="15" spans="1:10" ht="15.2" customHeight="1" x14ac:dyDescent="0.2">
      <c r="A15" s="18"/>
      <c r="B15" s="21" t="s">
        <v>1724</v>
      </c>
      <c r="C15" s="25">
        <f>SUM('Stavební rozpočet'!R12:R2267)</f>
        <v>0</v>
      </c>
      <c r="D15" s="327" t="s">
        <v>1809</v>
      </c>
      <c r="E15" s="328"/>
      <c r="F15" s="25">
        <v>0</v>
      </c>
      <c r="G15" s="327" t="s">
        <v>1819</v>
      </c>
      <c r="H15" s="328"/>
      <c r="I15" s="25">
        <v>0</v>
      </c>
      <c r="J15" s="3"/>
    </row>
    <row r="16" spans="1:10" ht="15.2" customHeight="1" x14ac:dyDescent="0.2">
      <c r="A16" s="17" t="s">
        <v>1794</v>
      </c>
      <c r="B16" s="21" t="s">
        <v>1805</v>
      </c>
      <c r="C16" s="25">
        <f>SUM('Stavební rozpočet'!S12:S2267)</f>
        <v>0</v>
      </c>
      <c r="D16" s="327" t="s">
        <v>1810</v>
      </c>
      <c r="E16" s="328"/>
      <c r="F16" s="25">
        <v>0</v>
      </c>
      <c r="G16" s="327" t="s">
        <v>1820</v>
      </c>
      <c r="H16" s="328"/>
      <c r="I16" s="25">
        <v>0</v>
      </c>
      <c r="J16" s="3"/>
    </row>
    <row r="17" spans="1:10" ht="15.2" customHeight="1" x14ac:dyDescent="0.2">
      <c r="A17" s="18"/>
      <c r="B17" s="21" t="s">
        <v>1724</v>
      </c>
      <c r="C17" s="25">
        <f>SUM('Stavební rozpočet'!T12:T2267)</f>
        <v>0</v>
      </c>
      <c r="D17" s="327"/>
      <c r="E17" s="328"/>
      <c r="F17" s="26"/>
      <c r="G17" s="327" t="s">
        <v>1821</v>
      </c>
      <c r="H17" s="328"/>
      <c r="I17" s="25">
        <v>0</v>
      </c>
      <c r="J17" s="3"/>
    </row>
    <row r="18" spans="1:10" ht="15.2" customHeight="1" x14ac:dyDescent="0.2">
      <c r="A18" s="17" t="s">
        <v>1795</v>
      </c>
      <c r="B18" s="21" t="s">
        <v>1805</v>
      </c>
      <c r="C18" s="25">
        <f>SUM('Stavební rozpočet'!U12:U2267)</f>
        <v>0</v>
      </c>
      <c r="D18" s="327"/>
      <c r="E18" s="328"/>
      <c r="F18" s="26"/>
      <c r="G18" s="327" t="s">
        <v>1822</v>
      </c>
      <c r="H18" s="328"/>
      <c r="I18" s="25">
        <v>0</v>
      </c>
      <c r="J18" s="3"/>
    </row>
    <row r="19" spans="1:10" ht="15.2" customHeight="1" x14ac:dyDescent="0.2">
      <c r="A19" s="18"/>
      <c r="B19" s="21" t="s">
        <v>1724</v>
      </c>
      <c r="C19" s="25">
        <f>SUM('Stavební rozpočet'!V12:V2267)</f>
        <v>0</v>
      </c>
      <c r="D19" s="327"/>
      <c r="E19" s="328"/>
      <c r="F19" s="26"/>
      <c r="G19" s="327" t="s">
        <v>1823</v>
      </c>
      <c r="H19" s="328"/>
      <c r="I19" s="25">
        <v>0</v>
      </c>
      <c r="J19" s="3"/>
    </row>
    <row r="20" spans="1:10" ht="15.2" customHeight="1" x14ac:dyDescent="0.2">
      <c r="A20" s="325" t="s">
        <v>1796</v>
      </c>
      <c r="B20" s="326"/>
      <c r="C20" s="25">
        <f>SUM('Stavební rozpočet'!W12:W2267)</f>
        <v>0</v>
      </c>
      <c r="D20" s="327"/>
      <c r="E20" s="328"/>
      <c r="F20" s="26"/>
      <c r="G20" s="327"/>
      <c r="H20" s="328"/>
      <c r="I20" s="26"/>
      <c r="J20" s="3"/>
    </row>
    <row r="21" spans="1:10" ht="15.2" customHeight="1" x14ac:dyDescent="0.2">
      <c r="A21" s="325" t="s">
        <v>1797</v>
      </c>
      <c r="B21" s="326"/>
      <c r="C21" s="25">
        <f>SUM('Stavební rozpočet'!O12:O2267)</f>
        <v>0</v>
      </c>
      <c r="D21" s="327"/>
      <c r="E21" s="328"/>
      <c r="F21" s="26"/>
      <c r="G21" s="327"/>
      <c r="H21" s="328"/>
      <c r="I21" s="26"/>
      <c r="J21" s="3"/>
    </row>
    <row r="22" spans="1:10" ht="16.7" customHeight="1" x14ac:dyDescent="0.2">
      <c r="A22" s="325" t="s">
        <v>1798</v>
      </c>
      <c r="B22" s="326"/>
      <c r="C22" s="25">
        <f>SUM(C14:C21)</f>
        <v>0</v>
      </c>
      <c r="D22" s="325" t="s">
        <v>1811</v>
      </c>
      <c r="E22" s="326"/>
      <c r="F22" s="25">
        <f>SUM(F14:F21)</f>
        <v>0</v>
      </c>
      <c r="G22" s="325" t="s">
        <v>1824</v>
      </c>
      <c r="H22" s="326"/>
      <c r="I22" s="25">
        <f>SUM(I14:I21)</f>
        <v>0</v>
      </c>
      <c r="J22" s="3"/>
    </row>
    <row r="23" spans="1:10" ht="15.2" customHeight="1" x14ac:dyDescent="0.2">
      <c r="A23" s="1"/>
      <c r="B23" s="1"/>
      <c r="C23" s="23"/>
      <c r="D23" s="325" t="s">
        <v>1812</v>
      </c>
      <c r="E23" s="326"/>
      <c r="F23" s="27">
        <v>0</v>
      </c>
      <c r="G23" s="325" t="s">
        <v>1825</v>
      </c>
      <c r="H23" s="326"/>
      <c r="I23" s="25">
        <v>66393.919999999998</v>
      </c>
      <c r="J23" s="3"/>
    </row>
    <row r="24" spans="1:10" ht="15.2" customHeight="1" x14ac:dyDescent="0.2">
      <c r="D24" s="1"/>
      <c r="E24" s="1"/>
      <c r="F24" s="28"/>
      <c r="G24" s="325" t="s">
        <v>1826</v>
      </c>
      <c r="H24" s="326"/>
      <c r="I24" s="30"/>
    </row>
    <row r="25" spans="1:10" ht="15.2" customHeight="1" x14ac:dyDescent="0.2">
      <c r="F25" s="29"/>
      <c r="G25" s="325" t="s">
        <v>1827</v>
      </c>
      <c r="H25" s="326"/>
      <c r="I25" s="25">
        <v>0</v>
      </c>
      <c r="J25" s="3"/>
    </row>
    <row r="26" spans="1:10" x14ac:dyDescent="0.2">
      <c r="A26" s="15"/>
      <c r="B26" s="15"/>
      <c r="C26" s="15"/>
      <c r="G26" s="1"/>
      <c r="H26" s="1"/>
      <c r="I26" s="1"/>
    </row>
    <row r="27" spans="1:10" ht="15.2" customHeight="1" x14ac:dyDescent="0.2">
      <c r="A27" s="323" t="s">
        <v>1799</v>
      </c>
      <c r="B27" s="324"/>
      <c r="C27" s="31">
        <f>SUM('Stavební rozpočet'!Y12:Y2267)</f>
        <v>0</v>
      </c>
      <c r="D27" s="24"/>
      <c r="E27" s="15"/>
      <c r="F27" s="15"/>
      <c r="G27" s="15"/>
      <c r="H27" s="15"/>
      <c r="I27" s="15"/>
    </row>
    <row r="28" spans="1:10" ht="15.2" customHeight="1" x14ac:dyDescent="0.2">
      <c r="A28" s="323" t="s">
        <v>1800</v>
      </c>
      <c r="B28" s="324"/>
      <c r="C28" s="31">
        <f>SUM('Stavební rozpočet'!Z12:Z2267)</f>
        <v>0</v>
      </c>
      <c r="D28" s="323" t="s">
        <v>1813</v>
      </c>
      <c r="E28" s="324"/>
      <c r="F28" s="31">
        <f>ROUND(C28*(15/100),2)</f>
        <v>0</v>
      </c>
      <c r="G28" s="323" t="s">
        <v>1828</v>
      </c>
      <c r="H28" s="324"/>
      <c r="I28" s="31">
        <f>SUM(C27:C29)</f>
        <v>66393.919999999998</v>
      </c>
      <c r="J28" s="3"/>
    </row>
    <row r="29" spans="1:10" ht="15.2" customHeight="1" x14ac:dyDescent="0.2">
      <c r="A29" s="323" t="s">
        <v>1801</v>
      </c>
      <c r="B29" s="324"/>
      <c r="C29" s="31">
        <f>SUM('Stavební rozpočet'!AA12:AA2267)+(F22+I22+F23+I23+I24+I25)</f>
        <v>66393.919999999998</v>
      </c>
      <c r="D29" s="323" t="s">
        <v>1814</v>
      </c>
      <c r="E29" s="324"/>
      <c r="F29" s="31">
        <f>ROUND(C29*(21/100),2)</f>
        <v>13942.72</v>
      </c>
      <c r="G29" s="323" t="s">
        <v>1829</v>
      </c>
      <c r="H29" s="324"/>
      <c r="I29" s="31">
        <f>SUM(F28:F29)+I28</f>
        <v>80336.639999999999</v>
      </c>
      <c r="J29" s="3"/>
    </row>
    <row r="30" spans="1:10" x14ac:dyDescent="0.2">
      <c r="A30" s="19"/>
      <c r="B30" s="19"/>
      <c r="C30" s="19"/>
      <c r="D30" s="19"/>
      <c r="E30" s="19"/>
      <c r="F30" s="19"/>
      <c r="G30" s="19"/>
      <c r="H30" s="19"/>
      <c r="I30" s="19"/>
    </row>
    <row r="31" spans="1:10" ht="14.45" customHeight="1" x14ac:dyDescent="0.2">
      <c r="A31" s="320" t="s">
        <v>1802</v>
      </c>
      <c r="B31" s="321"/>
      <c r="C31" s="322"/>
      <c r="D31" s="320" t="s">
        <v>1815</v>
      </c>
      <c r="E31" s="321"/>
      <c r="F31" s="322"/>
      <c r="G31" s="320" t="s">
        <v>1830</v>
      </c>
      <c r="H31" s="321"/>
      <c r="I31" s="322"/>
      <c r="J31" s="4"/>
    </row>
    <row r="32" spans="1:10" ht="14.45" customHeight="1" x14ac:dyDescent="0.2">
      <c r="A32" s="314"/>
      <c r="B32" s="315"/>
      <c r="C32" s="316"/>
      <c r="D32" s="314"/>
      <c r="E32" s="315"/>
      <c r="F32" s="316"/>
      <c r="G32" s="314"/>
      <c r="H32" s="315"/>
      <c r="I32" s="316"/>
      <c r="J32" s="4"/>
    </row>
    <row r="33" spans="1:10" ht="14.45" customHeight="1" x14ac:dyDescent="0.2">
      <c r="A33" s="314"/>
      <c r="B33" s="315"/>
      <c r="C33" s="316"/>
      <c r="D33" s="314"/>
      <c r="E33" s="315"/>
      <c r="F33" s="316"/>
      <c r="G33" s="314"/>
      <c r="H33" s="315"/>
      <c r="I33" s="316"/>
      <c r="J33" s="4"/>
    </row>
    <row r="34" spans="1:10" ht="14.45" customHeight="1" x14ac:dyDescent="0.2">
      <c r="A34" s="314"/>
      <c r="B34" s="315"/>
      <c r="C34" s="316"/>
      <c r="D34" s="314"/>
      <c r="E34" s="315"/>
      <c r="F34" s="316"/>
      <c r="G34" s="314"/>
      <c r="H34" s="315"/>
      <c r="I34" s="316"/>
      <c r="J34" s="4"/>
    </row>
    <row r="35" spans="1:10" ht="14.45" customHeight="1" x14ac:dyDescent="0.2">
      <c r="A35" s="317" t="s">
        <v>1803</v>
      </c>
      <c r="B35" s="318"/>
      <c r="C35" s="319"/>
      <c r="D35" s="317" t="s">
        <v>1803</v>
      </c>
      <c r="E35" s="318"/>
      <c r="F35" s="319"/>
      <c r="G35" s="317" t="s">
        <v>1803</v>
      </c>
      <c r="H35" s="318"/>
      <c r="I35" s="319"/>
      <c r="J35" s="4"/>
    </row>
    <row r="36" spans="1:10" ht="11.25" customHeight="1" x14ac:dyDescent="0.2">
      <c r="A36" s="20" t="s">
        <v>1136</v>
      </c>
      <c r="B36" s="22"/>
      <c r="C36" s="22"/>
      <c r="D36" s="22"/>
      <c r="E36" s="22"/>
      <c r="F36" s="22"/>
      <c r="G36" s="22"/>
      <c r="H36" s="22"/>
      <c r="I36" s="22"/>
    </row>
    <row r="37" spans="1:10" ht="409.6" hidden="1" customHeight="1" x14ac:dyDescent="0.2">
      <c r="A37" s="297"/>
      <c r="B37" s="298"/>
      <c r="C37" s="298"/>
      <c r="D37" s="298"/>
      <c r="E37" s="298"/>
      <c r="F37" s="298"/>
      <c r="G37" s="298"/>
      <c r="H37" s="298"/>
      <c r="I37" s="298"/>
    </row>
  </sheetData>
  <mergeCells count="83">
    <mergeCell ref="C1:I1"/>
    <mergeCell ref="A2:B3"/>
    <mergeCell ref="C2:D3"/>
    <mergeCell ref="E2:E3"/>
    <mergeCell ref="F2:G3"/>
    <mergeCell ref="H2:H3"/>
    <mergeCell ref="I2:I3"/>
    <mergeCell ref="A4:B5"/>
    <mergeCell ref="C4:D5"/>
    <mergeCell ref="E4:E5"/>
    <mergeCell ref="F4:G5"/>
    <mergeCell ref="A6:B7"/>
    <mergeCell ref="C6:D7"/>
    <mergeCell ref="E6:E7"/>
    <mergeCell ref="F6:G7"/>
    <mergeCell ref="H4:H5"/>
    <mergeCell ref="I4:I5"/>
    <mergeCell ref="H6:H7"/>
    <mergeCell ref="I6:I7"/>
    <mergeCell ref="H8:H9"/>
    <mergeCell ref="I8:I9"/>
    <mergeCell ref="A8:B9"/>
    <mergeCell ref="C8:D9"/>
    <mergeCell ref="A12:I12"/>
    <mergeCell ref="B13:C13"/>
    <mergeCell ref="E13:F13"/>
    <mergeCell ref="H13:I13"/>
    <mergeCell ref="A10:B11"/>
    <mergeCell ref="C10:D11"/>
    <mergeCell ref="E10:E11"/>
    <mergeCell ref="F10:G11"/>
    <mergeCell ref="H10:H11"/>
    <mergeCell ref="I10:I11"/>
    <mergeCell ref="E8:E9"/>
    <mergeCell ref="F8:G9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9:B29"/>
    <mergeCell ref="D29:E29"/>
    <mergeCell ref="G29:H29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honeticPr fontId="0" type="noConversion"/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Stavební rozpočet</vt:lpstr>
      <vt:lpstr>Stavební rozpočet - součet</vt:lpstr>
      <vt:lpstr>Krycí list rozpočtu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Vorel</dc:creator>
  <cp:lastModifiedBy>Miroslav Vorel</cp:lastModifiedBy>
  <dcterms:created xsi:type="dcterms:W3CDTF">2017-10-03T06:55:47Z</dcterms:created>
  <dcterms:modified xsi:type="dcterms:W3CDTF">2017-11-26T21:46:21Z</dcterms:modified>
</cp:coreProperties>
</file>