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EL\Desktop\Pracov 25.11.2017\nové!!!!!!\Rozpočet prázdný\"/>
    </mc:Choice>
  </mc:AlternateContent>
  <bookViews>
    <workbookView xWindow="0" yWindow="0" windowWidth="21570" windowHeight="7965"/>
  </bookViews>
  <sheets>
    <sheet name="Stavební rozpočet" sheetId="1" r:id="rId1"/>
    <sheet name="Stavební rozpočet - součet" sheetId="2" r:id="rId2"/>
    <sheet name="Krycí list rozpočtu" sheetId="3" r:id="rId3"/>
  </sheets>
  <calcPr calcId="162913"/>
</workbook>
</file>

<file path=xl/calcChain.xml><?xml version="1.0" encoding="utf-8"?>
<calcChain xmlns="http://schemas.openxmlformats.org/spreadsheetml/2006/main">
  <c r="J1681" i="1" l="1"/>
  <c r="AD1681" i="1"/>
  <c r="H1681" i="1" s="1"/>
  <c r="AL1681" i="1"/>
  <c r="AE1681" i="1"/>
  <c r="AM1681" i="1" s="1"/>
  <c r="L2134" i="1"/>
  <c r="L1984" i="1"/>
  <c r="L1835" i="1"/>
  <c r="L1691" i="1"/>
  <c r="L1544" i="1"/>
  <c r="L562" i="1"/>
  <c r="L263" i="1"/>
  <c r="L141" i="1"/>
  <c r="L12" i="1"/>
  <c r="I1681" i="1" l="1"/>
  <c r="L688" i="1"/>
  <c r="J688" i="1"/>
  <c r="L566" i="1"/>
  <c r="J566" i="1"/>
  <c r="L609" i="1"/>
  <c r="J609" i="1"/>
  <c r="L608" i="1"/>
  <c r="J608" i="1"/>
  <c r="L607" i="1"/>
  <c r="J607" i="1"/>
  <c r="L606" i="1"/>
  <c r="J606" i="1"/>
  <c r="L605" i="1"/>
  <c r="J605" i="1"/>
  <c r="L604" i="1"/>
  <c r="J604" i="1"/>
  <c r="L603" i="1"/>
  <c r="J603" i="1"/>
  <c r="L601" i="1"/>
  <c r="J601" i="1"/>
  <c r="L599" i="1"/>
  <c r="J599" i="1"/>
  <c r="L597" i="1"/>
  <c r="J597" i="1"/>
  <c r="L595" i="1"/>
  <c r="J595" i="1"/>
  <c r="L593" i="1"/>
  <c r="J593" i="1"/>
  <c r="L591" i="1"/>
  <c r="J591" i="1"/>
  <c r="L589" i="1"/>
  <c r="J589" i="1"/>
  <c r="L587" i="1"/>
  <c r="J587" i="1"/>
  <c r="L731" i="1"/>
  <c r="J731" i="1"/>
  <c r="L730" i="1"/>
  <c r="J730" i="1"/>
  <c r="L729" i="1"/>
  <c r="J729" i="1"/>
  <c r="L728" i="1"/>
  <c r="J728" i="1"/>
  <c r="L727" i="1"/>
  <c r="J727" i="1"/>
  <c r="L726" i="1"/>
  <c r="J726" i="1"/>
  <c r="L725" i="1"/>
  <c r="J725" i="1"/>
  <c r="L723" i="1"/>
  <c r="J723" i="1"/>
  <c r="L721" i="1"/>
  <c r="J721" i="1"/>
  <c r="L719" i="1"/>
  <c r="J719" i="1"/>
  <c r="L717" i="1"/>
  <c r="J717" i="1"/>
  <c r="L715" i="1"/>
  <c r="J715" i="1"/>
  <c r="L713" i="1"/>
  <c r="J713" i="1"/>
  <c r="L711" i="1"/>
  <c r="J711" i="1"/>
  <c r="L709" i="1"/>
  <c r="J709" i="1"/>
  <c r="L14" i="1"/>
  <c r="J14" i="1"/>
  <c r="L143" i="1"/>
  <c r="J143" i="1"/>
  <c r="J564" i="1"/>
  <c r="L564" i="1"/>
  <c r="J187" i="1"/>
  <c r="J186" i="1"/>
  <c r="J185" i="1"/>
  <c r="J184" i="1"/>
  <c r="J183" i="1"/>
  <c r="J182" i="1"/>
  <c r="L145" i="1" l="1"/>
  <c r="J145" i="1"/>
  <c r="L57" i="1"/>
  <c r="J57" i="1"/>
  <c r="L61" i="1"/>
  <c r="J61" i="1"/>
  <c r="L59" i="1"/>
  <c r="J59" i="1"/>
  <c r="L63" i="1"/>
  <c r="J63" i="1"/>
  <c r="L55" i="1"/>
  <c r="J55" i="1"/>
  <c r="L53" i="1"/>
  <c r="J53" i="1"/>
  <c r="L16" i="1"/>
  <c r="J16" i="1"/>
  <c r="AD14" i="1" l="1"/>
  <c r="AD16" i="1"/>
  <c r="AD19" i="1"/>
  <c r="H19" i="1" s="1"/>
  <c r="H18" i="1" s="1"/>
  <c r="AD22" i="1"/>
  <c r="H22" i="1" s="1"/>
  <c r="AD24" i="1"/>
  <c r="H24" i="1" s="1"/>
  <c r="Q26" i="1"/>
  <c r="Q33" i="1"/>
  <c r="Q36" i="1"/>
  <c r="Q67" i="1"/>
  <c r="Q76" i="1"/>
  <c r="Q99" i="1"/>
  <c r="AD105" i="1"/>
  <c r="H105" i="1" s="1"/>
  <c r="AD107" i="1"/>
  <c r="AD109" i="1"/>
  <c r="H109" i="1" s="1"/>
  <c r="AD111" i="1"/>
  <c r="AD113" i="1"/>
  <c r="AD116" i="1"/>
  <c r="H116" i="1" s="1"/>
  <c r="AD117" i="1"/>
  <c r="H117" i="1" s="1"/>
  <c r="AD118" i="1"/>
  <c r="AD119" i="1"/>
  <c r="H119" i="1" s="1"/>
  <c r="AD120" i="1"/>
  <c r="H120" i="1" s="1"/>
  <c r="AD121" i="1"/>
  <c r="H121" i="1" s="1"/>
  <c r="AD123" i="1"/>
  <c r="H123" i="1" s="1"/>
  <c r="AD124" i="1"/>
  <c r="H124" i="1" s="1"/>
  <c r="AD125" i="1"/>
  <c r="H125" i="1" s="1"/>
  <c r="AD126" i="1"/>
  <c r="H126" i="1" s="1"/>
  <c r="AD127" i="1"/>
  <c r="AD128" i="1"/>
  <c r="H128" i="1" s="1"/>
  <c r="Q129" i="1"/>
  <c r="Q132" i="1"/>
  <c r="Q134" i="1"/>
  <c r="AD143" i="1"/>
  <c r="H143" i="1" s="1"/>
  <c r="I143" i="1" s="1"/>
  <c r="AD145" i="1"/>
  <c r="H145" i="1" s="1"/>
  <c r="I145" i="1" s="1"/>
  <c r="AD148" i="1"/>
  <c r="H148" i="1" s="1"/>
  <c r="H147" i="1" s="1"/>
  <c r="Q147" i="1" s="1"/>
  <c r="AD151" i="1"/>
  <c r="AD153" i="1"/>
  <c r="H153" i="1" s="1"/>
  <c r="Q155" i="1"/>
  <c r="Q162" i="1"/>
  <c r="Q165" i="1"/>
  <c r="Q190" i="1"/>
  <c r="Q199" i="1"/>
  <c r="Q222" i="1"/>
  <c r="AD228" i="1"/>
  <c r="AD230" i="1"/>
  <c r="H230" i="1" s="1"/>
  <c r="AD232" i="1"/>
  <c r="H232" i="1" s="1"/>
  <c r="AD234" i="1"/>
  <c r="AD236" i="1"/>
  <c r="H236" i="1" s="1"/>
  <c r="AD239" i="1"/>
  <c r="H239" i="1" s="1"/>
  <c r="AD240" i="1"/>
  <c r="AD241" i="1"/>
  <c r="H241" i="1" s="1"/>
  <c r="AD242" i="1"/>
  <c r="H242" i="1" s="1"/>
  <c r="AD243" i="1"/>
  <c r="H243" i="1" s="1"/>
  <c r="AD245" i="1"/>
  <c r="H245" i="1" s="1"/>
  <c r="AD246" i="1"/>
  <c r="AD247" i="1"/>
  <c r="H247" i="1" s="1"/>
  <c r="AD248" i="1"/>
  <c r="H248" i="1" s="1"/>
  <c r="AD249" i="1"/>
  <c r="H249" i="1" s="1"/>
  <c r="AD250" i="1"/>
  <c r="Q251" i="1"/>
  <c r="Q254" i="1"/>
  <c r="Q256" i="1"/>
  <c r="AD265" i="1"/>
  <c r="AD267" i="1"/>
  <c r="H267" i="1" s="1"/>
  <c r="AD270" i="1"/>
  <c r="H270" i="1" s="1"/>
  <c r="AD273" i="1"/>
  <c r="H273" i="1" s="1"/>
  <c r="H272" i="1" s="1"/>
  <c r="Q272" i="1" s="1"/>
  <c r="AD276" i="1"/>
  <c r="H276" i="1" s="1"/>
  <c r="AD278" i="1"/>
  <c r="H278" i="1" s="1"/>
  <c r="AD280" i="1"/>
  <c r="H280" i="1" s="1"/>
  <c r="AD282" i="1"/>
  <c r="AD284" i="1"/>
  <c r="Q286" i="1"/>
  <c r="Q299" i="1"/>
  <c r="Q302" i="1"/>
  <c r="Q335" i="1"/>
  <c r="Q345" i="1"/>
  <c r="Q369" i="1"/>
  <c r="AD375" i="1"/>
  <c r="H375" i="1" s="1"/>
  <c r="AD377" i="1"/>
  <c r="AD379" i="1"/>
  <c r="H379" i="1" s="1"/>
  <c r="AD381" i="1"/>
  <c r="H381" i="1" s="1"/>
  <c r="AD383" i="1"/>
  <c r="H383" i="1" s="1"/>
  <c r="AD386" i="1"/>
  <c r="AD387" i="1"/>
  <c r="H387" i="1" s="1"/>
  <c r="AD388" i="1"/>
  <c r="H388" i="1" s="1"/>
  <c r="AD389" i="1"/>
  <c r="H389" i="1" s="1"/>
  <c r="AD390" i="1"/>
  <c r="H390" i="1" s="1"/>
  <c r="AD391" i="1"/>
  <c r="H391" i="1" s="1"/>
  <c r="AD392" i="1"/>
  <c r="H392" i="1" s="1"/>
  <c r="AD394" i="1"/>
  <c r="H394" i="1" s="1"/>
  <c r="AD395" i="1"/>
  <c r="H395" i="1" s="1"/>
  <c r="AD396" i="1"/>
  <c r="H396" i="1" s="1"/>
  <c r="AD397" i="1"/>
  <c r="H397" i="1" s="1"/>
  <c r="AD398" i="1"/>
  <c r="H398" i="1" s="1"/>
  <c r="AD399" i="1"/>
  <c r="H399" i="1" s="1"/>
  <c r="AD400" i="1"/>
  <c r="H400" i="1" s="1"/>
  <c r="Q401" i="1"/>
  <c r="Q404" i="1"/>
  <c r="Q406" i="1"/>
  <c r="AD415" i="1"/>
  <c r="H415" i="1" s="1"/>
  <c r="AD417" i="1"/>
  <c r="H417" i="1" s="1"/>
  <c r="AD420" i="1"/>
  <c r="H420" i="1" s="1"/>
  <c r="H419" i="1" s="1"/>
  <c r="Q419" i="1" s="1"/>
  <c r="AD423" i="1"/>
  <c r="AD426" i="1"/>
  <c r="H426" i="1" s="1"/>
  <c r="AD428" i="1"/>
  <c r="H428" i="1" s="1"/>
  <c r="AD430" i="1"/>
  <c r="H430" i="1" s="1"/>
  <c r="AD432" i="1"/>
  <c r="H432" i="1" s="1"/>
  <c r="AD434" i="1"/>
  <c r="H434" i="1" s="1"/>
  <c r="Q436" i="1"/>
  <c r="Q449" i="1"/>
  <c r="Q452" i="1"/>
  <c r="Q485" i="1"/>
  <c r="Q495" i="1"/>
  <c r="Q519" i="1"/>
  <c r="AD525" i="1"/>
  <c r="AD527" i="1"/>
  <c r="H527" i="1" s="1"/>
  <c r="AD529" i="1"/>
  <c r="H529" i="1" s="1"/>
  <c r="AD531" i="1"/>
  <c r="H531" i="1" s="1"/>
  <c r="AD533" i="1"/>
  <c r="AD536" i="1"/>
  <c r="H536" i="1" s="1"/>
  <c r="AD537" i="1"/>
  <c r="H537" i="1" s="1"/>
  <c r="AD538" i="1"/>
  <c r="H538" i="1" s="1"/>
  <c r="AD539" i="1"/>
  <c r="AD540" i="1"/>
  <c r="H540" i="1" s="1"/>
  <c r="AD541" i="1"/>
  <c r="H541" i="1" s="1"/>
  <c r="AD542" i="1"/>
  <c r="H542" i="1" s="1"/>
  <c r="AD544" i="1"/>
  <c r="AD545" i="1"/>
  <c r="H545" i="1" s="1"/>
  <c r="AD546" i="1"/>
  <c r="H546" i="1" s="1"/>
  <c r="AD547" i="1"/>
  <c r="H547" i="1" s="1"/>
  <c r="AD548" i="1"/>
  <c r="AD549" i="1"/>
  <c r="H549" i="1" s="1"/>
  <c r="AD550" i="1"/>
  <c r="H550" i="1" s="1"/>
  <c r="Q551" i="1"/>
  <c r="Q553" i="1"/>
  <c r="Q555" i="1"/>
  <c r="AD564" i="1"/>
  <c r="H564" i="1" s="1"/>
  <c r="I564" i="1" s="1"/>
  <c r="AD566" i="1"/>
  <c r="H566" i="1" s="1"/>
  <c r="I566" i="1" s="1"/>
  <c r="AD569" i="1"/>
  <c r="H569" i="1" s="1"/>
  <c r="H568" i="1" s="1"/>
  <c r="Q568" i="1" s="1"/>
  <c r="AD572" i="1"/>
  <c r="H572" i="1" s="1"/>
  <c r="AD574" i="1"/>
  <c r="H574" i="1" s="1"/>
  <c r="Q576" i="1"/>
  <c r="Q583" i="1"/>
  <c r="Q586" i="1"/>
  <c r="Q610" i="1"/>
  <c r="Q619" i="1"/>
  <c r="Q642" i="1"/>
  <c r="AD648" i="1"/>
  <c r="H648" i="1" s="1"/>
  <c r="AD650" i="1"/>
  <c r="H650" i="1" s="1"/>
  <c r="AD652" i="1"/>
  <c r="H652" i="1" s="1"/>
  <c r="AD654" i="1"/>
  <c r="H654" i="1" s="1"/>
  <c r="AD656" i="1"/>
  <c r="H656" i="1" s="1"/>
  <c r="AD659" i="1"/>
  <c r="AD660" i="1"/>
  <c r="H660" i="1" s="1"/>
  <c r="AD661" i="1"/>
  <c r="H661" i="1" s="1"/>
  <c r="AD662" i="1"/>
  <c r="H662" i="1" s="1"/>
  <c r="AD663" i="1"/>
  <c r="H663" i="1" s="1"/>
  <c r="AD664" i="1"/>
  <c r="H664" i="1" s="1"/>
  <c r="AD666" i="1"/>
  <c r="H666" i="1" s="1"/>
  <c r="AD667" i="1"/>
  <c r="H667" i="1" s="1"/>
  <c r="AD668" i="1"/>
  <c r="H668" i="1" s="1"/>
  <c r="AD669" i="1"/>
  <c r="H669" i="1" s="1"/>
  <c r="AD670" i="1"/>
  <c r="H670" i="1" s="1"/>
  <c r="AD671" i="1"/>
  <c r="H671" i="1" s="1"/>
  <c r="Q672" i="1"/>
  <c r="Q675" i="1"/>
  <c r="Q677" i="1"/>
  <c r="AD686" i="1"/>
  <c r="H686" i="1" s="1"/>
  <c r="AD688" i="1"/>
  <c r="H688" i="1" s="1"/>
  <c r="I688" i="1" s="1"/>
  <c r="AD691" i="1"/>
  <c r="H691" i="1" s="1"/>
  <c r="H690" i="1" s="1"/>
  <c r="Q690" i="1" s="1"/>
  <c r="AD694" i="1"/>
  <c r="AD696" i="1"/>
  <c r="H696" i="1" s="1"/>
  <c r="Q698" i="1"/>
  <c r="Q705" i="1"/>
  <c r="Q708" i="1"/>
  <c r="Q732" i="1"/>
  <c r="Q741" i="1"/>
  <c r="Q764" i="1"/>
  <c r="AD770" i="1"/>
  <c r="H770" i="1" s="1"/>
  <c r="AD772" i="1"/>
  <c r="H772" i="1" s="1"/>
  <c r="AD774" i="1"/>
  <c r="H774" i="1" s="1"/>
  <c r="AD776" i="1"/>
  <c r="H776" i="1" s="1"/>
  <c r="AD778" i="1"/>
  <c r="H778" i="1" s="1"/>
  <c r="AD781" i="1"/>
  <c r="H781" i="1" s="1"/>
  <c r="AD782" i="1"/>
  <c r="H782" i="1" s="1"/>
  <c r="AD783" i="1"/>
  <c r="H783" i="1" s="1"/>
  <c r="AD784" i="1"/>
  <c r="AD785" i="1"/>
  <c r="H785" i="1" s="1"/>
  <c r="AD786" i="1"/>
  <c r="H786" i="1" s="1"/>
  <c r="AD787" i="1"/>
  <c r="H787" i="1" s="1"/>
  <c r="AD789" i="1"/>
  <c r="AD790" i="1"/>
  <c r="H790" i="1" s="1"/>
  <c r="AD791" i="1"/>
  <c r="H791" i="1" s="1"/>
  <c r="AD792" i="1"/>
  <c r="H792" i="1" s="1"/>
  <c r="AD793" i="1"/>
  <c r="AD794" i="1"/>
  <c r="H794" i="1" s="1"/>
  <c r="Q795" i="1"/>
  <c r="Q798" i="1"/>
  <c r="Q800" i="1"/>
  <c r="AD809" i="1"/>
  <c r="H809" i="1" s="1"/>
  <c r="AD811" i="1"/>
  <c r="H811" i="1" s="1"/>
  <c r="AD814" i="1"/>
  <c r="H814" i="1" s="1"/>
  <c r="H813" i="1" s="1"/>
  <c r="Q813" i="1" s="1"/>
  <c r="AD817" i="1"/>
  <c r="AD820" i="1"/>
  <c r="H820" i="1" s="1"/>
  <c r="AD822" i="1"/>
  <c r="H822" i="1" s="1"/>
  <c r="AD824" i="1"/>
  <c r="AD826" i="1"/>
  <c r="AD828" i="1"/>
  <c r="H828" i="1" s="1"/>
  <c r="Q830" i="1"/>
  <c r="Q843" i="1"/>
  <c r="Q846" i="1"/>
  <c r="Q878" i="1"/>
  <c r="Q887" i="1"/>
  <c r="Q910" i="1"/>
  <c r="AD916" i="1"/>
  <c r="AD918" i="1"/>
  <c r="AD920" i="1"/>
  <c r="H920" i="1" s="1"/>
  <c r="AD922" i="1"/>
  <c r="AD924" i="1"/>
  <c r="AD927" i="1"/>
  <c r="AD928" i="1"/>
  <c r="H928" i="1" s="1"/>
  <c r="AD929" i="1"/>
  <c r="H929" i="1" s="1"/>
  <c r="AD930" i="1"/>
  <c r="AD931" i="1"/>
  <c r="H931" i="1" s="1"/>
  <c r="AD932" i="1"/>
  <c r="H932" i="1" s="1"/>
  <c r="AD933" i="1"/>
  <c r="AD935" i="1"/>
  <c r="AD936" i="1"/>
  <c r="H936" i="1" s="1"/>
  <c r="AD937" i="1"/>
  <c r="H937" i="1" s="1"/>
  <c r="AD938" i="1"/>
  <c r="H938" i="1" s="1"/>
  <c r="AD939" i="1"/>
  <c r="AD940" i="1"/>
  <c r="H940" i="1" s="1"/>
  <c r="AD941" i="1"/>
  <c r="H941" i="1" s="1"/>
  <c r="Q942" i="1"/>
  <c r="Q944" i="1"/>
  <c r="Q946" i="1"/>
  <c r="AD955" i="1"/>
  <c r="H955" i="1" s="1"/>
  <c r="AD957" i="1"/>
  <c r="H957" i="1" s="1"/>
  <c r="AD960" i="1"/>
  <c r="AD963" i="1"/>
  <c r="H963" i="1" s="1"/>
  <c r="H962" i="1" s="1"/>
  <c r="Q962" i="1" s="1"/>
  <c r="AD966" i="1"/>
  <c r="H966" i="1" s="1"/>
  <c r="AD968" i="1"/>
  <c r="H968" i="1" s="1"/>
  <c r="AD970" i="1"/>
  <c r="AD972" i="1"/>
  <c r="H972" i="1" s="1"/>
  <c r="AD974" i="1"/>
  <c r="H974" i="1" s="1"/>
  <c r="Q976" i="1"/>
  <c r="Q989" i="1"/>
  <c r="Q992" i="1"/>
  <c r="Q1025" i="1"/>
  <c r="Q1034" i="1"/>
  <c r="Q1057" i="1"/>
  <c r="AD1063" i="1"/>
  <c r="H1063" i="1" s="1"/>
  <c r="AD1065" i="1"/>
  <c r="H1065" i="1" s="1"/>
  <c r="AD1067" i="1"/>
  <c r="H1067" i="1" s="1"/>
  <c r="AD1069" i="1"/>
  <c r="AD1071" i="1"/>
  <c r="H1071" i="1" s="1"/>
  <c r="AD1074" i="1"/>
  <c r="H1074" i="1" s="1"/>
  <c r="AD1075" i="1"/>
  <c r="AD1076" i="1"/>
  <c r="AD1077" i="1"/>
  <c r="H1077" i="1" s="1"/>
  <c r="AD1078" i="1"/>
  <c r="H1078" i="1" s="1"/>
  <c r="AD1079" i="1"/>
  <c r="H1079" i="1" s="1"/>
  <c r="AD1080" i="1"/>
  <c r="AD1082" i="1"/>
  <c r="H1082" i="1" s="1"/>
  <c r="AD1083" i="1"/>
  <c r="H1083" i="1" s="1"/>
  <c r="AD1084" i="1"/>
  <c r="AD1085" i="1"/>
  <c r="AD1086" i="1"/>
  <c r="H1086" i="1" s="1"/>
  <c r="AD1087" i="1"/>
  <c r="H1087" i="1" s="1"/>
  <c r="AD1088" i="1"/>
  <c r="H1088" i="1" s="1"/>
  <c r="Q1089" i="1"/>
  <c r="Q1092" i="1"/>
  <c r="Q1094" i="1"/>
  <c r="AD1103" i="1"/>
  <c r="AD1105" i="1"/>
  <c r="AD1108" i="1"/>
  <c r="H1108" i="1" s="1"/>
  <c r="H1107" i="1" s="1"/>
  <c r="Q1107" i="1" s="1"/>
  <c r="AD1111" i="1"/>
  <c r="H1111" i="1" s="1"/>
  <c r="H1110" i="1" s="1"/>
  <c r="AD1114" i="1"/>
  <c r="H1114" i="1" s="1"/>
  <c r="AD1116" i="1"/>
  <c r="H1116" i="1" s="1"/>
  <c r="AD1118" i="1"/>
  <c r="H1118" i="1" s="1"/>
  <c r="AD1120" i="1"/>
  <c r="AD1122" i="1"/>
  <c r="Q1124" i="1"/>
  <c r="Q1137" i="1"/>
  <c r="Q1140" i="1"/>
  <c r="Q1172" i="1"/>
  <c r="Q1181" i="1"/>
  <c r="Q1204" i="1"/>
  <c r="AD1210" i="1"/>
  <c r="H1210" i="1" s="1"/>
  <c r="AD1212" i="1"/>
  <c r="H1212" i="1" s="1"/>
  <c r="AD1214" i="1"/>
  <c r="H1214" i="1" s="1"/>
  <c r="AD1216" i="1"/>
  <c r="H1216" i="1" s="1"/>
  <c r="AD1218" i="1"/>
  <c r="H1218" i="1" s="1"/>
  <c r="AD1221" i="1"/>
  <c r="AD1222" i="1"/>
  <c r="H1222" i="1" s="1"/>
  <c r="AD1223" i="1"/>
  <c r="H1223" i="1" s="1"/>
  <c r="AD1224" i="1"/>
  <c r="H1224" i="1" s="1"/>
  <c r="AD1225" i="1"/>
  <c r="AD1226" i="1"/>
  <c r="H1226" i="1" s="1"/>
  <c r="AD1227" i="1"/>
  <c r="H1227" i="1" s="1"/>
  <c r="AD1229" i="1"/>
  <c r="H1229" i="1" s="1"/>
  <c r="AD1230" i="1"/>
  <c r="H1230" i="1" s="1"/>
  <c r="AD1231" i="1"/>
  <c r="H1231" i="1" s="1"/>
  <c r="AD1232" i="1"/>
  <c r="H1232" i="1" s="1"/>
  <c r="AD1233" i="1"/>
  <c r="H1233" i="1" s="1"/>
  <c r="AD1234" i="1"/>
  <c r="AD1235" i="1"/>
  <c r="H1235" i="1" s="1"/>
  <c r="Q1236" i="1"/>
  <c r="Q1239" i="1"/>
  <c r="Q1241" i="1"/>
  <c r="AD1250" i="1"/>
  <c r="H1250" i="1" s="1"/>
  <c r="AD1252" i="1"/>
  <c r="AD1255" i="1"/>
  <c r="AD1258" i="1"/>
  <c r="AD1261" i="1"/>
  <c r="H1261" i="1" s="1"/>
  <c r="AD1263" i="1"/>
  <c r="H1263" i="1" s="1"/>
  <c r="AD1265" i="1"/>
  <c r="H1265" i="1" s="1"/>
  <c r="AD1267" i="1"/>
  <c r="H1267" i="1" s="1"/>
  <c r="AD1269" i="1"/>
  <c r="H1269" i="1" s="1"/>
  <c r="Q1271" i="1"/>
  <c r="Q1284" i="1"/>
  <c r="Q1287" i="1"/>
  <c r="Q1320" i="1"/>
  <c r="Q1329" i="1"/>
  <c r="Q1352" i="1"/>
  <c r="AD1358" i="1"/>
  <c r="H1358" i="1" s="1"/>
  <c r="AD1360" i="1"/>
  <c r="H1360" i="1" s="1"/>
  <c r="AD1362" i="1"/>
  <c r="H1362" i="1" s="1"/>
  <c r="AD1364" i="1"/>
  <c r="AD1366" i="1"/>
  <c r="H1366" i="1" s="1"/>
  <c r="AD1369" i="1"/>
  <c r="H1369" i="1" s="1"/>
  <c r="AD1370" i="1"/>
  <c r="H1370" i="1" s="1"/>
  <c r="AD1371" i="1"/>
  <c r="AD1372" i="1"/>
  <c r="H1372" i="1" s="1"/>
  <c r="AD1373" i="1"/>
  <c r="AD1374" i="1"/>
  <c r="H1374" i="1" s="1"/>
  <c r="AD1375" i="1"/>
  <c r="AD1377" i="1"/>
  <c r="H1377" i="1" s="1"/>
  <c r="AD1378" i="1"/>
  <c r="H1378" i="1" s="1"/>
  <c r="AD1379" i="1"/>
  <c r="H1379" i="1" s="1"/>
  <c r="AD1380" i="1"/>
  <c r="AD1381" i="1"/>
  <c r="H1381" i="1" s="1"/>
  <c r="AD1382" i="1"/>
  <c r="H1382" i="1" s="1"/>
  <c r="AD1383" i="1"/>
  <c r="H1383" i="1" s="1"/>
  <c r="Q1384" i="1"/>
  <c r="Q1387" i="1"/>
  <c r="Q1389" i="1"/>
  <c r="AD1398" i="1"/>
  <c r="H1398" i="1" s="1"/>
  <c r="AD1400" i="1"/>
  <c r="AD1403" i="1"/>
  <c r="H1403" i="1" s="1"/>
  <c r="H1402" i="1" s="1"/>
  <c r="Q1402" i="1" s="1"/>
  <c r="AD1406" i="1"/>
  <c r="H1406" i="1" s="1"/>
  <c r="H1405" i="1" s="1"/>
  <c r="Q1405" i="1" s="1"/>
  <c r="AD1409" i="1"/>
  <c r="AD1411" i="1"/>
  <c r="H1411" i="1" s="1"/>
  <c r="AD1413" i="1"/>
  <c r="H1413" i="1" s="1"/>
  <c r="AD1415" i="1"/>
  <c r="H1415" i="1" s="1"/>
  <c r="AD1417" i="1"/>
  <c r="Q1419" i="1"/>
  <c r="Q1432" i="1"/>
  <c r="Q1435" i="1"/>
  <c r="Q1468" i="1"/>
  <c r="Q1477" i="1"/>
  <c r="Q1500" i="1"/>
  <c r="AD1506" i="1"/>
  <c r="H1506" i="1" s="1"/>
  <c r="AD1508" i="1"/>
  <c r="H1508" i="1" s="1"/>
  <c r="AD1510" i="1"/>
  <c r="H1510" i="1" s="1"/>
  <c r="AD1512" i="1"/>
  <c r="H1512" i="1" s="1"/>
  <c r="AD1514" i="1"/>
  <c r="H1514" i="1" s="1"/>
  <c r="AD1517" i="1"/>
  <c r="AD1518" i="1"/>
  <c r="H1518" i="1" s="1"/>
  <c r="AD1519" i="1"/>
  <c r="H1519" i="1" s="1"/>
  <c r="AD1520" i="1"/>
  <c r="H1520" i="1" s="1"/>
  <c r="AD1521" i="1"/>
  <c r="H1521" i="1" s="1"/>
  <c r="AD1522" i="1"/>
  <c r="H1522" i="1" s="1"/>
  <c r="AD1523" i="1"/>
  <c r="H1523" i="1" s="1"/>
  <c r="AD1525" i="1"/>
  <c r="H1525" i="1" s="1"/>
  <c r="AD1526" i="1"/>
  <c r="H1526" i="1" s="1"/>
  <c r="AD1527" i="1"/>
  <c r="H1527" i="1" s="1"/>
  <c r="AD1528" i="1"/>
  <c r="H1528" i="1" s="1"/>
  <c r="AD1529" i="1"/>
  <c r="H1529" i="1" s="1"/>
  <c r="AD1530" i="1"/>
  <c r="H1530" i="1" s="1"/>
  <c r="AD1531" i="1"/>
  <c r="H1531" i="1" s="1"/>
  <c r="Q1532" i="1"/>
  <c r="Q1535" i="1"/>
  <c r="Q1537" i="1"/>
  <c r="AD1546" i="1"/>
  <c r="H1546" i="1" s="1"/>
  <c r="AD1548" i="1"/>
  <c r="AD1551" i="1"/>
  <c r="H1551" i="1" s="1"/>
  <c r="H1550" i="1" s="1"/>
  <c r="Q1550" i="1" s="1"/>
  <c r="AD1554" i="1"/>
  <c r="H1554" i="1" s="1"/>
  <c r="H1553" i="1" s="1"/>
  <c r="Q1553" i="1" s="1"/>
  <c r="AD1557" i="1"/>
  <c r="AD1559" i="1"/>
  <c r="AD1561" i="1"/>
  <c r="AD1563" i="1"/>
  <c r="H1563" i="1" s="1"/>
  <c r="AD1565" i="1"/>
  <c r="H1565" i="1" s="1"/>
  <c r="Q1567" i="1"/>
  <c r="Q1580" i="1"/>
  <c r="Q1583" i="1"/>
  <c r="Q1615" i="1"/>
  <c r="Q1624" i="1"/>
  <c r="Q1647" i="1"/>
  <c r="AD1653" i="1"/>
  <c r="AD1655" i="1"/>
  <c r="AD1657" i="1"/>
  <c r="H1657" i="1" s="1"/>
  <c r="AD1659" i="1"/>
  <c r="H1659" i="1" s="1"/>
  <c r="AD1661" i="1"/>
  <c r="H1661" i="1" s="1"/>
  <c r="AD1664" i="1"/>
  <c r="H1664" i="1" s="1"/>
  <c r="AD1665" i="1"/>
  <c r="H1665" i="1" s="1"/>
  <c r="AD1666" i="1"/>
  <c r="H1666" i="1" s="1"/>
  <c r="AD1667" i="1"/>
  <c r="AD1668" i="1"/>
  <c r="AD1669" i="1"/>
  <c r="H1669" i="1" s="1"/>
  <c r="AD1670" i="1"/>
  <c r="H1670" i="1" s="1"/>
  <c r="AD1672" i="1"/>
  <c r="H1672" i="1" s="1"/>
  <c r="AD1673" i="1"/>
  <c r="H1673" i="1" s="1"/>
  <c r="AD1674" i="1"/>
  <c r="H1674" i="1" s="1"/>
  <c r="AD1675" i="1"/>
  <c r="H1675" i="1" s="1"/>
  <c r="AD1676" i="1"/>
  <c r="AD1677" i="1"/>
  <c r="H1677" i="1" s="1"/>
  <c r="AD1678" i="1"/>
  <c r="H1678" i="1" s="1"/>
  <c r="Q1679" i="1"/>
  <c r="Q1682" i="1"/>
  <c r="Q1684" i="1"/>
  <c r="AD1693" i="1"/>
  <c r="H1693" i="1" s="1"/>
  <c r="H1692" i="1" s="1"/>
  <c r="AD1696" i="1"/>
  <c r="H1696" i="1" s="1"/>
  <c r="H1695" i="1" s="1"/>
  <c r="Q1695" i="1" s="1"/>
  <c r="AD1699" i="1"/>
  <c r="H1699" i="1" s="1"/>
  <c r="AD1701" i="1"/>
  <c r="H1701" i="1" s="1"/>
  <c r="AD1703" i="1"/>
  <c r="H1703" i="1" s="1"/>
  <c r="AD1705" i="1"/>
  <c r="H1705" i="1" s="1"/>
  <c r="AD1707" i="1"/>
  <c r="Q1709" i="1"/>
  <c r="Q1722" i="1"/>
  <c r="Q1725" i="1"/>
  <c r="Q1757" i="1"/>
  <c r="Q1767" i="1"/>
  <c r="Q1791" i="1"/>
  <c r="AD1797" i="1"/>
  <c r="AD1799" i="1"/>
  <c r="H1799" i="1" s="1"/>
  <c r="AD1801" i="1"/>
  <c r="H1801" i="1" s="1"/>
  <c r="AD1803" i="1"/>
  <c r="H1803" i="1" s="1"/>
  <c r="AD1805" i="1"/>
  <c r="H1805" i="1" s="1"/>
  <c r="AD1808" i="1"/>
  <c r="AD1809" i="1"/>
  <c r="H1809" i="1" s="1"/>
  <c r="AD1810" i="1"/>
  <c r="H1810" i="1" s="1"/>
  <c r="AD1811" i="1"/>
  <c r="AD1812" i="1"/>
  <c r="H1812" i="1" s="1"/>
  <c r="AD1813" i="1"/>
  <c r="H1813" i="1" s="1"/>
  <c r="AD1814" i="1"/>
  <c r="H1814" i="1" s="1"/>
  <c r="AD1816" i="1"/>
  <c r="H1816" i="1" s="1"/>
  <c r="AD1817" i="1"/>
  <c r="AD1818" i="1"/>
  <c r="H1818" i="1" s="1"/>
  <c r="AD1819" i="1"/>
  <c r="H1819" i="1" s="1"/>
  <c r="AD1820" i="1"/>
  <c r="AD1821" i="1"/>
  <c r="AD1822" i="1"/>
  <c r="H1822" i="1" s="1"/>
  <c r="Q1823" i="1"/>
  <c r="Q1826" i="1"/>
  <c r="Q1828" i="1"/>
  <c r="AD1837" i="1"/>
  <c r="H1837" i="1" s="1"/>
  <c r="AD1839" i="1"/>
  <c r="H1839" i="1" s="1"/>
  <c r="AD1842" i="1"/>
  <c r="H1842" i="1" s="1"/>
  <c r="H1841" i="1" s="1"/>
  <c r="Q1841" i="1" s="1"/>
  <c r="AD1845" i="1"/>
  <c r="H1845" i="1" s="1"/>
  <c r="H1844" i="1" s="1"/>
  <c r="Q1844" i="1" s="1"/>
  <c r="AD1848" i="1"/>
  <c r="H1848" i="1" s="1"/>
  <c r="AD1850" i="1"/>
  <c r="H1850" i="1" s="1"/>
  <c r="AD1852" i="1"/>
  <c r="H1852" i="1" s="1"/>
  <c r="AD1854" i="1"/>
  <c r="AD1856" i="1"/>
  <c r="H1856" i="1" s="1"/>
  <c r="Q1858" i="1"/>
  <c r="Q1871" i="1"/>
  <c r="Q1874" i="1"/>
  <c r="Q1906" i="1"/>
  <c r="Q1916" i="1"/>
  <c r="Q1940" i="1"/>
  <c r="AD1946" i="1"/>
  <c r="H1946" i="1" s="1"/>
  <c r="AD1948" i="1"/>
  <c r="H1948" i="1" s="1"/>
  <c r="AD1950" i="1"/>
  <c r="H1950" i="1" s="1"/>
  <c r="AD1952" i="1"/>
  <c r="AD1954" i="1"/>
  <c r="H1954" i="1" s="1"/>
  <c r="AD1957" i="1"/>
  <c r="H1957" i="1" s="1"/>
  <c r="AD1958" i="1"/>
  <c r="H1958" i="1" s="1"/>
  <c r="AD1959" i="1"/>
  <c r="AD1960" i="1"/>
  <c r="H1960" i="1" s="1"/>
  <c r="AD1961" i="1"/>
  <c r="H1961" i="1" s="1"/>
  <c r="AD1962" i="1"/>
  <c r="H1962" i="1" s="1"/>
  <c r="AD1963" i="1"/>
  <c r="AD1965" i="1"/>
  <c r="H1965" i="1" s="1"/>
  <c r="AD1966" i="1"/>
  <c r="AD1967" i="1"/>
  <c r="H1967" i="1" s="1"/>
  <c r="AD1968" i="1"/>
  <c r="AD1969" i="1"/>
  <c r="H1969" i="1" s="1"/>
  <c r="AD1970" i="1"/>
  <c r="H1970" i="1" s="1"/>
  <c r="AD1971" i="1"/>
  <c r="H1971" i="1" s="1"/>
  <c r="Q1972" i="1"/>
  <c r="Q1975" i="1"/>
  <c r="Q1977" i="1"/>
  <c r="AD1986" i="1"/>
  <c r="H1986" i="1" s="1"/>
  <c r="AD1988" i="1"/>
  <c r="H1988" i="1" s="1"/>
  <c r="AD1991" i="1"/>
  <c r="H1991" i="1" s="1"/>
  <c r="H1990" i="1" s="1"/>
  <c r="Q1990" i="1" s="1"/>
  <c r="AD1994" i="1"/>
  <c r="H1994" i="1" s="1"/>
  <c r="H1993" i="1" s="1"/>
  <c r="Q1993" i="1" s="1"/>
  <c r="AD1997" i="1"/>
  <c r="AD1999" i="1"/>
  <c r="H1999" i="1" s="1"/>
  <c r="AD2001" i="1"/>
  <c r="H2001" i="1" s="1"/>
  <c r="AD2003" i="1"/>
  <c r="H2003" i="1" s="1"/>
  <c r="AD2005" i="1"/>
  <c r="H2005" i="1" s="1"/>
  <c r="Q2007" i="1"/>
  <c r="Q2020" i="1"/>
  <c r="Q2023" i="1"/>
  <c r="Q2056" i="1"/>
  <c r="Q2066" i="1"/>
  <c r="Q2090" i="1"/>
  <c r="AD2096" i="1"/>
  <c r="H2096" i="1" s="1"/>
  <c r="AD2098" i="1"/>
  <c r="H2098" i="1" s="1"/>
  <c r="AD2100" i="1"/>
  <c r="H2100" i="1" s="1"/>
  <c r="AD2102" i="1"/>
  <c r="H2102" i="1" s="1"/>
  <c r="AD2104" i="1"/>
  <c r="H2104" i="1" s="1"/>
  <c r="AD2107" i="1"/>
  <c r="H2107" i="1" s="1"/>
  <c r="AD2108" i="1"/>
  <c r="H2108" i="1" s="1"/>
  <c r="AD2109" i="1"/>
  <c r="H2109" i="1" s="1"/>
  <c r="AD2110" i="1"/>
  <c r="H2110" i="1" s="1"/>
  <c r="AD2111" i="1"/>
  <c r="H2111" i="1" s="1"/>
  <c r="AD2112" i="1"/>
  <c r="H2112" i="1" s="1"/>
  <c r="AD2113" i="1"/>
  <c r="H2113" i="1" s="1"/>
  <c r="AD2115" i="1"/>
  <c r="H2115" i="1" s="1"/>
  <c r="AD2116" i="1"/>
  <c r="H2116" i="1" s="1"/>
  <c r="AD2117" i="1"/>
  <c r="H2117" i="1" s="1"/>
  <c r="AD2118" i="1"/>
  <c r="H2118" i="1" s="1"/>
  <c r="AD2119" i="1"/>
  <c r="H2119" i="1" s="1"/>
  <c r="AD2120" i="1"/>
  <c r="H2120" i="1" s="1"/>
  <c r="AD2121" i="1"/>
  <c r="Q2122" i="1"/>
  <c r="Q2125" i="1"/>
  <c r="Q2127" i="1"/>
  <c r="AD2136" i="1"/>
  <c r="H2136" i="1" s="1"/>
  <c r="AD2138" i="1"/>
  <c r="H2138" i="1" s="1"/>
  <c r="AD2141" i="1"/>
  <c r="H2141" i="1" s="1"/>
  <c r="H2140" i="1" s="1"/>
  <c r="Q2140" i="1" s="1"/>
  <c r="AD2144" i="1"/>
  <c r="H2144" i="1" s="1"/>
  <c r="H2143" i="1" s="1"/>
  <c r="Q2143" i="1" s="1"/>
  <c r="AD2147" i="1"/>
  <c r="H2147" i="1" s="1"/>
  <c r="AD2149" i="1"/>
  <c r="H2149" i="1" s="1"/>
  <c r="AD2151" i="1"/>
  <c r="H2151" i="1" s="1"/>
  <c r="AD2153" i="1"/>
  <c r="H2153" i="1" s="1"/>
  <c r="AD2155" i="1"/>
  <c r="H2155" i="1" s="1"/>
  <c r="Q2157" i="1"/>
  <c r="Q2170" i="1"/>
  <c r="Q2173" i="1"/>
  <c r="Q2206" i="1"/>
  <c r="Q2216" i="1"/>
  <c r="Q2240" i="1"/>
  <c r="AD2246" i="1"/>
  <c r="H2246" i="1" s="1"/>
  <c r="AD2248" i="1"/>
  <c r="H2248" i="1" s="1"/>
  <c r="AD2250" i="1"/>
  <c r="H2250" i="1" s="1"/>
  <c r="AD2252" i="1"/>
  <c r="H2252" i="1" s="1"/>
  <c r="AD2254" i="1"/>
  <c r="H2254" i="1" s="1"/>
  <c r="AD2257" i="1"/>
  <c r="H2257" i="1" s="1"/>
  <c r="AD2258" i="1"/>
  <c r="H2258" i="1" s="1"/>
  <c r="AD2259" i="1"/>
  <c r="H2259" i="1" s="1"/>
  <c r="AD2260" i="1"/>
  <c r="H2260" i="1" s="1"/>
  <c r="AD2261" i="1"/>
  <c r="H2261" i="1" s="1"/>
  <c r="AD2262" i="1"/>
  <c r="H2262" i="1" s="1"/>
  <c r="AD2263" i="1"/>
  <c r="H2263" i="1" s="1"/>
  <c r="AD2265" i="1"/>
  <c r="H2265" i="1" s="1"/>
  <c r="AD2266" i="1"/>
  <c r="H2266" i="1" s="1"/>
  <c r="AD2267" i="1"/>
  <c r="H2267" i="1" s="1"/>
  <c r="AD2268" i="1"/>
  <c r="H2268" i="1" s="1"/>
  <c r="AD2269" i="1"/>
  <c r="H2269" i="1" s="1"/>
  <c r="AD2270" i="1"/>
  <c r="H2270" i="1" s="1"/>
  <c r="AD2271" i="1"/>
  <c r="H2271" i="1" s="1"/>
  <c r="Q2272" i="1"/>
  <c r="Q2275" i="1"/>
  <c r="Q2277" i="1"/>
  <c r="N14" i="1"/>
  <c r="N16" i="1"/>
  <c r="J19" i="1"/>
  <c r="AA19" i="1" s="1"/>
  <c r="AJ18" i="1" s="1"/>
  <c r="N19" i="1"/>
  <c r="O18" i="1" s="1"/>
  <c r="J22" i="1"/>
  <c r="AA22" i="1" s="1"/>
  <c r="J24" i="1"/>
  <c r="AA24" i="1" s="1"/>
  <c r="N22" i="1"/>
  <c r="N24" i="1"/>
  <c r="J27" i="1"/>
  <c r="AA27" i="1" s="1"/>
  <c r="AD27" i="1"/>
  <c r="J29" i="1"/>
  <c r="AA29" i="1" s="1"/>
  <c r="AD29" i="1"/>
  <c r="J31" i="1"/>
  <c r="AA31" i="1" s="1"/>
  <c r="AD31" i="1"/>
  <c r="H31" i="1" s="1"/>
  <c r="N27" i="1"/>
  <c r="N29" i="1"/>
  <c r="J34" i="1"/>
  <c r="AD34" i="1"/>
  <c r="N34" i="1"/>
  <c r="O33" i="1" s="1"/>
  <c r="J37" i="1"/>
  <c r="AA37" i="1" s="1"/>
  <c r="AD37" i="1"/>
  <c r="J39" i="1"/>
  <c r="AA39" i="1" s="1"/>
  <c r="AD39" i="1"/>
  <c r="J41" i="1"/>
  <c r="AA41" i="1" s="1"/>
  <c r="AD41" i="1"/>
  <c r="J43" i="1"/>
  <c r="AA43" i="1" s="1"/>
  <c r="AD43" i="1"/>
  <c r="J45" i="1"/>
  <c r="AA45" i="1" s="1"/>
  <c r="AD45" i="1"/>
  <c r="J47" i="1"/>
  <c r="AA47" i="1" s="1"/>
  <c r="AD47" i="1"/>
  <c r="J49" i="1"/>
  <c r="AA49" i="1" s="1"/>
  <c r="AD49" i="1"/>
  <c r="J51" i="1"/>
  <c r="AA51" i="1" s="1"/>
  <c r="AD51" i="1"/>
  <c r="H51" i="1" s="1"/>
  <c r="AD53" i="1"/>
  <c r="AD55" i="1"/>
  <c r="AD57" i="1"/>
  <c r="AD59" i="1"/>
  <c r="AD61" i="1"/>
  <c r="H61" i="1" s="1"/>
  <c r="I61" i="1" s="1"/>
  <c r="AD63" i="1"/>
  <c r="J65" i="1"/>
  <c r="AA65" i="1" s="1"/>
  <c r="AD6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J68" i="1"/>
  <c r="AA68" i="1" s="1"/>
  <c r="AD68" i="1"/>
  <c r="J70" i="1"/>
  <c r="AA70" i="1" s="1"/>
  <c r="AD70" i="1"/>
  <c r="J72" i="1"/>
  <c r="AA72" i="1" s="1"/>
  <c r="AD72" i="1"/>
  <c r="H72" i="1" s="1"/>
  <c r="J74" i="1"/>
  <c r="AA74" i="1" s="1"/>
  <c r="AD74" i="1"/>
  <c r="N68" i="1"/>
  <c r="N70" i="1"/>
  <c r="N72" i="1"/>
  <c r="J77" i="1"/>
  <c r="AA77" i="1" s="1"/>
  <c r="AD77" i="1"/>
  <c r="J79" i="1"/>
  <c r="AA79" i="1" s="1"/>
  <c r="AD79" i="1"/>
  <c r="J81" i="1"/>
  <c r="AA81" i="1" s="1"/>
  <c r="AD81" i="1"/>
  <c r="H81" i="1" s="1"/>
  <c r="J83" i="1"/>
  <c r="AA83" i="1" s="1"/>
  <c r="AD83" i="1"/>
  <c r="J85" i="1"/>
  <c r="AA85" i="1" s="1"/>
  <c r="AD85" i="1"/>
  <c r="J87" i="1"/>
  <c r="AA87" i="1" s="1"/>
  <c r="AD87" i="1"/>
  <c r="J91" i="1"/>
  <c r="AA91" i="1" s="1"/>
  <c r="AD91" i="1"/>
  <c r="J93" i="1"/>
  <c r="AA93" i="1" s="1"/>
  <c r="AD93" i="1"/>
  <c r="J95" i="1"/>
  <c r="AA95" i="1" s="1"/>
  <c r="AD95" i="1"/>
  <c r="J97" i="1"/>
  <c r="AA97" i="1" s="1"/>
  <c r="AD97" i="1"/>
  <c r="N77" i="1"/>
  <c r="N79" i="1"/>
  <c r="N81" i="1"/>
  <c r="N83" i="1"/>
  <c r="N85" i="1"/>
  <c r="N87" i="1"/>
  <c r="N91" i="1"/>
  <c r="N93" i="1"/>
  <c r="N95" i="1"/>
  <c r="J100" i="1"/>
  <c r="AA100" i="1" s="1"/>
  <c r="AD100" i="1"/>
  <c r="J102" i="1"/>
  <c r="AA102" i="1" s="1"/>
  <c r="AD102" i="1"/>
  <c r="N100" i="1"/>
  <c r="N102" i="1"/>
  <c r="J105" i="1"/>
  <c r="J107" i="1"/>
  <c r="AA107" i="1" s="1"/>
  <c r="J109" i="1"/>
  <c r="I109" i="1" s="1"/>
  <c r="J111" i="1"/>
  <c r="AA111" i="1" s="1"/>
  <c r="J113" i="1"/>
  <c r="AA113" i="1" s="1"/>
  <c r="N105" i="1"/>
  <c r="N107" i="1"/>
  <c r="N109" i="1"/>
  <c r="N111" i="1"/>
  <c r="N113" i="1"/>
  <c r="J116" i="1"/>
  <c r="J117" i="1"/>
  <c r="AA117" i="1" s="1"/>
  <c r="J118" i="1"/>
  <c r="AA118" i="1" s="1"/>
  <c r="J119" i="1"/>
  <c r="AA119" i="1" s="1"/>
  <c r="J120" i="1"/>
  <c r="AA120" i="1" s="1"/>
  <c r="J121" i="1"/>
  <c r="N116" i="1"/>
  <c r="N117" i="1"/>
  <c r="N118" i="1"/>
  <c r="N119" i="1"/>
  <c r="N120" i="1"/>
  <c r="N121" i="1"/>
  <c r="J123" i="1"/>
  <c r="AA123" i="1" s="1"/>
  <c r="J124" i="1"/>
  <c r="AA124" i="1" s="1"/>
  <c r="J125" i="1"/>
  <c r="AA125" i="1" s="1"/>
  <c r="J126" i="1"/>
  <c r="I126" i="1" s="1"/>
  <c r="J127" i="1"/>
  <c r="AA127" i="1" s="1"/>
  <c r="J128" i="1"/>
  <c r="AA128" i="1" s="1"/>
  <c r="N123" i="1"/>
  <c r="N124" i="1"/>
  <c r="N125" i="1"/>
  <c r="N126" i="1"/>
  <c r="N127" i="1"/>
  <c r="N128" i="1"/>
  <c r="J130" i="1"/>
  <c r="AA130" i="1" s="1"/>
  <c r="AJ129" i="1" s="1"/>
  <c r="AD130" i="1"/>
  <c r="J133" i="1"/>
  <c r="AA133" i="1" s="1"/>
  <c r="AJ132" i="1" s="1"/>
  <c r="AD133" i="1"/>
  <c r="N133" i="1"/>
  <c r="O132" i="1" s="1"/>
  <c r="J135" i="1"/>
  <c r="AA135" i="1" s="1"/>
  <c r="AD135" i="1"/>
  <c r="H135" i="1" s="1"/>
  <c r="J136" i="1"/>
  <c r="AA136" i="1" s="1"/>
  <c r="AD136" i="1"/>
  <c r="J137" i="1"/>
  <c r="AA137" i="1" s="1"/>
  <c r="AD137" i="1"/>
  <c r="J138" i="1"/>
  <c r="AA138" i="1" s="1"/>
  <c r="AD138" i="1"/>
  <c r="J139" i="1"/>
  <c r="AA139" i="1" s="1"/>
  <c r="AD139" i="1"/>
  <c r="J140" i="1"/>
  <c r="AA140" i="1" s="1"/>
  <c r="AD140" i="1"/>
  <c r="N143" i="1"/>
  <c r="N145" i="1"/>
  <c r="J148" i="1"/>
  <c r="N148" i="1"/>
  <c r="O147" i="1" s="1"/>
  <c r="J151" i="1"/>
  <c r="AA151" i="1" s="1"/>
  <c r="J153" i="1"/>
  <c r="AA153" i="1" s="1"/>
  <c r="N151" i="1"/>
  <c r="N153" i="1"/>
  <c r="J156" i="1"/>
  <c r="AA156" i="1" s="1"/>
  <c r="AD156" i="1"/>
  <c r="H156" i="1" s="1"/>
  <c r="J158" i="1"/>
  <c r="AA158" i="1" s="1"/>
  <c r="AD158" i="1"/>
  <c r="J160" i="1"/>
  <c r="AA160" i="1" s="1"/>
  <c r="AD160" i="1"/>
  <c r="N156" i="1"/>
  <c r="N158" i="1"/>
  <c r="J163" i="1"/>
  <c r="AA163" i="1" s="1"/>
  <c r="AJ162" i="1" s="1"/>
  <c r="AD163" i="1"/>
  <c r="N163" i="1"/>
  <c r="O162" i="1" s="1"/>
  <c r="J166" i="1"/>
  <c r="AA166" i="1" s="1"/>
  <c r="AD166" i="1"/>
  <c r="H166" i="1" s="1"/>
  <c r="J168" i="1"/>
  <c r="AA168" i="1" s="1"/>
  <c r="AD168" i="1"/>
  <c r="J170" i="1"/>
  <c r="AA170" i="1" s="1"/>
  <c r="AD170" i="1"/>
  <c r="J172" i="1"/>
  <c r="AA172" i="1" s="1"/>
  <c r="AD172" i="1"/>
  <c r="J174" i="1"/>
  <c r="AA174" i="1" s="1"/>
  <c r="AD174" i="1"/>
  <c r="J176" i="1"/>
  <c r="AA176" i="1" s="1"/>
  <c r="AD176" i="1"/>
  <c r="J178" i="1"/>
  <c r="AA178" i="1" s="1"/>
  <c r="AD178" i="1"/>
  <c r="J180" i="1"/>
  <c r="AA180" i="1" s="1"/>
  <c r="AD180" i="1"/>
  <c r="AD182" i="1"/>
  <c r="AD183" i="1"/>
  <c r="AD184" i="1"/>
  <c r="H184" i="1" s="1"/>
  <c r="I184" i="1" s="1"/>
  <c r="AD185" i="1"/>
  <c r="AD186" i="1"/>
  <c r="AD187" i="1"/>
  <c r="J188" i="1"/>
  <c r="AA188" i="1" s="1"/>
  <c r="AD188" i="1"/>
  <c r="N166" i="1"/>
  <c r="N168" i="1"/>
  <c r="N170" i="1"/>
  <c r="N172" i="1"/>
  <c r="N174" i="1"/>
  <c r="N176" i="1"/>
  <c r="N178" i="1"/>
  <c r="N180" i="1"/>
  <c r="N182" i="1"/>
  <c r="N183" i="1"/>
  <c r="N184" i="1"/>
  <c r="N185" i="1"/>
  <c r="N186" i="1"/>
  <c r="N187" i="1"/>
  <c r="J191" i="1"/>
  <c r="AA191" i="1" s="1"/>
  <c r="AD191" i="1"/>
  <c r="H191" i="1" s="1"/>
  <c r="J193" i="1"/>
  <c r="AA193" i="1" s="1"/>
  <c r="AD193" i="1"/>
  <c r="J195" i="1"/>
  <c r="AA195" i="1" s="1"/>
  <c r="AD195" i="1"/>
  <c r="J197" i="1"/>
  <c r="AA197" i="1" s="1"/>
  <c r="AD197" i="1"/>
  <c r="N191" i="1"/>
  <c r="N193" i="1"/>
  <c r="N195" i="1"/>
  <c r="J200" i="1"/>
  <c r="AA200" i="1" s="1"/>
  <c r="AD200" i="1"/>
  <c r="J202" i="1"/>
  <c r="AA202" i="1" s="1"/>
  <c r="AD202" i="1"/>
  <c r="J204" i="1"/>
  <c r="AA204" i="1" s="1"/>
  <c r="AD204" i="1"/>
  <c r="J206" i="1"/>
  <c r="AA206" i="1" s="1"/>
  <c r="AD206" i="1"/>
  <c r="J208" i="1"/>
  <c r="AA208" i="1" s="1"/>
  <c r="AD208" i="1"/>
  <c r="J210" i="1"/>
  <c r="AA210" i="1" s="1"/>
  <c r="AD210" i="1"/>
  <c r="H210" i="1" s="1"/>
  <c r="J214" i="1"/>
  <c r="AA214" i="1" s="1"/>
  <c r="AD214" i="1"/>
  <c r="J216" i="1"/>
  <c r="AA216" i="1" s="1"/>
  <c r="AD216" i="1"/>
  <c r="J218" i="1"/>
  <c r="AA218" i="1" s="1"/>
  <c r="AD218" i="1"/>
  <c r="J220" i="1"/>
  <c r="AA220" i="1" s="1"/>
  <c r="AD220" i="1"/>
  <c r="N200" i="1"/>
  <c r="N202" i="1"/>
  <c r="N204" i="1"/>
  <c r="N206" i="1"/>
  <c r="N208" i="1"/>
  <c r="N210" i="1"/>
  <c r="N214" i="1"/>
  <c r="N216" i="1"/>
  <c r="N218" i="1"/>
  <c r="J223" i="1"/>
  <c r="AA223" i="1" s="1"/>
  <c r="AD223" i="1"/>
  <c r="J225" i="1"/>
  <c r="AA225" i="1" s="1"/>
  <c r="AD225" i="1"/>
  <c r="H225" i="1" s="1"/>
  <c r="N223" i="1"/>
  <c r="N225" i="1"/>
  <c r="J228" i="1"/>
  <c r="AA228" i="1" s="1"/>
  <c r="J230" i="1"/>
  <c r="J232" i="1"/>
  <c r="AA232" i="1" s="1"/>
  <c r="J234" i="1"/>
  <c r="AA234" i="1" s="1"/>
  <c r="J236" i="1"/>
  <c r="AA236" i="1" s="1"/>
  <c r="N228" i="1"/>
  <c r="N230" i="1"/>
  <c r="N232" i="1"/>
  <c r="N234" i="1"/>
  <c r="N236" i="1"/>
  <c r="J239" i="1"/>
  <c r="I239" i="1" s="1"/>
  <c r="J240" i="1"/>
  <c r="AA240" i="1" s="1"/>
  <c r="J241" i="1"/>
  <c r="AA241" i="1" s="1"/>
  <c r="J242" i="1"/>
  <c r="AA242" i="1" s="1"/>
  <c r="J243" i="1"/>
  <c r="N239" i="1"/>
  <c r="N240" i="1"/>
  <c r="N241" i="1"/>
  <c r="N242" i="1"/>
  <c r="N243" i="1"/>
  <c r="J245" i="1"/>
  <c r="AA245" i="1" s="1"/>
  <c r="J246" i="1"/>
  <c r="AA246" i="1" s="1"/>
  <c r="J247" i="1"/>
  <c r="AA247" i="1" s="1"/>
  <c r="J248" i="1"/>
  <c r="AA248" i="1" s="1"/>
  <c r="J249" i="1"/>
  <c r="AA249" i="1" s="1"/>
  <c r="J250" i="1"/>
  <c r="AA250" i="1" s="1"/>
  <c r="N245" i="1"/>
  <c r="N246" i="1"/>
  <c r="N247" i="1"/>
  <c r="N248" i="1"/>
  <c r="N249" i="1"/>
  <c r="N250" i="1"/>
  <c r="J252" i="1"/>
  <c r="AA252" i="1" s="1"/>
  <c r="AJ251" i="1" s="1"/>
  <c r="AD252" i="1"/>
  <c r="J255" i="1"/>
  <c r="AA255" i="1" s="1"/>
  <c r="AJ254" i="1" s="1"/>
  <c r="AD255" i="1"/>
  <c r="N255" i="1"/>
  <c r="O254" i="1" s="1"/>
  <c r="J257" i="1"/>
  <c r="AA257" i="1" s="1"/>
  <c r="AD257" i="1"/>
  <c r="J258" i="1"/>
  <c r="AA258" i="1" s="1"/>
  <c r="AD258" i="1"/>
  <c r="H258" i="1" s="1"/>
  <c r="J259" i="1"/>
  <c r="AA259" i="1" s="1"/>
  <c r="AD259" i="1"/>
  <c r="J260" i="1"/>
  <c r="AA260" i="1" s="1"/>
  <c r="AD260" i="1"/>
  <c r="J261" i="1"/>
  <c r="AA261" i="1" s="1"/>
  <c r="AD261" i="1"/>
  <c r="J262" i="1"/>
  <c r="AA262" i="1" s="1"/>
  <c r="AD262" i="1"/>
  <c r="J265" i="1"/>
  <c r="AA265" i="1" s="1"/>
  <c r="J267" i="1"/>
  <c r="AA267" i="1" s="1"/>
  <c r="N265" i="1"/>
  <c r="N267" i="1"/>
  <c r="J270" i="1"/>
  <c r="AA270" i="1" s="1"/>
  <c r="AJ269" i="1" s="1"/>
  <c r="N270" i="1"/>
  <c r="O269" i="1" s="1"/>
  <c r="J273" i="1"/>
  <c r="AA273" i="1" s="1"/>
  <c r="AJ272" i="1" s="1"/>
  <c r="N273" i="1"/>
  <c r="O272" i="1" s="1"/>
  <c r="J276" i="1"/>
  <c r="AA276" i="1" s="1"/>
  <c r="J278" i="1"/>
  <c r="AA278" i="1" s="1"/>
  <c r="J280" i="1"/>
  <c r="AA280" i="1" s="1"/>
  <c r="J282" i="1"/>
  <c r="AA282" i="1" s="1"/>
  <c r="J284" i="1"/>
  <c r="AA284" i="1" s="1"/>
  <c r="N276" i="1"/>
  <c r="N278" i="1"/>
  <c r="N280" i="1"/>
  <c r="N282" i="1"/>
  <c r="N284" i="1"/>
  <c r="J287" i="1"/>
  <c r="AA287" i="1" s="1"/>
  <c r="AD287" i="1"/>
  <c r="J289" i="1"/>
  <c r="AA289" i="1" s="1"/>
  <c r="AD289" i="1"/>
  <c r="J291" i="1"/>
  <c r="AA291" i="1" s="1"/>
  <c r="AD291" i="1"/>
  <c r="J293" i="1"/>
  <c r="AA293" i="1" s="1"/>
  <c r="AD293" i="1"/>
  <c r="H293" i="1" s="1"/>
  <c r="J295" i="1"/>
  <c r="AA295" i="1" s="1"/>
  <c r="AD295" i="1"/>
  <c r="H295" i="1" s="1"/>
  <c r="J297" i="1"/>
  <c r="AA297" i="1" s="1"/>
  <c r="AD297" i="1"/>
  <c r="N287" i="1"/>
  <c r="N289" i="1"/>
  <c r="N291" i="1"/>
  <c r="N293" i="1"/>
  <c r="N295" i="1"/>
  <c r="J300" i="1"/>
  <c r="AA300" i="1" s="1"/>
  <c r="AJ299" i="1" s="1"/>
  <c r="AD300" i="1"/>
  <c r="H300" i="1" s="1"/>
  <c r="N300" i="1"/>
  <c r="O299" i="1" s="1"/>
  <c r="J303" i="1"/>
  <c r="AA303" i="1" s="1"/>
  <c r="AD303" i="1"/>
  <c r="H303" i="1" s="1"/>
  <c r="J305" i="1"/>
  <c r="AA305" i="1" s="1"/>
  <c r="AD305" i="1"/>
  <c r="J307" i="1"/>
  <c r="AA307" i="1" s="1"/>
  <c r="AD307" i="1"/>
  <c r="H307" i="1" s="1"/>
  <c r="J309" i="1"/>
  <c r="AA309" i="1" s="1"/>
  <c r="AD309" i="1"/>
  <c r="J311" i="1"/>
  <c r="AA311" i="1" s="1"/>
  <c r="AD311" i="1"/>
  <c r="J313" i="1"/>
  <c r="AA313" i="1" s="1"/>
  <c r="AD313" i="1"/>
  <c r="J315" i="1"/>
  <c r="AA315" i="1" s="1"/>
  <c r="AD315" i="1"/>
  <c r="J317" i="1"/>
  <c r="AA317" i="1" s="1"/>
  <c r="AD317" i="1"/>
  <c r="J319" i="1"/>
  <c r="AA319" i="1" s="1"/>
  <c r="AD319" i="1"/>
  <c r="J321" i="1"/>
  <c r="AA321" i="1" s="1"/>
  <c r="AD321" i="1"/>
  <c r="H321" i="1" s="1"/>
  <c r="J323" i="1"/>
  <c r="AA323" i="1" s="1"/>
  <c r="AD323" i="1"/>
  <c r="J325" i="1"/>
  <c r="AA325" i="1" s="1"/>
  <c r="AD325" i="1"/>
  <c r="H325" i="1" s="1"/>
  <c r="J327" i="1"/>
  <c r="AA327" i="1" s="1"/>
  <c r="AD327" i="1"/>
  <c r="J329" i="1"/>
  <c r="AA329" i="1" s="1"/>
  <c r="AD329" i="1"/>
  <c r="H329" i="1" s="1"/>
  <c r="J331" i="1"/>
  <c r="AA331" i="1" s="1"/>
  <c r="AD331" i="1"/>
  <c r="J333" i="1"/>
  <c r="AA333" i="1" s="1"/>
  <c r="AD333" i="1"/>
  <c r="H333" i="1" s="1"/>
  <c r="N303" i="1"/>
  <c r="N305" i="1"/>
  <c r="N307" i="1"/>
  <c r="N309" i="1"/>
  <c r="N311" i="1"/>
  <c r="N313" i="1"/>
  <c r="N315" i="1"/>
  <c r="N317" i="1"/>
  <c r="N319" i="1"/>
  <c r="N321" i="1"/>
  <c r="N323" i="1"/>
  <c r="N325" i="1"/>
  <c r="N327" i="1"/>
  <c r="N329" i="1"/>
  <c r="N331" i="1"/>
  <c r="J336" i="1"/>
  <c r="AA336" i="1" s="1"/>
  <c r="AD336" i="1"/>
  <c r="H336" i="1" s="1"/>
  <c r="J339" i="1"/>
  <c r="AA339" i="1" s="1"/>
  <c r="AD339" i="1"/>
  <c r="J341" i="1"/>
  <c r="AA341" i="1" s="1"/>
  <c r="AD341" i="1"/>
  <c r="H341" i="1" s="1"/>
  <c r="J343" i="1"/>
  <c r="AA343" i="1" s="1"/>
  <c r="AD343" i="1"/>
  <c r="N336" i="1"/>
  <c r="N339" i="1"/>
  <c r="N341" i="1"/>
  <c r="J346" i="1"/>
  <c r="AA346" i="1" s="1"/>
  <c r="AD346" i="1"/>
  <c r="J349" i="1"/>
  <c r="AA349" i="1" s="1"/>
  <c r="AD349" i="1"/>
  <c r="J351" i="1"/>
  <c r="AA351" i="1" s="1"/>
  <c r="AD351" i="1"/>
  <c r="J353" i="1"/>
  <c r="AA353" i="1" s="1"/>
  <c r="AD353" i="1"/>
  <c r="J355" i="1"/>
  <c r="AA355" i="1" s="1"/>
  <c r="AD355" i="1"/>
  <c r="J357" i="1"/>
  <c r="AA357" i="1" s="1"/>
  <c r="AD357" i="1"/>
  <c r="H357" i="1" s="1"/>
  <c r="J361" i="1"/>
  <c r="AA361" i="1" s="1"/>
  <c r="AD361" i="1"/>
  <c r="J363" i="1"/>
  <c r="AA363" i="1" s="1"/>
  <c r="AD363" i="1"/>
  <c r="J365" i="1"/>
  <c r="AA365" i="1" s="1"/>
  <c r="AD365" i="1"/>
  <c r="J367" i="1"/>
  <c r="AA367" i="1" s="1"/>
  <c r="AD367" i="1"/>
  <c r="N346" i="1"/>
  <c r="N349" i="1"/>
  <c r="N351" i="1"/>
  <c r="N353" i="1"/>
  <c r="N355" i="1"/>
  <c r="N357" i="1"/>
  <c r="N361" i="1"/>
  <c r="N363" i="1"/>
  <c r="N365" i="1"/>
  <c r="J370" i="1"/>
  <c r="AA370" i="1" s="1"/>
  <c r="AD370" i="1"/>
  <c r="J372" i="1"/>
  <c r="AA372" i="1" s="1"/>
  <c r="AD372" i="1"/>
  <c r="N370" i="1"/>
  <c r="N372" i="1"/>
  <c r="J375" i="1"/>
  <c r="J377" i="1"/>
  <c r="AA377" i="1" s="1"/>
  <c r="J379" i="1"/>
  <c r="AA379" i="1" s="1"/>
  <c r="J381" i="1"/>
  <c r="J383" i="1"/>
  <c r="AA383" i="1" s="1"/>
  <c r="N375" i="1"/>
  <c r="N377" i="1"/>
  <c r="N379" i="1"/>
  <c r="N381" i="1"/>
  <c r="N383" i="1"/>
  <c r="J386" i="1"/>
  <c r="AA386" i="1" s="1"/>
  <c r="J387" i="1"/>
  <c r="AA387" i="1" s="1"/>
  <c r="J388" i="1"/>
  <c r="AA388" i="1" s="1"/>
  <c r="J389" i="1"/>
  <c r="AA389" i="1" s="1"/>
  <c r="J390" i="1"/>
  <c r="AA390" i="1" s="1"/>
  <c r="J391" i="1"/>
  <c r="AA391" i="1" s="1"/>
  <c r="J392" i="1"/>
  <c r="N386" i="1"/>
  <c r="N387" i="1"/>
  <c r="N388" i="1"/>
  <c r="N389" i="1"/>
  <c r="N390" i="1"/>
  <c r="N391" i="1"/>
  <c r="N392" i="1"/>
  <c r="J394" i="1"/>
  <c r="AA394" i="1" s="1"/>
  <c r="J395" i="1"/>
  <c r="AA395" i="1" s="1"/>
  <c r="J396" i="1"/>
  <c r="AA396" i="1" s="1"/>
  <c r="J397" i="1"/>
  <c r="AA397" i="1" s="1"/>
  <c r="J398" i="1"/>
  <c r="AA398" i="1" s="1"/>
  <c r="J399" i="1"/>
  <c r="AA399" i="1" s="1"/>
  <c r="J400" i="1"/>
  <c r="AA400" i="1" s="1"/>
  <c r="N394" i="1"/>
  <c r="N395" i="1"/>
  <c r="N396" i="1"/>
  <c r="N397" i="1"/>
  <c r="N398" i="1"/>
  <c r="N399" i="1"/>
  <c r="N400" i="1"/>
  <c r="J402" i="1"/>
  <c r="AA402" i="1" s="1"/>
  <c r="AJ401" i="1" s="1"/>
  <c r="AD402" i="1"/>
  <c r="J405" i="1"/>
  <c r="AA405" i="1" s="1"/>
  <c r="AJ404" i="1" s="1"/>
  <c r="AD405" i="1"/>
  <c r="H405" i="1" s="1"/>
  <c r="H404" i="1" s="1"/>
  <c r="U404" i="1" s="1"/>
  <c r="N405" i="1"/>
  <c r="O404" i="1" s="1"/>
  <c r="J407" i="1"/>
  <c r="AA407" i="1" s="1"/>
  <c r="AD407" i="1"/>
  <c r="J408" i="1"/>
  <c r="AA408" i="1" s="1"/>
  <c r="AD408" i="1"/>
  <c r="J409" i="1"/>
  <c r="AA409" i="1" s="1"/>
  <c r="AD409" i="1"/>
  <c r="J410" i="1"/>
  <c r="AA410" i="1" s="1"/>
  <c r="AD410" i="1"/>
  <c r="J411" i="1"/>
  <c r="AA411" i="1" s="1"/>
  <c r="AD411" i="1"/>
  <c r="H411" i="1" s="1"/>
  <c r="J412" i="1"/>
  <c r="AA412" i="1" s="1"/>
  <c r="AD412" i="1"/>
  <c r="J415" i="1"/>
  <c r="AA415" i="1" s="1"/>
  <c r="J417" i="1"/>
  <c r="AA417" i="1" s="1"/>
  <c r="N415" i="1"/>
  <c r="N417" i="1"/>
  <c r="J420" i="1"/>
  <c r="N420" i="1"/>
  <c r="O419" i="1" s="1"/>
  <c r="J423" i="1"/>
  <c r="AA423" i="1" s="1"/>
  <c r="AJ422" i="1" s="1"/>
  <c r="N423" i="1"/>
  <c r="O422" i="1" s="1"/>
  <c r="J426" i="1"/>
  <c r="AA426" i="1" s="1"/>
  <c r="J428" i="1"/>
  <c r="AA428" i="1" s="1"/>
  <c r="J430" i="1"/>
  <c r="AA430" i="1" s="1"/>
  <c r="J432" i="1"/>
  <c r="AA432" i="1" s="1"/>
  <c r="J434" i="1"/>
  <c r="AA434" i="1" s="1"/>
  <c r="N426" i="1"/>
  <c r="N428" i="1"/>
  <c r="N430" i="1"/>
  <c r="N432" i="1"/>
  <c r="N434" i="1"/>
  <c r="J437" i="1"/>
  <c r="AA437" i="1" s="1"/>
  <c r="AD437" i="1"/>
  <c r="J439" i="1"/>
  <c r="AA439" i="1" s="1"/>
  <c r="AD439" i="1"/>
  <c r="J441" i="1"/>
  <c r="AA441" i="1" s="1"/>
  <c r="AD441" i="1"/>
  <c r="J443" i="1"/>
  <c r="AA443" i="1" s="1"/>
  <c r="AD443" i="1"/>
  <c r="J445" i="1"/>
  <c r="AA445" i="1" s="1"/>
  <c r="AD445" i="1"/>
  <c r="J447" i="1"/>
  <c r="AA447" i="1" s="1"/>
  <c r="AD447" i="1"/>
  <c r="N437" i="1"/>
  <c r="N439" i="1"/>
  <c r="N441" i="1"/>
  <c r="N443" i="1"/>
  <c r="N445" i="1"/>
  <c r="J450" i="1"/>
  <c r="AA450" i="1" s="1"/>
  <c r="AJ449" i="1" s="1"/>
  <c r="AD450" i="1"/>
  <c r="H450" i="1" s="1"/>
  <c r="H449" i="1" s="1"/>
  <c r="N450" i="1"/>
  <c r="O449" i="1" s="1"/>
  <c r="J453" i="1"/>
  <c r="AA453" i="1" s="1"/>
  <c r="AD453" i="1"/>
  <c r="H453" i="1" s="1"/>
  <c r="J455" i="1"/>
  <c r="AA455" i="1" s="1"/>
  <c r="AD455" i="1"/>
  <c r="J457" i="1"/>
  <c r="AA457" i="1" s="1"/>
  <c r="AD457" i="1"/>
  <c r="J459" i="1"/>
  <c r="AD459" i="1"/>
  <c r="J461" i="1"/>
  <c r="AA461" i="1" s="1"/>
  <c r="AD461" i="1"/>
  <c r="J463" i="1"/>
  <c r="AA463" i="1" s="1"/>
  <c r="AD463" i="1"/>
  <c r="J465" i="1"/>
  <c r="AA465" i="1" s="1"/>
  <c r="AD465" i="1"/>
  <c r="H465" i="1" s="1"/>
  <c r="J467" i="1"/>
  <c r="AA467" i="1" s="1"/>
  <c r="AD467" i="1"/>
  <c r="J469" i="1"/>
  <c r="AA469" i="1" s="1"/>
  <c r="AD469" i="1"/>
  <c r="J471" i="1"/>
  <c r="AA471" i="1" s="1"/>
  <c r="AD471" i="1"/>
  <c r="J473" i="1"/>
  <c r="AA473" i="1" s="1"/>
  <c r="AD473" i="1"/>
  <c r="J475" i="1"/>
  <c r="AA475" i="1" s="1"/>
  <c r="AD475" i="1"/>
  <c r="J477" i="1"/>
  <c r="AA477" i="1" s="1"/>
  <c r="AD477" i="1"/>
  <c r="J479" i="1"/>
  <c r="AA479" i="1" s="1"/>
  <c r="AD479" i="1"/>
  <c r="J481" i="1"/>
  <c r="AA481" i="1" s="1"/>
  <c r="AD481" i="1"/>
  <c r="J483" i="1"/>
  <c r="AA483" i="1" s="1"/>
  <c r="AD483" i="1"/>
  <c r="N453" i="1"/>
  <c r="N455" i="1"/>
  <c r="N457" i="1"/>
  <c r="N459" i="1"/>
  <c r="N461" i="1"/>
  <c r="N463" i="1"/>
  <c r="N465" i="1"/>
  <c r="N467" i="1"/>
  <c r="N469" i="1"/>
  <c r="N471" i="1"/>
  <c r="N473" i="1"/>
  <c r="N475" i="1"/>
  <c r="N477" i="1"/>
  <c r="N479" i="1"/>
  <c r="N481" i="1"/>
  <c r="J486" i="1"/>
  <c r="AD486" i="1"/>
  <c r="H486" i="1" s="1"/>
  <c r="J489" i="1"/>
  <c r="AA489" i="1" s="1"/>
  <c r="AD489" i="1"/>
  <c r="H489" i="1" s="1"/>
  <c r="J491" i="1"/>
  <c r="AA491" i="1" s="1"/>
  <c r="AD491" i="1"/>
  <c r="H491" i="1" s="1"/>
  <c r="J493" i="1"/>
  <c r="AA493" i="1" s="1"/>
  <c r="AD493" i="1"/>
  <c r="H493" i="1" s="1"/>
  <c r="N486" i="1"/>
  <c r="N489" i="1"/>
  <c r="N491" i="1"/>
  <c r="J496" i="1"/>
  <c r="AA496" i="1" s="1"/>
  <c r="AD496" i="1"/>
  <c r="J499" i="1"/>
  <c r="AA499" i="1" s="1"/>
  <c r="AD499" i="1"/>
  <c r="J501" i="1"/>
  <c r="AA501" i="1" s="1"/>
  <c r="AD501" i="1"/>
  <c r="J503" i="1"/>
  <c r="AA503" i="1" s="1"/>
  <c r="AD503" i="1"/>
  <c r="J505" i="1"/>
  <c r="AA505" i="1" s="1"/>
  <c r="AD505" i="1"/>
  <c r="J507" i="1"/>
  <c r="AA507" i="1" s="1"/>
  <c r="AD507" i="1"/>
  <c r="H507" i="1" s="1"/>
  <c r="J511" i="1"/>
  <c r="AA511" i="1" s="1"/>
  <c r="AD511" i="1"/>
  <c r="J513" i="1"/>
  <c r="AA513" i="1" s="1"/>
  <c r="AD513" i="1"/>
  <c r="J515" i="1"/>
  <c r="AA515" i="1" s="1"/>
  <c r="AD515" i="1"/>
  <c r="J517" i="1"/>
  <c r="AA517" i="1" s="1"/>
  <c r="AD517" i="1"/>
  <c r="N496" i="1"/>
  <c r="N499" i="1"/>
  <c r="N501" i="1"/>
  <c r="N503" i="1"/>
  <c r="N505" i="1"/>
  <c r="N507" i="1"/>
  <c r="N511" i="1"/>
  <c r="N513" i="1"/>
  <c r="N515" i="1"/>
  <c r="J520" i="1"/>
  <c r="AA520" i="1" s="1"/>
  <c r="AD520" i="1"/>
  <c r="H520" i="1" s="1"/>
  <c r="J522" i="1"/>
  <c r="AA522" i="1" s="1"/>
  <c r="AD522" i="1"/>
  <c r="H522" i="1" s="1"/>
  <c r="N520" i="1"/>
  <c r="N522" i="1"/>
  <c r="J525" i="1"/>
  <c r="J527" i="1"/>
  <c r="AA527" i="1" s="1"/>
  <c r="J529" i="1"/>
  <c r="AA529" i="1" s="1"/>
  <c r="J531" i="1"/>
  <c r="AA531" i="1" s="1"/>
  <c r="J533" i="1"/>
  <c r="N525" i="1"/>
  <c r="N527" i="1"/>
  <c r="N529" i="1"/>
  <c r="N531" i="1"/>
  <c r="N533" i="1"/>
  <c r="J536" i="1"/>
  <c r="AA536" i="1" s="1"/>
  <c r="J537" i="1"/>
  <c r="AA537" i="1" s="1"/>
  <c r="J538" i="1"/>
  <c r="AA538" i="1" s="1"/>
  <c r="J539" i="1"/>
  <c r="AA539" i="1" s="1"/>
  <c r="J540" i="1"/>
  <c r="AA540" i="1" s="1"/>
  <c r="J541" i="1"/>
  <c r="AA541" i="1" s="1"/>
  <c r="J542" i="1"/>
  <c r="AA542" i="1" s="1"/>
  <c r="N536" i="1"/>
  <c r="N537" i="1"/>
  <c r="N538" i="1"/>
  <c r="N539" i="1"/>
  <c r="N540" i="1"/>
  <c r="N541" i="1"/>
  <c r="N542" i="1"/>
  <c r="J544" i="1"/>
  <c r="AA544" i="1" s="1"/>
  <c r="J545" i="1"/>
  <c r="AA545" i="1" s="1"/>
  <c r="J546" i="1"/>
  <c r="J547" i="1"/>
  <c r="J548" i="1"/>
  <c r="AA548" i="1" s="1"/>
  <c r="J549" i="1"/>
  <c r="AA549" i="1" s="1"/>
  <c r="J550" i="1"/>
  <c r="AA550" i="1" s="1"/>
  <c r="N544" i="1"/>
  <c r="N545" i="1"/>
  <c r="N546" i="1"/>
  <c r="N547" i="1"/>
  <c r="N548" i="1"/>
  <c r="N549" i="1"/>
  <c r="N550" i="1"/>
  <c r="J552" i="1"/>
  <c r="AA552" i="1" s="1"/>
  <c r="AJ551" i="1" s="1"/>
  <c r="AD552" i="1"/>
  <c r="H552" i="1" s="1"/>
  <c r="H551" i="1" s="1"/>
  <c r="J554" i="1"/>
  <c r="AA554" i="1" s="1"/>
  <c r="AJ553" i="1" s="1"/>
  <c r="AD554" i="1"/>
  <c r="H554" i="1" s="1"/>
  <c r="H553" i="1" s="1"/>
  <c r="U553" i="1" s="1"/>
  <c r="N554" i="1"/>
  <c r="O553" i="1" s="1"/>
  <c r="J556" i="1"/>
  <c r="AA556" i="1" s="1"/>
  <c r="AD556" i="1"/>
  <c r="J557" i="1"/>
  <c r="AA557" i="1" s="1"/>
  <c r="AD557" i="1"/>
  <c r="J558" i="1"/>
  <c r="AA558" i="1" s="1"/>
  <c r="AD558" i="1"/>
  <c r="H558" i="1" s="1"/>
  <c r="J559" i="1"/>
  <c r="AA559" i="1" s="1"/>
  <c r="AD559" i="1"/>
  <c r="J560" i="1"/>
  <c r="AA560" i="1" s="1"/>
  <c r="AD560" i="1"/>
  <c r="J561" i="1"/>
  <c r="AA561" i="1" s="1"/>
  <c r="AD561" i="1"/>
  <c r="N564" i="1"/>
  <c r="N566" i="1"/>
  <c r="J569" i="1"/>
  <c r="N569" i="1"/>
  <c r="O568" i="1" s="1"/>
  <c r="J572" i="1"/>
  <c r="AA572" i="1" s="1"/>
  <c r="J574" i="1"/>
  <c r="N572" i="1"/>
  <c r="N574" i="1"/>
  <c r="J577" i="1"/>
  <c r="AD577" i="1"/>
  <c r="J579" i="1"/>
  <c r="AA579" i="1" s="1"/>
  <c r="AD579" i="1"/>
  <c r="J581" i="1"/>
  <c r="AA581" i="1" s="1"/>
  <c r="AD581" i="1"/>
  <c r="N577" i="1"/>
  <c r="N579" i="1"/>
  <c r="J584" i="1"/>
  <c r="AA584" i="1" s="1"/>
  <c r="AJ583" i="1" s="1"/>
  <c r="AD584" i="1"/>
  <c r="N584" i="1"/>
  <c r="O583" i="1" s="1"/>
  <c r="AD587" i="1"/>
  <c r="H587" i="1" s="1"/>
  <c r="I587" i="1" s="1"/>
  <c r="AD589" i="1"/>
  <c r="H589" i="1" s="1"/>
  <c r="I589" i="1" s="1"/>
  <c r="AD591" i="1"/>
  <c r="AD593" i="1"/>
  <c r="H593" i="1" s="1"/>
  <c r="I593" i="1" s="1"/>
  <c r="AD595" i="1"/>
  <c r="AD597" i="1"/>
  <c r="H597" i="1" s="1"/>
  <c r="I597" i="1" s="1"/>
  <c r="AD599" i="1"/>
  <c r="AD601" i="1"/>
  <c r="H601" i="1" s="1"/>
  <c r="I601" i="1" s="1"/>
  <c r="AD603" i="1"/>
  <c r="AD604" i="1"/>
  <c r="H604" i="1" s="1"/>
  <c r="I604" i="1" s="1"/>
  <c r="AD605" i="1"/>
  <c r="AD606" i="1"/>
  <c r="H606" i="1" s="1"/>
  <c r="I606" i="1" s="1"/>
  <c r="AD607" i="1"/>
  <c r="AD608" i="1"/>
  <c r="H608" i="1" s="1"/>
  <c r="I608" i="1" s="1"/>
  <c r="AD609" i="1"/>
  <c r="N587" i="1"/>
  <c r="N589" i="1"/>
  <c r="N591" i="1"/>
  <c r="N593" i="1"/>
  <c r="N595" i="1"/>
  <c r="N597" i="1"/>
  <c r="N599" i="1"/>
  <c r="N601" i="1"/>
  <c r="N603" i="1"/>
  <c r="N604" i="1"/>
  <c r="N605" i="1"/>
  <c r="N606" i="1"/>
  <c r="N607" i="1"/>
  <c r="N608" i="1"/>
  <c r="J611" i="1"/>
  <c r="AA611" i="1" s="1"/>
  <c r="AD611" i="1"/>
  <c r="J613" i="1"/>
  <c r="AA613" i="1" s="1"/>
  <c r="AD613" i="1"/>
  <c r="J615" i="1"/>
  <c r="AA615" i="1" s="1"/>
  <c r="AD615" i="1"/>
  <c r="J617" i="1"/>
  <c r="AA617" i="1" s="1"/>
  <c r="AD617" i="1"/>
  <c r="N611" i="1"/>
  <c r="N613" i="1"/>
  <c r="N615" i="1"/>
  <c r="J620" i="1"/>
  <c r="AA620" i="1" s="1"/>
  <c r="AD620" i="1"/>
  <c r="H620" i="1" s="1"/>
  <c r="J622" i="1"/>
  <c r="AA622" i="1" s="1"/>
  <c r="AD622" i="1"/>
  <c r="H622" i="1" s="1"/>
  <c r="J624" i="1"/>
  <c r="AA624" i="1" s="1"/>
  <c r="AD624" i="1"/>
  <c r="H624" i="1" s="1"/>
  <c r="J626" i="1"/>
  <c r="AA626" i="1" s="1"/>
  <c r="AD626" i="1"/>
  <c r="H626" i="1" s="1"/>
  <c r="J628" i="1"/>
  <c r="AA628" i="1" s="1"/>
  <c r="AD628" i="1"/>
  <c r="H628" i="1" s="1"/>
  <c r="J630" i="1"/>
  <c r="AA630" i="1" s="1"/>
  <c r="AD630" i="1"/>
  <c r="H630" i="1" s="1"/>
  <c r="J634" i="1"/>
  <c r="AA634" i="1" s="1"/>
  <c r="AD634" i="1"/>
  <c r="J636" i="1"/>
  <c r="AA636" i="1" s="1"/>
  <c r="AD636" i="1"/>
  <c r="H636" i="1" s="1"/>
  <c r="J638" i="1"/>
  <c r="AA638" i="1" s="1"/>
  <c r="AD638" i="1"/>
  <c r="H638" i="1" s="1"/>
  <c r="J640" i="1"/>
  <c r="AA640" i="1" s="1"/>
  <c r="AD640" i="1"/>
  <c r="H640" i="1" s="1"/>
  <c r="N620" i="1"/>
  <c r="N622" i="1"/>
  <c r="N624" i="1"/>
  <c r="N626" i="1"/>
  <c r="N628" i="1"/>
  <c r="N630" i="1"/>
  <c r="N634" i="1"/>
  <c r="N636" i="1"/>
  <c r="N638" i="1"/>
  <c r="J643" i="1"/>
  <c r="AA643" i="1" s="1"/>
  <c r="AD643" i="1"/>
  <c r="J645" i="1"/>
  <c r="AA645" i="1" s="1"/>
  <c r="AD645" i="1"/>
  <c r="H645" i="1" s="1"/>
  <c r="N643" i="1"/>
  <c r="N645" i="1"/>
  <c r="J648" i="1"/>
  <c r="AA648" i="1" s="1"/>
  <c r="J650" i="1"/>
  <c r="J652" i="1"/>
  <c r="AA652" i="1" s="1"/>
  <c r="J654" i="1"/>
  <c r="AA654" i="1" s="1"/>
  <c r="J656" i="1"/>
  <c r="N648" i="1"/>
  <c r="N650" i="1"/>
  <c r="N652" i="1"/>
  <c r="N654" i="1"/>
  <c r="N656" i="1"/>
  <c r="J659" i="1"/>
  <c r="AA659" i="1" s="1"/>
  <c r="J660" i="1"/>
  <c r="AA660" i="1" s="1"/>
  <c r="J661" i="1"/>
  <c r="J662" i="1"/>
  <c r="AA662" i="1" s="1"/>
  <c r="J663" i="1"/>
  <c r="AA663" i="1" s="1"/>
  <c r="J664" i="1"/>
  <c r="AA664" i="1" s="1"/>
  <c r="N659" i="1"/>
  <c r="N660" i="1"/>
  <c r="N661" i="1"/>
  <c r="N662" i="1"/>
  <c r="N663" i="1"/>
  <c r="N664" i="1"/>
  <c r="J666" i="1"/>
  <c r="J667" i="1"/>
  <c r="AA667" i="1" s="1"/>
  <c r="J668" i="1"/>
  <c r="J669" i="1"/>
  <c r="AA669" i="1" s="1"/>
  <c r="J670" i="1"/>
  <c r="J671" i="1"/>
  <c r="AA671" i="1" s="1"/>
  <c r="N666" i="1"/>
  <c r="N667" i="1"/>
  <c r="N668" i="1"/>
  <c r="N669" i="1"/>
  <c r="N670" i="1"/>
  <c r="N671" i="1"/>
  <c r="J673" i="1"/>
  <c r="AA673" i="1" s="1"/>
  <c r="AJ672" i="1" s="1"/>
  <c r="AD673" i="1"/>
  <c r="H673" i="1" s="1"/>
  <c r="H672" i="1" s="1"/>
  <c r="J676" i="1"/>
  <c r="AA676" i="1" s="1"/>
  <c r="AJ675" i="1" s="1"/>
  <c r="AD676" i="1"/>
  <c r="N676" i="1"/>
  <c r="O675" i="1" s="1"/>
  <c r="J678" i="1"/>
  <c r="AA678" i="1" s="1"/>
  <c r="AD678" i="1"/>
  <c r="H678" i="1" s="1"/>
  <c r="J679" i="1"/>
  <c r="AA679" i="1" s="1"/>
  <c r="AD679" i="1"/>
  <c r="H679" i="1" s="1"/>
  <c r="J680" i="1"/>
  <c r="AA680" i="1" s="1"/>
  <c r="AD680" i="1"/>
  <c r="H680" i="1" s="1"/>
  <c r="J681" i="1"/>
  <c r="AA681" i="1" s="1"/>
  <c r="AD681" i="1"/>
  <c r="H681" i="1" s="1"/>
  <c r="J682" i="1"/>
  <c r="AA682" i="1" s="1"/>
  <c r="AD682" i="1"/>
  <c r="H682" i="1" s="1"/>
  <c r="J683" i="1"/>
  <c r="AA683" i="1" s="1"/>
  <c r="AD683" i="1"/>
  <c r="H683" i="1" s="1"/>
  <c r="J686" i="1"/>
  <c r="AA686" i="1" s="1"/>
  <c r="N686" i="1"/>
  <c r="N688" i="1"/>
  <c r="J691" i="1"/>
  <c r="AA691" i="1" s="1"/>
  <c r="AJ690" i="1" s="1"/>
  <c r="N691" i="1"/>
  <c r="O690" i="1" s="1"/>
  <c r="J694" i="1"/>
  <c r="AA694" i="1" s="1"/>
  <c r="J696" i="1"/>
  <c r="N694" i="1"/>
  <c r="N696" i="1"/>
  <c r="J699" i="1"/>
  <c r="AA699" i="1" s="1"/>
  <c r="AD699" i="1"/>
  <c r="J701" i="1"/>
  <c r="AA701" i="1" s="1"/>
  <c r="AD701" i="1"/>
  <c r="J703" i="1"/>
  <c r="AA703" i="1" s="1"/>
  <c r="AD703" i="1"/>
  <c r="H703" i="1" s="1"/>
  <c r="N699" i="1"/>
  <c r="N701" i="1"/>
  <c r="J706" i="1"/>
  <c r="AA706" i="1" s="1"/>
  <c r="AJ705" i="1" s="1"/>
  <c r="AD706" i="1"/>
  <c r="N706" i="1"/>
  <c r="O705" i="1" s="1"/>
  <c r="AD709" i="1"/>
  <c r="AD711" i="1"/>
  <c r="H711" i="1" s="1"/>
  <c r="I711" i="1" s="1"/>
  <c r="AD713" i="1"/>
  <c r="H713" i="1" s="1"/>
  <c r="I713" i="1" s="1"/>
  <c r="AD715" i="1"/>
  <c r="H715" i="1" s="1"/>
  <c r="I715" i="1" s="1"/>
  <c r="AD717" i="1"/>
  <c r="AD719" i="1"/>
  <c r="H719" i="1" s="1"/>
  <c r="I719" i="1" s="1"/>
  <c r="AD721" i="1"/>
  <c r="AD723" i="1"/>
  <c r="H723" i="1" s="1"/>
  <c r="I723" i="1" s="1"/>
  <c r="AD725" i="1"/>
  <c r="AD726" i="1"/>
  <c r="H726" i="1" s="1"/>
  <c r="I726" i="1" s="1"/>
  <c r="AD727" i="1"/>
  <c r="H727" i="1" s="1"/>
  <c r="I727" i="1" s="1"/>
  <c r="AD728" i="1"/>
  <c r="H728" i="1" s="1"/>
  <c r="I728" i="1" s="1"/>
  <c r="AD729" i="1"/>
  <c r="AD730" i="1"/>
  <c r="H730" i="1" s="1"/>
  <c r="I730" i="1" s="1"/>
  <c r="AD731" i="1"/>
  <c r="AL731" i="1" s="1"/>
  <c r="N709" i="1"/>
  <c r="N711" i="1"/>
  <c r="N713" i="1"/>
  <c r="N715" i="1"/>
  <c r="N717" i="1"/>
  <c r="N719" i="1"/>
  <c r="N721" i="1"/>
  <c r="N723" i="1"/>
  <c r="N725" i="1"/>
  <c r="N726" i="1"/>
  <c r="N727" i="1"/>
  <c r="N728" i="1"/>
  <c r="N729" i="1"/>
  <c r="N730" i="1"/>
  <c r="J733" i="1"/>
  <c r="AA733" i="1" s="1"/>
  <c r="AD733" i="1"/>
  <c r="J735" i="1"/>
  <c r="AA735" i="1" s="1"/>
  <c r="AD735" i="1"/>
  <c r="J737" i="1"/>
  <c r="AA737" i="1" s="1"/>
  <c r="AD737" i="1"/>
  <c r="H737" i="1" s="1"/>
  <c r="J739" i="1"/>
  <c r="AA739" i="1" s="1"/>
  <c r="AD739" i="1"/>
  <c r="N733" i="1"/>
  <c r="N735" i="1"/>
  <c r="N737" i="1"/>
  <c r="J742" i="1"/>
  <c r="AA742" i="1" s="1"/>
  <c r="AD742" i="1"/>
  <c r="H742" i="1" s="1"/>
  <c r="J744" i="1"/>
  <c r="AA744" i="1" s="1"/>
  <c r="AD744" i="1"/>
  <c r="H744" i="1" s="1"/>
  <c r="J746" i="1"/>
  <c r="AA746" i="1" s="1"/>
  <c r="AD746" i="1"/>
  <c r="H746" i="1" s="1"/>
  <c r="J748" i="1"/>
  <c r="AA748" i="1" s="1"/>
  <c r="AD748" i="1"/>
  <c r="H748" i="1" s="1"/>
  <c r="J750" i="1"/>
  <c r="AA750" i="1" s="1"/>
  <c r="AD750" i="1"/>
  <c r="H750" i="1" s="1"/>
  <c r="J752" i="1"/>
  <c r="AA752" i="1" s="1"/>
  <c r="AD752" i="1"/>
  <c r="H752" i="1" s="1"/>
  <c r="J756" i="1"/>
  <c r="AA756" i="1" s="1"/>
  <c r="AD756" i="1"/>
  <c r="H756" i="1" s="1"/>
  <c r="J758" i="1"/>
  <c r="AA758" i="1" s="1"/>
  <c r="AD758" i="1"/>
  <c r="H758" i="1" s="1"/>
  <c r="J760" i="1"/>
  <c r="AA760" i="1" s="1"/>
  <c r="AD760" i="1"/>
  <c r="H760" i="1" s="1"/>
  <c r="J762" i="1"/>
  <c r="AA762" i="1" s="1"/>
  <c r="AD762" i="1"/>
  <c r="H762" i="1" s="1"/>
  <c r="N742" i="1"/>
  <c r="N744" i="1"/>
  <c r="N746" i="1"/>
  <c r="N748" i="1"/>
  <c r="N750" i="1"/>
  <c r="N752" i="1"/>
  <c r="N756" i="1"/>
  <c r="N758" i="1"/>
  <c r="N760" i="1"/>
  <c r="J765" i="1"/>
  <c r="AA765" i="1" s="1"/>
  <c r="AD765" i="1"/>
  <c r="J767" i="1"/>
  <c r="AA767" i="1" s="1"/>
  <c r="AD767" i="1"/>
  <c r="N765" i="1"/>
  <c r="N767" i="1"/>
  <c r="J770" i="1"/>
  <c r="AA770" i="1" s="1"/>
  <c r="J772" i="1"/>
  <c r="J774" i="1"/>
  <c r="AA774" i="1" s="1"/>
  <c r="J776" i="1"/>
  <c r="AA776" i="1" s="1"/>
  <c r="J778" i="1"/>
  <c r="AA778" i="1" s="1"/>
  <c r="N770" i="1"/>
  <c r="N772" i="1"/>
  <c r="N774" i="1"/>
  <c r="N776" i="1"/>
  <c r="N778" i="1"/>
  <c r="J781" i="1"/>
  <c r="AA781" i="1" s="1"/>
  <c r="J782" i="1"/>
  <c r="AA782" i="1" s="1"/>
  <c r="J783" i="1"/>
  <c r="AA783" i="1" s="1"/>
  <c r="J784" i="1"/>
  <c r="AA784" i="1" s="1"/>
  <c r="J785" i="1"/>
  <c r="AA785" i="1" s="1"/>
  <c r="J786" i="1"/>
  <c r="J787" i="1"/>
  <c r="AA787" i="1" s="1"/>
  <c r="N781" i="1"/>
  <c r="N782" i="1"/>
  <c r="N783" i="1"/>
  <c r="N784" i="1"/>
  <c r="N785" i="1"/>
  <c r="N786" i="1"/>
  <c r="N787" i="1"/>
  <c r="J789" i="1"/>
  <c r="AA789" i="1" s="1"/>
  <c r="J790" i="1"/>
  <c r="AA790" i="1" s="1"/>
  <c r="J791" i="1"/>
  <c r="AA791" i="1" s="1"/>
  <c r="J792" i="1"/>
  <c r="AA792" i="1" s="1"/>
  <c r="J793" i="1"/>
  <c r="AA793" i="1" s="1"/>
  <c r="J794" i="1"/>
  <c r="AA794" i="1" s="1"/>
  <c r="N789" i="1"/>
  <c r="N790" i="1"/>
  <c r="N791" i="1"/>
  <c r="N792" i="1"/>
  <c r="N793" i="1"/>
  <c r="N794" i="1"/>
  <c r="J796" i="1"/>
  <c r="AA796" i="1" s="1"/>
  <c r="AJ795" i="1" s="1"/>
  <c r="AD796" i="1"/>
  <c r="H796" i="1" s="1"/>
  <c r="H795" i="1" s="1"/>
  <c r="J799" i="1"/>
  <c r="AA799" i="1" s="1"/>
  <c r="AJ798" i="1" s="1"/>
  <c r="AD799" i="1"/>
  <c r="N799" i="1"/>
  <c r="O798" i="1" s="1"/>
  <c r="J801" i="1"/>
  <c r="AD801" i="1"/>
  <c r="H801" i="1" s="1"/>
  <c r="J802" i="1"/>
  <c r="AA802" i="1" s="1"/>
  <c r="AD802" i="1"/>
  <c r="H802" i="1" s="1"/>
  <c r="J803" i="1"/>
  <c r="AD803" i="1"/>
  <c r="H803" i="1" s="1"/>
  <c r="J804" i="1"/>
  <c r="AA804" i="1" s="1"/>
  <c r="AD804" i="1"/>
  <c r="H804" i="1" s="1"/>
  <c r="J805" i="1"/>
  <c r="AD805" i="1"/>
  <c r="H805" i="1" s="1"/>
  <c r="J806" i="1"/>
  <c r="AA806" i="1" s="1"/>
  <c r="AD806" i="1"/>
  <c r="J809" i="1"/>
  <c r="AA809" i="1" s="1"/>
  <c r="J811" i="1"/>
  <c r="AA811" i="1" s="1"/>
  <c r="N809" i="1"/>
  <c r="N811" i="1"/>
  <c r="J814" i="1"/>
  <c r="AA814" i="1" s="1"/>
  <c r="AJ813" i="1" s="1"/>
  <c r="N814" i="1"/>
  <c r="O813" i="1" s="1"/>
  <c r="J817" i="1"/>
  <c r="N817" i="1"/>
  <c r="O816" i="1" s="1"/>
  <c r="J820" i="1"/>
  <c r="J822" i="1"/>
  <c r="AA822" i="1" s="1"/>
  <c r="J824" i="1"/>
  <c r="J826" i="1"/>
  <c r="AA826" i="1" s="1"/>
  <c r="J828" i="1"/>
  <c r="N820" i="1"/>
  <c r="N822" i="1"/>
  <c r="N824" i="1"/>
  <c r="N826" i="1"/>
  <c r="N828" i="1"/>
  <c r="J831" i="1"/>
  <c r="AA831" i="1" s="1"/>
  <c r="AD831" i="1"/>
  <c r="J833" i="1"/>
  <c r="AA833" i="1" s="1"/>
  <c r="AD833" i="1"/>
  <c r="H833" i="1" s="1"/>
  <c r="J835" i="1"/>
  <c r="AA835" i="1" s="1"/>
  <c r="AD835" i="1"/>
  <c r="H835" i="1" s="1"/>
  <c r="J837" i="1"/>
  <c r="AA837" i="1" s="1"/>
  <c r="AD837" i="1"/>
  <c r="H837" i="1" s="1"/>
  <c r="J839" i="1"/>
  <c r="AA839" i="1" s="1"/>
  <c r="AD839" i="1"/>
  <c r="H839" i="1" s="1"/>
  <c r="J841" i="1"/>
  <c r="AA841" i="1" s="1"/>
  <c r="AD841" i="1"/>
  <c r="H841" i="1" s="1"/>
  <c r="N831" i="1"/>
  <c r="N833" i="1"/>
  <c r="N835" i="1"/>
  <c r="N837" i="1"/>
  <c r="N839" i="1"/>
  <c r="J844" i="1"/>
  <c r="AA844" i="1" s="1"/>
  <c r="AJ843" i="1" s="1"/>
  <c r="AD844" i="1"/>
  <c r="H844" i="1" s="1"/>
  <c r="H843" i="1" s="1"/>
  <c r="S843" i="1" s="1"/>
  <c r="N844" i="1"/>
  <c r="O843" i="1" s="1"/>
  <c r="J847" i="1"/>
  <c r="AA847" i="1" s="1"/>
  <c r="AD847" i="1"/>
  <c r="H847" i="1" s="1"/>
  <c r="J849" i="1"/>
  <c r="AA849" i="1" s="1"/>
  <c r="AD849" i="1"/>
  <c r="H849" i="1" s="1"/>
  <c r="J851" i="1"/>
  <c r="AA851" i="1" s="1"/>
  <c r="AD851" i="1"/>
  <c r="H851" i="1" s="1"/>
  <c r="J853" i="1"/>
  <c r="AA853" i="1" s="1"/>
  <c r="AD853" i="1"/>
  <c r="H853" i="1" s="1"/>
  <c r="J855" i="1"/>
  <c r="AA855" i="1" s="1"/>
  <c r="AD855" i="1"/>
  <c r="H855" i="1" s="1"/>
  <c r="J857" i="1"/>
  <c r="AA857" i="1" s="1"/>
  <c r="AD857" i="1"/>
  <c r="H857" i="1" s="1"/>
  <c r="J859" i="1"/>
  <c r="AA859" i="1" s="1"/>
  <c r="AD859" i="1"/>
  <c r="H859" i="1" s="1"/>
  <c r="J861" i="1"/>
  <c r="AA861" i="1" s="1"/>
  <c r="AD861" i="1"/>
  <c r="H861" i="1" s="1"/>
  <c r="J863" i="1"/>
  <c r="AA863" i="1" s="1"/>
  <c r="AD863" i="1"/>
  <c r="H863" i="1" s="1"/>
  <c r="J865" i="1"/>
  <c r="AA865" i="1" s="1"/>
  <c r="AD865" i="1"/>
  <c r="H865" i="1" s="1"/>
  <c r="J867" i="1"/>
  <c r="AA867" i="1" s="1"/>
  <c r="AD867" i="1"/>
  <c r="H867" i="1" s="1"/>
  <c r="J869" i="1"/>
  <c r="AA869" i="1" s="1"/>
  <c r="AD869" i="1"/>
  <c r="H869" i="1" s="1"/>
  <c r="J871" i="1"/>
  <c r="AA871" i="1" s="1"/>
  <c r="AD871" i="1"/>
  <c r="H871" i="1" s="1"/>
  <c r="J873" i="1"/>
  <c r="AA873" i="1" s="1"/>
  <c r="AD873" i="1"/>
  <c r="H873" i="1" s="1"/>
  <c r="J875" i="1"/>
  <c r="AA875" i="1" s="1"/>
  <c r="AD875" i="1"/>
  <c r="H875" i="1" s="1"/>
  <c r="J877" i="1"/>
  <c r="AA877" i="1" s="1"/>
  <c r="AD877" i="1"/>
  <c r="H877" i="1" s="1"/>
  <c r="N847" i="1"/>
  <c r="N849" i="1"/>
  <c r="N851" i="1"/>
  <c r="N853" i="1"/>
  <c r="N855" i="1"/>
  <c r="N857" i="1"/>
  <c r="N859" i="1"/>
  <c r="N861" i="1"/>
  <c r="N863" i="1"/>
  <c r="N865" i="1"/>
  <c r="N867" i="1"/>
  <c r="N869" i="1"/>
  <c r="N871" i="1"/>
  <c r="N873" i="1"/>
  <c r="N875" i="1"/>
  <c r="J879" i="1"/>
  <c r="AA879" i="1" s="1"/>
  <c r="AD879" i="1"/>
  <c r="H879" i="1" s="1"/>
  <c r="J881" i="1"/>
  <c r="AA881" i="1" s="1"/>
  <c r="AD881" i="1"/>
  <c r="J883" i="1"/>
  <c r="AA883" i="1" s="1"/>
  <c r="AD883" i="1"/>
  <c r="J885" i="1"/>
  <c r="AA885" i="1" s="1"/>
  <c r="AD885" i="1"/>
  <c r="N879" i="1"/>
  <c r="N881" i="1"/>
  <c r="N883" i="1"/>
  <c r="J888" i="1"/>
  <c r="AA888" i="1" s="1"/>
  <c r="AD888" i="1"/>
  <c r="H888" i="1" s="1"/>
  <c r="J890" i="1"/>
  <c r="AA890" i="1" s="1"/>
  <c r="AD890" i="1"/>
  <c r="H890" i="1" s="1"/>
  <c r="J892" i="1"/>
  <c r="AA892" i="1" s="1"/>
  <c r="AD892" i="1"/>
  <c r="H892" i="1" s="1"/>
  <c r="J894" i="1"/>
  <c r="AA894" i="1" s="1"/>
  <c r="AD894" i="1"/>
  <c r="H894" i="1" s="1"/>
  <c r="J896" i="1"/>
  <c r="AA896" i="1" s="1"/>
  <c r="AD896" i="1"/>
  <c r="H896" i="1" s="1"/>
  <c r="J898" i="1"/>
  <c r="AA898" i="1" s="1"/>
  <c r="AD898" i="1"/>
  <c r="H898" i="1" s="1"/>
  <c r="J902" i="1"/>
  <c r="AA902" i="1" s="1"/>
  <c r="AD902" i="1"/>
  <c r="H902" i="1" s="1"/>
  <c r="J904" i="1"/>
  <c r="AA904" i="1" s="1"/>
  <c r="AD904" i="1"/>
  <c r="H904" i="1" s="1"/>
  <c r="J906" i="1"/>
  <c r="AA906" i="1" s="1"/>
  <c r="AD906" i="1"/>
  <c r="H906" i="1" s="1"/>
  <c r="J908" i="1"/>
  <c r="AA908" i="1" s="1"/>
  <c r="AD908" i="1"/>
  <c r="H908" i="1" s="1"/>
  <c r="N888" i="1"/>
  <c r="N890" i="1"/>
  <c r="N892" i="1"/>
  <c r="N894" i="1"/>
  <c r="N896" i="1"/>
  <c r="N898" i="1"/>
  <c r="N902" i="1"/>
  <c r="N904" i="1"/>
  <c r="N906" i="1"/>
  <c r="J911" i="1"/>
  <c r="AA911" i="1" s="1"/>
  <c r="AD911" i="1"/>
  <c r="J913" i="1"/>
  <c r="AA913" i="1" s="1"/>
  <c r="AD913" i="1"/>
  <c r="N911" i="1"/>
  <c r="N913" i="1"/>
  <c r="J916" i="1"/>
  <c r="AA916" i="1" s="1"/>
  <c r="J918" i="1"/>
  <c r="AA918" i="1" s="1"/>
  <c r="J920" i="1"/>
  <c r="AA920" i="1" s="1"/>
  <c r="J922" i="1"/>
  <c r="J924" i="1"/>
  <c r="N916" i="1"/>
  <c r="N918" i="1"/>
  <c r="N920" i="1"/>
  <c r="N922" i="1"/>
  <c r="N924" i="1"/>
  <c r="J927" i="1"/>
  <c r="AA927" i="1" s="1"/>
  <c r="J928" i="1"/>
  <c r="AA928" i="1" s="1"/>
  <c r="J929" i="1"/>
  <c r="J930" i="1"/>
  <c r="AA930" i="1" s="1"/>
  <c r="J931" i="1"/>
  <c r="AA931" i="1" s="1"/>
  <c r="J932" i="1"/>
  <c r="J933" i="1"/>
  <c r="N927" i="1"/>
  <c r="N928" i="1"/>
  <c r="N929" i="1"/>
  <c r="N930" i="1"/>
  <c r="N931" i="1"/>
  <c r="N932" i="1"/>
  <c r="N933" i="1"/>
  <c r="J935" i="1"/>
  <c r="J936" i="1"/>
  <c r="J937" i="1"/>
  <c r="I937" i="1" s="1"/>
  <c r="J938" i="1"/>
  <c r="AA938" i="1" s="1"/>
  <c r="J939" i="1"/>
  <c r="J940" i="1"/>
  <c r="J941" i="1"/>
  <c r="AA941" i="1" s="1"/>
  <c r="N935" i="1"/>
  <c r="N936" i="1"/>
  <c r="N937" i="1"/>
  <c r="N938" i="1"/>
  <c r="N939" i="1"/>
  <c r="N940" i="1"/>
  <c r="N941" i="1"/>
  <c r="J943" i="1"/>
  <c r="AA943" i="1" s="1"/>
  <c r="AJ942" i="1" s="1"/>
  <c r="AD943" i="1"/>
  <c r="H943" i="1" s="1"/>
  <c r="H942" i="1" s="1"/>
  <c r="J945" i="1"/>
  <c r="AA945" i="1" s="1"/>
  <c r="AJ944" i="1" s="1"/>
  <c r="AD945" i="1"/>
  <c r="H945" i="1" s="1"/>
  <c r="H944" i="1" s="1"/>
  <c r="U944" i="1" s="1"/>
  <c r="N945" i="1"/>
  <c r="O944" i="1" s="1"/>
  <c r="J947" i="1"/>
  <c r="AA947" i="1" s="1"/>
  <c r="AD947" i="1"/>
  <c r="H947" i="1" s="1"/>
  <c r="J948" i="1"/>
  <c r="AA948" i="1" s="1"/>
  <c r="AD948" i="1"/>
  <c r="H948" i="1" s="1"/>
  <c r="J949" i="1"/>
  <c r="AA949" i="1" s="1"/>
  <c r="AD949" i="1"/>
  <c r="H949" i="1" s="1"/>
  <c r="J950" i="1"/>
  <c r="AA950" i="1" s="1"/>
  <c r="AD950" i="1"/>
  <c r="H950" i="1" s="1"/>
  <c r="J951" i="1"/>
  <c r="AA951" i="1" s="1"/>
  <c r="AD951" i="1"/>
  <c r="H951" i="1" s="1"/>
  <c r="J952" i="1"/>
  <c r="AA952" i="1" s="1"/>
  <c r="AD952" i="1"/>
  <c r="H952" i="1" s="1"/>
  <c r="J955" i="1"/>
  <c r="J957" i="1"/>
  <c r="AA957" i="1" s="1"/>
  <c r="N955" i="1"/>
  <c r="N957" i="1"/>
  <c r="J960" i="1"/>
  <c r="AA960" i="1" s="1"/>
  <c r="AJ959" i="1" s="1"/>
  <c r="N960" i="1"/>
  <c r="O959" i="1" s="1"/>
  <c r="J963" i="1"/>
  <c r="N963" i="1"/>
  <c r="O962" i="1" s="1"/>
  <c r="J966" i="1"/>
  <c r="AA966" i="1" s="1"/>
  <c r="J968" i="1"/>
  <c r="AA968" i="1" s="1"/>
  <c r="J970" i="1"/>
  <c r="AA970" i="1" s="1"/>
  <c r="J972" i="1"/>
  <c r="J974" i="1"/>
  <c r="AA974" i="1" s="1"/>
  <c r="N966" i="1"/>
  <c r="N968" i="1"/>
  <c r="N970" i="1"/>
  <c r="N972" i="1"/>
  <c r="N974" i="1"/>
  <c r="J977" i="1"/>
  <c r="AA977" i="1" s="1"/>
  <c r="AD977" i="1"/>
  <c r="H977" i="1" s="1"/>
  <c r="J979" i="1"/>
  <c r="AA979" i="1" s="1"/>
  <c r="AD979" i="1"/>
  <c r="H979" i="1" s="1"/>
  <c r="J981" i="1"/>
  <c r="AA981" i="1" s="1"/>
  <c r="AD981" i="1"/>
  <c r="H981" i="1" s="1"/>
  <c r="J983" i="1"/>
  <c r="AA983" i="1" s="1"/>
  <c r="AD983" i="1"/>
  <c r="H983" i="1" s="1"/>
  <c r="J985" i="1"/>
  <c r="AA985" i="1" s="1"/>
  <c r="AD985" i="1"/>
  <c r="H985" i="1" s="1"/>
  <c r="J987" i="1"/>
  <c r="AA987" i="1" s="1"/>
  <c r="AD987" i="1"/>
  <c r="H987" i="1" s="1"/>
  <c r="N977" i="1"/>
  <c r="N979" i="1"/>
  <c r="N981" i="1"/>
  <c r="N983" i="1"/>
  <c r="N985" i="1"/>
  <c r="J990" i="1"/>
  <c r="AA990" i="1" s="1"/>
  <c r="AJ989" i="1" s="1"/>
  <c r="AD990" i="1"/>
  <c r="H990" i="1" s="1"/>
  <c r="H989" i="1" s="1"/>
  <c r="N990" i="1"/>
  <c r="O989" i="1" s="1"/>
  <c r="J993" i="1"/>
  <c r="AA993" i="1" s="1"/>
  <c r="AD993" i="1"/>
  <c r="H993" i="1" s="1"/>
  <c r="J995" i="1"/>
  <c r="AA995" i="1" s="1"/>
  <c r="AD995" i="1"/>
  <c r="H995" i="1" s="1"/>
  <c r="J997" i="1"/>
  <c r="AA997" i="1" s="1"/>
  <c r="AD997" i="1"/>
  <c r="H997" i="1" s="1"/>
  <c r="J999" i="1"/>
  <c r="AA999" i="1" s="1"/>
  <c r="AD999" i="1"/>
  <c r="H999" i="1" s="1"/>
  <c r="J1001" i="1"/>
  <c r="AA1001" i="1" s="1"/>
  <c r="AD1001" i="1"/>
  <c r="H1001" i="1" s="1"/>
  <c r="J1003" i="1"/>
  <c r="AA1003" i="1" s="1"/>
  <c r="AD1003" i="1"/>
  <c r="H1003" i="1" s="1"/>
  <c r="J1005" i="1"/>
  <c r="AA1005" i="1" s="1"/>
  <c r="AD1005" i="1"/>
  <c r="H1005" i="1" s="1"/>
  <c r="J1007" i="1"/>
  <c r="AA1007" i="1" s="1"/>
  <c r="AD1007" i="1"/>
  <c r="H1007" i="1" s="1"/>
  <c r="J1009" i="1"/>
  <c r="AA1009" i="1" s="1"/>
  <c r="AD1009" i="1"/>
  <c r="H1009" i="1" s="1"/>
  <c r="J1011" i="1"/>
  <c r="AA1011" i="1" s="1"/>
  <c r="AD1011" i="1"/>
  <c r="H1011" i="1" s="1"/>
  <c r="J1013" i="1"/>
  <c r="AA1013" i="1" s="1"/>
  <c r="AD1013" i="1"/>
  <c r="H1013" i="1" s="1"/>
  <c r="J1015" i="1"/>
  <c r="AA1015" i="1" s="1"/>
  <c r="AD1015" i="1"/>
  <c r="H1015" i="1" s="1"/>
  <c r="J1017" i="1"/>
  <c r="AA1017" i="1" s="1"/>
  <c r="AD1017" i="1"/>
  <c r="H1017" i="1" s="1"/>
  <c r="J1019" i="1"/>
  <c r="AA1019" i="1" s="1"/>
  <c r="AD1019" i="1"/>
  <c r="H1019" i="1" s="1"/>
  <c r="J1021" i="1"/>
  <c r="AA1021" i="1" s="1"/>
  <c r="AD1021" i="1"/>
  <c r="H1021" i="1" s="1"/>
  <c r="J1023" i="1"/>
  <c r="AA1023" i="1" s="1"/>
  <c r="AD1023" i="1"/>
  <c r="H1023" i="1" s="1"/>
  <c r="N993" i="1"/>
  <c r="N995" i="1"/>
  <c r="N997" i="1"/>
  <c r="N999" i="1"/>
  <c r="N1001" i="1"/>
  <c r="N1003" i="1"/>
  <c r="N1005" i="1"/>
  <c r="N1007" i="1"/>
  <c r="N1009" i="1"/>
  <c r="N1011" i="1"/>
  <c r="N1013" i="1"/>
  <c r="N1015" i="1"/>
  <c r="N1017" i="1"/>
  <c r="N1019" i="1"/>
  <c r="N1021" i="1"/>
  <c r="J1026" i="1"/>
  <c r="AA1026" i="1" s="1"/>
  <c r="AD1026" i="1"/>
  <c r="J1028" i="1"/>
  <c r="AA1028" i="1" s="1"/>
  <c r="AD1028" i="1"/>
  <c r="J1030" i="1"/>
  <c r="AA1030" i="1" s="1"/>
  <c r="AD1030" i="1"/>
  <c r="H1030" i="1" s="1"/>
  <c r="J1032" i="1"/>
  <c r="AA1032" i="1" s="1"/>
  <c r="AD1032" i="1"/>
  <c r="N1026" i="1"/>
  <c r="N1028" i="1"/>
  <c r="N1030" i="1"/>
  <c r="J1035" i="1"/>
  <c r="AA1035" i="1" s="1"/>
  <c r="AD1035" i="1"/>
  <c r="H1035" i="1" s="1"/>
  <c r="J1037" i="1"/>
  <c r="AA1037" i="1" s="1"/>
  <c r="AD1037" i="1"/>
  <c r="H1037" i="1" s="1"/>
  <c r="J1039" i="1"/>
  <c r="AA1039" i="1" s="1"/>
  <c r="AD1039" i="1"/>
  <c r="H1039" i="1" s="1"/>
  <c r="J1041" i="1"/>
  <c r="AA1041" i="1" s="1"/>
  <c r="AD1041" i="1"/>
  <c r="H1041" i="1" s="1"/>
  <c r="J1043" i="1"/>
  <c r="AA1043" i="1" s="1"/>
  <c r="AD1043" i="1"/>
  <c r="H1043" i="1" s="1"/>
  <c r="J1045" i="1"/>
  <c r="AA1045" i="1" s="1"/>
  <c r="AD1045" i="1"/>
  <c r="H1045" i="1" s="1"/>
  <c r="J1049" i="1"/>
  <c r="AA1049" i="1" s="1"/>
  <c r="AD1049" i="1"/>
  <c r="J1051" i="1"/>
  <c r="AA1051" i="1" s="1"/>
  <c r="AD1051" i="1"/>
  <c r="J1053" i="1"/>
  <c r="AA1053" i="1" s="1"/>
  <c r="AD1053" i="1"/>
  <c r="H1053" i="1" s="1"/>
  <c r="J1055" i="1"/>
  <c r="AA1055" i="1" s="1"/>
  <c r="AD1055" i="1"/>
  <c r="N1035" i="1"/>
  <c r="N1037" i="1"/>
  <c r="N1039" i="1"/>
  <c r="N1041" i="1"/>
  <c r="N1043" i="1"/>
  <c r="N1045" i="1"/>
  <c r="N1049" i="1"/>
  <c r="N1051" i="1"/>
  <c r="N1053" i="1"/>
  <c r="J1058" i="1"/>
  <c r="AA1058" i="1" s="1"/>
  <c r="AD1058" i="1"/>
  <c r="J1060" i="1"/>
  <c r="AA1060" i="1" s="1"/>
  <c r="AD1060" i="1"/>
  <c r="N1058" i="1"/>
  <c r="N1060" i="1"/>
  <c r="J1063" i="1"/>
  <c r="J1065" i="1"/>
  <c r="AA1065" i="1" s="1"/>
  <c r="J1067" i="1"/>
  <c r="AA1067" i="1" s="1"/>
  <c r="J1069" i="1"/>
  <c r="AA1069" i="1" s="1"/>
  <c r="J1071" i="1"/>
  <c r="N1063" i="1"/>
  <c r="N1065" i="1"/>
  <c r="N1067" i="1"/>
  <c r="N1069" i="1"/>
  <c r="N1071" i="1"/>
  <c r="J1074" i="1"/>
  <c r="AA1074" i="1" s="1"/>
  <c r="J1075" i="1"/>
  <c r="AA1075" i="1" s="1"/>
  <c r="J1076" i="1"/>
  <c r="J1077" i="1"/>
  <c r="AA1077" i="1" s="1"/>
  <c r="J1078" i="1"/>
  <c r="AA1078" i="1" s="1"/>
  <c r="J1079" i="1"/>
  <c r="AA1079" i="1" s="1"/>
  <c r="J1080" i="1"/>
  <c r="N1074" i="1"/>
  <c r="N1075" i="1"/>
  <c r="N1076" i="1"/>
  <c r="N1077" i="1"/>
  <c r="N1078" i="1"/>
  <c r="N1079" i="1"/>
  <c r="N1080" i="1"/>
  <c r="J1082" i="1"/>
  <c r="AA1082" i="1" s="1"/>
  <c r="J1083" i="1"/>
  <c r="AA1083" i="1" s="1"/>
  <c r="J1084" i="1"/>
  <c r="J1085" i="1"/>
  <c r="J1086" i="1"/>
  <c r="AA1086" i="1" s="1"/>
  <c r="J1087" i="1"/>
  <c r="AA1087" i="1" s="1"/>
  <c r="J1088" i="1"/>
  <c r="N1082" i="1"/>
  <c r="N1083" i="1"/>
  <c r="N1084" i="1"/>
  <c r="N1085" i="1"/>
  <c r="N1086" i="1"/>
  <c r="N1087" i="1"/>
  <c r="N1088" i="1"/>
  <c r="J1090" i="1"/>
  <c r="AA1090" i="1" s="1"/>
  <c r="AJ1089" i="1" s="1"/>
  <c r="AD1090" i="1"/>
  <c r="J1093" i="1"/>
  <c r="AA1093" i="1" s="1"/>
  <c r="AJ1092" i="1" s="1"/>
  <c r="AD1093" i="1"/>
  <c r="N1093" i="1"/>
  <c r="O1092" i="1" s="1"/>
  <c r="J1095" i="1"/>
  <c r="AA1095" i="1" s="1"/>
  <c r="AD1095" i="1"/>
  <c r="H1095" i="1" s="1"/>
  <c r="J1096" i="1"/>
  <c r="AA1096" i="1" s="1"/>
  <c r="AD1096" i="1"/>
  <c r="H1096" i="1" s="1"/>
  <c r="J1097" i="1"/>
  <c r="AD1097" i="1"/>
  <c r="J1098" i="1"/>
  <c r="AA1098" i="1" s="1"/>
  <c r="AD1098" i="1"/>
  <c r="H1098" i="1" s="1"/>
  <c r="J1099" i="1"/>
  <c r="AA1099" i="1" s="1"/>
  <c r="AD1099" i="1"/>
  <c r="H1099" i="1" s="1"/>
  <c r="J1100" i="1"/>
  <c r="AA1100" i="1" s="1"/>
  <c r="AD1100" i="1"/>
  <c r="J1103" i="1"/>
  <c r="AA1103" i="1" s="1"/>
  <c r="J1105" i="1"/>
  <c r="N1103" i="1"/>
  <c r="N1105" i="1"/>
  <c r="J1108" i="1"/>
  <c r="N1108" i="1"/>
  <c r="O1107" i="1" s="1"/>
  <c r="J1111" i="1"/>
  <c r="AA1111" i="1" s="1"/>
  <c r="AJ1110" i="1" s="1"/>
  <c r="N1111" i="1"/>
  <c r="O1110" i="1" s="1"/>
  <c r="J1114" i="1"/>
  <c r="J1116" i="1"/>
  <c r="J1118" i="1"/>
  <c r="AA1118" i="1" s="1"/>
  <c r="J1120" i="1"/>
  <c r="J1122" i="1"/>
  <c r="AA1122" i="1" s="1"/>
  <c r="N1114" i="1"/>
  <c r="N1116" i="1"/>
  <c r="N1118" i="1"/>
  <c r="N1120" i="1"/>
  <c r="N1122" i="1"/>
  <c r="J1125" i="1"/>
  <c r="AA1125" i="1" s="1"/>
  <c r="AD1125" i="1"/>
  <c r="J1127" i="1"/>
  <c r="AA1127" i="1" s="1"/>
  <c r="AD1127" i="1"/>
  <c r="J1129" i="1"/>
  <c r="AA1129" i="1" s="1"/>
  <c r="AD1129" i="1"/>
  <c r="H1129" i="1" s="1"/>
  <c r="J1131" i="1"/>
  <c r="AA1131" i="1" s="1"/>
  <c r="AD1131" i="1"/>
  <c r="J1133" i="1"/>
  <c r="AA1133" i="1" s="1"/>
  <c r="AD1133" i="1"/>
  <c r="J1135" i="1"/>
  <c r="AA1135" i="1" s="1"/>
  <c r="AD1135" i="1"/>
  <c r="N1125" i="1"/>
  <c r="N1127" i="1"/>
  <c r="N1129" i="1"/>
  <c r="N1131" i="1"/>
  <c r="N1133" i="1"/>
  <c r="J1138" i="1"/>
  <c r="AA1138" i="1" s="1"/>
  <c r="AJ1137" i="1" s="1"/>
  <c r="AD1138" i="1"/>
  <c r="H1138" i="1" s="1"/>
  <c r="H1137" i="1" s="1"/>
  <c r="N1138" i="1"/>
  <c r="O1137" i="1" s="1"/>
  <c r="J1141" i="1"/>
  <c r="AA1141" i="1" s="1"/>
  <c r="AD1141" i="1"/>
  <c r="H1141" i="1" s="1"/>
  <c r="J1143" i="1"/>
  <c r="AA1143" i="1" s="1"/>
  <c r="AD1143" i="1"/>
  <c r="H1143" i="1" s="1"/>
  <c r="J1145" i="1"/>
  <c r="AA1145" i="1" s="1"/>
  <c r="AD1145" i="1"/>
  <c r="J1147" i="1"/>
  <c r="AA1147" i="1" s="1"/>
  <c r="AD1147" i="1"/>
  <c r="H1147" i="1" s="1"/>
  <c r="J1149" i="1"/>
  <c r="AA1149" i="1" s="1"/>
  <c r="AD1149" i="1"/>
  <c r="H1149" i="1" s="1"/>
  <c r="J1151" i="1"/>
  <c r="AA1151" i="1" s="1"/>
  <c r="AD1151" i="1"/>
  <c r="H1151" i="1" s="1"/>
  <c r="J1153" i="1"/>
  <c r="AA1153" i="1" s="1"/>
  <c r="AD1153" i="1"/>
  <c r="H1153" i="1" s="1"/>
  <c r="J1155" i="1"/>
  <c r="AA1155" i="1" s="1"/>
  <c r="AD1155" i="1"/>
  <c r="H1155" i="1" s="1"/>
  <c r="J1157" i="1"/>
  <c r="AA1157" i="1" s="1"/>
  <c r="AD1157" i="1"/>
  <c r="H1157" i="1" s="1"/>
  <c r="J1159" i="1"/>
  <c r="AA1159" i="1" s="1"/>
  <c r="AD1159" i="1"/>
  <c r="H1159" i="1" s="1"/>
  <c r="J1161" i="1"/>
  <c r="AA1161" i="1" s="1"/>
  <c r="AD1161" i="1"/>
  <c r="H1161" i="1" s="1"/>
  <c r="J1163" i="1"/>
  <c r="AA1163" i="1" s="1"/>
  <c r="AD1163" i="1"/>
  <c r="H1163" i="1" s="1"/>
  <c r="J1165" i="1"/>
  <c r="AD1165" i="1"/>
  <c r="H1165" i="1" s="1"/>
  <c r="J1167" i="1"/>
  <c r="AA1167" i="1" s="1"/>
  <c r="AD1167" i="1"/>
  <c r="H1167" i="1" s="1"/>
  <c r="J1169" i="1"/>
  <c r="AA1169" i="1" s="1"/>
  <c r="AD1169" i="1"/>
  <c r="H1169" i="1" s="1"/>
  <c r="J1171" i="1"/>
  <c r="AA1171" i="1" s="1"/>
  <c r="AD1171" i="1"/>
  <c r="H1171" i="1" s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J1173" i="1"/>
  <c r="AA1173" i="1" s="1"/>
  <c r="AD1173" i="1"/>
  <c r="J1175" i="1"/>
  <c r="AA1175" i="1" s="1"/>
  <c r="AD1175" i="1"/>
  <c r="H1175" i="1" s="1"/>
  <c r="J1177" i="1"/>
  <c r="AA1177" i="1" s="1"/>
  <c r="AD1177" i="1"/>
  <c r="J1179" i="1"/>
  <c r="AA1179" i="1" s="1"/>
  <c r="AD1179" i="1"/>
  <c r="H1179" i="1" s="1"/>
  <c r="N1173" i="1"/>
  <c r="N1175" i="1"/>
  <c r="N1177" i="1"/>
  <c r="J1182" i="1"/>
  <c r="AA1182" i="1" s="1"/>
  <c r="AD1182" i="1"/>
  <c r="H1182" i="1" s="1"/>
  <c r="J1184" i="1"/>
  <c r="AA1184" i="1" s="1"/>
  <c r="AD1184" i="1"/>
  <c r="H1184" i="1" s="1"/>
  <c r="J1186" i="1"/>
  <c r="AA1186" i="1" s="1"/>
  <c r="AD1186" i="1"/>
  <c r="H1186" i="1" s="1"/>
  <c r="J1188" i="1"/>
  <c r="AA1188" i="1" s="1"/>
  <c r="AD1188" i="1"/>
  <c r="H1188" i="1" s="1"/>
  <c r="J1190" i="1"/>
  <c r="AA1190" i="1" s="1"/>
  <c r="AD1190" i="1"/>
  <c r="H1190" i="1" s="1"/>
  <c r="J1192" i="1"/>
  <c r="AA1192" i="1" s="1"/>
  <c r="AD1192" i="1"/>
  <c r="H1192" i="1" s="1"/>
  <c r="J1196" i="1"/>
  <c r="AA1196" i="1" s="1"/>
  <c r="AD1196" i="1"/>
  <c r="H1196" i="1" s="1"/>
  <c r="J1198" i="1"/>
  <c r="AA1198" i="1" s="1"/>
  <c r="AD1198" i="1"/>
  <c r="H1198" i="1" s="1"/>
  <c r="J1200" i="1"/>
  <c r="AA1200" i="1" s="1"/>
  <c r="AD1200" i="1"/>
  <c r="H1200" i="1" s="1"/>
  <c r="J1202" i="1"/>
  <c r="AA1202" i="1" s="1"/>
  <c r="AD1202" i="1"/>
  <c r="H1202" i="1" s="1"/>
  <c r="N1182" i="1"/>
  <c r="N1184" i="1"/>
  <c r="N1186" i="1"/>
  <c r="N1188" i="1"/>
  <c r="N1190" i="1"/>
  <c r="N1192" i="1"/>
  <c r="N1196" i="1"/>
  <c r="N1198" i="1"/>
  <c r="N1200" i="1"/>
  <c r="J1205" i="1"/>
  <c r="AA1205" i="1" s="1"/>
  <c r="AD1205" i="1"/>
  <c r="J1207" i="1"/>
  <c r="AA1207" i="1" s="1"/>
  <c r="AD1207" i="1"/>
  <c r="H1207" i="1" s="1"/>
  <c r="N1205" i="1"/>
  <c r="N1207" i="1"/>
  <c r="J1210" i="1"/>
  <c r="AA1210" i="1" s="1"/>
  <c r="J1212" i="1"/>
  <c r="AA1212" i="1" s="1"/>
  <c r="J1214" i="1"/>
  <c r="AA1214" i="1" s="1"/>
  <c r="J1216" i="1"/>
  <c r="AA1216" i="1" s="1"/>
  <c r="J1218" i="1"/>
  <c r="N1210" i="1"/>
  <c r="N1212" i="1"/>
  <c r="N1214" i="1"/>
  <c r="N1216" i="1"/>
  <c r="N1218" i="1"/>
  <c r="J1221" i="1"/>
  <c r="J1222" i="1"/>
  <c r="AA1222" i="1" s="1"/>
  <c r="J1223" i="1"/>
  <c r="J1224" i="1"/>
  <c r="AA1224" i="1" s="1"/>
  <c r="J1225" i="1"/>
  <c r="J1226" i="1"/>
  <c r="AA1226" i="1" s="1"/>
  <c r="J1227" i="1"/>
  <c r="N1221" i="1"/>
  <c r="N1222" i="1"/>
  <c r="N1223" i="1"/>
  <c r="N1224" i="1"/>
  <c r="N1225" i="1"/>
  <c r="N1226" i="1"/>
  <c r="N1227" i="1"/>
  <c r="J1229" i="1"/>
  <c r="J1230" i="1"/>
  <c r="AA1230" i="1" s="1"/>
  <c r="J1231" i="1"/>
  <c r="J1232" i="1"/>
  <c r="AA1232" i="1" s="1"/>
  <c r="J1233" i="1"/>
  <c r="J1234" i="1"/>
  <c r="AA1234" i="1" s="1"/>
  <c r="J1235" i="1"/>
  <c r="N1229" i="1"/>
  <c r="N1230" i="1"/>
  <c r="N1231" i="1"/>
  <c r="N1232" i="1"/>
  <c r="N1233" i="1"/>
  <c r="N1234" i="1"/>
  <c r="N1235" i="1"/>
  <c r="J1237" i="1"/>
  <c r="AD1237" i="1"/>
  <c r="H1237" i="1" s="1"/>
  <c r="H1236" i="1" s="1"/>
  <c r="J1240" i="1"/>
  <c r="AA1240" i="1" s="1"/>
  <c r="AJ1239" i="1" s="1"/>
  <c r="AD1240" i="1"/>
  <c r="H1240" i="1" s="1"/>
  <c r="H1239" i="1" s="1"/>
  <c r="N1240" i="1"/>
  <c r="O1239" i="1" s="1"/>
  <c r="J1242" i="1"/>
  <c r="AD1242" i="1"/>
  <c r="H1242" i="1" s="1"/>
  <c r="J1243" i="1"/>
  <c r="AA1243" i="1" s="1"/>
  <c r="AD1243" i="1"/>
  <c r="J1244" i="1"/>
  <c r="AA1244" i="1" s="1"/>
  <c r="AD1244" i="1"/>
  <c r="H1244" i="1" s="1"/>
  <c r="J1245" i="1"/>
  <c r="AA1245" i="1" s="1"/>
  <c r="AD1245" i="1"/>
  <c r="H1245" i="1" s="1"/>
  <c r="J1246" i="1"/>
  <c r="AA1246" i="1" s="1"/>
  <c r="AD1246" i="1"/>
  <c r="H1246" i="1" s="1"/>
  <c r="J1247" i="1"/>
  <c r="AA1247" i="1" s="1"/>
  <c r="AD1247" i="1"/>
  <c r="H1247" i="1" s="1"/>
  <c r="J1250" i="1"/>
  <c r="AA1250" i="1" s="1"/>
  <c r="J1252" i="1"/>
  <c r="AA1252" i="1" s="1"/>
  <c r="N1250" i="1"/>
  <c r="N1252" i="1"/>
  <c r="J1255" i="1"/>
  <c r="N1255" i="1"/>
  <c r="O1254" i="1" s="1"/>
  <c r="J1258" i="1"/>
  <c r="AA1258" i="1" s="1"/>
  <c r="AJ1257" i="1" s="1"/>
  <c r="N1258" i="1"/>
  <c r="O1257" i="1" s="1"/>
  <c r="J1261" i="1"/>
  <c r="AA1261" i="1" s="1"/>
  <c r="J1263" i="1"/>
  <c r="AA1263" i="1" s="1"/>
  <c r="J1265" i="1"/>
  <c r="J1267" i="1"/>
  <c r="J1269" i="1"/>
  <c r="N1261" i="1"/>
  <c r="N1263" i="1"/>
  <c r="N1265" i="1"/>
  <c r="N1267" i="1"/>
  <c r="N1269" i="1"/>
  <c r="J1272" i="1"/>
  <c r="AA1272" i="1" s="1"/>
  <c r="AD1272" i="1"/>
  <c r="H1272" i="1" s="1"/>
  <c r="J1274" i="1"/>
  <c r="AA1274" i="1" s="1"/>
  <c r="AD1274" i="1"/>
  <c r="H1274" i="1" s="1"/>
  <c r="J1276" i="1"/>
  <c r="AA1276" i="1" s="1"/>
  <c r="AD1276" i="1"/>
  <c r="H1276" i="1" s="1"/>
  <c r="J1278" i="1"/>
  <c r="AA1278" i="1" s="1"/>
  <c r="AD1278" i="1"/>
  <c r="H1278" i="1" s="1"/>
  <c r="J1280" i="1"/>
  <c r="AA1280" i="1" s="1"/>
  <c r="AD1280" i="1"/>
  <c r="H1280" i="1" s="1"/>
  <c r="J1282" i="1"/>
  <c r="AA1282" i="1" s="1"/>
  <c r="AD1282" i="1"/>
  <c r="H1282" i="1" s="1"/>
  <c r="N1272" i="1"/>
  <c r="N1274" i="1"/>
  <c r="N1276" i="1"/>
  <c r="N1278" i="1"/>
  <c r="N1280" i="1"/>
  <c r="J1285" i="1"/>
  <c r="AA1285" i="1" s="1"/>
  <c r="AJ1284" i="1" s="1"/>
  <c r="AD1285" i="1"/>
  <c r="H1285" i="1" s="1"/>
  <c r="H1284" i="1" s="1"/>
  <c r="N1285" i="1"/>
  <c r="O1284" i="1" s="1"/>
  <c r="J1288" i="1"/>
  <c r="AA1288" i="1" s="1"/>
  <c r="AD1288" i="1"/>
  <c r="H1288" i="1" s="1"/>
  <c r="J1290" i="1"/>
  <c r="AA1290" i="1" s="1"/>
  <c r="AD1290" i="1"/>
  <c r="H1290" i="1" s="1"/>
  <c r="J1292" i="1"/>
  <c r="AA1292" i="1" s="1"/>
  <c r="AD1292" i="1"/>
  <c r="H1292" i="1" s="1"/>
  <c r="J1294" i="1"/>
  <c r="AA1294" i="1" s="1"/>
  <c r="AD1294" i="1"/>
  <c r="H1294" i="1" s="1"/>
  <c r="J1296" i="1"/>
  <c r="AA1296" i="1" s="1"/>
  <c r="AD1296" i="1"/>
  <c r="H1296" i="1" s="1"/>
  <c r="J1298" i="1"/>
  <c r="AA1298" i="1" s="1"/>
  <c r="AD1298" i="1"/>
  <c r="H1298" i="1" s="1"/>
  <c r="J1300" i="1"/>
  <c r="AA1300" i="1" s="1"/>
  <c r="AD1300" i="1"/>
  <c r="H1300" i="1" s="1"/>
  <c r="J1302" i="1"/>
  <c r="AA1302" i="1" s="1"/>
  <c r="AD1302" i="1"/>
  <c r="H1302" i="1" s="1"/>
  <c r="J1304" i="1"/>
  <c r="AA1304" i="1" s="1"/>
  <c r="AD1304" i="1"/>
  <c r="H1304" i="1" s="1"/>
  <c r="J1306" i="1"/>
  <c r="AA1306" i="1" s="1"/>
  <c r="AD1306" i="1"/>
  <c r="H1306" i="1" s="1"/>
  <c r="J1308" i="1"/>
  <c r="AD1308" i="1"/>
  <c r="H1308" i="1" s="1"/>
  <c r="J1310" i="1"/>
  <c r="AA1310" i="1" s="1"/>
  <c r="AD1310" i="1"/>
  <c r="H1310" i="1" s="1"/>
  <c r="J1312" i="1"/>
  <c r="AA1312" i="1" s="1"/>
  <c r="AD1312" i="1"/>
  <c r="H1312" i="1" s="1"/>
  <c r="J1314" i="1"/>
  <c r="AA1314" i="1" s="1"/>
  <c r="AD1314" i="1"/>
  <c r="H1314" i="1" s="1"/>
  <c r="J1316" i="1"/>
  <c r="AA1316" i="1" s="1"/>
  <c r="AD1316" i="1"/>
  <c r="H1316" i="1" s="1"/>
  <c r="J1318" i="1"/>
  <c r="AA1318" i="1" s="1"/>
  <c r="AD1318" i="1"/>
  <c r="H1318" i="1" s="1"/>
  <c r="N1288" i="1"/>
  <c r="N1290" i="1"/>
  <c r="N1292" i="1"/>
  <c r="N1294" i="1"/>
  <c r="N1296" i="1"/>
  <c r="N1298" i="1"/>
  <c r="N1300" i="1"/>
  <c r="N1302" i="1"/>
  <c r="N1304" i="1"/>
  <c r="N1306" i="1"/>
  <c r="N1308" i="1"/>
  <c r="N1310" i="1"/>
  <c r="N1312" i="1"/>
  <c r="N1314" i="1"/>
  <c r="N1316" i="1"/>
  <c r="J1321" i="1"/>
  <c r="AA1321" i="1" s="1"/>
  <c r="AD1321" i="1"/>
  <c r="J1323" i="1"/>
  <c r="AA1323" i="1" s="1"/>
  <c r="AD1323" i="1"/>
  <c r="H1323" i="1" s="1"/>
  <c r="J1325" i="1"/>
  <c r="AA1325" i="1" s="1"/>
  <c r="AD1325" i="1"/>
  <c r="J1327" i="1"/>
  <c r="AA1327" i="1" s="1"/>
  <c r="AD1327" i="1"/>
  <c r="N1321" i="1"/>
  <c r="N1323" i="1"/>
  <c r="N1325" i="1"/>
  <c r="J1330" i="1"/>
  <c r="AA1330" i="1" s="1"/>
  <c r="AD1330" i="1"/>
  <c r="H1330" i="1" s="1"/>
  <c r="J1332" i="1"/>
  <c r="AA1332" i="1" s="1"/>
  <c r="AD1332" i="1"/>
  <c r="H1332" i="1" s="1"/>
  <c r="J1334" i="1"/>
  <c r="AA1334" i="1" s="1"/>
  <c r="AD1334" i="1"/>
  <c r="H1334" i="1" s="1"/>
  <c r="J1336" i="1"/>
  <c r="AA1336" i="1" s="1"/>
  <c r="AD1336" i="1"/>
  <c r="H1336" i="1" s="1"/>
  <c r="J1338" i="1"/>
  <c r="AA1338" i="1" s="1"/>
  <c r="AD1338" i="1"/>
  <c r="H1338" i="1" s="1"/>
  <c r="J1340" i="1"/>
  <c r="AA1340" i="1" s="1"/>
  <c r="AD1340" i="1"/>
  <c r="H1340" i="1" s="1"/>
  <c r="J1344" i="1"/>
  <c r="AA1344" i="1" s="1"/>
  <c r="AD1344" i="1"/>
  <c r="H1344" i="1" s="1"/>
  <c r="J1346" i="1"/>
  <c r="AA1346" i="1" s="1"/>
  <c r="AD1346" i="1"/>
  <c r="H1346" i="1" s="1"/>
  <c r="J1348" i="1"/>
  <c r="AA1348" i="1" s="1"/>
  <c r="AD1348" i="1"/>
  <c r="H1348" i="1" s="1"/>
  <c r="J1350" i="1"/>
  <c r="AA1350" i="1" s="1"/>
  <c r="AD1350" i="1"/>
  <c r="H1350" i="1" s="1"/>
  <c r="N1330" i="1"/>
  <c r="N1332" i="1"/>
  <c r="N1334" i="1"/>
  <c r="N1336" i="1"/>
  <c r="N1338" i="1"/>
  <c r="N1340" i="1"/>
  <c r="N1344" i="1"/>
  <c r="N1346" i="1"/>
  <c r="N1348" i="1"/>
  <c r="J1353" i="1"/>
  <c r="AA1353" i="1" s="1"/>
  <c r="AD1353" i="1"/>
  <c r="H1353" i="1" s="1"/>
  <c r="J1355" i="1"/>
  <c r="AA1355" i="1" s="1"/>
  <c r="AD1355" i="1"/>
  <c r="H1355" i="1" s="1"/>
  <c r="N1353" i="1"/>
  <c r="N1355" i="1"/>
  <c r="J1358" i="1"/>
  <c r="AA1358" i="1" s="1"/>
  <c r="J1360" i="1"/>
  <c r="AA1360" i="1" s="1"/>
  <c r="J1362" i="1"/>
  <c r="AA1362" i="1" s="1"/>
  <c r="J1364" i="1"/>
  <c r="AA1364" i="1" s="1"/>
  <c r="J1366" i="1"/>
  <c r="AA1366" i="1" s="1"/>
  <c r="N1358" i="1"/>
  <c r="N1360" i="1"/>
  <c r="N1362" i="1"/>
  <c r="N1364" i="1"/>
  <c r="N1366" i="1"/>
  <c r="J1369" i="1"/>
  <c r="AA1369" i="1" s="1"/>
  <c r="J1370" i="1"/>
  <c r="J1371" i="1"/>
  <c r="J1372" i="1"/>
  <c r="J1373" i="1"/>
  <c r="AA1373" i="1" s="1"/>
  <c r="J1374" i="1"/>
  <c r="J1375" i="1"/>
  <c r="N1369" i="1"/>
  <c r="N1370" i="1"/>
  <c r="N1371" i="1"/>
  <c r="N1372" i="1"/>
  <c r="N1373" i="1"/>
  <c r="N1374" i="1"/>
  <c r="N1375" i="1"/>
  <c r="J1377" i="1"/>
  <c r="AA1377" i="1" s="1"/>
  <c r="J1378" i="1"/>
  <c r="AA1378" i="1" s="1"/>
  <c r="J1379" i="1"/>
  <c r="AA1379" i="1" s="1"/>
  <c r="J1380" i="1"/>
  <c r="AA1380" i="1" s="1"/>
  <c r="J1381" i="1"/>
  <c r="AA1381" i="1" s="1"/>
  <c r="J1382" i="1"/>
  <c r="AA1382" i="1" s="1"/>
  <c r="J1383" i="1"/>
  <c r="AA1383" i="1" s="1"/>
  <c r="N1377" i="1"/>
  <c r="N1378" i="1"/>
  <c r="N1379" i="1"/>
  <c r="N1380" i="1"/>
  <c r="N1381" i="1"/>
  <c r="N1382" i="1"/>
  <c r="N1383" i="1"/>
  <c r="J1385" i="1"/>
  <c r="AA1385" i="1" s="1"/>
  <c r="AJ1384" i="1" s="1"/>
  <c r="AD1385" i="1"/>
  <c r="H1385" i="1" s="1"/>
  <c r="H1384" i="1" s="1"/>
  <c r="J1388" i="1"/>
  <c r="AA1388" i="1" s="1"/>
  <c r="AJ1387" i="1" s="1"/>
  <c r="AD1388" i="1"/>
  <c r="N1388" i="1"/>
  <c r="O1387" i="1" s="1"/>
  <c r="J1390" i="1"/>
  <c r="AA1390" i="1" s="1"/>
  <c r="AD1390" i="1"/>
  <c r="H1390" i="1" s="1"/>
  <c r="J1391" i="1"/>
  <c r="AA1391" i="1" s="1"/>
  <c r="AD1391" i="1"/>
  <c r="H1391" i="1" s="1"/>
  <c r="J1392" i="1"/>
  <c r="AA1392" i="1" s="1"/>
  <c r="AD1392" i="1"/>
  <c r="H1392" i="1" s="1"/>
  <c r="J1393" i="1"/>
  <c r="AA1393" i="1" s="1"/>
  <c r="AD1393" i="1"/>
  <c r="H1393" i="1" s="1"/>
  <c r="J1394" i="1"/>
  <c r="AA1394" i="1" s="1"/>
  <c r="AD1394" i="1"/>
  <c r="H1394" i="1" s="1"/>
  <c r="J1395" i="1"/>
  <c r="AA1395" i="1" s="1"/>
  <c r="AD1395" i="1"/>
  <c r="H1395" i="1" s="1"/>
  <c r="J1398" i="1"/>
  <c r="J1400" i="1"/>
  <c r="AA1400" i="1" s="1"/>
  <c r="N1398" i="1"/>
  <c r="N1400" i="1"/>
  <c r="J1403" i="1"/>
  <c r="AA1403" i="1" s="1"/>
  <c r="AJ1402" i="1" s="1"/>
  <c r="N1403" i="1"/>
  <c r="O1402" i="1" s="1"/>
  <c r="J1406" i="1"/>
  <c r="N1406" i="1"/>
  <c r="O1405" i="1" s="1"/>
  <c r="J1409" i="1"/>
  <c r="J1411" i="1"/>
  <c r="AA1411" i="1" s="1"/>
  <c r="J1413" i="1"/>
  <c r="AA1413" i="1" s="1"/>
  <c r="J1415" i="1"/>
  <c r="J1417" i="1"/>
  <c r="AA1417" i="1" s="1"/>
  <c r="N1409" i="1"/>
  <c r="N1411" i="1"/>
  <c r="N1413" i="1"/>
  <c r="N1415" i="1"/>
  <c r="N1417" i="1"/>
  <c r="J1420" i="1"/>
  <c r="AA1420" i="1" s="1"/>
  <c r="AD1420" i="1"/>
  <c r="H1420" i="1" s="1"/>
  <c r="J1422" i="1"/>
  <c r="AA1422" i="1" s="1"/>
  <c r="AD1422" i="1"/>
  <c r="H1422" i="1" s="1"/>
  <c r="J1424" i="1"/>
  <c r="AA1424" i="1" s="1"/>
  <c r="AD1424" i="1"/>
  <c r="H1424" i="1" s="1"/>
  <c r="J1426" i="1"/>
  <c r="AA1426" i="1" s="1"/>
  <c r="AD1426" i="1"/>
  <c r="H1426" i="1" s="1"/>
  <c r="J1428" i="1"/>
  <c r="AA1428" i="1" s="1"/>
  <c r="AD1428" i="1"/>
  <c r="H1428" i="1" s="1"/>
  <c r="J1430" i="1"/>
  <c r="AA1430" i="1" s="1"/>
  <c r="AD1430" i="1"/>
  <c r="H1430" i="1" s="1"/>
  <c r="N1420" i="1"/>
  <c r="N1422" i="1"/>
  <c r="N1424" i="1"/>
  <c r="N1426" i="1"/>
  <c r="N1428" i="1"/>
  <c r="J1433" i="1"/>
  <c r="AA1433" i="1" s="1"/>
  <c r="AJ1432" i="1" s="1"/>
  <c r="AD1433" i="1"/>
  <c r="N1433" i="1"/>
  <c r="O1432" i="1" s="1"/>
  <c r="J1436" i="1"/>
  <c r="AA1436" i="1" s="1"/>
  <c r="AD1436" i="1"/>
  <c r="H1436" i="1" s="1"/>
  <c r="J1438" i="1"/>
  <c r="AA1438" i="1" s="1"/>
  <c r="AD1438" i="1"/>
  <c r="H1438" i="1" s="1"/>
  <c r="J1440" i="1"/>
  <c r="AA1440" i="1" s="1"/>
  <c r="AD1440" i="1"/>
  <c r="H1440" i="1" s="1"/>
  <c r="J1442" i="1"/>
  <c r="AA1442" i="1" s="1"/>
  <c r="AD1442" i="1"/>
  <c r="H1442" i="1" s="1"/>
  <c r="J1444" i="1"/>
  <c r="AA1444" i="1" s="1"/>
  <c r="AD1444" i="1"/>
  <c r="H1444" i="1" s="1"/>
  <c r="J1446" i="1"/>
  <c r="AD1446" i="1"/>
  <c r="H1446" i="1" s="1"/>
  <c r="J1448" i="1"/>
  <c r="AA1448" i="1" s="1"/>
  <c r="AD1448" i="1"/>
  <c r="H1448" i="1" s="1"/>
  <c r="J1450" i="1"/>
  <c r="AA1450" i="1" s="1"/>
  <c r="AD1450" i="1"/>
  <c r="H1450" i="1" s="1"/>
  <c r="J1452" i="1"/>
  <c r="AA1452" i="1" s="1"/>
  <c r="AD1452" i="1"/>
  <c r="H1452" i="1" s="1"/>
  <c r="J1454" i="1"/>
  <c r="AA1454" i="1" s="1"/>
  <c r="AD1454" i="1"/>
  <c r="H1454" i="1" s="1"/>
  <c r="J1456" i="1"/>
  <c r="AA1456" i="1" s="1"/>
  <c r="AD1456" i="1"/>
  <c r="H1456" i="1" s="1"/>
  <c r="J1458" i="1"/>
  <c r="AA1458" i="1" s="1"/>
  <c r="AD1458" i="1"/>
  <c r="H1458" i="1" s="1"/>
  <c r="J1460" i="1"/>
  <c r="AA1460" i="1" s="1"/>
  <c r="AD1460" i="1"/>
  <c r="H1460" i="1" s="1"/>
  <c r="J1462" i="1"/>
  <c r="AA1462" i="1" s="1"/>
  <c r="AD1462" i="1"/>
  <c r="H1462" i="1" s="1"/>
  <c r="J1464" i="1"/>
  <c r="AA1464" i="1" s="1"/>
  <c r="AD1464" i="1"/>
  <c r="H1464" i="1" s="1"/>
  <c r="J1466" i="1"/>
  <c r="AA1466" i="1" s="1"/>
  <c r="AD1466" i="1"/>
  <c r="H1466" i="1" s="1"/>
  <c r="N1436" i="1"/>
  <c r="N1438" i="1"/>
  <c r="N1440" i="1"/>
  <c r="N1442" i="1"/>
  <c r="N1444" i="1"/>
  <c r="N1446" i="1"/>
  <c r="N1448" i="1"/>
  <c r="N1450" i="1"/>
  <c r="N1452" i="1"/>
  <c r="N1454" i="1"/>
  <c r="N1456" i="1"/>
  <c r="N1458" i="1"/>
  <c r="N1460" i="1"/>
  <c r="N1462" i="1"/>
  <c r="N1464" i="1"/>
  <c r="J1469" i="1"/>
  <c r="AA1469" i="1" s="1"/>
  <c r="AD1469" i="1"/>
  <c r="J1471" i="1"/>
  <c r="AA1471" i="1" s="1"/>
  <c r="AD1471" i="1"/>
  <c r="H1471" i="1" s="1"/>
  <c r="J1473" i="1"/>
  <c r="AA1473" i="1" s="1"/>
  <c r="AD1473" i="1"/>
  <c r="J1475" i="1"/>
  <c r="AA1475" i="1" s="1"/>
  <c r="AD1475" i="1"/>
  <c r="H1475" i="1" s="1"/>
  <c r="N1469" i="1"/>
  <c r="N1471" i="1"/>
  <c r="N1473" i="1"/>
  <c r="J1478" i="1"/>
  <c r="AA1478" i="1" s="1"/>
  <c r="AD1478" i="1"/>
  <c r="H1478" i="1" s="1"/>
  <c r="J1480" i="1"/>
  <c r="AA1480" i="1" s="1"/>
  <c r="AD1480" i="1"/>
  <c r="H1480" i="1" s="1"/>
  <c r="J1482" i="1"/>
  <c r="AA1482" i="1" s="1"/>
  <c r="AD1482" i="1"/>
  <c r="H1482" i="1" s="1"/>
  <c r="J1484" i="1"/>
  <c r="AA1484" i="1" s="1"/>
  <c r="AD1484" i="1"/>
  <c r="H1484" i="1" s="1"/>
  <c r="J1486" i="1"/>
  <c r="AA1486" i="1" s="1"/>
  <c r="AD1486" i="1"/>
  <c r="H1486" i="1" s="1"/>
  <c r="J1488" i="1"/>
  <c r="AA1488" i="1" s="1"/>
  <c r="AD1488" i="1"/>
  <c r="H1488" i="1" s="1"/>
  <c r="J1492" i="1"/>
  <c r="AA1492" i="1" s="1"/>
  <c r="AD1492" i="1"/>
  <c r="H1492" i="1" s="1"/>
  <c r="J1494" i="1"/>
  <c r="AA1494" i="1" s="1"/>
  <c r="AD1494" i="1"/>
  <c r="H1494" i="1" s="1"/>
  <c r="J1496" i="1"/>
  <c r="AA1496" i="1" s="1"/>
  <c r="AD1496" i="1"/>
  <c r="H1496" i="1" s="1"/>
  <c r="J1498" i="1"/>
  <c r="AA1498" i="1" s="1"/>
  <c r="AD1498" i="1"/>
  <c r="H1498" i="1" s="1"/>
  <c r="N1478" i="1"/>
  <c r="N1480" i="1"/>
  <c r="N1482" i="1"/>
  <c r="N1484" i="1"/>
  <c r="N1486" i="1"/>
  <c r="N1488" i="1"/>
  <c r="N1492" i="1"/>
  <c r="N1494" i="1"/>
  <c r="N1496" i="1"/>
  <c r="J1501" i="1"/>
  <c r="AA1501" i="1" s="1"/>
  <c r="AD1501" i="1"/>
  <c r="J1503" i="1"/>
  <c r="AA1503" i="1" s="1"/>
  <c r="AD1503" i="1"/>
  <c r="N1501" i="1"/>
  <c r="N1503" i="1"/>
  <c r="J1506" i="1"/>
  <c r="I1506" i="1" s="1"/>
  <c r="J1508" i="1"/>
  <c r="AA1508" i="1" s="1"/>
  <c r="J1510" i="1"/>
  <c r="AA1510" i="1" s="1"/>
  <c r="J1512" i="1"/>
  <c r="J1514" i="1"/>
  <c r="I1514" i="1" s="1"/>
  <c r="N1506" i="1"/>
  <c r="N1508" i="1"/>
  <c r="N1510" i="1"/>
  <c r="N1512" i="1"/>
  <c r="N1514" i="1"/>
  <c r="J1517" i="1"/>
  <c r="AA1517" i="1" s="1"/>
  <c r="J1518" i="1"/>
  <c r="AA1518" i="1" s="1"/>
  <c r="J1519" i="1"/>
  <c r="J1520" i="1"/>
  <c r="AA1520" i="1" s="1"/>
  <c r="J1521" i="1"/>
  <c r="AA1521" i="1" s="1"/>
  <c r="J1522" i="1"/>
  <c r="AA1522" i="1" s="1"/>
  <c r="J1523" i="1"/>
  <c r="N1517" i="1"/>
  <c r="N1518" i="1"/>
  <c r="N1519" i="1"/>
  <c r="N1520" i="1"/>
  <c r="N1521" i="1"/>
  <c r="N1522" i="1"/>
  <c r="N1523" i="1"/>
  <c r="J1525" i="1"/>
  <c r="I1525" i="1" s="1"/>
  <c r="J1526" i="1"/>
  <c r="AA1526" i="1" s="1"/>
  <c r="J1527" i="1"/>
  <c r="AA1527" i="1" s="1"/>
  <c r="J1528" i="1"/>
  <c r="J1529" i="1"/>
  <c r="J1530" i="1"/>
  <c r="AA1530" i="1" s="1"/>
  <c r="J1531" i="1"/>
  <c r="AA1531" i="1" s="1"/>
  <c r="N1525" i="1"/>
  <c r="N1526" i="1"/>
  <c r="N1527" i="1"/>
  <c r="N1528" i="1"/>
  <c r="N1529" i="1"/>
  <c r="N1530" i="1"/>
  <c r="N1531" i="1"/>
  <c r="J1533" i="1"/>
  <c r="AA1533" i="1" s="1"/>
  <c r="AJ1532" i="1" s="1"/>
  <c r="AD1533" i="1"/>
  <c r="J1536" i="1"/>
  <c r="AA1536" i="1" s="1"/>
  <c r="AJ1535" i="1" s="1"/>
  <c r="AD1536" i="1"/>
  <c r="N1536" i="1"/>
  <c r="O1535" i="1" s="1"/>
  <c r="J1538" i="1"/>
  <c r="AA1538" i="1" s="1"/>
  <c r="AD1538" i="1"/>
  <c r="H1538" i="1" s="1"/>
  <c r="J1539" i="1"/>
  <c r="AA1539" i="1" s="1"/>
  <c r="AD1539" i="1"/>
  <c r="H1539" i="1" s="1"/>
  <c r="J1540" i="1"/>
  <c r="AA1540" i="1" s="1"/>
  <c r="AD1540" i="1"/>
  <c r="H1540" i="1" s="1"/>
  <c r="J1541" i="1"/>
  <c r="AA1541" i="1" s="1"/>
  <c r="AD1541" i="1"/>
  <c r="H1541" i="1" s="1"/>
  <c r="J1542" i="1"/>
  <c r="AA1542" i="1" s="1"/>
  <c r="AD1542" i="1"/>
  <c r="H1542" i="1" s="1"/>
  <c r="J1543" i="1"/>
  <c r="AA1543" i="1" s="1"/>
  <c r="AD1543" i="1"/>
  <c r="H1543" i="1" s="1"/>
  <c r="J1546" i="1"/>
  <c r="J1548" i="1"/>
  <c r="N1546" i="1"/>
  <c r="N1548" i="1"/>
  <c r="J1551" i="1"/>
  <c r="N1551" i="1"/>
  <c r="O1550" i="1" s="1"/>
  <c r="J1554" i="1"/>
  <c r="AA1554" i="1" s="1"/>
  <c r="AJ1553" i="1" s="1"/>
  <c r="N1554" i="1"/>
  <c r="O1553" i="1" s="1"/>
  <c r="J1557" i="1"/>
  <c r="J1559" i="1"/>
  <c r="AA1559" i="1" s="1"/>
  <c r="J1561" i="1"/>
  <c r="AA1561" i="1" s="1"/>
  <c r="J1563" i="1"/>
  <c r="J1565" i="1"/>
  <c r="I1565" i="1" s="1"/>
  <c r="N1557" i="1"/>
  <c r="N1559" i="1"/>
  <c r="N1561" i="1"/>
  <c r="N1563" i="1"/>
  <c r="N1565" i="1"/>
  <c r="J1568" i="1"/>
  <c r="AA1568" i="1" s="1"/>
  <c r="AD1568" i="1"/>
  <c r="H1568" i="1" s="1"/>
  <c r="J1570" i="1"/>
  <c r="AA1570" i="1" s="1"/>
  <c r="AD1570" i="1"/>
  <c r="H1570" i="1" s="1"/>
  <c r="J1572" i="1"/>
  <c r="AA1572" i="1" s="1"/>
  <c r="AD1572" i="1"/>
  <c r="H1572" i="1" s="1"/>
  <c r="J1574" i="1"/>
  <c r="AA1574" i="1" s="1"/>
  <c r="AD1574" i="1"/>
  <c r="H1574" i="1" s="1"/>
  <c r="J1576" i="1"/>
  <c r="AA1576" i="1" s="1"/>
  <c r="AD1576" i="1"/>
  <c r="H1576" i="1" s="1"/>
  <c r="J1578" i="1"/>
  <c r="AA1578" i="1" s="1"/>
  <c r="AD1578" i="1"/>
  <c r="H1578" i="1" s="1"/>
  <c r="N1568" i="1"/>
  <c r="N1570" i="1"/>
  <c r="N1572" i="1"/>
  <c r="N1574" i="1"/>
  <c r="N1576" i="1"/>
  <c r="J1581" i="1"/>
  <c r="AA1581" i="1" s="1"/>
  <c r="AJ1580" i="1" s="1"/>
  <c r="AD1581" i="1"/>
  <c r="H1581" i="1" s="1"/>
  <c r="H1580" i="1" s="1"/>
  <c r="N1581" i="1"/>
  <c r="O1580" i="1" s="1"/>
  <c r="J1584" i="1"/>
  <c r="AA1584" i="1" s="1"/>
  <c r="AD1584" i="1"/>
  <c r="H1584" i="1" s="1"/>
  <c r="J1586" i="1"/>
  <c r="AA1586" i="1" s="1"/>
  <c r="AD1586" i="1"/>
  <c r="H1586" i="1" s="1"/>
  <c r="J1588" i="1"/>
  <c r="AA1588" i="1" s="1"/>
  <c r="AD1588" i="1"/>
  <c r="H1588" i="1" s="1"/>
  <c r="J1590" i="1"/>
  <c r="AA1590" i="1" s="1"/>
  <c r="AD1590" i="1"/>
  <c r="H1590" i="1" s="1"/>
  <c r="J1592" i="1"/>
  <c r="AA1592" i="1" s="1"/>
  <c r="AD1592" i="1"/>
  <c r="H1592" i="1" s="1"/>
  <c r="J1594" i="1"/>
  <c r="AA1594" i="1" s="1"/>
  <c r="AD1594" i="1"/>
  <c r="H1594" i="1" s="1"/>
  <c r="J1596" i="1"/>
  <c r="AA1596" i="1" s="1"/>
  <c r="AD1596" i="1"/>
  <c r="H1596" i="1" s="1"/>
  <c r="J1598" i="1"/>
  <c r="AA1598" i="1" s="1"/>
  <c r="AD1598" i="1"/>
  <c r="H1598" i="1" s="1"/>
  <c r="J1600" i="1"/>
  <c r="AA1600" i="1" s="1"/>
  <c r="AD1600" i="1"/>
  <c r="H1600" i="1" s="1"/>
  <c r="J1602" i="1"/>
  <c r="AA1602" i="1" s="1"/>
  <c r="AD1602" i="1"/>
  <c r="H1602" i="1" s="1"/>
  <c r="J1604" i="1"/>
  <c r="AA1604" i="1" s="1"/>
  <c r="AD1604" i="1"/>
  <c r="H1604" i="1" s="1"/>
  <c r="J1606" i="1"/>
  <c r="AA1606" i="1" s="1"/>
  <c r="AD1606" i="1"/>
  <c r="H1606" i="1" s="1"/>
  <c r="J1608" i="1"/>
  <c r="AA1608" i="1" s="1"/>
  <c r="AD1608" i="1"/>
  <c r="H1608" i="1" s="1"/>
  <c r="J1610" i="1"/>
  <c r="AA1610" i="1" s="1"/>
  <c r="AD1610" i="1"/>
  <c r="H1610" i="1" s="1"/>
  <c r="J1612" i="1"/>
  <c r="AA1612" i="1" s="1"/>
  <c r="AD1612" i="1"/>
  <c r="H1612" i="1" s="1"/>
  <c r="J1614" i="1"/>
  <c r="AA1614" i="1" s="1"/>
  <c r="AD1614" i="1"/>
  <c r="H1614" i="1" s="1"/>
  <c r="N1584" i="1"/>
  <c r="N1586" i="1"/>
  <c r="N1588" i="1"/>
  <c r="N1590" i="1"/>
  <c r="N1592" i="1"/>
  <c r="N1594" i="1"/>
  <c r="N1596" i="1"/>
  <c r="N1598" i="1"/>
  <c r="N1600" i="1"/>
  <c r="N1602" i="1"/>
  <c r="N1604" i="1"/>
  <c r="N1606" i="1"/>
  <c r="N1608" i="1"/>
  <c r="N1610" i="1"/>
  <c r="N1612" i="1"/>
  <c r="J1616" i="1"/>
  <c r="AA1616" i="1" s="1"/>
  <c r="AD1616" i="1"/>
  <c r="H1616" i="1" s="1"/>
  <c r="J1618" i="1"/>
  <c r="AA1618" i="1" s="1"/>
  <c r="AD1618" i="1"/>
  <c r="H1618" i="1" s="1"/>
  <c r="J1620" i="1"/>
  <c r="AA1620" i="1" s="1"/>
  <c r="AD1620" i="1"/>
  <c r="H1620" i="1" s="1"/>
  <c r="J1622" i="1"/>
  <c r="AA1622" i="1" s="1"/>
  <c r="AD1622" i="1"/>
  <c r="H1622" i="1" s="1"/>
  <c r="N1616" i="1"/>
  <c r="N1618" i="1"/>
  <c r="N1620" i="1"/>
  <c r="J1625" i="1"/>
  <c r="AA1625" i="1" s="1"/>
  <c r="AD1625" i="1"/>
  <c r="H1625" i="1" s="1"/>
  <c r="J1627" i="1"/>
  <c r="AA1627" i="1" s="1"/>
  <c r="AD1627" i="1"/>
  <c r="H1627" i="1" s="1"/>
  <c r="J1629" i="1"/>
  <c r="AA1629" i="1" s="1"/>
  <c r="AD1629" i="1"/>
  <c r="H1629" i="1" s="1"/>
  <c r="J1631" i="1"/>
  <c r="AA1631" i="1" s="1"/>
  <c r="AD1631" i="1"/>
  <c r="H1631" i="1" s="1"/>
  <c r="J1633" i="1"/>
  <c r="AA1633" i="1" s="1"/>
  <c r="AD1633" i="1"/>
  <c r="J1635" i="1"/>
  <c r="AA1635" i="1" s="1"/>
  <c r="AD1635" i="1"/>
  <c r="H1635" i="1" s="1"/>
  <c r="J1639" i="1"/>
  <c r="AA1639" i="1" s="1"/>
  <c r="AD1639" i="1"/>
  <c r="J1641" i="1"/>
  <c r="AA1641" i="1" s="1"/>
  <c r="AD1641" i="1"/>
  <c r="H1641" i="1" s="1"/>
  <c r="J1643" i="1"/>
  <c r="AA1643" i="1" s="1"/>
  <c r="AD1643" i="1"/>
  <c r="H1643" i="1" s="1"/>
  <c r="J1645" i="1"/>
  <c r="AA1645" i="1" s="1"/>
  <c r="AD1645" i="1"/>
  <c r="H1645" i="1" s="1"/>
  <c r="N1625" i="1"/>
  <c r="N1627" i="1"/>
  <c r="N1629" i="1"/>
  <c r="N1631" i="1"/>
  <c r="N1633" i="1"/>
  <c r="N1635" i="1"/>
  <c r="N1639" i="1"/>
  <c r="N1641" i="1"/>
  <c r="N1643" i="1"/>
  <c r="J1648" i="1"/>
  <c r="AA1648" i="1" s="1"/>
  <c r="AD1648" i="1"/>
  <c r="H1648" i="1" s="1"/>
  <c r="J1650" i="1"/>
  <c r="AA1650" i="1" s="1"/>
  <c r="AD1650" i="1"/>
  <c r="N1648" i="1"/>
  <c r="N1650" i="1"/>
  <c r="J1653" i="1"/>
  <c r="J1655" i="1"/>
  <c r="J1657" i="1"/>
  <c r="J1659" i="1"/>
  <c r="AA1659" i="1" s="1"/>
  <c r="J1661" i="1"/>
  <c r="N1653" i="1"/>
  <c r="N1655" i="1"/>
  <c r="N1657" i="1"/>
  <c r="N1659" i="1"/>
  <c r="N1661" i="1"/>
  <c r="J1664" i="1"/>
  <c r="J1665" i="1"/>
  <c r="AA1665" i="1" s="1"/>
  <c r="J1666" i="1"/>
  <c r="J1667" i="1"/>
  <c r="J1668" i="1"/>
  <c r="J1669" i="1"/>
  <c r="AA1669" i="1" s="1"/>
  <c r="J1670" i="1"/>
  <c r="N1664" i="1"/>
  <c r="N1665" i="1"/>
  <c r="N1666" i="1"/>
  <c r="N1667" i="1"/>
  <c r="N1668" i="1"/>
  <c r="N1669" i="1"/>
  <c r="N1670" i="1"/>
  <c r="J1672" i="1"/>
  <c r="J1673" i="1"/>
  <c r="J1674" i="1"/>
  <c r="J1675" i="1"/>
  <c r="AA1675" i="1" s="1"/>
  <c r="J1676" i="1"/>
  <c r="J1677" i="1"/>
  <c r="J1678" i="1"/>
  <c r="N1672" i="1"/>
  <c r="N1673" i="1"/>
  <c r="N1674" i="1"/>
  <c r="N1675" i="1"/>
  <c r="N1676" i="1"/>
  <c r="N1677" i="1"/>
  <c r="N1678" i="1"/>
  <c r="J1680" i="1"/>
  <c r="AD1680" i="1"/>
  <c r="H1680" i="1" s="1"/>
  <c r="H1679" i="1" s="1"/>
  <c r="J1683" i="1"/>
  <c r="AA1683" i="1" s="1"/>
  <c r="AJ1682" i="1" s="1"/>
  <c r="AD1683" i="1"/>
  <c r="N1683" i="1"/>
  <c r="O1682" i="1" s="1"/>
  <c r="J1685" i="1"/>
  <c r="AA1685" i="1" s="1"/>
  <c r="AD1685" i="1"/>
  <c r="J1686" i="1"/>
  <c r="AA1686" i="1" s="1"/>
  <c r="AD1686" i="1"/>
  <c r="J1687" i="1"/>
  <c r="AA1687" i="1" s="1"/>
  <c r="AD1687" i="1"/>
  <c r="J1688" i="1"/>
  <c r="AA1688" i="1" s="1"/>
  <c r="AD1688" i="1"/>
  <c r="J1689" i="1"/>
  <c r="AA1689" i="1" s="1"/>
  <c r="AD1689" i="1"/>
  <c r="J1690" i="1"/>
  <c r="AA1690" i="1" s="1"/>
  <c r="AD1690" i="1"/>
  <c r="H1690" i="1" s="1"/>
  <c r="J1693" i="1"/>
  <c r="N1693" i="1"/>
  <c r="O1692" i="1" s="1"/>
  <c r="J1696" i="1"/>
  <c r="AA1696" i="1" s="1"/>
  <c r="AJ1695" i="1" s="1"/>
  <c r="N1696" i="1"/>
  <c r="O1695" i="1" s="1"/>
  <c r="J1699" i="1"/>
  <c r="J1701" i="1"/>
  <c r="J1703" i="1"/>
  <c r="AA1703" i="1" s="1"/>
  <c r="J1705" i="1"/>
  <c r="J1707" i="1"/>
  <c r="N1699" i="1"/>
  <c r="N1701" i="1"/>
  <c r="N1703" i="1"/>
  <c r="N1705" i="1"/>
  <c r="N1707" i="1"/>
  <c r="J1710" i="1"/>
  <c r="AA1710" i="1" s="1"/>
  <c r="AD1710" i="1"/>
  <c r="H1710" i="1" s="1"/>
  <c r="J1712" i="1"/>
  <c r="AA1712" i="1" s="1"/>
  <c r="AD1712" i="1"/>
  <c r="H1712" i="1" s="1"/>
  <c r="J1714" i="1"/>
  <c r="AA1714" i="1" s="1"/>
  <c r="AD1714" i="1"/>
  <c r="J1716" i="1"/>
  <c r="AA1716" i="1" s="1"/>
  <c r="AD1716" i="1"/>
  <c r="H1716" i="1" s="1"/>
  <c r="J1718" i="1"/>
  <c r="AA1718" i="1" s="1"/>
  <c r="AD1718" i="1"/>
  <c r="J1720" i="1"/>
  <c r="AA1720" i="1" s="1"/>
  <c r="AD1720" i="1"/>
  <c r="H1720" i="1" s="1"/>
  <c r="N1710" i="1"/>
  <c r="N1712" i="1"/>
  <c r="N1714" i="1"/>
  <c r="N1716" i="1"/>
  <c r="N1718" i="1"/>
  <c r="J1723" i="1"/>
  <c r="AA1723" i="1" s="1"/>
  <c r="AJ1722" i="1" s="1"/>
  <c r="AD1723" i="1"/>
  <c r="H1723" i="1" s="1"/>
  <c r="H1722" i="1" s="1"/>
  <c r="S1722" i="1" s="1"/>
  <c r="N1723" i="1"/>
  <c r="O1722" i="1" s="1"/>
  <c r="J1726" i="1"/>
  <c r="AD1726" i="1"/>
  <c r="J1728" i="1"/>
  <c r="AA1728" i="1" s="1"/>
  <c r="AD1728" i="1"/>
  <c r="J1730" i="1"/>
  <c r="AA1730" i="1" s="1"/>
  <c r="AD1730" i="1"/>
  <c r="J1732" i="1"/>
  <c r="AD1732" i="1"/>
  <c r="H1732" i="1" s="1"/>
  <c r="J1734" i="1"/>
  <c r="AA1734" i="1" s="1"/>
  <c r="AD1734" i="1"/>
  <c r="J1736" i="1"/>
  <c r="AD1736" i="1"/>
  <c r="J1738" i="1"/>
  <c r="AA1738" i="1" s="1"/>
  <c r="AD1738" i="1"/>
  <c r="J1740" i="1"/>
  <c r="AD1740" i="1"/>
  <c r="J1742" i="1"/>
  <c r="AA1742" i="1" s="1"/>
  <c r="AD1742" i="1"/>
  <c r="J1744" i="1"/>
  <c r="AD1744" i="1"/>
  <c r="H1744" i="1" s="1"/>
  <c r="J1746" i="1"/>
  <c r="AA1746" i="1" s="1"/>
  <c r="AD1746" i="1"/>
  <c r="J1748" i="1"/>
  <c r="AD1748" i="1"/>
  <c r="H1748" i="1" s="1"/>
  <c r="J1750" i="1"/>
  <c r="AA1750" i="1" s="1"/>
  <c r="AD1750" i="1"/>
  <c r="J1752" i="1"/>
  <c r="AD1752" i="1"/>
  <c r="J1754" i="1"/>
  <c r="AA1754" i="1" s="1"/>
  <c r="AD1754" i="1"/>
  <c r="J1756" i="1"/>
  <c r="AD1756" i="1"/>
  <c r="N1726" i="1"/>
  <c r="N1728" i="1"/>
  <c r="N1730" i="1"/>
  <c r="N1732" i="1"/>
  <c r="N1734" i="1"/>
  <c r="N1736" i="1"/>
  <c r="N1738" i="1"/>
  <c r="N1740" i="1"/>
  <c r="N1742" i="1"/>
  <c r="N1744" i="1"/>
  <c r="N1746" i="1"/>
  <c r="N1748" i="1"/>
  <c r="N1750" i="1"/>
  <c r="N1752" i="1"/>
  <c r="N1754" i="1"/>
  <c r="J1758" i="1"/>
  <c r="AA1758" i="1" s="1"/>
  <c r="AD1758" i="1"/>
  <c r="H1758" i="1" s="1"/>
  <c r="J1761" i="1"/>
  <c r="AA1761" i="1" s="1"/>
  <c r="AD1761" i="1"/>
  <c r="H1761" i="1" s="1"/>
  <c r="J1763" i="1"/>
  <c r="AA1763" i="1" s="1"/>
  <c r="AD1763" i="1"/>
  <c r="H1763" i="1" s="1"/>
  <c r="J1765" i="1"/>
  <c r="AA1765" i="1" s="1"/>
  <c r="AD1765" i="1"/>
  <c r="H1765" i="1" s="1"/>
  <c r="N1758" i="1"/>
  <c r="N1761" i="1"/>
  <c r="N1763" i="1"/>
  <c r="J1768" i="1"/>
  <c r="AA1768" i="1" s="1"/>
  <c r="AD1768" i="1"/>
  <c r="H1768" i="1" s="1"/>
  <c r="J1771" i="1"/>
  <c r="AA1771" i="1" s="1"/>
  <c r="AD1771" i="1"/>
  <c r="H1771" i="1" s="1"/>
  <c r="J1773" i="1"/>
  <c r="AA1773" i="1" s="1"/>
  <c r="AD1773" i="1"/>
  <c r="J1775" i="1"/>
  <c r="AA1775" i="1" s="1"/>
  <c r="AD1775" i="1"/>
  <c r="H1775" i="1" s="1"/>
  <c r="J1777" i="1"/>
  <c r="AD1777" i="1"/>
  <c r="J1779" i="1"/>
  <c r="AA1779" i="1" s="1"/>
  <c r="AD1779" i="1"/>
  <c r="H1779" i="1" s="1"/>
  <c r="J1783" i="1"/>
  <c r="AD1783" i="1"/>
  <c r="H1783" i="1" s="1"/>
  <c r="J1785" i="1"/>
  <c r="AA1785" i="1" s="1"/>
  <c r="AD1785" i="1"/>
  <c r="H1785" i="1" s="1"/>
  <c r="J1787" i="1"/>
  <c r="AD1787" i="1"/>
  <c r="H1787" i="1" s="1"/>
  <c r="J1789" i="1"/>
  <c r="AA1789" i="1" s="1"/>
  <c r="AD1789" i="1"/>
  <c r="H1789" i="1" s="1"/>
  <c r="N1768" i="1"/>
  <c r="N1771" i="1"/>
  <c r="N1773" i="1"/>
  <c r="N1775" i="1"/>
  <c r="N1777" i="1"/>
  <c r="N1779" i="1"/>
  <c r="N1783" i="1"/>
  <c r="N1785" i="1"/>
  <c r="N1787" i="1"/>
  <c r="J1792" i="1"/>
  <c r="AA1792" i="1" s="1"/>
  <c r="AD1792" i="1"/>
  <c r="H1792" i="1" s="1"/>
  <c r="J1794" i="1"/>
  <c r="AA1794" i="1" s="1"/>
  <c r="AD1794" i="1"/>
  <c r="H1794" i="1" s="1"/>
  <c r="N1792" i="1"/>
  <c r="N1794" i="1"/>
  <c r="J1797" i="1"/>
  <c r="J1799" i="1"/>
  <c r="J1801" i="1"/>
  <c r="AA1801" i="1" s="1"/>
  <c r="J1803" i="1"/>
  <c r="AA1803" i="1" s="1"/>
  <c r="J1805" i="1"/>
  <c r="N1797" i="1"/>
  <c r="N1799" i="1"/>
  <c r="N1801" i="1"/>
  <c r="N1803" i="1"/>
  <c r="N1805" i="1"/>
  <c r="J1808" i="1"/>
  <c r="AA1808" i="1" s="1"/>
  <c r="J1809" i="1"/>
  <c r="AA1809" i="1" s="1"/>
  <c r="J1810" i="1"/>
  <c r="J1811" i="1"/>
  <c r="J1812" i="1"/>
  <c r="AA1812" i="1" s="1"/>
  <c r="J1813" i="1"/>
  <c r="AA1813" i="1" s="1"/>
  <c r="J1814" i="1"/>
  <c r="N1808" i="1"/>
  <c r="N1809" i="1"/>
  <c r="N1810" i="1"/>
  <c r="N1811" i="1"/>
  <c r="N1812" i="1"/>
  <c r="N1813" i="1"/>
  <c r="N1814" i="1"/>
  <c r="J1816" i="1"/>
  <c r="J1817" i="1"/>
  <c r="AA1817" i="1" s="1"/>
  <c r="J1818" i="1"/>
  <c r="AA1818" i="1" s="1"/>
  <c r="J1819" i="1"/>
  <c r="AA1819" i="1" s="1"/>
  <c r="J1820" i="1"/>
  <c r="J1821" i="1"/>
  <c r="AA1821" i="1" s="1"/>
  <c r="J1822" i="1"/>
  <c r="AA1822" i="1" s="1"/>
  <c r="N1816" i="1"/>
  <c r="N1817" i="1"/>
  <c r="N1818" i="1"/>
  <c r="N1819" i="1"/>
  <c r="N1820" i="1"/>
  <c r="N1821" i="1"/>
  <c r="N1822" i="1"/>
  <c r="J1824" i="1"/>
  <c r="AA1824" i="1" s="1"/>
  <c r="AJ1823" i="1" s="1"/>
  <c r="AD1824" i="1"/>
  <c r="H1824" i="1" s="1"/>
  <c r="H1823" i="1" s="1"/>
  <c r="J1827" i="1"/>
  <c r="AA1827" i="1" s="1"/>
  <c r="AJ1826" i="1" s="1"/>
  <c r="AD1827" i="1"/>
  <c r="H1827" i="1" s="1"/>
  <c r="H1826" i="1" s="1"/>
  <c r="N1827" i="1"/>
  <c r="O1826" i="1" s="1"/>
  <c r="J1829" i="1"/>
  <c r="AA1829" i="1" s="1"/>
  <c r="AD1829" i="1"/>
  <c r="H1829" i="1" s="1"/>
  <c r="J1830" i="1"/>
  <c r="AA1830" i="1" s="1"/>
  <c r="AD1830" i="1"/>
  <c r="J1831" i="1"/>
  <c r="AA1831" i="1" s="1"/>
  <c r="AD1831" i="1"/>
  <c r="H1831" i="1" s="1"/>
  <c r="J1832" i="1"/>
  <c r="AA1832" i="1" s="1"/>
  <c r="AD1832" i="1"/>
  <c r="H1832" i="1" s="1"/>
  <c r="J1833" i="1"/>
  <c r="AD1833" i="1"/>
  <c r="H1833" i="1" s="1"/>
  <c r="J1834" i="1"/>
  <c r="AA1834" i="1" s="1"/>
  <c r="AD1834" i="1"/>
  <c r="H1834" i="1" s="1"/>
  <c r="J1837" i="1"/>
  <c r="AA1837" i="1" s="1"/>
  <c r="J1839" i="1"/>
  <c r="N1837" i="1"/>
  <c r="N1839" i="1"/>
  <c r="J1842" i="1"/>
  <c r="AA1842" i="1" s="1"/>
  <c r="AJ1841" i="1" s="1"/>
  <c r="N1842" i="1"/>
  <c r="O1841" i="1" s="1"/>
  <c r="J1845" i="1"/>
  <c r="N1845" i="1"/>
  <c r="O1844" i="1" s="1"/>
  <c r="J1848" i="1"/>
  <c r="J1850" i="1"/>
  <c r="AA1850" i="1" s="1"/>
  <c r="J1852" i="1"/>
  <c r="AA1852" i="1" s="1"/>
  <c r="J1854" i="1"/>
  <c r="AA1854" i="1" s="1"/>
  <c r="J1856" i="1"/>
  <c r="AA1856" i="1" s="1"/>
  <c r="N1848" i="1"/>
  <c r="N1850" i="1"/>
  <c r="N1852" i="1"/>
  <c r="N1854" i="1"/>
  <c r="N1856" i="1"/>
  <c r="J1859" i="1"/>
  <c r="AA1859" i="1" s="1"/>
  <c r="AD1859" i="1"/>
  <c r="H1859" i="1" s="1"/>
  <c r="J1861" i="1"/>
  <c r="AA1861" i="1" s="1"/>
  <c r="AD1861" i="1"/>
  <c r="H1861" i="1" s="1"/>
  <c r="J1863" i="1"/>
  <c r="AA1863" i="1" s="1"/>
  <c r="AD1863" i="1"/>
  <c r="H1863" i="1" s="1"/>
  <c r="J1865" i="1"/>
  <c r="AA1865" i="1" s="1"/>
  <c r="AD1865" i="1"/>
  <c r="J1867" i="1"/>
  <c r="AA1867" i="1" s="1"/>
  <c r="AD1867" i="1"/>
  <c r="H1867" i="1" s="1"/>
  <c r="J1869" i="1"/>
  <c r="AA1869" i="1" s="1"/>
  <c r="AD1869" i="1"/>
  <c r="N1859" i="1"/>
  <c r="N1861" i="1"/>
  <c r="N1863" i="1"/>
  <c r="N1865" i="1"/>
  <c r="N1867" i="1"/>
  <c r="J1872" i="1"/>
  <c r="AA1872" i="1" s="1"/>
  <c r="AJ1871" i="1" s="1"/>
  <c r="AD1872" i="1"/>
  <c r="H1872" i="1" s="1"/>
  <c r="N1872" i="1"/>
  <c r="O1871" i="1" s="1"/>
  <c r="J1875" i="1"/>
  <c r="AA1875" i="1" s="1"/>
  <c r="AD1875" i="1"/>
  <c r="H1875" i="1" s="1"/>
  <c r="J1877" i="1"/>
  <c r="AA1877" i="1" s="1"/>
  <c r="AD1877" i="1"/>
  <c r="H1877" i="1" s="1"/>
  <c r="J1879" i="1"/>
  <c r="AA1879" i="1" s="1"/>
  <c r="AD1879" i="1"/>
  <c r="J1881" i="1"/>
  <c r="AA1881" i="1" s="1"/>
  <c r="AD1881" i="1"/>
  <c r="H1881" i="1" s="1"/>
  <c r="J1883" i="1"/>
  <c r="AA1883" i="1" s="1"/>
  <c r="AD1883" i="1"/>
  <c r="J1885" i="1"/>
  <c r="AA1885" i="1" s="1"/>
  <c r="AD1885" i="1"/>
  <c r="H1885" i="1" s="1"/>
  <c r="J1887" i="1"/>
  <c r="AA1887" i="1" s="1"/>
  <c r="AD1887" i="1"/>
  <c r="H1887" i="1" s="1"/>
  <c r="J1889" i="1"/>
  <c r="AA1889" i="1" s="1"/>
  <c r="AD1889" i="1"/>
  <c r="H1889" i="1" s="1"/>
  <c r="J1891" i="1"/>
  <c r="AA1891" i="1" s="1"/>
  <c r="AD1891" i="1"/>
  <c r="H1891" i="1" s="1"/>
  <c r="J1893" i="1"/>
  <c r="AA1893" i="1" s="1"/>
  <c r="AD1893" i="1"/>
  <c r="J1895" i="1"/>
  <c r="AA1895" i="1" s="1"/>
  <c r="AD1895" i="1"/>
  <c r="H1895" i="1" s="1"/>
  <c r="J1897" i="1"/>
  <c r="AA1897" i="1" s="1"/>
  <c r="AD1897" i="1"/>
  <c r="J1899" i="1"/>
  <c r="AA1899" i="1" s="1"/>
  <c r="AD1899" i="1"/>
  <c r="H1899" i="1" s="1"/>
  <c r="J1901" i="1"/>
  <c r="AA1901" i="1" s="1"/>
  <c r="AD1901" i="1"/>
  <c r="J1903" i="1"/>
  <c r="AA1903" i="1" s="1"/>
  <c r="AD1903" i="1"/>
  <c r="J1905" i="1"/>
  <c r="AA1905" i="1" s="1"/>
  <c r="AD1905" i="1"/>
  <c r="H1905" i="1" s="1"/>
  <c r="N1875" i="1"/>
  <c r="N1877" i="1"/>
  <c r="N1879" i="1"/>
  <c r="N1881" i="1"/>
  <c r="N1883" i="1"/>
  <c r="N1885" i="1"/>
  <c r="N1887" i="1"/>
  <c r="N1889" i="1"/>
  <c r="N1891" i="1"/>
  <c r="N1893" i="1"/>
  <c r="N1895" i="1"/>
  <c r="N1897" i="1"/>
  <c r="N1899" i="1"/>
  <c r="N1901" i="1"/>
  <c r="N1903" i="1"/>
  <c r="J1907" i="1"/>
  <c r="AD1907" i="1"/>
  <c r="H1907" i="1" s="1"/>
  <c r="J1910" i="1"/>
  <c r="AA1910" i="1" s="1"/>
  <c r="AD1910" i="1"/>
  <c r="H1910" i="1" s="1"/>
  <c r="J1912" i="1"/>
  <c r="AA1912" i="1" s="1"/>
  <c r="AD1912" i="1"/>
  <c r="H1912" i="1" s="1"/>
  <c r="J1914" i="1"/>
  <c r="AA1914" i="1" s="1"/>
  <c r="AD1914" i="1"/>
  <c r="H1914" i="1" s="1"/>
  <c r="N1907" i="1"/>
  <c r="N1910" i="1"/>
  <c r="N1912" i="1"/>
  <c r="J1917" i="1"/>
  <c r="AA1917" i="1" s="1"/>
  <c r="AD1917" i="1"/>
  <c r="H1917" i="1" s="1"/>
  <c r="J1920" i="1"/>
  <c r="AA1920" i="1" s="1"/>
  <c r="AD1920" i="1"/>
  <c r="J1922" i="1"/>
  <c r="AA1922" i="1" s="1"/>
  <c r="AD1922" i="1"/>
  <c r="H1922" i="1" s="1"/>
  <c r="J1924" i="1"/>
  <c r="AA1924" i="1" s="1"/>
  <c r="AD1924" i="1"/>
  <c r="H1924" i="1" s="1"/>
  <c r="J1926" i="1"/>
  <c r="AA1926" i="1" s="1"/>
  <c r="AD1926" i="1"/>
  <c r="H1926" i="1" s="1"/>
  <c r="J1928" i="1"/>
  <c r="AA1928" i="1" s="1"/>
  <c r="AD1928" i="1"/>
  <c r="H1928" i="1" s="1"/>
  <c r="J1932" i="1"/>
  <c r="AA1932" i="1" s="1"/>
  <c r="AD1932" i="1"/>
  <c r="J1934" i="1"/>
  <c r="AA1934" i="1" s="1"/>
  <c r="AD1934" i="1"/>
  <c r="J1936" i="1"/>
  <c r="AA1936" i="1" s="1"/>
  <c r="AD1936" i="1"/>
  <c r="J1938" i="1"/>
  <c r="AA1938" i="1" s="1"/>
  <c r="AD1938" i="1"/>
  <c r="N1917" i="1"/>
  <c r="N1920" i="1"/>
  <c r="N1922" i="1"/>
  <c r="N1924" i="1"/>
  <c r="N1926" i="1"/>
  <c r="N1928" i="1"/>
  <c r="N1932" i="1"/>
  <c r="N1934" i="1"/>
  <c r="N1936" i="1"/>
  <c r="J1941" i="1"/>
  <c r="AD1941" i="1"/>
  <c r="H1941" i="1" s="1"/>
  <c r="J1943" i="1"/>
  <c r="AA1943" i="1" s="1"/>
  <c r="AD1943" i="1"/>
  <c r="H1943" i="1" s="1"/>
  <c r="N1941" i="1"/>
  <c r="N1943" i="1"/>
  <c r="J1946" i="1"/>
  <c r="AA1946" i="1" s="1"/>
  <c r="J1948" i="1"/>
  <c r="AA1948" i="1" s="1"/>
  <c r="J1950" i="1"/>
  <c r="AA1950" i="1" s="1"/>
  <c r="J1952" i="1"/>
  <c r="J1954" i="1"/>
  <c r="AA1954" i="1" s="1"/>
  <c r="N1946" i="1"/>
  <c r="N1948" i="1"/>
  <c r="N1950" i="1"/>
  <c r="N1952" i="1"/>
  <c r="N1954" i="1"/>
  <c r="J1957" i="1"/>
  <c r="J1958" i="1"/>
  <c r="AA1958" i="1" s="1"/>
  <c r="J1959" i="1"/>
  <c r="AA1959" i="1" s="1"/>
  <c r="J1960" i="1"/>
  <c r="J1961" i="1"/>
  <c r="AA1961" i="1" s="1"/>
  <c r="J1962" i="1"/>
  <c r="AA1962" i="1" s="1"/>
  <c r="J1963" i="1"/>
  <c r="AA1963" i="1" s="1"/>
  <c r="N1957" i="1"/>
  <c r="N1958" i="1"/>
  <c r="N1959" i="1"/>
  <c r="N1960" i="1"/>
  <c r="N1961" i="1"/>
  <c r="N1962" i="1"/>
  <c r="N1963" i="1"/>
  <c r="J1965" i="1"/>
  <c r="J1966" i="1"/>
  <c r="AA1966" i="1" s="1"/>
  <c r="J1967" i="1"/>
  <c r="AA1967" i="1" s="1"/>
  <c r="J1968" i="1"/>
  <c r="J1969" i="1"/>
  <c r="AA1969" i="1" s="1"/>
  <c r="J1970" i="1"/>
  <c r="J1971" i="1"/>
  <c r="N1965" i="1"/>
  <c r="N1966" i="1"/>
  <c r="N1967" i="1"/>
  <c r="N1968" i="1"/>
  <c r="N1969" i="1"/>
  <c r="N1970" i="1"/>
  <c r="N1971" i="1"/>
  <c r="J1973" i="1"/>
  <c r="AA1973" i="1" s="1"/>
  <c r="AJ1972" i="1" s="1"/>
  <c r="AD1973" i="1"/>
  <c r="H1973" i="1" s="1"/>
  <c r="H1972" i="1" s="1"/>
  <c r="J1976" i="1"/>
  <c r="AA1976" i="1" s="1"/>
  <c r="AJ1975" i="1" s="1"/>
  <c r="AD1976" i="1"/>
  <c r="H1976" i="1" s="1"/>
  <c r="H1975" i="1" s="1"/>
  <c r="U1975" i="1" s="1"/>
  <c r="N1976" i="1"/>
  <c r="O1975" i="1" s="1"/>
  <c r="J1978" i="1"/>
  <c r="AA1978" i="1" s="1"/>
  <c r="AD1978" i="1"/>
  <c r="J1979" i="1"/>
  <c r="AA1979" i="1" s="1"/>
  <c r="AD1979" i="1"/>
  <c r="J1980" i="1"/>
  <c r="AA1980" i="1" s="1"/>
  <c r="AD1980" i="1"/>
  <c r="H1980" i="1" s="1"/>
  <c r="J1981" i="1"/>
  <c r="AA1981" i="1" s="1"/>
  <c r="AD1981" i="1"/>
  <c r="J1982" i="1"/>
  <c r="AA1982" i="1" s="1"/>
  <c r="AD1982" i="1"/>
  <c r="H1982" i="1" s="1"/>
  <c r="J1983" i="1"/>
  <c r="AA1983" i="1" s="1"/>
  <c r="AD1983" i="1"/>
  <c r="J1986" i="1"/>
  <c r="J1988" i="1"/>
  <c r="N1986" i="1"/>
  <c r="N1988" i="1"/>
  <c r="J1991" i="1"/>
  <c r="AA1991" i="1" s="1"/>
  <c r="AJ1990" i="1" s="1"/>
  <c r="N1991" i="1"/>
  <c r="O1990" i="1" s="1"/>
  <c r="J1994" i="1"/>
  <c r="AA1994" i="1" s="1"/>
  <c r="AJ1993" i="1" s="1"/>
  <c r="N1994" i="1"/>
  <c r="O1993" i="1" s="1"/>
  <c r="J1997" i="1"/>
  <c r="AA1997" i="1" s="1"/>
  <c r="J1999" i="1"/>
  <c r="J2001" i="1"/>
  <c r="AA2001" i="1" s="1"/>
  <c r="J2003" i="1"/>
  <c r="AA2003" i="1" s="1"/>
  <c r="J2005" i="1"/>
  <c r="AA2005" i="1" s="1"/>
  <c r="N1997" i="1"/>
  <c r="N1999" i="1"/>
  <c r="N2001" i="1"/>
  <c r="N2003" i="1"/>
  <c r="N2005" i="1"/>
  <c r="J2008" i="1"/>
  <c r="AA2008" i="1" s="1"/>
  <c r="AD2008" i="1"/>
  <c r="H2008" i="1" s="1"/>
  <c r="J2010" i="1"/>
  <c r="AA2010" i="1" s="1"/>
  <c r="AD2010" i="1"/>
  <c r="J2012" i="1"/>
  <c r="AA2012" i="1" s="1"/>
  <c r="AD2012" i="1"/>
  <c r="J2014" i="1"/>
  <c r="AA2014" i="1" s="1"/>
  <c r="AD2014" i="1"/>
  <c r="H2014" i="1" s="1"/>
  <c r="J2016" i="1"/>
  <c r="AA2016" i="1" s="1"/>
  <c r="AD2016" i="1"/>
  <c r="J2018" i="1"/>
  <c r="AA2018" i="1" s="1"/>
  <c r="AD2018" i="1"/>
  <c r="H2018" i="1" s="1"/>
  <c r="N2008" i="1"/>
  <c r="N2010" i="1"/>
  <c r="N2012" i="1"/>
  <c r="N2014" i="1"/>
  <c r="N2016" i="1"/>
  <c r="J2021" i="1"/>
  <c r="AA2021" i="1" s="1"/>
  <c r="AJ2020" i="1" s="1"/>
  <c r="AD2021" i="1"/>
  <c r="H2021" i="1" s="1"/>
  <c r="N2021" i="1"/>
  <c r="O2020" i="1" s="1"/>
  <c r="J2024" i="1"/>
  <c r="AA2024" i="1" s="1"/>
  <c r="AD2024" i="1"/>
  <c r="J2026" i="1"/>
  <c r="AA2026" i="1" s="1"/>
  <c r="AD2026" i="1"/>
  <c r="H2026" i="1" s="1"/>
  <c r="J2028" i="1"/>
  <c r="AA2028" i="1" s="1"/>
  <c r="AD2028" i="1"/>
  <c r="H2028" i="1" s="1"/>
  <c r="J2030" i="1"/>
  <c r="AA2030" i="1" s="1"/>
  <c r="AD2030" i="1"/>
  <c r="H2030" i="1" s="1"/>
  <c r="J2032" i="1"/>
  <c r="AA2032" i="1" s="1"/>
  <c r="AD2032" i="1"/>
  <c r="H2032" i="1" s="1"/>
  <c r="J2034" i="1"/>
  <c r="AA2034" i="1" s="1"/>
  <c r="AD2034" i="1"/>
  <c r="J2036" i="1"/>
  <c r="AA2036" i="1" s="1"/>
  <c r="AD2036" i="1"/>
  <c r="H2036" i="1" s="1"/>
  <c r="J2038" i="1"/>
  <c r="AA2038" i="1" s="1"/>
  <c r="AD2038" i="1"/>
  <c r="J2040" i="1"/>
  <c r="AA2040" i="1" s="1"/>
  <c r="AD2040" i="1"/>
  <c r="H2040" i="1" s="1"/>
  <c r="J2042" i="1"/>
  <c r="AA2042" i="1" s="1"/>
  <c r="AD2042" i="1"/>
  <c r="H2042" i="1" s="1"/>
  <c r="J2044" i="1"/>
  <c r="AA2044" i="1" s="1"/>
  <c r="AD2044" i="1"/>
  <c r="H2044" i="1" s="1"/>
  <c r="J2046" i="1"/>
  <c r="AA2046" i="1" s="1"/>
  <c r="AD2046" i="1"/>
  <c r="H2046" i="1" s="1"/>
  <c r="J2048" i="1"/>
  <c r="AA2048" i="1" s="1"/>
  <c r="AD2048" i="1"/>
  <c r="H2048" i="1" s="1"/>
  <c r="J2050" i="1"/>
  <c r="AA2050" i="1" s="1"/>
  <c r="AD2050" i="1"/>
  <c r="J2052" i="1"/>
  <c r="AA2052" i="1" s="1"/>
  <c r="AD2052" i="1"/>
  <c r="H2052" i="1" s="1"/>
  <c r="J2054" i="1"/>
  <c r="AA2054" i="1" s="1"/>
  <c r="AD2054" i="1"/>
  <c r="N2024" i="1"/>
  <c r="N2026" i="1"/>
  <c r="N2028" i="1"/>
  <c r="N2030" i="1"/>
  <c r="N2032" i="1"/>
  <c r="N2034" i="1"/>
  <c r="N2036" i="1"/>
  <c r="N2038" i="1"/>
  <c r="N2040" i="1"/>
  <c r="N2042" i="1"/>
  <c r="N2044" i="1"/>
  <c r="N2046" i="1"/>
  <c r="N2048" i="1"/>
  <c r="N2050" i="1"/>
  <c r="N2052" i="1"/>
  <c r="J2057" i="1"/>
  <c r="AA2057" i="1" s="1"/>
  <c r="AD2057" i="1"/>
  <c r="H2057" i="1" s="1"/>
  <c r="J2060" i="1"/>
  <c r="AA2060" i="1" s="1"/>
  <c r="AD2060" i="1"/>
  <c r="H2060" i="1" s="1"/>
  <c r="J2062" i="1"/>
  <c r="AA2062" i="1" s="1"/>
  <c r="AD2062" i="1"/>
  <c r="H2062" i="1" s="1"/>
  <c r="J2064" i="1"/>
  <c r="AA2064" i="1" s="1"/>
  <c r="AD2064" i="1"/>
  <c r="H2064" i="1" s="1"/>
  <c r="N2057" i="1"/>
  <c r="N2060" i="1"/>
  <c r="N2062" i="1"/>
  <c r="J2067" i="1"/>
  <c r="AA2067" i="1" s="1"/>
  <c r="AD2067" i="1"/>
  <c r="H2067" i="1" s="1"/>
  <c r="J2070" i="1"/>
  <c r="AA2070" i="1" s="1"/>
  <c r="AD2070" i="1"/>
  <c r="H2070" i="1" s="1"/>
  <c r="J2072" i="1"/>
  <c r="AA2072" i="1" s="1"/>
  <c r="AD2072" i="1"/>
  <c r="H2072" i="1" s="1"/>
  <c r="J2074" i="1"/>
  <c r="AD2074" i="1"/>
  <c r="H2074" i="1" s="1"/>
  <c r="J2076" i="1"/>
  <c r="AA2076" i="1" s="1"/>
  <c r="AD2076" i="1"/>
  <c r="H2076" i="1" s="1"/>
  <c r="J2078" i="1"/>
  <c r="AA2078" i="1" s="1"/>
  <c r="AD2078" i="1"/>
  <c r="H2078" i="1" s="1"/>
  <c r="J2082" i="1"/>
  <c r="AA2082" i="1" s="1"/>
  <c r="AD2082" i="1"/>
  <c r="H2082" i="1" s="1"/>
  <c r="J2084" i="1"/>
  <c r="AA2084" i="1" s="1"/>
  <c r="AD2084" i="1"/>
  <c r="H2084" i="1" s="1"/>
  <c r="J2086" i="1"/>
  <c r="AA2086" i="1" s="1"/>
  <c r="AD2086" i="1"/>
  <c r="H2086" i="1" s="1"/>
  <c r="J2088" i="1"/>
  <c r="AA2088" i="1" s="1"/>
  <c r="AD2088" i="1"/>
  <c r="H2088" i="1" s="1"/>
  <c r="N2067" i="1"/>
  <c r="N2070" i="1"/>
  <c r="N2072" i="1"/>
  <c r="N2074" i="1"/>
  <c r="N2076" i="1"/>
  <c r="N2078" i="1"/>
  <c r="N2082" i="1"/>
  <c r="N2084" i="1"/>
  <c r="N2086" i="1"/>
  <c r="J2091" i="1"/>
  <c r="AA2091" i="1" s="1"/>
  <c r="AD2091" i="1"/>
  <c r="H2091" i="1" s="1"/>
  <c r="J2093" i="1"/>
  <c r="AA2093" i="1" s="1"/>
  <c r="AD2093" i="1"/>
  <c r="H2093" i="1" s="1"/>
  <c r="N2091" i="1"/>
  <c r="N2093" i="1"/>
  <c r="J2096" i="1"/>
  <c r="AA2096" i="1" s="1"/>
  <c r="J2098" i="1"/>
  <c r="AA2098" i="1" s="1"/>
  <c r="J2100" i="1"/>
  <c r="AA2100" i="1" s="1"/>
  <c r="J2102" i="1"/>
  <c r="J2104" i="1"/>
  <c r="N2096" i="1"/>
  <c r="N2098" i="1"/>
  <c r="N2100" i="1"/>
  <c r="N2102" i="1"/>
  <c r="N2104" i="1"/>
  <c r="J2107" i="1"/>
  <c r="J2108" i="1"/>
  <c r="AA2108" i="1" s="1"/>
  <c r="J2109" i="1"/>
  <c r="J2110" i="1"/>
  <c r="AA2110" i="1" s="1"/>
  <c r="J2111" i="1"/>
  <c r="J2112" i="1"/>
  <c r="AA2112" i="1" s="1"/>
  <c r="J2113" i="1"/>
  <c r="N2107" i="1"/>
  <c r="N2108" i="1"/>
  <c r="N2109" i="1"/>
  <c r="N2110" i="1"/>
  <c r="N2111" i="1"/>
  <c r="N2112" i="1"/>
  <c r="N2113" i="1"/>
  <c r="J2115" i="1"/>
  <c r="AA2115" i="1" s="1"/>
  <c r="J2116" i="1"/>
  <c r="J2117" i="1"/>
  <c r="J2118" i="1"/>
  <c r="AA2118" i="1" s="1"/>
  <c r="J2119" i="1"/>
  <c r="J2120" i="1"/>
  <c r="J2121" i="1"/>
  <c r="N2115" i="1"/>
  <c r="N2116" i="1"/>
  <c r="N2117" i="1"/>
  <c r="N2118" i="1"/>
  <c r="N2119" i="1"/>
  <c r="N2120" i="1"/>
  <c r="N2121" i="1"/>
  <c r="J2123" i="1"/>
  <c r="AA2123" i="1" s="1"/>
  <c r="AJ2122" i="1" s="1"/>
  <c r="AD2123" i="1"/>
  <c r="H2123" i="1" s="1"/>
  <c r="H2122" i="1" s="1"/>
  <c r="J2126" i="1"/>
  <c r="AA2126" i="1" s="1"/>
  <c r="AJ2125" i="1" s="1"/>
  <c r="AD2126" i="1"/>
  <c r="H2126" i="1" s="1"/>
  <c r="H2125" i="1" s="1"/>
  <c r="U2125" i="1" s="1"/>
  <c r="N2126" i="1"/>
  <c r="O2125" i="1" s="1"/>
  <c r="J2128" i="1"/>
  <c r="AA2128" i="1" s="1"/>
  <c r="AD2128" i="1"/>
  <c r="H2128" i="1" s="1"/>
  <c r="J2129" i="1"/>
  <c r="AA2129" i="1" s="1"/>
  <c r="AD2129" i="1"/>
  <c r="H2129" i="1" s="1"/>
  <c r="J2130" i="1"/>
  <c r="AA2130" i="1" s="1"/>
  <c r="AD2130" i="1"/>
  <c r="H2130" i="1" s="1"/>
  <c r="J2131" i="1"/>
  <c r="AA2131" i="1" s="1"/>
  <c r="AD2131" i="1"/>
  <c r="H2131" i="1" s="1"/>
  <c r="J2132" i="1"/>
  <c r="AA2132" i="1" s="1"/>
  <c r="AD2132" i="1"/>
  <c r="H2132" i="1" s="1"/>
  <c r="J2133" i="1"/>
  <c r="AA2133" i="1" s="1"/>
  <c r="AD2133" i="1"/>
  <c r="J2136" i="1"/>
  <c r="J2138" i="1"/>
  <c r="N2136" i="1"/>
  <c r="N2138" i="1"/>
  <c r="J2141" i="1"/>
  <c r="N2141" i="1"/>
  <c r="O2140" i="1" s="1"/>
  <c r="J2144" i="1"/>
  <c r="N2144" i="1"/>
  <c r="O2143" i="1" s="1"/>
  <c r="J2147" i="1"/>
  <c r="J2149" i="1"/>
  <c r="J2151" i="1"/>
  <c r="J2153" i="1"/>
  <c r="J2155" i="1"/>
  <c r="AA2155" i="1" s="1"/>
  <c r="N2147" i="1"/>
  <c r="N2149" i="1"/>
  <c r="N2151" i="1"/>
  <c r="N2153" i="1"/>
  <c r="N2155" i="1"/>
  <c r="J2158" i="1"/>
  <c r="AA2158" i="1" s="1"/>
  <c r="AD2158" i="1"/>
  <c r="H2158" i="1" s="1"/>
  <c r="J2160" i="1"/>
  <c r="AA2160" i="1" s="1"/>
  <c r="AD2160" i="1"/>
  <c r="H2160" i="1" s="1"/>
  <c r="J2162" i="1"/>
  <c r="AA2162" i="1" s="1"/>
  <c r="AD2162" i="1"/>
  <c r="H2162" i="1" s="1"/>
  <c r="J2164" i="1"/>
  <c r="AA2164" i="1" s="1"/>
  <c r="AD2164" i="1"/>
  <c r="H2164" i="1" s="1"/>
  <c r="J2166" i="1"/>
  <c r="AA2166" i="1" s="1"/>
  <c r="AD2166" i="1"/>
  <c r="H2166" i="1" s="1"/>
  <c r="J2168" i="1"/>
  <c r="AA2168" i="1" s="1"/>
  <c r="AD2168" i="1"/>
  <c r="H2168" i="1" s="1"/>
  <c r="N2158" i="1"/>
  <c r="N2160" i="1"/>
  <c r="N2162" i="1"/>
  <c r="N2164" i="1"/>
  <c r="N2166" i="1"/>
  <c r="J2171" i="1"/>
  <c r="AA2171" i="1" s="1"/>
  <c r="AJ2170" i="1" s="1"/>
  <c r="AD2171" i="1"/>
  <c r="H2171" i="1" s="1"/>
  <c r="H2170" i="1" s="1"/>
  <c r="N2171" i="1"/>
  <c r="O2170" i="1" s="1"/>
  <c r="J2174" i="1"/>
  <c r="AA2174" i="1" s="1"/>
  <c r="AD2174" i="1"/>
  <c r="H2174" i="1" s="1"/>
  <c r="J2176" i="1"/>
  <c r="AA2176" i="1" s="1"/>
  <c r="AD2176" i="1"/>
  <c r="H2176" i="1" s="1"/>
  <c r="J2178" i="1"/>
  <c r="AA2178" i="1" s="1"/>
  <c r="AD2178" i="1"/>
  <c r="H2178" i="1" s="1"/>
  <c r="J2180" i="1"/>
  <c r="AA2180" i="1" s="1"/>
  <c r="AD2180" i="1"/>
  <c r="H2180" i="1" s="1"/>
  <c r="J2182" i="1"/>
  <c r="AA2182" i="1" s="1"/>
  <c r="AD2182" i="1"/>
  <c r="H2182" i="1" s="1"/>
  <c r="J2184" i="1"/>
  <c r="AA2184" i="1" s="1"/>
  <c r="AD2184" i="1"/>
  <c r="H2184" i="1" s="1"/>
  <c r="J2185" i="1"/>
  <c r="AA2185" i="1" s="1"/>
  <c r="AD2185" i="1"/>
  <c r="H2185" i="1" s="1"/>
  <c r="J2187" i="1"/>
  <c r="AA2187" i="1" s="1"/>
  <c r="AD2187" i="1"/>
  <c r="H2187" i="1" s="1"/>
  <c r="J2188" i="1"/>
  <c r="AA2188" i="1" s="1"/>
  <c r="AD2188" i="1"/>
  <c r="H2188" i="1" s="1"/>
  <c r="J2190" i="1"/>
  <c r="AA2190" i="1" s="1"/>
  <c r="AD2190" i="1"/>
  <c r="H2190" i="1" s="1"/>
  <c r="J2192" i="1"/>
  <c r="AA2192" i="1" s="1"/>
  <c r="AD2192" i="1"/>
  <c r="H2192" i="1" s="1"/>
  <c r="J2194" i="1"/>
  <c r="AA2194" i="1" s="1"/>
  <c r="AD2194" i="1"/>
  <c r="H2194" i="1" s="1"/>
  <c r="J2196" i="1"/>
  <c r="AA2196" i="1" s="1"/>
  <c r="AD2196" i="1"/>
  <c r="H2196" i="1" s="1"/>
  <c r="J2198" i="1"/>
  <c r="AA2198" i="1" s="1"/>
  <c r="AD2198" i="1"/>
  <c r="H2198" i="1" s="1"/>
  <c r="J2200" i="1"/>
  <c r="AA2200" i="1" s="1"/>
  <c r="AD2200" i="1"/>
  <c r="H2200" i="1" s="1"/>
  <c r="J2202" i="1"/>
  <c r="AA2202" i="1" s="1"/>
  <c r="AD2202" i="1"/>
  <c r="H2202" i="1" s="1"/>
  <c r="J2204" i="1"/>
  <c r="AA2204" i="1" s="1"/>
  <c r="AD2204" i="1"/>
  <c r="H2204" i="1" s="1"/>
  <c r="N2174" i="1"/>
  <c r="N2176" i="1"/>
  <c r="N2178" i="1"/>
  <c r="N2180" i="1"/>
  <c r="N2182" i="1"/>
  <c r="N2185" i="1"/>
  <c r="N2187" i="1"/>
  <c r="N2188" i="1"/>
  <c r="N2190" i="1"/>
  <c r="N2192" i="1"/>
  <c r="N2194" i="1"/>
  <c r="N2196" i="1"/>
  <c r="N2198" i="1"/>
  <c r="N2200" i="1"/>
  <c r="N2202" i="1"/>
  <c r="J2207" i="1"/>
  <c r="AA2207" i="1" s="1"/>
  <c r="AD2207" i="1"/>
  <c r="H2207" i="1" s="1"/>
  <c r="J2210" i="1"/>
  <c r="AA2210" i="1" s="1"/>
  <c r="AD2210" i="1"/>
  <c r="H2210" i="1" s="1"/>
  <c r="J2212" i="1"/>
  <c r="AA2212" i="1" s="1"/>
  <c r="AD2212" i="1"/>
  <c r="H2212" i="1" s="1"/>
  <c r="J2214" i="1"/>
  <c r="AA2214" i="1" s="1"/>
  <c r="AD2214" i="1"/>
  <c r="H2214" i="1" s="1"/>
  <c r="N2207" i="1"/>
  <c r="N2210" i="1"/>
  <c r="N2212" i="1"/>
  <c r="J2217" i="1"/>
  <c r="AA2217" i="1" s="1"/>
  <c r="AD2217" i="1"/>
  <c r="H2217" i="1" s="1"/>
  <c r="J2220" i="1"/>
  <c r="AA2220" i="1" s="1"/>
  <c r="AD2220" i="1"/>
  <c r="H2220" i="1" s="1"/>
  <c r="J2222" i="1"/>
  <c r="AA2222" i="1" s="1"/>
  <c r="AD2222" i="1"/>
  <c r="H2222" i="1" s="1"/>
  <c r="J2224" i="1"/>
  <c r="AA2224" i="1" s="1"/>
  <c r="AD2224" i="1"/>
  <c r="H2224" i="1" s="1"/>
  <c r="J2226" i="1"/>
  <c r="AA2226" i="1" s="1"/>
  <c r="AD2226" i="1"/>
  <c r="H2226" i="1" s="1"/>
  <c r="J2228" i="1"/>
  <c r="AA2228" i="1" s="1"/>
  <c r="AD2228" i="1"/>
  <c r="H2228" i="1" s="1"/>
  <c r="J2232" i="1"/>
  <c r="AA2232" i="1" s="1"/>
  <c r="AD2232" i="1"/>
  <c r="H2232" i="1" s="1"/>
  <c r="J2234" i="1"/>
  <c r="AA2234" i="1" s="1"/>
  <c r="AD2234" i="1"/>
  <c r="H2234" i="1" s="1"/>
  <c r="J2236" i="1"/>
  <c r="AA2236" i="1" s="1"/>
  <c r="AD2236" i="1"/>
  <c r="H2236" i="1" s="1"/>
  <c r="J2238" i="1"/>
  <c r="AA2238" i="1" s="1"/>
  <c r="AD2238" i="1"/>
  <c r="H2238" i="1" s="1"/>
  <c r="N2217" i="1"/>
  <c r="N2220" i="1"/>
  <c r="N2222" i="1"/>
  <c r="N2224" i="1"/>
  <c r="N2226" i="1"/>
  <c r="N2228" i="1"/>
  <c r="N2232" i="1"/>
  <c r="N2234" i="1"/>
  <c r="N2236" i="1"/>
  <c r="J2241" i="1"/>
  <c r="AA2241" i="1" s="1"/>
  <c r="AD2241" i="1"/>
  <c r="H2241" i="1" s="1"/>
  <c r="J2243" i="1"/>
  <c r="AA2243" i="1" s="1"/>
  <c r="AD2243" i="1"/>
  <c r="H2243" i="1" s="1"/>
  <c r="N2241" i="1"/>
  <c r="N2243" i="1"/>
  <c r="J2246" i="1"/>
  <c r="J2248" i="1"/>
  <c r="J2250" i="1"/>
  <c r="AA2250" i="1" s="1"/>
  <c r="J2252" i="1"/>
  <c r="J2254" i="1"/>
  <c r="AA2254" i="1" s="1"/>
  <c r="N2246" i="1"/>
  <c r="N2248" i="1"/>
  <c r="N2250" i="1"/>
  <c r="N2252" i="1"/>
  <c r="N2254" i="1"/>
  <c r="J2257" i="1"/>
  <c r="AA2257" i="1" s="1"/>
  <c r="J2258" i="1"/>
  <c r="J2259" i="1"/>
  <c r="J2260" i="1"/>
  <c r="AA2260" i="1" s="1"/>
  <c r="J2261" i="1"/>
  <c r="AA2261" i="1" s="1"/>
  <c r="J2262" i="1"/>
  <c r="J2263" i="1"/>
  <c r="N2257" i="1"/>
  <c r="N2258" i="1"/>
  <c r="N2259" i="1"/>
  <c r="N2260" i="1"/>
  <c r="N2261" i="1"/>
  <c r="N2262" i="1"/>
  <c r="N2263" i="1"/>
  <c r="J2265" i="1"/>
  <c r="AA2265" i="1" s="1"/>
  <c r="J2266" i="1"/>
  <c r="AA2266" i="1" s="1"/>
  <c r="J2267" i="1"/>
  <c r="AA2267" i="1" s="1"/>
  <c r="J2268" i="1"/>
  <c r="J2269" i="1"/>
  <c r="AA2269" i="1" s="1"/>
  <c r="J2270" i="1"/>
  <c r="AA2270" i="1" s="1"/>
  <c r="J2271" i="1"/>
  <c r="AA2271" i="1" s="1"/>
  <c r="N2265" i="1"/>
  <c r="N2266" i="1"/>
  <c r="N2267" i="1"/>
  <c r="N2268" i="1"/>
  <c r="N2269" i="1"/>
  <c r="N2270" i="1"/>
  <c r="N2271" i="1"/>
  <c r="J2273" i="1"/>
  <c r="AA2273" i="1" s="1"/>
  <c r="AJ2272" i="1" s="1"/>
  <c r="AD2273" i="1"/>
  <c r="H2273" i="1" s="1"/>
  <c r="H2272" i="1" s="1"/>
  <c r="J2276" i="1"/>
  <c r="AA2276" i="1" s="1"/>
  <c r="AJ2275" i="1" s="1"/>
  <c r="AD2276" i="1"/>
  <c r="H2276" i="1" s="1"/>
  <c r="H2275" i="1" s="1"/>
  <c r="N2276" i="1"/>
  <c r="O2275" i="1" s="1"/>
  <c r="J2278" i="1"/>
  <c r="AA2278" i="1" s="1"/>
  <c r="AD2278" i="1"/>
  <c r="H2278" i="1" s="1"/>
  <c r="J2279" i="1"/>
  <c r="AA2279" i="1" s="1"/>
  <c r="AD2279" i="1"/>
  <c r="H2279" i="1" s="1"/>
  <c r="J2280" i="1"/>
  <c r="AA2280" i="1" s="1"/>
  <c r="AD2280" i="1"/>
  <c r="H2280" i="1" s="1"/>
  <c r="J2281" i="1"/>
  <c r="AA2281" i="1" s="1"/>
  <c r="AD2281" i="1"/>
  <c r="H2281" i="1" s="1"/>
  <c r="J2282" i="1"/>
  <c r="AA2282" i="1" s="1"/>
  <c r="AD2282" i="1"/>
  <c r="H2282" i="1" s="1"/>
  <c r="J2283" i="1"/>
  <c r="AA2283" i="1" s="1"/>
  <c r="AD2283" i="1"/>
  <c r="H2283" i="1" s="1"/>
  <c r="S13" i="1"/>
  <c r="S18" i="1"/>
  <c r="S21" i="1"/>
  <c r="S104" i="1"/>
  <c r="S115" i="1"/>
  <c r="S122" i="1"/>
  <c r="S129" i="1"/>
  <c r="S132" i="1"/>
  <c r="S134" i="1"/>
  <c r="S142" i="1"/>
  <c r="S147" i="1"/>
  <c r="S150" i="1"/>
  <c r="S227" i="1"/>
  <c r="S238" i="1"/>
  <c r="S244" i="1"/>
  <c r="S251" i="1"/>
  <c r="S254" i="1"/>
  <c r="S256" i="1"/>
  <c r="S264" i="1"/>
  <c r="S269" i="1"/>
  <c r="S272" i="1"/>
  <c r="S275" i="1"/>
  <c r="S374" i="1"/>
  <c r="S385" i="1"/>
  <c r="S393" i="1"/>
  <c r="S401" i="1"/>
  <c r="S404" i="1"/>
  <c r="S406" i="1"/>
  <c r="S414" i="1"/>
  <c r="S419" i="1"/>
  <c r="S422" i="1"/>
  <c r="S425" i="1"/>
  <c r="S524" i="1"/>
  <c r="S535" i="1"/>
  <c r="S543" i="1"/>
  <c r="S551" i="1"/>
  <c r="S553" i="1"/>
  <c r="S555" i="1"/>
  <c r="S563" i="1"/>
  <c r="S568" i="1"/>
  <c r="S571" i="1"/>
  <c r="S647" i="1"/>
  <c r="S658" i="1"/>
  <c r="S665" i="1"/>
  <c r="S672" i="1"/>
  <c r="S675" i="1"/>
  <c r="S677" i="1"/>
  <c r="S685" i="1"/>
  <c r="S690" i="1"/>
  <c r="S693" i="1"/>
  <c r="S769" i="1"/>
  <c r="S780" i="1"/>
  <c r="S788" i="1"/>
  <c r="S795" i="1"/>
  <c r="S798" i="1"/>
  <c r="S800" i="1"/>
  <c r="S808" i="1"/>
  <c r="S813" i="1"/>
  <c r="S816" i="1"/>
  <c r="S819" i="1"/>
  <c r="S915" i="1"/>
  <c r="S926" i="1"/>
  <c r="S934" i="1"/>
  <c r="S942" i="1"/>
  <c r="S944" i="1"/>
  <c r="S946" i="1"/>
  <c r="S954" i="1"/>
  <c r="S959" i="1"/>
  <c r="S962" i="1"/>
  <c r="S965" i="1"/>
  <c r="S1062" i="1"/>
  <c r="S1073" i="1"/>
  <c r="S1081" i="1"/>
  <c r="S1089" i="1"/>
  <c r="S1092" i="1"/>
  <c r="S1094" i="1"/>
  <c r="S1102" i="1"/>
  <c r="S1107" i="1"/>
  <c r="S1110" i="1"/>
  <c r="S1113" i="1"/>
  <c r="S1209" i="1"/>
  <c r="S1220" i="1"/>
  <c r="S1228" i="1"/>
  <c r="S1236" i="1"/>
  <c r="S1239" i="1"/>
  <c r="S1241" i="1"/>
  <c r="S1249" i="1"/>
  <c r="S1254" i="1"/>
  <c r="S1257" i="1"/>
  <c r="S1260" i="1"/>
  <c r="S1357" i="1"/>
  <c r="S1368" i="1"/>
  <c r="S1376" i="1"/>
  <c r="S1384" i="1"/>
  <c r="S1387" i="1"/>
  <c r="S1389" i="1"/>
  <c r="S1397" i="1"/>
  <c r="S1402" i="1"/>
  <c r="S1405" i="1"/>
  <c r="S1408" i="1"/>
  <c r="S1505" i="1"/>
  <c r="S1516" i="1"/>
  <c r="S1524" i="1"/>
  <c r="S1532" i="1"/>
  <c r="S1535" i="1"/>
  <c r="S1537" i="1"/>
  <c r="S1545" i="1"/>
  <c r="S1550" i="1"/>
  <c r="S1553" i="1"/>
  <c r="S1556" i="1"/>
  <c r="S1652" i="1"/>
  <c r="S1663" i="1"/>
  <c r="S1671" i="1"/>
  <c r="S1679" i="1"/>
  <c r="S1682" i="1"/>
  <c r="S1684" i="1"/>
  <c r="S1692" i="1"/>
  <c r="S1695" i="1"/>
  <c r="S1698" i="1"/>
  <c r="S1796" i="1"/>
  <c r="S1807" i="1"/>
  <c r="S1815" i="1"/>
  <c r="S1823" i="1"/>
  <c r="S1826" i="1"/>
  <c r="S1828" i="1"/>
  <c r="S1836" i="1"/>
  <c r="S1841" i="1"/>
  <c r="S1844" i="1"/>
  <c r="S1847" i="1"/>
  <c r="S1945" i="1"/>
  <c r="S1956" i="1"/>
  <c r="S1964" i="1"/>
  <c r="S1972" i="1"/>
  <c r="S1975" i="1"/>
  <c r="S1977" i="1"/>
  <c r="S1985" i="1"/>
  <c r="S1990" i="1"/>
  <c r="S1993" i="1"/>
  <c r="S1996" i="1"/>
  <c r="S2095" i="1"/>
  <c r="S2106" i="1"/>
  <c r="S2114" i="1"/>
  <c r="S2122" i="1"/>
  <c r="S2125" i="1"/>
  <c r="S2127" i="1"/>
  <c r="S2135" i="1"/>
  <c r="S2140" i="1"/>
  <c r="S2143" i="1"/>
  <c r="S2146" i="1"/>
  <c r="S2245" i="1"/>
  <c r="S2256" i="1"/>
  <c r="S2264" i="1"/>
  <c r="S2272" i="1"/>
  <c r="S2275" i="1"/>
  <c r="S2277" i="1"/>
  <c r="T18" i="1"/>
  <c r="T147" i="1"/>
  <c r="T150" i="1"/>
  <c r="T272" i="1"/>
  <c r="T275" i="1"/>
  <c r="T419" i="1"/>
  <c r="T422" i="1"/>
  <c r="T568" i="1"/>
  <c r="T571" i="1"/>
  <c r="T690" i="1"/>
  <c r="T693" i="1"/>
  <c r="T780" i="1"/>
  <c r="T813" i="1"/>
  <c r="T816" i="1"/>
  <c r="T819" i="1"/>
  <c r="T959" i="1"/>
  <c r="T962" i="1"/>
  <c r="T965" i="1"/>
  <c r="T1107" i="1"/>
  <c r="T1110" i="1"/>
  <c r="T1113" i="1"/>
  <c r="T1254" i="1"/>
  <c r="T1257" i="1"/>
  <c r="T1260" i="1"/>
  <c r="T1376" i="1"/>
  <c r="T1402" i="1"/>
  <c r="T1405" i="1"/>
  <c r="T1516" i="1"/>
  <c r="T1524" i="1"/>
  <c r="T1550" i="1"/>
  <c r="T1553" i="1"/>
  <c r="T1692" i="1"/>
  <c r="T1695" i="1"/>
  <c r="T1841" i="1"/>
  <c r="T1844" i="1"/>
  <c r="U13" i="1"/>
  <c r="U18" i="1"/>
  <c r="U21" i="1"/>
  <c r="U26" i="1"/>
  <c r="U33" i="1"/>
  <c r="U36" i="1"/>
  <c r="U67" i="1"/>
  <c r="U76" i="1"/>
  <c r="U99" i="1"/>
  <c r="U104" i="1"/>
  <c r="U115" i="1"/>
  <c r="U122" i="1"/>
  <c r="U129" i="1"/>
  <c r="U134" i="1"/>
  <c r="U142" i="1"/>
  <c r="U147" i="1"/>
  <c r="U150" i="1"/>
  <c r="U155" i="1"/>
  <c r="U162" i="1"/>
  <c r="U165" i="1"/>
  <c r="U190" i="1"/>
  <c r="U199" i="1"/>
  <c r="U222" i="1"/>
  <c r="U227" i="1"/>
  <c r="U238" i="1"/>
  <c r="U244" i="1"/>
  <c r="U251" i="1"/>
  <c r="U256" i="1"/>
  <c r="U264" i="1"/>
  <c r="U269" i="1"/>
  <c r="U272" i="1"/>
  <c r="U275" i="1"/>
  <c r="U286" i="1"/>
  <c r="U299" i="1"/>
  <c r="U302" i="1"/>
  <c r="U335" i="1"/>
  <c r="U345" i="1"/>
  <c r="U369" i="1"/>
  <c r="U374" i="1"/>
  <c r="U385" i="1"/>
  <c r="U393" i="1"/>
  <c r="U401" i="1"/>
  <c r="U406" i="1"/>
  <c r="U414" i="1"/>
  <c r="U419" i="1"/>
  <c r="U422" i="1"/>
  <c r="U425" i="1"/>
  <c r="U436" i="1"/>
  <c r="U449" i="1"/>
  <c r="U452" i="1"/>
  <c r="U485" i="1"/>
  <c r="U495" i="1"/>
  <c r="U519" i="1"/>
  <c r="U524" i="1"/>
  <c r="U535" i="1"/>
  <c r="U543" i="1"/>
  <c r="U551" i="1"/>
  <c r="U555" i="1"/>
  <c r="U563" i="1"/>
  <c r="U568" i="1"/>
  <c r="U571" i="1"/>
  <c r="U576" i="1"/>
  <c r="U583" i="1"/>
  <c r="U586" i="1"/>
  <c r="U610" i="1"/>
  <c r="U619" i="1"/>
  <c r="U642" i="1"/>
  <c r="U647" i="1"/>
  <c r="U658" i="1"/>
  <c r="U665" i="1"/>
  <c r="U672" i="1"/>
  <c r="U677" i="1"/>
  <c r="U685" i="1"/>
  <c r="U690" i="1"/>
  <c r="U693" i="1"/>
  <c r="U698" i="1"/>
  <c r="U705" i="1"/>
  <c r="U708" i="1"/>
  <c r="U732" i="1"/>
  <c r="U741" i="1"/>
  <c r="U764" i="1"/>
  <c r="U769" i="1"/>
  <c r="U780" i="1"/>
  <c r="U788" i="1"/>
  <c r="U795" i="1"/>
  <c r="U800" i="1"/>
  <c r="U808" i="1"/>
  <c r="U813" i="1"/>
  <c r="U816" i="1"/>
  <c r="U819" i="1"/>
  <c r="U830" i="1"/>
  <c r="U843" i="1"/>
  <c r="U846" i="1"/>
  <c r="U878" i="1"/>
  <c r="U887" i="1"/>
  <c r="U910" i="1"/>
  <c r="U915" i="1"/>
  <c r="U926" i="1"/>
  <c r="U934" i="1"/>
  <c r="U942" i="1"/>
  <c r="U946" i="1"/>
  <c r="U954" i="1"/>
  <c r="U959" i="1"/>
  <c r="U962" i="1"/>
  <c r="U965" i="1"/>
  <c r="U976" i="1"/>
  <c r="U989" i="1"/>
  <c r="U992" i="1"/>
  <c r="U1025" i="1"/>
  <c r="U1034" i="1"/>
  <c r="U1057" i="1"/>
  <c r="U1062" i="1"/>
  <c r="U1073" i="1"/>
  <c r="U1081" i="1"/>
  <c r="U1089" i="1"/>
  <c r="U1094" i="1"/>
  <c r="U1102" i="1"/>
  <c r="U1107" i="1"/>
  <c r="U1110" i="1"/>
  <c r="U1113" i="1"/>
  <c r="U1124" i="1"/>
  <c r="U1137" i="1"/>
  <c r="U1140" i="1"/>
  <c r="U1172" i="1"/>
  <c r="U1181" i="1"/>
  <c r="U1204" i="1"/>
  <c r="U1209" i="1"/>
  <c r="U1220" i="1"/>
  <c r="U1228" i="1"/>
  <c r="U1236" i="1"/>
  <c r="U1241" i="1"/>
  <c r="U1249" i="1"/>
  <c r="U1254" i="1"/>
  <c r="U1257" i="1"/>
  <c r="U1260" i="1"/>
  <c r="U1271" i="1"/>
  <c r="U1284" i="1"/>
  <c r="U1287" i="1"/>
  <c r="U1320" i="1"/>
  <c r="U1329" i="1"/>
  <c r="U1352" i="1"/>
  <c r="U1357" i="1"/>
  <c r="U1368" i="1"/>
  <c r="U1376" i="1"/>
  <c r="U1384" i="1"/>
  <c r="U1389" i="1"/>
  <c r="U1397" i="1"/>
  <c r="U1402" i="1"/>
  <c r="U1405" i="1"/>
  <c r="U1408" i="1"/>
  <c r="U1419" i="1"/>
  <c r="U1432" i="1"/>
  <c r="U1435" i="1"/>
  <c r="U1468" i="1"/>
  <c r="U1477" i="1"/>
  <c r="U1500" i="1"/>
  <c r="U1505" i="1"/>
  <c r="U1516" i="1"/>
  <c r="U1524" i="1"/>
  <c r="U1532" i="1"/>
  <c r="U1537" i="1"/>
  <c r="U1545" i="1"/>
  <c r="U1550" i="1"/>
  <c r="U1553" i="1"/>
  <c r="U1556" i="1"/>
  <c r="U1567" i="1"/>
  <c r="U1580" i="1"/>
  <c r="U1583" i="1"/>
  <c r="U1615" i="1"/>
  <c r="U1624" i="1"/>
  <c r="U1647" i="1"/>
  <c r="U1652" i="1"/>
  <c r="U1663" i="1"/>
  <c r="U1671" i="1"/>
  <c r="U1679" i="1"/>
  <c r="U1684" i="1"/>
  <c r="U1692" i="1"/>
  <c r="U1695" i="1"/>
  <c r="U1698" i="1"/>
  <c r="U1709" i="1"/>
  <c r="U1722" i="1"/>
  <c r="U1725" i="1"/>
  <c r="U1757" i="1"/>
  <c r="U1767" i="1"/>
  <c r="U1791" i="1"/>
  <c r="U1796" i="1"/>
  <c r="U1807" i="1"/>
  <c r="U1815" i="1"/>
  <c r="U1823" i="1"/>
  <c r="U1828" i="1"/>
  <c r="U1836" i="1"/>
  <c r="U1841" i="1"/>
  <c r="U1844" i="1"/>
  <c r="U1847" i="1"/>
  <c r="U1858" i="1"/>
  <c r="U1871" i="1"/>
  <c r="U1874" i="1"/>
  <c r="U1906" i="1"/>
  <c r="U1916" i="1"/>
  <c r="U1940" i="1"/>
  <c r="U1945" i="1"/>
  <c r="U1956" i="1"/>
  <c r="U1964" i="1"/>
  <c r="U1972" i="1"/>
  <c r="U1977" i="1"/>
  <c r="U1985" i="1"/>
  <c r="U1990" i="1"/>
  <c r="U1993" i="1"/>
  <c r="U1996" i="1"/>
  <c r="U2007" i="1"/>
  <c r="U2020" i="1"/>
  <c r="U2023" i="1"/>
  <c r="U2056" i="1"/>
  <c r="U2066" i="1"/>
  <c r="U2090" i="1"/>
  <c r="U2095" i="1"/>
  <c r="U2106" i="1"/>
  <c r="U2114" i="1"/>
  <c r="U2122" i="1"/>
  <c r="U2127" i="1"/>
  <c r="U2135" i="1"/>
  <c r="U2140" i="1"/>
  <c r="U2143" i="1"/>
  <c r="U2146" i="1"/>
  <c r="U2157" i="1"/>
  <c r="U2170" i="1"/>
  <c r="U2173" i="1"/>
  <c r="U2206" i="1"/>
  <c r="U2216" i="1"/>
  <c r="U2240" i="1"/>
  <c r="U2245" i="1"/>
  <c r="U2256" i="1"/>
  <c r="U2264" i="1"/>
  <c r="U2272" i="1"/>
  <c r="U2277" i="1"/>
  <c r="V18" i="1"/>
  <c r="V147" i="1"/>
  <c r="V150" i="1"/>
  <c r="V222" i="1"/>
  <c r="V272" i="1"/>
  <c r="V275" i="1"/>
  <c r="V419" i="1"/>
  <c r="V422" i="1"/>
  <c r="V568" i="1"/>
  <c r="V571" i="1"/>
  <c r="V642" i="1"/>
  <c r="V690" i="1"/>
  <c r="V693" i="1"/>
  <c r="V780" i="1"/>
  <c r="V813" i="1"/>
  <c r="V816" i="1"/>
  <c r="V819" i="1"/>
  <c r="V910" i="1"/>
  <c r="V959" i="1"/>
  <c r="V962" i="1"/>
  <c r="V965" i="1"/>
  <c r="V1107" i="1"/>
  <c r="V1110" i="1"/>
  <c r="V1113" i="1"/>
  <c r="V1204" i="1"/>
  <c r="V1254" i="1"/>
  <c r="V1257" i="1"/>
  <c r="V1260" i="1"/>
  <c r="V1376" i="1"/>
  <c r="V1402" i="1"/>
  <c r="V1405" i="1"/>
  <c r="V1516" i="1"/>
  <c r="V1524" i="1"/>
  <c r="V1550" i="1"/>
  <c r="V1553" i="1"/>
  <c r="V1647" i="1"/>
  <c r="V1692" i="1"/>
  <c r="V1695" i="1"/>
  <c r="V1722" i="1"/>
  <c r="V1841" i="1"/>
  <c r="V1844" i="1"/>
  <c r="W13" i="1"/>
  <c r="W18" i="1"/>
  <c r="W21" i="1"/>
  <c r="W26" i="1"/>
  <c r="W33" i="1"/>
  <c r="W36" i="1"/>
  <c r="W67" i="1"/>
  <c r="W76" i="1"/>
  <c r="W99" i="1"/>
  <c r="W104" i="1"/>
  <c r="W115" i="1"/>
  <c r="W122" i="1"/>
  <c r="W129" i="1"/>
  <c r="W132" i="1"/>
  <c r="W134" i="1"/>
  <c r="W142" i="1"/>
  <c r="W147" i="1"/>
  <c r="W150" i="1"/>
  <c r="W155" i="1"/>
  <c r="W162" i="1"/>
  <c r="W165" i="1"/>
  <c r="W190" i="1"/>
  <c r="W199" i="1"/>
  <c r="W222" i="1"/>
  <c r="W227" i="1"/>
  <c r="W238" i="1"/>
  <c r="W244" i="1"/>
  <c r="W251" i="1"/>
  <c r="W254" i="1"/>
  <c r="W256" i="1"/>
  <c r="W264" i="1"/>
  <c r="W269" i="1"/>
  <c r="W272" i="1"/>
  <c r="W275" i="1"/>
  <c r="W286" i="1"/>
  <c r="W299" i="1"/>
  <c r="W302" i="1"/>
  <c r="W335" i="1"/>
  <c r="W345" i="1"/>
  <c r="W369" i="1"/>
  <c r="W374" i="1"/>
  <c r="W385" i="1"/>
  <c r="W393" i="1"/>
  <c r="W401" i="1"/>
  <c r="W404" i="1"/>
  <c r="W406" i="1"/>
  <c r="W414" i="1"/>
  <c r="W419" i="1"/>
  <c r="W422" i="1"/>
  <c r="W425" i="1"/>
  <c r="W436" i="1"/>
  <c r="W449" i="1"/>
  <c r="W452" i="1"/>
  <c r="W485" i="1"/>
  <c r="W495" i="1"/>
  <c r="W519" i="1"/>
  <c r="W524" i="1"/>
  <c r="W535" i="1"/>
  <c r="W543" i="1"/>
  <c r="W551" i="1"/>
  <c r="W553" i="1"/>
  <c r="W555" i="1"/>
  <c r="W563" i="1"/>
  <c r="W568" i="1"/>
  <c r="W571" i="1"/>
  <c r="W576" i="1"/>
  <c r="W583" i="1"/>
  <c r="W586" i="1"/>
  <c r="W610" i="1"/>
  <c r="W619" i="1"/>
  <c r="W642" i="1"/>
  <c r="W647" i="1"/>
  <c r="W658" i="1"/>
  <c r="W665" i="1"/>
  <c r="W672" i="1"/>
  <c r="W675" i="1"/>
  <c r="W677" i="1"/>
  <c r="W685" i="1"/>
  <c r="W690" i="1"/>
  <c r="W693" i="1"/>
  <c r="W698" i="1"/>
  <c r="W705" i="1"/>
  <c r="W708" i="1"/>
  <c r="W732" i="1"/>
  <c r="W741" i="1"/>
  <c r="W764" i="1"/>
  <c r="W769" i="1"/>
  <c r="W780" i="1"/>
  <c r="W788" i="1"/>
  <c r="W795" i="1"/>
  <c r="W798" i="1"/>
  <c r="W800" i="1"/>
  <c r="W808" i="1"/>
  <c r="W813" i="1"/>
  <c r="W816" i="1"/>
  <c r="W819" i="1"/>
  <c r="W830" i="1"/>
  <c r="W843" i="1"/>
  <c r="W846" i="1"/>
  <c r="W878" i="1"/>
  <c r="W887" i="1"/>
  <c r="W910" i="1"/>
  <c r="W915" i="1"/>
  <c r="W926" i="1"/>
  <c r="W934" i="1"/>
  <c r="W942" i="1"/>
  <c r="W944" i="1"/>
  <c r="W946" i="1"/>
  <c r="W954" i="1"/>
  <c r="W959" i="1"/>
  <c r="W962" i="1"/>
  <c r="W965" i="1"/>
  <c r="W976" i="1"/>
  <c r="W989" i="1"/>
  <c r="W992" i="1"/>
  <c r="W1025" i="1"/>
  <c r="W1034" i="1"/>
  <c r="W1057" i="1"/>
  <c r="W1062" i="1"/>
  <c r="W1073" i="1"/>
  <c r="W1081" i="1"/>
  <c r="W1089" i="1"/>
  <c r="W1092" i="1"/>
  <c r="W1094" i="1"/>
  <c r="W1102" i="1"/>
  <c r="W1107" i="1"/>
  <c r="W1110" i="1"/>
  <c r="W1113" i="1"/>
  <c r="W1124" i="1"/>
  <c r="W1137" i="1"/>
  <c r="W1140" i="1"/>
  <c r="W1172" i="1"/>
  <c r="W1181" i="1"/>
  <c r="W1204" i="1"/>
  <c r="W1209" i="1"/>
  <c r="W1220" i="1"/>
  <c r="W1228" i="1"/>
  <c r="W1236" i="1"/>
  <c r="W1239" i="1"/>
  <c r="W1241" i="1"/>
  <c r="W1249" i="1"/>
  <c r="W1254" i="1"/>
  <c r="W1257" i="1"/>
  <c r="W1260" i="1"/>
  <c r="W1271" i="1"/>
  <c r="W1284" i="1"/>
  <c r="W1287" i="1"/>
  <c r="W1320" i="1"/>
  <c r="W1329" i="1"/>
  <c r="W1352" i="1"/>
  <c r="W1357" i="1"/>
  <c r="W1368" i="1"/>
  <c r="W1376" i="1"/>
  <c r="W1384" i="1"/>
  <c r="W1387" i="1"/>
  <c r="W1389" i="1"/>
  <c r="W1397" i="1"/>
  <c r="W1402" i="1"/>
  <c r="W1405" i="1"/>
  <c r="W1408" i="1"/>
  <c r="W1419" i="1"/>
  <c r="W1432" i="1"/>
  <c r="W1435" i="1"/>
  <c r="W1468" i="1"/>
  <c r="W1477" i="1"/>
  <c r="W1500" i="1"/>
  <c r="W1505" i="1"/>
  <c r="W1516" i="1"/>
  <c r="W1524" i="1"/>
  <c r="W1532" i="1"/>
  <c r="W1535" i="1"/>
  <c r="W1537" i="1"/>
  <c r="W1545" i="1"/>
  <c r="W1550" i="1"/>
  <c r="W1553" i="1"/>
  <c r="W1556" i="1"/>
  <c r="W1567" i="1"/>
  <c r="W1580" i="1"/>
  <c r="W1583" i="1"/>
  <c r="W1615" i="1"/>
  <c r="W1624" i="1"/>
  <c r="W1647" i="1"/>
  <c r="W1652" i="1"/>
  <c r="W1663" i="1"/>
  <c r="W1671" i="1"/>
  <c r="W1679" i="1"/>
  <c r="W1682" i="1"/>
  <c r="W1684" i="1"/>
  <c r="W1692" i="1"/>
  <c r="W1695" i="1"/>
  <c r="W1698" i="1"/>
  <c r="W1709" i="1"/>
  <c r="W1722" i="1"/>
  <c r="W1725" i="1"/>
  <c r="W1757" i="1"/>
  <c r="W1767" i="1"/>
  <c r="W1791" i="1"/>
  <c r="W1796" i="1"/>
  <c r="W1807" i="1"/>
  <c r="W1815" i="1"/>
  <c r="W1823" i="1"/>
  <c r="W1826" i="1"/>
  <c r="W1828" i="1"/>
  <c r="W1836" i="1"/>
  <c r="W1841" i="1"/>
  <c r="W1844" i="1"/>
  <c r="W1847" i="1"/>
  <c r="W1858" i="1"/>
  <c r="W1871" i="1"/>
  <c r="W1874" i="1"/>
  <c r="W1906" i="1"/>
  <c r="W1916" i="1"/>
  <c r="W1940" i="1"/>
  <c r="W1945" i="1"/>
  <c r="W1956" i="1"/>
  <c r="W1964" i="1"/>
  <c r="W1972" i="1"/>
  <c r="W1975" i="1"/>
  <c r="W1977" i="1"/>
  <c r="W1985" i="1"/>
  <c r="W1990" i="1"/>
  <c r="W1993" i="1"/>
  <c r="W1996" i="1"/>
  <c r="W2007" i="1"/>
  <c r="W2020" i="1"/>
  <c r="W2023" i="1"/>
  <c r="W2056" i="1"/>
  <c r="W2066" i="1"/>
  <c r="W2090" i="1"/>
  <c r="W2095" i="1"/>
  <c r="W2106" i="1"/>
  <c r="W2114" i="1"/>
  <c r="W2122" i="1"/>
  <c r="W2125" i="1"/>
  <c r="W2127" i="1"/>
  <c r="W2135" i="1"/>
  <c r="W2140" i="1"/>
  <c r="W2143" i="1"/>
  <c r="W2146" i="1"/>
  <c r="W2157" i="1"/>
  <c r="W2170" i="1"/>
  <c r="W2173" i="1"/>
  <c r="W2206" i="1"/>
  <c r="W2216" i="1"/>
  <c r="W2240" i="1"/>
  <c r="W2245" i="1"/>
  <c r="W2256" i="1"/>
  <c r="W2264" i="1"/>
  <c r="W2272" i="1"/>
  <c r="W2275" i="1"/>
  <c r="W2277" i="1"/>
  <c r="F22" i="3"/>
  <c r="Y14" i="1"/>
  <c r="Y16" i="1"/>
  <c r="Y19" i="1"/>
  <c r="AH18" i="1" s="1"/>
  <c r="Y22" i="1"/>
  <c r="Y24" i="1"/>
  <c r="Y27" i="1"/>
  <c r="Y29" i="1"/>
  <c r="Y31" i="1"/>
  <c r="Y34" i="1"/>
  <c r="AH33" i="1" s="1"/>
  <c r="Y37" i="1"/>
  <c r="Y39" i="1"/>
  <c r="Y41" i="1"/>
  <c r="Y43" i="1"/>
  <c r="Y45" i="1"/>
  <c r="Y47" i="1"/>
  <c r="Y49" i="1"/>
  <c r="Y51" i="1"/>
  <c r="Y53" i="1"/>
  <c r="Y55" i="1"/>
  <c r="Y57" i="1"/>
  <c r="Y59" i="1"/>
  <c r="Y61" i="1"/>
  <c r="Y63" i="1"/>
  <c r="Y65" i="1"/>
  <c r="Y68" i="1"/>
  <c r="Y70" i="1"/>
  <c r="Y72" i="1"/>
  <c r="Y74" i="1"/>
  <c r="Y77" i="1"/>
  <c r="Y79" i="1"/>
  <c r="Y81" i="1"/>
  <c r="Y83" i="1"/>
  <c r="Y85" i="1"/>
  <c r="Y87" i="1"/>
  <c r="Y91" i="1"/>
  <c r="Y93" i="1"/>
  <c r="Y95" i="1"/>
  <c r="Y97" i="1"/>
  <c r="Y100" i="1"/>
  <c r="Y102" i="1"/>
  <c r="Y105" i="1"/>
  <c r="Y107" i="1"/>
  <c r="Y109" i="1"/>
  <c r="Y111" i="1"/>
  <c r="Y113" i="1"/>
  <c r="Y116" i="1"/>
  <c r="Y117" i="1"/>
  <c r="Y118" i="1"/>
  <c r="Y119" i="1"/>
  <c r="Y120" i="1"/>
  <c r="Y121" i="1"/>
  <c r="Y123" i="1"/>
  <c r="Y124" i="1"/>
  <c r="Y125" i="1"/>
  <c r="Y126" i="1"/>
  <c r="Y127" i="1"/>
  <c r="Y128" i="1"/>
  <c r="Y130" i="1"/>
  <c r="AH129" i="1" s="1"/>
  <c r="Y133" i="1"/>
  <c r="AH132" i="1" s="1"/>
  <c r="Y135" i="1"/>
  <c r="Y136" i="1"/>
  <c r="Y137" i="1"/>
  <c r="Y138" i="1"/>
  <c r="Y139" i="1"/>
  <c r="Y140" i="1"/>
  <c r="Y143" i="1"/>
  <c r="Y145" i="1"/>
  <c r="Y148" i="1"/>
  <c r="AH147" i="1" s="1"/>
  <c r="Y151" i="1"/>
  <c r="Y153" i="1"/>
  <c r="Y156" i="1"/>
  <c r="Y158" i="1"/>
  <c r="Y160" i="1"/>
  <c r="Y163" i="1"/>
  <c r="AH162" i="1" s="1"/>
  <c r="Y166" i="1"/>
  <c r="Y168" i="1"/>
  <c r="Y170" i="1"/>
  <c r="Y172" i="1"/>
  <c r="Y174" i="1"/>
  <c r="Y176" i="1"/>
  <c r="Y178" i="1"/>
  <c r="Y180" i="1"/>
  <c r="Y182" i="1"/>
  <c r="Y183" i="1"/>
  <c r="Y184" i="1"/>
  <c r="Y185" i="1"/>
  <c r="Y186" i="1"/>
  <c r="Y187" i="1"/>
  <c r="Y188" i="1"/>
  <c r="Y191" i="1"/>
  <c r="Y193" i="1"/>
  <c r="Y195" i="1"/>
  <c r="Y197" i="1"/>
  <c r="Y200" i="1"/>
  <c r="Y202" i="1"/>
  <c r="Y204" i="1"/>
  <c r="Y206" i="1"/>
  <c r="Y208" i="1"/>
  <c r="Y210" i="1"/>
  <c r="Y214" i="1"/>
  <c r="Y216" i="1"/>
  <c r="Y218" i="1"/>
  <c r="Y220" i="1"/>
  <c r="Y223" i="1"/>
  <c r="Y225" i="1"/>
  <c r="Y228" i="1"/>
  <c r="Y230" i="1"/>
  <c r="Y232" i="1"/>
  <c r="Y234" i="1"/>
  <c r="Y236" i="1"/>
  <c r="Y239" i="1"/>
  <c r="Y240" i="1"/>
  <c r="Y241" i="1"/>
  <c r="Y242" i="1"/>
  <c r="Y243" i="1"/>
  <c r="Y245" i="1"/>
  <c r="Y246" i="1"/>
  <c r="Y247" i="1"/>
  <c r="Y248" i="1"/>
  <c r="Y249" i="1"/>
  <c r="Y250" i="1"/>
  <c r="Y252" i="1"/>
  <c r="AH251" i="1" s="1"/>
  <c r="Y255" i="1"/>
  <c r="AH254" i="1" s="1"/>
  <c r="Y257" i="1"/>
  <c r="Y258" i="1"/>
  <c r="Y259" i="1"/>
  <c r="Y260" i="1"/>
  <c r="Y261" i="1"/>
  <c r="Y262" i="1"/>
  <c r="Y265" i="1"/>
  <c r="Y267" i="1"/>
  <c r="Y270" i="1"/>
  <c r="AH269" i="1" s="1"/>
  <c r="Y273" i="1"/>
  <c r="AH272" i="1" s="1"/>
  <c r="Y276" i="1"/>
  <c r="Y278" i="1"/>
  <c r="Y280" i="1"/>
  <c r="Y282" i="1"/>
  <c r="Y284" i="1"/>
  <c r="Y287" i="1"/>
  <c r="Y289" i="1"/>
  <c r="Y291" i="1"/>
  <c r="Y293" i="1"/>
  <c r="Y295" i="1"/>
  <c r="Y297" i="1"/>
  <c r="Y300" i="1"/>
  <c r="AH299" i="1" s="1"/>
  <c r="Y303" i="1"/>
  <c r="Y305" i="1"/>
  <c r="Y307" i="1"/>
  <c r="Y309" i="1"/>
  <c r="Y311" i="1"/>
  <c r="Y313" i="1"/>
  <c r="Y315" i="1"/>
  <c r="Y317" i="1"/>
  <c r="Y319" i="1"/>
  <c r="Y321" i="1"/>
  <c r="Y323" i="1"/>
  <c r="Y325" i="1"/>
  <c r="Y327" i="1"/>
  <c r="Y329" i="1"/>
  <c r="Y331" i="1"/>
  <c r="Y333" i="1"/>
  <c r="Y336" i="1"/>
  <c r="Y339" i="1"/>
  <c r="Y341" i="1"/>
  <c r="Y343" i="1"/>
  <c r="Y346" i="1"/>
  <c r="Y349" i="1"/>
  <c r="Y351" i="1"/>
  <c r="Y353" i="1"/>
  <c r="Y355" i="1"/>
  <c r="Y357" i="1"/>
  <c r="Y361" i="1"/>
  <c r="Y363" i="1"/>
  <c r="Y365" i="1"/>
  <c r="Y367" i="1"/>
  <c r="Y370" i="1"/>
  <c r="Y372" i="1"/>
  <c r="Y375" i="1"/>
  <c r="Y377" i="1"/>
  <c r="Y379" i="1"/>
  <c r="Y381" i="1"/>
  <c r="Y383" i="1"/>
  <c r="Y386" i="1"/>
  <c r="Y387" i="1"/>
  <c r="Y388" i="1"/>
  <c r="Y389" i="1"/>
  <c r="Y390" i="1"/>
  <c r="Y391" i="1"/>
  <c r="Y392" i="1"/>
  <c r="Y394" i="1"/>
  <c r="Y395" i="1"/>
  <c r="Y396" i="1"/>
  <c r="Y397" i="1"/>
  <c r="Y398" i="1"/>
  <c r="Y399" i="1"/>
  <c r="Y400" i="1"/>
  <c r="Y402" i="1"/>
  <c r="AH401" i="1" s="1"/>
  <c r="Y405" i="1"/>
  <c r="AH404" i="1" s="1"/>
  <c r="Y407" i="1"/>
  <c r="Y408" i="1"/>
  <c r="Y409" i="1"/>
  <c r="Y410" i="1"/>
  <c r="Y411" i="1"/>
  <c r="Y412" i="1"/>
  <c r="Y415" i="1"/>
  <c r="Y417" i="1"/>
  <c r="Y420" i="1"/>
  <c r="AH419" i="1" s="1"/>
  <c r="Y423" i="1"/>
  <c r="AH422" i="1" s="1"/>
  <c r="Y426" i="1"/>
  <c r="Y428" i="1"/>
  <c r="Y430" i="1"/>
  <c r="Y432" i="1"/>
  <c r="Y434" i="1"/>
  <c r="Y437" i="1"/>
  <c r="Y439" i="1"/>
  <c r="Y441" i="1"/>
  <c r="Y443" i="1"/>
  <c r="Y445" i="1"/>
  <c r="Y447" i="1"/>
  <c r="Y450" i="1"/>
  <c r="AH449" i="1" s="1"/>
  <c r="Y453" i="1"/>
  <c r="Y455" i="1"/>
  <c r="Y457" i="1"/>
  <c r="Y459" i="1"/>
  <c r="Y461" i="1"/>
  <c r="Y463" i="1"/>
  <c r="Y465" i="1"/>
  <c r="Y467" i="1"/>
  <c r="Y469" i="1"/>
  <c r="Y471" i="1"/>
  <c r="Y473" i="1"/>
  <c r="Y475" i="1"/>
  <c r="Y477" i="1"/>
  <c r="Y479" i="1"/>
  <c r="Y481" i="1"/>
  <c r="Y483" i="1"/>
  <c r="Y486" i="1"/>
  <c r="Y489" i="1"/>
  <c r="Y491" i="1"/>
  <c r="Y493" i="1"/>
  <c r="Y496" i="1"/>
  <c r="Y499" i="1"/>
  <c r="Y501" i="1"/>
  <c r="Y503" i="1"/>
  <c r="Y505" i="1"/>
  <c r="Y507" i="1"/>
  <c r="Y511" i="1"/>
  <c r="Y513" i="1"/>
  <c r="Y515" i="1"/>
  <c r="Y517" i="1"/>
  <c r="Y520" i="1"/>
  <c r="Y522" i="1"/>
  <c r="Y525" i="1"/>
  <c r="Y527" i="1"/>
  <c r="Y529" i="1"/>
  <c r="Y531" i="1"/>
  <c r="Y533" i="1"/>
  <c r="Y536" i="1"/>
  <c r="Y537" i="1"/>
  <c r="Y538" i="1"/>
  <c r="Y539" i="1"/>
  <c r="Y540" i="1"/>
  <c r="Y541" i="1"/>
  <c r="Y542" i="1"/>
  <c r="Y544" i="1"/>
  <c r="Y545" i="1"/>
  <c r="Y546" i="1"/>
  <c r="Y547" i="1"/>
  <c r="Y548" i="1"/>
  <c r="Y549" i="1"/>
  <c r="Y550" i="1"/>
  <c r="Y552" i="1"/>
  <c r="AH551" i="1" s="1"/>
  <c r="Y554" i="1"/>
  <c r="AH553" i="1" s="1"/>
  <c r="Y556" i="1"/>
  <c r="Y557" i="1"/>
  <c r="Y558" i="1"/>
  <c r="Y559" i="1"/>
  <c r="Y560" i="1"/>
  <c r="Y561" i="1"/>
  <c r="Y564" i="1"/>
  <c r="Y566" i="1"/>
  <c r="Y569" i="1"/>
  <c r="AH568" i="1" s="1"/>
  <c r="Y572" i="1"/>
  <c r="Y574" i="1"/>
  <c r="Y577" i="1"/>
  <c r="Y579" i="1"/>
  <c r="Y581" i="1"/>
  <c r="Y584" i="1"/>
  <c r="AH583" i="1" s="1"/>
  <c r="Y587" i="1"/>
  <c r="Y589" i="1"/>
  <c r="Y591" i="1"/>
  <c r="Y593" i="1"/>
  <c r="Y595" i="1"/>
  <c r="Y597" i="1"/>
  <c r="Y599" i="1"/>
  <c r="Y601" i="1"/>
  <c r="Y603" i="1"/>
  <c r="Y604" i="1"/>
  <c r="Y605" i="1"/>
  <c r="Y606" i="1"/>
  <c r="Y607" i="1"/>
  <c r="Y608" i="1"/>
  <c r="Y609" i="1"/>
  <c r="Y611" i="1"/>
  <c r="Y613" i="1"/>
  <c r="Y615" i="1"/>
  <c r="Y617" i="1"/>
  <c r="Y620" i="1"/>
  <c r="Y622" i="1"/>
  <c r="Y624" i="1"/>
  <c r="Y626" i="1"/>
  <c r="Y628" i="1"/>
  <c r="Y630" i="1"/>
  <c r="Y634" i="1"/>
  <c r="Y636" i="1"/>
  <c r="Y638" i="1"/>
  <c r="Y640" i="1"/>
  <c r="Y643" i="1"/>
  <c r="Y645" i="1"/>
  <c r="Y648" i="1"/>
  <c r="Y650" i="1"/>
  <c r="Y652" i="1"/>
  <c r="Y654" i="1"/>
  <c r="Y656" i="1"/>
  <c r="Y659" i="1"/>
  <c r="Y660" i="1"/>
  <c r="Y661" i="1"/>
  <c r="Y662" i="1"/>
  <c r="Y663" i="1"/>
  <c r="Y664" i="1"/>
  <c r="Y666" i="1"/>
  <c r="Y667" i="1"/>
  <c r="Y668" i="1"/>
  <c r="Y669" i="1"/>
  <c r="Y670" i="1"/>
  <c r="Y671" i="1"/>
  <c r="Y673" i="1"/>
  <c r="AH672" i="1" s="1"/>
  <c r="Y676" i="1"/>
  <c r="AH675" i="1" s="1"/>
  <c r="Y678" i="1"/>
  <c r="Y679" i="1"/>
  <c r="Y680" i="1"/>
  <c r="Y681" i="1"/>
  <c r="Y682" i="1"/>
  <c r="Y683" i="1"/>
  <c r="Y686" i="1"/>
  <c r="Y688" i="1"/>
  <c r="Y691" i="1"/>
  <c r="AH690" i="1" s="1"/>
  <c r="Y694" i="1"/>
  <c r="Y696" i="1"/>
  <c r="Y699" i="1"/>
  <c r="Y701" i="1"/>
  <c r="Y703" i="1"/>
  <c r="Y706" i="1"/>
  <c r="AH705" i="1" s="1"/>
  <c r="Y709" i="1"/>
  <c r="Y711" i="1"/>
  <c r="Y713" i="1"/>
  <c r="Y715" i="1"/>
  <c r="Y717" i="1"/>
  <c r="Y719" i="1"/>
  <c r="Y721" i="1"/>
  <c r="Y723" i="1"/>
  <c r="Y725" i="1"/>
  <c r="Y726" i="1"/>
  <c r="Y727" i="1"/>
  <c r="Y728" i="1"/>
  <c r="Y729" i="1"/>
  <c r="Y730" i="1"/>
  <c r="Y731" i="1"/>
  <c r="Y733" i="1"/>
  <c r="Y735" i="1"/>
  <c r="Y737" i="1"/>
  <c r="Y739" i="1"/>
  <c r="Y742" i="1"/>
  <c r="Y744" i="1"/>
  <c r="Y746" i="1"/>
  <c r="Y748" i="1"/>
  <c r="Y750" i="1"/>
  <c r="Y752" i="1"/>
  <c r="Y756" i="1"/>
  <c r="Y758" i="1"/>
  <c r="Y760" i="1"/>
  <c r="Y762" i="1"/>
  <c r="Y765" i="1"/>
  <c r="Y767" i="1"/>
  <c r="Y770" i="1"/>
  <c r="Y772" i="1"/>
  <c r="Y774" i="1"/>
  <c r="Y776" i="1"/>
  <c r="Y778" i="1"/>
  <c r="Y781" i="1"/>
  <c r="Y782" i="1"/>
  <c r="Y783" i="1"/>
  <c r="Y784" i="1"/>
  <c r="Y785" i="1"/>
  <c r="Y786" i="1"/>
  <c r="Y787" i="1"/>
  <c r="Y789" i="1"/>
  <c r="Y790" i="1"/>
  <c r="Y791" i="1"/>
  <c r="Y792" i="1"/>
  <c r="Y793" i="1"/>
  <c r="Y794" i="1"/>
  <c r="Y796" i="1"/>
  <c r="AH795" i="1" s="1"/>
  <c r="Y799" i="1"/>
  <c r="AH798" i="1" s="1"/>
  <c r="Y801" i="1"/>
  <c r="Y802" i="1"/>
  <c r="Y803" i="1"/>
  <c r="Y804" i="1"/>
  <c r="Y805" i="1"/>
  <c r="Y806" i="1"/>
  <c r="Y809" i="1"/>
  <c r="Y811" i="1"/>
  <c r="Y814" i="1"/>
  <c r="AH813" i="1" s="1"/>
  <c r="Y817" i="1"/>
  <c r="AH816" i="1" s="1"/>
  <c r="Y820" i="1"/>
  <c r="Y822" i="1"/>
  <c r="Y824" i="1"/>
  <c r="Y826" i="1"/>
  <c r="Y828" i="1"/>
  <c r="Y831" i="1"/>
  <c r="Y833" i="1"/>
  <c r="Y835" i="1"/>
  <c r="Y837" i="1"/>
  <c r="Y839" i="1"/>
  <c r="Y841" i="1"/>
  <c r="Y844" i="1"/>
  <c r="AH843" i="1" s="1"/>
  <c r="Y847" i="1"/>
  <c r="Y849" i="1"/>
  <c r="Y851" i="1"/>
  <c r="Y853" i="1"/>
  <c r="Y855" i="1"/>
  <c r="Y857" i="1"/>
  <c r="Y859" i="1"/>
  <c r="Y861" i="1"/>
  <c r="Y863" i="1"/>
  <c r="Y865" i="1"/>
  <c r="Y867" i="1"/>
  <c r="Y869" i="1"/>
  <c r="Y871" i="1"/>
  <c r="Y873" i="1"/>
  <c r="Y875" i="1"/>
  <c r="Y877" i="1"/>
  <c r="Y879" i="1"/>
  <c r="Y881" i="1"/>
  <c r="Y883" i="1"/>
  <c r="Y885" i="1"/>
  <c r="Y888" i="1"/>
  <c r="Y890" i="1"/>
  <c r="Y892" i="1"/>
  <c r="Y894" i="1"/>
  <c r="Y896" i="1"/>
  <c r="Y898" i="1"/>
  <c r="Y902" i="1"/>
  <c r="Y904" i="1"/>
  <c r="Y906" i="1"/>
  <c r="Y908" i="1"/>
  <c r="Y911" i="1"/>
  <c r="Y913" i="1"/>
  <c r="Y916" i="1"/>
  <c r="Y918" i="1"/>
  <c r="Y920" i="1"/>
  <c r="Y922" i="1"/>
  <c r="Y924" i="1"/>
  <c r="Y927" i="1"/>
  <c r="Y928" i="1"/>
  <c r="Y929" i="1"/>
  <c r="Y930" i="1"/>
  <c r="Y931" i="1"/>
  <c r="Y932" i="1"/>
  <c r="Y933" i="1"/>
  <c r="Y935" i="1"/>
  <c r="Y936" i="1"/>
  <c r="Y937" i="1"/>
  <c r="Y938" i="1"/>
  <c r="Y939" i="1"/>
  <c r="Y940" i="1"/>
  <c r="Y941" i="1"/>
  <c r="Y943" i="1"/>
  <c r="AH942" i="1" s="1"/>
  <c r="Y945" i="1"/>
  <c r="AH944" i="1" s="1"/>
  <c r="Y947" i="1"/>
  <c r="Y948" i="1"/>
  <c r="Y949" i="1"/>
  <c r="Y950" i="1"/>
  <c r="Y951" i="1"/>
  <c r="Y952" i="1"/>
  <c r="Y955" i="1"/>
  <c r="Y957" i="1"/>
  <c r="Y960" i="1"/>
  <c r="AH959" i="1" s="1"/>
  <c r="Y963" i="1"/>
  <c r="AH962" i="1" s="1"/>
  <c r="Y966" i="1"/>
  <c r="Y968" i="1"/>
  <c r="Y970" i="1"/>
  <c r="Y972" i="1"/>
  <c r="Y974" i="1"/>
  <c r="Y977" i="1"/>
  <c r="Y979" i="1"/>
  <c r="Y981" i="1"/>
  <c r="Y983" i="1"/>
  <c r="Y985" i="1"/>
  <c r="Y987" i="1"/>
  <c r="Y990" i="1"/>
  <c r="AH989" i="1" s="1"/>
  <c r="Y993" i="1"/>
  <c r="Y995" i="1"/>
  <c r="Y997" i="1"/>
  <c r="Y999" i="1"/>
  <c r="Y1001" i="1"/>
  <c r="Y1003" i="1"/>
  <c r="Y1005" i="1"/>
  <c r="Y1007" i="1"/>
  <c r="Y1009" i="1"/>
  <c r="Y1011" i="1"/>
  <c r="Y1013" i="1"/>
  <c r="Y1015" i="1"/>
  <c r="Y1017" i="1"/>
  <c r="Y1019" i="1"/>
  <c r="Y1021" i="1"/>
  <c r="Y1023" i="1"/>
  <c r="Y1026" i="1"/>
  <c r="Y1028" i="1"/>
  <c r="Y1030" i="1"/>
  <c r="Y1032" i="1"/>
  <c r="Y1035" i="1"/>
  <c r="Y1037" i="1"/>
  <c r="Y1039" i="1"/>
  <c r="Y1041" i="1"/>
  <c r="Y1043" i="1"/>
  <c r="Y1045" i="1"/>
  <c r="Y1049" i="1"/>
  <c r="Y1051" i="1"/>
  <c r="Y1053" i="1"/>
  <c r="Y1055" i="1"/>
  <c r="Y1058" i="1"/>
  <c r="Y1060" i="1"/>
  <c r="Y1063" i="1"/>
  <c r="Y1065" i="1"/>
  <c r="Y1067" i="1"/>
  <c r="Y1069" i="1"/>
  <c r="Y1071" i="1"/>
  <c r="Y1074" i="1"/>
  <c r="Y1075" i="1"/>
  <c r="Y1076" i="1"/>
  <c r="Y1077" i="1"/>
  <c r="Y1078" i="1"/>
  <c r="Y1079" i="1"/>
  <c r="Y1080" i="1"/>
  <c r="Y1082" i="1"/>
  <c r="Y1083" i="1"/>
  <c r="Y1084" i="1"/>
  <c r="Y1085" i="1"/>
  <c r="Y1086" i="1"/>
  <c r="Y1087" i="1"/>
  <c r="Y1088" i="1"/>
  <c r="Y1090" i="1"/>
  <c r="AH1089" i="1" s="1"/>
  <c r="Y1093" i="1"/>
  <c r="AH1092" i="1" s="1"/>
  <c r="Y1095" i="1"/>
  <c r="Y1096" i="1"/>
  <c r="Y1097" i="1"/>
  <c r="Y1098" i="1"/>
  <c r="Y1099" i="1"/>
  <c r="Y1100" i="1"/>
  <c r="Y1103" i="1"/>
  <c r="Y1105" i="1"/>
  <c r="Y1108" i="1"/>
  <c r="AH1107" i="1" s="1"/>
  <c r="Y1111" i="1"/>
  <c r="AH1110" i="1" s="1"/>
  <c r="Y1114" i="1"/>
  <c r="Y1116" i="1"/>
  <c r="Y1118" i="1"/>
  <c r="Y1120" i="1"/>
  <c r="Y1122" i="1"/>
  <c r="Y1125" i="1"/>
  <c r="Y1127" i="1"/>
  <c r="Y1129" i="1"/>
  <c r="Y1131" i="1"/>
  <c r="Y1133" i="1"/>
  <c r="Y1135" i="1"/>
  <c r="Y1138" i="1"/>
  <c r="AH1137" i="1" s="1"/>
  <c r="Y1141" i="1"/>
  <c r="Y1143" i="1"/>
  <c r="Y1145" i="1"/>
  <c r="Y1147" i="1"/>
  <c r="Y1149" i="1"/>
  <c r="Y1151" i="1"/>
  <c r="Y1153" i="1"/>
  <c r="Y1155" i="1"/>
  <c r="Y1157" i="1"/>
  <c r="Y1159" i="1"/>
  <c r="Y1161" i="1"/>
  <c r="Y1163" i="1"/>
  <c r="Y1165" i="1"/>
  <c r="Y1167" i="1"/>
  <c r="Y1169" i="1"/>
  <c r="Y1171" i="1"/>
  <c r="Y1173" i="1"/>
  <c r="Y1175" i="1"/>
  <c r="Y1177" i="1"/>
  <c r="Y1179" i="1"/>
  <c r="Y1182" i="1"/>
  <c r="Y1184" i="1"/>
  <c r="Y1186" i="1"/>
  <c r="Y1188" i="1"/>
  <c r="Y1190" i="1"/>
  <c r="Y1192" i="1"/>
  <c r="Y1196" i="1"/>
  <c r="Y1198" i="1"/>
  <c r="Y1200" i="1"/>
  <c r="Y1202" i="1"/>
  <c r="Y1205" i="1"/>
  <c r="Y1207" i="1"/>
  <c r="Y1210" i="1"/>
  <c r="Y1212" i="1"/>
  <c r="Y1214" i="1"/>
  <c r="Y1216" i="1"/>
  <c r="Y1218" i="1"/>
  <c r="Y1221" i="1"/>
  <c r="Y1222" i="1"/>
  <c r="Y1223" i="1"/>
  <c r="Y1224" i="1"/>
  <c r="Y1225" i="1"/>
  <c r="Y1226" i="1"/>
  <c r="Y1227" i="1"/>
  <c r="Y1229" i="1"/>
  <c r="Y1230" i="1"/>
  <c r="Y1231" i="1"/>
  <c r="Y1232" i="1"/>
  <c r="Y1233" i="1"/>
  <c r="Y1234" i="1"/>
  <c r="Y1235" i="1"/>
  <c r="Y1237" i="1"/>
  <c r="AH1236" i="1" s="1"/>
  <c r="Y1240" i="1"/>
  <c r="AH1239" i="1" s="1"/>
  <c r="Y1242" i="1"/>
  <c r="Y1243" i="1"/>
  <c r="Y1244" i="1"/>
  <c r="Y1245" i="1"/>
  <c r="Y1246" i="1"/>
  <c r="Y1247" i="1"/>
  <c r="Y1250" i="1"/>
  <c r="Y1252" i="1"/>
  <c r="Y1255" i="1"/>
  <c r="AH1254" i="1" s="1"/>
  <c r="Y1258" i="1"/>
  <c r="AH1257" i="1" s="1"/>
  <c r="Y1261" i="1"/>
  <c r="Y1263" i="1"/>
  <c r="Y1265" i="1"/>
  <c r="Y1267" i="1"/>
  <c r="Y1269" i="1"/>
  <c r="Y1272" i="1"/>
  <c r="Y1274" i="1"/>
  <c r="Y1276" i="1"/>
  <c r="Y1278" i="1"/>
  <c r="Y1280" i="1"/>
  <c r="Y1282" i="1"/>
  <c r="Y1285" i="1"/>
  <c r="AH1284" i="1" s="1"/>
  <c r="Y1288" i="1"/>
  <c r="Y1290" i="1"/>
  <c r="Y1292" i="1"/>
  <c r="Y1294" i="1"/>
  <c r="Y1296" i="1"/>
  <c r="Y1298" i="1"/>
  <c r="Y1300" i="1"/>
  <c r="Y1302" i="1"/>
  <c r="Y1304" i="1"/>
  <c r="Y1306" i="1"/>
  <c r="Y1308" i="1"/>
  <c r="Y1310" i="1"/>
  <c r="Y1312" i="1"/>
  <c r="Y1314" i="1"/>
  <c r="Y1316" i="1"/>
  <c r="Y1318" i="1"/>
  <c r="Y1321" i="1"/>
  <c r="Y1323" i="1"/>
  <c r="Y1325" i="1"/>
  <c r="Y1327" i="1"/>
  <c r="Y1330" i="1"/>
  <c r="Y1332" i="1"/>
  <c r="Y1334" i="1"/>
  <c r="Y1336" i="1"/>
  <c r="Y1338" i="1"/>
  <c r="Y1340" i="1"/>
  <c r="Y1344" i="1"/>
  <c r="Y1346" i="1"/>
  <c r="Y1348" i="1"/>
  <c r="Y1350" i="1"/>
  <c r="Y1353" i="1"/>
  <c r="Y1355" i="1"/>
  <c r="Y1358" i="1"/>
  <c r="Y1360" i="1"/>
  <c r="Y1362" i="1"/>
  <c r="Y1364" i="1"/>
  <c r="Y1366" i="1"/>
  <c r="Y1369" i="1"/>
  <c r="Y1370" i="1"/>
  <c r="Y1371" i="1"/>
  <c r="Y1372" i="1"/>
  <c r="Y1373" i="1"/>
  <c r="Y1374" i="1"/>
  <c r="Y1375" i="1"/>
  <c r="Y1377" i="1"/>
  <c r="Y1378" i="1"/>
  <c r="Y1379" i="1"/>
  <c r="Y1380" i="1"/>
  <c r="Y1381" i="1"/>
  <c r="Y1382" i="1"/>
  <c r="Y1383" i="1"/>
  <c r="Y1385" i="1"/>
  <c r="AH1384" i="1" s="1"/>
  <c r="Y1388" i="1"/>
  <c r="AH1387" i="1" s="1"/>
  <c r="Y1390" i="1"/>
  <c r="Y1391" i="1"/>
  <c r="Y1392" i="1"/>
  <c r="Y1393" i="1"/>
  <c r="Y1394" i="1"/>
  <c r="Y1395" i="1"/>
  <c r="Y1398" i="1"/>
  <c r="Y1400" i="1"/>
  <c r="Y1403" i="1"/>
  <c r="AH1402" i="1" s="1"/>
  <c r="Y1406" i="1"/>
  <c r="AH1405" i="1" s="1"/>
  <c r="Y1409" i="1"/>
  <c r="Y1411" i="1"/>
  <c r="Y1413" i="1"/>
  <c r="Y1415" i="1"/>
  <c r="Y1417" i="1"/>
  <c r="Y1420" i="1"/>
  <c r="Y1422" i="1"/>
  <c r="Y1424" i="1"/>
  <c r="Y1426" i="1"/>
  <c r="Y1428" i="1"/>
  <c r="Y1430" i="1"/>
  <c r="Y1433" i="1"/>
  <c r="AH1432" i="1" s="1"/>
  <c r="Y1436" i="1"/>
  <c r="Y1438" i="1"/>
  <c r="Y1440" i="1"/>
  <c r="Y1442" i="1"/>
  <c r="Y1444" i="1"/>
  <c r="Y1446" i="1"/>
  <c r="Y1448" i="1"/>
  <c r="Y1450" i="1"/>
  <c r="Y1452" i="1"/>
  <c r="Y1454" i="1"/>
  <c r="Y1456" i="1"/>
  <c r="Y1458" i="1"/>
  <c r="Y1460" i="1"/>
  <c r="Y1462" i="1"/>
  <c r="Y1464" i="1"/>
  <c r="Y1466" i="1"/>
  <c r="Y1469" i="1"/>
  <c r="Y1471" i="1"/>
  <c r="Y1473" i="1"/>
  <c r="Y1475" i="1"/>
  <c r="Y1478" i="1"/>
  <c r="Y1480" i="1"/>
  <c r="Y1482" i="1"/>
  <c r="Y1484" i="1"/>
  <c r="Y1486" i="1"/>
  <c r="Y1488" i="1"/>
  <c r="Y1492" i="1"/>
  <c r="Y1494" i="1"/>
  <c r="Y1496" i="1"/>
  <c r="Y1498" i="1"/>
  <c r="Y1501" i="1"/>
  <c r="Y1503" i="1"/>
  <c r="Y1506" i="1"/>
  <c r="Y1508" i="1"/>
  <c r="Y1510" i="1"/>
  <c r="Y1512" i="1"/>
  <c r="Y1514" i="1"/>
  <c r="Y1517" i="1"/>
  <c r="Y1518" i="1"/>
  <c r="Y1519" i="1"/>
  <c r="Y1520" i="1"/>
  <c r="Y1521" i="1"/>
  <c r="Y1522" i="1"/>
  <c r="Y1523" i="1"/>
  <c r="Y1525" i="1"/>
  <c r="Y1526" i="1"/>
  <c r="Y1527" i="1"/>
  <c r="Y1528" i="1"/>
  <c r="Y1529" i="1"/>
  <c r="Y1530" i="1"/>
  <c r="Y1531" i="1"/>
  <c r="Y1533" i="1"/>
  <c r="AH1532" i="1" s="1"/>
  <c r="Y1536" i="1"/>
  <c r="AH1535" i="1" s="1"/>
  <c r="Y1538" i="1"/>
  <c r="Y1539" i="1"/>
  <c r="Y1540" i="1"/>
  <c r="Y1541" i="1"/>
  <c r="Y1542" i="1"/>
  <c r="Y1543" i="1"/>
  <c r="Y1546" i="1"/>
  <c r="Y1548" i="1"/>
  <c r="Y1551" i="1"/>
  <c r="AH1550" i="1" s="1"/>
  <c r="Y1554" i="1"/>
  <c r="AH1553" i="1" s="1"/>
  <c r="Y1557" i="1"/>
  <c r="Y1559" i="1"/>
  <c r="Y1561" i="1"/>
  <c r="Y1563" i="1"/>
  <c r="Y1565" i="1"/>
  <c r="Y1568" i="1"/>
  <c r="Y1570" i="1"/>
  <c r="Y1572" i="1"/>
  <c r="Y1574" i="1"/>
  <c r="Y1576" i="1"/>
  <c r="Y1578" i="1"/>
  <c r="Y1581" i="1"/>
  <c r="AH1580" i="1" s="1"/>
  <c r="Y1584" i="1"/>
  <c r="Y1586" i="1"/>
  <c r="Y1588" i="1"/>
  <c r="Y1590" i="1"/>
  <c r="Y1592" i="1"/>
  <c r="Y1594" i="1"/>
  <c r="Y1596" i="1"/>
  <c r="Y1598" i="1"/>
  <c r="Y1600" i="1"/>
  <c r="Y1602" i="1"/>
  <c r="Y1604" i="1"/>
  <c r="Y1606" i="1"/>
  <c r="Y1608" i="1"/>
  <c r="Y1610" i="1"/>
  <c r="Y1612" i="1"/>
  <c r="Y1614" i="1"/>
  <c r="Y1616" i="1"/>
  <c r="Y1618" i="1"/>
  <c r="Y1620" i="1"/>
  <c r="Y1622" i="1"/>
  <c r="Y1625" i="1"/>
  <c r="Y1627" i="1"/>
  <c r="Y1629" i="1"/>
  <c r="Y1631" i="1"/>
  <c r="Y1633" i="1"/>
  <c r="Y1635" i="1"/>
  <c r="Y1639" i="1"/>
  <c r="Y1641" i="1"/>
  <c r="Y1643" i="1"/>
  <c r="Y1645" i="1"/>
  <c r="Y1648" i="1"/>
  <c r="Y1650" i="1"/>
  <c r="Y1653" i="1"/>
  <c r="Y1655" i="1"/>
  <c r="Y1657" i="1"/>
  <c r="Y1659" i="1"/>
  <c r="Y1661" i="1"/>
  <c r="Y1664" i="1"/>
  <c r="Y1665" i="1"/>
  <c r="Y1666" i="1"/>
  <c r="Y1667" i="1"/>
  <c r="Y1668" i="1"/>
  <c r="Y1669" i="1"/>
  <c r="Y1670" i="1"/>
  <c r="Y1672" i="1"/>
  <c r="Y1673" i="1"/>
  <c r="Y1674" i="1"/>
  <c r="Y1675" i="1"/>
  <c r="Y1676" i="1"/>
  <c r="Y1677" i="1"/>
  <c r="Y1678" i="1"/>
  <c r="Y1680" i="1"/>
  <c r="AH1679" i="1" s="1"/>
  <c r="Y1683" i="1"/>
  <c r="AH1682" i="1" s="1"/>
  <c r="Y1685" i="1"/>
  <c r="Y1686" i="1"/>
  <c r="Y1687" i="1"/>
  <c r="Y1688" i="1"/>
  <c r="Y1689" i="1"/>
  <c r="Y1690" i="1"/>
  <c r="Y1693" i="1"/>
  <c r="AH1692" i="1" s="1"/>
  <c r="Y1696" i="1"/>
  <c r="AH1695" i="1" s="1"/>
  <c r="Y1699" i="1"/>
  <c r="Y1701" i="1"/>
  <c r="Y1703" i="1"/>
  <c r="Y1705" i="1"/>
  <c r="Y1707" i="1"/>
  <c r="Y1710" i="1"/>
  <c r="Y1712" i="1"/>
  <c r="Y1714" i="1"/>
  <c r="Y1716" i="1"/>
  <c r="Y1718" i="1"/>
  <c r="Y1720" i="1"/>
  <c r="Y1723" i="1"/>
  <c r="AH1722" i="1" s="1"/>
  <c r="Y1726" i="1"/>
  <c r="Y1728" i="1"/>
  <c r="Y1730" i="1"/>
  <c r="Y1732" i="1"/>
  <c r="Y1734" i="1"/>
  <c r="Y1736" i="1"/>
  <c r="Y1738" i="1"/>
  <c r="Y1740" i="1"/>
  <c r="Y1742" i="1"/>
  <c r="Y1744" i="1"/>
  <c r="Y1746" i="1"/>
  <c r="Y1748" i="1"/>
  <c r="Y1750" i="1"/>
  <c r="Y1752" i="1"/>
  <c r="Y1754" i="1"/>
  <c r="Y1756" i="1"/>
  <c r="Y1758" i="1"/>
  <c r="Y1761" i="1"/>
  <c r="Y1763" i="1"/>
  <c r="Y1765" i="1"/>
  <c r="Y1768" i="1"/>
  <c r="Y1771" i="1"/>
  <c r="Y1773" i="1"/>
  <c r="Y1775" i="1"/>
  <c r="Y1777" i="1"/>
  <c r="Y1779" i="1"/>
  <c r="Y1783" i="1"/>
  <c r="Y1785" i="1"/>
  <c r="Y1787" i="1"/>
  <c r="Y1789" i="1"/>
  <c r="Y1792" i="1"/>
  <c r="Y1794" i="1"/>
  <c r="Y1797" i="1"/>
  <c r="Y1799" i="1"/>
  <c r="Y1801" i="1"/>
  <c r="Y1803" i="1"/>
  <c r="Y1805" i="1"/>
  <c r="Y1808" i="1"/>
  <c r="Y1809" i="1"/>
  <c r="Y1810" i="1"/>
  <c r="Y1811" i="1"/>
  <c r="Y1812" i="1"/>
  <c r="Y1813" i="1"/>
  <c r="Y1814" i="1"/>
  <c r="Y1816" i="1"/>
  <c r="Y1817" i="1"/>
  <c r="Y1818" i="1"/>
  <c r="Y1819" i="1"/>
  <c r="Y1820" i="1"/>
  <c r="Y1821" i="1"/>
  <c r="Y1822" i="1"/>
  <c r="Y1824" i="1"/>
  <c r="AH1823" i="1" s="1"/>
  <c r="Y1827" i="1"/>
  <c r="AH1826" i="1" s="1"/>
  <c r="Y1829" i="1"/>
  <c r="Y1830" i="1"/>
  <c r="Y1831" i="1"/>
  <c r="Y1832" i="1"/>
  <c r="Y1833" i="1"/>
  <c r="Y1834" i="1"/>
  <c r="Y1837" i="1"/>
  <c r="Y1839" i="1"/>
  <c r="Y1842" i="1"/>
  <c r="AH1841" i="1" s="1"/>
  <c r="Y1845" i="1"/>
  <c r="AH1844" i="1" s="1"/>
  <c r="Y1848" i="1"/>
  <c r="Y1850" i="1"/>
  <c r="Y1852" i="1"/>
  <c r="Y1854" i="1"/>
  <c r="Y1856" i="1"/>
  <c r="Y1859" i="1"/>
  <c r="Y1861" i="1"/>
  <c r="Y1863" i="1"/>
  <c r="Y1865" i="1"/>
  <c r="Y1867" i="1"/>
  <c r="Y1869" i="1"/>
  <c r="Y1872" i="1"/>
  <c r="AH1871" i="1" s="1"/>
  <c r="Y1875" i="1"/>
  <c r="Y1877" i="1"/>
  <c r="Y1879" i="1"/>
  <c r="Y1881" i="1"/>
  <c r="Y1883" i="1"/>
  <c r="Y1885" i="1"/>
  <c r="Y1887" i="1"/>
  <c r="Y1889" i="1"/>
  <c r="Y1891" i="1"/>
  <c r="Y1893" i="1"/>
  <c r="Y1895" i="1"/>
  <c r="Y1897" i="1"/>
  <c r="Y1899" i="1"/>
  <c r="Y1901" i="1"/>
  <c r="Y1903" i="1"/>
  <c r="Y1905" i="1"/>
  <c r="Y1907" i="1"/>
  <c r="Y1910" i="1"/>
  <c r="Y1912" i="1"/>
  <c r="Y1914" i="1"/>
  <c r="Y1917" i="1"/>
  <c r="Y1920" i="1"/>
  <c r="Y1922" i="1"/>
  <c r="Y1924" i="1"/>
  <c r="Y1926" i="1"/>
  <c r="Y1928" i="1"/>
  <c r="Y1932" i="1"/>
  <c r="Y1934" i="1"/>
  <c r="Y1936" i="1"/>
  <c r="Y1938" i="1"/>
  <c r="Y1941" i="1"/>
  <c r="Y1943" i="1"/>
  <c r="Y1946" i="1"/>
  <c r="Y1948" i="1"/>
  <c r="Y1950" i="1"/>
  <c r="Y1952" i="1"/>
  <c r="Y1954" i="1"/>
  <c r="Y1957" i="1"/>
  <c r="Y1958" i="1"/>
  <c r="Y1959" i="1"/>
  <c r="Y1960" i="1"/>
  <c r="Y1961" i="1"/>
  <c r="Y1962" i="1"/>
  <c r="Y1963" i="1"/>
  <c r="Y1965" i="1"/>
  <c r="Y1966" i="1"/>
  <c r="Y1967" i="1"/>
  <c r="Y1968" i="1"/>
  <c r="Y1969" i="1"/>
  <c r="Y1970" i="1"/>
  <c r="Y1971" i="1"/>
  <c r="Y1973" i="1"/>
  <c r="AH1972" i="1" s="1"/>
  <c r="Y1976" i="1"/>
  <c r="AH1975" i="1" s="1"/>
  <c r="Y1978" i="1"/>
  <c r="Y1979" i="1"/>
  <c r="Y1980" i="1"/>
  <c r="Y1981" i="1"/>
  <c r="Y1982" i="1"/>
  <c r="Y1983" i="1"/>
  <c r="Y1986" i="1"/>
  <c r="Y1988" i="1"/>
  <c r="Y1991" i="1"/>
  <c r="AH1990" i="1" s="1"/>
  <c r="Y1994" i="1"/>
  <c r="Y1997" i="1"/>
  <c r="Y1999" i="1"/>
  <c r="Y2001" i="1"/>
  <c r="Y2003" i="1"/>
  <c r="Y2005" i="1"/>
  <c r="Y2008" i="1"/>
  <c r="Y2010" i="1"/>
  <c r="Y2012" i="1"/>
  <c r="Y2014" i="1"/>
  <c r="Y2016" i="1"/>
  <c r="Y2018" i="1"/>
  <c r="Y2021" i="1"/>
  <c r="AH2020" i="1" s="1"/>
  <c r="Y2024" i="1"/>
  <c r="Y2026" i="1"/>
  <c r="Y2028" i="1"/>
  <c r="Y2030" i="1"/>
  <c r="Y2032" i="1"/>
  <c r="Y2034" i="1"/>
  <c r="Y2036" i="1"/>
  <c r="Y2038" i="1"/>
  <c r="Y2040" i="1"/>
  <c r="Y2042" i="1"/>
  <c r="Y2044" i="1"/>
  <c r="Y2046" i="1"/>
  <c r="Y2048" i="1"/>
  <c r="Y2050" i="1"/>
  <c r="Y2052" i="1"/>
  <c r="Y2054" i="1"/>
  <c r="Y2057" i="1"/>
  <c r="Y2060" i="1"/>
  <c r="Y2062" i="1"/>
  <c r="Y2064" i="1"/>
  <c r="Y2067" i="1"/>
  <c r="Y2070" i="1"/>
  <c r="Y2072" i="1"/>
  <c r="Y2074" i="1"/>
  <c r="Y2076" i="1"/>
  <c r="Y2078" i="1"/>
  <c r="Y2082" i="1"/>
  <c r="Y2084" i="1"/>
  <c r="Y2086" i="1"/>
  <c r="Y2088" i="1"/>
  <c r="Y2091" i="1"/>
  <c r="Y2093" i="1"/>
  <c r="Y2096" i="1"/>
  <c r="Y2098" i="1"/>
  <c r="Y2100" i="1"/>
  <c r="Y2102" i="1"/>
  <c r="Y2104" i="1"/>
  <c r="Y2107" i="1"/>
  <c r="Y2108" i="1"/>
  <c r="Y2109" i="1"/>
  <c r="Y2110" i="1"/>
  <c r="Y2111" i="1"/>
  <c r="Y2112" i="1"/>
  <c r="Y2113" i="1"/>
  <c r="Y2115" i="1"/>
  <c r="Y2116" i="1"/>
  <c r="Y2117" i="1"/>
  <c r="Y2118" i="1"/>
  <c r="Y2119" i="1"/>
  <c r="Y2120" i="1"/>
  <c r="Y2121" i="1"/>
  <c r="Y2123" i="1"/>
  <c r="AH2122" i="1" s="1"/>
  <c r="Y2126" i="1"/>
  <c r="Y2128" i="1"/>
  <c r="Y2129" i="1"/>
  <c r="Y2130" i="1"/>
  <c r="Y2131" i="1"/>
  <c r="Y2132" i="1"/>
  <c r="Y2133" i="1"/>
  <c r="Y2136" i="1"/>
  <c r="Y2138" i="1"/>
  <c r="Y2141" i="1"/>
  <c r="AH2140" i="1" s="1"/>
  <c r="Y2144" i="1"/>
  <c r="AH2143" i="1" s="1"/>
  <c r="Y2147" i="1"/>
  <c r="Y2149" i="1"/>
  <c r="Y2151" i="1"/>
  <c r="Y2153" i="1"/>
  <c r="Y2155" i="1"/>
  <c r="Y2158" i="1"/>
  <c r="Y2160" i="1"/>
  <c r="Y2162" i="1"/>
  <c r="Y2164" i="1"/>
  <c r="Y2166" i="1"/>
  <c r="Y2168" i="1"/>
  <c r="Y2171" i="1"/>
  <c r="AH2170" i="1" s="1"/>
  <c r="Y2174" i="1"/>
  <c r="Y2176" i="1"/>
  <c r="Y2178" i="1"/>
  <c r="Y2180" i="1"/>
  <c r="Y2182" i="1"/>
  <c r="Y2184" i="1"/>
  <c r="Y2185" i="1"/>
  <c r="Y2187" i="1"/>
  <c r="Y2188" i="1"/>
  <c r="Y2190" i="1"/>
  <c r="Y2192" i="1"/>
  <c r="Y2194" i="1"/>
  <c r="Y2196" i="1"/>
  <c r="Y2198" i="1"/>
  <c r="Y2200" i="1"/>
  <c r="Y2202" i="1"/>
  <c r="Y2204" i="1"/>
  <c r="Y2207" i="1"/>
  <c r="Y2210" i="1"/>
  <c r="Y2212" i="1"/>
  <c r="Y2214" i="1"/>
  <c r="Y2217" i="1"/>
  <c r="Y2220" i="1"/>
  <c r="Y2222" i="1"/>
  <c r="Y2224" i="1"/>
  <c r="Y2226" i="1"/>
  <c r="Y2228" i="1"/>
  <c r="Y2232" i="1"/>
  <c r="Y2234" i="1"/>
  <c r="Y2236" i="1"/>
  <c r="Y2238" i="1"/>
  <c r="Y2241" i="1"/>
  <c r="Y2243" i="1"/>
  <c r="Y2246" i="1"/>
  <c r="Y2248" i="1"/>
  <c r="Y2250" i="1"/>
  <c r="Y2252" i="1"/>
  <c r="Y2254" i="1"/>
  <c r="Y2257" i="1"/>
  <c r="Y2258" i="1"/>
  <c r="Y2259" i="1"/>
  <c r="Y2260" i="1"/>
  <c r="Y2261" i="1"/>
  <c r="Y2262" i="1"/>
  <c r="Y2263" i="1"/>
  <c r="Y2265" i="1"/>
  <c r="Y2266" i="1"/>
  <c r="Y2267" i="1"/>
  <c r="Y2268" i="1"/>
  <c r="Y2269" i="1"/>
  <c r="Y2270" i="1"/>
  <c r="Y2271" i="1"/>
  <c r="Y2273" i="1"/>
  <c r="AH2272" i="1" s="1"/>
  <c r="Y2276" i="1"/>
  <c r="AH2275" i="1" s="1"/>
  <c r="Y2278" i="1"/>
  <c r="Y2279" i="1"/>
  <c r="Y2280" i="1"/>
  <c r="Y2281" i="1"/>
  <c r="Y2282" i="1"/>
  <c r="Y2283" i="1"/>
  <c r="Z14" i="1"/>
  <c r="Z16" i="1"/>
  <c r="Z19" i="1"/>
  <c r="AI18" i="1" s="1"/>
  <c r="Z22" i="1"/>
  <c r="Z24" i="1"/>
  <c r="Z27" i="1"/>
  <c r="Z29" i="1"/>
  <c r="Z31" i="1"/>
  <c r="Z34" i="1"/>
  <c r="AI33" i="1" s="1"/>
  <c r="Z37" i="1"/>
  <c r="Z39" i="1"/>
  <c r="Z41" i="1"/>
  <c r="Z43" i="1"/>
  <c r="Z45" i="1"/>
  <c r="Z47" i="1"/>
  <c r="Z49" i="1"/>
  <c r="Z51" i="1"/>
  <c r="Z53" i="1"/>
  <c r="Z55" i="1"/>
  <c r="Z57" i="1"/>
  <c r="Z59" i="1"/>
  <c r="Z61" i="1"/>
  <c r="Z63" i="1"/>
  <c r="Z65" i="1"/>
  <c r="Z68" i="1"/>
  <c r="Z70" i="1"/>
  <c r="Z72" i="1"/>
  <c r="Z74" i="1"/>
  <c r="Z77" i="1"/>
  <c r="Z79" i="1"/>
  <c r="Z81" i="1"/>
  <c r="Z83" i="1"/>
  <c r="Z85" i="1"/>
  <c r="Z87" i="1"/>
  <c r="Z91" i="1"/>
  <c r="Z93" i="1"/>
  <c r="Z95" i="1"/>
  <c r="Z97" i="1"/>
  <c r="Z100" i="1"/>
  <c r="Z102" i="1"/>
  <c r="Z105" i="1"/>
  <c r="Z107" i="1"/>
  <c r="Z109" i="1"/>
  <c r="Z111" i="1"/>
  <c r="Z113" i="1"/>
  <c r="Z116" i="1"/>
  <c r="Z117" i="1"/>
  <c r="Z118" i="1"/>
  <c r="Z119" i="1"/>
  <c r="Z120" i="1"/>
  <c r="Z121" i="1"/>
  <c r="Z123" i="1"/>
  <c r="Z124" i="1"/>
  <c r="Z125" i="1"/>
  <c r="Z126" i="1"/>
  <c r="Z127" i="1"/>
  <c r="Z128" i="1"/>
  <c r="Z130" i="1"/>
  <c r="AI129" i="1" s="1"/>
  <c r="Z133" i="1"/>
  <c r="AI132" i="1" s="1"/>
  <c r="Z135" i="1"/>
  <c r="Z136" i="1"/>
  <c r="Z137" i="1"/>
  <c r="Z138" i="1"/>
  <c r="Z139" i="1"/>
  <c r="Z140" i="1"/>
  <c r="Z143" i="1"/>
  <c r="Z145" i="1"/>
  <c r="Z148" i="1"/>
  <c r="AI147" i="1" s="1"/>
  <c r="Z151" i="1"/>
  <c r="Z153" i="1"/>
  <c r="Z156" i="1"/>
  <c r="Z158" i="1"/>
  <c r="Z160" i="1"/>
  <c r="Z163" i="1"/>
  <c r="AI162" i="1" s="1"/>
  <c r="Z166" i="1"/>
  <c r="Z168" i="1"/>
  <c r="Z170" i="1"/>
  <c r="Z172" i="1"/>
  <c r="Z174" i="1"/>
  <c r="Z176" i="1"/>
  <c r="Z178" i="1"/>
  <c r="Z180" i="1"/>
  <c r="Z182" i="1"/>
  <c r="Z183" i="1"/>
  <c r="Z184" i="1"/>
  <c r="Z185" i="1"/>
  <c r="Z186" i="1"/>
  <c r="Z187" i="1"/>
  <c r="Z188" i="1"/>
  <c r="Z191" i="1"/>
  <c r="Z193" i="1"/>
  <c r="Z195" i="1"/>
  <c r="Z197" i="1"/>
  <c r="Z200" i="1"/>
  <c r="Z202" i="1"/>
  <c r="Z204" i="1"/>
  <c r="Z206" i="1"/>
  <c r="Z208" i="1"/>
  <c r="Z210" i="1"/>
  <c r="Z214" i="1"/>
  <c r="Z216" i="1"/>
  <c r="Z218" i="1"/>
  <c r="Z220" i="1"/>
  <c r="Z223" i="1"/>
  <c r="Z225" i="1"/>
  <c r="Z228" i="1"/>
  <c r="Z230" i="1"/>
  <c r="Z232" i="1"/>
  <c r="Z234" i="1"/>
  <c r="Z236" i="1"/>
  <c r="Z239" i="1"/>
  <c r="Z240" i="1"/>
  <c r="Z241" i="1"/>
  <c r="Z242" i="1"/>
  <c r="Z243" i="1"/>
  <c r="Z245" i="1"/>
  <c r="Z246" i="1"/>
  <c r="Z247" i="1"/>
  <c r="Z248" i="1"/>
  <c r="Z249" i="1"/>
  <c r="Z250" i="1"/>
  <c r="Z252" i="1"/>
  <c r="AI251" i="1" s="1"/>
  <c r="Z255" i="1"/>
  <c r="AI254" i="1" s="1"/>
  <c r="Z257" i="1"/>
  <c r="Z258" i="1"/>
  <c r="Z259" i="1"/>
  <c r="Z260" i="1"/>
  <c r="Z261" i="1"/>
  <c r="Z262" i="1"/>
  <c r="Z265" i="1"/>
  <c r="Z267" i="1"/>
  <c r="Z270" i="1"/>
  <c r="AI269" i="1" s="1"/>
  <c r="Z273" i="1"/>
  <c r="AI272" i="1" s="1"/>
  <c r="Z276" i="1"/>
  <c r="Z278" i="1"/>
  <c r="Z280" i="1"/>
  <c r="Z282" i="1"/>
  <c r="Z284" i="1"/>
  <c r="Z287" i="1"/>
  <c r="Z289" i="1"/>
  <c r="Z291" i="1"/>
  <c r="Z293" i="1"/>
  <c r="Z295" i="1"/>
  <c r="Z297" i="1"/>
  <c r="Z300" i="1"/>
  <c r="AI299" i="1" s="1"/>
  <c r="Z303" i="1"/>
  <c r="Z305" i="1"/>
  <c r="Z307" i="1"/>
  <c r="Z309" i="1"/>
  <c r="Z311" i="1"/>
  <c r="Z313" i="1"/>
  <c r="Z315" i="1"/>
  <c r="Z317" i="1"/>
  <c r="Z319" i="1"/>
  <c r="Z321" i="1"/>
  <c r="Z323" i="1"/>
  <c r="Z325" i="1"/>
  <c r="Z327" i="1"/>
  <c r="Z329" i="1"/>
  <c r="Z331" i="1"/>
  <c r="Z333" i="1"/>
  <c r="Z336" i="1"/>
  <c r="Z339" i="1"/>
  <c r="Z341" i="1"/>
  <c r="Z343" i="1"/>
  <c r="Z346" i="1"/>
  <c r="Z349" i="1"/>
  <c r="Z351" i="1"/>
  <c r="Z353" i="1"/>
  <c r="Z355" i="1"/>
  <c r="Z357" i="1"/>
  <c r="Z361" i="1"/>
  <c r="Z363" i="1"/>
  <c r="Z365" i="1"/>
  <c r="Z367" i="1"/>
  <c r="Z370" i="1"/>
  <c r="Z372" i="1"/>
  <c r="Z375" i="1"/>
  <c r="Z377" i="1"/>
  <c r="Z379" i="1"/>
  <c r="Z381" i="1"/>
  <c r="Z383" i="1"/>
  <c r="Z386" i="1"/>
  <c r="Z387" i="1"/>
  <c r="Z388" i="1"/>
  <c r="Z389" i="1"/>
  <c r="Z390" i="1"/>
  <c r="Z391" i="1"/>
  <c r="Z392" i="1"/>
  <c r="Z394" i="1"/>
  <c r="Z395" i="1"/>
  <c r="Z396" i="1"/>
  <c r="Z397" i="1"/>
  <c r="Z398" i="1"/>
  <c r="Z399" i="1"/>
  <c r="Z400" i="1"/>
  <c r="Z402" i="1"/>
  <c r="AI401" i="1" s="1"/>
  <c r="Z405" i="1"/>
  <c r="AI404" i="1" s="1"/>
  <c r="Z407" i="1"/>
  <c r="Z408" i="1"/>
  <c r="Z409" i="1"/>
  <c r="Z410" i="1"/>
  <c r="Z411" i="1"/>
  <c r="Z412" i="1"/>
  <c r="Z415" i="1"/>
  <c r="Z417" i="1"/>
  <c r="Z420" i="1"/>
  <c r="AI419" i="1" s="1"/>
  <c r="Z423" i="1"/>
  <c r="AI422" i="1" s="1"/>
  <c r="Z426" i="1"/>
  <c r="Z428" i="1"/>
  <c r="Z430" i="1"/>
  <c r="Z432" i="1"/>
  <c r="Z434" i="1"/>
  <c r="Z437" i="1"/>
  <c r="Z439" i="1"/>
  <c r="Z441" i="1"/>
  <c r="Z443" i="1"/>
  <c r="Z445" i="1"/>
  <c r="Z447" i="1"/>
  <c r="Z450" i="1"/>
  <c r="AI449" i="1" s="1"/>
  <c r="Z453" i="1"/>
  <c r="Z455" i="1"/>
  <c r="Z457" i="1"/>
  <c r="Z459" i="1"/>
  <c r="Z461" i="1"/>
  <c r="Z463" i="1"/>
  <c r="Z465" i="1"/>
  <c r="Z467" i="1"/>
  <c r="Z469" i="1"/>
  <c r="Z471" i="1"/>
  <c r="Z473" i="1"/>
  <c r="Z475" i="1"/>
  <c r="Z477" i="1"/>
  <c r="Z479" i="1"/>
  <c r="Z481" i="1"/>
  <c r="Z483" i="1"/>
  <c r="Z486" i="1"/>
  <c r="Z489" i="1"/>
  <c r="Z491" i="1"/>
  <c r="Z493" i="1"/>
  <c r="Z496" i="1"/>
  <c r="Z499" i="1"/>
  <c r="Z501" i="1"/>
  <c r="Z503" i="1"/>
  <c r="Z505" i="1"/>
  <c r="Z507" i="1"/>
  <c r="Z511" i="1"/>
  <c r="Z513" i="1"/>
  <c r="Z515" i="1"/>
  <c r="Z517" i="1"/>
  <c r="Z520" i="1"/>
  <c r="Z522" i="1"/>
  <c r="Z525" i="1"/>
  <c r="Z527" i="1"/>
  <c r="Z529" i="1"/>
  <c r="Z531" i="1"/>
  <c r="Z533" i="1"/>
  <c r="Z536" i="1"/>
  <c r="Z537" i="1"/>
  <c r="Z538" i="1"/>
  <c r="Z539" i="1"/>
  <c r="Z540" i="1"/>
  <c r="Z541" i="1"/>
  <c r="Z542" i="1"/>
  <c r="Z544" i="1"/>
  <c r="Z545" i="1"/>
  <c r="Z546" i="1"/>
  <c r="Z547" i="1"/>
  <c r="Z548" i="1"/>
  <c r="Z549" i="1"/>
  <c r="Z550" i="1"/>
  <c r="Z552" i="1"/>
  <c r="AI551" i="1" s="1"/>
  <c r="Z554" i="1"/>
  <c r="AI553" i="1" s="1"/>
  <c r="Z556" i="1"/>
  <c r="Z557" i="1"/>
  <c r="Z558" i="1"/>
  <c r="Z559" i="1"/>
  <c r="Z560" i="1"/>
  <c r="Z561" i="1"/>
  <c r="Z564" i="1"/>
  <c r="Z566" i="1"/>
  <c r="Z569" i="1"/>
  <c r="AI568" i="1" s="1"/>
  <c r="Z572" i="1"/>
  <c r="Z574" i="1"/>
  <c r="Z577" i="1"/>
  <c r="Z579" i="1"/>
  <c r="Z581" i="1"/>
  <c r="Z584" i="1"/>
  <c r="AI583" i="1" s="1"/>
  <c r="Z587" i="1"/>
  <c r="Z589" i="1"/>
  <c r="Z591" i="1"/>
  <c r="Z593" i="1"/>
  <c r="Z595" i="1"/>
  <c r="Z597" i="1"/>
  <c r="Z599" i="1"/>
  <c r="Z601" i="1"/>
  <c r="Z603" i="1"/>
  <c r="Z604" i="1"/>
  <c r="Z605" i="1"/>
  <c r="Z606" i="1"/>
  <c r="Z607" i="1"/>
  <c r="Z608" i="1"/>
  <c r="Z609" i="1"/>
  <c r="Z611" i="1"/>
  <c r="Z613" i="1"/>
  <c r="Z615" i="1"/>
  <c r="Z617" i="1"/>
  <c r="Z620" i="1"/>
  <c r="Z622" i="1"/>
  <c r="Z624" i="1"/>
  <c r="Z626" i="1"/>
  <c r="Z628" i="1"/>
  <c r="Z630" i="1"/>
  <c r="Z634" i="1"/>
  <c r="Z636" i="1"/>
  <c r="Z638" i="1"/>
  <c r="Z640" i="1"/>
  <c r="Z643" i="1"/>
  <c r="Z645" i="1"/>
  <c r="Z648" i="1"/>
  <c r="Z650" i="1"/>
  <c r="Z652" i="1"/>
  <c r="Z654" i="1"/>
  <c r="Z656" i="1"/>
  <c r="Z659" i="1"/>
  <c r="Z660" i="1"/>
  <c r="Z661" i="1"/>
  <c r="Z662" i="1"/>
  <c r="Z663" i="1"/>
  <c r="Z664" i="1"/>
  <c r="Z666" i="1"/>
  <c r="Z667" i="1"/>
  <c r="Z668" i="1"/>
  <c r="Z669" i="1"/>
  <c r="Z670" i="1"/>
  <c r="Z671" i="1"/>
  <c r="Z673" i="1"/>
  <c r="AI672" i="1" s="1"/>
  <c r="Z676" i="1"/>
  <c r="AI675" i="1" s="1"/>
  <c r="Z678" i="1"/>
  <c r="Z679" i="1"/>
  <c r="Z680" i="1"/>
  <c r="Z681" i="1"/>
  <c r="Z682" i="1"/>
  <c r="Z683" i="1"/>
  <c r="Z686" i="1"/>
  <c r="Z688" i="1"/>
  <c r="Z691" i="1"/>
  <c r="AI690" i="1" s="1"/>
  <c r="Z694" i="1"/>
  <c r="Z696" i="1"/>
  <c r="Z699" i="1"/>
  <c r="Z701" i="1"/>
  <c r="Z703" i="1"/>
  <c r="Z706" i="1"/>
  <c r="AI705" i="1" s="1"/>
  <c r="Z709" i="1"/>
  <c r="Z711" i="1"/>
  <c r="Z713" i="1"/>
  <c r="Z715" i="1"/>
  <c r="Z717" i="1"/>
  <c r="Z719" i="1"/>
  <c r="Z721" i="1"/>
  <c r="Z723" i="1"/>
  <c r="Z725" i="1"/>
  <c r="Z726" i="1"/>
  <c r="Z727" i="1"/>
  <c r="Z728" i="1"/>
  <c r="Z729" i="1"/>
  <c r="Z730" i="1"/>
  <c r="Z731" i="1"/>
  <c r="Z733" i="1"/>
  <c r="Z735" i="1"/>
  <c r="Z737" i="1"/>
  <c r="Z739" i="1"/>
  <c r="Z742" i="1"/>
  <c r="Z744" i="1"/>
  <c r="Z746" i="1"/>
  <c r="Z748" i="1"/>
  <c r="Z750" i="1"/>
  <c r="Z752" i="1"/>
  <c r="Z756" i="1"/>
  <c r="Z758" i="1"/>
  <c r="Z760" i="1"/>
  <c r="Z762" i="1"/>
  <c r="Z765" i="1"/>
  <c r="Z767" i="1"/>
  <c r="Z770" i="1"/>
  <c r="Z772" i="1"/>
  <c r="Z774" i="1"/>
  <c r="Z776" i="1"/>
  <c r="Z778" i="1"/>
  <c r="Z781" i="1"/>
  <c r="Z782" i="1"/>
  <c r="Z783" i="1"/>
  <c r="Z784" i="1"/>
  <c r="Z785" i="1"/>
  <c r="Z786" i="1"/>
  <c r="Z787" i="1"/>
  <c r="Z789" i="1"/>
  <c r="Z790" i="1"/>
  <c r="Z791" i="1"/>
  <c r="Z792" i="1"/>
  <c r="Z793" i="1"/>
  <c r="Z794" i="1"/>
  <c r="Z796" i="1"/>
  <c r="AI795" i="1" s="1"/>
  <c r="Z799" i="1"/>
  <c r="AI798" i="1" s="1"/>
  <c r="Z801" i="1"/>
  <c r="Z802" i="1"/>
  <c r="Z803" i="1"/>
  <c r="Z804" i="1"/>
  <c r="Z805" i="1"/>
  <c r="Z806" i="1"/>
  <c r="Z809" i="1"/>
  <c r="Z811" i="1"/>
  <c r="Z814" i="1"/>
  <c r="AI813" i="1" s="1"/>
  <c r="Z817" i="1"/>
  <c r="AI816" i="1" s="1"/>
  <c r="Z820" i="1"/>
  <c r="Z822" i="1"/>
  <c r="Z824" i="1"/>
  <c r="Z826" i="1"/>
  <c r="Z828" i="1"/>
  <c r="Z831" i="1"/>
  <c r="Z833" i="1"/>
  <c r="Z835" i="1"/>
  <c r="Z837" i="1"/>
  <c r="Z839" i="1"/>
  <c r="Z841" i="1"/>
  <c r="Z844" i="1"/>
  <c r="AI843" i="1" s="1"/>
  <c r="Z847" i="1"/>
  <c r="Z849" i="1"/>
  <c r="Z851" i="1"/>
  <c r="Z853" i="1"/>
  <c r="Z855" i="1"/>
  <c r="Z857" i="1"/>
  <c r="Z859" i="1"/>
  <c r="Z861" i="1"/>
  <c r="Z863" i="1"/>
  <c r="Z865" i="1"/>
  <c r="Z867" i="1"/>
  <c r="Z869" i="1"/>
  <c r="Z871" i="1"/>
  <c r="Z873" i="1"/>
  <c r="Z875" i="1"/>
  <c r="Z877" i="1"/>
  <c r="Z879" i="1"/>
  <c r="Z881" i="1"/>
  <c r="Z883" i="1"/>
  <c r="Z885" i="1"/>
  <c r="Z888" i="1"/>
  <c r="Z890" i="1"/>
  <c r="Z892" i="1"/>
  <c r="Z894" i="1"/>
  <c r="Z896" i="1"/>
  <c r="Z898" i="1"/>
  <c r="Z902" i="1"/>
  <c r="Z904" i="1"/>
  <c r="Z906" i="1"/>
  <c r="Z908" i="1"/>
  <c r="Z911" i="1"/>
  <c r="Z913" i="1"/>
  <c r="Z916" i="1"/>
  <c r="Z918" i="1"/>
  <c r="Z920" i="1"/>
  <c r="Z922" i="1"/>
  <c r="Z924" i="1"/>
  <c r="Z927" i="1"/>
  <c r="Z928" i="1"/>
  <c r="Z929" i="1"/>
  <c r="Z930" i="1"/>
  <c r="Z931" i="1"/>
  <c r="Z932" i="1"/>
  <c r="Z933" i="1"/>
  <c r="Z935" i="1"/>
  <c r="Z936" i="1"/>
  <c r="Z937" i="1"/>
  <c r="Z938" i="1"/>
  <c r="Z939" i="1"/>
  <c r="Z940" i="1"/>
  <c r="Z941" i="1"/>
  <c r="Z943" i="1"/>
  <c r="AI942" i="1" s="1"/>
  <c r="Z945" i="1"/>
  <c r="AI944" i="1" s="1"/>
  <c r="Z947" i="1"/>
  <c r="Z948" i="1"/>
  <c r="Z949" i="1"/>
  <c r="Z950" i="1"/>
  <c r="Z951" i="1"/>
  <c r="Z952" i="1"/>
  <c r="Z955" i="1"/>
  <c r="Z957" i="1"/>
  <c r="Z960" i="1"/>
  <c r="AI959" i="1" s="1"/>
  <c r="Z963" i="1"/>
  <c r="AI962" i="1" s="1"/>
  <c r="Z966" i="1"/>
  <c r="Z968" i="1"/>
  <c r="Z970" i="1"/>
  <c r="Z972" i="1"/>
  <c r="Z974" i="1"/>
  <c r="Z977" i="1"/>
  <c r="Z979" i="1"/>
  <c r="Z981" i="1"/>
  <c r="Z983" i="1"/>
  <c r="Z985" i="1"/>
  <c r="Z987" i="1"/>
  <c r="Z990" i="1"/>
  <c r="AI989" i="1" s="1"/>
  <c r="Z993" i="1"/>
  <c r="Z995" i="1"/>
  <c r="Z997" i="1"/>
  <c r="Z999" i="1"/>
  <c r="Z1001" i="1"/>
  <c r="Z1003" i="1"/>
  <c r="Z1005" i="1"/>
  <c r="Z1007" i="1"/>
  <c r="Z1009" i="1"/>
  <c r="Z1011" i="1"/>
  <c r="Z1013" i="1"/>
  <c r="Z1015" i="1"/>
  <c r="Z1017" i="1"/>
  <c r="Z1019" i="1"/>
  <c r="Z1021" i="1"/>
  <c r="Z1023" i="1"/>
  <c r="Z1026" i="1"/>
  <c r="Z1028" i="1"/>
  <c r="Z1030" i="1"/>
  <c r="Z1032" i="1"/>
  <c r="Z1035" i="1"/>
  <c r="Z1037" i="1"/>
  <c r="Z1039" i="1"/>
  <c r="Z1041" i="1"/>
  <c r="Z1043" i="1"/>
  <c r="Z1045" i="1"/>
  <c r="Z1049" i="1"/>
  <c r="Z1051" i="1"/>
  <c r="Z1053" i="1"/>
  <c r="Z1055" i="1"/>
  <c r="Z1058" i="1"/>
  <c r="Z1060" i="1"/>
  <c r="Z1063" i="1"/>
  <c r="Z1065" i="1"/>
  <c r="Z1067" i="1"/>
  <c r="Z1069" i="1"/>
  <c r="Z1071" i="1"/>
  <c r="Z1074" i="1"/>
  <c r="Z1075" i="1"/>
  <c r="Z1076" i="1"/>
  <c r="Z1077" i="1"/>
  <c r="Z1078" i="1"/>
  <c r="Z1079" i="1"/>
  <c r="Z1080" i="1"/>
  <c r="Z1082" i="1"/>
  <c r="Z1083" i="1"/>
  <c r="Z1084" i="1"/>
  <c r="Z1085" i="1"/>
  <c r="Z1086" i="1"/>
  <c r="Z1087" i="1"/>
  <c r="Z1088" i="1"/>
  <c r="Z1090" i="1"/>
  <c r="AI1089" i="1" s="1"/>
  <c r="Z1093" i="1"/>
  <c r="AI1092" i="1" s="1"/>
  <c r="Z1095" i="1"/>
  <c r="Z1096" i="1"/>
  <c r="Z1097" i="1"/>
  <c r="Z1098" i="1"/>
  <c r="Z1099" i="1"/>
  <c r="Z1100" i="1"/>
  <c r="Z1103" i="1"/>
  <c r="Z1105" i="1"/>
  <c r="Z1108" i="1"/>
  <c r="AI1107" i="1" s="1"/>
  <c r="Z1111" i="1"/>
  <c r="AI1110" i="1" s="1"/>
  <c r="Z1114" i="1"/>
  <c r="Z1116" i="1"/>
  <c r="Z1118" i="1"/>
  <c r="Z1120" i="1"/>
  <c r="Z1122" i="1"/>
  <c r="Z1125" i="1"/>
  <c r="Z1127" i="1"/>
  <c r="Z1129" i="1"/>
  <c r="Z1131" i="1"/>
  <c r="Z1133" i="1"/>
  <c r="Z1135" i="1"/>
  <c r="Z1138" i="1"/>
  <c r="AI1137" i="1" s="1"/>
  <c r="Z1141" i="1"/>
  <c r="Z1143" i="1"/>
  <c r="Z1145" i="1"/>
  <c r="Z1147" i="1"/>
  <c r="Z1149" i="1"/>
  <c r="Z1151" i="1"/>
  <c r="Z1153" i="1"/>
  <c r="Z1155" i="1"/>
  <c r="Z1157" i="1"/>
  <c r="Z1159" i="1"/>
  <c r="Z1161" i="1"/>
  <c r="Z1163" i="1"/>
  <c r="Z1165" i="1"/>
  <c r="Z1167" i="1"/>
  <c r="Z1169" i="1"/>
  <c r="Z1171" i="1"/>
  <c r="Z1173" i="1"/>
  <c r="Z1175" i="1"/>
  <c r="Z1177" i="1"/>
  <c r="Z1179" i="1"/>
  <c r="Z1182" i="1"/>
  <c r="Z1184" i="1"/>
  <c r="Z1186" i="1"/>
  <c r="Z1188" i="1"/>
  <c r="Z1190" i="1"/>
  <c r="Z1192" i="1"/>
  <c r="Z1196" i="1"/>
  <c r="Z1198" i="1"/>
  <c r="Z1200" i="1"/>
  <c r="Z1202" i="1"/>
  <c r="Z1205" i="1"/>
  <c r="Z1207" i="1"/>
  <c r="Z1210" i="1"/>
  <c r="Z1212" i="1"/>
  <c r="Z1214" i="1"/>
  <c r="Z1216" i="1"/>
  <c r="Z1218" i="1"/>
  <c r="Z1221" i="1"/>
  <c r="Z1222" i="1"/>
  <c r="Z1223" i="1"/>
  <c r="Z1224" i="1"/>
  <c r="Z1225" i="1"/>
  <c r="Z1226" i="1"/>
  <c r="Z1227" i="1"/>
  <c r="Z1229" i="1"/>
  <c r="Z1230" i="1"/>
  <c r="Z1231" i="1"/>
  <c r="Z1232" i="1"/>
  <c r="Z1233" i="1"/>
  <c r="Z1234" i="1"/>
  <c r="Z1235" i="1"/>
  <c r="Z1237" i="1"/>
  <c r="AI1236" i="1" s="1"/>
  <c r="Z1240" i="1"/>
  <c r="AI1239" i="1" s="1"/>
  <c r="Z1242" i="1"/>
  <c r="Z1243" i="1"/>
  <c r="Z1244" i="1"/>
  <c r="Z1245" i="1"/>
  <c r="Z1246" i="1"/>
  <c r="Z1247" i="1"/>
  <c r="Z1250" i="1"/>
  <c r="Z1252" i="1"/>
  <c r="Z1255" i="1"/>
  <c r="AI1254" i="1" s="1"/>
  <c r="Z1258" i="1"/>
  <c r="AI1257" i="1" s="1"/>
  <c r="Z1261" i="1"/>
  <c r="Z1263" i="1"/>
  <c r="Z1265" i="1"/>
  <c r="Z1267" i="1"/>
  <c r="Z1269" i="1"/>
  <c r="Z1272" i="1"/>
  <c r="Z1274" i="1"/>
  <c r="Z1276" i="1"/>
  <c r="Z1278" i="1"/>
  <c r="Z1280" i="1"/>
  <c r="Z1282" i="1"/>
  <c r="Z1285" i="1"/>
  <c r="AI1284" i="1" s="1"/>
  <c r="Z1288" i="1"/>
  <c r="Z1290" i="1"/>
  <c r="Z1292" i="1"/>
  <c r="Z1294" i="1"/>
  <c r="Z1296" i="1"/>
  <c r="Z1298" i="1"/>
  <c r="Z1300" i="1"/>
  <c r="Z1302" i="1"/>
  <c r="Z1304" i="1"/>
  <c r="Z1306" i="1"/>
  <c r="Z1308" i="1"/>
  <c r="Z1310" i="1"/>
  <c r="Z1312" i="1"/>
  <c r="Z1314" i="1"/>
  <c r="Z1316" i="1"/>
  <c r="Z1318" i="1"/>
  <c r="Z1321" i="1"/>
  <c r="Z1323" i="1"/>
  <c r="Z1325" i="1"/>
  <c r="Z1327" i="1"/>
  <c r="Z1330" i="1"/>
  <c r="Z1332" i="1"/>
  <c r="Z1334" i="1"/>
  <c r="Z1336" i="1"/>
  <c r="Z1338" i="1"/>
  <c r="Z1340" i="1"/>
  <c r="Z1344" i="1"/>
  <c r="Z1346" i="1"/>
  <c r="Z1348" i="1"/>
  <c r="Z1350" i="1"/>
  <c r="Z1353" i="1"/>
  <c r="Z1355" i="1"/>
  <c r="Z1358" i="1"/>
  <c r="Z1360" i="1"/>
  <c r="Z1362" i="1"/>
  <c r="Z1364" i="1"/>
  <c r="Z1366" i="1"/>
  <c r="Z1369" i="1"/>
  <c r="Z1370" i="1"/>
  <c r="Z1371" i="1"/>
  <c r="Z1372" i="1"/>
  <c r="Z1373" i="1"/>
  <c r="Z1374" i="1"/>
  <c r="Z1375" i="1"/>
  <c r="Z1377" i="1"/>
  <c r="Z1378" i="1"/>
  <c r="Z1379" i="1"/>
  <c r="Z1380" i="1"/>
  <c r="Z1381" i="1"/>
  <c r="Z1382" i="1"/>
  <c r="Z1383" i="1"/>
  <c r="Z1385" i="1"/>
  <c r="AI1384" i="1" s="1"/>
  <c r="Z1388" i="1"/>
  <c r="AI1387" i="1" s="1"/>
  <c r="Z1390" i="1"/>
  <c r="Z1391" i="1"/>
  <c r="Z1392" i="1"/>
  <c r="Z1393" i="1"/>
  <c r="Z1394" i="1"/>
  <c r="Z1395" i="1"/>
  <c r="Z1398" i="1"/>
  <c r="Z1400" i="1"/>
  <c r="Z1403" i="1"/>
  <c r="AI1402" i="1" s="1"/>
  <c r="Z1406" i="1"/>
  <c r="AI1405" i="1" s="1"/>
  <c r="Z1409" i="1"/>
  <c r="Z1411" i="1"/>
  <c r="Z1413" i="1"/>
  <c r="Z1415" i="1"/>
  <c r="Z1417" i="1"/>
  <c r="Z1420" i="1"/>
  <c r="Z1422" i="1"/>
  <c r="Z1424" i="1"/>
  <c r="Z1426" i="1"/>
  <c r="Z1428" i="1"/>
  <c r="Z1430" i="1"/>
  <c r="Z1433" i="1"/>
  <c r="AI1432" i="1" s="1"/>
  <c r="Z1436" i="1"/>
  <c r="Z1438" i="1"/>
  <c r="Z1440" i="1"/>
  <c r="Z1442" i="1"/>
  <c r="Z1444" i="1"/>
  <c r="Z1446" i="1"/>
  <c r="Z1448" i="1"/>
  <c r="Z1450" i="1"/>
  <c r="Z1452" i="1"/>
  <c r="Z1454" i="1"/>
  <c r="Z1456" i="1"/>
  <c r="Z1458" i="1"/>
  <c r="Z1460" i="1"/>
  <c r="Z1462" i="1"/>
  <c r="Z1464" i="1"/>
  <c r="Z1466" i="1"/>
  <c r="Z1469" i="1"/>
  <c r="Z1471" i="1"/>
  <c r="Z1473" i="1"/>
  <c r="Z1475" i="1"/>
  <c r="Z1478" i="1"/>
  <c r="Z1480" i="1"/>
  <c r="Z1482" i="1"/>
  <c r="Z1484" i="1"/>
  <c r="Z1486" i="1"/>
  <c r="Z1488" i="1"/>
  <c r="Z1492" i="1"/>
  <c r="Z1494" i="1"/>
  <c r="Z1496" i="1"/>
  <c r="Z1498" i="1"/>
  <c r="Z1501" i="1"/>
  <c r="Z1503" i="1"/>
  <c r="Z1506" i="1"/>
  <c r="Z1508" i="1"/>
  <c r="Z1510" i="1"/>
  <c r="Z1512" i="1"/>
  <c r="Z1514" i="1"/>
  <c r="Z1517" i="1"/>
  <c r="Z1518" i="1"/>
  <c r="Z1519" i="1"/>
  <c r="Z1520" i="1"/>
  <c r="Z1521" i="1"/>
  <c r="Z1522" i="1"/>
  <c r="Z1523" i="1"/>
  <c r="Z1525" i="1"/>
  <c r="Z1526" i="1"/>
  <c r="Z1527" i="1"/>
  <c r="Z1528" i="1"/>
  <c r="Z1529" i="1"/>
  <c r="Z1530" i="1"/>
  <c r="Z1531" i="1"/>
  <c r="Z1533" i="1"/>
  <c r="AI1532" i="1" s="1"/>
  <c r="Z1536" i="1"/>
  <c r="AI1535" i="1" s="1"/>
  <c r="Z1538" i="1"/>
  <c r="Z1539" i="1"/>
  <c r="Z1540" i="1"/>
  <c r="Z1541" i="1"/>
  <c r="Z1542" i="1"/>
  <c r="Z1543" i="1"/>
  <c r="Z1546" i="1"/>
  <c r="Z1548" i="1"/>
  <c r="Z1551" i="1"/>
  <c r="AI1550" i="1" s="1"/>
  <c r="Z1554" i="1"/>
  <c r="AI1553" i="1" s="1"/>
  <c r="Z1557" i="1"/>
  <c r="Z1559" i="1"/>
  <c r="Z1561" i="1"/>
  <c r="Z1563" i="1"/>
  <c r="Z1565" i="1"/>
  <c r="Z1568" i="1"/>
  <c r="Z1570" i="1"/>
  <c r="Z1572" i="1"/>
  <c r="Z1574" i="1"/>
  <c r="Z1576" i="1"/>
  <c r="Z1578" i="1"/>
  <c r="Z1581" i="1"/>
  <c r="AI1580" i="1" s="1"/>
  <c r="Z1584" i="1"/>
  <c r="Z1586" i="1"/>
  <c r="Z1588" i="1"/>
  <c r="Z1590" i="1"/>
  <c r="Z1592" i="1"/>
  <c r="Z1594" i="1"/>
  <c r="Z1596" i="1"/>
  <c r="Z1598" i="1"/>
  <c r="Z1600" i="1"/>
  <c r="Z1602" i="1"/>
  <c r="Z1604" i="1"/>
  <c r="Z1606" i="1"/>
  <c r="Z1608" i="1"/>
  <c r="Z1610" i="1"/>
  <c r="Z1612" i="1"/>
  <c r="Z1614" i="1"/>
  <c r="Z1616" i="1"/>
  <c r="Z1618" i="1"/>
  <c r="Z1620" i="1"/>
  <c r="Z1622" i="1"/>
  <c r="Z1625" i="1"/>
  <c r="Z1627" i="1"/>
  <c r="Z1629" i="1"/>
  <c r="Z1631" i="1"/>
  <c r="Z1633" i="1"/>
  <c r="Z1635" i="1"/>
  <c r="Z1639" i="1"/>
  <c r="Z1641" i="1"/>
  <c r="Z1643" i="1"/>
  <c r="Z1645" i="1"/>
  <c r="Z1648" i="1"/>
  <c r="Z1650" i="1"/>
  <c r="Z1653" i="1"/>
  <c r="Z1655" i="1"/>
  <c r="Z1657" i="1"/>
  <c r="Z1659" i="1"/>
  <c r="Z1661" i="1"/>
  <c r="Z1664" i="1"/>
  <c r="Z1665" i="1"/>
  <c r="Z1666" i="1"/>
  <c r="Z1667" i="1"/>
  <c r="Z1668" i="1"/>
  <c r="Z1669" i="1"/>
  <c r="Z1670" i="1"/>
  <c r="Z1672" i="1"/>
  <c r="Z1673" i="1"/>
  <c r="Z1674" i="1"/>
  <c r="Z1675" i="1"/>
  <c r="Z1676" i="1"/>
  <c r="Z1677" i="1"/>
  <c r="Z1678" i="1"/>
  <c r="Z1680" i="1"/>
  <c r="AI1679" i="1" s="1"/>
  <c r="Z1683" i="1"/>
  <c r="AI1682" i="1" s="1"/>
  <c r="Z1685" i="1"/>
  <c r="Z1686" i="1"/>
  <c r="Z1687" i="1"/>
  <c r="Z1688" i="1"/>
  <c r="Z1689" i="1"/>
  <c r="Z1690" i="1"/>
  <c r="Z1693" i="1"/>
  <c r="AI1692" i="1" s="1"/>
  <c r="Z1696" i="1"/>
  <c r="AI1695" i="1" s="1"/>
  <c r="Z1699" i="1"/>
  <c r="Z1701" i="1"/>
  <c r="Z1703" i="1"/>
  <c r="Z1705" i="1"/>
  <c r="Z1707" i="1"/>
  <c r="Z1710" i="1"/>
  <c r="Z1712" i="1"/>
  <c r="Z1714" i="1"/>
  <c r="Z1716" i="1"/>
  <c r="Z1718" i="1"/>
  <c r="Z1720" i="1"/>
  <c r="Z1723" i="1"/>
  <c r="AI1722" i="1" s="1"/>
  <c r="Z1726" i="1"/>
  <c r="Z1728" i="1"/>
  <c r="Z1730" i="1"/>
  <c r="Z1732" i="1"/>
  <c r="Z1734" i="1"/>
  <c r="Z1736" i="1"/>
  <c r="Z1738" i="1"/>
  <c r="Z1740" i="1"/>
  <c r="Z1742" i="1"/>
  <c r="Z1744" i="1"/>
  <c r="Z1746" i="1"/>
  <c r="Z1748" i="1"/>
  <c r="Z1750" i="1"/>
  <c r="Z1752" i="1"/>
  <c r="Z1754" i="1"/>
  <c r="Z1756" i="1"/>
  <c r="Z1758" i="1"/>
  <c r="Z1761" i="1"/>
  <c r="Z1763" i="1"/>
  <c r="Z1765" i="1"/>
  <c r="Z1768" i="1"/>
  <c r="Z1771" i="1"/>
  <c r="Z1773" i="1"/>
  <c r="Z1775" i="1"/>
  <c r="Z1777" i="1"/>
  <c r="Z1779" i="1"/>
  <c r="Z1783" i="1"/>
  <c r="Z1785" i="1"/>
  <c r="Z1787" i="1"/>
  <c r="Z1789" i="1"/>
  <c r="Z1792" i="1"/>
  <c r="Z1794" i="1"/>
  <c r="Z1797" i="1"/>
  <c r="Z1799" i="1"/>
  <c r="Z1801" i="1"/>
  <c r="Z1803" i="1"/>
  <c r="Z1805" i="1"/>
  <c r="Z1808" i="1"/>
  <c r="Z1809" i="1"/>
  <c r="Z1810" i="1"/>
  <c r="Z1811" i="1"/>
  <c r="Z1812" i="1"/>
  <c r="Z1813" i="1"/>
  <c r="Z1814" i="1"/>
  <c r="Z1816" i="1"/>
  <c r="Z1817" i="1"/>
  <c r="Z1818" i="1"/>
  <c r="Z1819" i="1"/>
  <c r="Z1820" i="1"/>
  <c r="Z1821" i="1"/>
  <c r="Z1822" i="1"/>
  <c r="Z1824" i="1"/>
  <c r="AI1823" i="1" s="1"/>
  <c r="Z1827" i="1"/>
  <c r="AI1826" i="1" s="1"/>
  <c r="Z1829" i="1"/>
  <c r="Z1830" i="1"/>
  <c r="Z1831" i="1"/>
  <c r="Z1832" i="1"/>
  <c r="Z1833" i="1"/>
  <c r="Z1834" i="1"/>
  <c r="Z1837" i="1"/>
  <c r="Z1839" i="1"/>
  <c r="Z1842" i="1"/>
  <c r="AI1841" i="1" s="1"/>
  <c r="Z1845" i="1"/>
  <c r="AI1844" i="1" s="1"/>
  <c r="Z1848" i="1"/>
  <c r="Z1850" i="1"/>
  <c r="Z1852" i="1"/>
  <c r="Z1854" i="1"/>
  <c r="Z1856" i="1"/>
  <c r="Z1859" i="1"/>
  <c r="Z1861" i="1"/>
  <c r="Z1863" i="1"/>
  <c r="Z1865" i="1"/>
  <c r="Z1867" i="1"/>
  <c r="Z1869" i="1"/>
  <c r="Z1872" i="1"/>
  <c r="AI1871" i="1" s="1"/>
  <c r="Z1875" i="1"/>
  <c r="Z1877" i="1"/>
  <c r="Z1879" i="1"/>
  <c r="Z1881" i="1"/>
  <c r="Z1883" i="1"/>
  <c r="Z1885" i="1"/>
  <c r="Z1887" i="1"/>
  <c r="Z1889" i="1"/>
  <c r="Z1891" i="1"/>
  <c r="Z1893" i="1"/>
  <c r="Z1895" i="1"/>
  <c r="Z1897" i="1"/>
  <c r="Z1899" i="1"/>
  <c r="Z1901" i="1"/>
  <c r="Z1903" i="1"/>
  <c r="Z1905" i="1"/>
  <c r="Z1907" i="1"/>
  <c r="Z1910" i="1"/>
  <c r="Z1912" i="1"/>
  <c r="Z1914" i="1"/>
  <c r="Z1917" i="1"/>
  <c r="Z1920" i="1"/>
  <c r="Z1922" i="1"/>
  <c r="Z1924" i="1"/>
  <c r="Z1926" i="1"/>
  <c r="Z1928" i="1"/>
  <c r="Z1932" i="1"/>
  <c r="Z1934" i="1"/>
  <c r="Z1936" i="1"/>
  <c r="Z1938" i="1"/>
  <c r="Z1941" i="1"/>
  <c r="Z1943" i="1"/>
  <c r="Z1946" i="1"/>
  <c r="Z1948" i="1"/>
  <c r="Z1950" i="1"/>
  <c r="Z1952" i="1"/>
  <c r="Z1954" i="1"/>
  <c r="Z1957" i="1"/>
  <c r="Z1958" i="1"/>
  <c r="Z1959" i="1"/>
  <c r="Z1960" i="1"/>
  <c r="Z1961" i="1"/>
  <c r="Z1962" i="1"/>
  <c r="Z1963" i="1"/>
  <c r="Z1965" i="1"/>
  <c r="Z1966" i="1"/>
  <c r="Z1967" i="1"/>
  <c r="Z1968" i="1"/>
  <c r="Z1969" i="1"/>
  <c r="Z1970" i="1"/>
  <c r="Z1971" i="1"/>
  <c r="Z1973" i="1"/>
  <c r="AI1972" i="1" s="1"/>
  <c r="Z1976" i="1"/>
  <c r="AI1975" i="1" s="1"/>
  <c r="Z1978" i="1"/>
  <c r="Z1979" i="1"/>
  <c r="Z1980" i="1"/>
  <c r="Z1981" i="1"/>
  <c r="Z1982" i="1"/>
  <c r="Z1983" i="1"/>
  <c r="Z1986" i="1"/>
  <c r="Z1988" i="1"/>
  <c r="Z1991" i="1"/>
  <c r="AI1990" i="1" s="1"/>
  <c r="Z1994" i="1"/>
  <c r="AI1993" i="1" s="1"/>
  <c r="Z1997" i="1"/>
  <c r="Z1999" i="1"/>
  <c r="Z2001" i="1"/>
  <c r="Z2003" i="1"/>
  <c r="Z2005" i="1"/>
  <c r="Z2008" i="1"/>
  <c r="Z2010" i="1"/>
  <c r="Z2012" i="1"/>
  <c r="Z2014" i="1"/>
  <c r="Z2016" i="1"/>
  <c r="Z2018" i="1"/>
  <c r="Z2021" i="1"/>
  <c r="AI2020" i="1" s="1"/>
  <c r="Z2024" i="1"/>
  <c r="Z2026" i="1"/>
  <c r="Z2028" i="1"/>
  <c r="Z2030" i="1"/>
  <c r="Z2032" i="1"/>
  <c r="Z2034" i="1"/>
  <c r="Z2036" i="1"/>
  <c r="Z2038" i="1"/>
  <c r="Z2040" i="1"/>
  <c r="Z2042" i="1"/>
  <c r="Z2044" i="1"/>
  <c r="Z2046" i="1"/>
  <c r="Z2048" i="1"/>
  <c r="Z2050" i="1"/>
  <c r="Z2052" i="1"/>
  <c r="Z2054" i="1"/>
  <c r="Z2057" i="1"/>
  <c r="Z2060" i="1"/>
  <c r="Z2062" i="1"/>
  <c r="Z2064" i="1"/>
  <c r="Z2067" i="1"/>
  <c r="Z2070" i="1"/>
  <c r="Z2072" i="1"/>
  <c r="Z2074" i="1"/>
  <c r="Z2076" i="1"/>
  <c r="Z2078" i="1"/>
  <c r="Z2082" i="1"/>
  <c r="Z2084" i="1"/>
  <c r="Z2086" i="1"/>
  <c r="Z2088" i="1"/>
  <c r="Z2091" i="1"/>
  <c r="Z2093" i="1"/>
  <c r="Z2096" i="1"/>
  <c r="Z2098" i="1"/>
  <c r="Z2100" i="1"/>
  <c r="Z2102" i="1"/>
  <c r="Z2104" i="1"/>
  <c r="Z2107" i="1"/>
  <c r="Z2108" i="1"/>
  <c r="Z2109" i="1"/>
  <c r="Z2110" i="1"/>
  <c r="Z2111" i="1"/>
  <c r="Z2112" i="1"/>
  <c r="Z2113" i="1"/>
  <c r="Z2115" i="1"/>
  <c r="Z2116" i="1"/>
  <c r="Z2117" i="1"/>
  <c r="Z2118" i="1"/>
  <c r="Z2119" i="1"/>
  <c r="Z2120" i="1"/>
  <c r="Z2121" i="1"/>
  <c r="Z2123" i="1"/>
  <c r="AI2122" i="1" s="1"/>
  <c r="Z2126" i="1"/>
  <c r="AI2125" i="1" s="1"/>
  <c r="Z2128" i="1"/>
  <c r="Z2129" i="1"/>
  <c r="Z2130" i="1"/>
  <c r="Z2131" i="1"/>
  <c r="Z2132" i="1"/>
  <c r="Z2133" i="1"/>
  <c r="Z2136" i="1"/>
  <c r="Z2138" i="1"/>
  <c r="Z2141" i="1"/>
  <c r="AI2140" i="1" s="1"/>
  <c r="Z2144" i="1"/>
  <c r="AI2143" i="1" s="1"/>
  <c r="Z2147" i="1"/>
  <c r="Z2149" i="1"/>
  <c r="Z2151" i="1"/>
  <c r="Z2153" i="1"/>
  <c r="Z2155" i="1"/>
  <c r="Z2158" i="1"/>
  <c r="Z2160" i="1"/>
  <c r="Z2162" i="1"/>
  <c r="Z2164" i="1"/>
  <c r="Z2166" i="1"/>
  <c r="Z2168" i="1"/>
  <c r="Z2171" i="1"/>
  <c r="AI2170" i="1" s="1"/>
  <c r="Z2174" i="1"/>
  <c r="Z2176" i="1"/>
  <c r="Z2178" i="1"/>
  <c r="Z2180" i="1"/>
  <c r="Z2182" i="1"/>
  <c r="Z2184" i="1"/>
  <c r="Z2185" i="1"/>
  <c r="Z2187" i="1"/>
  <c r="Z2188" i="1"/>
  <c r="Z2190" i="1"/>
  <c r="Z2192" i="1"/>
  <c r="Z2194" i="1"/>
  <c r="Z2196" i="1"/>
  <c r="Z2198" i="1"/>
  <c r="Z2200" i="1"/>
  <c r="Z2202" i="1"/>
  <c r="Z2204" i="1"/>
  <c r="Z2207" i="1"/>
  <c r="Z2210" i="1"/>
  <c r="Z2212" i="1"/>
  <c r="Z2214" i="1"/>
  <c r="Z2217" i="1"/>
  <c r="Z2220" i="1"/>
  <c r="Z2222" i="1"/>
  <c r="Z2224" i="1"/>
  <c r="Z2226" i="1"/>
  <c r="Z2228" i="1"/>
  <c r="Z2232" i="1"/>
  <c r="Z2234" i="1"/>
  <c r="Z2236" i="1"/>
  <c r="Z2238" i="1"/>
  <c r="Z2241" i="1"/>
  <c r="Z2243" i="1"/>
  <c r="Z2246" i="1"/>
  <c r="Z2248" i="1"/>
  <c r="Z2250" i="1"/>
  <c r="Z2252" i="1"/>
  <c r="Z2254" i="1"/>
  <c r="Z2257" i="1"/>
  <c r="Z2258" i="1"/>
  <c r="Z2259" i="1"/>
  <c r="Z2260" i="1"/>
  <c r="Z2261" i="1"/>
  <c r="Z2262" i="1"/>
  <c r="Z2263" i="1"/>
  <c r="Z2265" i="1"/>
  <c r="Z2266" i="1"/>
  <c r="Z2267" i="1"/>
  <c r="Z2268" i="1"/>
  <c r="Z2269" i="1"/>
  <c r="Z2270" i="1"/>
  <c r="Z2271" i="1"/>
  <c r="Z2273" i="1"/>
  <c r="AI2272" i="1" s="1"/>
  <c r="Z2276" i="1"/>
  <c r="AI2275" i="1" s="1"/>
  <c r="Z2278" i="1"/>
  <c r="Z2279" i="1"/>
  <c r="Z2280" i="1"/>
  <c r="Z2281" i="1"/>
  <c r="Z2282" i="1"/>
  <c r="Z2283" i="1"/>
  <c r="AA14" i="1"/>
  <c r="AA16" i="1"/>
  <c r="AA53" i="1"/>
  <c r="AA55" i="1"/>
  <c r="AA57" i="1"/>
  <c r="AA59" i="1"/>
  <c r="AA61" i="1"/>
  <c r="AA63" i="1"/>
  <c r="AA143" i="1"/>
  <c r="AA145" i="1"/>
  <c r="AA182" i="1"/>
  <c r="AA183" i="1"/>
  <c r="AA184" i="1"/>
  <c r="AA185" i="1"/>
  <c r="AA186" i="1"/>
  <c r="AA187" i="1"/>
  <c r="AA459" i="1"/>
  <c r="AA486" i="1"/>
  <c r="AA564" i="1"/>
  <c r="AA566" i="1"/>
  <c r="AA577" i="1"/>
  <c r="AA587" i="1"/>
  <c r="AA589" i="1"/>
  <c r="AA591" i="1"/>
  <c r="AA593" i="1"/>
  <c r="AA595" i="1"/>
  <c r="AA597" i="1"/>
  <c r="AA599" i="1"/>
  <c r="AA601" i="1"/>
  <c r="AA603" i="1"/>
  <c r="AA604" i="1"/>
  <c r="AA605" i="1"/>
  <c r="AA606" i="1"/>
  <c r="AA607" i="1"/>
  <c r="AA608" i="1"/>
  <c r="AA609" i="1"/>
  <c r="AA666" i="1"/>
  <c r="AA688" i="1"/>
  <c r="AA709" i="1"/>
  <c r="AA711" i="1"/>
  <c r="AA713" i="1"/>
  <c r="AA715" i="1"/>
  <c r="AA717" i="1"/>
  <c r="AA719" i="1"/>
  <c r="AA721" i="1"/>
  <c r="AA723" i="1"/>
  <c r="AA725" i="1"/>
  <c r="AA726" i="1"/>
  <c r="AA727" i="1"/>
  <c r="AA728" i="1"/>
  <c r="AA729" i="1"/>
  <c r="AA730" i="1"/>
  <c r="AA731" i="1"/>
  <c r="L13" i="1"/>
  <c r="L19" i="1"/>
  <c r="L18" i="1" s="1"/>
  <c r="L22" i="1"/>
  <c r="L24" i="1"/>
  <c r="L27" i="1"/>
  <c r="L29" i="1"/>
  <c r="L31" i="1"/>
  <c r="L34" i="1"/>
  <c r="L33" i="1" s="1"/>
  <c r="L37" i="1"/>
  <c r="L39" i="1"/>
  <c r="L41" i="1"/>
  <c r="L43" i="1"/>
  <c r="L45" i="1"/>
  <c r="L47" i="1"/>
  <c r="L49" i="1"/>
  <c r="L51" i="1"/>
  <c r="L65" i="1"/>
  <c r="L68" i="1"/>
  <c r="L70" i="1"/>
  <c r="L72" i="1"/>
  <c r="L74" i="1"/>
  <c r="L77" i="1"/>
  <c r="L79" i="1"/>
  <c r="L81" i="1"/>
  <c r="L83" i="1"/>
  <c r="L85" i="1"/>
  <c r="L87" i="1"/>
  <c r="L91" i="1"/>
  <c r="L93" i="1"/>
  <c r="L95" i="1"/>
  <c r="L97" i="1"/>
  <c r="L100" i="1"/>
  <c r="L102" i="1"/>
  <c r="L105" i="1"/>
  <c r="L107" i="1"/>
  <c r="L109" i="1"/>
  <c r="L111" i="1"/>
  <c r="L113" i="1"/>
  <c r="L116" i="1"/>
  <c r="L117" i="1"/>
  <c r="L118" i="1"/>
  <c r="L119" i="1"/>
  <c r="L120" i="1"/>
  <c r="L121" i="1"/>
  <c r="L123" i="1"/>
  <c r="L124" i="1"/>
  <c r="L125" i="1"/>
  <c r="L126" i="1"/>
  <c r="L127" i="1"/>
  <c r="L128" i="1"/>
  <c r="L130" i="1"/>
  <c r="L129" i="1" s="1"/>
  <c r="L133" i="1"/>
  <c r="L132" i="1" s="1"/>
  <c r="L135" i="1"/>
  <c r="L136" i="1"/>
  <c r="L137" i="1"/>
  <c r="L138" i="1"/>
  <c r="L139" i="1"/>
  <c r="L140" i="1"/>
  <c r="AE14" i="1"/>
  <c r="AM14" i="1" s="1"/>
  <c r="AL14" i="1"/>
  <c r="AE16" i="1"/>
  <c r="AM16" i="1" s="1"/>
  <c r="AL16" i="1"/>
  <c r="AE19" i="1"/>
  <c r="AM19" i="1" s="1"/>
  <c r="AL19" i="1"/>
  <c r="AE22" i="1"/>
  <c r="AM22" i="1" s="1"/>
  <c r="AE24" i="1"/>
  <c r="AM24" i="1" s="1"/>
  <c r="AL24" i="1"/>
  <c r="AE27" i="1"/>
  <c r="AM27" i="1" s="1"/>
  <c r="AE29" i="1"/>
  <c r="AM29" i="1" s="1"/>
  <c r="AE31" i="1"/>
  <c r="AM31" i="1" s="1"/>
  <c r="AE34" i="1"/>
  <c r="AM34" i="1" s="1"/>
  <c r="AE37" i="1"/>
  <c r="AM37" i="1" s="1"/>
  <c r="AE39" i="1"/>
  <c r="AM39" i="1" s="1"/>
  <c r="AE41" i="1"/>
  <c r="AM41" i="1" s="1"/>
  <c r="AE43" i="1"/>
  <c r="AM43" i="1" s="1"/>
  <c r="AE45" i="1"/>
  <c r="AM45" i="1" s="1"/>
  <c r="AE47" i="1"/>
  <c r="AM47" i="1" s="1"/>
  <c r="AE49" i="1"/>
  <c r="AM49" i="1" s="1"/>
  <c r="AE51" i="1"/>
  <c r="AM51" i="1" s="1"/>
  <c r="AE53" i="1"/>
  <c r="AM53" i="1" s="1"/>
  <c r="AE55" i="1"/>
  <c r="AM55" i="1" s="1"/>
  <c r="AE57" i="1"/>
  <c r="AM57" i="1" s="1"/>
  <c r="AE59" i="1"/>
  <c r="AM59" i="1" s="1"/>
  <c r="AE61" i="1"/>
  <c r="AM61" i="1" s="1"/>
  <c r="AE63" i="1"/>
  <c r="AM63" i="1" s="1"/>
  <c r="AE65" i="1"/>
  <c r="AM65" i="1" s="1"/>
  <c r="AE68" i="1"/>
  <c r="AM68" i="1" s="1"/>
  <c r="AE70" i="1"/>
  <c r="AM70" i="1" s="1"/>
  <c r="AE72" i="1"/>
  <c r="AM72" i="1" s="1"/>
  <c r="AE74" i="1"/>
  <c r="AM74" i="1" s="1"/>
  <c r="AE77" i="1"/>
  <c r="AM77" i="1" s="1"/>
  <c r="AE79" i="1"/>
  <c r="AM79" i="1" s="1"/>
  <c r="AE81" i="1"/>
  <c r="AM81" i="1" s="1"/>
  <c r="AE83" i="1"/>
  <c r="AM83" i="1" s="1"/>
  <c r="AE85" i="1"/>
  <c r="AM85" i="1" s="1"/>
  <c r="AE87" i="1"/>
  <c r="AM87" i="1" s="1"/>
  <c r="AE91" i="1"/>
  <c r="AM91" i="1" s="1"/>
  <c r="AE93" i="1"/>
  <c r="AM93" i="1" s="1"/>
  <c r="AE95" i="1"/>
  <c r="AM95" i="1" s="1"/>
  <c r="AE97" i="1"/>
  <c r="AM97" i="1" s="1"/>
  <c r="AE100" i="1"/>
  <c r="AM100" i="1" s="1"/>
  <c r="AE102" i="1"/>
  <c r="AM102" i="1" s="1"/>
  <c r="AE105" i="1"/>
  <c r="AM105" i="1" s="1"/>
  <c r="AE107" i="1"/>
  <c r="AM107" i="1" s="1"/>
  <c r="AE109" i="1"/>
  <c r="AM109" i="1" s="1"/>
  <c r="AL109" i="1"/>
  <c r="AE111" i="1"/>
  <c r="AM111" i="1" s="1"/>
  <c r="AE113" i="1"/>
  <c r="AM113" i="1" s="1"/>
  <c r="AE116" i="1"/>
  <c r="AM116" i="1" s="1"/>
  <c r="AL116" i="1"/>
  <c r="AE117" i="1"/>
  <c r="AM117" i="1" s="1"/>
  <c r="AL117" i="1"/>
  <c r="AE118" i="1"/>
  <c r="AM118" i="1" s="1"/>
  <c r="AE119" i="1"/>
  <c r="AM119" i="1" s="1"/>
  <c r="AE120" i="1"/>
  <c r="AM120" i="1" s="1"/>
  <c r="AL120" i="1"/>
  <c r="AE121" i="1"/>
  <c r="AM121" i="1" s="1"/>
  <c r="AL121" i="1"/>
  <c r="AE123" i="1"/>
  <c r="AM123" i="1" s="1"/>
  <c r="AE124" i="1"/>
  <c r="AM124" i="1" s="1"/>
  <c r="AE125" i="1"/>
  <c r="AM125" i="1" s="1"/>
  <c r="AL125" i="1"/>
  <c r="AE126" i="1"/>
  <c r="AM126" i="1" s="1"/>
  <c r="AL126" i="1"/>
  <c r="AE127" i="1"/>
  <c r="AM127" i="1" s="1"/>
  <c r="AE128" i="1"/>
  <c r="AM128" i="1" s="1"/>
  <c r="AE130" i="1"/>
  <c r="AM130" i="1" s="1"/>
  <c r="AE133" i="1"/>
  <c r="AM133" i="1" s="1"/>
  <c r="AE135" i="1"/>
  <c r="AM135" i="1" s="1"/>
  <c r="AE136" i="1"/>
  <c r="AM136" i="1" s="1"/>
  <c r="AE137" i="1"/>
  <c r="AM137" i="1" s="1"/>
  <c r="AE138" i="1"/>
  <c r="AM138" i="1" s="1"/>
  <c r="AE139" i="1"/>
  <c r="AM139" i="1" s="1"/>
  <c r="AE140" i="1"/>
  <c r="AM140" i="1" s="1"/>
  <c r="L142" i="1"/>
  <c r="L148" i="1"/>
  <c r="L147" i="1" s="1"/>
  <c r="L151" i="1"/>
  <c r="L153" i="1"/>
  <c r="L156" i="1"/>
  <c r="L158" i="1"/>
  <c r="L160" i="1"/>
  <c r="L163" i="1"/>
  <c r="L162" i="1" s="1"/>
  <c r="L166" i="1"/>
  <c r="L168" i="1"/>
  <c r="L170" i="1"/>
  <c r="L172" i="1"/>
  <c r="L174" i="1"/>
  <c r="L176" i="1"/>
  <c r="L178" i="1"/>
  <c r="L180" i="1"/>
  <c r="L182" i="1"/>
  <c r="L183" i="1"/>
  <c r="L184" i="1"/>
  <c r="L185" i="1"/>
  <c r="L186" i="1"/>
  <c r="L187" i="1"/>
  <c r="L188" i="1"/>
  <c r="L191" i="1"/>
  <c r="L193" i="1"/>
  <c r="L195" i="1"/>
  <c r="L197" i="1"/>
  <c r="L200" i="1"/>
  <c r="L202" i="1"/>
  <c r="L204" i="1"/>
  <c r="L206" i="1"/>
  <c r="L208" i="1"/>
  <c r="L210" i="1"/>
  <c r="L214" i="1"/>
  <c r="L216" i="1"/>
  <c r="L218" i="1"/>
  <c r="L220" i="1"/>
  <c r="L223" i="1"/>
  <c r="L225" i="1"/>
  <c r="L228" i="1"/>
  <c r="L230" i="1"/>
  <c r="L232" i="1"/>
  <c r="L234" i="1"/>
  <c r="L236" i="1"/>
  <c r="L239" i="1"/>
  <c r="L240" i="1"/>
  <c r="L241" i="1"/>
  <c r="L242" i="1"/>
  <c r="L243" i="1"/>
  <c r="L245" i="1"/>
  <c r="L246" i="1"/>
  <c r="L247" i="1"/>
  <c r="L248" i="1"/>
  <c r="L249" i="1"/>
  <c r="L250" i="1"/>
  <c r="L252" i="1"/>
  <c r="L251" i="1" s="1"/>
  <c r="L255" i="1"/>
  <c r="L254" i="1" s="1"/>
  <c r="L257" i="1"/>
  <c r="L258" i="1"/>
  <c r="L259" i="1"/>
  <c r="L260" i="1"/>
  <c r="L261" i="1"/>
  <c r="L262" i="1"/>
  <c r="AE143" i="1"/>
  <c r="AM143" i="1" s="1"/>
  <c r="AE145" i="1"/>
  <c r="AM145" i="1" s="1"/>
  <c r="AE148" i="1"/>
  <c r="AM148" i="1" s="1"/>
  <c r="AL148" i="1"/>
  <c r="AE151" i="1"/>
  <c r="AM151" i="1" s="1"/>
  <c r="AE153" i="1"/>
  <c r="AM153" i="1" s="1"/>
  <c r="AE156" i="1"/>
  <c r="AM156" i="1" s="1"/>
  <c r="AE158" i="1"/>
  <c r="AM158" i="1" s="1"/>
  <c r="AE160" i="1"/>
  <c r="AM160" i="1" s="1"/>
  <c r="AE163" i="1"/>
  <c r="AM163" i="1" s="1"/>
  <c r="AE166" i="1"/>
  <c r="AM166" i="1" s="1"/>
  <c r="AE168" i="1"/>
  <c r="AM168" i="1" s="1"/>
  <c r="AE170" i="1"/>
  <c r="AM170" i="1" s="1"/>
  <c r="AE172" i="1"/>
  <c r="AM172" i="1" s="1"/>
  <c r="AE174" i="1"/>
  <c r="AM174" i="1" s="1"/>
  <c r="AE176" i="1"/>
  <c r="AM176" i="1" s="1"/>
  <c r="AE178" i="1"/>
  <c r="AM178" i="1" s="1"/>
  <c r="AE180" i="1"/>
  <c r="AM180" i="1" s="1"/>
  <c r="AE182" i="1"/>
  <c r="AM182" i="1" s="1"/>
  <c r="AE183" i="1"/>
  <c r="AM183" i="1" s="1"/>
  <c r="AE184" i="1"/>
  <c r="AM184" i="1" s="1"/>
  <c r="AE185" i="1"/>
  <c r="AM185" i="1" s="1"/>
  <c r="AE186" i="1"/>
  <c r="AM186" i="1" s="1"/>
  <c r="AE187" i="1"/>
  <c r="AM187" i="1" s="1"/>
  <c r="AE188" i="1"/>
  <c r="AM188" i="1" s="1"/>
  <c r="AE191" i="1"/>
  <c r="AM191" i="1" s="1"/>
  <c r="AE193" i="1"/>
  <c r="AM193" i="1" s="1"/>
  <c r="AE195" i="1"/>
  <c r="AM195" i="1" s="1"/>
  <c r="AE197" i="1"/>
  <c r="AM197" i="1" s="1"/>
  <c r="AE200" i="1"/>
  <c r="AM200" i="1" s="1"/>
  <c r="AE202" i="1"/>
  <c r="AM202" i="1" s="1"/>
  <c r="AE204" i="1"/>
  <c r="AM204" i="1" s="1"/>
  <c r="AE206" i="1"/>
  <c r="AM206" i="1" s="1"/>
  <c r="AE208" i="1"/>
  <c r="AM208" i="1" s="1"/>
  <c r="AE210" i="1"/>
  <c r="AM210" i="1" s="1"/>
  <c r="AE214" i="1"/>
  <c r="AM214" i="1" s="1"/>
  <c r="AE216" i="1"/>
  <c r="AM216" i="1" s="1"/>
  <c r="AE218" i="1"/>
  <c r="AM218" i="1" s="1"/>
  <c r="AE220" i="1"/>
  <c r="AM220" i="1" s="1"/>
  <c r="AE223" i="1"/>
  <c r="AM223" i="1" s="1"/>
  <c r="AE225" i="1"/>
  <c r="AM225" i="1" s="1"/>
  <c r="AE228" i="1"/>
  <c r="AM228" i="1" s="1"/>
  <c r="AE230" i="1"/>
  <c r="AM230" i="1" s="1"/>
  <c r="AE232" i="1"/>
  <c r="AM232" i="1" s="1"/>
  <c r="AL232" i="1"/>
  <c r="AE234" i="1"/>
  <c r="AM234" i="1" s="1"/>
  <c r="AE236" i="1"/>
  <c r="AM236" i="1" s="1"/>
  <c r="AE239" i="1"/>
  <c r="AM239" i="1" s="1"/>
  <c r="AL239" i="1"/>
  <c r="AE240" i="1"/>
  <c r="AM240" i="1" s="1"/>
  <c r="AE241" i="1"/>
  <c r="AM241" i="1" s="1"/>
  <c r="AE242" i="1"/>
  <c r="AM242" i="1" s="1"/>
  <c r="AE243" i="1"/>
  <c r="AM243" i="1" s="1"/>
  <c r="AL243" i="1"/>
  <c r="AE245" i="1"/>
  <c r="AM245" i="1" s="1"/>
  <c r="AL245" i="1"/>
  <c r="AE246" i="1"/>
  <c r="AM246" i="1" s="1"/>
  <c r="AE247" i="1"/>
  <c r="AM247" i="1" s="1"/>
  <c r="AE248" i="1"/>
  <c r="AM248" i="1" s="1"/>
  <c r="AL248" i="1"/>
  <c r="AE249" i="1"/>
  <c r="AM249" i="1" s="1"/>
  <c r="AL249" i="1"/>
  <c r="AE250" i="1"/>
  <c r="AM250" i="1" s="1"/>
  <c r="AE252" i="1"/>
  <c r="AM252" i="1" s="1"/>
  <c r="AE255" i="1"/>
  <c r="AM255" i="1" s="1"/>
  <c r="AE257" i="1"/>
  <c r="AM257" i="1" s="1"/>
  <c r="AE258" i="1"/>
  <c r="AM258" i="1" s="1"/>
  <c r="AE259" i="1"/>
  <c r="AM259" i="1" s="1"/>
  <c r="AE260" i="1"/>
  <c r="AM260" i="1" s="1"/>
  <c r="AE261" i="1"/>
  <c r="AM261" i="1" s="1"/>
  <c r="AE262" i="1"/>
  <c r="AM262" i="1" s="1"/>
  <c r="L265" i="1"/>
  <c r="L267" i="1"/>
  <c r="L270" i="1"/>
  <c r="L269" i="1" s="1"/>
  <c r="L273" i="1"/>
  <c r="L272" i="1" s="1"/>
  <c r="L276" i="1"/>
  <c r="L278" i="1"/>
  <c r="L280" i="1"/>
  <c r="L282" i="1"/>
  <c r="L284" i="1"/>
  <c r="L287" i="1"/>
  <c r="L289" i="1"/>
  <c r="L291" i="1"/>
  <c r="L293" i="1"/>
  <c r="L295" i="1"/>
  <c r="L297" i="1"/>
  <c r="L300" i="1"/>
  <c r="L299" i="1" s="1"/>
  <c r="L303" i="1"/>
  <c r="L305" i="1"/>
  <c r="L307" i="1"/>
  <c r="L309" i="1"/>
  <c r="L311" i="1"/>
  <c r="L313" i="1"/>
  <c r="L315" i="1"/>
  <c r="L317" i="1"/>
  <c r="L319" i="1"/>
  <c r="L321" i="1"/>
  <c r="L323" i="1"/>
  <c r="L325" i="1"/>
  <c r="L327" i="1"/>
  <c r="L329" i="1"/>
  <c r="L331" i="1"/>
  <c r="L333" i="1"/>
  <c r="L336" i="1"/>
  <c r="L339" i="1"/>
  <c r="L341" i="1"/>
  <c r="L343" i="1"/>
  <c r="L346" i="1"/>
  <c r="L349" i="1"/>
  <c r="L351" i="1"/>
  <c r="L353" i="1"/>
  <c r="L355" i="1"/>
  <c r="L357" i="1"/>
  <c r="L361" i="1"/>
  <c r="L363" i="1"/>
  <c r="L365" i="1"/>
  <c r="L367" i="1"/>
  <c r="L370" i="1"/>
  <c r="L372" i="1"/>
  <c r="L375" i="1"/>
  <c r="L377" i="1"/>
  <c r="L379" i="1"/>
  <c r="L381" i="1"/>
  <c r="L383" i="1"/>
  <c r="L386" i="1"/>
  <c r="L387" i="1"/>
  <c r="L388" i="1"/>
  <c r="L389" i="1"/>
  <c r="L390" i="1"/>
  <c r="L391" i="1"/>
  <c r="L392" i="1"/>
  <c r="L394" i="1"/>
  <c r="L395" i="1"/>
  <c r="L396" i="1"/>
  <c r="L397" i="1"/>
  <c r="L398" i="1"/>
  <c r="L399" i="1"/>
  <c r="L400" i="1"/>
  <c r="L402" i="1"/>
  <c r="L401" i="1" s="1"/>
  <c r="L405" i="1"/>
  <c r="L404" i="1" s="1"/>
  <c r="L407" i="1"/>
  <c r="L408" i="1"/>
  <c r="L409" i="1"/>
  <c r="L410" i="1"/>
  <c r="L411" i="1"/>
  <c r="L412" i="1"/>
  <c r="AE265" i="1"/>
  <c r="AM265" i="1" s="1"/>
  <c r="AE267" i="1"/>
  <c r="AM267" i="1" s="1"/>
  <c r="AE270" i="1"/>
  <c r="AM270" i="1" s="1"/>
  <c r="AL270" i="1"/>
  <c r="AE273" i="1"/>
  <c r="AM273" i="1" s="1"/>
  <c r="AL273" i="1"/>
  <c r="AE276" i="1"/>
  <c r="AM276" i="1" s="1"/>
  <c r="AE278" i="1"/>
  <c r="AM278" i="1" s="1"/>
  <c r="AE280" i="1"/>
  <c r="AM280" i="1" s="1"/>
  <c r="AL280" i="1"/>
  <c r="AE282" i="1"/>
  <c r="AM282" i="1" s="1"/>
  <c r="AE284" i="1"/>
  <c r="AM284" i="1" s="1"/>
  <c r="AE287" i="1"/>
  <c r="AM287" i="1" s="1"/>
  <c r="AE289" i="1"/>
  <c r="AM289" i="1" s="1"/>
  <c r="AE291" i="1"/>
  <c r="AM291" i="1" s="1"/>
  <c r="AE293" i="1"/>
  <c r="AM293" i="1" s="1"/>
  <c r="AE295" i="1"/>
  <c r="AM295" i="1" s="1"/>
  <c r="AE297" i="1"/>
  <c r="AM297" i="1" s="1"/>
  <c r="AE300" i="1"/>
  <c r="AM300" i="1" s="1"/>
  <c r="AE303" i="1"/>
  <c r="AM303" i="1" s="1"/>
  <c r="AE305" i="1"/>
  <c r="AM305" i="1" s="1"/>
  <c r="AE307" i="1"/>
  <c r="AM307" i="1" s="1"/>
  <c r="AE309" i="1"/>
  <c r="AM309" i="1" s="1"/>
  <c r="AE311" i="1"/>
  <c r="AM311" i="1" s="1"/>
  <c r="AE313" i="1"/>
  <c r="AM313" i="1" s="1"/>
  <c r="AE315" i="1"/>
  <c r="AM315" i="1" s="1"/>
  <c r="AE317" i="1"/>
  <c r="AM317" i="1" s="1"/>
  <c r="AE319" i="1"/>
  <c r="AM319" i="1" s="1"/>
  <c r="AE321" i="1"/>
  <c r="AM321" i="1" s="1"/>
  <c r="AE323" i="1"/>
  <c r="AM323" i="1" s="1"/>
  <c r="AE325" i="1"/>
  <c r="AM325" i="1" s="1"/>
  <c r="AE327" i="1"/>
  <c r="AM327" i="1" s="1"/>
  <c r="AE329" i="1"/>
  <c r="AM329" i="1" s="1"/>
  <c r="AE331" i="1"/>
  <c r="AM331" i="1" s="1"/>
  <c r="AE333" i="1"/>
  <c r="AM333" i="1" s="1"/>
  <c r="AE336" i="1"/>
  <c r="AM336" i="1" s="1"/>
  <c r="AE339" i="1"/>
  <c r="AM339" i="1" s="1"/>
  <c r="AE341" i="1"/>
  <c r="AM341" i="1" s="1"/>
  <c r="AE343" i="1"/>
  <c r="AM343" i="1" s="1"/>
  <c r="AE346" i="1"/>
  <c r="AM346" i="1" s="1"/>
  <c r="AE349" i="1"/>
  <c r="AM349" i="1" s="1"/>
  <c r="AE351" i="1"/>
  <c r="AM351" i="1" s="1"/>
  <c r="AE353" i="1"/>
  <c r="AM353" i="1" s="1"/>
  <c r="AE355" i="1"/>
  <c r="AM355" i="1" s="1"/>
  <c r="AE357" i="1"/>
  <c r="AM357" i="1" s="1"/>
  <c r="AE361" i="1"/>
  <c r="AM361" i="1" s="1"/>
  <c r="AE363" i="1"/>
  <c r="AM363" i="1" s="1"/>
  <c r="AE365" i="1"/>
  <c r="AM365" i="1" s="1"/>
  <c r="AE367" i="1"/>
  <c r="AM367" i="1" s="1"/>
  <c r="AE370" i="1"/>
  <c r="AM370" i="1" s="1"/>
  <c r="AE372" i="1"/>
  <c r="AM372" i="1" s="1"/>
  <c r="AE375" i="1"/>
  <c r="AM375" i="1" s="1"/>
  <c r="AL375" i="1"/>
  <c r="AE377" i="1"/>
  <c r="AM377" i="1" s="1"/>
  <c r="AE379" i="1"/>
  <c r="AM379" i="1" s="1"/>
  <c r="AE381" i="1"/>
  <c r="AM381" i="1" s="1"/>
  <c r="AL381" i="1"/>
  <c r="AE383" i="1"/>
  <c r="AM383" i="1" s="1"/>
  <c r="AL383" i="1"/>
  <c r="AE386" i="1"/>
  <c r="AM386" i="1" s="1"/>
  <c r="AE387" i="1"/>
  <c r="AM387" i="1" s="1"/>
  <c r="AE388" i="1"/>
  <c r="AM388" i="1" s="1"/>
  <c r="AL388" i="1"/>
  <c r="AE389" i="1"/>
  <c r="AM389" i="1" s="1"/>
  <c r="AL389" i="1"/>
  <c r="AE390" i="1"/>
  <c r="AM390" i="1" s="1"/>
  <c r="AE391" i="1"/>
  <c r="AM391" i="1" s="1"/>
  <c r="AE392" i="1"/>
  <c r="AM392" i="1" s="1"/>
  <c r="AL392" i="1"/>
  <c r="AE394" i="1"/>
  <c r="AM394" i="1" s="1"/>
  <c r="AL394" i="1"/>
  <c r="AE395" i="1"/>
  <c r="AM395" i="1" s="1"/>
  <c r="AE396" i="1"/>
  <c r="AM396" i="1" s="1"/>
  <c r="AE397" i="1"/>
  <c r="AM397" i="1" s="1"/>
  <c r="AL397" i="1"/>
  <c r="AE398" i="1"/>
  <c r="AM398" i="1" s="1"/>
  <c r="AL398" i="1"/>
  <c r="AE399" i="1"/>
  <c r="AM399" i="1" s="1"/>
  <c r="AE400" i="1"/>
  <c r="AM400" i="1" s="1"/>
  <c r="AE402" i="1"/>
  <c r="AM402" i="1" s="1"/>
  <c r="AE405" i="1"/>
  <c r="AM405" i="1" s="1"/>
  <c r="AE407" i="1"/>
  <c r="AM407" i="1" s="1"/>
  <c r="AE408" i="1"/>
  <c r="AM408" i="1" s="1"/>
  <c r="AE409" i="1"/>
  <c r="AM409" i="1" s="1"/>
  <c r="AE410" i="1"/>
  <c r="AM410" i="1" s="1"/>
  <c r="AE411" i="1"/>
  <c r="AM411" i="1" s="1"/>
  <c r="AE412" i="1"/>
  <c r="AM412" i="1" s="1"/>
  <c r="L415" i="1"/>
  <c r="L417" i="1"/>
  <c r="L420" i="1"/>
  <c r="L419" i="1" s="1"/>
  <c r="L423" i="1"/>
  <c r="L422" i="1" s="1"/>
  <c r="L426" i="1"/>
  <c r="L428" i="1"/>
  <c r="L430" i="1"/>
  <c r="L432" i="1"/>
  <c r="L434" i="1"/>
  <c r="L437" i="1"/>
  <c r="L439" i="1"/>
  <c r="L441" i="1"/>
  <c r="L443" i="1"/>
  <c r="L445" i="1"/>
  <c r="L447" i="1"/>
  <c r="L450" i="1"/>
  <c r="L449" i="1" s="1"/>
  <c r="L453" i="1"/>
  <c r="L455" i="1"/>
  <c r="L457" i="1"/>
  <c r="L459" i="1"/>
  <c r="L461" i="1"/>
  <c r="L463" i="1"/>
  <c r="L465" i="1"/>
  <c r="L467" i="1"/>
  <c r="L469" i="1"/>
  <c r="L471" i="1"/>
  <c r="L473" i="1"/>
  <c r="L475" i="1"/>
  <c r="L477" i="1"/>
  <c r="L479" i="1"/>
  <c r="L481" i="1"/>
  <c r="L483" i="1"/>
  <c r="L486" i="1"/>
  <c r="L489" i="1"/>
  <c r="L491" i="1"/>
  <c r="L493" i="1"/>
  <c r="L496" i="1"/>
  <c r="L499" i="1"/>
  <c r="L501" i="1"/>
  <c r="L503" i="1"/>
  <c r="L505" i="1"/>
  <c r="L507" i="1"/>
  <c r="L511" i="1"/>
  <c r="L513" i="1"/>
  <c r="L515" i="1"/>
  <c r="L517" i="1"/>
  <c r="L520" i="1"/>
  <c r="L522" i="1"/>
  <c r="L525" i="1"/>
  <c r="L527" i="1"/>
  <c r="L529" i="1"/>
  <c r="L531" i="1"/>
  <c r="L533" i="1"/>
  <c r="L536" i="1"/>
  <c r="L537" i="1"/>
  <c r="L538" i="1"/>
  <c r="L539" i="1"/>
  <c r="L540" i="1"/>
  <c r="L541" i="1"/>
  <c r="L542" i="1"/>
  <c r="L544" i="1"/>
  <c r="L545" i="1"/>
  <c r="L546" i="1"/>
  <c r="L547" i="1"/>
  <c r="L548" i="1"/>
  <c r="L549" i="1"/>
  <c r="L550" i="1"/>
  <c r="L552" i="1"/>
  <c r="L551" i="1" s="1"/>
  <c r="L554" i="1"/>
  <c r="L553" i="1" s="1"/>
  <c r="L556" i="1"/>
  <c r="L557" i="1"/>
  <c r="L558" i="1"/>
  <c r="L559" i="1"/>
  <c r="L560" i="1"/>
  <c r="L561" i="1"/>
  <c r="AE415" i="1"/>
  <c r="AM415" i="1" s="1"/>
  <c r="AE417" i="1"/>
  <c r="AM417" i="1" s="1"/>
  <c r="AL417" i="1"/>
  <c r="AE420" i="1"/>
  <c r="AM420" i="1" s="1"/>
  <c r="AL420" i="1"/>
  <c r="AE423" i="1"/>
  <c r="AM423" i="1" s="1"/>
  <c r="AE426" i="1"/>
  <c r="AM426" i="1" s="1"/>
  <c r="AE428" i="1"/>
  <c r="AM428" i="1" s="1"/>
  <c r="AL428" i="1"/>
  <c r="AE430" i="1"/>
  <c r="AM430" i="1" s="1"/>
  <c r="AE432" i="1"/>
  <c r="AM432" i="1" s="1"/>
  <c r="AE434" i="1"/>
  <c r="AM434" i="1" s="1"/>
  <c r="AE437" i="1"/>
  <c r="AM437" i="1" s="1"/>
  <c r="AE439" i="1"/>
  <c r="AM439" i="1" s="1"/>
  <c r="AE441" i="1"/>
  <c r="AM441" i="1" s="1"/>
  <c r="AE443" i="1"/>
  <c r="AM443" i="1" s="1"/>
  <c r="AE445" i="1"/>
  <c r="AM445" i="1" s="1"/>
  <c r="AE447" i="1"/>
  <c r="AM447" i="1" s="1"/>
  <c r="AE450" i="1"/>
  <c r="AM450" i="1" s="1"/>
  <c r="AE453" i="1"/>
  <c r="AM453" i="1" s="1"/>
  <c r="AE455" i="1"/>
  <c r="AM455" i="1" s="1"/>
  <c r="AE457" i="1"/>
  <c r="AM457" i="1" s="1"/>
  <c r="AE459" i="1"/>
  <c r="AM459" i="1" s="1"/>
  <c r="AE461" i="1"/>
  <c r="AM461" i="1" s="1"/>
  <c r="AE463" i="1"/>
  <c r="AM463" i="1" s="1"/>
  <c r="AE465" i="1"/>
  <c r="AM465" i="1" s="1"/>
  <c r="AE467" i="1"/>
  <c r="AM467" i="1" s="1"/>
  <c r="AE469" i="1"/>
  <c r="AM469" i="1" s="1"/>
  <c r="AE471" i="1"/>
  <c r="AM471" i="1" s="1"/>
  <c r="AE473" i="1"/>
  <c r="AM473" i="1" s="1"/>
  <c r="AE475" i="1"/>
  <c r="AM475" i="1" s="1"/>
  <c r="AE477" i="1"/>
  <c r="AM477" i="1" s="1"/>
  <c r="AE479" i="1"/>
  <c r="AM479" i="1" s="1"/>
  <c r="AE481" i="1"/>
  <c r="AM481" i="1" s="1"/>
  <c r="AE483" i="1"/>
  <c r="AM483" i="1" s="1"/>
  <c r="AE486" i="1"/>
  <c r="AM486" i="1" s="1"/>
  <c r="AE489" i="1"/>
  <c r="AM489" i="1" s="1"/>
  <c r="AE491" i="1"/>
  <c r="AM491" i="1" s="1"/>
  <c r="AE493" i="1"/>
  <c r="AM493" i="1" s="1"/>
  <c r="AE496" i="1"/>
  <c r="AM496" i="1" s="1"/>
  <c r="AE499" i="1"/>
  <c r="AM499" i="1" s="1"/>
  <c r="AE501" i="1"/>
  <c r="AM501" i="1" s="1"/>
  <c r="AE503" i="1"/>
  <c r="AM503" i="1" s="1"/>
  <c r="AE505" i="1"/>
  <c r="AM505" i="1" s="1"/>
  <c r="AE507" i="1"/>
  <c r="AM507" i="1" s="1"/>
  <c r="AE511" i="1"/>
  <c r="AM511" i="1" s="1"/>
  <c r="AE513" i="1"/>
  <c r="AM513" i="1" s="1"/>
  <c r="AE515" i="1"/>
  <c r="AM515" i="1" s="1"/>
  <c r="AE517" i="1"/>
  <c r="AM517" i="1" s="1"/>
  <c r="AE520" i="1"/>
  <c r="AM520" i="1" s="1"/>
  <c r="AE522" i="1"/>
  <c r="AM522" i="1" s="1"/>
  <c r="AE525" i="1"/>
  <c r="AM525" i="1" s="1"/>
  <c r="AE527" i="1"/>
  <c r="AM527" i="1" s="1"/>
  <c r="AE529" i="1"/>
  <c r="AM529" i="1" s="1"/>
  <c r="AE531" i="1"/>
  <c r="AM531" i="1" s="1"/>
  <c r="AL531" i="1"/>
  <c r="AE533" i="1"/>
  <c r="AM533" i="1" s="1"/>
  <c r="AE536" i="1"/>
  <c r="AM536" i="1" s="1"/>
  <c r="AE537" i="1"/>
  <c r="AM537" i="1" s="1"/>
  <c r="AE538" i="1"/>
  <c r="AM538" i="1" s="1"/>
  <c r="AL538" i="1"/>
  <c r="AE539" i="1"/>
  <c r="AM539" i="1" s="1"/>
  <c r="AE540" i="1"/>
  <c r="AM540" i="1" s="1"/>
  <c r="AE541" i="1"/>
  <c r="AM541" i="1" s="1"/>
  <c r="AL541" i="1"/>
  <c r="AE542" i="1"/>
  <c r="AM542" i="1" s="1"/>
  <c r="AL542" i="1"/>
  <c r="AE544" i="1"/>
  <c r="AM544" i="1" s="1"/>
  <c r="AE545" i="1"/>
  <c r="AM545" i="1" s="1"/>
  <c r="AE546" i="1"/>
  <c r="AM546" i="1" s="1"/>
  <c r="AL546" i="1"/>
  <c r="AE547" i="1"/>
  <c r="AM547" i="1" s="1"/>
  <c r="AL547" i="1"/>
  <c r="AE548" i="1"/>
  <c r="AM548" i="1" s="1"/>
  <c r="AE549" i="1"/>
  <c r="AM549" i="1" s="1"/>
  <c r="AE550" i="1"/>
  <c r="AM550" i="1" s="1"/>
  <c r="AL550" i="1"/>
  <c r="AE552" i="1"/>
  <c r="AM552" i="1" s="1"/>
  <c r="AE554" i="1"/>
  <c r="AM554" i="1" s="1"/>
  <c r="AE556" i="1"/>
  <c r="AM556" i="1" s="1"/>
  <c r="AE557" i="1"/>
  <c r="AM557" i="1" s="1"/>
  <c r="AE558" i="1"/>
  <c r="AM558" i="1" s="1"/>
  <c r="AE559" i="1"/>
  <c r="AM559" i="1" s="1"/>
  <c r="AE560" i="1"/>
  <c r="AM560" i="1" s="1"/>
  <c r="AE561" i="1"/>
  <c r="AM561" i="1" s="1"/>
  <c r="L563" i="1"/>
  <c r="L569" i="1"/>
  <c r="L568" i="1" s="1"/>
  <c r="L572" i="1"/>
  <c r="L574" i="1"/>
  <c r="L577" i="1"/>
  <c r="L579" i="1"/>
  <c r="L581" i="1"/>
  <c r="L584" i="1"/>
  <c r="L583" i="1" s="1"/>
  <c r="L586" i="1"/>
  <c r="L611" i="1"/>
  <c r="L613" i="1"/>
  <c r="L615" i="1"/>
  <c r="L617" i="1"/>
  <c r="L620" i="1"/>
  <c r="L622" i="1"/>
  <c r="L624" i="1"/>
  <c r="L626" i="1"/>
  <c r="L628" i="1"/>
  <c r="L630" i="1"/>
  <c r="L634" i="1"/>
  <c r="L636" i="1"/>
  <c r="L638" i="1"/>
  <c r="L640" i="1"/>
  <c r="L643" i="1"/>
  <c r="L645" i="1"/>
  <c r="L648" i="1"/>
  <c r="L650" i="1"/>
  <c r="L652" i="1"/>
  <c r="L654" i="1"/>
  <c r="L656" i="1"/>
  <c r="L659" i="1"/>
  <c r="L660" i="1"/>
  <c r="L661" i="1"/>
  <c r="L662" i="1"/>
  <c r="L663" i="1"/>
  <c r="L664" i="1"/>
  <c r="L666" i="1"/>
  <c r="L667" i="1"/>
  <c r="L668" i="1"/>
  <c r="L669" i="1"/>
  <c r="L670" i="1"/>
  <c r="L671" i="1"/>
  <c r="L673" i="1"/>
  <c r="L672" i="1" s="1"/>
  <c r="L676" i="1"/>
  <c r="L675" i="1" s="1"/>
  <c r="L678" i="1"/>
  <c r="L679" i="1"/>
  <c r="L680" i="1"/>
  <c r="L681" i="1"/>
  <c r="L682" i="1"/>
  <c r="L683" i="1"/>
  <c r="AE564" i="1"/>
  <c r="AM564" i="1" s="1"/>
  <c r="AL564" i="1"/>
  <c r="AE566" i="1"/>
  <c r="AM566" i="1" s="1"/>
  <c r="AL566" i="1"/>
  <c r="AE569" i="1"/>
  <c r="AM569" i="1" s="1"/>
  <c r="AE572" i="1"/>
  <c r="AM572" i="1" s="1"/>
  <c r="AE574" i="1"/>
  <c r="AM574" i="1" s="1"/>
  <c r="AL574" i="1"/>
  <c r="AE577" i="1"/>
  <c r="AM577" i="1" s="1"/>
  <c r="AE579" i="1"/>
  <c r="AM579" i="1" s="1"/>
  <c r="AE581" i="1"/>
  <c r="AM581" i="1" s="1"/>
  <c r="AE584" i="1"/>
  <c r="AM584" i="1" s="1"/>
  <c r="AE587" i="1"/>
  <c r="AM587" i="1" s="1"/>
  <c r="AE589" i="1"/>
  <c r="AM589" i="1" s="1"/>
  <c r="AE591" i="1"/>
  <c r="AM591" i="1" s="1"/>
  <c r="AE593" i="1"/>
  <c r="AM593" i="1" s="1"/>
  <c r="AE595" i="1"/>
  <c r="AM595" i="1" s="1"/>
  <c r="AE597" i="1"/>
  <c r="AM597" i="1" s="1"/>
  <c r="AE599" i="1"/>
  <c r="AM599" i="1" s="1"/>
  <c r="AE601" i="1"/>
  <c r="AM601" i="1" s="1"/>
  <c r="AE603" i="1"/>
  <c r="AM603" i="1" s="1"/>
  <c r="AE604" i="1"/>
  <c r="AM604" i="1" s="1"/>
  <c r="AE605" i="1"/>
  <c r="AM605" i="1" s="1"/>
  <c r="AE606" i="1"/>
  <c r="AM606" i="1" s="1"/>
  <c r="AE607" i="1"/>
  <c r="AM607" i="1" s="1"/>
  <c r="AE608" i="1"/>
  <c r="AM608" i="1" s="1"/>
  <c r="AE609" i="1"/>
  <c r="AM609" i="1" s="1"/>
  <c r="AE611" i="1"/>
  <c r="AM611" i="1" s="1"/>
  <c r="AE613" i="1"/>
  <c r="AM613" i="1" s="1"/>
  <c r="AE615" i="1"/>
  <c r="AM615" i="1" s="1"/>
  <c r="AE617" i="1"/>
  <c r="AM617" i="1" s="1"/>
  <c r="AE620" i="1"/>
  <c r="AM620" i="1" s="1"/>
  <c r="AE622" i="1"/>
  <c r="AM622" i="1" s="1"/>
  <c r="AE624" i="1"/>
  <c r="AM624" i="1" s="1"/>
  <c r="AE626" i="1"/>
  <c r="AM626" i="1" s="1"/>
  <c r="AE628" i="1"/>
  <c r="AM628" i="1" s="1"/>
  <c r="AE630" i="1"/>
  <c r="AM630" i="1" s="1"/>
  <c r="AE634" i="1"/>
  <c r="AM634" i="1" s="1"/>
  <c r="AE636" i="1"/>
  <c r="AM636" i="1" s="1"/>
  <c r="AE638" i="1"/>
  <c r="AM638" i="1" s="1"/>
  <c r="AE640" i="1"/>
  <c r="AM640" i="1" s="1"/>
  <c r="AE643" i="1"/>
  <c r="AM643" i="1" s="1"/>
  <c r="AE645" i="1"/>
  <c r="AM645" i="1" s="1"/>
  <c r="AE648" i="1"/>
  <c r="AM648" i="1" s="1"/>
  <c r="AE650" i="1"/>
  <c r="AM650" i="1" s="1"/>
  <c r="AL650" i="1"/>
  <c r="AE652" i="1"/>
  <c r="AM652" i="1" s="1"/>
  <c r="AE654" i="1"/>
  <c r="AM654" i="1" s="1"/>
  <c r="AE656" i="1"/>
  <c r="AM656" i="1" s="1"/>
  <c r="AE659" i="1"/>
  <c r="AM659" i="1" s="1"/>
  <c r="AE660" i="1"/>
  <c r="AM660" i="1" s="1"/>
  <c r="AL660" i="1"/>
  <c r="AE661" i="1"/>
  <c r="AM661" i="1" s="1"/>
  <c r="AE662" i="1"/>
  <c r="AM662" i="1" s="1"/>
  <c r="AE663" i="1"/>
  <c r="AM663" i="1" s="1"/>
  <c r="AL663" i="1"/>
  <c r="AE664" i="1"/>
  <c r="AM664" i="1" s="1"/>
  <c r="AL664" i="1"/>
  <c r="AE666" i="1"/>
  <c r="AM666" i="1" s="1"/>
  <c r="AE667" i="1"/>
  <c r="AM667" i="1" s="1"/>
  <c r="AE668" i="1"/>
  <c r="AM668" i="1" s="1"/>
  <c r="AL668" i="1"/>
  <c r="AE669" i="1"/>
  <c r="AM669" i="1" s="1"/>
  <c r="AL669" i="1"/>
  <c r="AE670" i="1"/>
  <c r="AM670" i="1" s="1"/>
  <c r="AE671" i="1"/>
  <c r="AM671" i="1" s="1"/>
  <c r="AE673" i="1"/>
  <c r="AM673" i="1" s="1"/>
  <c r="AE676" i="1"/>
  <c r="AM676" i="1" s="1"/>
  <c r="AE678" i="1"/>
  <c r="AM678" i="1" s="1"/>
  <c r="AE679" i="1"/>
  <c r="AM679" i="1" s="1"/>
  <c r="AE680" i="1"/>
  <c r="AM680" i="1" s="1"/>
  <c r="AE681" i="1"/>
  <c r="AM681" i="1" s="1"/>
  <c r="AE682" i="1"/>
  <c r="AM682" i="1" s="1"/>
  <c r="AE683" i="1"/>
  <c r="AM683" i="1" s="1"/>
  <c r="L686" i="1"/>
  <c r="L685" i="1" s="1"/>
  <c r="L691" i="1"/>
  <c r="L690" i="1" s="1"/>
  <c r="L694" i="1"/>
  <c r="L696" i="1"/>
  <c r="L699" i="1"/>
  <c r="L701" i="1"/>
  <c r="L703" i="1"/>
  <c r="L706" i="1"/>
  <c r="L705" i="1" s="1"/>
  <c r="L708" i="1"/>
  <c r="L733" i="1"/>
  <c r="L735" i="1"/>
  <c r="L737" i="1"/>
  <c r="L739" i="1"/>
  <c r="L742" i="1"/>
  <c r="L744" i="1"/>
  <c r="L746" i="1"/>
  <c r="L748" i="1"/>
  <c r="L750" i="1"/>
  <c r="L752" i="1"/>
  <c r="L756" i="1"/>
  <c r="L758" i="1"/>
  <c r="L760" i="1"/>
  <c r="L762" i="1"/>
  <c r="L765" i="1"/>
  <c r="L767" i="1"/>
  <c r="L770" i="1"/>
  <c r="L772" i="1"/>
  <c r="L774" i="1"/>
  <c r="L776" i="1"/>
  <c r="L778" i="1"/>
  <c r="L781" i="1"/>
  <c r="L782" i="1"/>
  <c r="L783" i="1"/>
  <c r="L784" i="1"/>
  <c r="L785" i="1"/>
  <c r="L786" i="1"/>
  <c r="L787" i="1"/>
  <c r="L789" i="1"/>
  <c r="L790" i="1"/>
  <c r="L791" i="1"/>
  <c r="L792" i="1"/>
  <c r="L793" i="1"/>
  <c r="L794" i="1"/>
  <c r="L796" i="1"/>
  <c r="L795" i="1" s="1"/>
  <c r="L799" i="1"/>
  <c r="L798" i="1" s="1"/>
  <c r="L801" i="1"/>
  <c r="L802" i="1"/>
  <c r="L803" i="1"/>
  <c r="L804" i="1"/>
  <c r="L805" i="1"/>
  <c r="L806" i="1"/>
  <c r="AE686" i="1"/>
  <c r="AM686" i="1" s="1"/>
  <c r="AE688" i="1"/>
  <c r="AM688" i="1" s="1"/>
  <c r="AL688" i="1"/>
  <c r="AE691" i="1"/>
  <c r="AM691" i="1" s="1"/>
  <c r="AL691" i="1"/>
  <c r="AE694" i="1"/>
  <c r="AM694" i="1" s="1"/>
  <c r="AE696" i="1"/>
  <c r="AM696" i="1" s="1"/>
  <c r="AE699" i="1"/>
  <c r="AM699" i="1" s="1"/>
  <c r="AE701" i="1"/>
  <c r="AM701" i="1" s="1"/>
  <c r="AE703" i="1"/>
  <c r="AM703" i="1" s="1"/>
  <c r="AE706" i="1"/>
  <c r="AM706" i="1" s="1"/>
  <c r="AE709" i="1"/>
  <c r="AM709" i="1" s="1"/>
  <c r="AE711" i="1"/>
  <c r="AM711" i="1" s="1"/>
  <c r="AE713" i="1"/>
  <c r="AM713" i="1" s="1"/>
  <c r="AE715" i="1"/>
  <c r="AM715" i="1" s="1"/>
  <c r="AE717" i="1"/>
  <c r="AM717" i="1" s="1"/>
  <c r="AE719" i="1"/>
  <c r="AM719" i="1" s="1"/>
  <c r="AE721" i="1"/>
  <c r="AM721" i="1" s="1"/>
  <c r="AE723" i="1"/>
  <c r="AM723" i="1" s="1"/>
  <c r="AE725" i="1"/>
  <c r="AM725" i="1" s="1"/>
  <c r="AE726" i="1"/>
  <c r="AM726" i="1" s="1"/>
  <c r="AE727" i="1"/>
  <c r="AM727" i="1" s="1"/>
  <c r="AE728" i="1"/>
  <c r="AM728" i="1" s="1"/>
  <c r="AE729" i="1"/>
  <c r="AM729" i="1" s="1"/>
  <c r="AE730" i="1"/>
  <c r="AM730" i="1" s="1"/>
  <c r="AE731" i="1"/>
  <c r="AM731" i="1" s="1"/>
  <c r="AE733" i="1"/>
  <c r="AM733" i="1" s="1"/>
  <c r="AE735" i="1"/>
  <c r="AM735" i="1" s="1"/>
  <c r="AE737" i="1"/>
  <c r="AM737" i="1" s="1"/>
  <c r="AE739" i="1"/>
  <c r="AM739" i="1" s="1"/>
  <c r="AE742" i="1"/>
  <c r="AM742" i="1" s="1"/>
  <c r="AE744" i="1"/>
  <c r="AM744" i="1" s="1"/>
  <c r="AE746" i="1"/>
  <c r="AM746" i="1" s="1"/>
  <c r="AE748" i="1"/>
  <c r="AM748" i="1" s="1"/>
  <c r="AE750" i="1"/>
  <c r="AM750" i="1" s="1"/>
  <c r="AE752" i="1"/>
  <c r="AM752" i="1" s="1"/>
  <c r="AE756" i="1"/>
  <c r="AM756" i="1" s="1"/>
  <c r="AL756" i="1"/>
  <c r="AE758" i="1"/>
  <c r="AM758" i="1" s="1"/>
  <c r="AE760" i="1"/>
  <c r="AM760" i="1" s="1"/>
  <c r="AE762" i="1"/>
  <c r="AM762" i="1" s="1"/>
  <c r="AE765" i="1"/>
  <c r="AM765" i="1" s="1"/>
  <c r="AE767" i="1"/>
  <c r="AM767" i="1" s="1"/>
  <c r="AE770" i="1"/>
  <c r="AM770" i="1" s="1"/>
  <c r="AE772" i="1"/>
  <c r="AM772" i="1" s="1"/>
  <c r="AE774" i="1"/>
  <c r="AM774" i="1" s="1"/>
  <c r="AL774" i="1"/>
  <c r="AE776" i="1"/>
  <c r="AM776" i="1" s="1"/>
  <c r="AL776" i="1"/>
  <c r="AE778" i="1"/>
  <c r="AM778" i="1" s="1"/>
  <c r="AE781" i="1"/>
  <c r="AM781" i="1" s="1"/>
  <c r="AE782" i="1"/>
  <c r="AM782" i="1" s="1"/>
  <c r="AE783" i="1"/>
  <c r="AM783" i="1" s="1"/>
  <c r="AL783" i="1"/>
  <c r="AE784" i="1"/>
  <c r="AM784" i="1" s="1"/>
  <c r="AE785" i="1"/>
  <c r="AM785" i="1" s="1"/>
  <c r="AE786" i="1"/>
  <c r="AM786" i="1" s="1"/>
  <c r="AL786" i="1"/>
  <c r="AE787" i="1"/>
  <c r="AM787" i="1" s="1"/>
  <c r="AL787" i="1"/>
  <c r="AE789" i="1"/>
  <c r="AM789" i="1" s="1"/>
  <c r="AE790" i="1"/>
  <c r="AM790" i="1" s="1"/>
  <c r="AE791" i="1"/>
  <c r="AM791" i="1" s="1"/>
  <c r="AL791" i="1"/>
  <c r="AE792" i="1"/>
  <c r="AM792" i="1" s="1"/>
  <c r="AL792" i="1"/>
  <c r="AE793" i="1"/>
  <c r="AM793" i="1" s="1"/>
  <c r="AE794" i="1"/>
  <c r="AM794" i="1" s="1"/>
  <c r="AE796" i="1"/>
  <c r="AM796" i="1" s="1"/>
  <c r="AE799" i="1"/>
  <c r="AM799" i="1" s="1"/>
  <c r="AE801" i="1"/>
  <c r="AM801" i="1" s="1"/>
  <c r="AE802" i="1"/>
  <c r="AM802" i="1" s="1"/>
  <c r="AE803" i="1"/>
  <c r="AM803" i="1" s="1"/>
  <c r="AE804" i="1"/>
  <c r="AM804" i="1" s="1"/>
  <c r="AE805" i="1"/>
  <c r="AM805" i="1" s="1"/>
  <c r="AE806" i="1"/>
  <c r="AM806" i="1" s="1"/>
  <c r="L809" i="1"/>
  <c r="L811" i="1"/>
  <c r="L814" i="1"/>
  <c r="L813" i="1" s="1"/>
  <c r="L817" i="1"/>
  <c r="L816" i="1" s="1"/>
  <c r="L820" i="1"/>
  <c r="L822" i="1"/>
  <c r="L824" i="1"/>
  <c r="L826" i="1"/>
  <c r="L828" i="1"/>
  <c r="L831" i="1"/>
  <c r="L833" i="1"/>
  <c r="L835" i="1"/>
  <c r="L837" i="1"/>
  <c r="L839" i="1"/>
  <c r="L841" i="1"/>
  <c r="L844" i="1"/>
  <c r="L843" i="1" s="1"/>
  <c r="L847" i="1"/>
  <c r="L849" i="1"/>
  <c r="L851" i="1"/>
  <c r="L853" i="1"/>
  <c r="L855" i="1"/>
  <c r="L857" i="1"/>
  <c r="L859" i="1"/>
  <c r="L861" i="1"/>
  <c r="L863" i="1"/>
  <c r="L865" i="1"/>
  <c r="L867" i="1"/>
  <c r="L869" i="1"/>
  <c r="L871" i="1"/>
  <c r="L873" i="1"/>
  <c r="L875" i="1"/>
  <c r="L877" i="1"/>
  <c r="L879" i="1"/>
  <c r="L881" i="1"/>
  <c r="L883" i="1"/>
  <c r="L885" i="1"/>
  <c r="L888" i="1"/>
  <c r="L890" i="1"/>
  <c r="L892" i="1"/>
  <c r="L894" i="1"/>
  <c r="L896" i="1"/>
  <c r="L898" i="1"/>
  <c r="L902" i="1"/>
  <c r="L904" i="1"/>
  <c r="L906" i="1"/>
  <c r="L908" i="1"/>
  <c r="L911" i="1"/>
  <c r="L913" i="1"/>
  <c r="L916" i="1"/>
  <c r="L918" i="1"/>
  <c r="L920" i="1"/>
  <c r="L922" i="1"/>
  <c r="L924" i="1"/>
  <c r="L927" i="1"/>
  <c r="L928" i="1"/>
  <c r="L929" i="1"/>
  <c r="L930" i="1"/>
  <c r="L931" i="1"/>
  <c r="L932" i="1"/>
  <c r="L933" i="1"/>
  <c r="L935" i="1"/>
  <c r="L936" i="1"/>
  <c r="L937" i="1"/>
  <c r="L938" i="1"/>
  <c r="L939" i="1"/>
  <c r="L940" i="1"/>
  <c r="L941" i="1"/>
  <c r="L943" i="1"/>
  <c r="L942" i="1" s="1"/>
  <c r="L945" i="1"/>
  <c r="L944" i="1" s="1"/>
  <c r="L947" i="1"/>
  <c r="L948" i="1"/>
  <c r="L949" i="1"/>
  <c r="L950" i="1"/>
  <c r="L951" i="1"/>
  <c r="L952" i="1"/>
  <c r="AE809" i="1"/>
  <c r="AM809" i="1" s="1"/>
  <c r="AE811" i="1"/>
  <c r="AM811" i="1" s="1"/>
  <c r="AL811" i="1"/>
  <c r="AE814" i="1"/>
  <c r="AM814" i="1" s="1"/>
  <c r="AE817" i="1"/>
  <c r="AM817" i="1" s="1"/>
  <c r="AE820" i="1"/>
  <c r="AM820" i="1" s="1"/>
  <c r="AE822" i="1"/>
  <c r="AM822" i="1" s="1"/>
  <c r="AE824" i="1"/>
  <c r="AM824" i="1" s="1"/>
  <c r="AE826" i="1"/>
  <c r="AM826" i="1" s="1"/>
  <c r="AE828" i="1"/>
  <c r="AM828" i="1" s="1"/>
  <c r="AE831" i="1"/>
  <c r="AM831" i="1" s="1"/>
  <c r="AE833" i="1"/>
  <c r="AM833" i="1" s="1"/>
  <c r="AE835" i="1"/>
  <c r="AM835" i="1" s="1"/>
  <c r="AE837" i="1"/>
  <c r="AM837" i="1" s="1"/>
  <c r="AE839" i="1"/>
  <c r="AM839" i="1" s="1"/>
  <c r="AE841" i="1"/>
  <c r="AM841" i="1" s="1"/>
  <c r="AE844" i="1"/>
  <c r="AM844" i="1" s="1"/>
  <c r="AE847" i="1"/>
  <c r="AM847" i="1" s="1"/>
  <c r="AE849" i="1"/>
  <c r="AM849" i="1" s="1"/>
  <c r="AE851" i="1"/>
  <c r="AM851" i="1" s="1"/>
  <c r="AE853" i="1"/>
  <c r="AM853" i="1" s="1"/>
  <c r="AL853" i="1"/>
  <c r="AE855" i="1"/>
  <c r="AM855" i="1" s="1"/>
  <c r="AE857" i="1"/>
  <c r="AM857" i="1" s="1"/>
  <c r="AE859" i="1"/>
  <c r="AM859" i="1" s="1"/>
  <c r="AE861" i="1"/>
  <c r="AM861" i="1" s="1"/>
  <c r="AE863" i="1"/>
  <c r="AM863" i="1" s="1"/>
  <c r="AE865" i="1"/>
  <c r="AM865" i="1" s="1"/>
  <c r="AE867" i="1"/>
  <c r="AM867" i="1" s="1"/>
  <c r="AE869" i="1"/>
  <c r="AM869" i="1" s="1"/>
  <c r="AE871" i="1"/>
  <c r="AM871" i="1" s="1"/>
  <c r="AE873" i="1"/>
  <c r="AM873" i="1" s="1"/>
  <c r="AE875" i="1"/>
  <c r="AM875" i="1" s="1"/>
  <c r="AE877" i="1"/>
  <c r="AM877" i="1" s="1"/>
  <c r="AE879" i="1"/>
  <c r="AM879" i="1" s="1"/>
  <c r="AE881" i="1"/>
  <c r="AM881" i="1" s="1"/>
  <c r="AE883" i="1"/>
  <c r="AM883" i="1" s="1"/>
  <c r="AE885" i="1"/>
  <c r="AM885" i="1" s="1"/>
  <c r="AE888" i="1"/>
  <c r="AM888" i="1" s="1"/>
  <c r="AE890" i="1"/>
  <c r="AM890" i="1" s="1"/>
  <c r="AE892" i="1"/>
  <c r="AM892" i="1" s="1"/>
  <c r="AE894" i="1"/>
  <c r="AM894" i="1" s="1"/>
  <c r="AE896" i="1"/>
  <c r="AM896" i="1" s="1"/>
  <c r="AE898" i="1"/>
  <c r="AM898" i="1" s="1"/>
  <c r="AE902" i="1"/>
  <c r="AM902" i="1" s="1"/>
  <c r="AE904" i="1"/>
  <c r="AM904" i="1" s="1"/>
  <c r="AE906" i="1"/>
  <c r="AM906" i="1" s="1"/>
  <c r="AL906" i="1"/>
  <c r="AE908" i="1"/>
  <c r="AM908" i="1" s="1"/>
  <c r="AE911" i="1"/>
  <c r="AM911" i="1" s="1"/>
  <c r="AE913" i="1"/>
  <c r="AM913" i="1" s="1"/>
  <c r="AE916" i="1"/>
  <c r="AM916" i="1" s="1"/>
  <c r="AE918" i="1"/>
  <c r="AM918" i="1" s="1"/>
  <c r="AE920" i="1"/>
  <c r="AM920" i="1" s="1"/>
  <c r="AL920" i="1"/>
  <c r="AE922" i="1"/>
  <c r="AM922" i="1" s="1"/>
  <c r="AE924" i="1"/>
  <c r="AM924" i="1" s="1"/>
  <c r="AE927" i="1"/>
  <c r="AM927" i="1" s="1"/>
  <c r="AE928" i="1"/>
  <c r="AM928" i="1" s="1"/>
  <c r="AL928" i="1"/>
  <c r="AE929" i="1"/>
  <c r="AM929" i="1" s="1"/>
  <c r="AE930" i="1"/>
  <c r="AM930" i="1" s="1"/>
  <c r="AE931" i="1"/>
  <c r="AM931" i="1" s="1"/>
  <c r="AE932" i="1"/>
  <c r="AM932" i="1" s="1"/>
  <c r="AE933" i="1"/>
  <c r="AM933" i="1" s="1"/>
  <c r="AE935" i="1"/>
  <c r="AM935" i="1" s="1"/>
  <c r="AE936" i="1"/>
  <c r="AM936" i="1" s="1"/>
  <c r="AE937" i="1"/>
  <c r="AM937" i="1" s="1"/>
  <c r="AL937" i="1"/>
  <c r="AE938" i="1"/>
  <c r="AM938" i="1" s="1"/>
  <c r="AE939" i="1"/>
  <c r="AM939" i="1" s="1"/>
  <c r="AE940" i="1"/>
  <c r="AM940" i="1" s="1"/>
  <c r="AE941" i="1"/>
  <c r="AM941" i="1" s="1"/>
  <c r="AL941" i="1"/>
  <c r="AE943" i="1"/>
  <c r="AM943" i="1" s="1"/>
  <c r="AE945" i="1"/>
  <c r="AM945" i="1" s="1"/>
  <c r="AE947" i="1"/>
  <c r="AM947" i="1" s="1"/>
  <c r="AE948" i="1"/>
  <c r="AM948" i="1" s="1"/>
  <c r="AL948" i="1"/>
  <c r="AE949" i="1"/>
  <c r="AM949" i="1" s="1"/>
  <c r="AE950" i="1"/>
  <c r="AM950" i="1" s="1"/>
  <c r="AE951" i="1"/>
  <c r="AM951" i="1" s="1"/>
  <c r="AE952" i="1"/>
  <c r="AM952" i="1" s="1"/>
  <c r="L955" i="1"/>
  <c r="L957" i="1"/>
  <c r="L960" i="1"/>
  <c r="L959" i="1" s="1"/>
  <c r="L963" i="1"/>
  <c r="L962" i="1" s="1"/>
  <c r="L966" i="1"/>
  <c r="L968" i="1"/>
  <c r="L970" i="1"/>
  <c r="L972" i="1"/>
  <c r="L974" i="1"/>
  <c r="L977" i="1"/>
  <c r="L979" i="1"/>
  <c r="L981" i="1"/>
  <c r="L983" i="1"/>
  <c r="L985" i="1"/>
  <c r="L987" i="1"/>
  <c r="L990" i="1"/>
  <c r="L989" i="1" s="1"/>
  <c r="L993" i="1"/>
  <c r="L995" i="1"/>
  <c r="L997" i="1"/>
  <c r="L999" i="1"/>
  <c r="L1001" i="1"/>
  <c r="L1003" i="1"/>
  <c r="L1005" i="1"/>
  <c r="L1007" i="1"/>
  <c r="L1009" i="1"/>
  <c r="L1011" i="1"/>
  <c r="L1013" i="1"/>
  <c r="L1015" i="1"/>
  <c r="L1017" i="1"/>
  <c r="L1019" i="1"/>
  <c r="L1021" i="1"/>
  <c r="L1023" i="1"/>
  <c r="L1026" i="1"/>
  <c r="L1028" i="1"/>
  <c r="L1030" i="1"/>
  <c r="L1032" i="1"/>
  <c r="L1035" i="1"/>
  <c r="L1037" i="1"/>
  <c r="L1039" i="1"/>
  <c r="L1041" i="1"/>
  <c r="L1043" i="1"/>
  <c r="L1045" i="1"/>
  <c r="L1049" i="1"/>
  <c r="L1051" i="1"/>
  <c r="L1053" i="1"/>
  <c r="L1055" i="1"/>
  <c r="L1058" i="1"/>
  <c r="L1060" i="1"/>
  <c r="L1063" i="1"/>
  <c r="L1065" i="1"/>
  <c r="L1067" i="1"/>
  <c r="L1069" i="1"/>
  <c r="L1071" i="1"/>
  <c r="L1074" i="1"/>
  <c r="L1075" i="1"/>
  <c r="L1076" i="1"/>
  <c r="L1077" i="1"/>
  <c r="L1078" i="1"/>
  <c r="L1079" i="1"/>
  <c r="L1080" i="1"/>
  <c r="L1082" i="1"/>
  <c r="L1083" i="1"/>
  <c r="L1084" i="1"/>
  <c r="L1085" i="1"/>
  <c r="L1086" i="1"/>
  <c r="L1087" i="1"/>
  <c r="L1088" i="1"/>
  <c r="L1090" i="1"/>
  <c r="L1089" i="1" s="1"/>
  <c r="L1093" i="1"/>
  <c r="L1092" i="1" s="1"/>
  <c r="L1095" i="1"/>
  <c r="L1096" i="1"/>
  <c r="L1097" i="1"/>
  <c r="L1098" i="1"/>
  <c r="L1099" i="1"/>
  <c r="L1100" i="1"/>
  <c r="AE955" i="1"/>
  <c r="AM955" i="1" s="1"/>
  <c r="AL955" i="1"/>
  <c r="AE957" i="1"/>
  <c r="AM957" i="1" s="1"/>
  <c r="AE960" i="1"/>
  <c r="AM960" i="1" s="1"/>
  <c r="AE963" i="1"/>
  <c r="AM963" i="1" s="1"/>
  <c r="AE966" i="1"/>
  <c r="AM966" i="1" s="1"/>
  <c r="AL966" i="1"/>
  <c r="AE968" i="1"/>
  <c r="AM968" i="1" s="1"/>
  <c r="AE970" i="1"/>
  <c r="AM970" i="1" s="1"/>
  <c r="AE972" i="1"/>
  <c r="AM972" i="1" s="1"/>
  <c r="AE974" i="1"/>
  <c r="AM974" i="1" s="1"/>
  <c r="AL974" i="1"/>
  <c r="AE977" i="1"/>
  <c r="AM977" i="1" s="1"/>
  <c r="AE979" i="1"/>
  <c r="AM979" i="1" s="1"/>
  <c r="AE981" i="1"/>
  <c r="AM981" i="1" s="1"/>
  <c r="AE983" i="1"/>
  <c r="AM983" i="1" s="1"/>
  <c r="AE985" i="1"/>
  <c r="AM985" i="1" s="1"/>
  <c r="AE987" i="1"/>
  <c r="AM987" i="1" s="1"/>
  <c r="AE990" i="1"/>
  <c r="AM990" i="1" s="1"/>
  <c r="AE993" i="1"/>
  <c r="AM993" i="1" s="1"/>
  <c r="AE995" i="1"/>
  <c r="AM995" i="1" s="1"/>
  <c r="AE997" i="1"/>
  <c r="AM997" i="1" s="1"/>
  <c r="AE999" i="1"/>
  <c r="AM999" i="1" s="1"/>
  <c r="AE1001" i="1"/>
  <c r="AM1001" i="1" s="1"/>
  <c r="AE1003" i="1"/>
  <c r="AM1003" i="1" s="1"/>
  <c r="AE1005" i="1"/>
  <c r="AM1005" i="1" s="1"/>
  <c r="AE1007" i="1"/>
  <c r="AM1007" i="1" s="1"/>
  <c r="AE1009" i="1"/>
  <c r="AM1009" i="1" s="1"/>
  <c r="AE1011" i="1"/>
  <c r="AM1011" i="1" s="1"/>
  <c r="AE1013" i="1"/>
  <c r="AM1013" i="1" s="1"/>
  <c r="AE1015" i="1"/>
  <c r="AM1015" i="1" s="1"/>
  <c r="AE1017" i="1"/>
  <c r="AM1017" i="1" s="1"/>
  <c r="AE1019" i="1"/>
  <c r="AM1019" i="1" s="1"/>
  <c r="AE1021" i="1"/>
  <c r="AM1021" i="1" s="1"/>
  <c r="AE1023" i="1"/>
  <c r="AM1023" i="1" s="1"/>
  <c r="AE1026" i="1"/>
  <c r="AM1026" i="1" s="1"/>
  <c r="AE1028" i="1"/>
  <c r="AM1028" i="1" s="1"/>
  <c r="AE1030" i="1"/>
  <c r="AM1030" i="1" s="1"/>
  <c r="AE1032" i="1"/>
  <c r="AM1032" i="1" s="1"/>
  <c r="AE1035" i="1"/>
  <c r="AM1035" i="1" s="1"/>
  <c r="AE1037" i="1"/>
  <c r="AM1037" i="1" s="1"/>
  <c r="AE1039" i="1"/>
  <c r="AM1039" i="1" s="1"/>
  <c r="AE1041" i="1"/>
  <c r="AM1041" i="1" s="1"/>
  <c r="AE1043" i="1"/>
  <c r="AM1043" i="1" s="1"/>
  <c r="AE1045" i="1"/>
  <c r="AM1045" i="1" s="1"/>
  <c r="AE1049" i="1"/>
  <c r="AM1049" i="1" s="1"/>
  <c r="AE1051" i="1"/>
  <c r="AM1051" i="1" s="1"/>
  <c r="AE1053" i="1"/>
  <c r="AM1053" i="1" s="1"/>
  <c r="AE1055" i="1"/>
  <c r="AM1055" i="1" s="1"/>
  <c r="AE1058" i="1"/>
  <c r="AM1058" i="1" s="1"/>
  <c r="AE1060" i="1"/>
  <c r="AM1060" i="1" s="1"/>
  <c r="AE1063" i="1"/>
  <c r="AM1063" i="1" s="1"/>
  <c r="AE1065" i="1"/>
  <c r="AM1065" i="1" s="1"/>
  <c r="AE1067" i="1"/>
  <c r="AM1067" i="1" s="1"/>
  <c r="AE1069" i="1"/>
  <c r="AM1069" i="1" s="1"/>
  <c r="AE1071" i="1"/>
  <c r="AM1071" i="1" s="1"/>
  <c r="AE1074" i="1"/>
  <c r="AM1074" i="1" s="1"/>
  <c r="AE1075" i="1"/>
  <c r="AM1075" i="1" s="1"/>
  <c r="AE1076" i="1"/>
  <c r="AM1076" i="1" s="1"/>
  <c r="AE1077" i="1"/>
  <c r="AM1077" i="1" s="1"/>
  <c r="AE1078" i="1"/>
  <c r="AM1078" i="1" s="1"/>
  <c r="AE1079" i="1"/>
  <c r="AM1079" i="1" s="1"/>
  <c r="AE1080" i="1"/>
  <c r="AM1080" i="1" s="1"/>
  <c r="AE1082" i="1"/>
  <c r="AM1082" i="1" s="1"/>
  <c r="AE1083" i="1"/>
  <c r="AM1083" i="1" s="1"/>
  <c r="AE1084" i="1"/>
  <c r="AM1084" i="1" s="1"/>
  <c r="AE1085" i="1"/>
  <c r="AM1085" i="1" s="1"/>
  <c r="AE1086" i="1"/>
  <c r="AM1086" i="1" s="1"/>
  <c r="AE1087" i="1"/>
  <c r="AM1087" i="1" s="1"/>
  <c r="AL1087" i="1"/>
  <c r="AE1088" i="1"/>
  <c r="AM1088" i="1" s="1"/>
  <c r="AE1090" i="1"/>
  <c r="AM1090" i="1" s="1"/>
  <c r="AE1093" i="1"/>
  <c r="AM1093" i="1" s="1"/>
  <c r="AE1095" i="1"/>
  <c r="AM1095" i="1" s="1"/>
  <c r="AE1096" i="1"/>
  <c r="AM1096" i="1" s="1"/>
  <c r="AE1097" i="1"/>
  <c r="AM1097" i="1" s="1"/>
  <c r="AE1098" i="1"/>
  <c r="AM1098" i="1" s="1"/>
  <c r="AE1099" i="1"/>
  <c r="AM1099" i="1" s="1"/>
  <c r="AE1100" i="1"/>
  <c r="AM1100" i="1" s="1"/>
  <c r="L1103" i="1"/>
  <c r="L1105" i="1"/>
  <c r="L1108" i="1"/>
  <c r="L1107" i="1" s="1"/>
  <c r="L1111" i="1"/>
  <c r="L1110" i="1" s="1"/>
  <c r="L1114" i="1"/>
  <c r="L1116" i="1"/>
  <c r="L1118" i="1"/>
  <c r="L1120" i="1"/>
  <c r="L1122" i="1"/>
  <c r="L1125" i="1"/>
  <c r="L1127" i="1"/>
  <c r="L1129" i="1"/>
  <c r="L1131" i="1"/>
  <c r="L1133" i="1"/>
  <c r="L1135" i="1"/>
  <c r="L1138" i="1"/>
  <c r="L1137" i="1" s="1"/>
  <c r="L1141" i="1"/>
  <c r="L1143" i="1"/>
  <c r="L1145" i="1"/>
  <c r="L1147" i="1"/>
  <c r="L1149" i="1"/>
  <c r="L1151" i="1"/>
  <c r="L1153" i="1"/>
  <c r="L1155" i="1"/>
  <c r="L1157" i="1"/>
  <c r="L1159" i="1"/>
  <c r="L1161" i="1"/>
  <c r="L1163" i="1"/>
  <c r="L1165" i="1"/>
  <c r="L1167" i="1"/>
  <c r="L1169" i="1"/>
  <c r="L1171" i="1"/>
  <c r="L1173" i="1"/>
  <c r="L1175" i="1"/>
  <c r="L1177" i="1"/>
  <c r="L1179" i="1"/>
  <c r="L1182" i="1"/>
  <c r="L1184" i="1"/>
  <c r="L1186" i="1"/>
  <c r="L1188" i="1"/>
  <c r="L1190" i="1"/>
  <c r="L1192" i="1"/>
  <c r="L1196" i="1"/>
  <c r="L1198" i="1"/>
  <c r="L1200" i="1"/>
  <c r="L1202" i="1"/>
  <c r="L1205" i="1"/>
  <c r="L1207" i="1"/>
  <c r="L1210" i="1"/>
  <c r="L1212" i="1"/>
  <c r="L1214" i="1"/>
  <c r="L1216" i="1"/>
  <c r="L1218" i="1"/>
  <c r="L1221" i="1"/>
  <c r="L1222" i="1"/>
  <c r="L1223" i="1"/>
  <c r="L1224" i="1"/>
  <c r="L1225" i="1"/>
  <c r="L1226" i="1"/>
  <c r="L1227" i="1"/>
  <c r="L1229" i="1"/>
  <c r="L1230" i="1"/>
  <c r="L1231" i="1"/>
  <c r="L1232" i="1"/>
  <c r="L1233" i="1"/>
  <c r="L1234" i="1"/>
  <c r="L1235" i="1"/>
  <c r="L1237" i="1"/>
  <c r="L1236" i="1" s="1"/>
  <c r="L1240" i="1"/>
  <c r="L1239" i="1" s="1"/>
  <c r="L1242" i="1"/>
  <c r="L1243" i="1"/>
  <c r="L1244" i="1"/>
  <c r="L1245" i="1"/>
  <c r="L1246" i="1"/>
  <c r="L1247" i="1"/>
  <c r="AE1103" i="1"/>
  <c r="AM1103" i="1" s="1"/>
  <c r="AE1105" i="1"/>
  <c r="AM1105" i="1" s="1"/>
  <c r="AE1108" i="1"/>
  <c r="AM1108" i="1" s="1"/>
  <c r="AE1111" i="1"/>
  <c r="AM1111" i="1" s="1"/>
  <c r="AE1114" i="1"/>
  <c r="AM1114" i="1" s="1"/>
  <c r="AE1116" i="1"/>
  <c r="AM1116" i="1" s="1"/>
  <c r="AE1118" i="1"/>
  <c r="AM1118" i="1" s="1"/>
  <c r="AE1120" i="1"/>
  <c r="AM1120" i="1" s="1"/>
  <c r="AE1122" i="1"/>
  <c r="AM1122" i="1" s="1"/>
  <c r="AE1125" i="1"/>
  <c r="AM1125" i="1" s="1"/>
  <c r="AE1127" i="1"/>
  <c r="AM1127" i="1" s="1"/>
  <c r="AE1129" i="1"/>
  <c r="AM1129" i="1" s="1"/>
  <c r="AE1131" i="1"/>
  <c r="AM1131" i="1" s="1"/>
  <c r="AE1133" i="1"/>
  <c r="AM1133" i="1" s="1"/>
  <c r="AE1135" i="1"/>
  <c r="AM1135" i="1" s="1"/>
  <c r="AE1138" i="1"/>
  <c r="AM1138" i="1" s="1"/>
  <c r="AE1141" i="1"/>
  <c r="AM1141" i="1" s="1"/>
  <c r="AE1143" i="1"/>
  <c r="AM1143" i="1" s="1"/>
  <c r="AE1145" i="1"/>
  <c r="AM1145" i="1" s="1"/>
  <c r="AE1147" i="1"/>
  <c r="AM1147" i="1" s="1"/>
  <c r="AE1149" i="1"/>
  <c r="AM1149" i="1" s="1"/>
  <c r="AE1151" i="1"/>
  <c r="AM1151" i="1" s="1"/>
  <c r="AE1153" i="1"/>
  <c r="AM1153" i="1" s="1"/>
  <c r="AE1155" i="1"/>
  <c r="AM1155" i="1" s="1"/>
  <c r="AE1157" i="1"/>
  <c r="AM1157" i="1" s="1"/>
  <c r="AE1159" i="1"/>
  <c r="AM1159" i="1" s="1"/>
  <c r="AE1161" i="1"/>
  <c r="AM1161" i="1" s="1"/>
  <c r="AE1163" i="1"/>
  <c r="AM1163" i="1" s="1"/>
  <c r="AE1165" i="1"/>
  <c r="AM1165" i="1" s="1"/>
  <c r="AE1167" i="1"/>
  <c r="AM1167" i="1" s="1"/>
  <c r="AE1169" i="1"/>
  <c r="AM1169" i="1" s="1"/>
  <c r="AE1171" i="1"/>
  <c r="AM1171" i="1" s="1"/>
  <c r="AE1173" i="1"/>
  <c r="AM1173" i="1" s="1"/>
  <c r="AE1175" i="1"/>
  <c r="AM1175" i="1" s="1"/>
  <c r="AE1177" i="1"/>
  <c r="AM1177" i="1" s="1"/>
  <c r="AE1179" i="1"/>
  <c r="AM1179" i="1" s="1"/>
  <c r="AE1182" i="1"/>
  <c r="AM1182" i="1" s="1"/>
  <c r="AE1184" i="1"/>
  <c r="AM1184" i="1" s="1"/>
  <c r="AE1186" i="1"/>
  <c r="AM1186" i="1" s="1"/>
  <c r="AE1188" i="1"/>
  <c r="AM1188" i="1" s="1"/>
  <c r="AE1190" i="1"/>
  <c r="AM1190" i="1" s="1"/>
  <c r="AE1192" i="1"/>
  <c r="AM1192" i="1" s="1"/>
  <c r="AE1196" i="1"/>
  <c r="AM1196" i="1" s="1"/>
  <c r="AE1198" i="1"/>
  <c r="AM1198" i="1" s="1"/>
  <c r="AE1200" i="1"/>
  <c r="AM1200" i="1" s="1"/>
  <c r="AE1202" i="1"/>
  <c r="AM1202" i="1" s="1"/>
  <c r="AE1205" i="1"/>
  <c r="AM1205" i="1" s="1"/>
  <c r="AE1207" i="1"/>
  <c r="AM1207" i="1" s="1"/>
  <c r="AE1210" i="1"/>
  <c r="AM1210" i="1" s="1"/>
  <c r="AE1212" i="1"/>
  <c r="AM1212" i="1" s="1"/>
  <c r="AE1214" i="1"/>
  <c r="AM1214" i="1" s="1"/>
  <c r="AE1216" i="1"/>
  <c r="AM1216" i="1" s="1"/>
  <c r="AE1218" i="1"/>
  <c r="AM1218" i="1" s="1"/>
  <c r="AE1221" i="1"/>
  <c r="AM1221" i="1" s="1"/>
  <c r="AE1222" i="1"/>
  <c r="AM1222" i="1" s="1"/>
  <c r="AE1223" i="1"/>
  <c r="AM1223" i="1" s="1"/>
  <c r="AE1224" i="1"/>
  <c r="AM1224" i="1" s="1"/>
  <c r="AE1225" i="1"/>
  <c r="AM1225" i="1" s="1"/>
  <c r="AE1226" i="1"/>
  <c r="AM1226" i="1" s="1"/>
  <c r="AE1227" i="1"/>
  <c r="AM1227" i="1" s="1"/>
  <c r="AE1229" i="1"/>
  <c r="AM1229" i="1" s="1"/>
  <c r="AE1230" i="1"/>
  <c r="AM1230" i="1" s="1"/>
  <c r="AE1231" i="1"/>
  <c r="AM1231" i="1" s="1"/>
  <c r="AE1232" i="1"/>
  <c r="AM1232" i="1" s="1"/>
  <c r="AE1233" i="1"/>
  <c r="AM1233" i="1" s="1"/>
  <c r="AL1233" i="1"/>
  <c r="AE1234" i="1"/>
  <c r="AM1234" i="1" s="1"/>
  <c r="AE1235" i="1"/>
  <c r="AM1235" i="1" s="1"/>
  <c r="AE1237" i="1"/>
  <c r="AM1237" i="1" s="1"/>
  <c r="AE1240" i="1"/>
  <c r="AM1240" i="1" s="1"/>
  <c r="AE1242" i="1"/>
  <c r="AM1242" i="1" s="1"/>
  <c r="AE1243" i="1"/>
  <c r="AM1243" i="1" s="1"/>
  <c r="AE1244" i="1"/>
  <c r="AM1244" i="1" s="1"/>
  <c r="AE1245" i="1"/>
  <c r="AM1245" i="1" s="1"/>
  <c r="AE1246" i="1"/>
  <c r="AM1246" i="1" s="1"/>
  <c r="AE1247" i="1"/>
  <c r="AM1247" i="1" s="1"/>
  <c r="L1250" i="1"/>
  <c r="L1252" i="1"/>
  <c r="L1255" i="1"/>
  <c r="L1254" i="1" s="1"/>
  <c r="L1258" i="1"/>
  <c r="L1257" i="1" s="1"/>
  <c r="L1261" i="1"/>
  <c r="L1263" i="1"/>
  <c r="L1265" i="1"/>
  <c r="L1267" i="1"/>
  <c r="L1269" i="1"/>
  <c r="L1272" i="1"/>
  <c r="L1274" i="1"/>
  <c r="L1276" i="1"/>
  <c r="L1278" i="1"/>
  <c r="L1280" i="1"/>
  <c r="L1282" i="1"/>
  <c r="L1285" i="1"/>
  <c r="L1284" i="1" s="1"/>
  <c r="L1288" i="1"/>
  <c r="L1290" i="1"/>
  <c r="L1292" i="1"/>
  <c r="L1294" i="1"/>
  <c r="L1296" i="1"/>
  <c r="L1298" i="1"/>
  <c r="L1300" i="1"/>
  <c r="L1302" i="1"/>
  <c r="L1304" i="1"/>
  <c r="L1306" i="1"/>
  <c r="L1308" i="1"/>
  <c r="L1310" i="1"/>
  <c r="L1312" i="1"/>
  <c r="L1314" i="1"/>
  <c r="L1316" i="1"/>
  <c r="L1318" i="1"/>
  <c r="L1321" i="1"/>
  <c r="L1323" i="1"/>
  <c r="L1325" i="1"/>
  <c r="L1327" i="1"/>
  <c r="L1330" i="1"/>
  <c r="L1332" i="1"/>
  <c r="L1334" i="1"/>
  <c r="L1336" i="1"/>
  <c r="L1338" i="1"/>
  <c r="L1340" i="1"/>
  <c r="L1344" i="1"/>
  <c r="L1346" i="1"/>
  <c r="L1348" i="1"/>
  <c r="L1350" i="1"/>
  <c r="L1353" i="1"/>
  <c r="L1355" i="1"/>
  <c r="L1358" i="1"/>
  <c r="L1360" i="1"/>
  <c r="L1362" i="1"/>
  <c r="L1364" i="1"/>
  <c r="L1366" i="1"/>
  <c r="L1369" i="1"/>
  <c r="L1370" i="1"/>
  <c r="L1371" i="1"/>
  <c r="L1372" i="1"/>
  <c r="L1373" i="1"/>
  <c r="L1374" i="1"/>
  <c r="L1375" i="1"/>
  <c r="L1377" i="1"/>
  <c r="L1378" i="1"/>
  <c r="L1379" i="1"/>
  <c r="L1380" i="1"/>
  <c r="L1381" i="1"/>
  <c r="L1382" i="1"/>
  <c r="L1383" i="1"/>
  <c r="L1385" i="1"/>
  <c r="L1384" i="1" s="1"/>
  <c r="L1388" i="1"/>
  <c r="L1387" i="1" s="1"/>
  <c r="L1390" i="1"/>
  <c r="L1391" i="1"/>
  <c r="L1392" i="1"/>
  <c r="L1393" i="1"/>
  <c r="L1394" i="1"/>
  <c r="L1395" i="1"/>
  <c r="AE1250" i="1"/>
  <c r="AM1250" i="1" s="1"/>
  <c r="AL1250" i="1"/>
  <c r="AE1252" i="1"/>
  <c r="AM1252" i="1" s="1"/>
  <c r="AE1255" i="1"/>
  <c r="AM1255" i="1" s="1"/>
  <c r="AE1258" i="1"/>
  <c r="AM1258" i="1" s="1"/>
  <c r="AE1261" i="1"/>
  <c r="AM1261" i="1" s="1"/>
  <c r="AE1263" i="1"/>
  <c r="AM1263" i="1" s="1"/>
  <c r="AE1265" i="1"/>
  <c r="AM1265" i="1" s="1"/>
  <c r="AE1267" i="1"/>
  <c r="AM1267" i="1" s="1"/>
  <c r="AL1267" i="1"/>
  <c r="AE1269" i="1"/>
  <c r="AM1269" i="1" s="1"/>
  <c r="AE1272" i="1"/>
  <c r="AM1272" i="1" s="1"/>
  <c r="AE1274" i="1"/>
  <c r="AM1274" i="1" s="1"/>
  <c r="AE1276" i="1"/>
  <c r="AM1276" i="1" s="1"/>
  <c r="AE1278" i="1"/>
  <c r="AM1278" i="1" s="1"/>
  <c r="AE1280" i="1"/>
  <c r="AM1280" i="1" s="1"/>
  <c r="AE1282" i="1"/>
  <c r="AM1282" i="1" s="1"/>
  <c r="AE1285" i="1"/>
  <c r="AM1285" i="1" s="1"/>
  <c r="AE1288" i="1"/>
  <c r="AM1288" i="1" s="1"/>
  <c r="AE1290" i="1"/>
  <c r="AM1290" i="1" s="1"/>
  <c r="AE1292" i="1"/>
  <c r="AM1292" i="1" s="1"/>
  <c r="AE1294" i="1"/>
  <c r="AM1294" i="1" s="1"/>
  <c r="AE1296" i="1"/>
  <c r="AM1296" i="1" s="1"/>
  <c r="AE1298" i="1"/>
  <c r="AM1298" i="1" s="1"/>
  <c r="AE1300" i="1"/>
  <c r="AM1300" i="1" s="1"/>
  <c r="AE1302" i="1"/>
  <c r="AM1302" i="1" s="1"/>
  <c r="AE1304" i="1"/>
  <c r="AM1304" i="1" s="1"/>
  <c r="AE1306" i="1"/>
  <c r="AM1306" i="1" s="1"/>
  <c r="AE1308" i="1"/>
  <c r="AM1308" i="1" s="1"/>
  <c r="AE1310" i="1"/>
  <c r="AM1310" i="1" s="1"/>
  <c r="AE1312" i="1"/>
  <c r="AM1312" i="1" s="1"/>
  <c r="AE1314" i="1"/>
  <c r="AM1314" i="1" s="1"/>
  <c r="AE1316" i="1"/>
  <c r="AM1316" i="1" s="1"/>
  <c r="AE1318" i="1"/>
  <c r="AM1318" i="1" s="1"/>
  <c r="AE1321" i="1"/>
  <c r="AM1321" i="1" s="1"/>
  <c r="AE1323" i="1"/>
  <c r="AM1323" i="1" s="1"/>
  <c r="AE1325" i="1"/>
  <c r="AM1325" i="1" s="1"/>
  <c r="AE1327" i="1"/>
  <c r="AM1327" i="1" s="1"/>
  <c r="AE1330" i="1"/>
  <c r="AM1330" i="1" s="1"/>
  <c r="AE1332" i="1"/>
  <c r="AM1332" i="1" s="1"/>
  <c r="AE1334" i="1"/>
  <c r="AM1334" i="1" s="1"/>
  <c r="AE1336" i="1"/>
  <c r="AM1336" i="1" s="1"/>
  <c r="AE1338" i="1"/>
  <c r="AM1338" i="1" s="1"/>
  <c r="AE1340" i="1"/>
  <c r="AM1340" i="1" s="1"/>
  <c r="AE1344" i="1"/>
  <c r="AM1344" i="1" s="1"/>
  <c r="AE1346" i="1"/>
  <c r="AM1346" i="1" s="1"/>
  <c r="AE1348" i="1"/>
  <c r="AM1348" i="1" s="1"/>
  <c r="AE1350" i="1"/>
  <c r="AM1350" i="1" s="1"/>
  <c r="AE1353" i="1"/>
  <c r="AM1353" i="1" s="1"/>
  <c r="AE1355" i="1"/>
  <c r="AM1355" i="1" s="1"/>
  <c r="AE1358" i="1"/>
  <c r="AM1358" i="1" s="1"/>
  <c r="AL1358" i="1"/>
  <c r="AE1360" i="1"/>
  <c r="AM1360" i="1" s="1"/>
  <c r="AE1362" i="1"/>
  <c r="AM1362" i="1" s="1"/>
  <c r="AE1364" i="1"/>
  <c r="AM1364" i="1" s="1"/>
  <c r="AE1366" i="1"/>
  <c r="AM1366" i="1" s="1"/>
  <c r="AE1369" i="1"/>
  <c r="AM1369" i="1" s="1"/>
  <c r="AE1370" i="1"/>
  <c r="AM1370" i="1" s="1"/>
  <c r="AE1371" i="1"/>
  <c r="AM1371" i="1" s="1"/>
  <c r="AE1372" i="1"/>
  <c r="AM1372" i="1" s="1"/>
  <c r="AE1373" i="1"/>
  <c r="AM1373" i="1" s="1"/>
  <c r="AE1374" i="1"/>
  <c r="AM1374" i="1" s="1"/>
  <c r="AE1375" i="1"/>
  <c r="AM1375" i="1" s="1"/>
  <c r="AE1377" i="1"/>
  <c r="AM1377" i="1" s="1"/>
  <c r="AL1377" i="1"/>
  <c r="AE1378" i="1"/>
  <c r="AM1378" i="1" s="1"/>
  <c r="AE1379" i="1"/>
  <c r="AM1379" i="1" s="1"/>
  <c r="AE1380" i="1"/>
  <c r="AM1380" i="1" s="1"/>
  <c r="AE1381" i="1"/>
  <c r="AM1381" i="1" s="1"/>
  <c r="AE1382" i="1"/>
  <c r="AM1382" i="1" s="1"/>
  <c r="AE1383" i="1"/>
  <c r="AM1383" i="1" s="1"/>
  <c r="AE1385" i="1"/>
  <c r="AM1385" i="1" s="1"/>
  <c r="AE1388" i="1"/>
  <c r="AM1388" i="1" s="1"/>
  <c r="AE1390" i="1"/>
  <c r="AM1390" i="1" s="1"/>
  <c r="AE1391" i="1"/>
  <c r="AM1391" i="1" s="1"/>
  <c r="AE1392" i="1"/>
  <c r="AM1392" i="1" s="1"/>
  <c r="AE1393" i="1"/>
  <c r="AM1393" i="1" s="1"/>
  <c r="AE1394" i="1"/>
  <c r="AM1394" i="1" s="1"/>
  <c r="AE1395" i="1"/>
  <c r="AM1395" i="1" s="1"/>
  <c r="L1398" i="1"/>
  <c r="L1400" i="1"/>
  <c r="L1403" i="1"/>
  <c r="L1402" i="1" s="1"/>
  <c r="L1406" i="1"/>
  <c r="L1405" i="1" s="1"/>
  <c r="L1409" i="1"/>
  <c r="L1411" i="1"/>
  <c r="L1413" i="1"/>
  <c r="L1415" i="1"/>
  <c r="L1417" i="1"/>
  <c r="L1420" i="1"/>
  <c r="L1422" i="1"/>
  <c r="L1424" i="1"/>
  <c r="L1426" i="1"/>
  <c r="L1428" i="1"/>
  <c r="L1430" i="1"/>
  <c r="L1433" i="1"/>
  <c r="L1432" i="1" s="1"/>
  <c r="L1436" i="1"/>
  <c r="L1438" i="1"/>
  <c r="L1440" i="1"/>
  <c r="L1442" i="1"/>
  <c r="L1444" i="1"/>
  <c r="L1446" i="1"/>
  <c r="L1448" i="1"/>
  <c r="L1450" i="1"/>
  <c r="L1452" i="1"/>
  <c r="L1454" i="1"/>
  <c r="L1456" i="1"/>
  <c r="L1458" i="1"/>
  <c r="L1460" i="1"/>
  <c r="L1462" i="1"/>
  <c r="L1464" i="1"/>
  <c r="L1466" i="1"/>
  <c r="L1469" i="1"/>
  <c r="L1471" i="1"/>
  <c r="L1473" i="1"/>
  <c r="L1475" i="1"/>
  <c r="L1478" i="1"/>
  <c r="L1480" i="1"/>
  <c r="L1482" i="1"/>
  <c r="L1484" i="1"/>
  <c r="L1486" i="1"/>
  <c r="L1488" i="1"/>
  <c r="L1492" i="1"/>
  <c r="L1494" i="1"/>
  <c r="L1496" i="1"/>
  <c r="L1498" i="1"/>
  <c r="L1501" i="1"/>
  <c r="L1503" i="1"/>
  <c r="L1506" i="1"/>
  <c r="L1508" i="1"/>
  <c r="L1510" i="1"/>
  <c r="L1512" i="1"/>
  <c r="L1514" i="1"/>
  <c r="L1517" i="1"/>
  <c r="L1518" i="1"/>
  <c r="L1519" i="1"/>
  <c r="L1520" i="1"/>
  <c r="L1521" i="1"/>
  <c r="L1522" i="1"/>
  <c r="L1523" i="1"/>
  <c r="L1525" i="1"/>
  <c r="L1526" i="1"/>
  <c r="L1527" i="1"/>
  <c r="L1528" i="1"/>
  <c r="L1529" i="1"/>
  <c r="L1530" i="1"/>
  <c r="L1531" i="1"/>
  <c r="L1533" i="1"/>
  <c r="L1532" i="1" s="1"/>
  <c r="L1536" i="1"/>
  <c r="L1535" i="1" s="1"/>
  <c r="L1538" i="1"/>
  <c r="L1539" i="1"/>
  <c r="L1540" i="1"/>
  <c r="L1541" i="1"/>
  <c r="L1542" i="1"/>
  <c r="L1543" i="1"/>
  <c r="AE1398" i="1"/>
  <c r="AM1398" i="1" s="1"/>
  <c r="AE1400" i="1"/>
  <c r="AM1400" i="1" s="1"/>
  <c r="AE1403" i="1"/>
  <c r="AM1403" i="1" s="1"/>
  <c r="AE1406" i="1"/>
  <c r="AM1406" i="1" s="1"/>
  <c r="AE1409" i="1"/>
  <c r="AM1409" i="1" s="1"/>
  <c r="AE1411" i="1"/>
  <c r="AM1411" i="1" s="1"/>
  <c r="AE1413" i="1"/>
  <c r="AM1413" i="1" s="1"/>
  <c r="AE1415" i="1"/>
  <c r="AM1415" i="1" s="1"/>
  <c r="AE1417" i="1"/>
  <c r="AM1417" i="1" s="1"/>
  <c r="AE1420" i="1"/>
  <c r="AM1420" i="1" s="1"/>
  <c r="AE1422" i="1"/>
  <c r="AM1422" i="1" s="1"/>
  <c r="AE1424" i="1"/>
  <c r="AM1424" i="1" s="1"/>
  <c r="AE1426" i="1"/>
  <c r="AM1426" i="1" s="1"/>
  <c r="AE1428" i="1"/>
  <c r="AM1428" i="1" s="1"/>
  <c r="AE1430" i="1"/>
  <c r="AM1430" i="1" s="1"/>
  <c r="AE1433" i="1"/>
  <c r="AM1433" i="1" s="1"/>
  <c r="AE1436" i="1"/>
  <c r="AM1436" i="1" s="1"/>
  <c r="AE1438" i="1"/>
  <c r="AM1438" i="1" s="1"/>
  <c r="AE1440" i="1"/>
  <c r="AM1440" i="1" s="1"/>
  <c r="AE1442" i="1"/>
  <c r="AM1442" i="1" s="1"/>
  <c r="AE1444" i="1"/>
  <c r="AM1444" i="1" s="1"/>
  <c r="AE1446" i="1"/>
  <c r="AM1446" i="1" s="1"/>
  <c r="AE1448" i="1"/>
  <c r="AM1448" i="1" s="1"/>
  <c r="AE1450" i="1"/>
  <c r="AM1450" i="1" s="1"/>
  <c r="AE1452" i="1"/>
  <c r="AM1452" i="1" s="1"/>
  <c r="AE1454" i="1"/>
  <c r="AM1454" i="1" s="1"/>
  <c r="AE1456" i="1"/>
  <c r="AM1456" i="1" s="1"/>
  <c r="AE1458" i="1"/>
  <c r="AM1458" i="1" s="1"/>
  <c r="AE1460" i="1"/>
  <c r="AM1460" i="1" s="1"/>
  <c r="AE1462" i="1"/>
  <c r="AM1462" i="1" s="1"/>
  <c r="AE1464" i="1"/>
  <c r="AM1464" i="1" s="1"/>
  <c r="AE1466" i="1"/>
  <c r="AM1466" i="1" s="1"/>
  <c r="AE1469" i="1"/>
  <c r="AM1469" i="1" s="1"/>
  <c r="AE1471" i="1"/>
  <c r="AM1471" i="1" s="1"/>
  <c r="AE1473" i="1"/>
  <c r="AM1473" i="1" s="1"/>
  <c r="AE1475" i="1"/>
  <c r="AM1475" i="1" s="1"/>
  <c r="AE1478" i="1"/>
  <c r="AM1478" i="1" s="1"/>
  <c r="AE1480" i="1"/>
  <c r="AM1480" i="1" s="1"/>
  <c r="AE1482" i="1"/>
  <c r="AM1482" i="1" s="1"/>
  <c r="AE1484" i="1"/>
  <c r="AM1484" i="1" s="1"/>
  <c r="AE1486" i="1"/>
  <c r="AM1486" i="1" s="1"/>
  <c r="AE1488" i="1"/>
  <c r="AM1488" i="1" s="1"/>
  <c r="AE1492" i="1"/>
  <c r="AM1492" i="1" s="1"/>
  <c r="AE1494" i="1"/>
  <c r="AM1494" i="1" s="1"/>
  <c r="AE1496" i="1"/>
  <c r="AM1496" i="1" s="1"/>
  <c r="AE1498" i="1"/>
  <c r="AM1498" i="1" s="1"/>
  <c r="AE1501" i="1"/>
  <c r="AM1501" i="1" s="1"/>
  <c r="AE1503" i="1"/>
  <c r="AM1503" i="1" s="1"/>
  <c r="AE1506" i="1"/>
  <c r="AM1506" i="1" s="1"/>
  <c r="AE1508" i="1"/>
  <c r="AM1508" i="1" s="1"/>
  <c r="AE1510" i="1"/>
  <c r="AM1510" i="1" s="1"/>
  <c r="AL1510" i="1"/>
  <c r="AE1512" i="1"/>
  <c r="AM1512" i="1" s="1"/>
  <c r="AE1514" i="1"/>
  <c r="AM1514" i="1" s="1"/>
  <c r="AE1517" i="1"/>
  <c r="AM1517" i="1" s="1"/>
  <c r="AE1518" i="1"/>
  <c r="AM1518" i="1" s="1"/>
  <c r="AE1519" i="1"/>
  <c r="AM1519" i="1" s="1"/>
  <c r="AE1520" i="1"/>
  <c r="AM1520" i="1" s="1"/>
  <c r="AE1521" i="1"/>
  <c r="AM1521" i="1" s="1"/>
  <c r="AE1522" i="1"/>
  <c r="AM1522" i="1" s="1"/>
  <c r="AE1523" i="1"/>
  <c r="AM1523" i="1" s="1"/>
  <c r="AE1525" i="1"/>
  <c r="AM1525" i="1" s="1"/>
  <c r="AE1526" i="1"/>
  <c r="AM1526" i="1" s="1"/>
  <c r="AE1527" i="1"/>
  <c r="AM1527" i="1" s="1"/>
  <c r="AL1527" i="1"/>
  <c r="AE1528" i="1"/>
  <c r="AM1528" i="1" s="1"/>
  <c r="AE1529" i="1"/>
  <c r="AM1529" i="1" s="1"/>
  <c r="AE1530" i="1"/>
  <c r="AM1530" i="1" s="1"/>
  <c r="AE1531" i="1"/>
  <c r="AM1531" i="1" s="1"/>
  <c r="AL1531" i="1"/>
  <c r="AE1533" i="1"/>
  <c r="AM1533" i="1" s="1"/>
  <c r="AE1536" i="1"/>
  <c r="AM1536" i="1" s="1"/>
  <c r="AE1538" i="1"/>
  <c r="AM1538" i="1" s="1"/>
  <c r="AE1539" i="1"/>
  <c r="AM1539" i="1" s="1"/>
  <c r="AE1540" i="1"/>
  <c r="AM1540" i="1" s="1"/>
  <c r="AE1541" i="1"/>
  <c r="AM1541" i="1" s="1"/>
  <c r="AE1542" i="1"/>
  <c r="AM1542" i="1" s="1"/>
  <c r="AE1543" i="1"/>
  <c r="AM1543" i="1" s="1"/>
  <c r="L1546" i="1"/>
  <c r="L1548" i="1"/>
  <c r="L1551" i="1"/>
  <c r="L1550" i="1" s="1"/>
  <c r="L1554" i="1"/>
  <c r="L1553" i="1" s="1"/>
  <c r="L1557" i="1"/>
  <c r="L1559" i="1"/>
  <c r="L1561" i="1"/>
  <c r="L1563" i="1"/>
  <c r="L1565" i="1"/>
  <c r="L1568" i="1"/>
  <c r="L1570" i="1"/>
  <c r="L1572" i="1"/>
  <c r="L1574" i="1"/>
  <c r="L1576" i="1"/>
  <c r="L1578" i="1"/>
  <c r="L1581" i="1"/>
  <c r="L1580" i="1" s="1"/>
  <c r="L1584" i="1"/>
  <c r="L1586" i="1"/>
  <c r="L1588" i="1"/>
  <c r="L1590" i="1"/>
  <c r="L1592" i="1"/>
  <c r="L1594" i="1"/>
  <c r="L1596" i="1"/>
  <c r="L1598" i="1"/>
  <c r="L1600" i="1"/>
  <c r="L1602" i="1"/>
  <c r="L1604" i="1"/>
  <c r="L1606" i="1"/>
  <c r="L1608" i="1"/>
  <c r="L1610" i="1"/>
  <c r="L1612" i="1"/>
  <c r="L1614" i="1"/>
  <c r="L1616" i="1"/>
  <c r="L1618" i="1"/>
  <c r="L1620" i="1"/>
  <c r="L1622" i="1"/>
  <c r="L1625" i="1"/>
  <c r="L1627" i="1"/>
  <c r="L1629" i="1"/>
  <c r="L1631" i="1"/>
  <c r="L1633" i="1"/>
  <c r="L1635" i="1"/>
  <c r="L1639" i="1"/>
  <c r="L1641" i="1"/>
  <c r="L1643" i="1"/>
  <c r="L1645" i="1"/>
  <c r="L1648" i="1"/>
  <c r="L1650" i="1"/>
  <c r="L1653" i="1"/>
  <c r="L1655" i="1"/>
  <c r="L1657" i="1"/>
  <c r="L1659" i="1"/>
  <c r="L1661" i="1"/>
  <c r="L1664" i="1"/>
  <c r="L1665" i="1"/>
  <c r="L1666" i="1"/>
  <c r="L1667" i="1"/>
  <c r="L1668" i="1"/>
  <c r="L1669" i="1"/>
  <c r="L1670" i="1"/>
  <c r="L1672" i="1"/>
  <c r="L1673" i="1"/>
  <c r="L1674" i="1"/>
  <c r="L1675" i="1"/>
  <c r="L1676" i="1"/>
  <c r="L1677" i="1"/>
  <c r="L1678" i="1"/>
  <c r="L1680" i="1"/>
  <c r="L1679" i="1" s="1"/>
  <c r="L1683" i="1"/>
  <c r="L1682" i="1" s="1"/>
  <c r="L1685" i="1"/>
  <c r="L1686" i="1"/>
  <c r="L1687" i="1"/>
  <c r="L1688" i="1"/>
  <c r="L1689" i="1"/>
  <c r="L1690" i="1"/>
  <c r="AE1546" i="1"/>
  <c r="AM1546" i="1" s="1"/>
  <c r="AL1546" i="1"/>
  <c r="AE1548" i="1"/>
  <c r="AM1548" i="1" s="1"/>
  <c r="AE1551" i="1"/>
  <c r="AM1551" i="1" s="1"/>
  <c r="AE1554" i="1"/>
  <c r="AM1554" i="1" s="1"/>
  <c r="AE1557" i="1"/>
  <c r="AM1557" i="1" s="1"/>
  <c r="AE1559" i="1"/>
  <c r="AM1559" i="1" s="1"/>
  <c r="AE1561" i="1"/>
  <c r="AM1561" i="1" s="1"/>
  <c r="AE1563" i="1"/>
  <c r="AM1563" i="1" s="1"/>
  <c r="AE1565" i="1"/>
  <c r="AM1565" i="1" s="1"/>
  <c r="AL1565" i="1"/>
  <c r="AE1568" i="1"/>
  <c r="AM1568" i="1" s="1"/>
  <c r="AE1570" i="1"/>
  <c r="AM1570" i="1" s="1"/>
  <c r="AE1572" i="1"/>
  <c r="AM1572" i="1" s="1"/>
  <c r="AE1574" i="1"/>
  <c r="AM1574" i="1" s="1"/>
  <c r="AE1576" i="1"/>
  <c r="AM1576" i="1" s="1"/>
  <c r="AE1578" i="1"/>
  <c r="AM1578" i="1" s="1"/>
  <c r="AE1581" i="1"/>
  <c r="AM1581" i="1" s="1"/>
  <c r="AE1584" i="1"/>
  <c r="AM1584" i="1" s="1"/>
  <c r="AE1586" i="1"/>
  <c r="AM1586" i="1" s="1"/>
  <c r="AE1588" i="1"/>
  <c r="AM1588" i="1" s="1"/>
  <c r="AE1590" i="1"/>
  <c r="AM1590" i="1" s="1"/>
  <c r="AE1592" i="1"/>
  <c r="AM1592" i="1" s="1"/>
  <c r="AE1594" i="1"/>
  <c r="AM1594" i="1" s="1"/>
  <c r="AE1596" i="1"/>
  <c r="AM1596" i="1" s="1"/>
  <c r="AE1598" i="1"/>
  <c r="AM1598" i="1" s="1"/>
  <c r="AE1600" i="1"/>
  <c r="AM1600" i="1" s="1"/>
  <c r="AE1602" i="1"/>
  <c r="AM1602" i="1" s="1"/>
  <c r="AE1604" i="1"/>
  <c r="AM1604" i="1" s="1"/>
  <c r="AE1606" i="1"/>
  <c r="AM1606" i="1" s="1"/>
  <c r="AE1608" i="1"/>
  <c r="AM1608" i="1" s="1"/>
  <c r="AE1610" i="1"/>
  <c r="AM1610" i="1" s="1"/>
  <c r="AE1612" i="1"/>
  <c r="AM1612" i="1" s="1"/>
  <c r="AE1614" i="1"/>
  <c r="AM1614" i="1" s="1"/>
  <c r="AE1616" i="1"/>
  <c r="AM1616" i="1" s="1"/>
  <c r="AE1618" i="1"/>
  <c r="AM1618" i="1" s="1"/>
  <c r="AE1620" i="1"/>
  <c r="AM1620" i="1" s="1"/>
  <c r="AE1622" i="1"/>
  <c r="AM1622" i="1" s="1"/>
  <c r="AE1625" i="1"/>
  <c r="AM1625" i="1" s="1"/>
  <c r="AE1627" i="1"/>
  <c r="AM1627" i="1" s="1"/>
  <c r="AE1629" i="1"/>
  <c r="AM1629" i="1" s="1"/>
  <c r="AE1631" i="1"/>
  <c r="AM1631" i="1" s="1"/>
  <c r="AE1633" i="1"/>
  <c r="AM1633" i="1" s="1"/>
  <c r="AE1635" i="1"/>
  <c r="AM1635" i="1" s="1"/>
  <c r="AE1639" i="1"/>
  <c r="AM1639" i="1" s="1"/>
  <c r="AE1641" i="1"/>
  <c r="AM1641" i="1" s="1"/>
  <c r="AE1643" i="1"/>
  <c r="AM1643" i="1" s="1"/>
  <c r="AE1645" i="1"/>
  <c r="AM1645" i="1" s="1"/>
  <c r="AE1648" i="1"/>
  <c r="AM1648" i="1" s="1"/>
  <c r="AE1650" i="1"/>
  <c r="AM1650" i="1" s="1"/>
  <c r="AE1653" i="1"/>
  <c r="AM1653" i="1" s="1"/>
  <c r="AE1655" i="1"/>
  <c r="AM1655" i="1" s="1"/>
  <c r="AE1657" i="1"/>
  <c r="AM1657" i="1" s="1"/>
  <c r="AE1659" i="1"/>
  <c r="AM1659" i="1" s="1"/>
  <c r="AL1659" i="1"/>
  <c r="AE1661" i="1"/>
  <c r="AM1661" i="1" s="1"/>
  <c r="AE1664" i="1"/>
  <c r="AM1664" i="1" s="1"/>
  <c r="AE1665" i="1"/>
  <c r="AM1665" i="1" s="1"/>
  <c r="AE1666" i="1"/>
  <c r="AM1666" i="1" s="1"/>
  <c r="AL1666" i="1"/>
  <c r="AE1667" i="1"/>
  <c r="AM1667" i="1" s="1"/>
  <c r="AE1668" i="1"/>
  <c r="AM1668" i="1" s="1"/>
  <c r="AE1669" i="1"/>
  <c r="AM1669" i="1" s="1"/>
  <c r="AE1670" i="1"/>
  <c r="AM1670" i="1" s="1"/>
  <c r="AL1670" i="1"/>
  <c r="AE1672" i="1"/>
  <c r="AM1672" i="1" s="1"/>
  <c r="AE1673" i="1"/>
  <c r="AM1673" i="1" s="1"/>
  <c r="AE1674" i="1"/>
  <c r="AM1674" i="1" s="1"/>
  <c r="AE1675" i="1"/>
  <c r="AM1675" i="1" s="1"/>
  <c r="AL1675" i="1"/>
  <c r="AE1676" i="1"/>
  <c r="AM1676" i="1" s="1"/>
  <c r="AE1677" i="1"/>
  <c r="AM1677" i="1" s="1"/>
  <c r="AE1678" i="1"/>
  <c r="AM1678" i="1" s="1"/>
  <c r="AE1680" i="1"/>
  <c r="AM1680" i="1" s="1"/>
  <c r="AE1683" i="1"/>
  <c r="AM1683" i="1" s="1"/>
  <c r="AE1685" i="1"/>
  <c r="AM1685" i="1" s="1"/>
  <c r="AE1686" i="1"/>
  <c r="AM1686" i="1" s="1"/>
  <c r="AE1687" i="1"/>
  <c r="AM1687" i="1" s="1"/>
  <c r="AE1688" i="1"/>
  <c r="AM1688" i="1" s="1"/>
  <c r="AE1689" i="1"/>
  <c r="AM1689" i="1" s="1"/>
  <c r="AE1690" i="1"/>
  <c r="AM1690" i="1" s="1"/>
  <c r="L1693" i="1"/>
  <c r="L1692" i="1" s="1"/>
  <c r="L1696" i="1"/>
  <c r="L1695" i="1" s="1"/>
  <c r="L1699" i="1"/>
  <c r="L1701" i="1"/>
  <c r="L1703" i="1"/>
  <c r="L1705" i="1"/>
  <c r="L1707" i="1"/>
  <c r="L1710" i="1"/>
  <c r="L1712" i="1"/>
  <c r="L1714" i="1"/>
  <c r="L1716" i="1"/>
  <c r="L1718" i="1"/>
  <c r="L1720" i="1"/>
  <c r="L1723" i="1"/>
  <c r="L1722" i="1" s="1"/>
  <c r="L1726" i="1"/>
  <c r="L1728" i="1"/>
  <c r="L1730" i="1"/>
  <c r="L1732" i="1"/>
  <c r="L1734" i="1"/>
  <c r="L1736" i="1"/>
  <c r="L1738" i="1"/>
  <c r="L1740" i="1"/>
  <c r="L1742" i="1"/>
  <c r="L1744" i="1"/>
  <c r="L1746" i="1"/>
  <c r="L1748" i="1"/>
  <c r="L1750" i="1"/>
  <c r="L1752" i="1"/>
  <c r="L1754" i="1"/>
  <c r="L1756" i="1"/>
  <c r="L1758" i="1"/>
  <c r="L1761" i="1"/>
  <c r="L1763" i="1"/>
  <c r="L1765" i="1"/>
  <c r="L1768" i="1"/>
  <c r="L1771" i="1"/>
  <c r="L1773" i="1"/>
  <c r="L1775" i="1"/>
  <c r="L1777" i="1"/>
  <c r="L1779" i="1"/>
  <c r="L1783" i="1"/>
  <c r="L1785" i="1"/>
  <c r="L1787" i="1"/>
  <c r="L1789" i="1"/>
  <c r="L1792" i="1"/>
  <c r="L1794" i="1"/>
  <c r="L1797" i="1"/>
  <c r="L1799" i="1"/>
  <c r="L1801" i="1"/>
  <c r="L1803" i="1"/>
  <c r="L1805" i="1"/>
  <c r="L1808" i="1"/>
  <c r="L1809" i="1"/>
  <c r="L1810" i="1"/>
  <c r="L1811" i="1"/>
  <c r="L1812" i="1"/>
  <c r="L1813" i="1"/>
  <c r="L1814" i="1"/>
  <c r="L1816" i="1"/>
  <c r="L1817" i="1"/>
  <c r="L1818" i="1"/>
  <c r="L1819" i="1"/>
  <c r="L1820" i="1"/>
  <c r="L1821" i="1"/>
  <c r="L1822" i="1"/>
  <c r="L1824" i="1"/>
  <c r="L1823" i="1" s="1"/>
  <c r="L1827" i="1"/>
  <c r="L1826" i="1" s="1"/>
  <c r="L1829" i="1"/>
  <c r="L1830" i="1"/>
  <c r="L1831" i="1"/>
  <c r="L1832" i="1"/>
  <c r="L1833" i="1"/>
  <c r="L1834" i="1"/>
  <c r="AE1693" i="1"/>
  <c r="AM1693" i="1" s="1"/>
  <c r="AE1696" i="1"/>
  <c r="AM1696" i="1" s="1"/>
  <c r="AL1696" i="1"/>
  <c r="AE1699" i="1"/>
  <c r="AM1699" i="1" s="1"/>
  <c r="AE1701" i="1"/>
  <c r="AM1701" i="1" s="1"/>
  <c r="AE1703" i="1"/>
  <c r="AM1703" i="1" s="1"/>
  <c r="AE1705" i="1"/>
  <c r="AM1705" i="1" s="1"/>
  <c r="AL1705" i="1"/>
  <c r="AE1707" i="1"/>
  <c r="AM1707" i="1" s="1"/>
  <c r="AE1710" i="1"/>
  <c r="AM1710" i="1" s="1"/>
  <c r="AE1712" i="1"/>
  <c r="AM1712" i="1" s="1"/>
  <c r="AE1714" i="1"/>
  <c r="AM1714" i="1" s="1"/>
  <c r="AE1716" i="1"/>
  <c r="AM1716" i="1" s="1"/>
  <c r="AE1718" i="1"/>
  <c r="AM1718" i="1" s="1"/>
  <c r="AE1720" i="1"/>
  <c r="AM1720" i="1" s="1"/>
  <c r="AE1723" i="1"/>
  <c r="AM1723" i="1" s="1"/>
  <c r="AE1726" i="1"/>
  <c r="AM1726" i="1" s="1"/>
  <c r="AE1728" i="1"/>
  <c r="AM1728" i="1" s="1"/>
  <c r="AE1730" i="1"/>
  <c r="AM1730" i="1" s="1"/>
  <c r="AE1732" i="1"/>
  <c r="AM1732" i="1" s="1"/>
  <c r="AE1734" i="1"/>
  <c r="AM1734" i="1" s="1"/>
  <c r="AE1736" i="1"/>
  <c r="AM1736" i="1" s="1"/>
  <c r="AE1738" i="1"/>
  <c r="AM1738" i="1" s="1"/>
  <c r="AE1740" i="1"/>
  <c r="AM1740" i="1" s="1"/>
  <c r="AE1742" i="1"/>
  <c r="AM1742" i="1" s="1"/>
  <c r="AE1744" i="1"/>
  <c r="AM1744" i="1" s="1"/>
  <c r="AE1746" i="1"/>
  <c r="AM1746" i="1" s="1"/>
  <c r="AE1748" i="1"/>
  <c r="AM1748" i="1" s="1"/>
  <c r="AE1750" i="1"/>
  <c r="AM1750" i="1" s="1"/>
  <c r="AE1752" i="1"/>
  <c r="AM1752" i="1" s="1"/>
  <c r="AE1754" i="1"/>
  <c r="AM1754" i="1" s="1"/>
  <c r="AE1756" i="1"/>
  <c r="AM1756" i="1" s="1"/>
  <c r="AE1758" i="1"/>
  <c r="AM1758" i="1" s="1"/>
  <c r="AE1761" i="1"/>
  <c r="AM1761" i="1" s="1"/>
  <c r="AE1763" i="1"/>
  <c r="AM1763" i="1" s="1"/>
  <c r="AE1765" i="1"/>
  <c r="AM1765" i="1" s="1"/>
  <c r="AE1768" i="1"/>
  <c r="AM1768" i="1" s="1"/>
  <c r="AE1771" i="1"/>
  <c r="AM1771" i="1" s="1"/>
  <c r="AE1773" i="1"/>
  <c r="AM1773" i="1" s="1"/>
  <c r="AE1775" i="1"/>
  <c r="AM1775" i="1" s="1"/>
  <c r="AE1777" i="1"/>
  <c r="AM1777" i="1" s="1"/>
  <c r="AE1779" i="1"/>
  <c r="AM1779" i="1" s="1"/>
  <c r="AE1783" i="1"/>
  <c r="AM1783" i="1" s="1"/>
  <c r="AE1785" i="1"/>
  <c r="AM1785" i="1" s="1"/>
  <c r="AE1787" i="1"/>
  <c r="AM1787" i="1" s="1"/>
  <c r="AE1789" i="1"/>
  <c r="AM1789" i="1" s="1"/>
  <c r="AE1792" i="1"/>
  <c r="AM1792" i="1" s="1"/>
  <c r="AE1794" i="1"/>
  <c r="AM1794" i="1" s="1"/>
  <c r="AE1797" i="1"/>
  <c r="AM1797" i="1" s="1"/>
  <c r="AE1799" i="1"/>
  <c r="AM1799" i="1" s="1"/>
  <c r="AE1801" i="1"/>
  <c r="AM1801" i="1" s="1"/>
  <c r="AE1803" i="1"/>
  <c r="AM1803" i="1" s="1"/>
  <c r="AL1803" i="1"/>
  <c r="AE1805" i="1"/>
  <c r="AM1805" i="1" s="1"/>
  <c r="AE1808" i="1"/>
  <c r="AM1808" i="1" s="1"/>
  <c r="AE1809" i="1"/>
  <c r="AM1809" i="1" s="1"/>
  <c r="AE1810" i="1"/>
  <c r="AM1810" i="1" s="1"/>
  <c r="AL1810" i="1"/>
  <c r="AE1811" i="1"/>
  <c r="AM1811" i="1" s="1"/>
  <c r="AE1812" i="1"/>
  <c r="AM1812" i="1" s="1"/>
  <c r="AE1813" i="1"/>
  <c r="AM1813" i="1" s="1"/>
  <c r="AE1814" i="1"/>
  <c r="AM1814" i="1" s="1"/>
  <c r="AL1814" i="1"/>
  <c r="AE1816" i="1"/>
  <c r="AM1816" i="1" s="1"/>
  <c r="AE1817" i="1"/>
  <c r="AM1817" i="1" s="1"/>
  <c r="AE1818" i="1"/>
  <c r="AM1818" i="1" s="1"/>
  <c r="AE1819" i="1"/>
  <c r="AM1819" i="1" s="1"/>
  <c r="AL1819" i="1"/>
  <c r="AE1820" i="1"/>
  <c r="AM1820" i="1" s="1"/>
  <c r="AE1821" i="1"/>
  <c r="AM1821" i="1" s="1"/>
  <c r="AE1822" i="1"/>
  <c r="AM1822" i="1" s="1"/>
  <c r="AE1824" i="1"/>
  <c r="AM1824" i="1" s="1"/>
  <c r="AE1827" i="1"/>
  <c r="AM1827" i="1" s="1"/>
  <c r="AE1829" i="1"/>
  <c r="AM1829" i="1" s="1"/>
  <c r="AE1830" i="1"/>
  <c r="AM1830" i="1" s="1"/>
  <c r="AE1831" i="1"/>
  <c r="AM1831" i="1" s="1"/>
  <c r="AE1832" i="1"/>
  <c r="AM1832" i="1" s="1"/>
  <c r="AE1833" i="1"/>
  <c r="AM1833" i="1" s="1"/>
  <c r="AE1834" i="1"/>
  <c r="AM1834" i="1" s="1"/>
  <c r="L1837" i="1"/>
  <c r="L1839" i="1"/>
  <c r="L1842" i="1"/>
  <c r="L1841" i="1" s="1"/>
  <c r="L1845" i="1"/>
  <c r="L1844" i="1" s="1"/>
  <c r="L1848" i="1"/>
  <c r="L1850" i="1"/>
  <c r="L1852" i="1"/>
  <c r="L1854" i="1"/>
  <c r="L1856" i="1"/>
  <c r="L1859" i="1"/>
  <c r="L1861" i="1"/>
  <c r="L1863" i="1"/>
  <c r="L1865" i="1"/>
  <c r="L1867" i="1"/>
  <c r="L1869" i="1"/>
  <c r="L1872" i="1"/>
  <c r="L1871" i="1" s="1"/>
  <c r="L1875" i="1"/>
  <c r="L1877" i="1"/>
  <c r="L1879" i="1"/>
  <c r="L1881" i="1"/>
  <c r="L1883" i="1"/>
  <c r="L1885" i="1"/>
  <c r="L1887" i="1"/>
  <c r="L1889" i="1"/>
  <c r="L1891" i="1"/>
  <c r="L1893" i="1"/>
  <c r="L1895" i="1"/>
  <c r="L1897" i="1"/>
  <c r="L1899" i="1"/>
  <c r="L1901" i="1"/>
  <c r="L1903" i="1"/>
  <c r="L1905" i="1"/>
  <c r="L1907" i="1"/>
  <c r="L1910" i="1"/>
  <c r="L1912" i="1"/>
  <c r="L1914" i="1"/>
  <c r="L1917" i="1"/>
  <c r="L1920" i="1"/>
  <c r="L1922" i="1"/>
  <c r="L1924" i="1"/>
  <c r="L1926" i="1"/>
  <c r="L1928" i="1"/>
  <c r="L1932" i="1"/>
  <c r="L1934" i="1"/>
  <c r="L1936" i="1"/>
  <c r="L1938" i="1"/>
  <c r="L1941" i="1"/>
  <c r="L1943" i="1"/>
  <c r="L1946" i="1"/>
  <c r="L1948" i="1"/>
  <c r="L1950" i="1"/>
  <c r="L1952" i="1"/>
  <c r="L1954" i="1"/>
  <c r="L1957" i="1"/>
  <c r="L1958" i="1"/>
  <c r="L1959" i="1"/>
  <c r="L1960" i="1"/>
  <c r="L1961" i="1"/>
  <c r="L1962" i="1"/>
  <c r="L1963" i="1"/>
  <c r="L1965" i="1"/>
  <c r="L1966" i="1"/>
  <c r="L1967" i="1"/>
  <c r="L1968" i="1"/>
  <c r="L1969" i="1"/>
  <c r="L1970" i="1"/>
  <c r="L1971" i="1"/>
  <c r="L1973" i="1"/>
  <c r="L1972" i="1" s="1"/>
  <c r="L1976" i="1"/>
  <c r="L1975" i="1" s="1"/>
  <c r="L1978" i="1"/>
  <c r="L1979" i="1"/>
  <c r="L1980" i="1"/>
  <c r="L1981" i="1"/>
  <c r="L1982" i="1"/>
  <c r="L1983" i="1"/>
  <c r="AE1837" i="1"/>
  <c r="AM1837" i="1" s="1"/>
  <c r="AE1839" i="1"/>
  <c r="AM1839" i="1" s="1"/>
  <c r="AL1839" i="1"/>
  <c r="AE1842" i="1"/>
  <c r="AM1842" i="1" s="1"/>
  <c r="AE1845" i="1"/>
  <c r="AM1845" i="1" s="1"/>
  <c r="AE1848" i="1"/>
  <c r="AM1848" i="1" s="1"/>
  <c r="AE1850" i="1"/>
  <c r="AM1850" i="1" s="1"/>
  <c r="AL1850" i="1"/>
  <c r="AE1852" i="1"/>
  <c r="AM1852" i="1" s="1"/>
  <c r="AE1854" i="1"/>
  <c r="AM1854" i="1" s="1"/>
  <c r="AE1856" i="1"/>
  <c r="AM1856" i="1" s="1"/>
  <c r="AE1859" i="1"/>
  <c r="AM1859" i="1" s="1"/>
  <c r="AE1861" i="1"/>
  <c r="AM1861" i="1" s="1"/>
  <c r="AE1863" i="1"/>
  <c r="AM1863" i="1" s="1"/>
  <c r="AE1865" i="1"/>
  <c r="AM1865" i="1" s="1"/>
  <c r="AE1867" i="1"/>
  <c r="AM1867" i="1" s="1"/>
  <c r="AE1869" i="1"/>
  <c r="AM1869" i="1" s="1"/>
  <c r="AE1872" i="1"/>
  <c r="AM1872" i="1" s="1"/>
  <c r="AE1875" i="1"/>
  <c r="AM1875" i="1" s="1"/>
  <c r="AE1877" i="1"/>
  <c r="AM1877" i="1" s="1"/>
  <c r="AE1879" i="1"/>
  <c r="AM1879" i="1" s="1"/>
  <c r="AE1881" i="1"/>
  <c r="AM1881" i="1" s="1"/>
  <c r="AE1883" i="1"/>
  <c r="AM1883" i="1" s="1"/>
  <c r="AE1885" i="1"/>
  <c r="AM1885" i="1" s="1"/>
  <c r="AE1887" i="1"/>
  <c r="AM1887" i="1" s="1"/>
  <c r="AE1889" i="1"/>
  <c r="AM1889" i="1" s="1"/>
  <c r="AE1891" i="1"/>
  <c r="AM1891" i="1" s="1"/>
  <c r="AE1893" i="1"/>
  <c r="AM1893" i="1" s="1"/>
  <c r="AE1895" i="1"/>
  <c r="AM1895" i="1" s="1"/>
  <c r="AE1897" i="1"/>
  <c r="AM1897" i="1" s="1"/>
  <c r="AE1899" i="1"/>
  <c r="AM1899" i="1" s="1"/>
  <c r="AE1901" i="1"/>
  <c r="AM1901" i="1" s="1"/>
  <c r="AE1903" i="1"/>
  <c r="AM1903" i="1" s="1"/>
  <c r="AE1905" i="1"/>
  <c r="AM1905" i="1" s="1"/>
  <c r="AE1907" i="1"/>
  <c r="AM1907" i="1" s="1"/>
  <c r="AE1910" i="1"/>
  <c r="AM1910" i="1" s="1"/>
  <c r="AE1912" i="1"/>
  <c r="AM1912" i="1" s="1"/>
  <c r="AE1914" i="1"/>
  <c r="AM1914" i="1" s="1"/>
  <c r="AE1917" i="1"/>
  <c r="AM1917" i="1" s="1"/>
  <c r="AE1920" i="1"/>
  <c r="AM1920" i="1" s="1"/>
  <c r="AE1922" i="1"/>
  <c r="AM1922" i="1" s="1"/>
  <c r="AE1924" i="1"/>
  <c r="AM1924" i="1" s="1"/>
  <c r="AE1926" i="1"/>
  <c r="AM1926" i="1" s="1"/>
  <c r="AE1928" i="1"/>
  <c r="AM1928" i="1" s="1"/>
  <c r="AE1932" i="1"/>
  <c r="AM1932" i="1" s="1"/>
  <c r="AE1934" i="1"/>
  <c r="AM1934" i="1" s="1"/>
  <c r="AE1936" i="1"/>
  <c r="AM1936" i="1" s="1"/>
  <c r="AE1938" i="1"/>
  <c r="AM1938" i="1" s="1"/>
  <c r="AE1941" i="1"/>
  <c r="AM1941" i="1" s="1"/>
  <c r="AE1943" i="1"/>
  <c r="AM1943" i="1" s="1"/>
  <c r="AE1946" i="1"/>
  <c r="AM1946" i="1" s="1"/>
  <c r="AE1948" i="1"/>
  <c r="AM1948" i="1" s="1"/>
  <c r="AE1950" i="1"/>
  <c r="AM1950" i="1" s="1"/>
  <c r="AL1950" i="1"/>
  <c r="AE1952" i="1"/>
  <c r="AM1952" i="1" s="1"/>
  <c r="AE1954" i="1"/>
  <c r="AM1954" i="1" s="1"/>
  <c r="AE1957" i="1"/>
  <c r="AM1957" i="1" s="1"/>
  <c r="AE1958" i="1"/>
  <c r="AM1958" i="1" s="1"/>
  <c r="AE1959" i="1"/>
  <c r="AM1959" i="1" s="1"/>
  <c r="AE1960" i="1"/>
  <c r="AM1960" i="1" s="1"/>
  <c r="AE1961" i="1"/>
  <c r="AM1961" i="1" s="1"/>
  <c r="AE1962" i="1"/>
  <c r="AM1962" i="1" s="1"/>
  <c r="AE1963" i="1"/>
  <c r="AM1963" i="1" s="1"/>
  <c r="AE1965" i="1"/>
  <c r="AM1965" i="1" s="1"/>
  <c r="AE1966" i="1"/>
  <c r="AM1966" i="1" s="1"/>
  <c r="AE1967" i="1"/>
  <c r="AM1967" i="1" s="1"/>
  <c r="AE1968" i="1"/>
  <c r="AM1968" i="1" s="1"/>
  <c r="AE1969" i="1"/>
  <c r="AM1969" i="1" s="1"/>
  <c r="AE1970" i="1"/>
  <c r="AM1970" i="1" s="1"/>
  <c r="AE1971" i="1"/>
  <c r="AM1971" i="1" s="1"/>
  <c r="AE1973" i="1"/>
  <c r="AM1973" i="1" s="1"/>
  <c r="AE1976" i="1"/>
  <c r="AM1976" i="1" s="1"/>
  <c r="AE1978" i="1"/>
  <c r="AM1978" i="1" s="1"/>
  <c r="AE1979" i="1"/>
  <c r="AM1979" i="1" s="1"/>
  <c r="AE1980" i="1"/>
  <c r="AM1980" i="1" s="1"/>
  <c r="AE1981" i="1"/>
  <c r="AM1981" i="1" s="1"/>
  <c r="AE1982" i="1"/>
  <c r="AM1982" i="1" s="1"/>
  <c r="AE1983" i="1"/>
  <c r="AM1983" i="1" s="1"/>
  <c r="L1986" i="1"/>
  <c r="L1988" i="1"/>
  <c r="L1991" i="1"/>
  <c r="L1990" i="1" s="1"/>
  <c r="L1994" i="1"/>
  <c r="L1993" i="1" s="1"/>
  <c r="L1997" i="1"/>
  <c r="L1999" i="1"/>
  <c r="L2001" i="1"/>
  <c r="L2003" i="1"/>
  <c r="L2005" i="1"/>
  <c r="L2008" i="1"/>
  <c r="L2010" i="1"/>
  <c r="L2012" i="1"/>
  <c r="L2014" i="1"/>
  <c r="L2016" i="1"/>
  <c r="L2018" i="1"/>
  <c r="L2021" i="1"/>
  <c r="L2020" i="1" s="1"/>
  <c r="L2024" i="1"/>
  <c r="L2026" i="1"/>
  <c r="L2028" i="1"/>
  <c r="L2030" i="1"/>
  <c r="L2032" i="1"/>
  <c r="L2034" i="1"/>
  <c r="L2036" i="1"/>
  <c r="L2038" i="1"/>
  <c r="L2040" i="1"/>
  <c r="L2042" i="1"/>
  <c r="L2044" i="1"/>
  <c r="L2046" i="1"/>
  <c r="L2048" i="1"/>
  <c r="L2050" i="1"/>
  <c r="L2052" i="1"/>
  <c r="L2054" i="1"/>
  <c r="L2057" i="1"/>
  <c r="L2060" i="1"/>
  <c r="L2062" i="1"/>
  <c r="L2064" i="1"/>
  <c r="L2067" i="1"/>
  <c r="L2070" i="1"/>
  <c r="L2072" i="1"/>
  <c r="L2074" i="1"/>
  <c r="L2076" i="1"/>
  <c r="L2078" i="1"/>
  <c r="L2082" i="1"/>
  <c r="L2084" i="1"/>
  <c r="L2086" i="1"/>
  <c r="L2088" i="1"/>
  <c r="L2091" i="1"/>
  <c r="L2093" i="1"/>
  <c r="L2096" i="1"/>
  <c r="L2098" i="1"/>
  <c r="L2100" i="1"/>
  <c r="L2102" i="1"/>
  <c r="L2104" i="1"/>
  <c r="L2107" i="1"/>
  <c r="L2108" i="1"/>
  <c r="L2109" i="1"/>
  <c r="L2110" i="1"/>
  <c r="L2111" i="1"/>
  <c r="L2112" i="1"/>
  <c r="L2113" i="1"/>
  <c r="L2115" i="1"/>
  <c r="L2116" i="1"/>
  <c r="L2117" i="1"/>
  <c r="L2118" i="1"/>
  <c r="L2119" i="1"/>
  <c r="L2120" i="1"/>
  <c r="L2121" i="1"/>
  <c r="L2123" i="1"/>
  <c r="L2122" i="1" s="1"/>
  <c r="L2126" i="1"/>
  <c r="L2125" i="1" s="1"/>
  <c r="L2128" i="1"/>
  <c r="L2129" i="1"/>
  <c r="L2130" i="1"/>
  <c r="L2131" i="1"/>
  <c r="L2132" i="1"/>
  <c r="L2133" i="1"/>
  <c r="AE1986" i="1"/>
  <c r="AM1986" i="1" s="1"/>
  <c r="AE1988" i="1"/>
  <c r="AM1988" i="1" s="1"/>
  <c r="AE1991" i="1"/>
  <c r="AM1991" i="1" s="1"/>
  <c r="AH1993" i="1"/>
  <c r="AE1994" i="1"/>
  <c r="AM1994" i="1" s="1"/>
  <c r="AE1997" i="1"/>
  <c r="AM1997" i="1" s="1"/>
  <c r="AE1999" i="1"/>
  <c r="AM1999" i="1" s="1"/>
  <c r="AE2001" i="1"/>
  <c r="AM2001" i="1" s="1"/>
  <c r="AE2003" i="1"/>
  <c r="AM2003" i="1" s="1"/>
  <c r="AE2005" i="1"/>
  <c r="AM2005" i="1" s="1"/>
  <c r="AE2008" i="1"/>
  <c r="AM2008" i="1" s="1"/>
  <c r="AE2010" i="1"/>
  <c r="AM2010" i="1" s="1"/>
  <c r="AE2012" i="1"/>
  <c r="AM2012" i="1" s="1"/>
  <c r="AE2014" i="1"/>
  <c r="AM2014" i="1" s="1"/>
  <c r="AE2016" i="1"/>
  <c r="AM2016" i="1" s="1"/>
  <c r="AE2018" i="1"/>
  <c r="AM2018" i="1" s="1"/>
  <c r="AE2021" i="1"/>
  <c r="AM2021" i="1" s="1"/>
  <c r="AE2024" i="1"/>
  <c r="AM2024" i="1" s="1"/>
  <c r="AE2026" i="1"/>
  <c r="AM2026" i="1" s="1"/>
  <c r="AE2028" i="1"/>
  <c r="AM2028" i="1" s="1"/>
  <c r="AE2030" i="1"/>
  <c r="AM2030" i="1" s="1"/>
  <c r="AE2032" i="1"/>
  <c r="AM2032" i="1" s="1"/>
  <c r="AE2034" i="1"/>
  <c r="AM2034" i="1" s="1"/>
  <c r="AE2036" i="1"/>
  <c r="AM2036" i="1" s="1"/>
  <c r="AE2038" i="1"/>
  <c r="AM2038" i="1" s="1"/>
  <c r="AE2040" i="1"/>
  <c r="AM2040" i="1" s="1"/>
  <c r="AE2042" i="1"/>
  <c r="AM2042" i="1" s="1"/>
  <c r="AE2044" i="1"/>
  <c r="AM2044" i="1" s="1"/>
  <c r="AE2046" i="1"/>
  <c r="AM2046" i="1" s="1"/>
  <c r="AE2048" i="1"/>
  <c r="AM2048" i="1" s="1"/>
  <c r="AE2050" i="1"/>
  <c r="AM2050" i="1" s="1"/>
  <c r="AE2052" i="1"/>
  <c r="AM2052" i="1" s="1"/>
  <c r="AE2054" i="1"/>
  <c r="AM2054" i="1" s="1"/>
  <c r="AE2057" i="1"/>
  <c r="AM2057" i="1" s="1"/>
  <c r="AE2060" i="1"/>
  <c r="AM2060" i="1" s="1"/>
  <c r="AE2062" i="1"/>
  <c r="AM2062" i="1" s="1"/>
  <c r="AE2064" i="1"/>
  <c r="AM2064" i="1" s="1"/>
  <c r="AE2067" i="1"/>
  <c r="AM2067" i="1" s="1"/>
  <c r="AE2070" i="1"/>
  <c r="AM2070" i="1" s="1"/>
  <c r="AE2072" i="1"/>
  <c r="AM2072" i="1" s="1"/>
  <c r="AE2074" i="1"/>
  <c r="AM2074" i="1" s="1"/>
  <c r="AE2076" i="1"/>
  <c r="AM2076" i="1" s="1"/>
  <c r="AE2078" i="1"/>
  <c r="AM2078" i="1" s="1"/>
  <c r="AE2082" i="1"/>
  <c r="AM2082" i="1" s="1"/>
  <c r="AE2084" i="1"/>
  <c r="AM2084" i="1" s="1"/>
  <c r="AE2086" i="1"/>
  <c r="AM2086" i="1" s="1"/>
  <c r="AE2088" i="1"/>
  <c r="AM2088" i="1" s="1"/>
  <c r="AE2091" i="1"/>
  <c r="AM2091" i="1" s="1"/>
  <c r="AE2093" i="1"/>
  <c r="AM2093" i="1" s="1"/>
  <c r="AE2096" i="1"/>
  <c r="AM2096" i="1" s="1"/>
  <c r="AE2098" i="1"/>
  <c r="AM2098" i="1" s="1"/>
  <c r="AE2100" i="1"/>
  <c r="AM2100" i="1" s="1"/>
  <c r="AE2102" i="1"/>
  <c r="AM2102" i="1" s="1"/>
  <c r="AE2104" i="1"/>
  <c r="AM2104" i="1" s="1"/>
  <c r="AE2107" i="1"/>
  <c r="AM2107" i="1" s="1"/>
  <c r="AE2108" i="1"/>
  <c r="AM2108" i="1" s="1"/>
  <c r="AE2109" i="1"/>
  <c r="AM2109" i="1" s="1"/>
  <c r="AE2110" i="1"/>
  <c r="AM2110" i="1" s="1"/>
  <c r="AL2110" i="1"/>
  <c r="AE2111" i="1"/>
  <c r="AM2111" i="1" s="1"/>
  <c r="AE2112" i="1"/>
  <c r="AM2112" i="1" s="1"/>
  <c r="AE2113" i="1"/>
  <c r="AM2113" i="1" s="1"/>
  <c r="AE2115" i="1"/>
  <c r="AM2115" i="1" s="1"/>
  <c r="AE2116" i="1"/>
  <c r="AM2116" i="1" s="1"/>
  <c r="AE2117" i="1"/>
  <c r="AM2117" i="1" s="1"/>
  <c r="AE2118" i="1"/>
  <c r="AM2118" i="1" s="1"/>
  <c r="AE2119" i="1"/>
  <c r="AM2119" i="1" s="1"/>
  <c r="AE2120" i="1"/>
  <c r="AM2120" i="1" s="1"/>
  <c r="AE2121" i="1"/>
  <c r="AM2121" i="1" s="1"/>
  <c r="AE2123" i="1"/>
  <c r="AM2123" i="1" s="1"/>
  <c r="AH2125" i="1"/>
  <c r="AE2126" i="1"/>
  <c r="AM2126" i="1" s="1"/>
  <c r="AE2128" i="1"/>
  <c r="AM2128" i="1" s="1"/>
  <c r="AE2129" i="1"/>
  <c r="AM2129" i="1" s="1"/>
  <c r="AE2130" i="1"/>
  <c r="AM2130" i="1" s="1"/>
  <c r="AE2131" i="1"/>
  <c r="AM2131" i="1" s="1"/>
  <c r="AE2132" i="1"/>
  <c r="AM2132" i="1" s="1"/>
  <c r="AE2133" i="1"/>
  <c r="AM2133" i="1" s="1"/>
  <c r="L2136" i="1"/>
  <c r="L2138" i="1"/>
  <c r="L2141" i="1"/>
  <c r="L2140" i="1" s="1"/>
  <c r="L2144" i="1"/>
  <c r="L2143" i="1" s="1"/>
  <c r="L2147" i="1"/>
  <c r="L2149" i="1"/>
  <c r="L2151" i="1"/>
  <c r="L2153" i="1"/>
  <c r="L2155" i="1"/>
  <c r="L2158" i="1"/>
  <c r="L2160" i="1"/>
  <c r="L2162" i="1"/>
  <c r="L2164" i="1"/>
  <c r="L2166" i="1"/>
  <c r="L2168" i="1"/>
  <c r="L2171" i="1"/>
  <c r="L2170" i="1" s="1"/>
  <c r="L2174" i="1"/>
  <c r="L2176" i="1"/>
  <c r="L2178" i="1"/>
  <c r="L2180" i="1"/>
  <c r="L2182" i="1"/>
  <c r="L2184" i="1"/>
  <c r="L2185" i="1"/>
  <c r="L2187" i="1"/>
  <c r="L2188" i="1"/>
  <c r="L2190" i="1"/>
  <c r="L2192" i="1"/>
  <c r="L2194" i="1"/>
  <c r="L2196" i="1"/>
  <c r="L2198" i="1"/>
  <c r="L2200" i="1"/>
  <c r="L2202" i="1"/>
  <c r="L2204" i="1"/>
  <c r="L2207" i="1"/>
  <c r="L2210" i="1"/>
  <c r="L2212" i="1"/>
  <c r="L2214" i="1"/>
  <c r="L2217" i="1"/>
  <c r="L2220" i="1"/>
  <c r="L2222" i="1"/>
  <c r="L2224" i="1"/>
  <c r="L2226" i="1"/>
  <c r="L2228" i="1"/>
  <c r="L2232" i="1"/>
  <c r="L2234" i="1"/>
  <c r="L2236" i="1"/>
  <c r="L2238" i="1"/>
  <c r="L2241" i="1"/>
  <c r="L2243" i="1"/>
  <c r="L2246" i="1"/>
  <c r="L2248" i="1"/>
  <c r="L2250" i="1"/>
  <c r="L2252" i="1"/>
  <c r="L2254" i="1"/>
  <c r="L2257" i="1"/>
  <c r="L2258" i="1"/>
  <c r="L2259" i="1"/>
  <c r="L2260" i="1"/>
  <c r="L2261" i="1"/>
  <c r="L2262" i="1"/>
  <c r="L2263" i="1"/>
  <c r="L2265" i="1"/>
  <c r="L2266" i="1"/>
  <c r="L2267" i="1"/>
  <c r="L2268" i="1"/>
  <c r="L2269" i="1"/>
  <c r="L2270" i="1"/>
  <c r="L2271" i="1"/>
  <c r="L2273" i="1"/>
  <c r="L2272" i="1" s="1"/>
  <c r="L2276" i="1"/>
  <c r="L2275" i="1" s="1"/>
  <c r="L2278" i="1"/>
  <c r="L2279" i="1"/>
  <c r="L2280" i="1"/>
  <c r="L2281" i="1"/>
  <c r="L2282" i="1"/>
  <c r="L2283" i="1"/>
  <c r="AE2136" i="1"/>
  <c r="AM2136" i="1" s="1"/>
  <c r="AE2138" i="1"/>
  <c r="AM2138" i="1" s="1"/>
  <c r="AE2141" i="1"/>
  <c r="AM2141" i="1" s="1"/>
  <c r="AL2141" i="1"/>
  <c r="AE2144" i="1"/>
  <c r="AM2144" i="1" s="1"/>
  <c r="AE2147" i="1"/>
  <c r="AM2147" i="1" s="1"/>
  <c r="AE2149" i="1"/>
  <c r="AM2149" i="1" s="1"/>
  <c r="AE2151" i="1"/>
  <c r="AM2151" i="1" s="1"/>
  <c r="AE2153" i="1"/>
  <c r="AM2153" i="1" s="1"/>
  <c r="AE2155" i="1"/>
  <c r="AM2155" i="1" s="1"/>
  <c r="AE2158" i="1"/>
  <c r="AM2158" i="1" s="1"/>
  <c r="AE2160" i="1"/>
  <c r="AM2160" i="1" s="1"/>
  <c r="AE2162" i="1"/>
  <c r="AM2162" i="1" s="1"/>
  <c r="AE2164" i="1"/>
  <c r="AM2164" i="1" s="1"/>
  <c r="AE2166" i="1"/>
  <c r="AM2166" i="1" s="1"/>
  <c r="AE2168" i="1"/>
  <c r="AM2168" i="1" s="1"/>
  <c r="AE2171" i="1"/>
  <c r="AM2171" i="1" s="1"/>
  <c r="AE2174" i="1"/>
  <c r="AM2174" i="1" s="1"/>
  <c r="AE2176" i="1"/>
  <c r="AM2176" i="1" s="1"/>
  <c r="AE2178" i="1"/>
  <c r="AM2178" i="1" s="1"/>
  <c r="AE2180" i="1"/>
  <c r="AM2180" i="1" s="1"/>
  <c r="AE2182" i="1"/>
  <c r="AM2182" i="1" s="1"/>
  <c r="AE2184" i="1"/>
  <c r="AM2184" i="1" s="1"/>
  <c r="AE2185" i="1"/>
  <c r="AM2185" i="1" s="1"/>
  <c r="AE2187" i="1"/>
  <c r="AM2187" i="1" s="1"/>
  <c r="AE2188" i="1"/>
  <c r="AM2188" i="1" s="1"/>
  <c r="AE2190" i="1"/>
  <c r="AM2190" i="1" s="1"/>
  <c r="AE2192" i="1"/>
  <c r="AM2192" i="1" s="1"/>
  <c r="AE2194" i="1"/>
  <c r="AM2194" i="1" s="1"/>
  <c r="AE2196" i="1"/>
  <c r="AM2196" i="1" s="1"/>
  <c r="AE2198" i="1"/>
  <c r="AM2198" i="1" s="1"/>
  <c r="AE2200" i="1"/>
  <c r="AM2200" i="1" s="1"/>
  <c r="AE2202" i="1"/>
  <c r="AM2202" i="1" s="1"/>
  <c r="AE2204" i="1"/>
  <c r="AM2204" i="1" s="1"/>
  <c r="AE2207" i="1"/>
  <c r="AM2207" i="1" s="1"/>
  <c r="AE2210" i="1"/>
  <c r="AM2210" i="1" s="1"/>
  <c r="AE2212" i="1"/>
  <c r="AM2212" i="1" s="1"/>
  <c r="AE2214" i="1"/>
  <c r="AM2214" i="1" s="1"/>
  <c r="AE2217" i="1"/>
  <c r="AM2217" i="1" s="1"/>
  <c r="AE2220" i="1"/>
  <c r="AM2220" i="1" s="1"/>
  <c r="AE2222" i="1"/>
  <c r="AM2222" i="1" s="1"/>
  <c r="AE2224" i="1"/>
  <c r="AM2224" i="1" s="1"/>
  <c r="AE2226" i="1"/>
  <c r="AM2226" i="1" s="1"/>
  <c r="AE2228" i="1"/>
  <c r="AM2228" i="1" s="1"/>
  <c r="AE2232" i="1"/>
  <c r="AM2232" i="1" s="1"/>
  <c r="AE2234" i="1"/>
  <c r="AM2234" i="1" s="1"/>
  <c r="AE2236" i="1"/>
  <c r="AM2236" i="1" s="1"/>
  <c r="AE2238" i="1"/>
  <c r="AM2238" i="1" s="1"/>
  <c r="AE2241" i="1"/>
  <c r="AM2241" i="1" s="1"/>
  <c r="AE2243" i="1"/>
  <c r="AM2243" i="1" s="1"/>
  <c r="AE2246" i="1"/>
  <c r="AM2246" i="1" s="1"/>
  <c r="AE2248" i="1"/>
  <c r="AM2248" i="1" s="1"/>
  <c r="AE2250" i="1"/>
  <c r="AM2250" i="1" s="1"/>
  <c r="AE2252" i="1"/>
  <c r="AM2252" i="1" s="1"/>
  <c r="AE2254" i="1"/>
  <c r="AM2254" i="1" s="1"/>
  <c r="AE2257" i="1"/>
  <c r="AM2257" i="1" s="1"/>
  <c r="AE2258" i="1"/>
  <c r="AM2258" i="1" s="1"/>
  <c r="AE2259" i="1"/>
  <c r="AM2259" i="1" s="1"/>
  <c r="AE2260" i="1"/>
  <c r="AM2260" i="1" s="1"/>
  <c r="AE2261" i="1"/>
  <c r="AM2261" i="1" s="1"/>
  <c r="AE2262" i="1"/>
  <c r="AM2262" i="1" s="1"/>
  <c r="AE2263" i="1"/>
  <c r="AM2263" i="1" s="1"/>
  <c r="AE2265" i="1"/>
  <c r="AM2265" i="1" s="1"/>
  <c r="AE2266" i="1"/>
  <c r="AM2266" i="1" s="1"/>
  <c r="AE2267" i="1"/>
  <c r="AM2267" i="1" s="1"/>
  <c r="AE2268" i="1"/>
  <c r="AM2268" i="1" s="1"/>
  <c r="AE2269" i="1"/>
  <c r="AM2269" i="1" s="1"/>
  <c r="AE2270" i="1"/>
  <c r="AM2270" i="1" s="1"/>
  <c r="AE2271" i="1"/>
  <c r="AM2271" i="1" s="1"/>
  <c r="AE2273" i="1"/>
  <c r="AM2273" i="1" s="1"/>
  <c r="AE2276" i="1"/>
  <c r="AM2276" i="1" s="1"/>
  <c r="AE2278" i="1"/>
  <c r="AM2278" i="1" s="1"/>
  <c r="AE2279" i="1"/>
  <c r="AM2279" i="1" s="1"/>
  <c r="AE2280" i="1"/>
  <c r="AM2280" i="1" s="1"/>
  <c r="AE2281" i="1"/>
  <c r="AM2281" i="1" s="1"/>
  <c r="AE2282" i="1"/>
  <c r="AM2282" i="1" s="1"/>
  <c r="AE2283" i="1"/>
  <c r="AM2283" i="1" s="1"/>
  <c r="F11" i="2"/>
  <c r="I11" i="2"/>
  <c r="F288" i="2" s="1"/>
  <c r="F12" i="2"/>
  <c r="I12" i="2"/>
  <c r="F13" i="2"/>
  <c r="I13" i="2"/>
  <c r="F14" i="2"/>
  <c r="I14" i="2"/>
  <c r="F15" i="2"/>
  <c r="I15" i="2"/>
  <c r="F16" i="2"/>
  <c r="I16" i="2"/>
  <c r="F17" i="2"/>
  <c r="I17" i="2"/>
  <c r="F18" i="2"/>
  <c r="I18" i="2"/>
  <c r="F19" i="2"/>
  <c r="I19" i="2"/>
  <c r="F20" i="2"/>
  <c r="I20" i="2"/>
  <c r="F21" i="2"/>
  <c r="I21" i="2"/>
  <c r="F22" i="2"/>
  <c r="I22" i="2"/>
  <c r="F23" i="2"/>
  <c r="I23" i="2"/>
  <c r="F24" i="2"/>
  <c r="I24" i="2"/>
  <c r="F25" i="2"/>
  <c r="I25" i="2"/>
  <c r="F26" i="2"/>
  <c r="I26" i="2"/>
  <c r="F27" i="2"/>
  <c r="I27" i="2"/>
  <c r="F28" i="2"/>
  <c r="I28" i="2"/>
  <c r="F29" i="2"/>
  <c r="I29" i="2"/>
  <c r="F30" i="2"/>
  <c r="I30" i="2"/>
  <c r="F31" i="2"/>
  <c r="I31" i="2"/>
  <c r="F32" i="2"/>
  <c r="I32" i="2"/>
  <c r="F33" i="2"/>
  <c r="I33" i="2"/>
  <c r="F34" i="2"/>
  <c r="I34" i="2"/>
  <c r="F35" i="2"/>
  <c r="I35" i="2"/>
  <c r="F36" i="2"/>
  <c r="I36" i="2"/>
  <c r="F37" i="2"/>
  <c r="I37" i="2"/>
  <c r="F38" i="2"/>
  <c r="I38" i="2"/>
  <c r="F39" i="2"/>
  <c r="I39" i="2"/>
  <c r="F40" i="2"/>
  <c r="I40" i="2"/>
  <c r="F41" i="2"/>
  <c r="I41" i="2"/>
  <c r="F42" i="2"/>
  <c r="I42" i="2"/>
  <c r="F43" i="2"/>
  <c r="I43" i="2"/>
  <c r="F44" i="2"/>
  <c r="I44" i="2"/>
  <c r="F45" i="2"/>
  <c r="I45" i="2"/>
  <c r="F46" i="2"/>
  <c r="I46" i="2"/>
  <c r="F47" i="2"/>
  <c r="I47" i="2"/>
  <c r="F48" i="2"/>
  <c r="I48" i="2"/>
  <c r="F49" i="2"/>
  <c r="I49" i="2"/>
  <c r="F50" i="2"/>
  <c r="I50" i="2"/>
  <c r="F51" i="2"/>
  <c r="I51" i="2"/>
  <c r="F52" i="2"/>
  <c r="I52" i="2"/>
  <c r="F53" i="2"/>
  <c r="I53" i="2"/>
  <c r="F54" i="2"/>
  <c r="I54" i="2"/>
  <c r="F55" i="2"/>
  <c r="I55" i="2"/>
  <c r="F56" i="2"/>
  <c r="I56" i="2"/>
  <c r="F57" i="2"/>
  <c r="I57" i="2"/>
  <c r="F58" i="2"/>
  <c r="I58" i="2"/>
  <c r="F59" i="2"/>
  <c r="I59" i="2"/>
  <c r="F60" i="2"/>
  <c r="I60" i="2"/>
  <c r="F61" i="2"/>
  <c r="I61" i="2"/>
  <c r="F62" i="2"/>
  <c r="I62" i="2"/>
  <c r="F63" i="2"/>
  <c r="I63" i="2"/>
  <c r="F64" i="2"/>
  <c r="I64" i="2"/>
  <c r="F65" i="2"/>
  <c r="I65" i="2"/>
  <c r="F66" i="2"/>
  <c r="I66" i="2"/>
  <c r="F67" i="2"/>
  <c r="I67" i="2"/>
  <c r="F68" i="2"/>
  <c r="I68" i="2"/>
  <c r="F69" i="2"/>
  <c r="I69" i="2"/>
  <c r="F70" i="2"/>
  <c r="I70" i="2"/>
  <c r="F71" i="2"/>
  <c r="I71" i="2"/>
  <c r="F72" i="2"/>
  <c r="I72" i="2"/>
  <c r="F73" i="2"/>
  <c r="I73" i="2"/>
  <c r="F74" i="2"/>
  <c r="I74" i="2"/>
  <c r="F75" i="2"/>
  <c r="I75" i="2"/>
  <c r="F76" i="2"/>
  <c r="I76" i="2"/>
  <c r="F77" i="2"/>
  <c r="I77" i="2"/>
  <c r="F78" i="2"/>
  <c r="I78" i="2"/>
  <c r="F79" i="2"/>
  <c r="I79" i="2"/>
  <c r="F80" i="2"/>
  <c r="I80" i="2"/>
  <c r="F81" i="2"/>
  <c r="I81" i="2"/>
  <c r="F82" i="2"/>
  <c r="I82" i="2"/>
  <c r="F83" i="2"/>
  <c r="I83" i="2"/>
  <c r="F84" i="2"/>
  <c r="I84" i="2"/>
  <c r="F85" i="2"/>
  <c r="I85" i="2"/>
  <c r="F86" i="2"/>
  <c r="I86" i="2"/>
  <c r="F87" i="2"/>
  <c r="I87" i="2"/>
  <c r="F88" i="2"/>
  <c r="I88" i="2"/>
  <c r="F89" i="2"/>
  <c r="I89" i="2"/>
  <c r="F90" i="2"/>
  <c r="I90" i="2"/>
  <c r="F91" i="2"/>
  <c r="I91" i="2"/>
  <c r="F92" i="2"/>
  <c r="I92" i="2"/>
  <c r="F93" i="2"/>
  <c r="I93" i="2"/>
  <c r="F94" i="2"/>
  <c r="I94" i="2"/>
  <c r="F95" i="2"/>
  <c r="I95" i="2"/>
  <c r="F96" i="2"/>
  <c r="I96" i="2"/>
  <c r="F97" i="2"/>
  <c r="I97" i="2"/>
  <c r="F98" i="2"/>
  <c r="I98" i="2"/>
  <c r="F99" i="2"/>
  <c r="I99" i="2"/>
  <c r="F100" i="2"/>
  <c r="I100" i="2"/>
  <c r="F101" i="2"/>
  <c r="I101" i="2"/>
  <c r="F102" i="2"/>
  <c r="I102" i="2"/>
  <c r="F103" i="2"/>
  <c r="I103" i="2"/>
  <c r="F104" i="2"/>
  <c r="I104" i="2"/>
  <c r="F105" i="2"/>
  <c r="I105" i="2"/>
  <c r="F106" i="2"/>
  <c r="I106" i="2"/>
  <c r="F107" i="2"/>
  <c r="I107" i="2"/>
  <c r="F108" i="2"/>
  <c r="I108" i="2"/>
  <c r="F109" i="2"/>
  <c r="I109" i="2"/>
  <c r="F110" i="2"/>
  <c r="I110" i="2"/>
  <c r="F111" i="2"/>
  <c r="I111" i="2"/>
  <c r="F112" i="2"/>
  <c r="I112" i="2"/>
  <c r="F113" i="2"/>
  <c r="I113" i="2"/>
  <c r="F114" i="2"/>
  <c r="I114" i="2"/>
  <c r="F115" i="2"/>
  <c r="I115" i="2"/>
  <c r="F116" i="2"/>
  <c r="I116" i="2"/>
  <c r="F117" i="2"/>
  <c r="I117" i="2"/>
  <c r="F118" i="2"/>
  <c r="I118" i="2"/>
  <c r="F119" i="2"/>
  <c r="I119" i="2"/>
  <c r="F120" i="2"/>
  <c r="I120" i="2"/>
  <c r="F121" i="2"/>
  <c r="I121" i="2"/>
  <c r="F122" i="2"/>
  <c r="I122" i="2"/>
  <c r="F123" i="2"/>
  <c r="I123" i="2"/>
  <c r="F124" i="2"/>
  <c r="I124" i="2"/>
  <c r="F125" i="2"/>
  <c r="I125" i="2"/>
  <c r="F126" i="2"/>
  <c r="I126" i="2"/>
  <c r="F127" i="2"/>
  <c r="I127" i="2"/>
  <c r="F128" i="2"/>
  <c r="I128" i="2"/>
  <c r="F129" i="2"/>
  <c r="I129" i="2"/>
  <c r="F130" i="2"/>
  <c r="I130" i="2"/>
  <c r="F131" i="2"/>
  <c r="I131" i="2"/>
  <c r="F132" i="2"/>
  <c r="I132" i="2"/>
  <c r="F133" i="2"/>
  <c r="I133" i="2"/>
  <c r="F134" i="2"/>
  <c r="I134" i="2"/>
  <c r="F135" i="2"/>
  <c r="I135" i="2"/>
  <c r="F136" i="2"/>
  <c r="I136" i="2"/>
  <c r="F137" i="2"/>
  <c r="I137" i="2"/>
  <c r="F138" i="2"/>
  <c r="I138" i="2"/>
  <c r="F139" i="2"/>
  <c r="I139" i="2"/>
  <c r="F140" i="2"/>
  <c r="I140" i="2"/>
  <c r="F141" i="2"/>
  <c r="I141" i="2"/>
  <c r="F142" i="2"/>
  <c r="I142" i="2"/>
  <c r="F143" i="2"/>
  <c r="I143" i="2"/>
  <c r="F144" i="2"/>
  <c r="I144" i="2"/>
  <c r="F145" i="2"/>
  <c r="I145" i="2"/>
  <c r="F146" i="2"/>
  <c r="I146" i="2"/>
  <c r="F147" i="2"/>
  <c r="I147" i="2"/>
  <c r="F148" i="2"/>
  <c r="I148" i="2"/>
  <c r="F149" i="2"/>
  <c r="I149" i="2"/>
  <c r="F150" i="2"/>
  <c r="I150" i="2"/>
  <c r="F151" i="2"/>
  <c r="I151" i="2"/>
  <c r="F152" i="2"/>
  <c r="I152" i="2"/>
  <c r="F153" i="2"/>
  <c r="I153" i="2"/>
  <c r="F154" i="2"/>
  <c r="I154" i="2"/>
  <c r="F155" i="2"/>
  <c r="I155" i="2"/>
  <c r="F156" i="2"/>
  <c r="I156" i="2"/>
  <c r="F157" i="2"/>
  <c r="I157" i="2"/>
  <c r="F158" i="2"/>
  <c r="I158" i="2"/>
  <c r="F159" i="2"/>
  <c r="I159" i="2"/>
  <c r="F160" i="2"/>
  <c r="I160" i="2"/>
  <c r="F161" i="2"/>
  <c r="I161" i="2"/>
  <c r="F162" i="2"/>
  <c r="I162" i="2"/>
  <c r="F163" i="2"/>
  <c r="I163" i="2"/>
  <c r="F164" i="2"/>
  <c r="I164" i="2"/>
  <c r="F165" i="2"/>
  <c r="I165" i="2"/>
  <c r="F166" i="2"/>
  <c r="I166" i="2"/>
  <c r="F167" i="2"/>
  <c r="I167" i="2"/>
  <c r="F168" i="2"/>
  <c r="I168" i="2"/>
  <c r="F169" i="2"/>
  <c r="I169" i="2"/>
  <c r="F170" i="2"/>
  <c r="I170" i="2"/>
  <c r="F171" i="2"/>
  <c r="I171" i="2"/>
  <c r="F172" i="2"/>
  <c r="I172" i="2"/>
  <c r="F173" i="2"/>
  <c r="I173" i="2"/>
  <c r="F174" i="2"/>
  <c r="I174" i="2"/>
  <c r="F175" i="2"/>
  <c r="I175" i="2"/>
  <c r="F176" i="2"/>
  <c r="I176" i="2"/>
  <c r="F177" i="2"/>
  <c r="I177" i="2"/>
  <c r="F178" i="2"/>
  <c r="I178" i="2"/>
  <c r="F179" i="2"/>
  <c r="I179" i="2"/>
  <c r="F180" i="2"/>
  <c r="I180" i="2"/>
  <c r="F181" i="2"/>
  <c r="I181" i="2"/>
  <c r="F182" i="2"/>
  <c r="I182" i="2"/>
  <c r="F183" i="2"/>
  <c r="I183" i="2"/>
  <c r="F184" i="2"/>
  <c r="I184" i="2"/>
  <c r="F185" i="2"/>
  <c r="I185" i="2"/>
  <c r="F186" i="2"/>
  <c r="I186" i="2"/>
  <c r="F187" i="2"/>
  <c r="I187" i="2"/>
  <c r="F188" i="2"/>
  <c r="I188" i="2"/>
  <c r="F189" i="2"/>
  <c r="I189" i="2"/>
  <c r="F190" i="2"/>
  <c r="I190" i="2"/>
  <c r="F191" i="2"/>
  <c r="I191" i="2"/>
  <c r="F192" i="2"/>
  <c r="I192" i="2"/>
  <c r="F193" i="2"/>
  <c r="I193" i="2"/>
  <c r="F194" i="2"/>
  <c r="I194" i="2"/>
  <c r="F195" i="2"/>
  <c r="I195" i="2"/>
  <c r="F196" i="2"/>
  <c r="I196" i="2"/>
  <c r="F197" i="2"/>
  <c r="I197" i="2"/>
  <c r="F198" i="2"/>
  <c r="I198" i="2"/>
  <c r="F199" i="2"/>
  <c r="I199" i="2"/>
  <c r="F200" i="2"/>
  <c r="I200" i="2"/>
  <c r="F201" i="2"/>
  <c r="I201" i="2"/>
  <c r="F202" i="2"/>
  <c r="I202" i="2"/>
  <c r="F203" i="2"/>
  <c r="I203" i="2"/>
  <c r="F204" i="2"/>
  <c r="I204" i="2"/>
  <c r="F205" i="2"/>
  <c r="I205" i="2"/>
  <c r="F206" i="2"/>
  <c r="I206" i="2"/>
  <c r="F207" i="2"/>
  <c r="I207" i="2"/>
  <c r="F208" i="2"/>
  <c r="I208" i="2"/>
  <c r="F209" i="2"/>
  <c r="I209" i="2"/>
  <c r="F210" i="2"/>
  <c r="I210" i="2"/>
  <c r="F211" i="2"/>
  <c r="I211" i="2"/>
  <c r="F212" i="2"/>
  <c r="I212" i="2"/>
  <c r="F213" i="2"/>
  <c r="I213" i="2"/>
  <c r="F214" i="2"/>
  <c r="I214" i="2"/>
  <c r="F215" i="2"/>
  <c r="I215" i="2"/>
  <c r="F216" i="2"/>
  <c r="I216" i="2"/>
  <c r="F217" i="2"/>
  <c r="I217" i="2"/>
  <c r="F218" i="2"/>
  <c r="I218" i="2"/>
  <c r="F219" i="2"/>
  <c r="I219" i="2"/>
  <c r="F220" i="2"/>
  <c r="I220" i="2"/>
  <c r="F221" i="2"/>
  <c r="I221" i="2"/>
  <c r="F222" i="2"/>
  <c r="I222" i="2"/>
  <c r="F223" i="2"/>
  <c r="I223" i="2"/>
  <c r="F224" i="2"/>
  <c r="I224" i="2"/>
  <c r="F225" i="2"/>
  <c r="I225" i="2"/>
  <c r="F226" i="2"/>
  <c r="I226" i="2"/>
  <c r="F227" i="2"/>
  <c r="I227" i="2"/>
  <c r="F228" i="2"/>
  <c r="I228" i="2"/>
  <c r="F229" i="2"/>
  <c r="I229" i="2"/>
  <c r="F230" i="2"/>
  <c r="I230" i="2"/>
  <c r="F231" i="2"/>
  <c r="I231" i="2"/>
  <c r="F232" i="2"/>
  <c r="I232" i="2"/>
  <c r="F233" i="2"/>
  <c r="I233" i="2"/>
  <c r="F234" i="2"/>
  <c r="I234" i="2"/>
  <c r="F235" i="2"/>
  <c r="I235" i="2"/>
  <c r="F236" i="2"/>
  <c r="I236" i="2"/>
  <c r="F237" i="2"/>
  <c r="I237" i="2"/>
  <c r="F238" i="2"/>
  <c r="I238" i="2"/>
  <c r="F239" i="2"/>
  <c r="I239" i="2"/>
  <c r="F240" i="2"/>
  <c r="I240" i="2"/>
  <c r="F241" i="2"/>
  <c r="I241" i="2"/>
  <c r="F242" i="2"/>
  <c r="I242" i="2"/>
  <c r="F243" i="2"/>
  <c r="I243" i="2"/>
  <c r="F244" i="2"/>
  <c r="I244" i="2"/>
  <c r="F245" i="2"/>
  <c r="I245" i="2"/>
  <c r="F246" i="2"/>
  <c r="I246" i="2"/>
  <c r="F247" i="2"/>
  <c r="I247" i="2"/>
  <c r="F248" i="2"/>
  <c r="I248" i="2"/>
  <c r="F249" i="2"/>
  <c r="I249" i="2"/>
  <c r="F250" i="2"/>
  <c r="I250" i="2"/>
  <c r="F251" i="2"/>
  <c r="I251" i="2"/>
  <c r="F252" i="2"/>
  <c r="I252" i="2"/>
  <c r="F253" i="2"/>
  <c r="I253" i="2"/>
  <c r="F254" i="2"/>
  <c r="I254" i="2"/>
  <c r="F255" i="2"/>
  <c r="I255" i="2"/>
  <c r="F256" i="2"/>
  <c r="I256" i="2"/>
  <c r="F257" i="2"/>
  <c r="I257" i="2"/>
  <c r="F258" i="2"/>
  <c r="I258" i="2"/>
  <c r="F259" i="2"/>
  <c r="I259" i="2"/>
  <c r="F260" i="2"/>
  <c r="I260" i="2"/>
  <c r="F261" i="2"/>
  <c r="I261" i="2"/>
  <c r="F262" i="2"/>
  <c r="I262" i="2"/>
  <c r="F263" i="2"/>
  <c r="I263" i="2"/>
  <c r="F264" i="2"/>
  <c r="I264" i="2"/>
  <c r="F265" i="2"/>
  <c r="I265" i="2"/>
  <c r="F266" i="2"/>
  <c r="I266" i="2"/>
  <c r="F267" i="2"/>
  <c r="I267" i="2"/>
  <c r="F268" i="2"/>
  <c r="I268" i="2"/>
  <c r="F269" i="2"/>
  <c r="I269" i="2"/>
  <c r="F270" i="2"/>
  <c r="I270" i="2"/>
  <c r="F271" i="2"/>
  <c r="I271" i="2"/>
  <c r="F272" i="2"/>
  <c r="I272" i="2"/>
  <c r="F273" i="2"/>
  <c r="I273" i="2"/>
  <c r="F274" i="2"/>
  <c r="I274" i="2"/>
  <c r="F275" i="2"/>
  <c r="I275" i="2"/>
  <c r="F276" i="2"/>
  <c r="I276" i="2"/>
  <c r="F277" i="2"/>
  <c r="I277" i="2"/>
  <c r="F278" i="2"/>
  <c r="I278" i="2"/>
  <c r="F279" i="2"/>
  <c r="I279" i="2"/>
  <c r="F280" i="2"/>
  <c r="I280" i="2"/>
  <c r="F281" i="2"/>
  <c r="I281" i="2"/>
  <c r="F282" i="2"/>
  <c r="I282" i="2"/>
  <c r="F283" i="2"/>
  <c r="I283" i="2"/>
  <c r="F284" i="2"/>
  <c r="I284" i="2"/>
  <c r="F285" i="2"/>
  <c r="I285" i="2"/>
  <c r="F286" i="2"/>
  <c r="I286" i="2"/>
  <c r="AL1856" i="1" l="1"/>
  <c r="AL1848" i="1"/>
  <c r="Q1692" i="1"/>
  <c r="AL932" i="1"/>
  <c r="H16" i="1"/>
  <c r="I16" i="1" s="1"/>
  <c r="H14" i="1"/>
  <c r="I14" i="1" s="1"/>
  <c r="AL2067" i="1"/>
  <c r="AL1442" i="1"/>
  <c r="AL1426" i="1"/>
  <c r="AL1340" i="1"/>
  <c r="AL1292" i="1"/>
  <c r="AL888" i="1"/>
  <c r="AL730" i="1"/>
  <c r="AL680" i="1"/>
  <c r="AL1163" i="1"/>
  <c r="AL1041" i="1"/>
  <c r="AL1009" i="1"/>
  <c r="AL801" i="1"/>
  <c r="AL626" i="1"/>
  <c r="AL554" i="1"/>
  <c r="AL2267" i="1"/>
  <c r="AL1486" i="1"/>
  <c r="AL993" i="1"/>
  <c r="AL977" i="1"/>
  <c r="AL869" i="1"/>
  <c r="AL493" i="1"/>
  <c r="AL341" i="1"/>
  <c r="AI1204" i="1"/>
  <c r="AL325" i="1"/>
  <c r="AL1138" i="1"/>
  <c r="AL1475" i="1"/>
  <c r="AL2238" i="1"/>
  <c r="AL2136" i="1"/>
  <c r="AL2220" i="1"/>
  <c r="AL1792" i="1"/>
  <c r="AL545" i="1"/>
  <c r="AL2268" i="1"/>
  <c r="AL1960" i="1"/>
  <c r="AL1763" i="1"/>
  <c r="AL426" i="1"/>
  <c r="AA109" i="1"/>
  <c r="AL2262" i="1"/>
  <c r="AL2192" i="1"/>
  <c r="AL2120" i="1"/>
  <c r="AL2107" i="1"/>
  <c r="AL1954" i="1"/>
  <c r="AL1924" i="1"/>
  <c r="AL1787" i="1"/>
  <c r="AL1446" i="1"/>
  <c r="AL1346" i="1"/>
  <c r="AL1296" i="1"/>
  <c r="AL1182" i="1"/>
  <c r="AL1045" i="1"/>
  <c r="AL1013" i="1"/>
  <c r="AL997" i="1"/>
  <c r="AL981" i="1"/>
  <c r="AL950" i="1"/>
  <c r="AL892" i="1"/>
  <c r="AL873" i="1"/>
  <c r="AL857" i="1"/>
  <c r="AL833" i="1"/>
  <c r="AL803" i="1"/>
  <c r="AL760" i="1"/>
  <c r="AL742" i="1"/>
  <c r="AL726" i="1"/>
  <c r="AL682" i="1"/>
  <c r="AL630" i="1"/>
  <c r="AL606" i="1"/>
  <c r="AL2271" i="1"/>
  <c r="AL2258" i="1"/>
  <c r="AL2204" i="1"/>
  <c r="AL2116" i="1"/>
  <c r="AL2098" i="1"/>
  <c r="AL1543" i="1"/>
  <c r="AL1392" i="1"/>
  <c r="AL1332" i="1"/>
  <c r="AL1300" i="1"/>
  <c r="AL1247" i="1"/>
  <c r="AL1186" i="1"/>
  <c r="AL1095" i="1"/>
  <c r="AL1017" i="1"/>
  <c r="AL1001" i="1"/>
  <c r="AL985" i="1"/>
  <c r="AL952" i="1"/>
  <c r="AL896" i="1"/>
  <c r="AL877" i="1"/>
  <c r="AL861" i="1"/>
  <c r="AL837" i="1"/>
  <c r="AL805" i="1"/>
  <c r="AL746" i="1"/>
  <c r="AL719" i="1"/>
  <c r="AL636" i="1"/>
  <c r="AL601" i="1"/>
  <c r="AL450" i="1"/>
  <c r="AL143" i="1"/>
  <c r="AL2250" i="1"/>
  <c r="AL2151" i="1"/>
  <c r="AL2111" i="1"/>
  <c r="AL1999" i="1"/>
  <c r="AL1965" i="1"/>
  <c r="AL1946" i="1"/>
  <c r="AL1422" i="1"/>
  <c r="AL1394" i="1"/>
  <c r="AL1336" i="1"/>
  <c r="AL1288" i="1"/>
  <c r="AL1171" i="1"/>
  <c r="AL1159" i="1"/>
  <c r="AL1037" i="1"/>
  <c r="AL1021" i="1"/>
  <c r="AL1005" i="1"/>
  <c r="AL902" i="1"/>
  <c r="AL865" i="1"/>
  <c r="AL849" i="1"/>
  <c r="AL841" i="1"/>
  <c r="AL750" i="1"/>
  <c r="AL711" i="1"/>
  <c r="AL678" i="1"/>
  <c r="AL622" i="1"/>
  <c r="AL593" i="1"/>
  <c r="AL522" i="1"/>
  <c r="AL489" i="1"/>
  <c r="AL336" i="1"/>
  <c r="AA126" i="1"/>
  <c r="AJ122" i="1" s="1"/>
  <c r="AL1071" i="1"/>
  <c r="AL686" i="1"/>
  <c r="AL278" i="1"/>
  <c r="AL785" i="1"/>
  <c r="AL671" i="1"/>
  <c r="AL2279" i="1"/>
  <c r="AL2248" i="1"/>
  <c r="AL2196" i="1"/>
  <c r="AL2131" i="1"/>
  <c r="AL2082" i="1"/>
  <c r="AL2042" i="1"/>
  <c r="AL1353" i="1"/>
  <c r="AL1240" i="1"/>
  <c r="AL1232" i="1"/>
  <c r="AL1175" i="1"/>
  <c r="AL333" i="1"/>
  <c r="AA239" i="1"/>
  <c r="AI1647" i="1"/>
  <c r="AL2123" i="1"/>
  <c r="AL329" i="1"/>
  <c r="AL230" i="1"/>
  <c r="AH1057" i="1"/>
  <c r="AL2200" i="1"/>
  <c r="AL2160" i="1"/>
  <c r="AL2096" i="1"/>
  <c r="AL1379" i="1"/>
  <c r="AL1207" i="1"/>
  <c r="AL1179" i="1"/>
  <c r="AL809" i="1"/>
  <c r="AL796" i="1"/>
  <c r="AL656" i="1"/>
  <c r="AL400" i="1"/>
  <c r="AL321" i="1"/>
  <c r="AL124" i="1"/>
  <c r="AH1500" i="1"/>
  <c r="I2119" i="1"/>
  <c r="I2104" i="1"/>
  <c r="AL2224" i="1"/>
  <c r="AL1570" i="1"/>
  <c r="AL1216" i="1"/>
  <c r="AL1086" i="1"/>
  <c r="AL1063" i="1"/>
  <c r="AL972" i="1"/>
  <c r="AL940" i="1"/>
  <c r="AL931" i="1"/>
  <c r="AL828" i="1"/>
  <c r="AL772" i="1"/>
  <c r="AL696" i="1"/>
  <c r="AL549" i="1"/>
  <c r="AL536" i="1"/>
  <c r="AL242" i="1"/>
  <c r="AL128" i="1"/>
  <c r="AL2228" i="1"/>
  <c r="AL2202" i="1"/>
  <c r="AL2198" i="1"/>
  <c r="AL2194" i="1"/>
  <c r="AL2190" i="1"/>
  <c r="AL2014" i="1"/>
  <c r="AL1606" i="1"/>
  <c r="AL1563" i="1"/>
  <c r="AL1370" i="1"/>
  <c r="AL1149" i="1"/>
  <c r="AL1082" i="1"/>
  <c r="AL820" i="1"/>
  <c r="AL781" i="1"/>
  <c r="AL762" i="1"/>
  <c r="AL758" i="1"/>
  <c r="AL752" i="1"/>
  <c r="AL748" i="1"/>
  <c r="AL744" i="1"/>
  <c r="AL662" i="1"/>
  <c r="AL648" i="1"/>
  <c r="AL434" i="1"/>
  <c r="AL391" i="1"/>
  <c r="AL247" i="1"/>
  <c r="AL153" i="1"/>
  <c r="AL22" i="1"/>
  <c r="AL2234" i="1"/>
  <c r="AL2176" i="1"/>
  <c r="AL2074" i="1"/>
  <c r="AL2018" i="1"/>
  <c r="AL1661" i="1"/>
  <c r="AL1590" i="1"/>
  <c r="AL1554" i="1"/>
  <c r="AL1077" i="1"/>
  <c r="AL963" i="1"/>
  <c r="AL949" i="1"/>
  <c r="AL947" i="1"/>
  <c r="AL936" i="1"/>
  <c r="AL794" i="1"/>
  <c r="AL667" i="1"/>
  <c r="AL638" i="1"/>
  <c r="AL540" i="1"/>
  <c r="AL527" i="1"/>
  <c r="AL415" i="1"/>
  <c r="AL396" i="1"/>
  <c r="AL267" i="1"/>
  <c r="AL236" i="1"/>
  <c r="AL119" i="1"/>
  <c r="AL105" i="1"/>
  <c r="AI1352" i="1"/>
  <c r="I972" i="1"/>
  <c r="I391" i="1"/>
  <c r="I772" i="1"/>
  <c r="AH2277" i="1"/>
  <c r="AH2146" i="1"/>
  <c r="AH2135" i="1"/>
  <c r="AH1847" i="1"/>
  <c r="AH2216" i="1"/>
  <c r="AH2127" i="1"/>
  <c r="AH1996" i="1"/>
  <c r="AH1964" i="1"/>
  <c r="AH1836" i="1"/>
  <c r="AH1624" i="1"/>
  <c r="AL2155" i="1"/>
  <c r="AL1506" i="1"/>
  <c r="AL1460" i="1"/>
  <c r="AL1395" i="1"/>
  <c r="AL1393" i="1"/>
  <c r="AL1391" i="1"/>
  <c r="AL1344" i="1"/>
  <c r="AL1338" i="1"/>
  <c r="AL1334" i="1"/>
  <c r="AL1330" i="1"/>
  <c r="AL1043" i="1"/>
  <c r="AL1039" i="1"/>
  <c r="AL1035" i="1"/>
  <c r="AL908" i="1"/>
  <c r="AL904" i="1"/>
  <c r="AL898" i="1"/>
  <c r="AL894" i="1"/>
  <c r="AL890" i="1"/>
  <c r="AL835" i="1"/>
  <c r="AL597" i="1"/>
  <c r="AL520" i="1"/>
  <c r="AL72" i="1"/>
  <c r="AI2157" i="1"/>
  <c r="AI2095" i="1"/>
  <c r="AI2090" i="1"/>
  <c r="AI2056" i="1"/>
  <c r="AI1791" i="1"/>
  <c r="AI1500" i="1"/>
  <c r="AH2240" i="1"/>
  <c r="AH563" i="1"/>
  <c r="AL2260" i="1"/>
  <c r="AL2102" i="1"/>
  <c r="AL1306" i="1"/>
  <c r="AL1096" i="1"/>
  <c r="AL608" i="1"/>
  <c r="AJ764" i="1"/>
  <c r="AH2245" i="1"/>
  <c r="AL2276" i="1"/>
  <c r="AL2147" i="1"/>
  <c r="AL1827" i="1"/>
  <c r="AL1525" i="1"/>
  <c r="AL1318" i="1"/>
  <c r="AL1274" i="1"/>
  <c r="AL1231" i="1"/>
  <c r="AL1053" i="1"/>
  <c r="AL1023" i="1"/>
  <c r="AL1019" i="1"/>
  <c r="AL1015" i="1"/>
  <c r="AL1011" i="1"/>
  <c r="AL1007" i="1"/>
  <c r="AL1003" i="1"/>
  <c r="AL999" i="1"/>
  <c r="AL995" i="1"/>
  <c r="AL987" i="1"/>
  <c r="AL983" i="1"/>
  <c r="AL979" i="1"/>
  <c r="AL875" i="1"/>
  <c r="AL871" i="1"/>
  <c r="AL867" i="1"/>
  <c r="AL863" i="1"/>
  <c r="AL804" i="1"/>
  <c r="AL802" i="1"/>
  <c r="AL683" i="1"/>
  <c r="AL681" i="1"/>
  <c r="AL679" i="1"/>
  <c r="AL628" i="1"/>
  <c r="AL624" i="1"/>
  <c r="AL620" i="1"/>
  <c r="AL491" i="1"/>
  <c r="AL486" i="1"/>
  <c r="AH1204" i="1"/>
  <c r="AH764" i="1"/>
  <c r="AH571" i="1"/>
  <c r="AH519" i="1"/>
  <c r="AH264" i="1"/>
  <c r="H2133" i="1"/>
  <c r="H2127" i="1" s="1"/>
  <c r="AL2133" i="1"/>
  <c r="H2038" i="1"/>
  <c r="I2038" i="1" s="1"/>
  <c r="AL2038" i="1"/>
  <c r="H2024" i="1"/>
  <c r="I2024" i="1" s="1"/>
  <c r="AL2024" i="1"/>
  <c r="H1938" i="1"/>
  <c r="I1938" i="1" s="1"/>
  <c r="N1938" i="1" s="1"/>
  <c r="O1916" i="1" s="1"/>
  <c r="AL1938" i="1"/>
  <c r="H1920" i="1"/>
  <c r="I1920" i="1" s="1"/>
  <c r="AL1920" i="1"/>
  <c r="H1777" i="1"/>
  <c r="I1777" i="1" s="1"/>
  <c r="AL1777" i="1"/>
  <c r="H1756" i="1"/>
  <c r="I1756" i="1" s="1"/>
  <c r="N1756" i="1" s="1"/>
  <c r="O1725" i="1" s="1"/>
  <c r="AL1756" i="1"/>
  <c r="H1726" i="1"/>
  <c r="I1726" i="1" s="1"/>
  <c r="AL1726" i="1"/>
  <c r="H1688" i="1"/>
  <c r="I1688" i="1" s="1"/>
  <c r="N1688" i="1" s="1"/>
  <c r="AL1688" i="1"/>
  <c r="H1686" i="1"/>
  <c r="I1686" i="1" s="1"/>
  <c r="N1686" i="1" s="1"/>
  <c r="AL1686" i="1"/>
  <c r="H1388" i="1"/>
  <c r="H1387" i="1" s="1"/>
  <c r="U1387" i="1" s="1"/>
  <c r="AL1388" i="1"/>
  <c r="H475" i="1"/>
  <c r="I475" i="1" s="1"/>
  <c r="AL475" i="1"/>
  <c r="H353" i="1"/>
  <c r="I353" i="1" s="1"/>
  <c r="AL353" i="1"/>
  <c r="H331" i="1"/>
  <c r="AL331" i="1"/>
  <c r="H260" i="1"/>
  <c r="I260" i="1" s="1"/>
  <c r="N260" i="1" s="1"/>
  <c r="AL260" i="1"/>
  <c r="H95" i="1"/>
  <c r="I95" i="1" s="1"/>
  <c r="AL95" i="1"/>
  <c r="H85" i="1"/>
  <c r="I85" i="1" s="1"/>
  <c r="AL85" i="1"/>
  <c r="H1966" i="1"/>
  <c r="I1966" i="1" s="1"/>
  <c r="AL1966" i="1"/>
  <c r="H1820" i="1"/>
  <c r="I1820" i="1" s="1"/>
  <c r="AL1820" i="1"/>
  <c r="H1797" i="1"/>
  <c r="H1796" i="1" s="1"/>
  <c r="AL1797" i="1"/>
  <c r="H1676" i="1"/>
  <c r="I1676" i="1" s="1"/>
  <c r="AL1676" i="1"/>
  <c r="H1548" i="1"/>
  <c r="I1548" i="1" s="1"/>
  <c r="AL1548" i="1"/>
  <c r="H1373" i="1"/>
  <c r="I1373" i="1" s="1"/>
  <c r="AL1373" i="1"/>
  <c r="AL2281" i="1"/>
  <c r="AL2108" i="1"/>
  <c r="AL2086" i="1"/>
  <c r="AL2046" i="1"/>
  <c r="AL1928" i="1"/>
  <c r="AL1887" i="1"/>
  <c r="AL1861" i="1"/>
  <c r="AL1832" i="1"/>
  <c r="AL1805" i="1"/>
  <c r="AL1732" i="1"/>
  <c r="AL1699" i="1"/>
  <c r="AL1672" i="1"/>
  <c r="AL1625" i="1"/>
  <c r="AL1235" i="1"/>
  <c r="AL1226" i="1"/>
  <c r="AL1116" i="1"/>
  <c r="AL879" i="1"/>
  <c r="AL645" i="1"/>
  <c r="AL587" i="1"/>
  <c r="AL357" i="1"/>
  <c r="H2054" i="1"/>
  <c r="I2054" i="1" s="1"/>
  <c r="N2054" i="1" s="1"/>
  <c r="O2023" i="1" s="1"/>
  <c r="AL2054" i="1"/>
  <c r="H2050" i="1"/>
  <c r="I2050" i="1" s="1"/>
  <c r="AL2050" i="1"/>
  <c r="H2034" i="1"/>
  <c r="I2034" i="1" s="1"/>
  <c r="AL2034" i="1"/>
  <c r="H2016" i="1"/>
  <c r="I2016" i="1" s="1"/>
  <c r="AL2016" i="1"/>
  <c r="H1869" i="1"/>
  <c r="I1869" i="1" s="1"/>
  <c r="N1869" i="1" s="1"/>
  <c r="O1858" i="1" s="1"/>
  <c r="AL1869" i="1"/>
  <c r="H1740" i="1"/>
  <c r="I1740" i="1" s="1"/>
  <c r="AL1740" i="1"/>
  <c r="H1714" i="1"/>
  <c r="I1714" i="1" s="1"/>
  <c r="AL1714" i="1"/>
  <c r="H1433" i="1"/>
  <c r="H1432" i="1" s="1"/>
  <c r="S1432" i="1" s="1"/>
  <c r="AL1433" i="1"/>
  <c r="H1327" i="1"/>
  <c r="I1327" i="1" s="1"/>
  <c r="N1327" i="1" s="1"/>
  <c r="O1320" i="1" s="1"/>
  <c r="AL1327" i="1"/>
  <c r="H1060" i="1"/>
  <c r="I1060" i="1" s="1"/>
  <c r="AL1060" i="1"/>
  <c r="I546" i="1"/>
  <c r="AA546" i="1"/>
  <c r="H409" i="1"/>
  <c r="I409" i="1" s="1"/>
  <c r="N409" i="1" s="1"/>
  <c r="AL409" i="1"/>
  <c r="H367" i="1"/>
  <c r="I367" i="1" s="1"/>
  <c r="N367" i="1" s="1"/>
  <c r="O345" i="1" s="1"/>
  <c r="AL367" i="1"/>
  <c r="H349" i="1"/>
  <c r="I349" i="1" s="1"/>
  <c r="AL349" i="1"/>
  <c r="H323" i="1"/>
  <c r="I323" i="1" s="1"/>
  <c r="AL323" i="1"/>
  <c r="H262" i="1"/>
  <c r="I262" i="1" s="1"/>
  <c r="N262" i="1" s="1"/>
  <c r="AL262" i="1"/>
  <c r="H220" i="1"/>
  <c r="I220" i="1" s="1"/>
  <c r="N220" i="1" s="1"/>
  <c r="O199" i="1" s="1"/>
  <c r="AL220" i="1"/>
  <c r="H216" i="1"/>
  <c r="I216" i="1" s="1"/>
  <c r="AL216" i="1"/>
  <c r="H206" i="1"/>
  <c r="I206" i="1" s="1"/>
  <c r="AL206" i="1"/>
  <c r="H202" i="1"/>
  <c r="I202" i="1" s="1"/>
  <c r="AL202" i="1"/>
  <c r="I116" i="1"/>
  <c r="AA116" i="1"/>
  <c r="H2121" i="1"/>
  <c r="I2121" i="1" s="1"/>
  <c r="AL2121" i="1"/>
  <c r="H1811" i="1"/>
  <c r="I1811" i="1" s="1"/>
  <c r="AL1811" i="1"/>
  <c r="H1707" i="1"/>
  <c r="I1707" i="1" s="1"/>
  <c r="AL1707" i="1"/>
  <c r="H1667" i="1"/>
  <c r="I1667" i="1" s="1"/>
  <c r="AL1667" i="1"/>
  <c r="H1557" i="1"/>
  <c r="I1557" i="1" s="1"/>
  <c r="AL1557" i="1"/>
  <c r="AL2259" i="1"/>
  <c r="AL2164" i="1"/>
  <c r="AL2263" i="1"/>
  <c r="AL2168" i="1"/>
  <c r="AL2153" i="1"/>
  <c r="AL2144" i="1"/>
  <c r="AL2112" i="1"/>
  <c r="AL2026" i="1"/>
  <c r="AL1980" i="1"/>
  <c r="AL1899" i="1"/>
  <c r="AL1816" i="1"/>
  <c r="AL1768" i="1"/>
  <c r="AL1744" i="1"/>
  <c r="AL1710" i="1"/>
  <c r="AL1629" i="1"/>
  <c r="AL1323" i="1"/>
  <c r="AL990" i="1"/>
  <c r="AL713" i="1"/>
  <c r="AL258" i="1"/>
  <c r="AL81" i="1"/>
  <c r="H2012" i="1"/>
  <c r="I2012" i="1" s="1"/>
  <c r="AL2012" i="1"/>
  <c r="H1978" i="1"/>
  <c r="I1978" i="1" s="1"/>
  <c r="N1978" i="1" s="1"/>
  <c r="AL1978" i="1"/>
  <c r="H1934" i="1"/>
  <c r="I1934" i="1" s="1"/>
  <c r="AL1934" i="1"/>
  <c r="H1903" i="1"/>
  <c r="I1903" i="1" s="1"/>
  <c r="AL1903" i="1"/>
  <c r="H1883" i="1"/>
  <c r="AL1883" i="1"/>
  <c r="H1879" i="1"/>
  <c r="AL1879" i="1"/>
  <c r="H1865" i="1"/>
  <c r="I1865" i="1" s="1"/>
  <c r="AL1865" i="1"/>
  <c r="H1830" i="1"/>
  <c r="H1828" i="1" s="1"/>
  <c r="AL1830" i="1"/>
  <c r="H1773" i="1"/>
  <c r="I1773" i="1" s="1"/>
  <c r="AL1773" i="1"/>
  <c r="H1752" i="1"/>
  <c r="I1752" i="1" s="1"/>
  <c r="AL1752" i="1"/>
  <c r="H1736" i="1"/>
  <c r="I1736" i="1" s="1"/>
  <c r="AL1736" i="1"/>
  <c r="H1718" i="1"/>
  <c r="I1718" i="1" s="1"/>
  <c r="AL1718" i="1"/>
  <c r="H1639" i="1"/>
  <c r="AL1639" i="1"/>
  <c r="H1633" i="1"/>
  <c r="I1633" i="1" s="1"/>
  <c r="AL1633" i="1"/>
  <c r="H1536" i="1"/>
  <c r="H1535" i="1" s="1"/>
  <c r="U1535" i="1" s="1"/>
  <c r="AL1536" i="1"/>
  <c r="H1503" i="1"/>
  <c r="I1503" i="1" s="1"/>
  <c r="AL1503" i="1"/>
  <c r="H883" i="1"/>
  <c r="I883" i="1" s="1"/>
  <c r="AL883" i="1"/>
  <c r="H799" i="1"/>
  <c r="H798" i="1" s="1"/>
  <c r="U798" i="1" s="1"/>
  <c r="AL799" i="1"/>
  <c r="H765" i="1"/>
  <c r="AL765" i="1"/>
  <c r="H407" i="1"/>
  <c r="I407" i="1" s="1"/>
  <c r="AL407" i="1"/>
  <c r="I392" i="1"/>
  <c r="AA392" i="1"/>
  <c r="AJ385" i="1" s="1"/>
  <c r="H327" i="1"/>
  <c r="I327" i="1" s="1"/>
  <c r="AL327" i="1"/>
  <c r="H91" i="1"/>
  <c r="I91" i="1" s="1"/>
  <c r="AL91" i="1"/>
  <c r="H77" i="1"/>
  <c r="AL77" i="1"/>
  <c r="H1653" i="1"/>
  <c r="I1653" i="1" s="1"/>
  <c r="AL1653" i="1"/>
  <c r="AL2283" i="1"/>
  <c r="AL2252" i="1"/>
  <c r="AL2236" i="1"/>
  <c r="AL2232" i="1"/>
  <c r="AL2226" i="1"/>
  <c r="AL2222" i="1"/>
  <c r="AL2217" i="1"/>
  <c r="AL2129" i="1"/>
  <c r="AL2030" i="1"/>
  <c r="AL2008" i="1"/>
  <c r="AL1982" i="1"/>
  <c r="AL1948" i="1"/>
  <c r="AL1783" i="1"/>
  <c r="AL1748" i="1"/>
  <c r="AL1643" i="1"/>
  <c r="AL1471" i="1"/>
  <c r="AL1360" i="1"/>
  <c r="AL943" i="1"/>
  <c r="AL210" i="1"/>
  <c r="AI1985" i="1"/>
  <c r="AI910" i="1"/>
  <c r="AH2264" i="1"/>
  <c r="AH2256" i="1"/>
  <c r="AH2206" i="1"/>
  <c r="AH2173" i="1"/>
  <c r="AH2157" i="1"/>
  <c r="AH2114" i="1"/>
  <c r="AH2106" i="1"/>
  <c r="AH2095" i="1"/>
  <c r="AH2090" i="1"/>
  <c r="AH2066" i="1"/>
  <c r="AH2056" i="1"/>
  <c r="AH1985" i="1"/>
  <c r="AH1956" i="1"/>
  <c r="AH1945" i="1"/>
  <c r="AH1791" i="1"/>
  <c r="AH1583" i="1"/>
  <c r="AH1352" i="1"/>
  <c r="AH1287" i="1"/>
  <c r="AI2256" i="1"/>
  <c r="AI2146" i="1"/>
  <c r="AI2135" i="1"/>
  <c r="AI2127" i="1"/>
  <c r="I1816" i="1"/>
  <c r="AH1647" i="1"/>
  <c r="I2144" i="1"/>
  <c r="I2143" i="1" s="1"/>
  <c r="J2143" i="1" s="1"/>
  <c r="I2136" i="1"/>
  <c r="AL2207" i="1"/>
  <c r="AL1976" i="1"/>
  <c r="AL1914" i="1"/>
  <c r="AL1616" i="1"/>
  <c r="AL1610" i="1"/>
  <c r="AL1594" i="1"/>
  <c r="AL1574" i="1"/>
  <c r="AL1492" i="1"/>
  <c r="AL1450" i="1"/>
  <c r="AL1430" i="1"/>
  <c r="AL1278" i="1"/>
  <c r="AL1190" i="1"/>
  <c r="AA1707" i="1"/>
  <c r="AI1057" i="1"/>
  <c r="AH698" i="1"/>
  <c r="AH642" i="1"/>
  <c r="I803" i="1"/>
  <c r="N803" i="1" s="1"/>
  <c r="AL2273" i="1"/>
  <c r="AL2212" i="1"/>
  <c r="AL2057" i="1"/>
  <c r="AL1824" i="1"/>
  <c r="AL1680" i="1"/>
  <c r="AL1648" i="1"/>
  <c r="AL1620" i="1"/>
  <c r="AL1614" i="1"/>
  <c r="AL1598" i="1"/>
  <c r="AL1578" i="1"/>
  <c r="AL1539" i="1"/>
  <c r="AL1496" i="1"/>
  <c r="AL1478" i="1"/>
  <c r="AL1466" i="1"/>
  <c r="AL1454" i="1"/>
  <c r="AL1438" i="1"/>
  <c r="AL1314" i="1"/>
  <c r="AL1302" i="1"/>
  <c r="AL1298" i="1"/>
  <c r="AL1294" i="1"/>
  <c r="AL1290" i="1"/>
  <c r="AL1282" i="1"/>
  <c r="AL1245" i="1"/>
  <c r="AL1196" i="1"/>
  <c r="AI965" i="1"/>
  <c r="AI764" i="1"/>
  <c r="AI571" i="1"/>
  <c r="AH1940" i="1"/>
  <c r="AH1906" i="1"/>
  <c r="AH1858" i="1"/>
  <c r="AH1807" i="1"/>
  <c r="AH1397" i="1"/>
  <c r="AH1389" i="1"/>
  <c r="AH1249" i="1"/>
  <c r="AL2091" i="1"/>
  <c r="AL2062" i="1"/>
  <c r="AL1758" i="1"/>
  <c r="AL1723" i="1"/>
  <c r="AL1602" i="1"/>
  <c r="AL1586" i="1"/>
  <c r="AL1541" i="1"/>
  <c r="AL1482" i="1"/>
  <c r="AI2245" i="1"/>
  <c r="AI2206" i="1"/>
  <c r="AI2114" i="1"/>
  <c r="AI2106" i="1"/>
  <c r="AI1945" i="1"/>
  <c r="AI1757" i="1"/>
  <c r="AI1537" i="1"/>
  <c r="H2010" i="1"/>
  <c r="I2010" i="1" s="1"/>
  <c r="AL2010" i="1"/>
  <c r="H1983" i="1"/>
  <c r="I1983" i="1" s="1"/>
  <c r="N1983" i="1" s="1"/>
  <c r="AL1983" i="1"/>
  <c r="H1981" i="1"/>
  <c r="I1981" i="1" s="1"/>
  <c r="N1981" i="1" s="1"/>
  <c r="AL1981" i="1"/>
  <c r="H1979" i="1"/>
  <c r="AL1979" i="1"/>
  <c r="H1469" i="1"/>
  <c r="AL1469" i="1"/>
  <c r="H1173" i="1"/>
  <c r="AL1173" i="1"/>
  <c r="H1058" i="1"/>
  <c r="I1058" i="1" s="1"/>
  <c r="AL1058" i="1"/>
  <c r="H767" i="1"/>
  <c r="I767" i="1" s="1"/>
  <c r="AL767" i="1"/>
  <c r="H717" i="1"/>
  <c r="I717" i="1" s="1"/>
  <c r="AL717" i="1"/>
  <c r="H599" i="1"/>
  <c r="I599" i="1" s="1"/>
  <c r="AL599" i="1"/>
  <c r="H560" i="1"/>
  <c r="I560" i="1" s="1"/>
  <c r="N560" i="1" s="1"/>
  <c r="AL560" i="1"/>
  <c r="H556" i="1"/>
  <c r="I556" i="1" s="1"/>
  <c r="AL556" i="1"/>
  <c r="H517" i="1"/>
  <c r="I517" i="1" s="1"/>
  <c r="N517" i="1" s="1"/>
  <c r="O495" i="1" s="1"/>
  <c r="R495" i="1" s="1"/>
  <c r="AL517" i="1"/>
  <c r="H441" i="1"/>
  <c r="I441" i="1" s="1"/>
  <c r="AL441" i="1"/>
  <c r="H408" i="1"/>
  <c r="I408" i="1" s="1"/>
  <c r="N408" i="1" s="1"/>
  <c r="AL408" i="1"/>
  <c r="H355" i="1"/>
  <c r="I355" i="1" s="1"/>
  <c r="AL355" i="1"/>
  <c r="H259" i="1"/>
  <c r="I259" i="1" s="1"/>
  <c r="N259" i="1" s="1"/>
  <c r="AL259" i="1"/>
  <c r="H208" i="1"/>
  <c r="I208" i="1" s="1"/>
  <c r="AL208" i="1"/>
  <c r="H163" i="1"/>
  <c r="H162" i="1" s="1"/>
  <c r="S162" i="1" s="1"/>
  <c r="AL163" i="1"/>
  <c r="H160" i="1"/>
  <c r="I160" i="1" s="1"/>
  <c r="N160" i="1" s="1"/>
  <c r="O155" i="1" s="1"/>
  <c r="AL160" i="1"/>
  <c r="H1234" i="1"/>
  <c r="I1234" i="1" s="1"/>
  <c r="AL1234" i="1"/>
  <c r="H1122" i="1"/>
  <c r="I1122" i="1" s="1"/>
  <c r="AL1122" i="1"/>
  <c r="H1105" i="1"/>
  <c r="I1105" i="1" s="1"/>
  <c r="AL1105" i="1"/>
  <c r="H1085" i="1"/>
  <c r="I1085" i="1" s="1"/>
  <c r="AL1085" i="1"/>
  <c r="H1080" i="1"/>
  <c r="I1080" i="1" s="1"/>
  <c r="AL1080" i="1"/>
  <c r="H1076" i="1"/>
  <c r="I1076" i="1" s="1"/>
  <c r="AL1076" i="1"/>
  <c r="H1069" i="1"/>
  <c r="H1062" i="1" s="1"/>
  <c r="Q1062" i="1" s="1"/>
  <c r="AL1069" i="1"/>
  <c r="H970" i="1"/>
  <c r="I970" i="1" s="1"/>
  <c r="AL970" i="1"/>
  <c r="H960" i="1"/>
  <c r="H959" i="1" s="1"/>
  <c r="AL960" i="1"/>
  <c r="AL2266" i="1"/>
  <c r="AL2180" i="1"/>
  <c r="AL2149" i="1"/>
  <c r="AL2119" i="1"/>
  <c r="AL2104" i="1"/>
  <c r="AL2088" i="1"/>
  <c r="AL2084" i="1"/>
  <c r="AL2078" i="1"/>
  <c r="AL1988" i="1"/>
  <c r="AL1867" i="1"/>
  <c r="AL1863" i="1"/>
  <c r="AL1859" i="1"/>
  <c r="AL1385" i="1"/>
  <c r="AL1114" i="1"/>
  <c r="AL1030" i="1"/>
  <c r="AL945" i="1"/>
  <c r="AL135" i="1"/>
  <c r="AA1676" i="1"/>
  <c r="AA1653" i="1"/>
  <c r="H1936" i="1"/>
  <c r="I1936" i="1" s="1"/>
  <c r="AL1936" i="1"/>
  <c r="H1932" i="1"/>
  <c r="I1932" i="1" s="1"/>
  <c r="AL1932" i="1"/>
  <c r="H1897" i="1"/>
  <c r="I1897" i="1" s="1"/>
  <c r="AL1897" i="1"/>
  <c r="H1685" i="1"/>
  <c r="I1685" i="1" s="1"/>
  <c r="N1685" i="1" s="1"/>
  <c r="AL1685" i="1"/>
  <c r="H1533" i="1"/>
  <c r="H1532" i="1" s="1"/>
  <c r="AL1533" i="1"/>
  <c r="H1321" i="1"/>
  <c r="AL1321" i="1"/>
  <c r="H1177" i="1"/>
  <c r="I1177" i="1" s="1"/>
  <c r="AL1177" i="1"/>
  <c r="H1090" i="1"/>
  <c r="H1089" i="1" s="1"/>
  <c r="AL1090" i="1"/>
  <c r="AA1085" i="1"/>
  <c r="H885" i="1"/>
  <c r="I885" i="1" s="1"/>
  <c r="N885" i="1" s="1"/>
  <c r="O878" i="1" s="1"/>
  <c r="AL885" i="1"/>
  <c r="H881" i="1"/>
  <c r="I881" i="1" s="1"/>
  <c r="AL881" i="1"/>
  <c r="I805" i="1"/>
  <c r="N805" i="1" s="1"/>
  <c r="AA805" i="1"/>
  <c r="H735" i="1"/>
  <c r="AL735" i="1"/>
  <c r="H729" i="1"/>
  <c r="I729" i="1" s="1"/>
  <c r="AL729" i="1"/>
  <c r="H701" i="1"/>
  <c r="I701" i="1" s="1"/>
  <c r="AL701" i="1"/>
  <c r="H591" i="1"/>
  <c r="I591" i="1" s="1"/>
  <c r="AL591" i="1"/>
  <c r="H499" i="1"/>
  <c r="I499" i="1" s="1"/>
  <c r="AL499" i="1"/>
  <c r="H481" i="1"/>
  <c r="I481" i="1" s="1"/>
  <c r="AL481" i="1"/>
  <c r="H461" i="1"/>
  <c r="I461" i="1" s="1"/>
  <c r="AL461" i="1"/>
  <c r="H457" i="1"/>
  <c r="I457" i="1" s="1"/>
  <c r="AL457" i="1"/>
  <c r="H365" i="1"/>
  <c r="I365" i="1" s="1"/>
  <c r="AL365" i="1"/>
  <c r="H297" i="1"/>
  <c r="I297" i="1" s="1"/>
  <c r="N297" i="1" s="1"/>
  <c r="O286" i="1" s="1"/>
  <c r="AL297" i="1"/>
  <c r="H218" i="1"/>
  <c r="I218" i="1" s="1"/>
  <c r="AL218" i="1"/>
  <c r="H200" i="1"/>
  <c r="AL200" i="1"/>
  <c r="H97" i="1"/>
  <c r="I97" i="1" s="1"/>
  <c r="N97" i="1" s="1"/>
  <c r="O76" i="1" s="1"/>
  <c r="AL97" i="1"/>
  <c r="H87" i="1"/>
  <c r="I87" i="1" s="1"/>
  <c r="AL87" i="1"/>
  <c r="H79" i="1"/>
  <c r="I79" i="1" s="1"/>
  <c r="AL79" i="1"/>
  <c r="H53" i="1"/>
  <c r="I53" i="1" s="1"/>
  <c r="AL53" i="1"/>
  <c r="H29" i="1"/>
  <c r="I29" i="1" s="1"/>
  <c r="AL29" i="1"/>
  <c r="H1997" i="1"/>
  <c r="I1997" i="1" s="1"/>
  <c r="AL1997" i="1"/>
  <c r="H1968" i="1"/>
  <c r="I1968" i="1" s="1"/>
  <c r="AL1968" i="1"/>
  <c r="AL2052" i="1"/>
  <c r="AL2044" i="1"/>
  <c r="AL2036" i="1"/>
  <c r="AL2028" i="1"/>
  <c r="AL1885" i="1"/>
  <c r="AL1877" i="1"/>
  <c r="AL1822" i="1"/>
  <c r="AL1641" i="1"/>
  <c r="AL61" i="1"/>
  <c r="AI2023" i="1"/>
  <c r="AH2023" i="1"/>
  <c r="AH2007" i="1"/>
  <c r="AH1977" i="1"/>
  <c r="AH1916" i="1"/>
  <c r="AH1874" i="1"/>
  <c r="AH1815" i="1"/>
  <c r="AH1477" i="1"/>
  <c r="AH1408" i="1"/>
  <c r="AH1357" i="1"/>
  <c r="AH1140" i="1"/>
  <c r="H1901" i="1"/>
  <c r="I1901" i="1" s="1"/>
  <c r="AL1901" i="1"/>
  <c r="H1893" i="1"/>
  <c r="I1893" i="1" s="1"/>
  <c r="AL1893" i="1"/>
  <c r="H1501" i="1"/>
  <c r="AL1501" i="1"/>
  <c r="H1473" i="1"/>
  <c r="AL1473" i="1"/>
  <c r="H1325" i="1"/>
  <c r="I1325" i="1" s="1"/>
  <c r="AL1325" i="1"/>
  <c r="H1205" i="1"/>
  <c r="I1205" i="1" s="1"/>
  <c r="AL1205" i="1"/>
  <c r="H913" i="1"/>
  <c r="I913" i="1" s="1"/>
  <c r="AL913" i="1"/>
  <c r="H725" i="1"/>
  <c r="I725" i="1" s="1"/>
  <c r="AL725" i="1"/>
  <c r="H513" i="1"/>
  <c r="AL513" i="1"/>
  <c r="H503" i="1"/>
  <c r="I503" i="1" s="1"/>
  <c r="AL503" i="1"/>
  <c r="H445" i="1"/>
  <c r="I445" i="1" s="1"/>
  <c r="AL445" i="1"/>
  <c r="H437" i="1"/>
  <c r="I437" i="1" s="1"/>
  <c r="AL437" i="1"/>
  <c r="H412" i="1"/>
  <c r="AL412" i="1"/>
  <c r="H410" i="1"/>
  <c r="AL410" i="1"/>
  <c r="H361" i="1"/>
  <c r="AL361" i="1"/>
  <c r="H305" i="1"/>
  <c r="I305" i="1" s="1"/>
  <c r="AL305" i="1"/>
  <c r="H289" i="1"/>
  <c r="I289" i="1" s="1"/>
  <c r="AL289" i="1"/>
  <c r="H257" i="1"/>
  <c r="AL257" i="1"/>
  <c r="H214" i="1"/>
  <c r="I214" i="1" s="1"/>
  <c r="AL214" i="1"/>
  <c r="H204" i="1"/>
  <c r="AL204" i="1"/>
  <c r="H139" i="1"/>
  <c r="I139" i="1" s="1"/>
  <c r="N139" i="1" s="1"/>
  <c r="AL139" i="1"/>
  <c r="H137" i="1"/>
  <c r="AL137" i="1"/>
  <c r="I105" i="1"/>
  <c r="AA105" i="1"/>
  <c r="H93" i="1"/>
  <c r="I93" i="1" s="1"/>
  <c r="AL93" i="1"/>
  <c r="H83" i="1"/>
  <c r="AL83" i="1"/>
  <c r="H1963" i="1"/>
  <c r="I1963" i="1" s="1"/>
  <c r="AL1963" i="1"/>
  <c r="H1959" i="1"/>
  <c r="I1959" i="1" s="1"/>
  <c r="AL1959" i="1"/>
  <c r="H1952" i="1"/>
  <c r="I1952" i="1" s="1"/>
  <c r="AL1952" i="1"/>
  <c r="H1854" i="1"/>
  <c r="H1847" i="1" s="1"/>
  <c r="AL1854" i="1"/>
  <c r="H1561" i="1"/>
  <c r="I1561" i="1" s="1"/>
  <c r="AL1561" i="1"/>
  <c r="H1255" i="1"/>
  <c r="H1254" i="1" s="1"/>
  <c r="Q1254" i="1" s="1"/>
  <c r="AL1255" i="1"/>
  <c r="AL2270" i="1"/>
  <c r="AL2184" i="1"/>
  <c r="AL2048" i="1"/>
  <c r="AL2040" i="1"/>
  <c r="AL2032" i="1"/>
  <c r="AL1889" i="1"/>
  <c r="AL1881" i="1"/>
  <c r="AL1875" i="1"/>
  <c r="AL1645" i="1"/>
  <c r="AL1635" i="1"/>
  <c r="AL1631" i="1"/>
  <c r="AL1627" i="1"/>
  <c r="AL1265" i="1"/>
  <c r="AL1212" i="1"/>
  <c r="AL673" i="1"/>
  <c r="AL558" i="1"/>
  <c r="AL453" i="1"/>
  <c r="AL293" i="1"/>
  <c r="AA2119" i="1"/>
  <c r="AI1956" i="1"/>
  <c r="AL2282" i="1"/>
  <c r="AL2280" i="1"/>
  <c r="AL2278" i="1"/>
  <c r="AL2187" i="1"/>
  <c r="AL2174" i="1"/>
  <c r="AL2162" i="1"/>
  <c r="AL2158" i="1"/>
  <c r="AL2132" i="1"/>
  <c r="AL2130" i="1"/>
  <c r="AL2115" i="1"/>
  <c r="AL2070" i="1"/>
  <c r="AL2005" i="1"/>
  <c r="AL1674" i="1"/>
  <c r="AL1237" i="1"/>
  <c r="AL507" i="1"/>
  <c r="AL156" i="1"/>
  <c r="AJ2206" i="1"/>
  <c r="AH414" i="1"/>
  <c r="O1057" i="1"/>
  <c r="O414" i="1"/>
  <c r="AI563" i="1"/>
  <c r="O519" i="1"/>
  <c r="I1280" i="1"/>
  <c r="I1276" i="1"/>
  <c r="AJ1249" i="1"/>
  <c r="AJ1204" i="1"/>
  <c r="AJ2216" i="1"/>
  <c r="I2248" i="1"/>
  <c r="AA2248" i="1"/>
  <c r="AA1968" i="1"/>
  <c r="H1133" i="1"/>
  <c r="I1133" i="1" s="1"/>
  <c r="AL1133" i="1"/>
  <c r="AA1105" i="1"/>
  <c r="AJ1102" i="1" s="1"/>
  <c r="H372" i="1"/>
  <c r="I372" i="1" s="1"/>
  <c r="AL372" i="1"/>
  <c r="H339" i="1"/>
  <c r="I339" i="1" s="1"/>
  <c r="AL339" i="1"/>
  <c r="H252" i="1"/>
  <c r="I252" i="1" s="1"/>
  <c r="I251" i="1" s="1"/>
  <c r="AL252" i="1"/>
  <c r="H197" i="1"/>
  <c r="I197" i="1" s="1"/>
  <c r="N197" i="1" s="1"/>
  <c r="O190" i="1" s="1"/>
  <c r="AL197" i="1"/>
  <c r="H187" i="1"/>
  <c r="I187" i="1" s="1"/>
  <c r="AL187" i="1"/>
  <c r="H100" i="1"/>
  <c r="AL100" i="1"/>
  <c r="H68" i="1"/>
  <c r="I68" i="1" s="1"/>
  <c r="AL68" i="1"/>
  <c r="H43" i="1"/>
  <c r="I43" i="1" s="1"/>
  <c r="AL43" i="1"/>
  <c r="H1103" i="1"/>
  <c r="I1103" i="1" s="1"/>
  <c r="AL1103" i="1"/>
  <c r="H924" i="1"/>
  <c r="I924" i="1" s="1"/>
  <c r="AL924" i="1"/>
  <c r="H916" i="1"/>
  <c r="I916" i="1" s="1"/>
  <c r="AL916" i="1"/>
  <c r="H533" i="1"/>
  <c r="I533" i="1" s="1"/>
  <c r="AL533" i="1"/>
  <c r="AL2254" i="1"/>
  <c r="AL2243" i="1"/>
  <c r="AL2093" i="1"/>
  <c r="AL1941" i="1"/>
  <c r="AL1612" i="1"/>
  <c r="AL1608" i="1"/>
  <c r="AL1604" i="1"/>
  <c r="AL1600" i="1"/>
  <c r="AL1596" i="1"/>
  <c r="AL1592" i="1"/>
  <c r="AL1520" i="1"/>
  <c r="AL1464" i="1"/>
  <c r="AL1406" i="1"/>
  <c r="AL1362" i="1"/>
  <c r="AL1350" i="1"/>
  <c r="AL1308" i="1"/>
  <c r="AL1263" i="1"/>
  <c r="AL1224" i="1"/>
  <c r="AL1210" i="1"/>
  <c r="AL1198" i="1"/>
  <c r="AL1192" i="1"/>
  <c r="AL1188" i="1"/>
  <c r="AL1184" i="1"/>
  <c r="AL1153" i="1"/>
  <c r="AL1141" i="1"/>
  <c r="AL1079" i="1"/>
  <c r="AL968" i="1"/>
  <c r="AL225" i="1"/>
  <c r="AL51" i="1"/>
  <c r="AA1952" i="1"/>
  <c r="AJ1945" i="1" s="1"/>
  <c r="H1026" i="1"/>
  <c r="I1026" i="1" s="1"/>
  <c r="AL1026" i="1"/>
  <c r="H911" i="1"/>
  <c r="I911" i="1" s="1"/>
  <c r="AL911" i="1"/>
  <c r="I786" i="1"/>
  <c r="AA786" i="1"/>
  <c r="AJ780" i="1" s="1"/>
  <c r="H706" i="1"/>
  <c r="H705" i="1" s="1"/>
  <c r="S705" i="1" s="1"/>
  <c r="AL706" i="1"/>
  <c r="H676" i="1"/>
  <c r="H675" i="1" s="1"/>
  <c r="U675" i="1" s="1"/>
  <c r="AL676" i="1"/>
  <c r="I650" i="1"/>
  <c r="AA650" i="1"/>
  <c r="H617" i="1"/>
  <c r="I617" i="1" s="1"/>
  <c r="N617" i="1" s="1"/>
  <c r="O610" i="1" s="1"/>
  <c r="AL617" i="1"/>
  <c r="H613" i="1"/>
  <c r="I613" i="1" s="1"/>
  <c r="AL613" i="1"/>
  <c r="H607" i="1"/>
  <c r="I607" i="1" s="1"/>
  <c r="AL607" i="1"/>
  <c r="H603" i="1"/>
  <c r="I603" i="1" s="1"/>
  <c r="AL603" i="1"/>
  <c r="H595" i="1"/>
  <c r="I595" i="1" s="1"/>
  <c r="AL595" i="1"/>
  <c r="H579" i="1"/>
  <c r="I579" i="1" s="1"/>
  <c r="AL579" i="1"/>
  <c r="H561" i="1"/>
  <c r="I561" i="1" s="1"/>
  <c r="N561" i="1" s="1"/>
  <c r="AL561" i="1"/>
  <c r="H559" i="1"/>
  <c r="I559" i="1" s="1"/>
  <c r="N559" i="1" s="1"/>
  <c r="AL559" i="1"/>
  <c r="H557" i="1"/>
  <c r="I557" i="1" s="1"/>
  <c r="N557" i="1" s="1"/>
  <c r="AL557" i="1"/>
  <c r="H515" i="1"/>
  <c r="I515" i="1" s="1"/>
  <c r="AL515" i="1"/>
  <c r="H511" i="1"/>
  <c r="I511" i="1" s="1"/>
  <c r="AL511" i="1"/>
  <c r="H505" i="1"/>
  <c r="I505" i="1" s="1"/>
  <c r="AL505" i="1"/>
  <c r="H501" i="1"/>
  <c r="I501" i="1" s="1"/>
  <c r="AL501" i="1"/>
  <c r="H496" i="1"/>
  <c r="I496" i="1" s="1"/>
  <c r="AL496" i="1"/>
  <c r="H483" i="1"/>
  <c r="I483" i="1" s="1"/>
  <c r="N483" i="1" s="1"/>
  <c r="O452" i="1" s="1"/>
  <c r="AL483" i="1"/>
  <c r="H479" i="1"/>
  <c r="AL479" i="1"/>
  <c r="H471" i="1"/>
  <c r="I471" i="1" s="1"/>
  <c r="AL471" i="1"/>
  <c r="H467" i="1"/>
  <c r="I467" i="1" s="1"/>
  <c r="AL467" i="1"/>
  <c r="H463" i="1"/>
  <c r="I463" i="1" s="1"/>
  <c r="AL463" i="1"/>
  <c r="H459" i="1"/>
  <c r="I459" i="1" s="1"/>
  <c r="AL459" i="1"/>
  <c r="H455" i="1"/>
  <c r="I455" i="1" s="1"/>
  <c r="AL455" i="1"/>
  <c r="H447" i="1"/>
  <c r="I447" i="1" s="1"/>
  <c r="N447" i="1" s="1"/>
  <c r="O436" i="1" s="1"/>
  <c r="AL447" i="1"/>
  <c r="H443" i="1"/>
  <c r="I443" i="1" s="1"/>
  <c r="AL443" i="1"/>
  <c r="H439" i="1"/>
  <c r="I439" i="1" s="1"/>
  <c r="AL439" i="1"/>
  <c r="I2147" i="1"/>
  <c r="AA2147" i="1"/>
  <c r="H183" i="1"/>
  <c r="I183" i="1" s="1"/>
  <c r="AL183" i="1"/>
  <c r="H174" i="1"/>
  <c r="I174" i="1" s="1"/>
  <c r="AL174" i="1"/>
  <c r="H170" i="1"/>
  <c r="I170" i="1" s="1"/>
  <c r="AL170" i="1"/>
  <c r="H130" i="1"/>
  <c r="H129" i="1" s="1"/>
  <c r="AL130" i="1"/>
  <c r="I121" i="1"/>
  <c r="AA121" i="1"/>
  <c r="AL2246" i="1"/>
  <c r="AL2118" i="1"/>
  <c r="AL2171" i="1"/>
  <c r="AL2138" i="1"/>
  <c r="AL2113" i="1"/>
  <c r="AL2109" i="1"/>
  <c r="AL2060" i="1"/>
  <c r="AL1907" i="1"/>
  <c r="AL1618" i="1"/>
  <c r="AL1316" i="1"/>
  <c r="AL1218" i="1"/>
  <c r="AL1202" i="1"/>
  <c r="AL1161" i="1"/>
  <c r="AL1088" i="1"/>
  <c r="AL166" i="1"/>
  <c r="H1049" i="1"/>
  <c r="I1049" i="1" s="1"/>
  <c r="AL1049" i="1"/>
  <c r="I1986" i="1"/>
  <c r="AA1986" i="1"/>
  <c r="AA1548" i="1"/>
  <c r="I1415" i="1"/>
  <c r="AA1415" i="1"/>
  <c r="H1145" i="1"/>
  <c r="I1145" i="1" s="1"/>
  <c r="AL1145" i="1"/>
  <c r="H1125" i="1"/>
  <c r="I1125" i="1" s="1"/>
  <c r="AL1125" i="1"/>
  <c r="H1097" i="1"/>
  <c r="AL1097" i="1"/>
  <c r="H343" i="1"/>
  <c r="I343" i="1" s="1"/>
  <c r="N343" i="1" s="1"/>
  <c r="O335" i="1" s="1"/>
  <c r="AL343" i="1"/>
  <c r="H193" i="1"/>
  <c r="AL193" i="1"/>
  <c r="H178" i="1"/>
  <c r="I178" i="1" s="1"/>
  <c r="AL178" i="1"/>
  <c r="H65" i="1"/>
  <c r="I65" i="1" s="1"/>
  <c r="N65" i="1" s="1"/>
  <c r="O36" i="1" s="1"/>
  <c r="AL65" i="1"/>
  <c r="H59" i="1"/>
  <c r="I59" i="1" s="1"/>
  <c r="AL59" i="1"/>
  <c r="H47" i="1"/>
  <c r="I47" i="1" s="1"/>
  <c r="AL47" i="1"/>
  <c r="H39" i="1"/>
  <c r="I39" i="1" s="1"/>
  <c r="AL39" i="1"/>
  <c r="H1120" i="1"/>
  <c r="I1120" i="1" s="1"/>
  <c r="AL1120" i="1"/>
  <c r="H1084" i="1"/>
  <c r="I1084" i="1" s="1"/>
  <c r="AL1084" i="1"/>
  <c r="H1075" i="1"/>
  <c r="I1075" i="1" s="1"/>
  <c r="AL1075" i="1"/>
  <c r="H826" i="1"/>
  <c r="I826" i="1" s="1"/>
  <c r="AL826" i="1"/>
  <c r="H817" i="1"/>
  <c r="H816" i="1" s="1"/>
  <c r="Q816" i="1" s="1"/>
  <c r="AL817" i="1"/>
  <c r="H789" i="1"/>
  <c r="I789" i="1" s="1"/>
  <c r="AL789" i="1"/>
  <c r="H784" i="1"/>
  <c r="H780" i="1" s="1"/>
  <c r="AL784" i="1"/>
  <c r="AL2064" i="1"/>
  <c r="AL1986" i="1"/>
  <c r="AL1622" i="1"/>
  <c r="AL1514" i="1"/>
  <c r="AL1488" i="1"/>
  <c r="AL1484" i="1"/>
  <c r="AL1480" i="1"/>
  <c r="AL1374" i="1"/>
  <c r="AL1312" i="1"/>
  <c r="AL1242" i="1"/>
  <c r="AL1165" i="1"/>
  <c r="AL1157" i="1"/>
  <c r="AL1067" i="1"/>
  <c r="AL2214" i="1"/>
  <c r="AL2210" i="1"/>
  <c r="AL2003" i="1"/>
  <c r="AL1994" i="1"/>
  <c r="AL1971" i="1"/>
  <c r="AL1958" i="1"/>
  <c r="AL1542" i="1"/>
  <c r="AL1540" i="1"/>
  <c r="AL1538" i="1"/>
  <c r="AL1498" i="1"/>
  <c r="AL1456" i="1"/>
  <c r="AL1452" i="1"/>
  <c r="AL1448" i="1"/>
  <c r="AL1444" i="1"/>
  <c r="AL1440" i="1"/>
  <c r="AL1436" i="1"/>
  <c r="AL1415" i="1"/>
  <c r="AL1398" i="1"/>
  <c r="AL1383" i="1"/>
  <c r="AL1276" i="1"/>
  <c r="AL1246" i="1"/>
  <c r="AL1244" i="1"/>
  <c r="AL1229" i="1"/>
  <c r="AL1169" i="1"/>
  <c r="AL1129" i="1"/>
  <c r="AL1111" i="1"/>
  <c r="AL1099" i="1"/>
  <c r="AL405" i="1"/>
  <c r="H1093" i="1"/>
  <c r="H1092" i="1" s="1"/>
  <c r="U1092" i="1" s="1"/>
  <c r="AL1093" i="1"/>
  <c r="AI222" i="1"/>
  <c r="I1701" i="1"/>
  <c r="I968" i="1"/>
  <c r="AH800" i="1"/>
  <c r="I1383" i="1"/>
  <c r="I1379" i="1"/>
  <c r="I1263" i="1"/>
  <c r="O693" i="1"/>
  <c r="AI698" i="1"/>
  <c r="AI642" i="1"/>
  <c r="AI150" i="1"/>
  <c r="AH910" i="1"/>
  <c r="I2003" i="1"/>
  <c r="I1520" i="1"/>
  <c r="I1224" i="1"/>
  <c r="H933" i="1"/>
  <c r="I933" i="1" s="1"/>
  <c r="AL933" i="1"/>
  <c r="H824" i="1"/>
  <c r="I824" i="1" s="1"/>
  <c r="AL824" i="1"/>
  <c r="H793" i="1"/>
  <c r="I793" i="1" s="1"/>
  <c r="AL793" i="1"/>
  <c r="H548" i="1"/>
  <c r="AL548" i="1"/>
  <c r="H544" i="1"/>
  <c r="I544" i="1" s="1"/>
  <c r="AL544" i="1"/>
  <c r="H539" i="1"/>
  <c r="I539" i="1" s="1"/>
  <c r="AL539" i="1"/>
  <c r="H386" i="1"/>
  <c r="H385" i="1" s="1"/>
  <c r="Q385" i="1" s="1"/>
  <c r="AL386" i="1"/>
  <c r="AL1512" i="1"/>
  <c r="AL1108" i="1"/>
  <c r="AL1083" i="1"/>
  <c r="AL1078" i="1"/>
  <c r="AL1074" i="1"/>
  <c r="AL1065" i="1"/>
  <c r="AL938" i="1"/>
  <c r="AL670" i="1"/>
  <c r="AL666" i="1"/>
  <c r="AL661" i="1"/>
  <c r="I1267" i="1"/>
  <c r="AA1267" i="1"/>
  <c r="I1233" i="1"/>
  <c r="AA1233" i="1"/>
  <c r="I1088" i="1"/>
  <c r="AA1088" i="1"/>
  <c r="AA1084" i="1"/>
  <c r="I955" i="1"/>
  <c r="AA955" i="1"/>
  <c r="AJ954" i="1" s="1"/>
  <c r="I932" i="1"/>
  <c r="AA932" i="1"/>
  <c r="AA922" i="1"/>
  <c r="AA824" i="1"/>
  <c r="AA817" i="1"/>
  <c r="AJ816" i="1" s="1"/>
  <c r="I801" i="1"/>
  <c r="N801" i="1" s="1"/>
  <c r="AA801" i="1"/>
  <c r="H739" i="1"/>
  <c r="I739" i="1" s="1"/>
  <c r="N739" i="1" s="1"/>
  <c r="O732" i="1" s="1"/>
  <c r="AL739" i="1"/>
  <c r="H709" i="1"/>
  <c r="I709" i="1" s="1"/>
  <c r="AL709" i="1"/>
  <c r="H643" i="1"/>
  <c r="H642" i="1" s="1"/>
  <c r="S642" i="1" s="1"/>
  <c r="AL643" i="1"/>
  <c r="H615" i="1"/>
  <c r="I615" i="1" s="1"/>
  <c r="AL615" i="1"/>
  <c r="H611" i="1"/>
  <c r="I611" i="1" s="1"/>
  <c r="AL611" i="1"/>
  <c r="H609" i="1"/>
  <c r="I609" i="1" s="1"/>
  <c r="N609" i="1" s="1"/>
  <c r="O586" i="1" s="1"/>
  <c r="AL609" i="1"/>
  <c r="H605" i="1"/>
  <c r="I605" i="1" s="1"/>
  <c r="AL605" i="1"/>
  <c r="H584" i="1"/>
  <c r="H583" i="1" s="1"/>
  <c r="S583" i="1" s="1"/>
  <c r="AL584" i="1"/>
  <c r="H473" i="1"/>
  <c r="I473" i="1" s="1"/>
  <c r="AL473" i="1"/>
  <c r="H469" i="1"/>
  <c r="I469" i="1" s="1"/>
  <c r="AL469" i="1"/>
  <c r="H402" i="1"/>
  <c r="H401" i="1" s="1"/>
  <c r="AL402" i="1"/>
  <c r="I381" i="1"/>
  <c r="AA381" i="1"/>
  <c r="H370" i="1"/>
  <c r="AL370" i="1"/>
  <c r="H255" i="1"/>
  <c r="H254" i="1" s="1"/>
  <c r="U254" i="1" s="1"/>
  <c r="AL255" i="1"/>
  <c r="H195" i="1"/>
  <c r="I195" i="1" s="1"/>
  <c r="AL195" i="1"/>
  <c r="H188" i="1"/>
  <c r="I188" i="1" s="1"/>
  <c r="N188" i="1" s="1"/>
  <c r="O165" i="1" s="1"/>
  <c r="AL188" i="1"/>
  <c r="H185" i="1"/>
  <c r="I185" i="1" s="1"/>
  <c r="AL185" i="1"/>
  <c r="H180" i="1"/>
  <c r="I180" i="1" s="1"/>
  <c r="AL180" i="1"/>
  <c r="H176" i="1"/>
  <c r="I176" i="1" s="1"/>
  <c r="AL176" i="1"/>
  <c r="H172" i="1"/>
  <c r="I172" i="1" s="1"/>
  <c r="AL172" i="1"/>
  <c r="H168" i="1"/>
  <c r="I168" i="1" s="1"/>
  <c r="AL168" i="1"/>
  <c r="I148" i="1"/>
  <c r="I147" i="1" s="1"/>
  <c r="J147" i="1" s="1"/>
  <c r="AA148" i="1"/>
  <c r="AJ147" i="1" s="1"/>
  <c r="H133" i="1"/>
  <c r="H132" i="1" s="1"/>
  <c r="U132" i="1" s="1"/>
  <c r="AL133" i="1"/>
  <c r="H102" i="1"/>
  <c r="I102" i="1" s="1"/>
  <c r="AL102" i="1"/>
  <c r="H74" i="1"/>
  <c r="I74" i="1" s="1"/>
  <c r="N74" i="1" s="1"/>
  <c r="O67" i="1" s="1"/>
  <c r="AL74" i="1"/>
  <c r="H70" i="1"/>
  <c r="I70" i="1" s="1"/>
  <c r="AL70" i="1"/>
  <c r="H49" i="1"/>
  <c r="I49" i="1" s="1"/>
  <c r="AL49" i="1"/>
  <c r="H45" i="1"/>
  <c r="I45" i="1" s="1"/>
  <c r="AL45" i="1"/>
  <c r="H41" i="1"/>
  <c r="I41" i="1" s="1"/>
  <c r="AL41" i="1"/>
  <c r="H37" i="1"/>
  <c r="I37" i="1" s="1"/>
  <c r="AL37" i="1"/>
  <c r="AL1523" i="1"/>
  <c r="AL1528" i="1"/>
  <c r="AL1403" i="1"/>
  <c r="AL1369" i="1"/>
  <c r="AL1223" i="1"/>
  <c r="AL929" i="1"/>
  <c r="AL814" i="1"/>
  <c r="AL432" i="1"/>
  <c r="I2259" i="1"/>
  <c r="AA2259" i="1"/>
  <c r="I2153" i="1"/>
  <c r="AA2153" i="1"/>
  <c r="I1999" i="1"/>
  <c r="AA1999" i="1"/>
  <c r="AJ1996" i="1" s="1"/>
  <c r="I1971" i="1"/>
  <c r="AA1971" i="1"/>
  <c r="I1839" i="1"/>
  <c r="AA1839" i="1"/>
  <c r="I1672" i="1"/>
  <c r="AA1672" i="1"/>
  <c r="I1670" i="1"/>
  <c r="AA1670" i="1"/>
  <c r="I1666" i="1"/>
  <c r="AA1666" i="1"/>
  <c r="I1661" i="1"/>
  <c r="AA1661" i="1"/>
  <c r="I1546" i="1"/>
  <c r="AA1546" i="1"/>
  <c r="I1512" i="1"/>
  <c r="AA1512" i="1"/>
  <c r="I1406" i="1"/>
  <c r="I1405" i="1" s="1"/>
  <c r="J1405" i="1" s="1"/>
  <c r="AA1406" i="1"/>
  <c r="AJ1405" i="1" s="1"/>
  <c r="I1398" i="1"/>
  <c r="AA1398" i="1"/>
  <c r="AJ1397" i="1" s="1"/>
  <c r="I1374" i="1"/>
  <c r="AA1374" i="1"/>
  <c r="I1370" i="1"/>
  <c r="AA1370" i="1"/>
  <c r="H922" i="1"/>
  <c r="I922" i="1" s="1"/>
  <c r="AL922" i="1"/>
  <c r="H694" i="1"/>
  <c r="I694" i="1" s="1"/>
  <c r="AL694" i="1"/>
  <c r="H525" i="1"/>
  <c r="I525" i="1" s="1"/>
  <c r="AL525" i="1"/>
  <c r="H423" i="1"/>
  <c r="H422" i="1" s="1"/>
  <c r="Q422" i="1" s="1"/>
  <c r="AL423" i="1"/>
  <c r="AL1378" i="1"/>
  <c r="AL1269" i="1"/>
  <c r="AL1519" i="1"/>
  <c r="AL1413" i="1"/>
  <c r="AL1382" i="1"/>
  <c r="AL1227" i="1"/>
  <c r="AL1118" i="1"/>
  <c r="AL778" i="1"/>
  <c r="AL770" i="1"/>
  <c r="AL569" i="1"/>
  <c r="AL276" i="1"/>
  <c r="AI780" i="1"/>
  <c r="I1819" i="1"/>
  <c r="I1803" i="1"/>
  <c r="I1675" i="1"/>
  <c r="I1659" i="1"/>
  <c r="I1531" i="1"/>
  <c r="I1232" i="1"/>
  <c r="I1118" i="1"/>
  <c r="I987" i="1"/>
  <c r="N987" i="1" s="1"/>
  <c r="O976" i="1" s="1"/>
  <c r="I983" i="1"/>
  <c r="I979" i="1"/>
  <c r="I869" i="1"/>
  <c r="I2267" i="1"/>
  <c r="I1954" i="1"/>
  <c r="I1946" i="1"/>
  <c r="I1705" i="1"/>
  <c r="I1403" i="1"/>
  <c r="I1402" i="1" s="1"/>
  <c r="J1402" i="1" s="1"/>
  <c r="I814" i="1"/>
  <c r="I813" i="1" s="1"/>
  <c r="J813" i="1" s="1"/>
  <c r="AJ2240" i="1"/>
  <c r="AI519" i="1"/>
  <c r="I1856" i="1"/>
  <c r="I1696" i="1"/>
  <c r="I1695" i="1" s="1"/>
  <c r="J1695" i="1" s="1"/>
  <c r="I859" i="1"/>
  <c r="AJ150" i="1"/>
  <c r="I1250" i="1"/>
  <c r="AI99" i="1"/>
  <c r="AH1796" i="1"/>
  <c r="AH1757" i="1"/>
  <c r="AH1709" i="1"/>
  <c r="AH1698" i="1"/>
  <c r="AH1684" i="1"/>
  <c r="AH1663" i="1"/>
  <c r="AH1615" i="1"/>
  <c r="AH1556" i="1"/>
  <c r="AH1545" i="1"/>
  <c r="AH1505" i="1"/>
  <c r="AH1468" i="1"/>
  <c r="AH1320" i="1"/>
  <c r="AH1260" i="1"/>
  <c r="AH1209" i="1"/>
  <c r="AH1172" i="1"/>
  <c r="AH1102" i="1"/>
  <c r="AH1062" i="1"/>
  <c r="AH1025" i="1"/>
  <c r="AH954" i="1"/>
  <c r="AH693" i="1"/>
  <c r="AH677" i="1"/>
  <c r="I2178" i="1"/>
  <c r="I2088" i="1"/>
  <c r="N2088" i="1" s="1"/>
  <c r="O2066" i="1" s="1"/>
  <c r="I81" i="1"/>
  <c r="AI1964" i="1"/>
  <c r="AI1767" i="1"/>
  <c r="AI1698" i="1"/>
  <c r="AI1368" i="1"/>
  <c r="I1323" i="1"/>
  <c r="AJ1376" i="1"/>
  <c r="AJ1329" i="1"/>
  <c r="AJ1172" i="1"/>
  <c r="O1204" i="1"/>
  <c r="H571" i="1"/>
  <c r="Q571" i="1" s="1"/>
  <c r="AJ1419" i="1"/>
  <c r="AH934" i="1"/>
  <c r="AH887" i="1"/>
  <c r="AJ1647" i="1"/>
  <c r="AJ222" i="1"/>
  <c r="AI2277" i="1"/>
  <c r="AI2264" i="1"/>
  <c r="AI2240" i="1"/>
  <c r="AI2216" i="1"/>
  <c r="AI2173" i="1"/>
  <c r="AI2066" i="1"/>
  <c r="AI2007" i="1"/>
  <c r="AI1996" i="1"/>
  <c r="AI1977" i="1"/>
  <c r="AI1940" i="1"/>
  <c r="AI1916" i="1"/>
  <c r="AI1874" i="1"/>
  <c r="AI1858" i="1"/>
  <c r="AI1847" i="1"/>
  <c r="AI1836" i="1"/>
  <c r="AI1828" i="1"/>
  <c r="AI1796" i="1"/>
  <c r="AI1709" i="1"/>
  <c r="AI1684" i="1"/>
  <c r="AI1671" i="1"/>
  <c r="AI1663" i="1"/>
  <c r="AI1615" i="1"/>
  <c r="AI1583" i="1"/>
  <c r="AI1556" i="1"/>
  <c r="AI1545" i="1"/>
  <c r="AI1524" i="1"/>
  <c r="AI1505" i="1"/>
  <c r="AI1468" i="1"/>
  <c r="AI1408" i="1"/>
  <c r="AI1397" i="1"/>
  <c r="AI1357" i="1"/>
  <c r="AI1260" i="1"/>
  <c r="AI1249" i="1"/>
  <c r="AI1113" i="1"/>
  <c r="AI878" i="1"/>
  <c r="AI808" i="1"/>
  <c r="AJ1791" i="1"/>
  <c r="AJ1057" i="1"/>
  <c r="I792" i="1"/>
  <c r="I776" i="1"/>
  <c r="I430" i="1"/>
  <c r="AH369" i="1"/>
  <c r="AH155" i="1"/>
  <c r="AH99" i="1"/>
  <c r="AH26" i="1"/>
  <c r="AH21" i="1"/>
  <c r="I2228" i="1"/>
  <c r="I2224" i="1"/>
  <c r="I2014" i="1"/>
  <c r="I547" i="1"/>
  <c r="I465" i="1"/>
  <c r="I389" i="1"/>
  <c r="I2109" i="1"/>
  <c r="AA2109" i="1"/>
  <c r="H1750" i="1"/>
  <c r="I1750" i="1" s="1"/>
  <c r="AL1750" i="1"/>
  <c r="H1742" i="1"/>
  <c r="I1742" i="1" s="1"/>
  <c r="AL1742" i="1"/>
  <c r="H1738" i="1"/>
  <c r="I1738" i="1" s="1"/>
  <c r="AL1738" i="1"/>
  <c r="H1730" i="1"/>
  <c r="I1730" i="1" s="1"/>
  <c r="AL1730" i="1"/>
  <c r="H1728" i="1"/>
  <c r="I1728" i="1" s="1"/>
  <c r="AL1728" i="1"/>
  <c r="H1687" i="1"/>
  <c r="I1687" i="1" s="1"/>
  <c r="N1687" i="1" s="1"/>
  <c r="AL1687" i="1"/>
  <c r="H1683" i="1"/>
  <c r="H1682" i="1" s="1"/>
  <c r="AL1683" i="1"/>
  <c r="AJ1615" i="1"/>
  <c r="H1135" i="1"/>
  <c r="I1135" i="1" s="1"/>
  <c r="N1135" i="1" s="1"/>
  <c r="O1124" i="1" s="1"/>
  <c r="AL1135" i="1"/>
  <c r="H1127" i="1"/>
  <c r="I1127" i="1" s="1"/>
  <c r="AL1127" i="1"/>
  <c r="I1116" i="1"/>
  <c r="AA1116" i="1"/>
  <c r="AA1076" i="1"/>
  <c r="I1071" i="1"/>
  <c r="AA1071" i="1"/>
  <c r="H1055" i="1"/>
  <c r="AL1055" i="1"/>
  <c r="H1051" i="1"/>
  <c r="I1051" i="1" s="1"/>
  <c r="AL1051" i="1"/>
  <c r="I828" i="1"/>
  <c r="AA828" i="1"/>
  <c r="I574" i="1"/>
  <c r="AA574" i="1"/>
  <c r="AJ571" i="1" s="1"/>
  <c r="H319" i="1"/>
  <c r="I319" i="1" s="1"/>
  <c r="AL319" i="1"/>
  <c r="H1821" i="1"/>
  <c r="I1821" i="1" s="1"/>
  <c r="AL1821" i="1"/>
  <c r="H1668" i="1"/>
  <c r="I1668" i="1" s="1"/>
  <c r="AL1668" i="1"/>
  <c r="H1559" i="1"/>
  <c r="I1559" i="1" s="1"/>
  <c r="AL1559" i="1"/>
  <c r="H1417" i="1"/>
  <c r="I1417" i="1" s="1"/>
  <c r="AL1417" i="1"/>
  <c r="H1375" i="1"/>
  <c r="AL1375" i="1"/>
  <c r="H1258" i="1"/>
  <c r="H1257" i="1" s="1"/>
  <c r="Q1257" i="1" s="1"/>
  <c r="AL1258" i="1"/>
  <c r="H1252" i="1"/>
  <c r="I1252" i="1" s="1"/>
  <c r="AL1252" i="1"/>
  <c r="H930" i="1"/>
  <c r="I930" i="1" s="1"/>
  <c r="AL930" i="1"/>
  <c r="H918" i="1"/>
  <c r="I918" i="1" s="1"/>
  <c r="AL918" i="1"/>
  <c r="H228" i="1"/>
  <c r="I228" i="1" s="1"/>
  <c r="AL228" i="1"/>
  <c r="H111" i="1"/>
  <c r="I111" i="1" s="1"/>
  <c r="AL111" i="1"/>
  <c r="AL1991" i="1"/>
  <c r="AL1961" i="1"/>
  <c r="AL1701" i="1"/>
  <c r="AL241" i="1"/>
  <c r="AA2104" i="1"/>
  <c r="AI1815" i="1"/>
  <c r="AI1807" i="1"/>
  <c r="AI1725" i="1"/>
  <c r="AI1652" i="1"/>
  <c r="AI1624" i="1"/>
  <c r="AI1567" i="1"/>
  <c r="AI1516" i="1"/>
  <c r="AI1477" i="1"/>
  <c r="AI1376" i="1"/>
  <c r="AI1287" i="1"/>
  <c r="AI1271" i="1"/>
  <c r="AI1181" i="1"/>
  <c r="AI1124" i="1"/>
  <c r="AI1094" i="1"/>
  <c r="AI1081" i="1"/>
  <c r="AI1034" i="1"/>
  <c r="AI436" i="1"/>
  <c r="AI406" i="1"/>
  <c r="AH1828" i="1"/>
  <c r="AH1767" i="1"/>
  <c r="AH1725" i="1"/>
  <c r="AH1671" i="1"/>
  <c r="AH1652" i="1"/>
  <c r="AH1567" i="1"/>
  <c r="AH1537" i="1"/>
  <c r="AH1524" i="1"/>
  <c r="AH1516" i="1"/>
  <c r="AH1435" i="1"/>
  <c r="AH1419" i="1"/>
  <c r="AH1376" i="1"/>
  <c r="AH1368" i="1"/>
  <c r="AH1329" i="1"/>
  <c r="AH1271" i="1"/>
  <c r="AH1228" i="1"/>
  <c r="AH1220" i="1"/>
  <c r="AH1073" i="1"/>
  <c r="AH976" i="1"/>
  <c r="AH946" i="1"/>
  <c r="AH926" i="1"/>
  <c r="AH788" i="1"/>
  <c r="AH555" i="1"/>
  <c r="AH495" i="1"/>
  <c r="I1805" i="1"/>
  <c r="AA1805" i="1"/>
  <c r="H1746" i="1"/>
  <c r="I1746" i="1" s="1"/>
  <c r="AL1746" i="1"/>
  <c r="H1734" i="1"/>
  <c r="I1734" i="1" s="1"/>
  <c r="AL1734" i="1"/>
  <c r="I1673" i="1"/>
  <c r="AA1673" i="1"/>
  <c r="AA1667" i="1"/>
  <c r="H1131" i="1"/>
  <c r="I1131" i="1" s="1"/>
  <c r="AL1131" i="1"/>
  <c r="H1032" i="1"/>
  <c r="I1032" i="1" s="1"/>
  <c r="N1032" i="1" s="1"/>
  <c r="O1025" i="1" s="1"/>
  <c r="AL1032" i="1"/>
  <c r="H581" i="1"/>
  <c r="I581" i="1" s="1"/>
  <c r="N581" i="1" s="1"/>
  <c r="O576" i="1" s="1"/>
  <c r="AL581" i="1"/>
  <c r="H138" i="1"/>
  <c r="I138" i="1" s="1"/>
  <c r="N138" i="1" s="1"/>
  <c r="AL138" i="1"/>
  <c r="H34" i="1"/>
  <c r="H33" i="1" s="1"/>
  <c r="S33" i="1" s="1"/>
  <c r="AL34" i="1"/>
  <c r="H1817" i="1"/>
  <c r="I1817" i="1" s="1"/>
  <c r="AL1817" i="1"/>
  <c r="H1655" i="1"/>
  <c r="AL1655" i="1"/>
  <c r="H1517" i="1"/>
  <c r="I1517" i="1" s="1"/>
  <c r="AL1517" i="1"/>
  <c r="H939" i="1"/>
  <c r="I939" i="1" s="1"/>
  <c r="AL939" i="1"/>
  <c r="AL1785" i="1"/>
  <c r="AL1775" i="1"/>
  <c r="AL1151" i="1"/>
  <c r="AL839" i="1"/>
  <c r="AL2178" i="1"/>
  <c r="AL2117" i="1"/>
  <c r="AL2100" i="1"/>
  <c r="AL1970" i="1"/>
  <c r="AL1957" i="1"/>
  <c r="AL859" i="1"/>
  <c r="AL855" i="1"/>
  <c r="AL851" i="1"/>
  <c r="AL847" i="1"/>
  <c r="AL295" i="1"/>
  <c r="AL123" i="1"/>
  <c r="I2113" i="1"/>
  <c r="AA2113" i="1"/>
  <c r="AA1797" i="1"/>
  <c r="H1754" i="1"/>
  <c r="I1754" i="1" s="1"/>
  <c r="AL1754" i="1"/>
  <c r="H1689" i="1"/>
  <c r="AL1689" i="1"/>
  <c r="H1650" i="1"/>
  <c r="I1650" i="1" s="1"/>
  <c r="AL1650" i="1"/>
  <c r="AJ1624" i="1"/>
  <c r="H1100" i="1"/>
  <c r="AL1100" i="1"/>
  <c r="AA1080" i="1"/>
  <c r="I1063" i="1"/>
  <c r="AA1063" i="1"/>
  <c r="H1028" i="1"/>
  <c r="AL1028" i="1"/>
  <c r="I820" i="1"/>
  <c r="AA820" i="1"/>
  <c r="H577" i="1"/>
  <c r="I577" i="1" s="1"/>
  <c r="AL577" i="1"/>
  <c r="H315" i="1"/>
  <c r="I315" i="1" s="1"/>
  <c r="AL315" i="1"/>
  <c r="H311" i="1"/>
  <c r="I311" i="1" s="1"/>
  <c r="AL311" i="1"/>
  <c r="H287" i="1"/>
  <c r="I287" i="1" s="1"/>
  <c r="AL287" i="1"/>
  <c r="H158" i="1"/>
  <c r="AL158" i="1"/>
  <c r="H140" i="1"/>
  <c r="I140" i="1" s="1"/>
  <c r="N140" i="1" s="1"/>
  <c r="AL140" i="1"/>
  <c r="H136" i="1"/>
  <c r="I136" i="1" s="1"/>
  <c r="N136" i="1" s="1"/>
  <c r="AL136" i="1"/>
  <c r="H1808" i="1"/>
  <c r="I1808" i="1" s="1"/>
  <c r="AL1808" i="1"/>
  <c r="H1409" i="1"/>
  <c r="I1409" i="1" s="1"/>
  <c r="AL1409" i="1"/>
  <c r="H1400" i="1"/>
  <c r="I1400" i="1" s="1"/>
  <c r="AL1400" i="1"/>
  <c r="H1380" i="1"/>
  <c r="H1376" i="1" s="1"/>
  <c r="AL1380" i="1"/>
  <c r="H1371" i="1"/>
  <c r="I1371" i="1" s="1"/>
  <c r="AL1371" i="1"/>
  <c r="H1364" i="1"/>
  <c r="I1364" i="1" s="1"/>
  <c r="AL1364" i="1"/>
  <c r="Q1110" i="1"/>
  <c r="H935" i="1"/>
  <c r="I935" i="1" s="1"/>
  <c r="AL935" i="1"/>
  <c r="H927" i="1"/>
  <c r="I927" i="1" s="1"/>
  <c r="AL927" i="1"/>
  <c r="H284" i="1"/>
  <c r="I284" i="1" s="1"/>
  <c r="AL284" i="1"/>
  <c r="H265" i="1"/>
  <c r="I265" i="1" s="1"/>
  <c r="AL265" i="1"/>
  <c r="H250" i="1"/>
  <c r="I250" i="1" s="1"/>
  <c r="AL250" i="1"/>
  <c r="H246" i="1"/>
  <c r="I246" i="1" s="1"/>
  <c r="AL246" i="1"/>
  <c r="H234" i="1"/>
  <c r="I234" i="1" s="1"/>
  <c r="AL234" i="1"/>
  <c r="H151" i="1"/>
  <c r="I151" i="1" s="1"/>
  <c r="AL151" i="1"/>
  <c r="H127" i="1"/>
  <c r="I127" i="1" s="1"/>
  <c r="AL127" i="1"/>
  <c r="AL2001" i="1"/>
  <c r="AL1812" i="1"/>
  <c r="AL1789" i="1"/>
  <c r="AL1779" i="1"/>
  <c r="AL1771" i="1"/>
  <c r="AL1664" i="1"/>
  <c r="AL1147" i="1"/>
  <c r="AL1143" i="1"/>
  <c r="AL2185" i="1"/>
  <c r="AL1943" i="1"/>
  <c r="AL1910" i="1"/>
  <c r="AL1842" i="1"/>
  <c r="AL1833" i="1"/>
  <c r="AL1799" i="1"/>
  <c r="AL1720" i="1"/>
  <c r="AL1716" i="1"/>
  <c r="AL1712" i="1"/>
  <c r="AL1677" i="1"/>
  <c r="AL1673" i="1"/>
  <c r="AL1526" i="1"/>
  <c r="AL307" i="1"/>
  <c r="AL31" i="1"/>
  <c r="AA2136" i="1"/>
  <c r="AA1701" i="1"/>
  <c r="L369" i="1"/>
  <c r="L222" i="1"/>
  <c r="AJ2090" i="1"/>
  <c r="I670" i="1"/>
  <c r="AA670" i="1"/>
  <c r="I1528" i="1"/>
  <c r="AA1528" i="1"/>
  <c r="I1227" i="1"/>
  <c r="AA1227" i="1"/>
  <c r="I1218" i="1"/>
  <c r="AA1218" i="1"/>
  <c r="AJ1209" i="1" s="1"/>
  <c r="I1210" i="1"/>
  <c r="I940" i="1"/>
  <c r="AA940" i="1"/>
  <c r="I936" i="1"/>
  <c r="AA936" i="1"/>
  <c r="L1376" i="1"/>
  <c r="L1249" i="1"/>
  <c r="I569" i="1"/>
  <c r="I568" i="1" s="1"/>
  <c r="J568" i="1" s="1"/>
  <c r="AA569" i="1"/>
  <c r="AJ568" i="1" s="1"/>
  <c r="I375" i="1"/>
  <c r="AA375" i="1"/>
  <c r="AI693" i="1"/>
  <c r="AI524" i="1"/>
  <c r="AI425" i="1"/>
  <c r="AI414" i="1"/>
  <c r="I2250" i="1"/>
  <c r="I2202" i="1"/>
  <c r="I2198" i="1"/>
  <c r="I2112" i="1"/>
  <c r="I2108" i="1"/>
  <c r="AJ1352" i="1"/>
  <c r="I1108" i="1"/>
  <c r="I1107" i="1" s="1"/>
  <c r="J1107" i="1" s="1"/>
  <c r="I861" i="1"/>
  <c r="I397" i="1"/>
  <c r="I2270" i="1"/>
  <c r="I2266" i="1"/>
  <c r="I2100" i="1"/>
  <c r="I1842" i="1"/>
  <c r="I1841" i="1" s="1"/>
  <c r="J1841" i="1" s="1"/>
  <c r="I1812" i="1"/>
  <c r="I1078" i="1"/>
  <c r="I1074" i="1"/>
  <c r="I974" i="1"/>
  <c r="I966" i="1"/>
  <c r="I811" i="1"/>
  <c r="I668" i="1"/>
  <c r="AJ1320" i="1"/>
  <c r="AH150" i="1"/>
  <c r="AH13" i="1"/>
  <c r="I2093" i="1"/>
  <c r="I1961" i="1"/>
  <c r="I1957" i="1"/>
  <c r="O1940" i="1"/>
  <c r="I1799" i="1"/>
  <c r="I1529" i="1"/>
  <c r="I1111" i="1"/>
  <c r="I1110" i="1" s="1"/>
  <c r="J1110" i="1" s="1"/>
  <c r="I1083" i="1"/>
  <c r="I1065" i="1"/>
  <c r="I985" i="1"/>
  <c r="I981" i="1"/>
  <c r="I977" i="1"/>
  <c r="AJ910" i="1"/>
  <c r="I863" i="1"/>
  <c r="L1220" i="1"/>
  <c r="AH134" i="1"/>
  <c r="AJ1389" i="1"/>
  <c r="L2106" i="1"/>
  <c r="L1906" i="1"/>
  <c r="AJ1757" i="1"/>
  <c r="AJ1709" i="1"/>
  <c r="I2141" i="1"/>
  <c r="I2140" i="1" s="1"/>
  <c r="J2140" i="1" s="1"/>
  <c r="AA2141" i="1"/>
  <c r="AJ2140" i="1" s="1"/>
  <c r="AJ1468" i="1"/>
  <c r="AA1409" i="1"/>
  <c r="AJ1408" i="1" s="1"/>
  <c r="L1057" i="1"/>
  <c r="L677" i="1"/>
  <c r="L647" i="1"/>
  <c r="L619" i="1"/>
  <c r="AJ2007" i="1"/>
  <c r="I1970" i="1"/>
  <c r="AA1970" i="1"/>
  <c r="L2173" i="1"/>
  <c r="L2090" i="1"/>
  <c r="L1389" i="1"/>
  <c r="AJ2056" i="1"/>
  <c r="AA1255" i="1"/>
  <c r="AJ1254" i="1" s="1"/>
  <c r="I1229" i="1"/>
  <c r="AA1229" i="1"/>
  <c r="I1223" i="1"/>
  <c r="AA1223" i="1"/>
  <c r="AJ535" i="1"/>
  <c r="I125" i="1"/>
  <c r="I957" i="1"/>
  <c r="AH222" i="1"/>
  <c r="AH190" i="1"/>
  <c r="AH115" i="1"/>
  <c r="AH104" i="1"/>
  <c r="AH67" i="1"/>
  <c r="H976" i="1"/>
  <c r="S976" i="1" s="1"/>
  <c r="I2271" i="1"/>
  <c r="I2110" i="1"/>
  <c r="I2005" i="1"/>
  <c r="I1991" i="1"/>
  <c r="I1990" i="1" s="1"/>
  <c r="J1990" i="1" s="1"/>
  <c r="I1948" i="1"/>
  <c r="I540" i="1"/>
  <c r="I128" i="1"/>
  <c r="I117" i="1"/>
  <c r="AA972" i="1"/>
  <c r="AJ965" i="1" s="1"/>
  <c r="AA803" i="1"/>
  <c r="AI286" i="1"/>
  <c r="AI142" i="1"/>
  <c r="AI122" i="1"/>
  <c r="AI104" i="1"/>
  <c r="I2260" i="1"/>
  <c r="I2187" i="1"/>
  <c r="I2115" i="1"/>
  <c r="I1616" i="1"/>
  <c r="R813" i="1"/>
  <c r="I545" i="1"/>
  <c r="I428" i="1"/>
  <c r="I242" i="1"/>
  <c r="I230" i="1"/>
  <c r="O150" i="1"/>
  <c r="I120" i="1"/>
  <c r="AA937" i="1"/>
  <c r="AA772" i="1"/>
  <c r="AJ769" i="1" s="1"/>
  <c r="AJ698" i="1"/>
  <c r="I2254" i="1"/>
  <c r="I2155" i="1"/>
  <c r="I2118" i="1"/>
  <c r="I2096" i="1"/>
  <c r="I1994" i="1"/>
  <c r="I1993" i="1" s="1"/>
  <c r="J1993" i="1" s="1"/>
  <c r="I1411" i="1"/>
  <c r="I1207" i="1"/>
  <c r="I1077" i="1"/>
  <c r="I938" i="1"/>
  <c r="O910" i="1"/>
  <c r="I835" i="1"/>
  <c r="I781" i="1"/>
  <c r="I434" i="1"/>
  <c r="I236" i="1"/>
  <c r="I156" i="1"/>
  <c r="AJ2277" i="1"/>
  <c r="AJ2023" i="1"/>
  <c r="I2111" i="1"/>
  <c r="AA2111" i="1"/>
  <c r="I2102" i="1"/>
  <c r="AA2102" i="1"/>
  <c r="I1907" i="1"/>
  <c r="AA1907" i="1"/>
  <c r="AJ1906" i="1" s="1"/>
  <c r="I1814" i="1"/>
  <c r="AA1814" i="1"/>
  <c r="AA1557" i="1"/>
  <c r="AA1375" i="1"/>
  <c r="I661" i="1"/>
  <c r="AA661" i="1"/>
  <c r="AJ658" i="1" s="1"/>
  <c r="H57" i="1"/>
  <c r="I57" i="1" s="1"/>
  <c r="AL57" i="1"/>
  <c r="H282" i="1"/>
  <c r="AL282" i="1"/>
  <c r="AL2188" i="1"/>
  <c r="L2264" i="1"/>
  <c r="AL2126" i="1"/>
  <c r="L2114" i="1"/>
  <c r="AL1926" i="1"/>
  <c r="AL1922" i="1"/>
  <c r="AL1917" i="1"/>
  <c r="AL1872" i="1"/>
  <c r="L1977" i="1"/>
  <c r="L1956" i="1"/>
  <c r="AL1831" i="1"/>
  <c r="AL1829" i="1"/>
  <c r="AL1551" i="1"/>
  <c r="L1556" i="1"/>
  <c r="AL1518" i="1"/>
  <c r="AL1458" i="1"/>
  <c r="AL1272" i="1"/>
  <c r="AL957" i="1"/>
  <c r="AL951" i="1"/>
  <c r="L698" i="1"/>
  <c r="AL654" i="1"/>
  <c r="AL465" i="1"/>
  <c r="AL390" i="1"/>
  <c r="AL303" i="1"/>
  <c r="AJ1977" i="1"/>
  <c r="AA1565" i="1"/>
  <c r="AA1108" i="1"/>
  <c r="AJ1107" i="1" s="1"/>
  <c r="AA668" i="1"/>
  <c r="AI393" i="1"/>
  <c r="AI275" i="1"/>
  <c r="AH374" i="1"/>
  <c r="I2151" i="1"/>
  <c r="AA2151" i="1"/>
  <c r="I2138" i="1"/>
  <c r="AA2138" i="1"/>
  <c r="I1965" i="1"/>
  <c r="AA1965" i="1"/>
  <c r="I1960" i="1"/>
  <c r="AA1960" i="1"/>
  <c r="I1848" i="1"/>
  <c r="AA1848" i="1"/>
  <c r="AJ1847" i="1" s="1"/>
  <c r="I2117" i="1"/>
  <c r="AA2117" i="1"/>
  <c r="I2107" i="1"/>
  <c r="AA2107" i="1"/>
  <c r="I1941" i="1"/>
  <c r="AA1941" i="1"/>
  <c r="AJ1940" i="1" s="1"/>
  <c r="I1551" i="1"/>
  <c r="I1550" i="1" s="1"/>
  <c r="R1550" i="1" s="1"/>
  <c r="AA1551" i="1"/>
  <c r="AJ1550" i="1" s="1"/>
  <c r="AA1371" i="1"/>
  <c r="I1114" i="1"/>
  <c r="AA1114" i="1"/>
  <c r="H346" i="1"/>
  <c r="AL346" i="1"/>
  <c r="AL1522" i="1"/>
  <c r="AL1428" i="1"/>
  <c r="AL1424" i="1"/>
  <c r="AL1261" i="1"/>
  <c r="L992" i="1"/>
  <c r="L915" i="1"/>
  <c r="AL640" i="1"/>
  <c r="AL572" i="1"/>
  <c r="L642" i="1"/>
  <c r="AA2121" i="1"/>
  <c r="AA1811" i="1"/>
  <c r="I1988" i="1"/>
  <c r="AA1988" i="1"/>
  <c r="I1677" i="1"/>
  <c r="AA1677" i="1"/>
  <c r="AA1655" i="1"/>
  <c r="I656" i="1"/>
  <c r="AA656" i="1"/>
  <c r="H351" i="1"/>
  <c r="I351" i="1" s="1"/>
  <c r="AL351" i="1"/>
  <c r="H313" i="1"/>
  <c r="I313" i="1" s="1"/>
  <c r="AL313" i="1"/>
  <c r="H309" i="1"/>
  <c r="I309" i="1" s="1"/>
  <c r="AL309" i="1"/>
  <c r="H223" i="1"/>
  <c r="H222" i="1" s="1"/>
  <c r="S222" i="1" s="1"/>
  <c r="AL223" i="1"/>
  <c r="L2135" i="1"/>
  <c r="AL2021" i="1"/>
  <c r="L2157" i="1"/>
  <c r="L1996" i="1"/>
  <c r="AL1905" i="1"/>
  <c r="AL1852" i="1"/>
  <c r="AL1530" i="1"/>
  <c r="AL1420" i="1"/>
  <c r="L1397" i="1"/>
  <c r="AL1280" i="1"/>
  <c r="L1368" i="1"/>
  <c r="AL1222" i="1"/>
  <c r="AL1214" i="1"/>
  <c r="AL844" i="1"/>
  <c r="L519" i="1"/>
  <c r="AL411" i="1"/>
  <c r="AL399" i="1"/>
  <c r="AL395" i="1"/>
  <c r="AL387" i="1"/>
  <c r="AL379" i="1"/>
  <c r="AL300" i="1"/>
  <c r="AA1957" i="1"/>
  <c r="AJ1916" i="1"/>
  <c r="AA1820" i="1"/>
  <c r="AA1816" i="1"/>
  <c r="AA547" i="1"/>
  <c r="I2263" i="1"/>
  <c r="AA2263" i="1"/>
  <c r="I2246" i="1"/>
  <c r="AA2246" i="1"/>
  <c r="I2074" i="1"/>
  <c r="AA2074" i="1"/>
  <c r="AJ2066" i="1" s="1"/>
  <c r="I1852" i="1"/>
  <c r="I1699" i="1"/>
  <c r="AA1699" i="1"/>
  <c r="AJ808" i="1"/>
  <c r="AJ190" i="1"/>
  <c r="AJ142" i="1"/>
  <c r="AJ99" i="1"/>
  <c r="AI1241" i="1"/>
  <c r="O2264" i="1"/>
  <c r="I2234" i="1"/>
  <c r="I2217" i="1"/>
  <c r="AJ2173" i="1"/>
  <c r="O2106" i="1"/>
  <c r="I1690" i="1"/>
  <c r="N1690" i="1" s="1"/>
  <c r="AJ1684" i="1"/>
  <c r="I1572" i="1"/>
  <c r="I1568" i="1"/>
  <c r="AI26" i="1"/>
  <c r="AH808" i="1"/>
  <c r="I2192" i="1"/>
  <c r="L99" i="1"/>
  <c r="AJ642" i="1"/>
  <c r="AJ519" i="1"/>
  <c r="I2243" i="1"/>
  <c r="I2184" i="1"/>
  <c r="N2184" i="1" s="1"/>
  <c r="I2180" i="1"/>
  <c r="I1863" i="1"/>
  <c r="O1647" i="1"/>
  <c r="I1522" i="1"/>
  <c r="I1518" i="1"/>
  <c r="I395" i="1"/>
  <c r="I1527" i="1"/>
  <c r="I1510" i="1"/>
  <c r="I1471" i="1"/>
  <c r="I1424" i="1"/>
  <c r="I1353" i="1"/>
  <c r="I1261" i="1"/>
  <c r="I1190" i="1"/>
  <c r="I1087" i="1"/>
  <c r="I999" i="1"/>
  <c r="I686" i="1"/>
  <c r="I685" i="1" s="1"/>
  <c r="T685" i="1" s="1"/>
  <c r="I671" i="1"/>
  <c r="I667" i="1"/>
  <c r="I664" i="1"/>
  <c r="I660" i="1"/>
  <c r="I654" i="1"/>
  <c r="I549" i="1"/>
  <c r="I491" i="1"/>
  <c r="I415" i="1"/>
  <c r="I210" i="1"/>
  <c r="I119" i="1"/>
  <c r="AJ26" i="1"/>
  <c r="I1837" i="1"/>
  <c r="I1530" i="1"/>
  <c r="I1454" i="1"/>
  <c r="I1413" i="1"/>
  <c r="I1369" i="1"/>
  <c r="I1226" i="1"/>
  <c r="I1222" i="1"/>
  <c r="I1086" i="1"/>
  <c r="I1015" i="1"/>
  <c r="I809" i="1"/>
  <c r="I794" i="1"/>
  <c r="I679" i="1"/>
  <c r="N679" i="1" s="1"/>
  <c r="I493" i="1"/>
  <c r="N493" i="1" s="1"/>
  <c r="O485" i="1" s="1"/>
  <c r="I245" i="1"/>
  <c r="AJ1500" i="1"/>
  <c r="I1382" i="1"/>
  <c r="I1378" i="1"/>
  <c r="I1179" i="1"/>
  <c r="N1179" i="1" s="1"/>
  <c r="I1175" i="1"/>
  <c r="I1129" i="1"/>
  <c r="I1079" i="1"/>
  <c r="I802" i="1"/>
  <c r="N802" i="1" s="1"/>
  <c r="I783" i="1"/>
  <c r="O685" i="1"/>
  <c r="V685" i="1" s="1"/>
  <c r="I542" i="1"/>
  <c r="I538" i="1"/>
  <c r="O369" i="1"/>
  <c r="I276" i="1"/>
  <c r="I248" i="1"/>
  <c r="I124" i="1"/>
  <c r="I77" i="1"/>
  <c r="I426" i="1"/>
  <c r="I241" i="1"/>
  <c r="AJ1271" i="1"/>
  <c r="I2120" i="1"/>
  <c r="AA2120" i="1"/>
  <c r="O1964" i="1"/>
  <c r="AJ1537" i="1"/>
  <c r="AA935" i="1"/>
  <c r="AA933" i="1"/>
  <c r="H831" i="1"/>
  <c r="I831" i="1" s="1"/>
  <c r="AL831" i="1"/>
  <c r="H733" i="1"/>
  <c r="AL733" i="1"/>
  <c r="H721" i="1"/>
  <c r="I721" i="1" s="1"/>
  <c r="AL721" i="1"/>
  <c r="H699" i="1"/>
  <c r="AL699" i="1"/>
  <c r="H634" i="1"/>
  <c r="H619" i="1" s="1"/>
  <c r="S619" i="1" s="1"/>
  <c r="AL634" i="1"/>
  <c r="AJ619" i="1"/>
  <c r="AA533" i="1"/>
  <c r="AA525" i="1"/>
  <c r="I522" i="1"/>
  <c r="H519" i="1"/>
  <c r="S519" i="1" s="1"/>
  <c r="H477" i="1"/>
  <c r="I477" i="1" s="1"/>
  <c r="AL477" i="1"/>
  <c r="I420" i="1"/>
  <c r="I419" i="1" s="1"/>
  <c r="AA420" i="1"/>
  <c r="AJ419" i="1" s="1"/>
  <c r="AJ414" i="1"/>
  <c r="H363" i="1"/>
  <c r="I363" i="1" s="1"/>
  <c r="AL363" i="1"/>
  <c r="H317" i="1"/>
  <c r="I317" i="1" s="1"/>
  <c r="AL317" i="1"/>
  <c r="H291" i="1"/>
  <c r="AL291" i="1"/>
  <c r="H261" i="1"/>
  <c r="AL261" i="1"/>
  <c r="H186" i="1"/>
  <c r="I186" i="1" s="1"/>
  <c r="AL186" i="1"/>
  <c r="H182" i="1"/>
  <c r="I182" i="1" s="1"/>
  <c r="AL182" i="1"/>
  <c r="H63" i="1"/>
  <c r="I63" i="1" s="1"/>
  <c r="AL63" i="1"/>
  <c r="H55" i="1"/>
  <c r="I55" i="1" s="1"/>
  <c r="AL55" i="1"/>
  <c r="AA34" i="1"/>
  <c r="AJ33" i="1" s="1"/>
  <c r="H27" i="1"/>
  <c r="AL27" i="1"/>
  <c r="H1225" i="1"/>
  <c r="I1225" i="1" s="1"/>
  <c r="AL1225" i="1"/>
  <c r="H1221" i="1"/>
  <c r="I1221" i="1" s="1"/>
  <c r="AL1221" i="1"/>
  <c r="H659" i="1"/>
  <c r="I659" i="1" s="1"/>
  <c r="AL659" i="1"/>
  <c r="H377" i="1"/>
  <c r="H374" i="1" s="1"/>
  <c r="Q374" i="1" s="1"/>
  <c r="AL377" i="1"/>
  <c r="H240" i="1"/>
  <c r="H238" i="1" s="1"/>
  <c r="AL240" i="1"/>
  <c r="AL2269" i="1"/>
  <c r="AL2182" i="1"/>
  <c r="AL2166" i="1"/>
  <c r="L2146" i="1"/>
  <c r="AL2128" i="1"/>
  <c r="L2023" i="1"/>
  <c r="L2007" i="1"/>
  <c r="AL1837" i="1"/>
  <c r="L1964" i="1"/>
  <c r="L1945" i="1"/>
  <c r="L1836" i="1"/>
  <c r="AL1818" i="1"/>
  <c r="AL1813" i="1"/>
  <c r="AL1693" i="1"/>
  <c r="L1791" i="1"/>
  <c r="L1709" i="1"/>
  <c r="AL1665" i="1"/>
  <c r="L1583" i="1"/>
  <c r="AL1462" i="1"/>
  <c r="L1505" i="1"/>
  <c r="L1435" i="1"/>
  <c r="AL1348" i="1"/>
  <c r="L1102" i="1"/>
  <c r="L1073" i="1"/>
  <c r="AL822" i="1"/>
  <c r="AL737" i="1"/>
  <c r="AL727" i="1"/>
  <c r="AL529" i="1"/>
  <c r="AA1514" i="1"/>
  <c r="AA1506" i="1"/>
  <c r="AJ741" i="1"/>
  <c r="I2268" i="1"/>
  <c r="AA2268" i="1"/>
  <c r="AJ2264" i="1" s="1"/>
  <c r="I2258" i="1"/>
  <c r="AA2258" i="1"/>
  <c r="I2116" i="1"/>
  <c r="AA2116" i="1"/>
  <c r="I1563" i="1"/>
  <c r="AA1563" i="1"/>
  <c r="I1519" i="1"/>
  <c r="AA1519" i="1"/>
  <c r="I1269" i="1"/>
  <c r="AA1269" i="1"/>
  <c r="L2066" i="1"/>
  <c r="L1916" i="1"/>
  <c r="AL1801" i="1"/>
  <c r="AL1703" i="1"/>
  <c r="L1725" i="1"/>
  <c r="L1698" i="1"/>
  <c r="AL1690" i="1"/>
  <c r="AL1588" i="1"/>
  <c r="AL1576" i="1"/>
  <c r="L1663" i="1"/>
  <c r="L1615" i="1"/>
  <c r="AL1529" i="1"/>
  <c r="AL1508" i="1"/>
  <c r="L1537" i="1"/>
  <c r="AL1285" i="1"/>
  <c r="L1287" i="1"/>
  <c r="L1113" i="1"/>
  <c r="L1081" i="1"/>
  <c r="L819" i="1"/>
  <c r="AL790" i="1"/>
  <c r="AL782" i="1"/>
  <c r="AL703" i="1"/>
  <c r="AL430" i="1"/>
  <c r="AL191" i="1"/>
  <c r="L238" i="1"/>
  <c r="AA2144" i="1"/>
  <c r="AJ2143" i="1" s="1"/>
  <c r="AA230" i="1"/>
  <c r="AJ227" i="1" s="1"/>
  <c r="AJ199" i="1"/>
  <c r="I2262" i="1"/>
  <c r="AA2262" i="1"/>
  <c r="I2149" i="1"/>
  <c r="AA2149" i="1"/>
  <c r="I1523" i="1"/>
  <c r="AA1523" i="1"/>
  <c r="I963" i="1"/>
  <c r="I962" i="1" s="1"/>
  <c r="AA963" i="1"/>
  <c r="AJ962" i="1" s="1"/>
  <c r="AA939" i="1"/>
  <c r="I929" i="1"/>
  <c r="AA929" i="1"/>
  <c r="AA924" i="1"/>
  <c r="H806" i="1"/>
  <c r="I806" i="1" s="1"/>
  <c r="N806" i="1" s="1"/>
  <c r="AL806" i="1"/>
  <c r="I696" i="1"/>
  <c r="AA696" i="1"/>
  <c r="AJ693" i="1" s="1"/>
  <c r="AL2265" i="1"/>
  <c r="AL2261" i="1"/>
  <c r="AL2241" i="1"/>
  <c r="L2056" i="1"/>
  <c r="AL1973" i="1"/>
  <c r="AL1845" i="1"/>
  <c r="AL2257" i="1"/>
  <c r="L2206" i="1"/>
  <c r="AL2076" i="1"/>
  <c r="AL2072" i="1"/>
  <c r="L2127" i="1"/>
  <c r="L2095" i="1"/>
  <c r="AL1967" i="1"/>
  <c r="AL1962" i="1"/>
  <c r="AL1809" i="1"/>
  <c r="AL1678" i="1"/>
  <c r="AL1669" i="1"/>
  <c r="AL1657" i="1"/>
  <c r="AL1584" i="1"/>
  <c r="AL1572" i="1"/>
  <c r="AL1568" i="1"/>
  <c r="L1567" i="1"/>
  <c r="AL1521" i="1"/>
  <c r="AL1411" i="1"/>
  <c r="L1408" i="1"/>
  <c r="AL1381" i="1"/>
  <c r="AL1372" i="1"/>
  <c r="AL1366" i="1"/>
  <c r="AL1304" i="1"/>
  <c r="AL1230" i="1"/>
  <c r="AL1200" i="1"/>
  <c r="AL1155" i="1"/>
  <c r="AL652" i="1"/>
  <c r="AL552" i="1"/>
  <c r="AL537" i="1"/>
  <c r="AA1705" i="1"/>
  <c r="AA1529" i="1"/>
  <c r="AA1525" i="1"/>
  <c r="L910" i="1"/>
  <c r="L769" i="1"/>
  <c r="L693" i="1"/>
  <c r="L571" i="1"/>
  <c r="L414" i="1"/>
  <c r="L155" i="1"/>
  <c r="AJ1025" i="1"/>
  <c r="AJ976" i="1"/>
  <c r="AJ878" i="1"/>
  <c r="AJ830" i="1"/>
  <c r="AJ732" i="1"/>
  <c r="AJ685" i="1"/>
  <c r="AJ677" i="1"/>
  <c r="AJ610" i="1"/>
  <c r="AJ576" i="1"/>
  <c r="AJ485" i="1"/>
  <c r="AJ452" i="1"/>
  <c r="AJ425" i="1"/>
  <c r="AJ369" i="1"/>
  <c r="AJ335" i="1"/>
  <c r="AJ302" i="1"/>
  <c r="AJ286" i="1"/>
  <c r="AJ264" i="1"/>
  <c r="AJ256" i="1"/>
  <c r="AJ244" i="1"/>
  <c r="I2200" i="1"/>
  <c r="I2084" i="1"/>
  <c r="I1822" i="1"/>
  <c r="I1818" i="1"/>
  <c r="I1809" i="1"/>
  <c r="I1393" i="1"/>
  <c r="N1393" i="1" s="1"/>
  <c r="I1381" i="1"/>
  <c r="I1377" i="1"/>
  <c r="I1366" i="1"/>
  <c r="I1358" i="1"/>
  <c r="I1316" i="1"/>
  <c r="I1246" i="1"/>
  <c r="N1246" i="1" s="1"/>
  <c r="I1230" i="1"/>
  <c r="AJ2157" i="1"/>
  <c r="AJ2127" i="1"/>
  <c r="AJ1874" i="1"/>
  <c r="AJ1858" i="1"/>
  <c r="I1850" i="1"/>
  <c r="O1073" i="1"/>
  <c r="L1329" i="1"/>
  <c r="L1204" i="1"/>
  <c r="L1140" i="1"/>
  <c r="L1062" i="1"/>
  <c r="L764" i="1"/>
  <c r="L576" i="1"/>
  <c r="L150" i="1"/>
  <c r="L104" i="1"/>
  <c r="L21" i="1"/>
  <c r="AJ1567" i="1"/>
  <c r="AJ155" i="1"/>
  <c r="AJ21" i="1"/>
  <c r="AI1389" i="1"/>
  <c r="AI1320" i="1"/>
  <c r="AI1209" i="1"/>
  <c r="I2070" i="1"/>
  <c r="I1950" i="1"/>
  <c r="AI155" i="1"/>
  <c r="AI115" i="1"/>
  <c r="AI21" i="1"/>
  <c r="AH1113" i="1"/>
  <c r="AH965" i="1"/>
  <c r="AH915" i="1"/>
  <c r="AH878" i="1"/>
  <c r="AH819" i="1"/>
  <c r="AH780" i="1"/>
  <c r="AH732" i="1"/>
  <c r="AH665" i="1"/>
  <c r="AH647" i="1"/>
  <c r="AH610" i="1"/>
  <c r="AH576" i="1"/>
  <c r="AH524" i="1"/>
  <c r="AH485" i="1"/>
  <c r="AH425" i="1"/>
  <c r="AH335" i="1"/>
  <c r="AH286" i="1"/>
  <c r="AH256" i="1"/>
  <c r="AH244" i="1"/>
  <c r="I2283" i="1"/>
  <c r="N2283" i="1" s="1"/>
  <c r="I2261" i="1"/>
  <c r="I2257" i="1"/>
  <c r="O2090" i="1"/>
  <c r="I2086" i="1"/>
  <c r="I2076" i="1"/>
  <c r="I2064" i="1"/>
  <c r="N2064" i="1" s="1"/>
  <c r="O2056" i="1" s="1"/>
  <c r="I1967" i="1"/>
  <c r="I1829" i="1"/>
  <c r="N1829" i="1" s="1"/>
  <c r="I1703" i="1"/>
  <c r="I1554" i="1"/>
  <c r="I1553" i="1" s="1"/>
  <c r="J1553" i="1" s="1"/>
  <c r="I1462" i="1"/>
  <c r="O1376" i="1"/>
  <c r="I1330" i="1"/>
  <c r="I1292" i="1"/>
  <c r="I1200" i="1"/>
  <c r="I1149" i="1"/>
  <c r="H946" i="1"/>
  <c r="I737" i="1"/>
  <c r="I541" i="1"/>
  <c r="I537" i="1"/>
  <c r="AI1172" i="1"/>
  <c r="AI1102" i="1"/>
  <c r="AI1062" i="1"/>
  <c r="AI1025" i="1"/>
  <c r="AI992" i="1"/>
  <c r="AI954" i="1"/>
  <c r="AI915" i="1"/>
  <c r="AI819" i="1"/>
  <c r="AI732" i="1"/>
  <c r="AI685" i="1"/>
  <c r="AI677" i="1"/>
  <c r="AI665" i="1"/>
  <c r="AI647" i="1"/>
  <c r="AI610" i="1"/>
  <c r="AI576" i="1"/>
  <c r="AI485" i="1"/>
  <c r="AI374" i="1"/>
  <c r="AI369" i="1"/>
  <c r="AI335" i="1"/>
  <c r="AI264" i="1"/>
  <c r="AI256" i="1"/>
  <c r="AI244" i="1"/>
  <c r="AI227" i="1"/>
  <c r="AI190" i="1"/>
  <c r="I2232" i="1"/>
  <c r="I2194" i="1"/>
  <c r="I2185" i="1"/>
  <c r="I2162" i="1"/>
  <c r="I1962" i="1"/>
  <c r="I1801" i="1"/>
  <c r="I1669" i="1"/>
  <c r="I1665" i="1"/>
  <c r="I1645" i="1"/>
  <c r="N1645" i="1" s="1"/>
  <c r="O1624" i="1" s="1"/>
  <c r="I1641" i="1"/>
  <c r="I1635" i="1"/>
  <c r="I1631" i="1"/>
  <c r="I1627" i="1"/>
  <c r="I1622" i="1"/>
  <c r="N1622" i="1" s="1"/>
  <c r="O1615" i="1" s="1"/>
  <c r="I1521" i="1"/>
  <c r="I1478" i="1"/>
  <c r="I1344" i="1"/>
  <c r="I1300" i="1"/>
  <c r="I1157" i="1"/>
  <c r="I1023" i="1"/>
  <c r="N1023" i="1" s="1"/>
  <c r="O992" i="1" s="1"/>
  <c r="I1007" i="1"/>
  <c r="I2279" i="1"/>
  <c r="N2279" i="1" s="1"/>
  <c r="I2273" i="1"/>
  <c r="I2272" i="1" s="1"/>
  <c r="J2272" i="1" s="1"/>
  <c r="I2269" i="1"/>
  <c r="I2265" i="1"/>
  <c r="I2238" i="1"/>
  <c r="N2238" i="1" s="1"/>
  <c r="O2216" i="1" s="1"/>
  <c r="I2214" i="1"/>
  <c r="N2214" i="1" s="1"/>
  <c r="O2206" i="1" s="1"/>
  <c r="I2190" i="1"/>
  <c r="I2168" i="1"/>
  <c r="N2168" i="1" s="1"/>
  <c r="O2157" i="1" s="1"/>
  <c r="I1958" i="1"/>
  <c r="I1867" i="1"/>
  <c r="I1833" i="1"/>
  <c r="N1833" i="1" s="1"/>
  <c r="I1813" i="1"/>
  <c r="H1791" i="1"/>
  <c r="S1791" i="1" s="1"/>
  <c r="I1710" i="1"/>
  <c r="O1663" i="1"/>
  <c r="AJ1583" i="1"/>
  <c r="I1574" i="1"/>
  <c r="I1526" i="1"/>
  <c r="I1508" i="1"/>
  <c r="AJ1477" i="1"/>
  <c r="I1446" i="1"/>
  <c r="I1428" i="1"/>
  <c r="H1389" i="1"/>
  <c r="AJ1357" i="1"/>
  <c r="I1282" i="1"/>
  <c r="N1282" i="1" s="1"/>
  <c r="O1271" i="1" s="1"/>
  <c r="I1278" i="1"/>
  <c r="I1274" i="1"/>
  <c r="I1242" i="1"/>
  <c r="N1242" i="1" s="1"/>
  <c r="O1220" i="1"/>
  <c r="I1037" i="1"/>
  <c r="I950" i="1"/>
  <c r="N950" i="1" s="1"/>
  <c r="I790" i="1"/>
  <c r="I867" i="1"/>
  <c r="I778" i="1"/>
  <c r="I770" i="1"/>
  <c r="I703" i="1"/>
  <c r="N703" i="1" s="1"/>
  <c r="O698" i="1" s="1"/>
  <c r="O563" i="1"/>
  <c r="I550" i="1"/>
  <c r="I417" i="1"/>
  <c r="I388" i="1"/>
  <c r="I383" i="1"/>
  <c r="I278" i="1"/>
  <c r="I273" i="1"/>
  <c r="I272" i="1" s="1"/>
  <c r="J272" i="1" s="1"/>
  <c r="I267" i="1"/>
  <c r="I247" i="1"/>
  <c r="I243" i="1"/>
  <c r="I153" i="1"/>
  <c r="I123" i="1"/>
  <c r="O99" i="1"/>
  <c r="O13" i="1"/>
  <c r="I1969" i="1"/>
  <c r="H685" i="1"/>
  <c r="I855" i="1"/>
  <c r="I851" i="1"/>
  <c r="I847" i="1"/>
  <c r="I782" i="1"/>
  <c r="I683" i="1"/>
  <c r="N683" i="1" s="1"/>
  <c r="I673" i="1"/>
  <c r="N673" i="1" s="1"/>
  <c r="I666" i="1"/>
  <c r="I663" i="1"/>
  <c r="I399" i="1"/>
  <c r="I396" i="1"/>
  <c r="I293" i="1"/>
  <c r="O238" i="1"/>
  <c r="I166" i="1"/>
  <c r="I902" i="1"/>
  <c r="I873" i="1"/>
  <c r="O819" i="1"/>
  <c r="I822" i="1"/>
  <c r="I785" i="1"/>
  <c r="I669" i="1"/>
  <c r="I662" i="1"/>
  <c r="I645" i="1"/>
  <c r="I572" i="1"/>
  <c r="I520" i="1"/>
  <c r="I450" i="1"/>
  <c r="I449" i="1" s="1"/>
  <c r="T449" i="1" s="1"/>
  <c r="I379" i="1"/>
  <c r="I357" i="1"/>
  <c r="I295" i="1"/>
  <c r="I282" i="1"/>
  <c r="I232" i="1"/>
  <c r="I225" i="1"/>
  <c r="I193" i="1"/>
  <c r="O21" i="1"/>
  <c r="H808" i="1"/>
  <c r="AJ67" i="1"/>
  <c r="I1787" i="1"/>
  <c r="AA1787" i="1"/>
  <c r="AA1777" i="1"/>
  <c r="H1757" i="1"/>
  <c r="S1757" i="1" s="1"/>
  <c r="AA1756" i="1"/>
  <c r="I1748" i="1"/>
  <c r="AA1748" i="1"/>
  <c r="AA1740" i="1"/>
  <c r="I1732" i="1"/>
  <c r="AA1732" i="1"/>
  <c r="AA1726" i="1"/>
  <c r="I1664" i="1"/>
  <c r="AA1664" i="1"/>
  <c r="O1368" i="1"/>
  <c r="I1355" i="1"/>
  <c r="H1352" i="1"/>
  <c r="S1352" i="1" s="1"/>
  <c r="I1308" i="1"/>
  <c r="AA1308" i="1"/>
  <c r="AJ1287" i="1" s="1"/>
  <c r="H1243" i="1"/>
  <c r="H1241" i="1" s="1"/>
  <c r="AL1243" i="1"/>
  <c r="I1235" i="1"/>
  <c r="AA1235" i="1"/>
  <c r="I1165" i="1"/>
  <c r="AA1165" i="1"/>
  <c r="AJ1140" i="1" s="1"/>
  <c r="AA1120" i="1"/>
  <c r="I2001" i="1"/>
  <c r="AL1895" i="1"/>
  <c r="L1940" i="1"/>
  <c r="AL1765" i="1"/>
  <c r="AL1581" i="1"/>
  <c r="L1671" i="1"/>
  <c r="L1624" i="1"/>
  <c r="L1516" i="1"/>
  <c r="L1468" i="1"/>
  <c r="L1352" i="1"/>
  <c r="L1320" i="1"/>
  <c r="L1260" i="1"/>
  <c r="AL1167" i="1"/>
  <c r="L1025" i="1"/>
  <c r="L965" i="1"/>
  <c r="L665" i="1"/>
  <c r="L345" i="1"/>
  <c r="L286" i="1"/>
  <c r="AL145" i="1"/>
  <c r="L122" i="1"/>
  <c r="L76" i="1"/>
  <c r="AJ1124" i="1"/>
  <c r="H2277" i="1"/>
  <c r="I2252" i="1"/>
  <c r="AA2252" i="1"/>
  <c r="I2091" i="1"/>
  <c r="H2090" i="1"/>
  <c r="S2090" i="1" s="1"/>
  <c r="L2256" i="1"/>
  <c r="L1241" i="1"/>
  <c r="I1845" i="1"/>
  <c r="I1844" i="1" s="1"/>
  <c r="AA1845" i="1"/>
  <c r="AJ1844" i="1" s="1"/>
  <c r="I1810" i="1"/>
  <c r="AA1810" i="1"/>
  <c r="I1783" i="1"/>
  <c r="AA1783" i="1"/>
  <c r="AA1752" i="1"/>
  <c r="I1744" i="1"/>
  <c r="AA1744" i="1"/>
  <c r="AA1736" i="1"/>
  <c r="I1693" i="1"/>
  <c r="I1692" i="1" s="1"/>
  <c r="AA1693" i="1"/>
  <c r="AJ1692" i="1" s="1"/>
  <c r="I1680" i="1"/>
  <c r="I1679" i="1" s="1"/>
  <c r="AA1680" i="1"/>
  <c r="AJ1679" i="1" s="1"/>
  <c r="I1678" i="1"/>
  <c r="AA1678" i="1"/>
  <c r="I1674" i="1"/>
  <c r="AA1674" i="1"/>
  <c r="AA1668" i="1"/>
  <c r="I1657" i="1"/>
  <c r="AA1657" i="1"/>
  <c r="I1372" i="1"/>
  <c r="AA1372" i="1"/>
  <c r="I1265" i="1"/>
  <c r="AA1265" i="1"/>
  <c r="I1237" i="1"/>
  <c r="I1236" i="1" s="1"/>
  <c r="J1236" i="1" s="1"/>
  <c r="AA1237" i="1"/>
  <c r="AJ1236" i="1" s="1"/>
  <c r="I1231" i="1"/>
  <c r="AA1231" i="1"/>
  <c r="AA1097" i="1"/>
  <c r="AJ1094" i="1" s="1"/>
  <c r="H118" i="1"/>
  <c r="H115" i="1" s="1"/>
  <c r="AL118" i="1"/>
  <c r="H113" i="1"/>
  <c r="I113" i="1" s="1"/>
  <c r="AL113" i="1"/>
  <c r="H107" i="1"/>
  <c r="I107" i="1" s="1"/>
  <c r="AL107" i="1"/>
  <c r="Q18" i="1"/>
  <c r="L2216" i="1"/>
  <c r="AL1969" i="1"/>
  <c r="L2240" i="1"/>
  <c r="L1985" i="1"/>
  <c r="AL1891" i="1"/>
  <c r="L1847" i="1"/>
  <c r="AL1794" i="1"/>
  <c r="AL1761" i="1"/>
  <c r="L1796" i="1"/>
  <c r="L1647" i="1"/>
  <c r="L1545" i="1"/>
  <c r="AL1494" i="1"/>
  <c r="L1524" i="1"/>
  <c r="L1477" i="1"/>
  <c r="AL1355" i="1"/>
  <c r="L1181" i="1"/>
  <c r="AL1098" i="1"/>
  <c r="L780" i="1"/>
  <c r="L256" i="1"/>
  <c r="L134" i="1"/>
  <c r="AA1799" i="1"/>
  <c r="AA1446" i="1"/>
  <c r="AJ1435" i="1" s="1"/>
  <c r="AJ1181" i="1"/>
  <c r="L2277" i="1"/>
  <c r="L2245" i="1"/>
  <c r="AL1834" i="1"/>
  <c r="L1684" i="1"/>
  <c r="L1652" i="1"/>
  <c r="L1500" i="1"/>
  <c r="AL1390" i="1"/>
  <c r="AL1310" i="1"/>
  <c r="L1357" i="1"/>
  <c r="L1271" i="1"/>
  <c r="L1034" i="1"/>
  <c r="L976" i="1"/>
  <c r="L946" i="1"/>
  <c r="L788" i="1"/>
  <c r="L535" i="1"/>
  <c r="L302" i="1"/>
  <c r="AA1833" i="1"/>
  <c r="AJ1828" i="1" s="1"/>
  <c r="AA1242" i="1"/>
  <c r="AJ1241" i="1" s="1"/>
  <c r="AA1225" i="1"/>
  <c r="AA1221" i="1"/>
  <c r="AJ1034" i="1"/>
  <c r="AJ992" i="1"/>
  <c r="AJ946" i="1"/>
  <c r="AJ887" i="1"/>
  <c r="AJ846" i="1"/>
  <c r="AJ788" i="1"/>
  <c r="AJ555" i="1"/>
  <c r="AJ495" i="1"/>
  <c r="AJ436" i="1"/>
  <c r="AJ406" i="1"/>
  <c r="AJ393" i="1"/>
  <c r="AJ345" i="1"/>
  <c r="AJ275" i="1"/>
  <c r="AA243" i="1"/>
  <c r="AJ134" i="1"/>
  <c r="AJ76" i="1"/>
  <c r="AI1228" i="1"/>
  <c r="AI1220" i="1"/>
  <c r="AI1140" i="1"/>
  <c r="AI1073" i="1"/>
  <c r="AI976" i="1"/>
  <c r="AI946" i="1"/>
  <c r="AI934" i="1"/>
  <c r="AI926" i="1"/>
  <c r="AI887" i="1"/>
  <c r="AI846" i="1"/>
  <c r="AI830" i="1"/>
  <c r="AI800" i="1"/>
  <c r="AI788" i="1"/>
  <c r="AI769" i="1"/>
  <c r="AI741" i="1"/>
  <c r="AI708" i="1"/>
  <c r="AI658" i="1"/>
  <c r="AI619" i="1"/>
  <c r="AI586" i="1"/>
  <c r="AI555" i="1"/>
  <c r="AI543" i="1"/>
  <c r="AI535" i="1"/>
  <c r="AI495" i="1"/>
  <c r="AI452" i="1"/>
  <c r="AI385" i="1"/>
  <c r="AI345" i="1"/>
  <c r="AI302" i="1"/>
  <c r="AI238" i="1"/>
  <c r="AI199" i="1"/>
  <c r="AI134" i="1"/>
  <c r="AI76" i="1"/>
  <c r="AH1241" i="1"/>
  <c r="AH1181" i="1"/>
  <c r="AH1124" i="1"/>
  <c r="AH1094" i="1"/>
  <c r="AH1081" i="1"/>
  <c r="AH1034" i="1"/>
  <c r="AH992" i="1"/>
  <c r="AH846" i="1"/>
  <c r="AH830" i="1"/>
  <c r="AH769" i="1"/>
  <c r="AH741" i="1"/>
  <c r="AH658" i="1"/>
  <c r="AH619" i="1"/>
  <c r="AH586" i="1"/>
  <c r="AH543" i="1"/>
  <c r="AH535" i="1"/>
  <c r="AH452" i="1"/>
  <c r="AH436" i="1"/>
  <c r="AH406" i="1"/>
  <c r="AH393" i="1"/>
  <c r="AH385" i="1"/>
  <c r="AH345" i="1"/>
  <c r="AH302" i="1"/>
  <c r="AH275" i="1"/>
  <c r="AH238" i="1"/>
  <c r="AH199" i="1"/>
  <c r="AH122" i="1"/>
  <c r="AH76" i="1"/>
  <c r="L1228" i="1"/>
  <c r="L1172" i="1"/>
  <c r="L1124" i="1"/>
  <c r="L1094" i="1"/>
  <c r="L926" i="1"/>
  <c r="L732" i="1"/>
  <c r="L543" i="1"/>
  <c r="L485" i="1"/>
  <c r="AJ708" i="1"/>
  <c r="AI1906" i="1"/>
  <c r="AI1435" i="1"/>
  <c r="AH142" i="1"/>
  <c r="I2008" i="1"/>
  <c r="O1815" i="1"/>
  <c r="O1524" i="1"/>
  <c r="O1113" i="1"/>
  <c r="L954" i="1"/>
  <c r="L934" i="1"/>
  <c r="L878" i="1"/>
  <c r="L846" i="1"/>
  <c r="L830" i="1"/>
  <c r="L808" i="1"/>
  <c r="L800" i="1"/>
  <c r="L741" i="1"/>
  <c r="L658" i="1"/>
  <c r="L555" i="1"/>
  <c r="L495" i="1"/>
  <c r="L425" i="1"/>
  <c r="L406" i="1"/>
  <c r="L275" i="1"/>
  <c r="L190" i="1"/>
  <c r="L67" i="1"/>
  <c r="AJ586" i="1"/>
  <c r="AH227" i="1"/>
  <c r="O2256" i="1"/>
  <c r="O2114" i="1"/>
  <c r="I2078" i="1"/>
  <c r="I1859" i="1"/>
  <c r="O1807" i="1"/>
  <c r="O1698" i="1"/>
  <c r="I1426" i="1"/>
  <c r="H1419" i="1"/>
  <c r="S1419" i="1" s="1"/>
  <c r="I1272" i="1"/>
  <c r="H1271" i="1"/>
  <c r="S1271" i="1" s="1"/>
  <c r="I853" i="1"/>
  <c r="H846" i="1"/>
  <c r="S846" i="1" s="1"/>
  <c r="L1209" i="1"/>
  <c r="L887" i="1"/>
  <c r="L610" i="1"/>
  <c r="L524" i="1"/>
  <c r="L452" i="1"/>
  <c r="L436" i="1"/>
  <c r="L335" i="1"/>
  <c r="L227" i="1"/>
  <c r="L199" i="1"/>
  <c r="AJ36" i="1"/>
  <c r="AJ13" i="1"/>
  <c r="AI1419" i="1"/>
  <c r="AI67" i="1"/>
  <c r="AH708" i="1"/>
  <c r="AH685" i="1"/>
  <c r="I2082" i="1"/>
  <c r="I2067" i="1"/>
  <c r="O1956" i="1"/>
  <c r="I1648" i="1"/>
  <c r="I1570" i="1"/>
  <c r="H1567" i="1"/>
  <c r="S1567" i="1" s="1"/>
  <c r="I1475" i="1"/>
  <c r="N1475" i="1" s="1"/>
  <c r="O1468" i="1" s="1"/>
  <c r="I1430" i="1"/>
  <c r="N1430" i="1" s="1"/>
  <c r="O1419" i="1" s="1"/>
  <c r="I2280" i="1"/>
  <c r="N2280" i="1" s="1"/>
  <c r="O2240" i="1"/>
  <c r="O2146" i="1"/>
  <c r="I2060" i="1"/>
  <c r="I2052" i="1"/>
  <c r="O1985" i="1"/>
  <c r="I1982" i="1"/>
  <c r="N1982" i="1" s="1"/>
  <c r="I1834" i="1"/>
  <c r="N1834" i="1" s="1"/>
  <c r="I1830" i="1"/>
  <c r="N1830" i="1" s="1"/>
  <c r="I1824" i="1"/>
  <c r="I1823" i="1" s="1"/>
  <c r="J1823" i="1" s="1"/>
  <c r="I1794" i="1"/>
  <c r="I1765" i="1"/>
  <c r="N1765" i="1" s="1"/>
  <c r="O1757" i="1" s="1"/>
  <c r="I1761" i="1"/>
  <c r="I1716" i="1"/>
  <c r="H1615" i="1"/>
  <c r="S1615" i="1" s="1"/>
  <c r="I1576" i="1"/>
  <c r="I1494" i="1"/>
  <c r="I1464" i="1"/>
  <c r="I1456" i="1"/>
  <c r="I1448" i="1"/>
  <c r="I1440" i="1"/>
  <c r="I1394" i="1"/>
  <c r="N1394" i="1" s="1"/>
  <c r="I1390" i="1"/>
  <c r="I1385" i="1"/>
  <c r="N1385" i="1" s="1"/>
  <c r="I1346" i="1"/>
  <c r="I1332" i="1"/>
  <c r="I1318" i="1"/>
  <c r="N1318" i="1" s="1"/>
  <c r="O1287" i="1" s="1"/>
  <c r="I1310" i="1"/>
  <c r="I1302" i="1"/>
  <c r="I1294" i="1"/>
  <c r="I1247" i="1"/>
  <c r="N1247" i="1" s="1"/>
  <c r="I1202" i="1"/>
  <c r="N1202" i="1" s="1"/>
  <c r="O1181" i="1" s="1"/>
  <c r="I1192" i="1"/>
  <c r="I1167" i="1"/>
  <c r="I1159" i="1"/>
  <c r="I1151" i="1"/>
  <c r="I1098" i="1"/>
  <c r="N1098" i="1" s="1"/>
  <c r="O1081" i="1"/>
  <c r="O647" i="1"/>
  <c r="O385" i="1"/>
  <c r="H393" i="1"/>
  <c r="Q393" i="1" s="1"/>
  <c r="I2281" i="1"/>
  <c r="N2281" i="1" s="1"/>
  <c r="I2236" i="1"/>
  <c r="I2226" i="1"/>
  <c r="I2220" i="1"/>
  <c r="I2204" i="1"/>
  <c r="N2204" i="1" s="1"/>
  <c r="I2196" i="1"/>
  <c r="I2188" i="1"/>
  <c r="I2182" i="1"/>
  <c r="I2164" i="1"/>
  <c r="I2123" i="1"/>
  <c r="I2122" i="1" s="1"/>
  <c r="J2122" i="1" s="1"/>
  <c r="I2018" i="1"/>
  <c r="N2018" i="1" s="1"/>
  <c r="O2007" i="1" s="1"/>
  <c r="O1996" i="1"/>
  <c r="I1976" i="1"/>
  <c r="I1975" i="1" s="1"/>
  <c r="J1975" i="1" s="1"/>
  <c r="I1973" i="1"/>
  <c r="I1972" i="1" s="1"/>
  <c r="J1972" i="1" s="1"/>
  <c r="I1861" i="1"/>
  <c r="O1847" i="1"/>
  <c r="I1831" i="1"/>
  <c r="N1831" i="1" s="1"/>
  <c r="O1671" i="1"/>
  <c r="I1612" i="1"/>
  <c r="I1604" i="1"/>
  <c r="I1596" i="1"/>
  <c r="I1588" i="1"/>
  <c r="I1540" i="1"/>
  <c r="N1540" i="1" s="1"/>
  <c r="O1516" i="1"/>
  <c r="O1500" i="1"/>
  <c r="I1496" i="1"/>
  <c r="I1486" i="1"/>
  <c r="I1422" i="1"/>
  <c r="I1395" i="1"/>
  <c r="N1395" i="1" s="1"/>
  <c r="I1391" i="1"/>
  <c r="N1391" i="1" s="1"/>
  <c r="I1348" i="1"/>
  <c r="I1338" i="1"/>
  <c r="I1312" i="1"/>
  <c r="I1304" i="1"/>
  <c r="I1296" i="1"/>
  <c r="O1260" i="1"/>
  <c r="I1244" i="1"/>
  <c r="N1244" i="1" s="1"/>
  <c r="O1228" i="1"/>
  <c r="I1196" i="1"/>
  <c r="I1182" i="1"/>
  <c r="I1169" i="1"/>
  <c r="I1161" i="1"/>
  <c r="I1153" i="1"/>
  <c r="I1099" i="1"/>
  <c r="N1099" i="1" s="1"/>
  <c r="I1095" i="1"/>
  <c r="N1095" i="1" s="1"/>
  <c r="I361" i="1"/>
  <c r="O244" i="1"/>
  <c r="I2282" i="1"/>
  <c r="N2282" i="1" s="1"/>
  <c r="I2278" i="1"/>
  <c r="I2210" i="1"/>
  <c r="I2176" i="1"/>
  <c r="I2166" i="1"/>
  <c r="O2135" i="1"/>
  <c r="I2131" i="1"/>
  <c r="N2131" i="1" s="1"/>
  <c r="I2129" i="1"/>
  <c r="N2129" i="1" s="1"/>
  <c r="I2048" i="1"/>
  <c r="I2040" i="1"/>
  <c r="I2036" i="1"/>
  <c r="I2032" i="1"/>
  <c r="I2028" i="1"/>
  <c r="I1980" i="1"/>
  <c r="N1980" i="1" s="1"/>
  <c r="I1832" i="1"/>
  <c r="N1832" i="1" s="1"/>
  <c r="O1791" i="1"/>
  <c r="I1792" i="1"/>
  <c r="I1768" i="1"/>
  <c r="I1763" i="1"/>
  <c r="I1758" i="1"/>
  <c r="I1723" i="1"/>
  <c r="I1722" i="1" s="1"/>
  <c r="I1720" i="1"/>
  <c r="N1720" i="1" s="1"/>
  <c r="O1709" i="1" s="1"/>
  <c r="I1614" i="1"/>
  <c r="N1614" i="1" s="1"/>
  <c r="O1583" i="1" s="1"/>
  <c r="I1606" i="1"/>
  <c r="I1598" i="1"/>
  <c r="I1590" i="1"/>
  <c r="I1578" i="1"/>
  <c r="N1578" i="1" s="1"/>
  <c r="O1567" i="1" s="1"/>
  <c r="I1541" i="1"/>
  <c r="N1541" i="1" s="1"/>
  <c r="I1473" i="1"/>
  <c r="I1420" i="1"/>
  <c r="I1392" i="1"/>
  <c r="N1392" i="1" s="1"/>
  <c r="O1352" i="1"/>
  <c r="I1350" i="1"/>
  <c r="N1350" i="1" s="1"/>
  <c r="O1329" i="1" s="1"/>
  <c r="I1340" i="1"/>
  <c r="I1314" i="1"/>
  <c r="I1306" i="1"/>
  <c r="I1298" i="1"/>
  <c r="I1245" i="1"/>
  <c r="N1245" i="1" s="1"/>
  <c r="I1198" i="1"/>
  <c r="I1184" i="1"/>
  <c r="I1171" i="1"/>
  <c r="N1171" i="1" s="1"/>
  <c r="O1140" i="1" s="1"/>
  <c r="I1163" i="1"/>
  <c r="I1155" i="1"/>
  <c r="I1147" i="1"/>
  <c r="I1100" i="1"/>
  <c r="N1100" i="1" s="1"/>
  <c r="I1096" i="1"/>
  <c r="N1096" i="1" s="1"/>
  <c r="O934" i="1"/>
  <c r="O571" i="1"/>
  <c r="O222" i="1"/>
  <c r="O1062" i="1"/>
  <c r="I1053" i="1"/>
  <c r="I1043" i="1"/>
  <c r="I1030" i="1"/>
  <c r="I1017" i="1"/>
  <c r="I1009" i="1"/>
  <c r="I1001" i="1"/>
  <c r="I951" i="1"/>
  <c r="N951" i="1" s="1"/>
  <c r="I947" i="1"/>
  <c r="N947" i="1" s="1"/>
  <c r="I928" i="1"/>
  <c r="I904" i="1"/>
  <c r="I888" i="1"/>
  <c r="I875" i="1"/>
  <c r="I865" i="1"/>
  <c r="I837" i="1"/>
  <c r="I787" i="1"/>
  <c r="I680" i="1"/>
  <c r="N680" i="1" s="1"/>
  <c r="I648" i="1"/>
  <c r="I636" i="1"/>
  <c r="I507" i="1"/>
  <c r="O393" i="1"/>
  <c r="I394" i="1"/>
  <c r="I331" i="1"/>
  <c r="I307" i="1"/>
  <c r="I19" i="1"/>
  <c r="I18" i="1" s="1"/>
  <c r="J18" i="1" s="1"/>
  <c r="I1045" i="1"/>
  <c r="I1019" i="1"/>
  <c r="I1011" i="1"/>
  <c r="I1003" i="1"/>
  <c r="I995" i="1"/>
  <c r="O965" i="1"/>
  <c r="I952" i="1"/>
  <c r="N952" i="1" s="1"/>
  <c r="I948" i="1"/>
  <c r="N948" i="1" s="1"/>
  <c r="I943" i="1"/>
  <c r="I942" i="1" s="1"/>
  <c r="I941" i="1"/>
  <c r="O926" i="1"/>
  <c r="I931" i="1"/>
  <c r="I906" i="1"/>
  <c r="I896" i="1"/>
  <c r="I890" i="1"/>
  <c r="I877" i="1"/>
  <c r="N877" i="1" s="1"/>
  <c r="O846" i="1" s="1"/>
  <c r="I758" i="1"/>
  <c r="I748" i="1"/>
  <c r="I742" i="1"/>
  <c r="I638" i="1"/>
  <c r="I628" i="1"/>
  <c r="I620" i="1"/>
  <c r="I552" i="1"/>
  <c r="N552" i="1" s="1"/>
  <c r="I489" i="1"/>
  <c r="I479" i="1"/>
  <c r="I400" i="1"/>
  <c r="I333" i="1"/>
  <c r="N333" i="1" s="1"/>
  <c r="O302" i="1" s="1"/>
  <c r="I325" i="1"/>
  <c r="O275" i="1"/>
  <c r="I257" i="1"/>
  <c r="I51" i="1"/>
  <c r="I24" i="1"/>
  <c r="H2256" i="1"/>
  <c r="Q2256" i="1" s="1"/>
  <c r="H665" i="1"/>
  <c r="Q665" i="1" s="1"/>
  <c r="I1082" i="1"/>
  <c r="I1035" i="1"/>
  <c r="I1021" i="1"/>
  <c r="I1013" i="1"/>
  <c r="I1005" i="1"/>
  <c r="I997" i="1"/>
  <c r="I949" i="1"/>
  <c r="N949" i="1" s="1"/>
  <c r="I908" i="1"/>
  <c r="N908" i="1" s="1"/>
  <c r="O887" i="1" s="1"/>
  <c r="I898" i="1"/>
  <c r="H887" i="1"/>
  <c r="S887" i="1" s="1"/>
  <c r="I879" i="1"/>
  <c r="I871" i="1"/>
  <c r="I857" i="1"/>
  <c r="I804" i="1"/>
  <c r="N804" i="1" s="1"/>
  <c r="I791" i="1"/>
  <c r="O780" i="1"/>
  <c r="O764" i="1"/>
  <c r="I760" i="1"/>
  <c r="I750" i="1"/>
  <c r="I735" i="1"/>
  <c r="I691" i="1"/>
  <c r="I690" i="1" s="1"/>
  <c r="O642" i="1"/>
  <c r="I622" i="1"/>
  <c r="I387" i="1"/>
  <c r="I258" i="1"/>
  <c r="N258" i="1" s="1"/>
  <c r="I249" i="1"/>
  <c r="H2106" i="1"/>
  <c r="Q2106" i="1" s="1"/>
  <c r="I204" i="1"/>
  <c r="H142" i="1"/>
  <c r="H2264" i="1"/>
  <c r="Q2264" i="1" s="1"/>
  <c r="I280" i="1"/>
  <c r="I137" i="1"/>
  <c r="N137" i="1" s="1"/>
  <c r="I135" i="1"/>
  <c r="U2275" i="1"/>
  <c r="I2276" i="1"/>
  <c r="I2275" i="1" s="1"/>
  <c r="J2275" i="1" s="1"/>
  <c r="O2245" i="1"/>
  <c r="H2245" i="1"/>
  <c r="Q2245" i="1" s="1"/>
  <c r="I2222" i="1"/>
  <c r="H2216" i="1"/>
  <c r="S2216" i="1" s="1"/>
  <c r="I2174" i="1"/>
  <c r="H2173" i="1"/>
  <c r="S2173" i="1" s="1"/>
  <c r="I2171" i="1"/>
  <c r="I2170" i="1" s="1"/>
  <c r="J2170" i="1" s="1"/>
  <c r="S2170" i="1"/>
  <c r="O2095" i="1"/>
  <c r="I2098" i="1"/>
  <c r="I2072" i="1"/>
  <c r="H2066" i="1"/>
  <c r="I2062" i="1"/>
  <c r="H2056" i="1"/>
  <c r="S2056" i="1" s="1"/>
  <c r="I2057" i="1"/>
  <c r="H1985" i="1"/>
  <c r="H1945" i="1"/>
  <c r="Q1945" i="1" s="1"/>
  <c r="O1945" i="1"/>
  <c r="I1912" i="1"/>
  <c r="AL1912" i="1"/>
  <c r="O1836" i="1"/>
  <c r="U1826" i="1"/>
  <c r="I1827" i="1"/>
  <c r="I1826" i="1" s="1"/>
  <c r="O1796" i="1"/>
  <c r="I1712" i="1"/>
  <c r="O1652" i="1"/>
  <c r="I1620" i="1"/>
  <c r="H1583" i="1"/>
  <c r="S1583" i="1" s="1"/>
  <c r="S1580" i="1"/>
  <c r="I1581" i="1"/>
  <c r="I1580" i="1" s="1"/>
  <c r="O1545" i="1"/>
  <c r="O1505" i="1"/>
  <c r="H1477" i="1"/>
  <c r="S1477" i="1" s="1"/>
  <c r="I1484" i="1"/>
  <c r="I1438" i="1"/>
  <c r="H1435" i="1"/>
  <c r="S1435" i="1" s="1"/>
  <c r="L1419" i="1"/>
  <c r="O1357" i="1"/>
  <c r="I1362" i="1"/>
  <c r="I1360" i="1"/>
  <c r="I1336" i="1"/>
  <c r="H1329" i="1"/>
  <c r="S1329" i="1" s="1"/>
  <c r="AI1329" i="1"/>
  <c r="I1334" i="1"/>
  <c r="I1290" i="1"/>
  <c r="H1287" i="1"/>
  <c r="S1287" i="1" s="1"/>
  <c r="I1288" i="1"/>
  <c r="S1284" i="1"/>
  <c r="I1285" i="1"/>
  <c r="I1284" i="1" s="1"/>
  <c r="O1249" i="1"/>
  <c r="U1239" i="1"/>
  <c r="I1240" i="1"/>
  <c r="I1239" i="1" s="1"/>
  <c r="I1216" i="1"/>
  <c r="I1214" i="1"/>
  <c r="O1209" i="1"/>
  <c r="I1212" i="1"/>
  <c r="I1188" i="1"/>
  <c r="H1181" i="1"/>
  <c r="S1181" i="1" s="1"/>
  <c r="I1186" i="1"/>
  <c r="I1143" i="1"/>
  <c r="I1141" i="1"/>
  <c r="S1137" i="1"/>
  <c r="I1138" i="1"/>
  <c r="I1137" i="1" s="1"/>
  <c r="O1102" i="1"/>
  <c r="I652" i="1"/>
  <c r="I626" i="1"/>
  <c r="R583" i="1"/>
  <c r="V583" i="1"/>
  <c r="AL604" i="1"/>
  <c r="AL589" i="1"/>
  <c r="I1067" i="1"/>
  <c r="I1041" i="1"/>
  <c r="I1039" i="1"/>
  <c r="H992" i="1"/>
  <c r="S992" i="1" s="1"/>
  <c r="I993" i="1"/>
  <c r="S989" i="1"/>
  <c r="I990" i="1"/>
  <c r="I989" i="1" s="1"/>
  <c r="O954" i="1"/>
  <c r="I945" i="1"/>
  <c r="I944" i="1" s="1"/>
  <c r="I920" i="1"/>
  <c r="O915" i="1"/>
  <c r="I894" i="1"/>
  <c r="I892" i="1"/>
  <c r="I849" i="1"/>
  <c r="I844" i="1"/>
  <c r="I843" i="1" s="1"/>
  <c r="O808" i="1"/>
  <c r="O769" i="1"/>
  <c r="H769" i="1"/>
  <c r="I774" i="1"/>
  <c r="H741" i="1"/>
  <c r="S741" i="1" s="1"/>
  <c r="AL728" i="1"/>
  <c r="AL715" i="1"/>
  <c r="H731" i="1"/>
  <c r="I731" i="1" s="1"/>
  <c r="N731" i="1" s="1"/>
  <c r="O708" i="1" s="1"/>
  <c r="AL723" i="1"/>
  <c r="AI13" i="1"/>
  <c r="O142" i="1"/>
  <c r="AJ563" i="1"/>
  <c r="I531" i="1"/>
  <c r="O524" i="1"/>
  <c r="I529" i="1"/>
  <c r="I527" i="1"/>
  <c r="I486" i="1"/>
  <c r="H485" i="1"/>
  <c r="S485" i="1" s="1"/>
  <c r="I453" i="1"/>
  <c r="S449" i="1"/>
  <c r="R449" i="1"/>
  <c r="V449" i="1"/>
  <c r="V414" i="1"/>
  <c r="T414" i="1"/>
  <c r="H414" i="1"/>
  <c r="O374" i="1"/>
  <c r="I341" i="1"/>
  <c r="I303" i="1"/>
  <c r="I300" i="1"/>
  <c r="I299" i="1" s="1"/>
  <c r="H299" i="1"/>
  <c r="O264" i="1"/>
  <c r="AH165" i="1"/>
  <c r="AJ165" i="1"/>
  <c r="AL184" i="1"/>
  <c r="AI165" i="1"/>
  <c r="C27" i="3"/>
  <c r="T132" i="1"/>
  <c r="O104" i="1"/>
  <c r="Z2284" i="1"/>
  <c r="AH36" i="1"/>
  <c r="C28" i="3"/>
  <c r="F28" i="3" s="1"/>
  <c r="AI36" i="1"/>
  <c r="Y2284" i="1"/>
  <c r="C20" i="3"/>
  <c r="V33" i="1"/>
  <c r="R33" i="1"/>
  <c r="L1807" i="1"/>
  <c r="L1874" i="1"/>
  <c r="L1858" i="1"/>
  <c r="L1815" i="1"/>
  <c r="L1757" i="1"/>
  <c r="L1828" i="1"/>
  <c r="L1767" i="1"/>
  <c r="L393" i="1"/>
  <c r="L374" i="1"/>
  <c r="L115" i="1"/>
  <c r="R2275" i="1"/>
  <c r="T2275" i="1"/>
  <c r="H2206" i="1"/>
  <c r="I2207" i="1"/>
  <c r="R2056" i="1"/>
  <c r="V2056" i="1"/>
  <c r="V1993" i="1"/>
  <c r="T1993" i="1"/>
  <c r="T1985" i="1"/>
  <c r="V1985" i="1"/>
  <c r="H1940" i="1"/>
  <c r="I1928" i="1"/>
  <c r="I1924" i="1"/>
  <c r="H1906" i="1"/>
  <c r="L244" i="1"/>
  <c r="L165" i="1"/>
  <c r="I2212" i="1"/>
  <c r="V2170" i="1"/>
  <c r="R2170" i="1"/>
  <c r="V2140" i="1"/>
  <c r="T2140" i="1"/>
  <c r="I2126" i="1"/>
  <c r="I2125" i="1" s="1"/>
  <c r="I2044" i="1"/>
  <c r="H2020" i="1"/>
  <c r="I2021" i="1"/>
  <c r="I2020" i="1" s="1"/>
  <c r="R1975" i="1"/>
  <c r="T1975" i="1"/>
  <c r="T1956" i="1"/>
  <c r="V1956" i="1"/>
  <c r="I1917" i="1"/>
  <c r="L36" i="1"/>
  <c r="H2240" i="1"/>
  <c r="I2241" i="1"/>
  <c r="I2160" i="1"/>
  <c r="I2132" i="1"/>
  <c r="N2132" i="1" s="1"/>
  <c r="I2130" i="1"/>
  <c r="N2130" i="1" s="1"/>
  <c r="I2128" i="1"/>
  <c r="T1964" i="1"/>
  <c r="V1964" i="1"/>
  <c r="I1926" i="1"/>
  <c r="I1922" i="1"/>
  <c r="I1875" i="1"/>
  <c r="I1872" i="1"/>
  <c r="I1871" i="1" s="1"/>
  <c r="H1871" i="1"/>
  <c r="L385" i="1"/>
  <c r="L264" i="1"/>
  <c r="L26" i="1"/>
  <c r="I2158" i="1"/>
  <c r="H2157" i="1"/>
  <c r="T2143" i="1"/>
  <c r="V2143" i="1"/>
  <c r="I2046" i="1"/>
  <c r="I2042" i="1"/>
  <c r="I2030" i="1"/>
  <c r="I2026" i="1"/>
  <c r="V1990" i="1"/>
  <c r="T1990" i="1"/>
  <c r="I1943" i="1"/>
  <c r="I1914" i="1"/>
  <c r="N1914" i="1" s="1"/>
  <c r="O1906" i="1" s="1"/>
  <c r="I1910" i="1"/>
  <c r="I1895" i="1"/>
  <c r="I1887" i="1"/>
  <c r="I1879" i="1"/>
  <c r="R1722" i="1"/>
  <c r="I1643" i="1"/>
  <c r="I1629" i="1"/>
  <c r="I1625" i="1"/>
  <c r="I1905" i="1"/>
  <c r="N1905" i="1" s="1"/>
  <c r="O1874" i="1" s="1"/>
  <c r="I1889" i="1"/>
  <c r="I1881" i="1"/>
  <c r="I1899" i="1"/>
  <c r="I1891" i="1"/>
  <c r="I1885" i="1"/>
  <c r="I1877" i="1"/>
  <c r="I1789" i="1"/>
  <c r="N1789" i="1" s="1"/>
  <c r="O1767" i="1" s="1"/>
  <c r="I1785" i="1"/>
  <c r="I1779" i="1"/>
  <c r="I1775" i="1"/>
  <c r="I1771" i="1"/>
  <c r="I1618" i="1"/>
  <c r="I1610" i="1"/>
  <c r="I1602" i="1"/>
  <c r="I1594" i="1"/>
  <c r="I1586" i="1"/>
  <c r="I1543" i="1"/>
  <c r="N1543" i="1" s="1"/>
  <c r="I1539" i="1"/>
  <c r="N1539" i="1" s="1"/>
  <c r="I1492" i="1"/>
  <c r="I1482" i="1"/>
  <c r="I1460" i="1"/>
  <c r="I1452" i="1"/>
  <c r="I1444" i="1"/>
  <c r="I1436" i="1"/>
  <c r="O1408" i="1"/>
  <c r="O1397" i="1"/>
  <c r="H1537" i="1"/>
  <c r="R1389" i="1"/>
  <c r="O1172" i="1"/>
  <c r="I1608" i="1"/>
  <c r="I1600" i="1"/>
  <c r="I1592" i="1"/>
  <c r="I1584" i="1"/>
  <c r="O1556" i="1"/>
  <c r="I1542" i="1"/>
  <c r="N1542" i="1" s="1"/>
  <c r="I1538" i="1"/>
  <c r="I1498" i="1"/>
  <c r="N1498" i="1" s="1"/>
  <c r="O1477" i="1" s="1"/>
  <c r="I1488" i="1"/>
  <c r="I1480" i="1"/>
  <c r="I1466" i="1"/>
  <c r="N1466" i="1" s="1"/>
  <c r="O1435" i="1" s="1"/>
  <c r="I1458" i="1"/>
  <c r="I1450" i="1"/>
  <c r="I1442" i="1"/>
  <c r="H677" i="1"/>
  <c r="O658" i="1"/>
  <c r="H563" i="1"/>
  <c r="I563" i="1"/>
  <c r="H269" i="1"/>
  <c r="I270" i="1"/>
  <c r="I269" i="1" s="1"/>
  <c r="H21" i="1"/>
  <c r="I22" i="1"/>
  <c r="I839" i="1"/>
  <c r="I796" i="1"/>
  <c r="O788" i="1"/>
  <c r="I762" i="1"/>
  <c r="N762" i="1" s="1"/>
  <c r="O741" i="1" s="1"/>
  <c r="I752" i="1"/>
  <c r="I744" i="1"/>
  <c r="I681" i="1"/>
  <c r="N681" i="1" s="1"/>
  <c r="I640" i="1"/>
  <c r="N640" i="1" s="1"/>
  <c r="O619" i="1" s="1"/>
  <c r="I630" i="1"/>
  <c r="I841" i="1"/>
  <c r="N841" i="1" s="1"/>
  <c r="O830" i="1" s="1"/>
  <c r="I833" i="1"/>
  <c r="I756" i="1"/>
  <c r="I746" i="1"/>
  <c r="I682" i="1"/>
  <c r="N682" i="1" s="1"/>
  <c r="I678" i="1"/>
  <c r="I624" i="1"/>
  <c r="O535" i="1"/>
  <c r="R675" i="1"/>
  <c r="O665" i="1"/>
  <c r="R642" i="1"/>
  <c r="I432" i="1"/>
  <c r="I410" i="1"/>
  <c r="N410" i="1" s="1"/>
  <c r="I554" i="1"/>
  <c r="I553" i="1" s="1"/>
  <c r="O543" i="1"/>
  <c r="I536" i="1"/>
  <c r="I329" i="1"/>
  <c r="I321" i="1"/>
  <c r="I558" i="1"/>
  <c r="N558" i="1" s="1"/>
  <c r="O425" i="1"/>
  <c r="I411" i="1"/>
  <c r="N411" i="1" s="1"/>
  <c r="I405" i="1"/>
  <c r="I404" i="1" s="1"/>
  <c r="I398" i="1"/>
  <c r="I390" i="1"/>
  <c r="I336" i="1"/>
  <c r="R299" i="1"/>
  <c r="R272" i="1"/>
  <c r="O227" i="1"/>
  <c r="I191" i="1"/>
  <c r="I142" i="1"/>
  <c r="R132" i="1"/>
  <c r="O115" i="1"/>
  <c r="H2095" i="1"/>
  <c r="H2135" i="1"/>
  <c r="H1260" i="1"/>
  <c r="O122" i="1"/>
  <c r="H2146" i="1"/>
  <c r="H1836" i="1"/>
  <c r="H1524" i="1"/>
  <c r="H1505" i="1"/>
  <c r="H1357" i="1"/>
  <c r="I72" i="1"/>
  <c r="I31" i="1"/>
  <c r="N31" i="1" s="1"/>
  <c r="O26" i="1" s="1"/>
  <c r="H647" i="1"/>
  <c r="H425" i="1"/>
  <c r="H1209" i="1"/>
  <c r="H13" i="1"/>
  <c r="H2134" i="1" l="1"/>
  <c r="Q142" i="1"/>
  <c r="I13" i="1"/>
  <c r="H1204" i="1"/>
  <c r="AJ1985" i="1"/>
  <c r="AJ238" i="1"/>
  <c r="H26" i="1"/>
  <c r="S26" i="1" s="1"/>
  <c r="N252" i="1"/>
  <c r="H251" i="1"/>
  <c r="H1698" i="1"/>
  <c r="AJ104" i="1"/>
  <c r="H1468" i="1"/>
  <c r="S1468" i="1" s="1"/>
  <c r="H800" i="1"/>
  <c r="H1397" i="1"/>
  <c r="Q1397" i="1" s="1"/>
  <c r="T2170" i="1"/>
  <c r="I1243" i="1"/>
  <c r="N1243" i="1" s="1"/>
  <c r="H1102" i="1"/>
  <c r="Q1102" i="1" s="1"/>
  <c r="I133" i="1"/>
  <c r="I132" i="1" s="1"/>
  <c r="V132" i="1" s="1"/>
  <c r="I386" i="1"/>
  <c r="I385" i="1" s="1"/>
  <c r="J385" i="1" s="1"/>
  <c r="AJ1545" i="1"/>
  <c r="H1228" i="1"/>
  <c r="Q1228" i="1" s="1"/>
  <c r="H1815" i="1"/>
  <c r="I163" i="1"/>
  <c r="I162" i="1" s="1"/>
  <c r="J162" i="1" s="1"/>
  <c r="J449" i="1"/>
  <c r="I1469" i="1"/>
  <c r="I1468" i="1" s="1"/>
  <c r="I1069" i="1"/>
  <c r="I1062" i="1" s="1"/>
  <c r="J1062" i="1" s="1"/>
  <c r="AJ374" i="1"/>
  <c r="H1500" i="1"/>
  <c r="S1500" i="1" s="1"/>
  <c r="I706" i="1"/>
  <c r="I705" i="1" s="1"/>
  <c r="T705" i="1" s="1"/>
  <c r="H1140" i="1"/>
  <c r="S1140" i="1" s="1"/>
  <c r="I223" i="1"/>
  <c r="I222" i="1" s="1"/>
  <c r="J222" i="1" s="1"/>
  <c r="AJ800" i="1"/>
  <c r="AJ1073" i="1"/>
  <c r="I799" i="1"/>
  <c r="I798" i="1" s="1"/>
  <c r="I1090" i="1"/>
  <c r="I1089" i="1" s="1"/>
  <c r="J1089" i="1" s="1"/>
  <c r="O1089" i="1" s="1"/>
  <c r="V1089" i="1" s="1"/>
  <c r="I1505" i="1"/>
  <c r="J1505" i="1" s="1"/>
  <c r="H256" i="1"/>
  <c r="I27" i="1"/>
  <c r="H1516" i="1"/>
  <c r="I2133" i="1"/>
  <c r="N2133" i="1" s="1"/>
  <c r="I519" i="1"/>
  <c r="T519" i="1" s="1"/>
  <c r="I1797" i="1"/>
  <c r="H190" i="1"/>
  <c r="S190" i="1" s="1"/>
  <c r="H1094" i="1"/>
  <c r="H1172" i="1"/>
  <c r="S1172" i="1" s="1"/>
  <c r="I571" i="1"/>
  <c r="J571" i="1" s="1"/>
  <c r="I1545" i="1"/>
  <c r="I1173" i="1"/>
  <c r="I1172" i="1" s="1"/>
  <c r="T1172" i="1" s="1"/>
  <c r="I1388" i="1"/>
  <c r="I1387" i="1" s="1"/>
  <c r="V1387" i="1" s="1"/>
  <c r="H926" i="1"/>
  <c r="Q926" i="1" s="1"/>
  <c r="R1405" i="1"/>
  <c r="H1858" i="1"/>
  <c r="S1858" i="1" s="1"/>
  <c r="H2007" i="1"/>
  <c r="S2007" i="1" s="1"/>
  <c r="R1841" i="1"/>
  <c r="AJ647" i="1"/>
  <c r="AJ665" i="1"/>
  <c r="I784" i="1"/>
  <c r="I780" i="1" s="1"/>
  <c r="J780" i="1" s="1"/>
  <c r="AJ1836" i="1"/>
  <c r="I1102" i="1"/>
  <c r="R1102" i="1" s="1"/>
  <c r="H264" i="1"/>
  <c r="H1709" i="1"/>
  <c r="S1709" i="1" s="1"/>
  <c r="R1402" i="1"/>
  <c r="I1097" i="1"/>
  <c r="N1097" i="1" s="1"/>
  <c r="I817" i="1"/>
  <c r="I816" i="1" s="1"/>
  <c r="H1807" i="1"/>
  <c r="Q1807" i="1" s="1"/>
  <c r="I1533" i="1"/>
  <c r="H150" i="1"/>
  <c r="Q150" i="1" s="1"/>
  <c r="H1081" i="1"/>
  <c r="Q1081" i="1" s="1"/>
  <c r="AJ915" i="1"/>
  <c r="I1985" i="1"/>
  <c r="I960" i="1"/>
  <c r="I959" i="1" s="1"/>
  <c r="R959" i="1" s="1"/>
  <c r="H406" i="1"/>
  <c r="I672" i="1"/>
  <c r="J672" i="1" s="1"/>
  <c r="O672" i="1" s="1"/>
  <c r="I1836" i="1"/>
  <c r="H76" i="1"/>
  <c r="S76" i="1" s="1"/>
  <c r="H543" i="1"/>
  <c r="Q543" i="1" s="1"/>
  <c r="AJ934" i="1"/>
  <c r="H1624" i="1"/>
  <c r="S1624" i="1" s="1"/>
  <c r="H495" i="1"/>
  <c r="S495" i="1" s="1"/>
  <c r="I910" i="1"/>
  <c r="T910" i="1" s="1"/>
  <c r="H199" i="1"/>
  <c r="S199" i="1" s="1"/>
  <c r="I2090" i="1"/>
  <c r="I513" i="1"/>
  <c r="H1671" i="1"/>
  <c r="Q1671" i="1" s="1"/>
  <c r="H1408" i="1"/>
  <c r="Q1408" i="1" s="1"/>
  <c r="AJ1062" i="1"/>
  <c r="I1556" i="1"/>
  <c r="R1556" i="1" s="1"/>
  <c r="H1057" i="1"/>
  <c r="S1057" i="1" s="1"/>
  <c r="H764" i="1"/>
  <c r="S764" i="1" s="1"/>
  <c r="H1874" i="1"/>
  <c r="S1874" i="1" s="1"/>
  <c r="AJ115" i="1"/>
  <c r="I548" i="1"/>
  <c r="I543" i="1" s="1"/>
  <c r="I412" i="1"/>
  <c r="N412" i="1" s="1"/>
  <c r="R2143" i="1"/>
  <c r="H2023" i="1"/>
  <c r="S2023" i="1" s="1"/>
  <c r="I83" i="1"/>
  <c r="I76" i="1" s="1"/>
  <c r="I200" i="1"/>
  <c r="I199" i="1" s="1"/>
  <c r="T199" i="1" s="1"/>
  <c r="H2114" i="1"/>
  <c r="Q2114" i="1" s="1"/>
  <c r="H1964" i="1"/>
  <c r="Q1964" i="1" s="1"/>
  <c r="N1680" i="1"/>
  <c r="V1975" i="1"/>
  <c r="I1433" i="1"/>
  <c r="I1432" i="1" s="1"/>
  <c r="T1432" i="1" s="1"/>
  <c r="H535" i="1"/>
  <c r="Q535" i="1" s="1"/>
  <c r="H576" i="1"/>
  <c r="S576" i="1" s="1"/>
  <c r="I377" i="1"/>
  <c r="I374" i="1" s="1"/>
  <c r="R374" i="1" s="1"/>
  <c r="I1380" i="1"/>
  <c r="H1113" i="1"/>
  <c r="Q1113" i="1" s="1"/>
  <c r="H1977" i="1"/>
  <c r="H1320" i="1"/>
  <c r="S1320" i="1" s="1"/>
  <c r="H244" i="1"/>
  <c r="Q244" i="1" s="1"/>
  <c r="H1956" i="1"/>
  <c r="Q1956" i="1" s="1"/>
  <c r="H788" i="1"/>
  <c r="Q788" i="1" s="1"/>
  <c r="I425" i="1"/>
  <c r="R425" i="1" s="1"/>
  <c r="H555" i="1"/>
  <c r="V2275" i="1"/>
  <c r="H1073" i="1"/>
  <c r="Q1073" i="1" s="1"/>
  <c r="I1204" i="1"/>
  <c r="J1204" i="1" s="1"/>
  <c r="H1647" i="1"/>
  <c r="S1647" i="1" s="1"/>
  <c r="I765" i="1"/>
  <c r="I1321" i="1"/>
  <c r="I1320" i="1" s="1"/>
  <c r="T1320" i="1" s="1"/>
  <c r="I240" i="1"/>
  <c r="I238" i="1" s="1"/>
  <c r="J238" i="1" s="1"/>
  <c r="I1854" i="1"/>
  <c r="I1847" i="1" s="1"/>
  <c r="I643" i="1"/>
  <c r="H1767" i="1"/>
  <c r="S1767" i="1" s="1"/>
  <c r="AJ543" i="1"/>
  <c r="I1255" i="1"/>
  <c r="I1254" i="1" s="1"/>
  <c r="I1501" i="1"/>
  <c r="I1500" i="1" s="1"/>
  <c r="T1500" i="1" s="1"/>
  <c r="H878" i="1"/>
  <c r="S878" i="1" s="1"/>
  <c r="H910" i="1"/>
  <c r="S910" i="1" s="1"/>
  <c r="H819" i="1"/>
  <c r="Q819" i="1" s="1"/>
  <c r="H658" i="1"/>
  <c r="Q658" i="1" s="1"/>
  <c r="H1556" i="1"/>
  <c r="Q1556" i="1" s="1"/>
  <c r="I634" i="1"/>
  <c r="I619" i="1" s="1"/>
  <c r="J619" i="1" s="1"/>
  <c r="R1110" i="1"/>
  <c r="I1883" i="1"/>
  <c r="I1874" i="1" s="1"/>
  <c r="I1639" i="1"/>
  <c r="I1624" i="1" s="1"/>
  <c r="I2240" i="1"/>
  <c r="J2240" i="1" s="1"/>
  <c r="H1916" i="1"/>
  <c r="S1916" i="1" s="1"/>
  <c r="H965" i="1"/>
  <c r="I402" i="1"/>
  <c r="I1647" i="1"/>
  <c r="T1647" i="1" s="1"/>
  <c r="I1260" i="1"/>
  <c r="R1260" i="1" s="1"/>
  <c r="H1996" i="1"/>
  <c r="Q1996" i="1" s="1"/>
  <c r="H732" i="1"/>
  <c r="S732" i="1" s="1"/>
  <c r="H275" i="1"/>
  <c r="Q275" i="1" s="1"/>
  <c r="H1684" i="1"/>
  <c r="I1945" i="1"/>
  <c r="J1945" i="1" s="1"/>
  <c r="J132" i="1"/>
  <c r="H227" i="1"/>
  <c r="Q227" i="1" s="1"/>
  <c r="H586" i="1"/>
  <c r="S586" i="1" s="1"/>
  <c r="I1536" i="1"/>
  <c r="I1535" i="1" s="1"/>
  <c r="V1535" i="1" s="1"/>
  <c r="I1979" i="1"/>
  <c r="N1979" i="1" s="1"/>
  <c r="R1695" i="1"/>
  <c r="AJ1796" i="1"/>
  <c r="H286" i="1"/>
  <c r="S286" i="1" s="1"/>
  <c r="H155" i="1"/>
  <c r="S155" i="1" s="1"/>
  <c r="H1652" i="1"/>
  <c r="Q1652" i="1" s="1"/>
  <c r="AJ1505" i="1"/>
  <c r="H436" i="1"/>
  <c r="S436" i="1" s="1"/>
  <c r="I992" i="1"/>
  <c r="J992" i="1" s="1"/>
  <c r="I976" i="1"/>
  <c r="T976" i="1" s="1"/>
  <c r="I764" i="1"/>
  <c r="T764" i="1" s="1"/>
  <c r="I586" i="1"/>
  <c r="H99" i="1"/>
  <c r="S99" i="1" s="1"/>
  <c r="Q959" i="1"/>
  <c r="J959" i="1"/>
  <c r="H1025" i="1"/>
  <c r="S1025" i="1" s="1"/>
  <c r="I647" i="1"/>
  <c r="R647" i="1" s="1"/>
  <c r="I1057" i="1"/>
  <c r="T1057" i="1" s="1"/>
  <c r="H67" i="1"/>
  <c r="S67" i="1" s="1"/>
  <c r="H693" i="1"/>
  <c r="Q693" i="1" s="1"/>
  <c r="I393" i="1"/>
  <c r="J393" i="1" s="1"/>
  <c r="N1237" i="1"/>
  <c r="H335" i="1"/>
  <c r="S335" i="1" s="1"/>
  <c r="I1028" i="1"/>
  <c r="I1025" i="1" s="1"/>
  <c r="T1025" i="1" s="1"/>
  <c r="AJ1260" i="1"/>
  <c r="I584" i="1"/>
  <c r="I583" i="1" s="1"/>
  <c r="T583" i="1" s="1"/>
  <c r="I2264" i="1"/>
  <c r="J2264" i="1" s="1"/>
  <c r="I1655" i="1"/>
  <c r="I1652" i="1" s="1"/>
  <c r="R1652" i="1" s="1"/>
  <c r="H524" i="1"/>
  <c r="Q524" i="1" s="1"/>
  <c r="H134" i="1"/>
  <c r="I1093" i="1"/>
  <c r="I1092" i="1" s="1"/>
  <c r="V1092" i="1" s="1"/>
  <c r="I1683" i="1"/>
  <c r="I1682" i="1" s="1"/>
  <c r="J1682" i="1" s="1"/>
  <c r="I2277" i="1"/>
  <c r="J2277" i="1" s="1"/>
  <c r="O2277" i="1" s="1"/>
  <c r="I485" i="1"/>
  <c r="J485" i="1" s="1"/>
  <c r="AJ2095" i="1"/>
  <c r="AJ1081" i="1"/>
  <c r="I610" i="1"/>
  <c r="T610" i="1" s="1"/>
  <c r="I819" i="1"/>
  <c r="I1408" i="1"/>
  <c r="R1408" i="1" s="1"/>
  <c r="I100" i="1"/>
  <c r="I99" i="1" s="1"/>
  <c r="T99" i="1" s="1"/>
  <c r="I255" i="1"/>
  <c r="I254" i="1" s="1"/>
  <c r="J254" i="1" s="1"/>
  <c r="H610" i="1"/>
  <c r="S610" i="1" s="1"/>
  <c r="I676" i="1"/>
  <c r="I675" i="1" s="1"/>
  <c r="V675" i="1" s="1"/>
  <c r="R147" i="1"/>
  <c r="R568" i="1"/>
  <c r="I291" i="1"/>
  <c r="I423" i="1"/>
  <c r="I422" i="1" s="1"/>
  <c r="J422" i="1" s="1"/>
  <c r="I2007" i="1"/>
  <c r="I1397" i="1"/>
  <c r="H1725" i="1"/>
  <c r="S1725" i="1" s="1"/>
  <c r="AJ2114" i="1"/>
  <c r="H1220" i="1"/>
  <c r="Q1220" i="1" s="1"/>
  <c r="AJ1956" i="1"/>
  <c r="AJ2106" i="1"/>
  <c r="AJ1964" i="1"/>
  <c r="I130" i="1"/>
  <c r="I129" i="1" s="1"/>
  <c r="J129" i="1" s="1"/>
  <c r="O129" i="1" s="1"/>
  <c r="R129" i="1" s="1"/>
  <c r="I1258" i="1"/>
  <c r="I1257" i="1" s="1"/>
  <c r="I2106" i="1"/>
  <c r="AJ2135" i="1"/>
  <c r="I227" i="1"/>
  <c r="R227" i="1" s="1"/>
  <c r="H934" i="1"/>
  <c r="Q934" i="1" s="1"/>
  <c r="H1034" i="1"/>
  <c r="S1034" i="1" s="1"/>
  <c r="I1698" i="1"/>
  <c r="R1698" i="1" s="1"/>
  <c r="I2146" i="1"/>
  <c r="J2146" i="1" s="1"/>
  <c r="AJ819" i="1"/>
  <c r="I1807" i="1"/>
  <c r="I2245" i="1"/>
  <c r="J2245" i="1" s="1"/>
  <c r="I1996" i="1"/>
  <c r="AJ926" i="1"/>
  <c r="R2140" i="1"/>
  <c r="AA2284" i="1"/>
  <c r="H1545" i="1"/>
  <c r="R18" i="1"/>
  <c r="N943" i="1"/>
  <c r="N2278" i="1"/>
  <c r="H302" i="1"/>
  <c r="S302" i="1" s="1"/>
  <c r="R685" i="1"/>
  <c r="H1249" i="1"/>
  <c r="Q1249" i="1" s="1"/>
  <c r="I1791" i="1"/>
  <c r="J1791" i="1" s="1"/>
  <c r="H830" i="1"/>
  <c r="S830" i="1" s="1"/>
  <c r="H122" i="1"/>
  <c r="Q122" i="1" s="1"/>
  <c r="N2273" i="1"/>
  <c r="H165" i="1"/>
  <c r="S165" i="1" s="1"/>
  <c r="I769" i="1"/>
  <c r="J769" i="1" s="1"/>
  <c r="I2095" i="1"/>
  <c r="J2095" i="1" s="1"/>
  <c r="H1663" i="1"/>
  <c r="Q1663" i="1" s="1"/>
  <c r="O2173" i="1"/>
  <c r="I122" i="1"/>
  <c r="R122" i="1" s="1"/>
  <c r="R1107" i="1"/>
  <c r="I370" i="1"/>
  <c r="I369" i="1" s="1"/>
  <c r="T369" i="1" s="1"/>
  <c r="H369" i="1"/>
  <c r="S369" i="1" s="1"/>
  <c r="R1836" i="1"/>
  <c r="I1287" i="1"/>
  <c r="T1287" i="1" s="1"/>
  <c r="AJ524" i="1"/>
  <c r="AJ1524" i="1"/>
  <c r="L1101" i="1"/>
  <c r="AJ1516" i="1"/>
  <c r="I965" i="1"/>
  <c r="R965" i="1" s="1"/>
  <c r="L684" i="1"/>
  <c r="I1081" i="1"/>
  <c r="R1081" i="1" s="1"/>
  <c r="I1796" i="1"/>
  <c r="R1796" i="1" s="1"/>
  <c r="I104" i="1"/>
  <c r="R104" i="1" s="1"/>
  <c r="I915" i="1"/>
  <c r="R915" i="1" s="1"/>
  <c r="I1249" i="1"/>
  <c r="R1249" i="1" s="1"/>
  <c r="H1368" i="1"/>
  <c r="I1073" i="1"/>
  <c r="H1124" i="1"/>
  <c r="S1124" i="1" s="1"/>
  <c r="I2173" i="1"/>
  <c r="J2173" i="1" s="1"/>
  <c r="I808" i="1"/>
  <c r="R808" i="1" s="1"/>
  <c r="I665" i="1"/>
  <c r="R665" i="1" s="1"/>
  <c r="I1516" i="1"/>
  <c r="I1113" i="1"/>
  <c r="R1113" i="1" s="1"/>
  <c r="I1815" i="1"/>
  <c r="I1671" i="1"/>
  <c r="R1671" i="1" s="1"/>
  <c r="I887" i="1"/>
  <c r="T887" i="1" s="1"/>
  <c r="I36" i="1"/>
  <c r="T36" i="1" s="1"/>
  <c r="I1181" i="1"/>
  <c r="T1181" i="1" s="1"/>
  <c r="I524" i="1"/>
  <c r="I1228" i="1"/>
  <c r="R1228" i="1" s="1"/>
  <c r="I150" i="1"/>
  <c r="R150" i="1" s="1"/>
  <c r="I264" i="1"/>
  <c r="I954" i="1"/>
  <c r="R954" i="1" s="1"/>
  <c r="AJ1368" i="1"/>
  <c r="I1689" i="1"/>
  <c r="I1055" i="1"/>
  <c r="N1055" i="1" s="1"/>
  <c r="O1034" i="1" s="1"/>
  <c r="AJ2146" i="1"/>
  <c r="I1375" i="1"/>
  <c r="I1368" i="1" s="1"/>
  <c r="R1368" i="1" s="1"/>
  <c r="H954" i="1"/>
  <c r="J954" i="1" s="1"/>
  <c r="I551" i="1"/>
  <c r="J551" i="1" s="1"/>
  <c r="O551" i="1" s="1"/>
  <c r="R551" i="1" s="1"/>
  <c r="I800" i="1"/>
  <c r="I1384" i="1"/>
  <c r="J1384" i="1" s="1"/>
  <c r="O1384" i="1" s="1"/>
  <c r="N1824" i="1"/>
  <c r="R1990" i="1"/>
  <c r="N2123" i="1"/>
  <c r="N1973" i="1"/>
  <c r="H36" i="1"/>
  <c r="S36" i="1" s="1"/>
  <c r="H915" i="1"/>
  <c r="Q915" i="1" s="1"/>
  <c r="I118" i="1"/>
  <c r="I115" i="1" s="1"/>
  <c r="J115" i="1" s="1"/>
  <c r="I1376" i="1"/>
  <c r="R1376" i="1" s="1"/>
  <c r="AJ1698" i="1"/>
  <c r="I1828" i="1"/>
  <c r="J1828" i="1" s="1"/>
  <c r="O1828" i="1" s="1"/>
  <c r="R1993" i="1"/>
  <c r="H104" i="1"/>
  <c r="Q104" i="1" s="1"/>
  <c r="H452" i="1"/>
  <c r="S452" i="1" s="1"/>
  <c r="I158" i="1"/>
  <c r="I155" i="1" s="1"/>
  <c r="T155" i="1" s="1"/>
  <c r="I286" i="1"/>
  <c r="T286" i="1" s="1"/>
  <c r="I788" i="1"/>
  <c r="R788" i="1" s="1"/>
  <c r="I261" i="1"/>
  <c r="N261" i="1" s="1"/>
  <c r="I1964" i="1"/>
  <c r="R1553" i="1"/>
  <c r="J1550" i="1"/>
  <c r="AJ1228" i="1"/>
  <c r="AJ1652" i="1"/>
  <c r="AJ1671" i="1"/>
  <c r="AJ1807" i="1"/>
  <c r="AJ2245" i="1"/>
  <c r="AJ1113" i="1"/>
  <c r="I34" i="1"/>
  <c r="I33" i="1" s="1"/>
  <c r="I2135" i="1"/>
  <c r="I926" i="1"/>
  <c r="R926" i="1" s="1"/>
  <c r="I495" i="1"/>
  <c r="I934" i="1"/>
  <c r="J934" i="1" s="1"/>
  <c r="L1396" i="1"/>
  <c r="I1124" i="1"/>
  <c r="T1124" i="1" s="1"/>
  <c r="I244" i="1"/>
  <c r="R244" i="1" s="1"/>
  <c r="I1220" i="1"/>
  <c r="R1220" i="1" s="1"/>
  <c r="I642" i="1"/>
  <c r="T642" i="1" s="1"/>
  <c r="I1352" i="1"/>
  <c r="T1352" i="1" s="1"/>
  <c r="I1524" i="1"/>
  <c r="R1524" i="1" s="1"/>
  <c r="H345" i="1"/>
  <c r="S345" i="1" s="1"/>
  <c r="I2114" i="1"/>
  <c r="J2114" i="1" s="1"/>
  <c r="I1956" i="1"/>
  <c r="R1956" i="1" s="1"/>
  <c r="I1906" i="1"/>
  <c r="T1906" i="1" s="1"/>
  <c r="I2216" i="1"/>
  <c r="J2216" i="1" s="1"/>
  <c r="I576" i="1"/>
  <c r="T576" i="1" s="1"/>
  <c r="I1757" i="1"/>
  <c r="J1757" i="1" s="1"/>
  <c r="L413" i="1"/>
  <c r="I846" i="1"/>
  <c r="J846" i="1" s="1"/>
  <c r="L807" i="1"/>
  <c r="AJ1815" i="1"/>
  <c r="R1985" i="1"/>
  <c r="I1357" i="1"/>
  <c r="R1357" i="1" s="1"/>
  <c r="I134" i="1"/>
  <c r="I878" i="1"/>
  <c r="T878" i="1" s="1"/>
  <c r="I436" i="1"/>
  <c r="I1140" i="1"/>
  <c r="T1140" i="1" s="1"/>
  <c r="I1329" i="1"/>
  <c r="T1329" i="1" s="1"/>
  <c r="I1419" i="1"/>
  <c r="T1419" i="1" s="1"/>
  <c r="I1709" i="1"/>
  <c r="T1709" i="1" s="1"/>
  <c r="I2157" i="1"/>
  <c r="T2157" i="1" s="1"/>
  <c r="I1209" i="1"/>
  <c r="J1209" i="1" s="1"/>
  <c r="L953" i="1"/>
  <c r="L1248" i="1"/>
  <c r="I658" i="1"/>
  <c r="I1663" i="1"/>
  <c r="R1663" i="1" s="1"/>
  <c r="I2256" i="1"/>
  <c r="J2256" i="1" s="1"/>
  <c r="I1567" i="1"/>
  <c r="T1567" i="1" s="1"/>
  <c r="AJ1556" i="1"/>
  <c r="I535" i="1"/>
  <c r="R535" i="1" s="1"/>
  <c r="I1271" i="1"/>
  <c r="T1271" i="1" s="1"/>
  <c r="I2056" i="1"/>
  <c r="T2056" i="1" s="1"/>
  <c r="R819" i="1"/>
  <c r="N135" i="1"/>
  <c r="I21" i="1"/>
  <c r="J21" i="1" s="1"/>
  <c r="I346" i="1"/>
  <c r="I345" i="1" s="1"/>
  <c r="T345" i="1" s="1"/>
  <c r="I946" i="1"/>
  <c r="J946" i="1" s="1"/>
  <c r="O946" i="1" s="1"/>
  <c r="I1858" i="1"/>
  <c r="T1858" i="1" s="1"/>
  <c r="I1940" i="1"/>
  <c r="T1940" i="1" s="1"/>
  <c r="I452" i="1"/>
  <c r="T452" i="1" s="1"/>
  <c r="I2066" i="1"/>
  <c r="T2066" i="1" s="1"/>
  <c r="I275" i="1"/>
  <c r="R275" i="1" s="1"/>
  <c r="I733" i="1"/>
  <c r="I732" i="1" s="1"/>
  <c r="T732" i="1" s="1"/>
  <c r="I693" i="1"/>
  <c r="R693" i="1" s="1"/>
  <c r="AJ1767" i="1"/>
  <c r="I699" i="1"/>
  <c r="I698" i="1" s="1"/>
  <c r="T698" i="1" s="1"/>
  <c r="H698" i="1"/>
  <c r="S698" i="1" s="1"/>
  <c r="R962" i="1"/>
  <c r="J962" i="1"/>
  <c r="I414" i="1"/>
  <c r="R414" i="1" s="1"/>
  <c r="I1477" i="1"/>
  <c r="T1477" i="1" s="1"/>
  <c r="AJ2256" i="1"/>
  <c r="Q808" i="1"/>
  <c r="Q685" i="1"/>
  <c r="J685" i="1"/>
  <c r="R419" i="1"/>
  <c r="J419" i="1"/>
  <c r="R222" i="1"/>
  <c r="I165" i="1"/>
  <c r="T165" i="1" s="1"/>
  <c r="I741" i="1"/>
  <c r="T741" i="1" s="1"/>
  <c r="I1767" i="1"/>
  <c r="R690" i="1"/>
  <c r="J690" i="1"/>
  <c r="R1204" i="1"/>
  <c r="R1844" i="1"/>
  <c r="J1844" i="1"/>
  <c r="AJ1663" i="1"/>
  <c r="N257" i="1"/>
  <c r="R910" i="1"/>
  <c r="Q965" i="1"/>
  <c r="J1722" i="1"/>
  <c r="T1722" i="1"/>
  <c r="R571" i="1"/>
  <c r="I1725" i="1"/>
  <c r="AJ1220" i="1"/>
  <c r="AJ1725" i="1"/>
  <c r="I1615" i="1"/>
  <c r="J1615" i="1" s="1"/>
  <c r="N1390" i="1"/>
  <c r="I1389" i="1"/>
  <c r="J1389" i="1" s="1"/>
  <c r="O1389" i="1" s="1"/>
  <c r="S1204" i="1"/>
  <c r="R1647" i="1"/>
  <c r="R1692" i="1"/>
  <c r="J1692" i="1"/>
  <c r="R2066" i="1"/>
  <c r="V2066" i="1"/>
  <c r="S2066" i="1"/>
  <c r="Q1985" i="1"/>
  <c r="J1985" i="1"/>
  <c r="V1836" i="1"/>
  <c r="T1836" i="1"/>
  <c r="R1826" i="1"/>
  <c r="V1826" i="1"/>
  <c r="T1826" i="1"/>
  <c r="J1826" i="1"/>
  <c r="T1796" i="1"/>
  <c r="V1796" i="1"/>
  <c r="U1682" i="1"/>
  <c r="C18" i="3" s="1"/>
  <c r="R1682" i="1"/>
  <c r="T1682" i="1"/>
  <c r="R1580" i="1"/>
  <c r="T1580" i="1"/>
  <c r="V1580" i="1"/>
  <c r="J1580" i="1"/>
  <c r="R1535" i="1"/>
  <c r="T1535" i="1"/>
  <c r="V1505" i="1"/>
  <c r="T1505" i="1"/>
  <c r="R1432" i="1"/>
  <c r="V1432" i="1"/>
  <c r="R1387" i="1"/>
  <c r="T1387" i="1"/>
  <c r="R1284" i="1"/>
  <c r="T1284" i="1"/>
  <c r="V1284" i="1"/>
  <c r="J1284" i="1"/>
  <c r="V1249" i="1"/>
  <c r="T1249" i="1"/>
  <c r="R1239" i="1"/>
  <c r="T1239" i="1"/>
  <c r="V1239" i="1"/>
  <c r="J1239" i="1"/>
  <c r="R1137" i="1"/>
  <c r="T1137" i="1"/>
  <c r="V1137" i="1"/>
  <c r="J1137" i="1"/>
  <c r="T1102" i="1"/>
  <c r="V1102" i="1"/>
  <c r="T675" i="1"/>
  <c r="R1092" i="1"/>
  <c r="T1092" i="1"/>
  <c r="R989" i="1"/>
  <c r="V989" i="1"/>
  <c r="T989" i="1"/>
  <c r="J989" i="1"/>
  <c r="T954" i="1"/>
  <c r="V954" i="1"/>
  <c r="R944" i="1"/>
  <c r="V944" i="1"/>
  <c r="T944" i="1"/>
  <c r="J944" i="1"/>
  <c r="R843" i="1"/>
  <c r="T843" i="1"/>
  <c r="V843" i="1"/>
  <c r="J843" i="1"/>
  <c r="T808" i="1"/>
  <c r="V808" i="1"/>
  <c r="R798" i="1"/>
  <c r="T798" i="1"/>
  <c r="J798" i="1"/>
  <c r="V798" i="1"/>
  <c r="V769" i="1"/>
  <c r="T769" i="1"/>
  <c r="Q769" i="1"/>
  <c r="R705" i="1"/>
  <c r="V705" i="1"/>
  <c r="J705" i="1"/>
  <c r="I708" i="1"/>
  <c r="T708" i="1" s="1"/>
  <c r="H708" i="1"/>
  <c r="S708" i="1" s="1"/>
  <c r="Q414" i="1"/>
  <c r="I335" i="1"/>
  <c r="T335" i="1" s="1"/>
  <c r="I302" i="1"/>
  <c r="T302" i="1" s="1"/>
  <c r="S299" i="1"/>
  <c r="J299" i="1"/>
  <c r="V299" i="1"/>
  <c r="T299" i="1"/>
  <c r="R254" i="1"/>
  <c r="T254" i="1"/>
  <c r="I67" i="1"/>
  <c r="V67" i="1" s="1"/>
  <c r="R165" i="1"/>
  <c r="V165" i="1"/>
  <c r="V385" i="1"/>
  <c r="T385" i="1"/>
  <c r="R1725" i="1"/>
  <c r="V1725" i="1"/>
  <c r="V1940" i="1"/>
  <c r="R1940" i="1"/>
  <c r="T393" i="1"/>
  <c r="V393" i="1"/>
  <c r="T543" i="1"/>
  <c r="V543" i="1"/>
  <c r="V425" i="1"/>
  <c r="T425" i="1"/>
  <c r="R741" i="1"/>
  <c r="V741" i="1"/>
  <c r="R13" i="1"/>
  <c r="V13" i="1"/>
  <c r="T13" i="1"/>
  <c r="R619" i="1"/>
  <c r="V619" i="1"/>
  <c r="R1767" i="1"/>
  <c r="V1767" i="1"/>
  <c r="V1906" i="1"/>
  <c r="R1906" i="1"/>
  <c r="R67" i="1"/>
  <c r="R302" i="1"/>
  <c r="V302" i="1"/>
  <c r="R1477" i="1"/>
  <c r="V1477" i="1"/>
  <c r="Q1368" i="1"/>
  <c r="Q238" i="1"/>
  <c r="Q1847" i="1"/>
  <c r="Q1505" i="1"/>
  <c r="Q2146" i="1"/>
  <c r="Q1815" i="1"/>
  <c r="V122" i="1"/>
  <c r="T122" i="1"/>
  <c r="Q1260" i="1"/>
  <c r="Q2095" i="1"/>
  <c r="R142" i="1"/>
  <c r="V142" i="1"/>
  <c r="T142" i="1"/>
  <c r="J142" i="1"/>
  <c r="V264" i="1"/>
  <c r="T264" i="1"/>
  <c r="V238" i="1"/>
  <c r="T238" i="1"/>
  <c r="R519" i="1"/>
  <c r="V519" i="1"/>
  <c r="R610" i="1"/>
  <c r="V610" i="1"/>
  <c r="R586" i="1"/>
  <c r="V586" i="1"/>
  <c r="V647" i="1"/>
  <c r="T647" i="1"/>
  <c r="R452" i="1"/>
  <c r="V452" i="1"/>
  <c r="I830" i="1"/>
  <c r="Q21" i="1"/>
  <c r="R563" i="1"/>
  <c r="T563" i="1"/>
  <c r="V563" i="1"/>
  <c r="R199" i="1"/>
  <c r="V199" i="1"/>
  <c r="R846" i="1"/>
  <c r="V846" i="1"/>
  <c r="V934" i="1"/>
  <c r="T934" i="1"/>
  <c r="T1209" i="1"/>
  <c r="V1209" i="1"/>
  <c r="V1389" i="1"/>
  <c r="T1389" i="1"/>
  <c r="N1533" i="1"/>
  <c r="I1532" i="1"/>
  <c r="I1583" i="1"/>
  <c r="R1320" i="1"/>
  <c r="V1320" i="1"/>
  <c r="R1500" i="1"/>
  <c r="V1500" i="1"/>
  <c r="O1236" i="1"/>
  <c r="V1397" i="1"/>
  <c r="T1397" i="1"/>
  <c r="R1124" i="1"/>
  <c r="V1124" i="1"/>
  <c r="T1671" i="1"/>
  <c r="V1671" i="1"/>
  <c r="O2122" i="1"/>
  <c r="S2157" i="1"/>
  <c r="V2264" i="1"/>
  <c r="T2264" i="1"/>
  <c r="R1871" i="1"/>
  <c r="T1871" i="1"/>
  <c r="V1871" i="1"/>
  <c r="I2023" i="1"/>
  <c r="S2240" i="1"/>
  <c r="S2020" i="1"/>
  <c r="J2020" i="1"/>
  <c r="S1906" i="1"/>
  <c r="V2173" i="1"/>
  <c r="R2173" i="1"/>
  <c r="Q13" i="1"/>
  <c r="J13" i="1"/>
  <c r="Q1209" i="1"/>
  <c r="Q647" i="1"/>
  <c r="Q1545" i="1"/>
  <c r="R99" i="1"/>
  <c r="V99" i="1"/>
  <c r="Q1524" i="1"/>
  <c r="I26" i="1"/>
  <c r="Q2135" i="1"/>
  <c r="Q1516" i="1"/>
  <c r="R576" i="1"/>
  <c r="V576" i="1"/>
  <c r="J251" i="1"/>
  <c r="O251" i="1" s="1"/>
  <c r="V374" i="1"/>
  <c r="T374" i="1"/>
  <c r="V524" i="1"/>
  <c r="T524" i="1"/>
  <c r="T665" i="1"/>
  <c r="V665" i="1"/>
  <c r="R485" i="1"/>
  <c r="V485" i="1"/>
  <c r="T672" i="1"/>
  <c r="V672" i="1"/>
  <c r="R269" i="1"/>
  <c r="T269" i="1"/>
  <c r="V269" i="1"/>
  <c r="Q563" i="1"/>
  <c r="J563" i="1"/>
  <c r="R708" i="1"/>
  <c r="V708" i="1"/>
  <c r="R878" i="1"/>
  <c r="V878" i="1"/>
  <c r="R976" i="1"/>
  <c r="V976" i="1"/>
  <c r="V1228" i="1"/>
  <c r="T1228" i="1"/>
  <c r="N1538" i="1"/>
  <c r="I1537" i="1"/>
  <c r="J1537" i="1" s="1"/>
  <c r="R992" i="1"/>
  <c r="V992" i="1"/>
  <c r="V1545" i="1"/>
  <c r="T1545" i="1"/>
  <c r="R1181" i="1"/>
  <c r="V1181" i="1"/>
  <c r="V1408" i="1"/>
  <c r="T1408" i="1"/>
  <c r="R1034" i="1"/>
  <c r="V1034" i="1"/>
  <c r="R1329" i="1"/>
  <c r="V1329" i="1"/>
  <c r="R1567" i="1"/>
  <c r="V1567" i="1"/>
  <c r="V1847" i="1"/>
  <c r="T1847" i="1"/>
  <c r="J1679" i="1"/>
  <c r="O1679" i="1" s="1"/>
  <c r="R1679" i="1" s="1"/>
  <c r="V1698" i="1"/>
  <c r="T1698" i="1"/>
  <c r="R1791" i="1"/>
  <c r="V1791" i="1"/>
  <c r="R1858" i="1"/>
  <c r="V1858" i="1"/>
  <c r="R2090" i="1"/>
  <c r="V2090" i="1"/>
  <c r="T2090" i="1"/>
  <c r="J2090" i="1"/>
  <c r="V2157" i="1"/>
  <c r="R2157" i="1"/>
  <c r="V2256" i="1"/>
  <c r="T2256" i="1"/>
  <c r="O1972" i="1"/>
  <c r="R2125" i="1"/>
  <c r="T2125" i="1"/>
  <c r="V2125" i="1"/>
  <c r="J2125" i="1"/>
  <c r="S1940" i="1"/>
  <c r="T2095" i="1"/>
  <c r="V2095" i="1"/>
  <c r="I2206" i="1"/>
  <c r="J2206" i="1" s="1"/>
  <c r="Q115" i="1"/>
  <c r="Q780" i="1"/>
  <c r="Q1357" i="1"/>
  <c r="T129" i="1"/>
  <c r="V129" i="1"/>
  <c r="I190" i="1"/>
  <c r="R404" i="1"/>
  <c r="V404" i="1"/>
  <c r="T404" i="1"/>
  <c r="J404" i="1"/>
  <c r="R553" i="1"/>
  <c r="V553" i="1"/>
  <c r="T553" i="1"/>
  <c r="J553" i="1"/>
  <c r="R36" i="1"/>
  <c r="V36" i="1"/>
  <c r="R155" i="1"/>
  <c r="V155" i="1"/>
  <c r="V658" i="1"/>
  <c r="T658" i="1"/>
  <c r="R286" i="1"/>
  <c r="V286" i="1"/>
  <c r="R672" i="1"/>
  <c r="V788" i="1"/>
  <c r="T788" i="1"/>
  <c r="Q269" i="1"/>
  <c r="J269" i="1"/>
  <c r="R436" i="1"/>
  <c r="V436" i="1"/>
  <c r="T1062" i="1"/>
  <c r="V1062" i="1"/>
  <c r="R1140" i="1"/>
  <c r="V1140" i="1"/>
  <c r="R1271" i="1"/>
  <c r="V1271" i="1"/>
  <c r="J942" i="1"/>
  <c r="O942" i="1" s="1"/>
  <c r="R1025" i="1"/>
  <c r="V1025" i="1"/>
  <c r="R887" i="1"/>
  <c r="V887" i="1"/>
  <c r="V1081" i="1"/>
  <c r="T1081" i="1"/>
  <c r="V1220" i="1"/>
  <c r="T1220" i="1"/>
  <c r="R1384" i="1"/>
  <c r="T1384" i="1"/>
  <c r="V1384" i="1"/>
  <c r="R698" i="1"/>
  <c r="V698" i="1"/>
  <c r="R946" i="1"/>
  <c r="V946" i="1"/>
  <c r="T946" i="1"/>
  <c r="R1057" i="1"/>
  <c r="V1057" i="1"/>
  <c r="R1241" i="1"/>
  <c r="V1241" i="1"/>
  <c r="T1241" i="1"/>
  <c r="R1352" i="1"/>
  <c r="V1352" i="1"/>
  <c r="I1435" i="1"/>
  <c r="V1556" i="1"/>
  <c r="T1556" i="1"/>
  <c r="R1709" i="1"/>
  <c r="V1709" i="1"/>
  <c r="R1419" i="1"/>
  <c r="V1419" i="1"/>
  <c r="V1663" i="1"/>
  <c r="T1663" i="1"/>
  <c r="R1684" i="1"/>
  <c r="V1684" i="1"/>
  <c r="T1684" i="1"/>
  <c r="T1815" i="1"/>
  <c r="V1815" i="1"/>
  <c r="R1807" i="1"/>
  <c r="V1807" i="1"/>
  <c r="T1807" i="1"/>
  <c r="V1945" i="1"/>
  <c r="T1945" i="1"/>
  <c r="R2007" i="1"/>
  <c r="V2007" i="1"/>
  <c r="T2106" i="1"/>
  <c r="R2106" i="1"/>
  <c r="V2106" i="1"/>
  <c r="J2106" i="1"/>
  <c r="V2277" i="1"/>
  <c r="T2277" i="1"/>
  <c r="R2277" i="1"/>
  <c r="N2128" i="1"/>
  <c r="V1972" i="1"/>
  <c r="R1972" i="1"/>
  <c r="T1972" i="1"/>
  <c r="T1996" i="1"/>
  <c r="V1996" i="1"/>
  <c r="V2114" i="1"/>
  <c r="T2114" i="1"/>
  <c r="S2206" i="1"/>
  <c r="Q425" i="1"/>
  <c r="Q1376" i="1"/>
  <c r="Q1836" i="1"/>
  <c r="J1836" i="1"/>
  <c r="Q1796" i="1"/>
  <c r="V115" i="1"/>
  <c r="T115" i="1"/>
  <c r="R162" i="1"/>
  <c r="V162" i="1"/>
  <c r="T162" i="1"/>
  <c r="R76" i="1"/>
  <c r="V76" i="1"/>
  <c r="R335" i="1"/>
  <c r="V335" i="1"/>
  <c r="N407" i="1"/>
  <c r="V256" i="1"/>
  <c r="T256" i="1"/>
  <c r="R369" i="1"/>
  <c r="V369" i="1"/>
  <c r="V535" i="1"/>
  <c r="T535" i="1"/>
  <c r="T104" i="1"/>
  <c r="V104" i="1"/>
  <c r="T227" i="1"/>
  <c r="V227" i="1"/>
  <c r="I555" i="1"/>
  <c r="N556" i="1"/>
  <c r="V244" i="1"/>
  <c r="T244" i="1"/>
  <c r="V495" i="1"/>
  <c r="I677" i="1"/>
  <c r="J677" i="1" s="1"/>
  <c r="N678" i="1"/>
  <c r="R800" i="1"/>
  <c r="V800" i="1"/>
  <c r="T800" i="1"/>
  <c r="I795" i="1"/>
  <c r="N796" i="1"/>
  <c r="T21" i="1"/>
  <c r="V21" i="1"/>
  <c r="R134" i="1"/>
  <c r="V134" i="1"/>
  <c r="T134" i="1"/>
  <c r="R345" i="1"/>
  <c r="V345" i="1"/>
  <c r="R764" i="1"/>
  <c r="V764" i="1"/>
  <c r="T915" i="1"/>
  <c r="V915" i="1"/>
  <c r="R1172" i="1"/>
  <c r="V1172" i="1"/>
  <c r="T1357" i="1"/>
  <c r="V1357" i="1"/>
  <c r="R1287" i="1"/>
  <c r="V1287" i="1"/>
  <c r="V926" i="1"/>
  <c r="T926" i="1"/>
  <c r="R1094" i="1"/>
  <c r="V1094" i="1"/>
  <c r="T1094" i="1"/>
  <c r="R1236" i="1"/>
  <c r="T1236" i="1"/>
  <c r="V1236" i="1"/>
  <c r="R732" i="1"/>
  <c r="V732" i="1"/>
  <c r="V1073" i="1"/>
  <c r="T1073" i="1"/>
  <c r="V1368" i="1"/>
  <c r="T1368" i="1"/>
  <c r="R1468" i="1"/>
  <c r="V1468" i="1"/>
  <c r="R1615" i="1"/>
  <c r="V1615" i="1"/>
  <c r="V1652" i="1"/>
  <c r="T1652" i="1"/>
  <c r="R1757" i="1"/>
  <c r="V1757" i="1"/>
  <c r="O1823" i="1"/>
  <c r="T1823" i="1" s="1"/>
  <c r="R2122" i="1"/>
  <c r="V2122" i="1"/>
  <c r="T2122" i="1"/>
  <c r="S1871" i="1"/>
  <c r="J1871" i="1"/>
  <c r="R2240" i="1"/>
  <c r="V2240" i="1"/>
  <c r="O2272" i="1"/>
  <c r="V2272" i="1" s="1"/>
  <c r="I1916" i="1"/>
  <c r="V2020" i="1"/>
  <c r="T2020" i="1"/>
  <c r="R2020" i="1"/>
  <c r="V2135" i="1"/>
  <c r="T2135" i="1"/>
  <c r="T2245" i="1"/>
  <c r="V2245" i="1"/>
  <c r="T2146" i="1"/>
  <c r="V2146" i="1"/>
  <c r="V2216" i="1"/>
  <c r="R2216" i="1"/>
  <c r="R2264" i="1" l="1"/>
  <c r="R2135" i="1"/>
  <c r="I2134" i="1"/>
  <c r="J2135" i="1"/>
  <c r="H1984" i="1"/>
  <c r="H1835" i="1"/>
  <c r="J1815" i="1"/>
  <c r="Q1698" i="1"/>
  <c r="H1691" i="1"/>
  <c r="I1691" i="1"/>
  <c r="H1544" i="1"/>
  <c r="R1545" i="1"/>
  <c r="J1397" i="1"/>
  <c r="J819" i="1"/>
  <c r="H562" i="1"/>
  <c r="I562" i="1"/>
  <c r="J555" i="1"/>
  <c r="J495" i="1"/>
  <c r="R264" i="1"/>
  <c r="Q264" i="1"/>
  <c r="H263" i="1"/>
  <c r="H141" i="1"/>
  <c r="H12" i="1"/>
  <c r="I12" i="1"/>
  <c r="Q954" i="1"/>
  <c r="R1945" i="1"/>
  <c r="J658" i="1"/>
  <c r="J1092" i="1"/>
  <c r="I1094" i="1"/>
  <c r="J2023" i="1"/>
  <c r="J1996" i="1"/>
  <c r="J586" i="1"/>
  <c r="J1102" i="1"/>
  <c r="J1287" i="1"/>
  <c r="R1397" i="1"/>
  <c r="R2095" i="1"/>
  <c r="J1181" i="1"/>
  <c r="R769" i="1"/>
  <c r="J1964" i="1"/>
  <c r="J800" i="1"/>
  <c r="O800" i="1" s="1"/>
  <c r="J1140" i="1"/>
  <c r="J264" i="1"/>
  <c r="I1241" i="1"/>
  <c r="J1241" i="1" s="1"/>
  <c r="O1241" i="1" s="1"/>
  <c r="J1516" i="1"/>
  <c r="N1090" i="1"/>
  <c r="T1615" i="1"/>
  <c r="J227" i="1"/>
  <c r="J1796" i="1"/>
  <c r="I2127" i="1"/>
  <c r="J2127" i="1" s="1"/>
  <c r="O2127" i="1" s="1"/>
  <c r="R1505" i="1"/>
  <c r="J1545" i="1"/>
  <c r="T1468" i="1"/>
  <c r="J1468" i="1"/>
  <c r="I406" i="1"/>
  <c r="J406" i="1" s="1"/>
  <c r="O406" i="1" s="1"/>
  <c r="J425" i="1"/>
  <c r="H1396" i="1"/>
  <c r="J741" i="1"/>
  <c r="R1996" i="1"/>
  <c r="J519" i="1"/>
  <c r="J1352" i="1"/>
  <c r="J1094" i="1"/>
  <c r="O1094" i="1" s="1"/>
  <c r="J1073" i="1"/>
  <c r="J732" i="1"/>
  <c r="J535" i="1"/>
  <c r="J436" i="1"/>
  <c r="J910" i="1"/>
  <c r="T76" i="1"/>
  <c r="J76" i="1"/>
  <c r="J1906" i="1"/>
  <c r="J1671" i="1"/>
  <c r="J788" i="1"/>
  <c r="J675" i="1"/>
  <c r="J1387" i="1"/>
  <c r="V1682" i="1"/>
  <c r="J1767" i="1"/>
  <c r="J122" i="1"/>
  <c r="J1556" i="1"/>
  <c r="J2157" i="1"/>
  <c r="J1320" i="1"/>
  <c r="R385" i="1"/>
  <c r="J1535" i="1"/>
  <c r="J1172" i="1"/>
  <c r="J244" i="1"/>
  <c r="J2007" i="1"/>
  <c r="J1807" i="1"/>
  <c r="R543" i="1"/>
  <c r="J543" i="1"/>
  <c r="H413" i="1"/>
  <c r="J1858" i="1"/>
  <c r="J816" i="1"/>
  <c r="R816" i="1"/>
  <c r="J1709" i="1"/>
  <c r="R393" i="1"/>
  <c r="H953" i="1"/>
  <c r="R658" i="1"/>
  <c r="J1408" i="1"/>
  <c r="T992" i="1"/>
  <c r="J1081" i="1"/>
  <c r="T2240" i="1"/>
  <c r="T1757" i="1"/>
  <c r="J764" i="1"/>
  <c r="T586" i="1"/>
  <c r="J926" i="1"/>
  <c r="J1847" i="1"/>
  <c r="R1847" i="1"/>
  <c r="J1057" i="1"/>
  <c r="J1567" i="1"/>
  <c r="J374" i="1"/>
  <c r="J1432" i="1"/>
  <c r="J1647" i="1"/>
  <c r="R2146" i="1"/>
  <c r="J1357" i="1"/>
  <c r="J1260" i="1"/>
  <c r="V254" i="1"/>
  <c r="J642" i="1"/>
  <c r="J1698" i="1"/>
  <c r="J1500" i="1"/>
  <c r="T1204" i="1"/>
  <c r="J524" i="1"/>
  <c r="I401" i="1"/>
  <c r="J401" i="1" s="1"/>
  <c r="O401" i="1" s="1"/>
  <c r="N402" i="1"/>
  <c r="J275" i="1"/>
  <c r="J155" i="1"/>
  <c r="J878" i="1"/>
  <c r="J665" i="1"/>
  <c r="J1228" i="1"/>
  <c r="J647" i="1"/>
  <c r="T846" i="1"/>
  <c r="J1477" i="1"/>
  <c r="J286" i="1"/>
  <c r="J1419" i="1"/>
  <c r="I1977" i="1"/>
  <c r="J1977" i="1" s="1"/>
  <c r="O1977" i="1" s="1"/>
  <c r="J1220" i="1"/>
  <c r="J1254" i="1"/>
  <c r="R1254" i="1"/>
  <c r="T1791" i="1"/>
  <c r="J976" i="1"/>
  <c r="R1209" i="1"/>
  <c r="J1652" i="1"/>
  <c r="J1663" i="1"/>
  <c r="J335" i="1"/>
  <c r="J610" i="1"/>
  <c r="R1516" i="1"/>
  <c r="N130" i="1"/>
  <c r="T495" i="1"/>
  <c r="R1815" i="1"/>
  <c r="T2216" i="1"/>
  <c r="J369" i="1"/>
  <c r="R115" i="1"/>
  <c r="T485" i="1"/>
  <c r="R238" i="1"/>
  <c r="J302" i="1"/>
  <c r="T1767" i="1"/>
  <c r="J1725" i="1"/>
  <c r="J1113" i="1"/>
  <c r="I256" i="1"/>
  <c r="J256" i="1" s="1"/>
  <c r="O256" i="1" s="1"/>
  <c r="R256" i="1" s="1"/>
  <c r="J1368" i="1"/>
  <c r="R422" i="1"/>
  <c r="T2173" i="1"/>
  <c r="J887" i="1"/>
  <c r="R1062" i="1"/>
  <c r="R524" i="1"/>
  <c r="J199" i="1"/>
  <c r="J965" i="1"/>
  <c r="T222" i="1"/>
  <c r="J134" i="1"/>
  <c r="O134" i="1" s="1"/>
  <c r="R2245" i="1"/>
  <c r="R2114" i="1"/>
  <c r="J1329" i="1"/>
  <c r="J99" i="1"/>
  <c r="R1073" i="1"/>
  <c r="T2007" i="1"/>
  <c r="H1248" i="1"/>
  <c r="J2066" i="1"/>
  <c r="R1257" i="1"/>
  <c r="J1257" i="1"/>
  <c r="R934" i="1"/>
  <c r="J808" i="1"/>
  <c r="J583" i="1"/>
  <c r="J915" i="1"/>
  <c r="J1025" i="1"/>
  <c r="J36" i="1"/>
  <c r="H807" i="1"/>
  <c r="R2256" i="1"/>
  <c r="J576" i="1"/>
  <c r="J1524" i="1"/>
  <c r="J1124" i="1"/>
  <c r="J104" i="1"/>
  <c r="J2056" i="1"/>
  <c r="J150" i="1"/>
  <c r="R780" i="1"/>
  <c r="J1271" i="1"/>
  <c r="T436" i="1"/>
  <c r="J1956" i="1"/>
  <c r="H1101" i="1"/>
  <c r="T1725" i="1"/>
  <c r="J414" i="1"/>
  <c r="J1249" i="1"/>
  <c r="J345" i="1"/>
  <c r="I1248" i="1"/>
  <c r="I1034" i="1"/>
  <c r="R1964" i="1"/>
  <c r="N1689" i="1"/>
  <c r="I1684" i="1"/>
  <c r="J1684" i="1" s="1"/>
  <c r="O1684" i="1" s="1"/>
  <c r="T33" i="1"/>
  <c r="J33" i="1"/>
  <c r="J698" i="1"/>
  <c r="J1376" i="1"/>
  <c r="J1940" i="1"/>
  <c r="J67" i="1"/>
  <c r="J2134" i="1"/>
  <c r="H684" i="1"/>
  <c r="T619" i="1"/>
  <c r="J708" i="1"/>
  <c r="J693" i="1"/>
  <c r="C16" i="3"/>
  <c r="I413" i="1"/>
  <c r="J452" i="1"/>
  <c r="J165" i="1"/>
  <c r="R21" i="1"/>
  <c r="T67" i="1"/>
  <c r="V1977" i="1"/>
  <c r="R1977" i="1"/>
  <c r="T1977" i="1"/>
  <c r="R401" i="1"/>
  <c r="T401" i="1"/>
  <c r="V401" i="1"/>
  <c r="R251" i="1"/>
  <c r="T251" i="1"/>
  <c r="V251" i="1"/>
  <c r="R1828" i="1"/>
  <c r="V1828" i="1"/>
  <c r="T1828" i="1"/>
  <c r="R942" i="1"/>
  <c r="T942" i="1"/>
  <c r="V942" i="1"/>
  <c r="T2272" i="1"/>
  <c r="R1874" i="1"/>
  <c r="V1874" i="1"/>
  <c r="T1874" i="1"/>
  <c r="R1435" i="1"/>
  <c r="T1435" i="1"/>
  <c r="V1435" i="1"/>
  <c r="J1435" i="1"/>
  <c r="V551" i="1"/>
  <c r="R26" i="1"/>
  <c r="V26" i="1"/>
  <c r="T26" i="1"/>
  <c r="J26" i="1"/>
  <c r="R1823" i="1"/>
  <c r="T1089" i="1"/>
  <c r="R2272" i="1"/>
  <c r="T551" i="1"/>
  <c r="V1679" i="1"/>
  <c r="I1396" i="1"/>
  <c r="R1089" i="1"/>
  <c r="R830" i="1"/>
  <c r="V830" i="1"/>
  <c r="T830" i="1"/>
  <c r="I807" i="1"/>
  <c r="J830" i="1"/>
  <c r="R1916" i="1"/>
  <c r="T1916" i="1"/>
  <c r="V1916" i="1"/>
  <c r="J795" i="1"/>
  <c r="O795" i="1" s="1"/>
  <c r="O677" i="1"/>
  <c r="V677" i="1" s="1"/>
  <c r="O555" i="1"/>
  <c r="V2206" i="1"/>
  <c r="R2206" i="1"/>
  <c r="T2206" i="1"/>
  <c r="T1537" i="1"/>
  <c r="V1823" i="1"/>
  <c r="T1679" i="1"/>
  <c r="R1583" i="1"/>
  <c r="T1583" i="1"/>
  <c r="V1583" i="1"/>
  <c r="J1583" i="1"/>
  <c r="T677" i="1"/>
  <c r="R555" i="1"/>
  <c r="V555" i="1"/>
  <c r="T555" i="1"/>
  <c r="T2127" i="1"/>
  <c r="R2127" i="1"/>
  <c r="V2127" i="1"/>
  <c r="I684" i="1"/>
  <c r="R190" i="1"/>
  <c r="V190" i="1"/>
  <c r="J190" i="1"/>
  <c r="T190" i="1"/>
  <c r="J1874" i="1"/>
  <c r="R1624" i="1"/>
  <c r="T1624" i="1"/>
  <c r="V1624" i="1"/>
  <c r="J1624" i="1"/>
  <c r="O1537" i="1"/>
  <c r="V1537" i="1" s="1"/>
  <c r="C14" i="3"/>
  <c r="J1916" i="1"/>
  <c r="V2023" i="1"/>
  <c r="R2023" i="1"/>
  <c r="T2023" i="1"/>
  <c r="J1532" i="1"/>
  <c r="O1532" i="1" s="1"/>
  <c r="I1984" i="1" l="1"/>
  <c r="J1984" i="1" s="1"/>
  <c r="I1835" i="1"/>
  <c r="J1835" i="1" s="1"/>
  <c r="I1544" i="1"/>
  <c r="J1396" i="1"/>
  <c r="I263" i="1"/>
  <c r="J263" i="1" s="1"/>
  <c r="I141" i="1"/>
  <c r="J2284" i="1"/>
  <c r="J12" i="1"/>
  <c r="I1101" i="1"/>
  <c r="J1101" i="1" s="1"/>
  <c r="J1691" i="1"/>
  <c r="J562" i="1"/>
  <c r="J413" i="1"/>
  <c r="J684" i="1"/>
  <c r="J1248" i="1"/>
  <c r="J141" i="1"/>
  <c r="J807" i="1"/>
  <c r="J1544" i="1"/>
  <c r="T1034" i="1"/>
  <c r="I953" i="1"/>
  <c r="J953" i="1" s="1"/>
  <c r="J1034" i="1"/>
  <c r="R795" i="1"/>
  <c r="T795" i="1"/>
  <c r="V795" i="1"/>
  <c r="R1532" i="1"/>
  <c r="T1532" i="1"/>
  <c r="V1532" i="1"/>
  <c r="V406" i="1"/>
  <c r="C19" i="3" s="1"/>
  <c r="C21" i="3"/>
  <c r="T406" i="1"/>
  <c r="R406" i="1"/>
  <c r="R677" i="1"/>
  <c r="R1537" i="1"/>
  <c r="C17" i="3" l="1"/>
  <c r="C15" i="3"/>
  <c r="C22" i="3" l="1"/>
  <c r="I14" i="3" s="1"/>
  <c r="I22" i="3" s="1"/>
  <c r="C29" i="3" s="1"/>
  <c r="F29" i="3" s="1"/>
  <c r="I28" i="3" l="1"/>
  <c r="I29" i="3" s="1"/>
</calcChain>
</file>

<file path=xl/sharedStrings.xml><?xml version="1.0" encoding="utf-8"?>
<sst xmlns="http://schemas.openxmlformats.org/spreadsheetml/2006/main" count="13767" uniqueCount="1734">
  <si>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</si>
  <si>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</si>
  <si>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</si>
  <si>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</si>
  <si>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</si>
  <si>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</si>
  <si>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</si>
  <si>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</si>
  <si>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</si>
  <si>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</si>
  <si>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</si>
  <si>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</si>
  <si>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</si>
  <si>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</si>
  <si>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</si>
  <si>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</si>
  <si>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</si>
  <si>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</si>
  <si>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</si>
  <si>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</si>
  <si>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</si>
  <si>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</si>
  <si>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</si>
  <si>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</si>
  <si>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</si>
  <si>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</si>
  <si>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</si>
  <si>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</si>
  <si>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</si>
  <si>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</si>
  <si>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</si>
  <si>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</si>
  <si>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</si>
  <si>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</si>
  <si>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</si>
  <si>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</si>
  <si>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</si>
  <si>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</si>
  <si>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</si>
  <si>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</si>
  <si>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</si>
  <si>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</si>
  <si>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</si>
  <si>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</si>
  <si>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</si>
  <si>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</si>
  <si>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</si>
  <si>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</si>
  <si>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</si>
  <si>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</si>
  <si>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</si>
  <si>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</si>
  <si>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</si>
  <si>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</si>
  <si>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</si>
  <si>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</si>
  <si>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</si>
  <si>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</si>
  <si>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</si>
  <si>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</si>
  <si>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</si>
  <si>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</si>
  <si>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</si>
  <si>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</si>
  <si>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</si>
  <si>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</si>
  <si>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</si>
  <si>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</si>
  <si>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</si>
  <si>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</si>
  <si>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</si>
  <si>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</si>
  <si>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</si>
  <si>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</si>
  <si>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</si>
  <si>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</si>
  <si>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</si>
  <si>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</si>
  <si>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</si>
  <si>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</si>
  <si>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</si>
  <si>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</si>
  <si>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</si>
  <si>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</si>
  <si>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</si>
  <si>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</si>
  <si>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</si>
  <si>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</si>
  <si>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</si>
  <si>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</si>
  <si>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</si>
  <si>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</si>
  <si>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</si>
  <si>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</si>
  <si>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</si>
  <si>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</si>
  <si>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</si>
  <si>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</si>
  <si>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</si>
  <si>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</si>
  <si>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</si>
  <si>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</si>
  <si>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</si>
  <si>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</si>
  <si>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</si>
  <si>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</si>
  <si>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</si>
  <si>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</si>
  <si>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</si>
  <si>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</si>
  <si>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</si>
  <si>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</si>
  <si>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</si>
  <si>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</si>
  <si>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</si>
  <si>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</si>
  <si>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</si>
  <si>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</si>
  <si>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</si>
  <si>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</si>
  <si>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</si>
  <si>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</si>
  <si>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</si>
  <si>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</si>
  <si>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</si>
  <si>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</si>
  <si>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</si>
  <si>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</si>
  <si>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</si>
  <si>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</si>
  <si>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</si>
  <si>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</si>
  <si>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</si>
  <si>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</si>
  <si>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</si>
  <si>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</si>
  <si>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</si>
  <si>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</si>
  <si>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</si>
  <si>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</si>
  <si>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</si>
  <si>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</si>
  <si>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</si>
  <si>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</si>
  <si>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</si>
  <si>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</si>
  <si>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</si>
  <si>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</si>
  <si>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</si>
  <si>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</si>
  <si>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</si>
  <si>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</si>
  <si>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</si>
  <si>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</si>
  <si>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</si>
  <si>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</si>
  <si>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</si>
  <si>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</si>
  <si>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</si>
  <si>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</si>
  <si>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</si>
  <si>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</si>
  <si>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</si>
  <si>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</si>
  <si>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</si>
  <si>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</si>
  <si>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</si>
  <si>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</si>
  <si>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</si>
  <si>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</si>
  <si>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</si>
  <si>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</si>
  <si>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</si>
  <si>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</si>
  <si>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</si>
  <si>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</si>
  <si>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</si>
  <si>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</si>
  <si>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</si>
  <si>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</si>
  <si>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</si>
  <si>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</si>
  <si>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</si>
  <si>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</si>
  <si>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</si>
  <si>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</si>
  <si>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</si>
  <si>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</si>
  <si>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</si>
  <si>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</si>
  <si>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</si>
  <si>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</si>
  <si>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</si>
  <si>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</si>
  <si>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</si>
  <si>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</si>
  <si>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</si>
  <si>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</si>
  <si>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</si>
  <si>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</si>
  <si>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</si>
  <si>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</si>
  <si>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</si>
  <si>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</si>
  <si>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</si>
  <si>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</si>
  <si>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</si>
  <si>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</si>
  <si>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</si>
  <si>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</si>
  <si>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</si>
  <si>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</si>
  <si>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</si>
  <si>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</si>
  <si>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</si>
  <si>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</si>
  <si>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</si>
  <si>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</si>
  <si>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</si>
  <si>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</si>
  <si>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</si>
  <si>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</si>
  <si>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</si>
  <si>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</si>
  <si>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</si>
  <si>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</si>
  <si>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</si>
  <si>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</si>
  <si>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</si>
  <si>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</si>
  <si>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</si>
  <si>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</si>
  <si>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</si>
  <si>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</si>
  <si>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</si>
  <si>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</si>
  <si>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</si>
  <si>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</si>
  <si>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</si>
  <si>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</si>
  <si>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</si>
  <si>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</si>
  <si>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</si>
  <si>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</si>
  <si>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</si>
  <si>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</si>
  <si>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</si>
  <si>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</si>
  <si>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</si>
  <si>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</si>
  <si>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</si>
  <si>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</si>
  <si>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</si>
  <si>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</si>
  <si>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</si>
  <si>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</si>
  <si>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</si>
  <si>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</si>
  <si>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</si>
  <si>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</si>
  <si>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</si>
  <si>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</si>
  <si>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</si>
  <si>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</si>
  <si>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</si>
  <si>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</si>
  <si>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</si>
  <si>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</si>
  <si>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</si>
  <si>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</si>
  <si>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</si>
  <si>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</si>
  <si>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</si>
  <si>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</si>
  <si>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</si>
  <si>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</si>
  <si>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</si>
  <si>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</si>
  <si>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</si>
  <si>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</si>
  <si>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</si>
  <si>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</si>
  <si>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</si>
  <si>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</si>
  <si>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</si>
  <si>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</si>
  <si>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</si>
  <si>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</si>
  <si>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</si>
  <si>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</si>
  <si>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</si>
  <si>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</si>
  <si>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</si>
  <si>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</si>
  <si>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</si>
  <si>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</si>
  <si>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</si>
  <si>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</si>
  <si>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</si>
  <si>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</si>
  <si>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</si>
  <si>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</si>
  <si>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</si>
  <si>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</si>
  <si>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</si>
  <si>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</si>
  <si>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</si>
  <si>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</si>
  <si>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</si>
  <si>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</si>
  <si>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</si>
  <si>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</si>
  <si>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</si>
  <si>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</si>
  <si>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</si>
  <si>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</si>
  <si>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</si>
  <si>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</si>
  <si>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</si>
  <si>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</si>
  <si>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</si>
  <si>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</si>
  <si>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</si>
  <si>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</si>
  <si>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</si>
  <si>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</si>
  <si>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</si>
  <si>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</si>
  <si>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</si>
  <si>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</si>
  <si>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</si>
  <si>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</si>
  <si>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</si>
  <si>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</si>
  <si>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</si>
  <si>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</si>
  <si>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</si>
  <si>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</si>
  <si>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</si>
  <si>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</si>
  <si>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</si>
  <si>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</si>
  <si>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</si>
  <si>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</si>
  <si>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</si>
  <si>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</si>
  <si>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</si>
  <si>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</si>
  <si>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</si>
  <si>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</si>
  <si>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</si>
  <si>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</si>
  <si>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</si>
  <si>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</si>
  <si>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</si>
  <si>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</si>
  <si>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</si>
  <si>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</si>
  <si>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</si>
  <si>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</si>
  <si>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</si>
  <si>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</si>
  <si>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</si>
  <si>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</si>
  <si>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</si>
  <si>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</si>
  <si>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</si>
  <si>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</si>
  <si>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</si>
  <si>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</si>
  <si>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</si>
  <si>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</si>
  <si>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</si>
  <si>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</si>
  <si>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</si>
  <si>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</si>
  <si>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</si>
  <si>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</si>
  <si>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</si>
  <si>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</si>
  <si>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</si>
  <si>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</si>
  <si>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</si>
  <si>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</si>
  <si>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</si>
  <si>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</si>
  <si>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</si>
  <si>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</si>
  <si>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</si>
  <si>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</si>
  <si>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</si>
  <si>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</si>
  <si>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</si>
  <si>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</si>
  <si>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</si>
  <si>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</si>
  <si>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</si>
  <si>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</si>
  <si>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</si>
  <si>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</si>
  <si>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</si>
  <si>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</si>
  <si>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</si>
  <si>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</si>
  <si>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</si>
  <si>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</si>
  <si>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</si>
  <si>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</si>
  <si>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</si>
  <si>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</si>
  <si>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</si>
  <si>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</si>
  <si>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</si>
  <si>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</si>
  <si>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</si>
  <si>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</si>
  <si>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</si>
  <si>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</si>
  <si>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</si>
  <si>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</si>
  <si>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</si>
  <si>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</si>
  <si>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</si>
  <si>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</si>
  <si>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</si>
  <si>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</si>
  <si>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</si>
  <si>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</si>
  <si>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</si>
  <si>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</si>
  <si>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</si>
  <si>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</si>
  <si>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</si>
  <si>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</si>
  <si>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</si>
  <si>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</si>
  <si>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</si>
  <si>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</si>
  <si>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</si>
  <si>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</si>
  <si>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</si>
  <si>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</si>
  <si>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</si>
  <si>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</si>
  <si>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</si>
  <si>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</si>
  <si>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</si>
  <si>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</si>
  <si>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</si>
  <si>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</si>
  <si>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</si>
  <si>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</si>
  <si>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</si>
  <si>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</si>
  <si>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</si>
  <si>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</si>
  <si>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</si>
  <si>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</si>
  <si>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</si>
  <si>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</si>
  <si>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</si>
  <si>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</si>
  <si>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</si>
  <si>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</si>
  <si>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</si>
  <si>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</si>
  <si>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</si>
  <si>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</si>
  <si>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</si>
  <si>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</si>
  <si>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</si>
  <si>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</si>
  <si>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</si>
  <si>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</si>
  <si>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</si>
  <si>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</si>
  <si>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</si>
  <si>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</si>
  <si>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</si>
  <si>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</si>
  <si>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</si>
  <si>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</si>
  <si>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</si>
  <si>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</si>
  <si>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</si>
  <si>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</si>
  <si>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</si>
  <si>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</si>
  <si>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</si>
  <si>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</si>
  <si>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</si>
  <si>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</si>
  <si>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</si>
  <si>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</si>
  <si>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</si>
  <si>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</si>
  <si>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</si>
  <si>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</si>
  <si>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</si>
  <si>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</si>
  <si>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</si>
  <si>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</si>
  <si>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</si>
  <si>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</si>
  <si>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</si>
  <si>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</si>
  <si>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</si>
  <si>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</si>
  <si>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</si>
  <si>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</si>
  <si>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</si>
  <si>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</si>
  <si>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</si>
  <si>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</si>
  <si>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</si>
  <si>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</si>
  <si>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</si>
  <si>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</si>
  <si>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</si>
  <si>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</si>
  <si>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</si>
  <si>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</si>
  <si>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</si>
  <si>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</si>
  <si>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</si>
  <si>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</si>
  <si>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</si>
  <si>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</si>
  <si>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</si>
  <si>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</si>
  <si>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</si>
  <si>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</si>
  <si>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</si>
  <si>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</si>
  <si>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</si>
  <si>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</si>
  <si>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</si>
  <si>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</si>
  <si>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</si>
  <si>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</si>
  <si>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</si>
  <si>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</si>
  <si>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</si>
  <si>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</si>
  <si>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</si>
  <si>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</si>
  <si>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</si>
  <si>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</si>
  <si>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</si>
  <si>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</si>
  <si>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</si>
  <si>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</si>
  <si>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</si>
  <si>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</si>
  <si>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</si>
  <si>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</si>
  <si>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</si>
  <si>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</si>
  <si>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</si>
  <si>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</si>
  <si>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</si>
  <si>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</si>
  <si>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</si>
  <si>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</si>
  <si>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</si>
  <si>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</si>
  <si>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</si>
  <si>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</si>
  <si>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</si>
  <si>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</si>
  <si>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</si>
  <si>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</si>
  <si>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</si>
  <si>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</si>
  <si>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</si>
  <si>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</si>
  <si>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</si>
  <si>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</si>
  <si>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</si>
  <si>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</si>
  <si>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</si>
  <si>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</si>
  <si>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</si>
  <si>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</si>
  <si>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</si>
  <si>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</si>
  <si>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</si>
  <si>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</si>
  <si>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</si>
  <si>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</si>
  <si>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</si>
  <si>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</si>
  <si>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</si>
  <si>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</si>
  <si>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</si>
  <si>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</si>
  <si>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</si>
  <si>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</si>
  <si>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</si>
  <si>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</si>
  <si>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</si>
  <si>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</si>
  <si>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</si>
  <si>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</si>
  <si>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</si>
  <si>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</si>
  <si>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</si>
  <si>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</si>
  <si>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</si>
  <si>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</si>
  <si>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</si>
  <si>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</si>
  <si>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</si>
  <si>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</si>
  <si>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</si>
  <si>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</si>
  <si>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</si>
  <si>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</si>
  <si>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</si>
  <si>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</si>
  <si>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</si>
  <si>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</si>
  <si>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</si>
  <si>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</si>
  <si>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</si>
  <si>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</si>
  <si>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</si>
  <si>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</si>
  <si>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</si>
  <si>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</si>
  <si>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</si>
  <si>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</si>
  <si>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</si>
  <si>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</si>
  <si>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</si>
  <si>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</si>
  <si>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</si>
  <si>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</si>
  <si>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</si>
  <si>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</si>
  <si>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</si>
  <si>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</si>
  <si>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</si>
  <si>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</si>
  <si>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</si>
  <si>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</si>
  <si>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</si>
  <si>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</si>
  <si>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</si>
  <si>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</si>
  <si>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</si>
  <si>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</si>
  <si>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</si>
  <si>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</si>
  <si>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</si>
  <si>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</si>
  <si>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</si>
  <si>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</si>
  <si>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</si>
  <si>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</si>
  <si>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</si>
  <si>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</si>
  <si>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</si>
  <si>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</si>
  <si>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</si>
  <si>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</si>
  <si>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</si>
  <si>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</si>
  <si>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</si>
  <si>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</si>
  <si>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</si>
  <si>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</si>
  <si>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</si>
  <si>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</si>
  <si>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</si>
  <si>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</si>
  <si>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</si>
  <si>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</si>
  <si>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</si>
  <si>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</si>
  <si>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</si>
  <si>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</si>
  <si>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</si>
  <si>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</si>
  <si>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</si>
  <si>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</si>
  <si>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</si>
  <si>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</si>
  <si>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</si>
  <si>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</si>
  <si>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</si>
  <si>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</si>
  <si>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</si>
  <si>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</si>
  <si>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</si>
  <si>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</si>
  <si>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</si>
  <si>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</si>
  <si>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</si>
  <si>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</si>
  <si>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</si>
  <si>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</si>
  <si>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</si>
  <si>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</si>
  <si>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</si>
  <si>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</si>
  <si>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</si>
  <si>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</si>
  <si>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</si>
  <si>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</si>
  <si>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</si>
  <si>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</si>
  <si>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</si>
  <si>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</si>
  <si>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</si>
  <si>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</si>
  <si>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</si>
  <si>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</si>
  <si>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</si>
  <si>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</si>
  <si>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</si>
  <si>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</si>
  <si>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</si>
  <si>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</si>
  <si>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</si>
  <si>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</si>
  <si>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</si>
  <si>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</si>
  <si>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</si>
  <si>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</si>
  <si>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</si>
  <si>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</si>
  <si>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</si>
  <si>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</si>
  <si>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</si>
  <si>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</si>
  <si>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</si>
  <si>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</si>
  <si>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</si>
  <si>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</si>
  <si>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</si>
  <si>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</si>
  <si>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</si>
  <si>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</si>
  <si>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</si>
  <si>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</si>
  <si>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</si>
  <si>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</si>
  <si>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</si>
  <si>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</si>
  <si>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</si>
  <si>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</si>
  <si>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</si>
  <si>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</si>
  <si>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</si>
  <si>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</si>
  <si>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</si>
  <si>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</si>
  <si>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</si>
  <si>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</si>
  <si>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</si>
  <si>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</si>
  <si>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</si>
  <si>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</si>
  <si>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</si>
  <si>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</si>
  <si>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</si>
  <si>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</si>
  <si>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</si>
  <si>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</si>
  <si>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</si>
  <si>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</si>
  <si>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</si>
  <si>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</si>
  <si>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</si>
  <si>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</si>
  <si>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</si>
  <si>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</si>
  <si>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</si>
  <si>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</si>
  <si>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</si>
  <si>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</si>
  <si>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</si>
  <si>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</si>
  <si>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</si>
  <si>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</si>
  <si>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</si>
  <si>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</si>
  <si>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</si>
  <si>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</si>
  <si>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</si>
  <si>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</si>
  <si>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</si>
  <si>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</si>
  <si>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</si>
  <si>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</si>
  <si>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</si>
  <si>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</si>
  <si>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</si>
  <si>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</si>
  <si>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</si>
  <si>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</si>
  <si>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</si>
  <si>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</si>
  <si>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</si>
  <si>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</si>
  <si>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</si>
  <si>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</si>
  <si>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</si>
  <si>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</si>
  <si>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</si>
  <si>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</si>
  <si>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</si>
  <si>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</si>
  <si>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</si>
  <si>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</si>
  <si>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</si>
  <si>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</si>
  <si>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</si>
  <si>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</si>
  <si>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</si>
  <si>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</si>
  <si>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</si>
  <si>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</si>
  <si>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</si>
  <si>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</si>
  <si>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</si>
  <si>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</si>
  <si>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</si>
  <si>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</si>
  <si>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</si>
  <si>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</si>
  <si>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</si>
  <si>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</si>
  <si>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</si>
  <si>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</si>
  <si>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</si>
  <si>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</si>
  <si>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</si>
  <si>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</si>
  <si>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</si>
  <si>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</si>
  <si>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</si>
  <si>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</si>
  <si>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</si>
  <si>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</si>
  <si>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</si>
  <si>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</si>
  <si>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</si>
  <si>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</si>
  <si>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</si>
  <si>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</si>
  <si>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</si>
  <si>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</si>
  <si>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</si>
  <si>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</si>
  <si>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</si>
  <si>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</si>
  <si>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</si>
  <si>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</si>
  <si>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</si>
  <si>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</si>
  <si>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</si>
  <si>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</si>
  <si>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</si>
  <si>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</si>
  <si>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</si>
  <si>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</si>
  <si>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</si>
  <si>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</si>
  <si>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</si>
  <si>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</si>
  <si>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</si>
  <si>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</si>
  <si>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</si>
  <si>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</si>
  <si>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</si>
  <si>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</si>
  <si>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</si>
  <si>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</si>
  <si>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</si>
  <si>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</si>
  <si>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</si>
  <si>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</si>
  <si>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</si>
  <si>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</si>
  <si>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</si>
  <si>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</si>
  <si>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</si>
  <si>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</si>
  <si>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</si>
  <si>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</si>
  <si>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</si>
  <si>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</si>
  <si>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</si>
  <si>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</si>
  <si>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</si>
  <si>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</si>
  <si>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</si>
  <si>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</si>
  <si>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</si>
  <si>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</si>
  <si>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</si>
  <si>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</si>
  <si>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</si>
  <si>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</si>
  <si>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</si>
  <si>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</si>
  <si>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</si>
  <si>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</si>
  <si>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</si>
  <si>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</si>
  <si>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</si>
  <si>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</si>
  <si>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</si>
  <si>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</si>
  <si>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</si>
  <si>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</si>
  <si>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</si>
  <si>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</si>
  <si>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</si>
  <si>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</si>
  <si>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</si>
  <si>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</si>
  <si>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</si>
  <si>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</si>
  <si>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</si>
  <si>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</si>
  <si>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</si>
  <si>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</si>
  <si>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</si>
  <si>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</si>
  <si>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</si>
  <si>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</si>
  <si>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</si>
  <si>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</si>
  <si>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</si>
  <si>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</si>
  <si>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</si>
  <si>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</si>
  <si>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</si>
  <si>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</si>
  <si>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</si>
  <si>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</si>
  <si>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</si>
  <si>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</si>
  <si>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</si>
  <si>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</si>
  <si>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</si>
  <si>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</si>
  <si>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</si>
  <si>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</si>
  <si>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</si>
  <si>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</si>
  <si>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</si>
  <si>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</si>
  <si>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</si>
  <si>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</si>
  <si>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</si>
  <si>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</si>
  <si>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</si>
  <si>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</si>
  <si>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</si>
  <si>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</si>
  <si>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</si>
  <si>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</si>
  <si>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</si>
  <si>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</si>
  <si>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</si>
  <si>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</si>
  <si>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</si>
  <si>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</si>
  <si>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</si>
  <si>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</si>
  <si>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</si>
  <si>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</si>
  <si>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</si>
  <si>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</si>
  <si>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</si>
  <si>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</si>
  <si>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</si>
  <si>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</si>
  <si>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</si>
  <si>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</si>
  <si>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</si>
  <si>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</si>
  <si>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</si>
  <si>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</si>
  <si>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</si>
  <si>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</si>
  <si>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</si>
  <si>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</si>
  <si>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</si>
  <si>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</si>
  <si>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</si>
  <si>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</si>
  <si>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</si>
  <si>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</si>
  <si>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</si>
  <si>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</si>
  <si>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</si>
  <si>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</si>
  <si>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</si>
  <si>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</si>
  <si>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</si>
  <si>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</si>
  <si>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</si>
  <si>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</si>
  <si>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</si>
  <si>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</si>
  <si>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</si>
  <si>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</si>
  <si>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</si>
  <si>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</si>
  <si>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</si>
  <si>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</si>
  <si>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</si>
  <si>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</si>
  <si>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</si>
  <si>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</si>
  <si>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</si>
  <si>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</si>
  <si>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</si>
  <si>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</si>
  <si>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</si>
  <si>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</si>
  <si>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</si>
  <si>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</si>
  <si>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</si>
  <si>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</si>
  <si>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</si>
  <si>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</si>
  <si>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</si>
  <si>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</si>
  <si>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</si>
  <si>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</si>
  <si>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</si>
  <si>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</si>
  <si>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</si>
  <si>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</si>
  <si>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</si>
  <si>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</si>
  <si>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</si>
  <si>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</si>
  <si>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</si>
  <si>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</si>
  <si>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</si>
  <si>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</si>
  <si>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</si>
  <si>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</si>
  <si>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</si>
  <si>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</si>
  <si>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</si>
  <si>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</si>
  <si>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</si>
  <si>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</si>
  <si>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</si>
  <si>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</si>
  <si>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</si>
  <si>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</si>
  <si>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</si>
  <si>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</si>
  <si>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</si>
  <si>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</si>
  <si>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</si>
  <si>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</si>
  <si>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</si>
  <si>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</si>
  <si>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</si>
  <si>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</si>
  <si>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</si>
  <si>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</si>
  <si>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</si>
  <si>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</si>
  <si>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</si>
  <si>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</si>
  <si>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</si>
  <si>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</si>
  <si>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</si>
  <si>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</si>
  <si>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</si>
  <si>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</si>
  <si>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</si>
  <si>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</si>
  <si>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</si>
  <si>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</si>
  <si>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</si>
  <si>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</si>
  <si>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</si>
  <si>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</si>
  <si>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</si>
  <si>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</si>
  <si>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</si>
  <si>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</si>
  <si>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</si>
  <si>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</si>
  <si>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</si>
  <si>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</si>
  <si>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</si>
  <si>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</si>
  <si>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</si>
  <si>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</si>
  <si>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</si>
  <si>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</si>
  <si>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</si>
  <si>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</si>
  <si>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</si>
  <si>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</si>
  <si>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</si>
  <si>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</si>
  <si>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</si>
  <si>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</si>
  <si>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</si>
  <si>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</si>
  <si>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</si>
  <si>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</si>
  <si>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</si>
  <si>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</si>
  <si>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</si>
  <si>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</si>
  <si>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</si>
  <si>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</si>
  <si>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</si>
  <si>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</si>
  <si>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</si>
  <si>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</si>
  <si>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</si>
  <si>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</si>
  <si>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</si>
  <si>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</si>
  <si>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</si>
  <si>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</si>
  <si>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</si>
  <si>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</si>
  <si>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</si>
  <si>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</si>
  <si>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</si>
  <si>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</si>
  <si>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</si>
  <si>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</si>
  <si>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</si>
  <si>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</si>
  <si>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</si>
  <si>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</si>
  <si>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</si>
  <si>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</si>
  <si>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</si>
  <si>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</si>
  <si>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</si>
  <si>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</si>
  <si>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</si>
  <si>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</si>
  <si>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</si>
  <si>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</si>
  <si>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</si>
  <si>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</si>
  <si>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</si>
  <si>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</si>
  <si>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</si>
  <si>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</si>
  <si>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</si>
  <si>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</si>
  <si>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</si>
  <si>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</si>
  <si>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</si>
  <si>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</si>
  <si>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</si>
  <si>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Poznámka:</t>
  </si>
  <si>
    <t>Objekt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</si>
  <si>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</si>
  <si>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</si>
  <si>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</si>
  <si>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</si>
  <si>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</si>
  <si>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</si>
  <si>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</si>
  <si>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</si>
  <si>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</si>
  <si>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</si>
  <si>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</si>
  <si>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</si>
  <si>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</si>
  <si>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049</t>
  </si>
  <si>
    <t>050</t>
  </si>
  <si>
    <t>051</t>
  </si>
  <si>
    <t>Kód</t>
  </si>
  <si>
    <t>342255028RT1</t>
  </si>
  <si>
    <t>346244351RT3</t>
  </si>
  <si>
    <t>342264051RT3</t>
  </si>
  <si>
    <t>632415120RT2</t>
  </si>
  <si>
    <t>R-632418102</t>
  </si>
  <si>
    <t>R-711111121R00</t>
  </si>
  <si>
    <t>R-711112121</t>
  </si>
  <si>
    <t>998711102R00</t>
  </si>
  <si>
    <t>721  R-1</t>
  </si>
  <si>
    <t>725219401R00</t>
  </si>
  <si>
    <t>552 R-30500</t>
  </si>
  <si>
    <t>725829201R00</t>
  </si>
  <si>
    <t>55145054</t>
  </si>
  <si>
    <t>551 R-6160</t>
  </si>
  <si>
    <t>R-725014121</t>
  </si>
  <si>
    <t>552 R-315</t>
  </si>
  <si>
    <t>552 R-31500</t>
  </si>
  <si>
    <t>725018105R00</t>
  </si>
  <si>
    <t>725 R-01817</t>
  </si>
  <si>
    <t>725860190</t>
  </si>
  <si>
    <t>725839204R00</t>
  </si>
  <si>
    <t>725 R-83920</t>
  </si>
  <si>
    <t>725980113R00</t>
  </si>
  <si>
    <t>998725102R00</t>
  </si>
  <si>
    <t>R-771575177</t>
  </si>
  <si>
    <t>771579795RT2</t>
  </si>
  <si>
    <t>597 R-64203</t>
  </si>
  <si>
    <t>998771102R00</t>
  </si>
  <si>
    <t>R- 781101111R00</t>
  </si>
  <si>
    <t>781101210RT2</t>
  </si>
  <si>
    <t>R-781475177</t>
  </si>
  <si>
    <t>597 R-81374</t>
  </si>
  <si>
    <t>781419706R00</t>
  </si>
  <si>
    <t>781491001RT1</t>
  </si>
  <si>
    <t>R- 781494111</t>
  </si>
  <si>
    <t>R- 781494112</t>
  </si>
  <si>
    <t>R- 781494132</t>
  </si>
  <si>
    <t>998781102R00</t>
  </si>
  <si>
    <t>784191101R00</t>
  </si>
  <si>
    <t>784195112R00</t>
  </si>
  <si>
    <t>953946111R00</t>
  </si>
  <si>
    <t>953 R-94212</t>
  </si>
  <si>
    <t>R-936172111</t>
  </si>
  <si>
    <t>936 R-17211</t>
  </si>
  <si>
    <t>952901111R00</t>
  </si>
  <si>
    <t>R-210111112</t>
  </si>
  <si>
    <t>R- 210110513</t>
  </si>
  <si>
    <t>R-210140501</t>
  </si>
  <si>
    <t>R-210140521</t>
  </si>
  <si>
    <t>965081713RT2</t>
  </si>
  <si>
    <t>R-31014047</t>
  </si>
  <si>
    <t>725110811R00</t>
  </si>
  <si>
    <t>725820801R00</t>
  </si>
  <si>
    <t>725210821R00</t>
  </si>
  <si>
    <t>978059531R00</t>
  </si>
  <si>
    <t>725220841R00</t>
  </si>
  <si>
    <t>725840850R00</t>
  </si>
  <si>
    <t>H99</t>
  </si>
  <si>
    <t>999281108R00</t>
  </si>
  <si>
    <t>M21</t>
  </si>
  <si>
    <t>S</t>
  </si>
  <si>
    <t>979011111R00</t>
  </si>
  <si>
    <t>979082111R00</t>
  </si>
  <si>
    <t>979086112R00</t>
  </si>
  <si>
    <t>979081111R00</t>
  </si>
  <si>
    <t>979091121R00</t>
  </si>
  <si>
    <t>979990001R00</t>
  </si>
  <si>
    <t>330311811R00</t>
  </si>
  <si>
    <t>331351101R00</t>
  </si>
  <si>
    <t>631313711R00</t>
  </si>
  <si>
    <t>631351101R00</t>
  </si>
  <si>
    <t>631351102R00</t>
  </si>
  <si>
    <t>711131101R00</t>
  </si>
  <si>
    <t>711132101R00</t>
  </si>
  <si>
    <t>R-711212601</t>
  </si>
  <si>
    <t>552 R-30503</t>
  </si>
  <si>
    <t>725249106R00</t>
  </si>
  <si>
    <t>725 R- 24910</t>
  </si>
  <si>
    <t>725 R-4108</t>
  </si>
  <si>
    <t>725 R-84930</t>
  </si>
  <si>
    <t>725 R-85100</t>
  </si>
  <si>
    <t>725849200R00</t>
  </si>
  <si>
    <t>725 R-84511</t>
  </si>
  <si>
    <t>R-210140522</t>
  </si>
  <si>
    <t>R-725240878</t>
  </si>
  <si>
    <t>725840860R00</t>
  </si>
  <si>
    <t>R- 771575177</t>
  </si>
  <si>
    <t>597 R-64204</t>
  </si>
  <si>
    <t>Zotavovna VS ČR Pracov    III.část   (celkem 4 části)</t>
  </si>
  <si>
    <t>rekonstrukce sociálního zařízení,            16 ks</t>
  </si>
  <si>
    <t>Radimovice u Želče čp.118, okres Tábor</t>
  </si>
  <si>
    <t>Zkrácený popis</t>
  </si>
  <si>
    <t>Rozměry</t>
  </si>
  <si>
    <t>OBJEKT  B,   PATRO  II.     Č. POKOJE   205</t>
  </si>
  <si>
    <t>Stěny a příčky</t>
  </si>
  <si>
    <t>1,30*1,50</t>
  </si>
  <si>
    <t>Sádrokartonové konstrukce</t>
  </si>
  <si>
    <t>Podhled sádrokartonový na zavěšenou ocel. konstr., desky protipožární a  impregnované GKFi  tl.12,5 mm, - soc. zařízení</t>
  </si>
  <si>
    <t>3,98+(0,15*1,30)</t>
  </si>
  <si>
    <t>Podlahy a podlahové konstrukce</t>
  </si>
  <si>
    <t>Potěr samonivelační ručně prováděný  tl. 20 mm  např. MFC Level 320 - vyrovnávací,  na původní beton</t>
  </si>
  <si>
    <t>3,98*1</t>
  </si>
  <si>
    <t>Izolace proti vodě</t>
  </si>
  <si>
    <t>Izolace proti vlhk.vodor.tekutou hydroizolací Knauf  tl. 0,3 - 0,60 mm vč. dodání,  1x ve skladbě podlah soc. zařízení,  2x v podlaze sprch. koutu</t>
  </si>
  <si>
    <t>Izolace proti vlhk. svis. tekutou hydoizolací Knauf tl. 0,3 - 0,60 mm vč. dodání  1x pod obklady soc. zařízení,  2x pod obklady sprch. koutu</t>
  </si>
  <si>
    <t>18,99*1</t>
  </si>
  <si>
    <t>Přesun hmot pro izolace proti vodě, výšky do 12 m</t>
  </si>
  <si>
    <t>0,016*1</t>
  </si>
  <si>
    <t>Zdravotní instalace</t>
  </si>
  <si>
    <t>Stavební připomoce pro ZI, napojení na stáv. potrubí, izolace potrubí, spoj. a kotvící materiál, zkoušky těsnosti,armatury pro npojení zař. předmětů,.</t>
  </si>
  <si>
    <t>1*1</t>
  </si>
  <si>
    <t>Zařizovací předměty ZI</t>
  </si>
  <si>
    <t>Montáž baterie umyv.a dřezové nástěnné chromové vč. dodání připojovacího materiálu</t>
  </si>
  <si>
    <t>sifon :  MULTI sifon um. 5/4x40 ner.mříž.+odb.</t>
  </si>
  <si>
    <t>Montáž závěsného WC vč.montáže a dodání připojovacího materiálu</t>
  </si>
  <si>
    <t>Přesun hmot pro zařizovací předměty, výšky do 12 m</t>
  </si>
  <si>
    <t>0,113*1</t>
  </si>
  <si>
    <t>Konstrukce truhlářské</t>
  </si>
  <si>
    <t>Podlahy z dlaždic</t>
  </si>
  <si>
    <t>2,8*1,50-(0,15*1,50)</t>
  </si>
  <si>
    <t>Příplatek za spárování vodotěsnou hmotou - plošně vč. dodání spár. hmoty</t>
  </si>
  <si>
    <t>3,98*1,05   +5% ztratného</t>
  </si>
  <si>
    <t>Přesun hmot pro podlahy z dlaždic, výšky do 12 m</t>
  </si>
  <si>
    <t>0,084*1</t>
  </si>
  <si>
    <t>Obklady (keramické)</t>
  </si>
  <si>
    <t>Vyrovnání podkladu maltou ze SMS tl. do 7 mm - pod keramické obklady</t>
  </si>
  <si>
    <t>(2,8+1,50+2,8+1,50)*2,40+0,15*1,30-(0,7*2+0,15*1,5*2)</t>
  </si>
  <si>
    <t>18,99*1,05   +5% ztratného</t>
  </si>
  <si>
    <t>Příplatek za spárovací vodotěsnou hmotu - plošně</t>
  </si>
  <si>
    <t>Montáž lišt k obkladům - rohových, koutových a ukončujících</t>
  </si>
  <si>
    <t>2,4*4+0,9   koutové lišty</t>
  </si>
  <si>
    <t>0,90*1   rohové lišty</t>
  </si>
  <si>
    <t>2,4*2   ukončující lišty</t>
  </si>
  <si>
    <t xml:space="preserve"> plastové profily rohové lepené flefibilním lepidlem    - dodání</t>
  </si>
  <si>
    <t>0,9*1,05   +5% ztratného</t>
  </si>
  <si>
    <t xml:space="preserve"> plastové profily koutové lepené flefibilním lepidlem   - dodání</t>
  </si>
  <si>
    <t>10,5*1,05</t>
  </si>
  <si>
    <t xml:space="preserve"> plastové profily ukončující lepené flefibilním lepidlem    - dodání</t>
  </si>
  <si>
    <t>4,8*1,05</t>
  </si>
  <si>
    <t>Přesun hmot pro obklady keramické, výšky do 12 m</t>
  </si>
  <si>
    <t>0,394*1</t>
  </si>
  <si>
    <t>Malby</t>
  </si>
  <si>
    <t>Penetrace podkladu před malbou podhledu stropů  SDK</t>
  </si>
  <si>
    <t>4,18*1</t>
  </si>
  <si>
    <t>Různé dokončovací konstrukce a práce na pozemních stavbách</t>
  </si>
  <si>
    <t>Osazení ventilačních mřížek vč. kotvících prvků</t>
  </si>
  <si>
    <t>Osazení koupel.zrcadla</t>
  </si>
  <si>
    <t>Vyčištění budov o výšce podlaží do 4 m: dlažeb a obkladů před předáním stavby</t>
  </si>
  <si>
    <t>18,99+3,98</t>
  </si>
  <si>
    <t>Bourání konstrukcí</t>
  </si>
  <si>
    <t>Demontáž el.zásuvky</t>
  </si>
  <si>
    <t>Demontáž vypínače</t>
  </si>
  <si>
    <t>Demontáž světla</t>
  </si>
  <si>
    <t>Demontáž krytu ventilátoru</t>
  </si>
  <si>
    <t>Bourání dlaždic keramických tl. 1 cm, nad 1 m2</t>
  </si>
  <si>
    <t>Demontáž zrcadel - kotvených na zdivu nebo na keram. obkladu</t>
  </si>
  <si>
    <t>Prorážení otvorů a ostatní bourací práce</t>
  </si>
  <si>
    <t>Demontáž klozetů splachovacích</t>
  </si>
  <si>
    <t>Demontáž baterie nástěnné do G 3/4 - k umyvadlu</t>
  </si>
  <si>
    <t>Demontáž umyvadel</t>
  </si>
  <si>
    <t>Odsekání vnitřních obkladů stěn plochy vč. podkladu</t>
  </si>
  <si>
    <t>Demontáž ocelové vany</t>
  </si>
  <si>
    <t>Demontáž baterie vanové, sprch.diferenciální G 3/4x1</t>
  </si>
  <si>
    <t>Ostatní přesuny hmot</t>
  </si>
  <si>
    <t>Přesun hmot pro opravy a údržbu do výšky 12 m</t>
  </si>
  <si>
    <t>0,65*1</t>
  </si>
  <si>
    <t>Elektroinstalace</t>
  </si>
  <si>
    <t>Přesuny sutí</t>
  </si>
  <si>
    <t>Svislá doprava suti a vybour. hmot za 2.NP a 1.PP</t>
  </si>
  <si>
    <t>Vnitrostaveništní doprava suti do 10 m</t>
  </si>
  <si>
    <t>Nakládání nebo překládání suti a vybouraných hmot</t>
  </si>
  <si>
    <t>Odvoz suti a vybour. hmot na skládku do 1 km</t>
  </si>
  <si>
    <t>Vodorovné přemíst. vybouraných hmot za další 1 km x 18 (Pracov - Klenovice cca 19,4 km)</t>
  </si>
  <si>
    <t>Poplatek za skládku stavební suti v Klenovicích</t>
  </si>
  <si>
    <t>OBJEKT  B,   PATRO  II.         Č.POKOJE   206</t>
  </si>
  <si>
    <t>OBJEKT  B,    PATRO  II.    Č.POKOJE   207</t>
  </si>
  <si>
    <t>Sloupy a pilíře, stožáry a rámové stojky</t>
  </si>
  <si>
    <t>(0,20*0,20)/2*1</t>
  </si>
  <si>
    <t>Bednění sloupů trojúhelníkového průřezu - zřízení - jen jedna strana</t>
  </si>
  <si>
    <t>0,283*1</t>
  </si>
  <si>
    <t>0,75*1,50</t>
  </si>
  <si>
    <t>4,40+(0,15*0,75)</t>
  </si>
  <si>
    <t>0,75*1,20*0,10</t>
  </si>
  <si>
    <t>Bednění stěn, rýh a otvorů v podlahách - zřízení,- jedné strany beton. mazaniny</t>
  </si>
  <si>
    <t>1,20*0,10</t>
  </si>
  <si>
    <t>Bednění stěn, rýh a otvorů v podlahách -odstranění</t>
  </si>
  <si>
    <t>0,12*1</t>
  </si>
  <si>
    <t>4,40*1</t>
  </si>
  <si>
    <t>4,40+(0,75*1,20)</t>
  </si>
  <si>
    <t>27,07+(0,75+1,20+0,75)*2,30</t>
  </si>
  <si>
    <t>0,75*1,20</t>
  </si>
  <si>
    <t>33,28-27,07</t>
  </si>
  <si>
    <t>0,75+1,20+0,75</t>
  </si>
  <si>
    <t>0,0314*1</t>
  </si>
  <si>
    <t>2*1</t>
  </si>
  <si>
    <t>Montáž sprchových koutů  - rovných nebo koutových vč dodání kotvícího materiálu</t>
  </si>
  <si>
    <t>1,20*1</t>
  </si>
  <si>
    <t>Montáž baterií sprchových,</t>
  </si>
  <si>
    <t>0,07*1</t>
  </si>
  <si>
    <t>1,70*0,95-(0,65*0,20+0,15*0,75)</t>
  </si>
  <si>
    <t>2,05*1,65-(0,75*0,45+(0,20*0,20)/2)</t>
  </si>
  <si>
    <t>4,4*1,05   +5% ztratného</t>
  </si>
  <si>
    <t>0,092*1</t>
  </si>
  <si>
    <t>(1,70+0,95+1,70+0,95)*2,40+0,15*0,75-(0,7*2+0,15*1,5*2)</t>
  </si>
  <si>
    <t>(1,30+1,65+1,30+0,45)*2,40+(0,75+1,20+0,75)*2,30-(0,7*2)</t>
  </si>
  <si>
    <t>27,07*1</t>
  </si>
  <si>
    <t>27,07*1,05   +5% ztratného</t>
  </si>
  <si>
    <t>2,4*5+2,4+2,3+2,3+2,3+2,4+2,4   koutové lišty</t>
  </si>
  <si>
    <t>2,4+2,4+0,75   rohové lišty</t>
  </si>
  <si>
    <t>2,4+2,4+2,4+2,4   ukončující lišty</t>
  </si>
  <si>
    <t>5,55*1,05</t>
  </si>
  <si>
    <t>26,1*1,05   +5% ztratného</t>
  </si>
  <si>
    <t>9,6*1,05</t>
  </si>
  <si>
    <t>0,568*1</t>
  </si>
  <si>
    <t>4,51*1</t>
  </si>
  <si>
    <t>27,07+4,40</t>
  </si>
  <si>
    <t>Vybourání odtokového žlabu</t>
  </si>
  <si>
    <t>Vybourání betonového sprchového prahu  (vč.rovných sprchových dveří)</t>
  </si>
  <si>
    <t>Demontáž ramene sprchy</t>
  </si>
  <si>
    <t>Demontáž baterie sprch.diferenciální G 3/4x1</t>
  </si>
  <si>
    <t>0,662*1</t>
  </si>
  <si>
    <t>OBJEKT  B       PATRO  II.     Č.POKOJE   208</t>
  </si>
  <si>
    <t>4,39+(0,15*0,75)</t>
  </si>
  <si>
    <t>(0,75*1,55+0,10*0,80)*0,10</t>
  </si>
  <si>
    <t>0,8*0,10</t>
  </si>
  <si>
    <t>0,08*1</t>
  </si>
  <si>
    <t>4,39*1</t>
  </si>
  <si>
    <t>4,39+(0,75*1,55)</t>
  </si>
  <si>
    <t>29,35+(0,85+1,55+0,75+0,75)*2,30</t>
  </si>
  <si>
    <t>0,75*1,55</t>
  </si>
  <si>
    <t>38,32-29,35</t>
  </si>
  <si>
    <t>0,85+1,55+0,75+0,75</t>
  </si>
  <si>
    <t>0,0368*1</t>
  </si>
  <si>
    <t>sifon :  MULTI sifon um. 5/4x40 ner.mříž.+odb.  - dodání</t>
  </si>
  <si>
    <t>0,80*1</t>
  </si>
  <si>
    <t>0,069*1</t>
  </si>
  <si>
    <t>1,5*1-(0,40*0,25+0,15*0,75)</t>
  </si>
  <si>
    <t>2,05*1,55-(0,75*0,10)</t>
  </si>
  <si>
    <t>4,39*1,05   +5% ztratného</t>
  </si>
  <si>
    <t>0,0926*1</t>
  </si>
  <si>
    <t>(1,5+1+1,5+1)*2,40+(0,15*0,75)-(0,7*2+0,15*1,5*2)</t>
  </si>
  <si>
    <t>(1,20+1,55+1,20+0,75+0,10)*2,40+(0,85+1,55+0,75+0,75)*2,30-(0,7*2)</t>
  </si>
  <si>
    <t>29,35*1</t>
  </si>
  <si>
    <t>29,35*1,05</t>
  </si>
  <si>
    <t>2,4*5+2,4+2,3+2,3+2,3+2,3+2,4+2,4   koutové lišty</t>
  </si>
  <si>
    <t>2,4+0,75+2,4+2,4   rohové lišty</t>
  </si>
  <si>
    <t>7,95*1,05   +5% ztratného</t>
  </si>
  <si>
    <t>28,4*1,05</t>
  </si>
  <si>
    <t>0,6168*1</t>
  </si>
  <si>
    <t>4,50*1</t>
  </si>
  <si>
    <t>29,35+4,39</t>
  </si>
  <si>
    <t>OBJEKT  B,     PATRO  II.    Č.POKOJE   209</t>
  </si>
  <si>
    <t>18,79*1</t>
  </si>
  <si>
    <t>0,0162*1</t>
  </si>
  <si>
    <t>(2,8+1,50+2,80+1,50)*2,40-(0,70*2+0,15*1,5*2)</t>
  </si>
  <si>
    <t>18,79*1,05   +5% ztratného</t>
  </si>
  <si>
    <t>2,4*5   koutové lišty</t>
  </si>
  <si>
    <t>0,9+1,30   rohové lišty</t>
  </si>
  <si>
    <t>2,4+2,4   ukončující lišty</t>
  </si>
  <si>
    <t>2,2*1,05   +5% ztratného</t>
  </si>
  <si>
    <t>12*1,05   +5% ztratného</t>
  </si>
  <si>
    <t>0,3916*1</t>
  </si>
  <si>
    <t>18,79+3,98</t>
  </si>
  <si>
    <t>0,66*1</t>
  </si>
  <si>
    <t>OBJEKT  B,    PATRO  II.     Č.POKOJE  210</t>
  </si>
  <si>
    <t>0,70*1,50</t>
  </si>
  <si>
    <t>3,96+(0,15*0,70)</t>
  </si>
  <si>
    <t>3,96*1</t>
  </si>
  <si>
    <t>19,12*1</t>
  </si>
  <si>
    <t>2,8*1,50-(0,35*0,70)</t>
  </si>
  <si>
    <t>3,96*1,05   +5% ztratného</t>
  </si>
  <si>
    <t>0,0836*1</t>
  </si>
  <si>
    <t>(2,80+1,5+2,8+1,50)*2,40+(0,15*0,70)-(0,7*2+0,15*1,50)</t>
  </si>
  <si>
    <t>19,12*1,05   +5% ztratného</t>
  </si>
  <si>
    <t>1,50+0,90+0,70   rohové lišty</t>
  </si>
  <si>
    <t>3,1*1,05   +5% ztratného</t>
  </si>
  <si>
    <t>12*1,05</t>
  </si>
  <si>
    <t>0,3987*1</t>
  </si>
  <si>
    <t>4,07*1</t>
  </si>
  <si>
    <t>19,12+3,96</t>
  </si>
  <si>
    <t>0,58*1</t>
  </si>
  <si>
    <t>OBJEKT  B,   PATRO  II.      Č. POKOJE  211</t>
  </si>
  <si>
    <t>0,95*1,50</t>
  </si>
  <si>
    <t>2,68+(0,15*0,95)</t>
  </si>
  <si>
    <t>(0,90*1,00+0,10*0,65)*0,10</t>
  </si>
  <si>
    <t>0,65*0,10</t>
  </si>
  <si>
    <t>2,68*1</t>
  </si>
  <si>
    <t>2,68+(1*1)-(0,10*0,35)</t>
  </si>
  <si>
    <t>18,13+(1+1+0,90+0,35+0,10)*2,30</t>
  </si>
  <si>
    <t>1*1-(0,10*0,35)</t>
  </si>
  <si>
    <t>25,84-18,13</t>
  </si>
  <si>
    <t>1+1+0,9+0,35+0,10</t>
  </si>
  <si>
    <t>0,0257*1</t>
  </si>
  <si>
    <t>2,70*1,15-(0,4*0,2+1,0*0,15+0,10*0,35+0,15*0,95+(0,20*0,20)/2)</t>
  </si>
  <si>
    <t>2,68*1,05   +5% ztratného</t>
  </si>
  <si>
    <t>0,056*1</t>
  </si>
  <si>
    <t>(1,70+0,15+1,15+0,4+1,3+0,35)*2,4+(0,15*0,95)-(0,7*2+0,15*1,5*2)+(1+1+0,90+0,355+0,10)*2,30</t>
  </si>
  <si>
    <t>18,13*1</t>
  </si>
  <si>
    <t>18,13*1,05   +5% ztratného</t>
  </si>
  <si>
    <t>2,4+2,4+2,4+2,4+2,4+2,3+2,3+2,3+2,3   koutové lišty</t>
  </si>
  <si>
    <t>2,4+2,3+2,4+2,4   rohové lišty</t>
  </si>
  <si>
    <t>9,5*1,05   +5% ztratného</t>
  </si>
  <si>
    <t>21,2*1,05   +5% ztratného</t>
  </si>
  <si>
    <t>4,8*1,05   +5% ztratného</t>
  </si>
  <si>
    <t>0,383*1</t>
  </si>
  <si>
    <t>2,82*1</t>
  </si>
  <si>
    <t>18,13+2,68</t>
  </si>
  <si>
    <t>OBJEKT B,    PATRO  II.    Č.POKOJE  212</t>
  </si>
  <si>
    <t>0,053*1</t>
  </si>
  <si>
    <t>2,70*1,15-(0,4*0,2+1*0,15+0,10*0,35+0,15*0,95+(0,20*0,20)/2)</t>
  </si>
  <si>
    <t>0,0565*1</t>
  </si>
  <si>
    <t>9,5*1,05</t>
  </si>
  <si>
    <t>21,2*1,05</t>
  </si>
  <si>
    <t>0,52*1</t>
  </si>
  <si>
    <t>OBJEKT  B,    PATRO  II.    Č.POKOJE  213</t>
  </si>
  <si>
    <t>0,0566*1</t>
  </si>
  <si>
    <t>0,552*1</t>
  </si>
  <si>
    <t>OBJEKT  B,   PATRO  II.     Č.POKOJE  214</t>
  </si>
  <si>
    <t>0,051*1</t>
  </si>
  <si>
    <t>0,3833*1</t>
  </si>
  <si>
    <t>OBJEKT  B,   PATRO  II.    Č.POKOJE   215</t>
  </si>
  <si>
    <t>0,55*1</t>
  </si>
  <si>
    <t>OBJEKT   B.     PATRO   II.       Č.POKOJE  216</t>
  </si>
  <si>
    <t>OBJEKT  B,     PATRO   II.      Č. POKOJE   217</t>
  </si>
  <si>
    <t>5,73+(0,15*0,95)</t>
  </si>
  <si>
    <t>(0,90*1,35-(0,25*0,15+0,15*0,10))*0,10</t>
  </si>
  <si>
    <t>1,35*0,1</t>
  </si>
  <si>
    <t>0,14*1</t>
  </si>
  <si>
    <t>5,73*1</t>
  </si>
  <si>
    <t>5,73+(0,90*1,35)</t>
  </si>
  <si>
    <t>32,59+(0,90+1,35+0,90)*2,30</t>
  </si>
  <si>
    <t>0,9*1,35</t>
  </si>
  <si>
    <t>39,84-32,59</t>
  </si>
  <si>
    <t>0,90+1,35+0,90</t>
  </si>
  <si>
    <t>0,0378*1</t>
  </si>
  <si>
    <t>1,35*1</t>
  </si>
  <si>
    <t>1,6*0,95-(0,15*0,95)</t>
  </si>
  <si>
    <t>3,05*1,95-(0,65*0,6+1,1*0,6+0,25*0,15+0,15*0,1+1*0,50)</t>
  </si>
  <si>
    <t>5,73*1,05   +5% ztratného</t>
  </si>
  <si>
    <t>0,121*1</t>
  </si>
  <si>
    <t>(1,60+0,95+1,60+0,95)*2,40+0,15*0,95-(0,7*2)</t>
  </si>
  <si>
    <t>(2,15+0,50+0,85+1,10)*2,40-(0,70*2)+(0,6+1,05+0,6)*2,1+(0,65+0,15+0,25+1,1+0,15+0,10+0,75)*2,3</t>
  </si>
  <si>
    <t>32,59*1</t>
  </si>
  <si>
    <t>32,59*1,05   +5% ztratného</t>
  </si>
  <si>
    <t>2,4*4+2,3+2,3+2,4+2,4+2,4+2,1+2,1+2,3+2,3   koutové lišty</t>
  </si>
  <si>
    <t>0,95+2,30+2,4+2,4+2,1+2,3   rohové lišty</t>
  </si>
  <si>
    <t>12,45*1,05   +5% ztratného</t>
  </si>
  <si>
    <t>30,2*1,05</t>
  </si>
  <si>
    <t>0,6852*1</t>
  </si>
  <si>
    <t>5,87*1</t>
  </si>
  <si>
    <t>32,59+5,73</t>
  </si>
  <si>
    <t>0,53*1</t>
  </si>
  <si>
    <t>OBJEKT  B,   PATRO  III.       Č.POKOJE   301</t>
  </si>
  <si>
    <t>0,80*1,50</t>
  </si>
  <si>
    <t>5,41+(0,15*0,80)</t>
  </si>
  <si>
    <t>0,90*1,20*0,10</t>
  </si>
  <si>
    <t>1,2*0,10</t>
  </si>
  <si>
    <t>5,41*1</t>
  </si>
  <si>
    <t>5,41+(0,9*1,20)</t>
  </si>
  <si>
    <t>31,37+(0,75+1,2+0,75)*2,3</t>
  </si>
  <si>
    <t>0,9*1,20</t>
  </si>
  <si>
    <t>37,58-31,37</t>
  </si>
  <si>
    <t>0,0353*1</t>
  </si>
  <si>
    <t>1,6*0,95-(0,5*0,15+0,15*0,80)</t>
  </si>
  <si>
    <t>2,8*1,9-(1,15*0,70+0,6*0,7+(0,20*0,20)/2)</t>
  </si>
  <si>
    <t>5,41*1,05   +5% ztratného</t>
  </si>
  <si>
    <t>0,1142*1</t>
  </si>
  <si>
    <t>(1,60+0,95+1,6+0,95)*2,40+0,15*0,80-(0,70*2+0,15*1,5*2)</t>
  </si>
  <si>
    <t>(0,90+1,20+0,90)*2,30+(1,90+1,20+0,60+0,70+1,05+0,70+0,25)*2,40-(0,70*2)</t>
  </si>
  <si>
    <t>31,37*1</t>
  </si>
  <si>
    <t>31,37*1,05   +5% ztratného</t>
  </si>
  <si>
    <t>2,4*5+2,3+2,3+2,4+2,4+2,4+2,4+2,3   koutové lišty</t>
  </si>
  <si>
    <t>2,4+0,80+2,4+2,4   rohové lišty</t>
  </si>
  <si>
    <t>8*1,05   +5% ztratného</t>
  </si>
  <si>
    <t>28,5*1,05</t>
  </si>
  <si>
    <t>0,658*1</t>
  </si>
  <si>
    <t>5,53*1</t>
  </si>
  <si>
    <t>31,37+5,41</t>
  </si>
  <si>
    <t>OBJEKT  B      PATRO   III,    Č.POKOJE   302</t>
  </si>
  <si>
    <t>0,073*1</t>
  </si>
  <si>
    <t>OBJEKT  B,    PATRO  III.       Č.POKOJE  303</t>
  </si>
  <si>
    <t>0,0735*1</t>
  </si>
  <si>
    <t>8*1,05</t>
  </si>
  <si>
    <t>Doba výstavby:</t>
  </si>
  <si>
    <t>Začátek výstavby:</t>
  </si>
  <si>
    <t>Konec výstavby:</t>
  </si>
  <si>
    <t>Zpracováno dne:</t>
  </si>
  <si>
    <t>M.j.</t>
  </si>
  <si>
    <t>m2</t>
  </si>
  <si>
    <t>t</t>
  </si>
  <si>
    <t>kpl</t>
  </si>
  <si>
    <t>kus</t>
  </si>
  <si>
    <t>ks</t>
  </si>
  <si>
    <t>m</t>
  </si>
  <si>
    <t>m3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</si>
  <si>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</si>
  <si>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</si>
  <si>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</si>
  <si>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</si>
  <si>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</si>
  <si>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</si>
  <si>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</si>
  <si>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</si>
  <si>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</si>
  <si>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</si>
  <si>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</si>
  <si>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Mgr. Zdenka Ehrenbergerová, MBA,</t>
  </si>
  <si>
    <t>Ing.arch.Jirovský,Ph.D. Tábor</t>
  </si>
  <si>
    <t>Miroslav Vorel, DIS, Centum služeb Tábor</t>
  </si>
  <si>
    <t>Martina Kraftová, Tábor</t>
  </si>
  <si>
    <t>Celkem</t>
  </si>
  <si>
    <t>Hmotnost (t)</t>
  </si>
  <si>
    <t>0</t>
  </si>
  <si>
    <t>Přesuny</t>
  </si>
  <si>
    <t>Typ skupiny</t>
  </si>
  <si>
    <t>HS</t>
  </si>
  <si>
    <t>PS</t>
  </si>
  <si>
    <t>PR</t>
  </si>
  <si>
    <t>MP</t>
  </si>
  <si>
    <t>HSV mat</t>
  </si>
  <si>
    <t>HSV prac</t>
  </si>
  <si>
    <t>PSV mat</t>
  </si>
  <si>
    <t>PSV prac</t>
  </si>
  <si>
    <t>Mont mat</t>
  </si>
  <si>
    <t>Mont prac</t>
  </si>
  <si>
    <t>Ostatní mat.</t>
  </si>
  <si>
    <t>34_</t>
  </si>
  <si>
    <t>38_</t>
  </si>
  <si>
    <t>63_</t>
  </si>
  <si>
    <t>711_</t>
  </si>
  <si>
    <t>721_</t>
  </si>
  <si>
    <t>725_</t>
  </si>
  <si>
    <t>771_</t>
  </si>
  <si>
    <t>781_</t>
  </si>
  <si>
    <t>784_</t>
  </si>
  <si>
    <t>95_</t>
  </si>
  <si>
    <t>96_</t>
  </si>
  <si>
    <t>97_</t>
  </si>
  <si>
    <t>H99_</t>
  </si>
  <si>
    <t>M21_</t>
  </si>
  <si>
    <t>S_</t>
  </si>
  <si>
    <t>33_</t>
  </si>
  <si>
    <t>3_</t>
  </si>
  <si>
    <t>6_</t>
  </si>
  <si>
    <t>71_</t>
  </si>
  <si>
    <t>72_</t>
  </si>
  <si>
    <t>77_</t>
  </si>
  <si>
    <t>78_</t>
  </si>
  <si>
    <t>9_</t>
  </si>
  <si>
    <t>035_</t>
  </si>
  <si>
    <t>036_</t>
  </si>
  <si>
    <t>037_</t>
  </si>
  <si>
    <t>038_</t>
  </si>
  <si>
    <t>039_</t>
  </si>
  <si>
    <t>040_</t>
  </si>
  <si>
    <t>041_</t>
  </si>
  <si>
    <t>042_</t>
  </si>
  <si>
    <t>043_</t>
  </si>
  <si>
    <t>044_</t>
  </si>
  <si>
    <t>045_</t>
  </si>
  <si>
    <t>046_</t>
  </si>
  <si>
    <t>047_</t>
  </si>
  <si>
    <t>049_</t>
  </si>
  <si>
    <t>050_</t>
  </si>
  <si>
    <t>051_</t>
  </si>
  <si>
    <t>Stavební rozpočet - rekapitulace</t>
  </si>
  <si>
    <t>Náklady (Kč) - dodávka</t>
  </si>
  <si>
    <t>Náklady (Kč) - Montáž</t>
  </si>
  <si>
    <t>Náklady (Kč) - celkem</t>
  </si>
  <si>
    <t>Celková hmotnost (t)</t>
  </si>
  <si>
    <t>T</t>
  </si>
  <si>
    <t>F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</si>
  <si>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</si>
  <si>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</si>
  <si>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</si>
  <si>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</si>
  <si>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</si>
  <si>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</si>
  <si>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</si>
  <si>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</si>
  <si>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</si>
  <si>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</si>
  <si>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</si>
  <si>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</si>
  <si>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</si>
  <si>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</si>
  <si>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</si>
  <si>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</si>
  <si>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</si>
  <si>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</si>
  <si>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</si>
  <si>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</si>
  <si>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</si>
  <si>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</si>
  <si>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</si>
  <si>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</si>
  <si>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</si>
  <si>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</si>
  <si>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</si>
  <si>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</si>
  <si>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</si>
  <si>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</si>
  <si>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</si>
  <si>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</si>
  <si>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</si>
  <si>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</si>
  <si>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</si>
  <si>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</si>
  <si>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</si>
  <si>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</si>
  <si>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</si>
  <si>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</si>
  <si>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</si>
  <si>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</si>
  <si>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</si>
  <si>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</si>
  <si>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Montáž umyvadel vč. dodání připojovacího materiálu</t>
  </si>
  <si>
    <t xml:space="preserve">WC sedátko </t>
  </si>
  <si>
    <t xml:space="preserve"> odtokový žlab 520x64 plast.polypropylen s roštem z nerez oceli - dodání</t>
  </si>
  <si>
    <t>větrací mřížka 300 x 300 mm - dodání</t>
  </si>
  <si>
    <t>koupelnová zrcadlová stěna 60 x 80 cm - dodání</t>
  </si>
  <si>
    <t>WC sedátko</t>
  </si>
  <si>
    <t>Beton sloupů a pilířů prostý C 25/30 (CT-C25-F5) - betonová přizdívka v rohu sprch. koutu 200x200x283mm. výšky 1000mm</t>
  </si>
  <si>
    <t>Mazanina betonová tl. 8 - 12 cm C 25/30 ( CT-C25-F5), tl. 100 mm ve spádu ke žlábku, podlaha sprchového koutu</t>
  </si>
  <si>
    <t xml:space="preserve">větrací mřížka 300 x 300 mm </t>
  </si>
  <si>
    <t>koupelnová zrcadlová stěna 60 x 80 cm s - dodání</t>
  </si>
  <si>
    <t>Přizdívky za WC , výšky 1500 mm tl. 15 cm, desky P 2 - 500, 599 x 249 x 150 mm</t>
  </si>
  <si>
    <t xml:space="preserve">Penetrace podkladu podlahy hloubkovým penetračním nátěrem </t>
  </si>
  <si>
    <t>Izolace proti vlhk.vodor.tekutou hydroizolací tl. 0,3 - 0,60 mm vč. dodání,  1x ve skladbě podlah soc. zařízení,  2x v podlaze sprch. koutu</t>
  </si>
  <si>
    <t>Izolace proti vlhk. svis. tekutou hydoizolací tl. 0,3 - 0,60 mm vč. dodání  1x pod obklady soc. zařízení,  2x pod obklady sprch. koutu</t>
  </si>
  <si>
    <t>keramické umyvadlo (jako např. Lyra Plus) - dodání</t>
  </si>
  <si>
    <t>baterie umyvadlová nástěnná s otočným raménkem, rozteč 150 mm (jako např. S-Line) - dodání</t>
  </si>
  <si>
    <t>závěsné keramické WC, zadní odpad, 50 cm (jako např. WC Multi Eur) - dodání</t>
  </si>
  <si>
    <t>neprůhledné sklo do sprchového koutu, chromové úchytky - dodání</t>
  </si>
  <si>
    <t xml:space="preserve"> sprchové rameno (jako např. Kika Mio) - dodání</t>
  </si>
  <si>
    <t xml:space="preserve"> hlavová sprcha (jako např. Jika Rio) - dodání</t>
  </si>
  <si>
    <t xml:space="preserve"> sprchová páková  baterie podomítková (jako např. S-Line) - dodání</t>
  </si>
  <si>
    <t>Montáž podlah keram.,hladké, tmel, 30 x 30 cm vč. dodání lepidla</t>
  </si>
  <si>
    <t xml:space="preserve"> dlažba   30 x 30 cm, matná (jako např. Multi Kréta) - dodání</t>
  </si>
  <si>
    <t>Obklad vnitřní stěn keramický, do tmele 25 x 33 cm</t>
  </si>
  <si>
    <t>obklad keramický 25 x 33 cm, matný (jako např. Rako Remix) - dodání</t>
  </si>
  <si>
    <t>Penetrace podkladu pod obklady</t>
  </si>
  <si>
    <t>Dvojnásobné bílé malby ze směsi za mokra (jako např. Primalex Polar) - stropů</t>
  </si>
  <si>
    <t>Penetrace podkladu podlahy hloubkovým penetračním nátěrem</t>
  </si>
  <si>
    <t xml:space="preserve">Penetrace podkladu pod obklady </t>
  </si>
  <si>
    <t>Izolace proti vlhkosti vodorovná pásy na sucho vč. dodání dilatační a oddělovací tkaniny - jen v podlaze sprchového koutu</t>
  </si>
  <si>
    <t>Izolace proti vlhkosti svislá pásy na sucho vč. dodání dilatační a oddělovací tkaniny - jen pod obklady sprchového koutu</t>
  </si>
  <si>
    <t>Těsnicí pás do spoje podlaha - stěna, š. 120 mm , - podlaha a stěny sprchového koutu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</si>
</sst>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i/>
      <sz val="8"/>
      <color indexed="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24"/>
      <color indexed="8"/>
      <name val="Arial"/>
      <charset val="238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i/>
      <sz val="10"/>
      <color indexed="63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sz val="10"/>
      <color indexed="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2" fillId="0" borderId="0" xfId="0" applyFont="1" applyAlignment="1">
      <alignment vertical="center"/>
    </xf>
    <xf numFmtId="0" fontId="2" fillId="0" borderId="5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15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left" vertical="center"/>
    </xf>
    <xf numFmtId="49" fontId="4" fillId="0" borderId="16" xfId="0" applyNumberFormat="1" applyFont="1" applyFill="1" applyBorder="1" applyAlignment="1" applyProtection="1">
      <alignment horizontal="left" vertical="center"/>
    </xf>
    <xf numFmtId="49" fontId="4" fillId="0" borderId="17" xfId="0" applyNumberFormat="1" applyFont="1" applyFill="1" applyBorder="1" applyAlignment="1" applyProtection="1">
      <alignment horizontal="left" vertical="center"/>
    </xf>
    <xf numFmtId="49" fontId="4" fillId="0" borderId="17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4" fillId="0" borderId="15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vertical="center"/>
    </xf>
    <xf numFmtId="49" fontId="7" fillId="2" borderId="18" xfId="0" applyNumberFormat="1" applyFont="1" applyFill="1" applyBorder="1" applyAlignment="1" applyProtection="1">
      <alignment horizontal="center" vertical="center"/>
    </xf>
    <xf numFmtId="49" fontId="8" fillId="0" borderId="19" xfId="0" applyNumberFormat="1" applyFont="1" applyFill="1" applyBorder="1" applyAlignment="1" applyProtection="1">
      <alignment horizontal="left" vertical="center"/>
    </xf>
    <xf numFmtId="49" fontId="8" fillId="0" borderId="2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49" fontId="9" fillId="0" borderId="1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3" xfId="0" applyNumberFormat="1" applyFont="1" applyFill="1" applyBorder="1" applyAlignment="1" applyProtection="1">
      <alignment vertical="center"/>
    </xf>
    <xf numFmtId="4" fontId="9" fillId="0" borderId="18" xfId="0" applyNumberFormat="1" applyFont="1" applyFill="1" applyBorder="1" applyAlignment="1" applyProtection="1">
      <alignment horizontal="right" vertical="center"/>
    </xf>
    <xf numFmtId="49" fontId="9" fillId="0" borderId="18" xfId="0" applyNumberFormat="1" applyFont="1" applyFill="1" applyBorder="1" applyAlignment="1" applyProtection="1">
      <alignment horizontal="right" vertical="center"/>
    </xf>
    <xf numFmtId="4" fontId="9" fillId="0" borderId="11" xfId="0" applyNumberFormat="1" applyFont="1" applyFill="1" applyBorder="1" applyAlignment="1" applyProtection="1">
      <alignment horizontal="right" vertical="center"/>
    </xf>
    <xf numFmtId="0" fontId="2" fillId="0" borderId="24" xfId="0" applyNumberFormat="1" applyFont="1" applyFill="1" applyBorder="1" applyAlignment="1" applyProtection="1">
      <alignment vertical="center"/>
    </xf>
    <xf numFmtId="0" fontId="2" fillId="0" borderId="25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vertical="center"/>
    </xf>
    <xf numFmtId="4" fontId="8" fillId="2" borderId="27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/>
    <xf numFmtId="0" fontId="13" fillId="0" borderId="0" xfId="0" applyFont="1" applyAlignment="1">
      <alignment vertical="center"/>
    </xf>
    <xf numFmtId="0" fontId="13" fillId="0" borderId="13" xfId="0" applyNumberFormat="1" applyFont="1" applyFill="1" applyBorder="1" applyAlignment="1" applyProtection="1">
      <alignment vertical="center"/>
    </xf>
    <xf numFmtId="49" fontId="14" fillId="0" borderId="1" xfId="0" applyNumberFormat="1" applyFont="1" applyFill="1" applyBorder="1" applyAlignment="1" applyProtection="1">
      <alignment horizontal="left" vertical="center"/>
    </xf>
    <xf numFmtId="49" fontId="14" fillId="0" borderId="6" xfId="0" applyNumberFormat="1" applyFont="1" applyFill="1" applyBorder="1" applyAlignment="1" applyProtection="1">
      <alignment horizontal="left" vertical="center"/>
    </xf>
    <xf numFmtId="49" fontId="14" fillId="0" borderId="6" xfId="0" applyNumberFormat="1" applyFont="1" applyFill="1" applyBorder="1" applyAlignment="1" applyProtection="1">
      <alignment horizontal="center" vertical="center"/>
    </xf>
    <xf numFmtId="49" fontId="14" fillId="0" borderId="8" xfId="0" applyNumberFormat="1" applyFont="1" applyFill="1" applyBorder="1" applyAlignment="1" applyProtection="1">
      <alignment horizontal="center" vertical="center"/>
    </xf>
    <xf numFmtId="0" fontId="13" fillId="0" borderId="14" xfId="0" applyNumberFormat="1" applyFont="1" applyFill="1" applyBorder="1" applyAlignment="1" applyProtection="1">
      <alignment vertical="center"/>
    </xf>
    <xf numFmtId="49" fontId="13" fillId="0" borderId="2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horizontal="left" vertical="center"/>
    </xf>
    <xf numFmtId="49" fontId="14" fillId="0" borderId="9" xfId="0" applyNumberFormat="1" applyFont="1" applyFill="1" applyBorder="1" applyAlignment="1" applyProtection="1">
      <alignment horizontal="right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49" fontId="14" fillId="0" borderId="11" xfId="0" applyNumberFormat="1" applyFont="1" applyFill="1" applyBorder="1" applyAlignment="1" applyProtection="1">
      <alignment horizontal="center" vertical="center"/>
    </xf>
    <xf numFmtId="49" fontId="14" fillId="0" borderId="12" xfId="0" applyNumberFormat="1" applyFont="1" applyFill="1" applyBorder="1" applyAlignment="1" applyProtection="1">
      <alignment horizontal="center" vertical="center"/>
    </xf>
    <xf numFmtId="49" fontId="14" fillId="2" borderId="0" xfId="0" applyNumberFormat="1" applyFont="1" applyFill="1" applyBorder="1" applyAlignment="1" applyProtection="1">
      <alignment horizontal="right" vertical="center"/>
    </xf>
    <xf numFmtId="49" fontId="13" fillId="2" borderId="3" xfId="0" applyNumberFormat="1" applyFont="1" applyFill="1" applyBorder="1" applyAlignment="1" applyProtection="1">
      <alignment horizontal="left" vertical="center"/>
    </xf>
    <xf numFmtId="49" fontId="14" fillId="2" borderId="3" xfId="0" applyNumberFormat="1" applyFont="1" applyFill="1" applyBorder="1" applyAlignment="1" applyProtection="1">
      <alignment horizontal="left" vertical="center"/>
    </xf>
    <xf numFmtId="4" fontId="14" fillId="2" borderId="3" xfId="0" applyNumberFormat="1" applyFont="1" applyFill="1" applyBorder="1" applyAlignment="1" applyProtection="1">
      <alignment horizontal="right" vertical="center"/>
    </xf>
    <xf numFmtId="49" fontId="14" fillId="2" borderId="3" xfId="0" applyNumberFormat="1" applyFont="1" applyFill="1" applyBorder="1" applyAlignment="1" applyProtection="1">
      <alignment horizontal="right" vertical="center"/>
    </xf>
    <xf numFmtId="49" fontId="13" fillId="2" borderId="0" xfId="0" applyNumberFormat="1" applyFont="1" applyFill="1" applyBorder="1" applyAlignment="1" applyProtection="1">
      <alignment horizontal="left" vertical="center"/>
    </xf>
    <xf numFmtId="49" fontId="14" fillId="2" borderId="0" xfId="0" applyNumberFormat="1" applyFont="1" applyFill="1" applyBorder="1" applyAlignment="1" applyProtection="1">
      <alignment horizontal="left" vertical="center"/>
    </xf>
    <xf numFmtId="4" fontId="14" fillId="2" borderId="0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righ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9" fontId="13" fillId="0" borderId="0" xfId="0" applyNumberFormat="1" applyFont="1" applyFill="1" applyBorder="1" applyAlignment="1" applyProtection="1">
      <alignment horizontal="righ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" fontId="16" fillId="0" borderId="0" xfId="0" applyNumberFormat="1" applyFont="1" applyFill="1" applyBorder="1" applyAlignment="1" applyProtection="1">
      <alignment horizontal="right" vertical="center"/>
    </xf>
    <xf numFmtId="49" fontId="17" fillId="0" borderId="0" xfId="0" applyNumberFormat="1" applyFont="1" applyFill="1" applyBorder="1" applyAlignment="1" applyProtection="1">
      <alignment horizontal="left" vertical="center"/>
    </xf>
    <xf numFmtId="4" fontId="17" fillId="0" borderId="0" xfId="0" applyNumberFormat="1" applyFont="1" applyFill="1" applyBorder="1" applyAlignment="1" applyProtection="1">
      <alignment horizontal="right" vertical="center"/>
    </xf>
    <xf numFmtId="49" fontId="17" fillId="0" borderId="0" xfId="0" applyNumberFormat="1" applyFont="1" applyFill="1" applyBorder="1" applyAlignment="1" applyProtection="1">
      <alignment horizontal="right" vertical="center"/>
    </xf>
    <xf numFmtId="49" fontId="15" fillId="0" borderId="4" xfId="0" applyNumberFormat="1" applyFont="1" applyFill="1" applyBorder="1" applyAlignment="1" applyProtection="1">
      <alignment horizontal="left" vertical="center"/>
    </xf>
    <xf numFmtId="4" fontId="15" fillId="0" borderId="4" xfId="0" applyNumberFormat="1" applyFont="1" applyFill="1" applyBorder="1" applyAlignment="1" applyProtection="1">
      <alignment horizontal="right" vertical="center"/>
    </xf>
    <xf numFmtId="0" fontId="13" fillId="0" borderId="5" xfId="0" applyNumberFormat="1" applyFont="1" applyFill="1" applyBorder="1" applyAlignment="1" applyProtection="1">
      <alignment vertical="center"/>
    </xf>
    <xf numFmtId="4" fontId="14" fillId="0" borderId="5" xfId="0" applyNumberFormat="1" applyFont="1" applyFill="1" applyBorder="1" applyAlignment="1" applyProtection="1">
      <alignment horizontal="right" vertical="center"/>
    </xf>
    <xf numFmtId="4" fontId="14" fillId="0" borderId="0" xfId="0" applyNumberFormat="1" applyFont="1" applyFill="1" applyBorder="1" applyAlignment="1" applyProtection="1">
      <alignment horizontal="right" vertical="center"/>
    </xf>
    <xf numFmtId="49" fontId="18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4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horizontal="left" vertical="center"/>
    </xf>
    <xf numFmtId="49" fontId="14" fillId="0" borderId="5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center" vertical="center"/>
    </xf>
    <xf numFmtId="0" fontId="14" fillId="0" borderId="30" xfId="0" applyNumberFormat="1" applyFont="1" applyFill="1" applyBorder="1" applyAlignment="1" applyProtection="1">
      <alignment horizontal="center" vertical="center"/>
    </xf>
    <xf numFmtId="0" fontId="14" fillId="0" borderId="31" xfId="0" applyNumberFormat="1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left" vertical="center"/>
    </xf>
    <xf numFmtId="0" fontId="14" fillId="2" borderId="3" xfId="0" applyNumberFormat="1" applyFont="1" applyFill="1" applyBorder="1" applyAlignment="1" applyProtection="1">
      <alignment horizontal="left" vertical="center"/>
    </xf>
    <xf numFmtId="0" fontId="13" fillId="0" borderId="13" xfId="0" applyNumberFormat="1" applyFont="1" applyFill="1" applyBorder="1" applyAlignment="1" applyProtection="1">
      <alignment horizontal="left" vertical="center" wrapText="1"/>
    </xf>
    <xf numFmtId="0" fontId="13" fillId="0" borderId="32" xfId="0" applyNumberFormat="1" applyFont="1" applyFill="1" applyBorder="1" applyAlignment="1" applyProtection="1">
      <alignment horizontal="left" vertical="center"/>
    </xf>
    <xf numFmtId="0" fontId="13" fillId="0" borderId="28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14" fontId="13" fillId="0" borderId="0" xfId="0" applyNumberFormat="1" applyFont="1" applyFill="1" applyBorder="1" applyAlignment="1" applyProtection="1">
      <alignment horizontal="left" vertical="center"/>
    </xf>
    <xf numFmtId="0" fontId="13" fillId="0" borderId="13" xfId="0" applyNumberFormat="1" applyFont="1" applyFill="1" applyBorder="1" applyAlignment="1" applyProtection="1">
      <alignment horizontal="left" vertical="center"/>
    </xf>
    <xf numFmtId="49" fontId="12" fillId="0" borderId="4" xfId="0" applyNumberFormat="1" applyFont="1" applyFill="1" applyBorder="1" applyAlignment="1" applyProtection="1">
      <alignment horizontal="center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13" fillId="0" borderId="33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3" fillId="0" borderId="5" xfId="0" applyNumberFormat="1" applyFont="1" applyFill="1" applyBorder="1" applyAlignment="1" applyProtection="1">
      <alignment horizontal="left" vertical="center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4" fontId="2" fillId="0" borderId="0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49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49" fontId="9" fillId="0" borderId="14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9" fillId="0" borderId="36" xfId="0" applyNumberFormat="1" applyFont="1" applyFill="1" applyBorder="1" applyAlignment="1" applyProtection="1">
      <alignment horizontal="left" vertical="center"/>
    </xf>
    <xf numFmtId="0" fontId="9" fillId="0" borderId="28" xfId="0" applyNumberFormat="1" applyFont="1" applyFill="1" applyBorder="1" applyAlignment="1" applyProtection="1">
      <alignment horizontal="left" vertical="center"/>
    </xf>
    <xf numFmtId="0" fontId="9" fillId="0" borderId="37" xfId="0" applyNumberFormat="1" applyFont="1" applyFill="1" applyBorder="1" applyAlignment="1" applyProtection="1">
      <alignment horizontal="left" vertical="center"/>
    </xf>
    <xf numFmtId="49" fontId="9" fillId="0" borderId="39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49" fontId="8" fillId="2" borderId="26" xfId="0" applyNumberFormat="1" applyFont="1" applyFill="1" applyBorder="1" applyAlignment="1" applyProtection="1">
      <alignment horizontal="left" vertical="center"/>
    </xf>
    <xf numFmtId="0" fontId="8" fillId="2" borderId="38" xfId="0" applyNumberFormat="1" applyFont="1" applyFill="1" applyBorder="1" applyAlignment="1" applyProtection="1">
      <alignment horizontal="left" vertical="center"/>
    </xf>
    <xf numFmtId="49" fontId="8" fillId="0" borderId="26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49" fontId="9" fillId="0" borderId="26" xfId="0" applyNumberFormat="1" applyFont="1" applyFill="1" applyBorder="1" applyAlignment="1" applyProtection="1">
      <alignment horizontal="left" vertical="center"/>
    </xf>
    <xf numFmtId="0" fontId="9" fillId="0" borderId="27" xfId="0" applyNumberFormat="1" applyFont="1" applyFill="1" applyBorder="1" applyAlignment="1" applyProtection="1">
      <alignment horizontal="left" vertical="center"/>
    </xf>
    <xf numFmtId="49" fontId="6" fillId="0" borderId="38" xfId="0" applyNumberFormat="1" applyFont="1" applyFill="1" applyBorder="1" applyAlignment="1" applyProtection="1">
      <alignment horizontal="center" vertical="center"/>
    </xf>
    <xf numFmtId="0" fontId="6" fillId="0" borderId="38" xfId="0" applyNumberFormat="1" applyFont="1" applyFill="1" applyBorder="1" applyAlignment="1" applyProtection="1">
      <alignment horizontal="center" vertical="center"/>
    </xf>
    <xf numFmtId="49" fontId="10" fillId="0" borderId="26" xfId="0" applyNumberFormat="1" applyFont="1" applyFill="1" applyBorder="1" applyAlignment="1" applyProtection="1">
      <alignment horizontal="left" vertical="center"/>
    </xf>
    <xf numFmtId="0" fontId="10" fillId="0" borderId="27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14" fontId="2" fillId="0" borderId="2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49" fontId="2" fillId="0" borderId="25" xfId="0" applyNumberFormat="1" applyFont="1" applyFill="1" applyBorder="1" applyAlignment="1" applyProtection="1">
      <alignment horizontal="left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286"/>
  <sheetViews>
    <sheetView tabSelected="1" zoomScaleNormal="100" workbookViewId="0">
      <selection activeCell="G2284" sqref="G2284"/>
    </sheetView>
  </sheetViews>
  <sheetFormatPr defaultColWidth="11.5703125" defaultRowHeight="12.75" x14ac:dyDescent="0.2"/>
  <cols>
    <col min="1" max="1" width="3.7109375" style="33" customWidth="1"/>
    <col min="2" max="2" width="6.85546875" style="33" customWidth="1"/>
    <col min="3" max="3" width="13.28515625" style="33" customWidth="1"/>
    <col min="4" max="4" width="135" style="33" customWidth="1"/>
    <col min="5" max="5" width="4.28515625" style="33" customWidth="1"/>
    <col min="6" max="6" width="12.85546875" style="33" customWidth="1"/>
    <col min="7" max="7" width="12" style="33" customWidth="1"/>
    <col min="8" max="10" width="14.28515625" style="33" customWidth="1"/>
    <col min="11" max="12" width="11.7109375" style="33" customWidth="1"/>
    <col min="13" max="13" width="0" style="33" hidden="1" customWidth="1"/>
    <col min="14" max="46" width="12.140625" style="33" hidden="1" customWidth="1"/>
    <col min="47" max="16384" width="11.5703125" style="33"/>
  </cols>
  <sheetData>
    <row r="1" spans="1:42" ht="72.95" customHeight="1" x14ac:dyDescent="0.35">
      <c r="A1" s="266" t="s">
        <v>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42" x14ac:dyDescent="0.2">
      <c r="A2" s="268" t="s">
        <v>1</v>
      </c>
      <c r="B2" s="269"/>
      <c r="C2" s="269"/>
      <c r="D2" s="270" t="s">
        <v>1274</v>
      </c>
      <c r="E2" s="272" t="s">
        <v>1569</v>
      </c>
      <c r="F2" s="269"/>
      <c r="G2" s="272"/>
      <c r="H2" s="269"/>
      <c r="I2" s="273" t="s">
        <v>1587</v>
      </c>
      <c r="J2" s="273" t="s">
        <v>1592</v>
      </c>
      <c r="K2" s="269"/>
      <c r="L2" s="269"/>
      <c r="M2" s="34"/>
    </row>
    <row r="3" spans="1:42" x14ac:dyDescent="0.2">
      <c r="A3" s="265"/>
      <c r="B3" s="253"/>
      <c r="C3" s="253"/>
      <c r="D3" s="271"/>
      <c r="E3" s="253"/>
      <c r="F3" s="253"/>
      <c r="G3" s="253"/>
      <c r="H3" s="253"/>
      <c r="I3" s="253"/>
      <c r="J3" s="253"/>
      <c r="K3" s="253"/>
      <c r="L3" s="253"/>
      <c r="M3" s="34"/>
    </row>
    <row r="4" spans="1:42" x14ac:dyDescent="0.2">
      <c r="A4" s="260" t="s">
        <v>2</v>
      </c>
      <c r="B4" s="253"/>
      <c r="C4" s="253"/>
      <c r="D4" s="252" t="s">
        <v>1275</v>
      </c>
      <c r="E4" s="263" t="s">
        <v>1570</v>
      </c>
      <c r="F4" s="253"/>
      <c r="G4" s="264">
        <v>42970</v>
      </c>
      <c r="H4" s="253"/>
      <c r="I4" s="252" t="s">
        <v>1588</v>
      </c>
      <c r="J4" s="252" t="s">
        <v>1593</v>
      </c>
      <c r="K4" s="253"/>
      <c r="L4" s="253"/>
      <c r="M4" s="34"/>
    </row>
    <row r="5" spans="1:42" x14ac:dyDescent="0.2">
      <c r="A5" s="265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34"/>
    </row>
    <row r="6" spans="1:42" x14ac:dyDescent="0.2">
      <c r="A6" s="260" t="s">
        <v>3</v>
      </c>
      <c r="B6" s="253"/>
      <c r="C6" s="253"/>
      <c r="D6" s="252" t="s">
        <v>1276</v>
      </c>
      <c r="E6" s="263" t="s">
        <v>1571</v>
      </c>
      <c r="F6" s="253"/>
      <c r="G6" s="253"/>
      <c r="H6" s="253"/>
      <c r="I6" s="252" t="s">
        <v>1589</v>
      </c>
      <c r="J6" s="252" t="s">
        <v>1594</v>
      </c>
      <c r="K6" s="253"/>
      <c r="L6" s="253"/>
      <c r="M6" s="34"/>
    </row>
    <row r="7" spans="1:42" x14ac:dyDescent="0.2">
      <c r="A7" s="265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34"/>
    </row>
    <row r="8" spans="1:42" x14ac:dyDescent="0.2">
      <c r="A8" s="260" t="s">
        <v>4</v>
      </c>
      <c r="B8" s="253"/>
      <c r="C8" s="253"/>
      <c r="D8" s="252">
        <v>8011912</v>
      </c>
      <c r="E8" s="263" t="s">
        <v>1572</v>
      </c>
      <c r="F8" s="253"/>
      <c r="G8" s="264">
        <v>42970</v>
      </c>
      <c r="H8" s="253"/>
      <c r="I8" s="252" t="s">
        <v>1590</v>
      </c>
      <c r="J8" s="252" t="s">
        <v>1595</v>
      </c>
      <c r="K8" s="253"/>
      <c r="L8" s="253"/>
      <c r="M8" s="34"/>
    </row>
    <row r="9" spans="1:42" x14ac:dyDescent="0.2">
      <c r="A9" s="261"/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34"/>
    </row>
    <row r="10" spans="1:42" x14ac:dyDescent="0.2">
      <c r="A10" s="35" t="s">
        <v>5</v>
      </c>
      <c r="B10" s="36" t="s">
        <v>1168</v>
      </c>
      <c r="C10" s="36" t="s">
        <v>1185</v>
      </c>
      <c r="D10" s="36" t="s">
        <v>1277</v>
      </c>
      <c r="E10" s="36" t="s">
        <v>1573</v>
      </c>
      <c r="F10" s="37" t="s">
        <v>1581</v>
      </c>
      <c r="G10" s="38" t="s">
        <v>1582</v>
      </c>
      <c r="H10" s="255" t="s">
        <v>1584</v>
      </c>
      <c r="I10" s="256"/>
      <c r="J10" s="257"/>
      <c r="K10" s="255" t="s">
        <v>1597</v>
      </c>
      <c r="L10" s="257"/>
      <c r="M10" s="39"/>
    </row>
    <row r="11" spans="1:42" x14ac:dyDescent="0.2">
      <c r="A11" s="40" t="s">
        <v>6</v>
      </c>
      <c r="B11" s="41" t="s">
        <v>6</v>
      </c>
      <c r="C11" s="41" t="s">
        <v>6</v>
      </c>
      <c r="D11" s="42" t="s">
        <v>1278</v>
      </c>
      <c r="E11" s="41" t="s">
        <v>6</v>
      </c>
      <c r="F11" s="41" t="s">
        <v>6</v>
      </c>
      <c r="G11" s="43" t="s">
        <v>1583</v>
      </c>
      <c r="H11" s="44" t="s">
        <v>1585</v>
      </c>
      <c r="I11" s="45" t="s">
        <v>1591</v>
      </c>
      <c r="J11" s="46" t="s">
        <v>1596</v>
      </c>
      <c r="K11" s="44" t="s">
        <v>1582</v>
      </c>
      <c r="L11" s="46" t="s">
        <v>1596</v>
      </c>
      <c r="M11" s="39"/>
      <c r="O11" s="47" t="s">
        <v>1599</v>
      </c>
      <c r="P11" s="47" t="s">
        <v>1600</v>
      </c>
      <c r="Q11" s="47" t="s">
        <v>1605</v>
      </c>
      <c r="R11" s="47" t="s">
        <v>1606</v>
      </c>
      <c r="S11" s="47" t="s">
        <v>1607</v>
      </c>
      <c r="T11" s="47" t="s">
        <v>1608</v>
      </c>
      <c r="U11" s="47" t="s">
        <v>1609</v>
      </c>
      <c r="V11" s="47" t="s">
        <v>1610</v>
      </c>
      <c r="W11" s="47" t="s">
        <v>1611</v>
      </c>
    </row>
    <row r="12" spans="1:42" x14ac:dyDescent="0.2">
      <c r="A12" s="48"/>
      <c r="B12" s="49" t="s">
        <v>1169</v>
      </c>
      <c r="C12" s="49"/>
      <c r="D12" s="258" t="s">
        <v>1279</v>
      </c>
      <c r="E12" s="259"/>
      <c r="F12" s="259"/>
      <c r="G12" s="259"/>
      <c r="H12" s="50">
        <f>H13+H18+H21+H26+H33+H36+H67+H76+H99+H104+H115+H122+H129+H132+H134</f>
        <v>0</v>
      </c>
      <c r="I12" s="50">
        <f>I13+I18+I21+I26+I33+I36+I67+I76+I99+I104+I115+I122+I129+I132+I134</f>
        <v>0</v>
      </c>
      <c r="J12" s="50">
        <f>H12+I12</f>
        <v>0</v>
      </c>
      <c r="K12" s="51"/>
      <c r="L12" s="50">
        <f>L13+L18+L21+L26+L33+L36+L67+L76+L99+L104+L115+L122+L129+L132+L134</f>
        <v>2.2937694</v>
      </c>
    </row>
    <row r="13" spans="1:42" x14ac:dyDescent="0.2">
      <c r="A13" s="52"/>
      <c r="B13" s="53" t="s">
        <v>1169</v>
      </c>
      <c r="C13" s="53" t="s">
        <v>39</v>
      </c>
      <c r="D13" s="248" t="s">
        <v>1280</v>
      </c>
      <c r="E13" s="249"/>
      <c r="F13" s="249"/>
      <c r="G13" s="249"/>
      <c r="H13" s="54">
        <f>SUM(H14:H16)</f>
        <v>0</v>
      </c>
      <c r="I13" s="54">
        <f>SUM(I14:I16)</f>
        <v>0</v>
      </c>
      <c r="J13" s="54">
        <f>H13+I13</f>
        <v>0</v>
      </c>
      <c r="K13" s="47"/>
      <c r="L13" s="54">
        <f>SUM(L14:L16)</f>
        <v>0.21638740000000001</v>
      </c>
      <c r="O13" s="54">
        <f>IF(P13="PR",J13,SUM(N14:N16))</f>
        <v>0</v>
      </c>
      <c r="P13" s="47" t="s">
        <v>1601</v>
      </c>
      <c r="Q13" s="54">
        <f>IF(P13="HS",H13,0)</f>
        <v>0</v>
      </c>
      <c r="R13" s="54">
        <f>IF(P13="HS",I13-O13,0)</f>
        <v>0</v>
      </c>
      <c r="S13" s="54">
        <f>IF(P13="PS",H13,0)</f>
        <v>0</v>
      </c>
      <c r="T13" s="54">
        <f>IF(P13="PS",I13-O13,0)</f>
        <v>0</v>
      </c>
      <c r="U13" s="54">
        <f>IF(P13="MP",H13,0)</f>
        <v>0</v>
      </c>
      <c r="V13" s="54">
        <f>IF(P13="MP",I13-O13,0)</f>
        <v>0</v>
      </c>
      <c r="W13" s="54">
        <f>IF(P13="OM",H13,0)</f>
        <v>0</v>
      </c>
      <c r="X13" s="47" t="s">
        <v>1169</v>
      </c>
      <c r="AH13" s="54">
        <f>SUM(Y14:Y16)</f>
        <v>0</v>
      </c>
      <c r="AI13" s="54">
        <f>SUM(Z14:Z16)</f>
        <v>0</v>
      </c>
      <c r="AJ13" s="54">
        <f>SUM(AA14:AA16)</f>
        <v>0</v>
      </c>
    </row>
    <row r="14" spans="1:42" x14ac:dyDescent="0.2">
      <c r="A14" s="55" t="s">
        <v>7</v>
      </c>
      <c r="B14" s="55" t="s">
        <v>1169</v>
      </c>
      <c r="C14" s="55" t="s">
        <v>1186</v>
      </c>
      <c r="D14" s="55" t="s">
        <v>1712</v>
      </c>
      <c r="E14" s="55" t="s">
        <v>1574</v>
      </c>
      <c r="F14" s="56">
        <v>1.95</v>
      </c>
      <c r="G14" s="56">
        <v>0</v>
      </c>
      <c r="H14" s="56">
        <f>ROUND(F14*AD14,2)</f>
        <v>0</v>
      </c>
      <c r="I14" s="56">
        <f>J14-H14</f>
        <v>0</v>
      </c>
      <c r="J14" s="56">
        <f>ROUND(F14*G14,2)</f>
        <v>0</v>
      </c>
      <c r="K14" s="56">
        <v>0.1055</v>
      </c>
      <c r="L14" s="56">
        <f>F14*K14</f>
        <v>0.20572499999999999</v>
      </c>
      <c r="M14" s="57" t="s">
        <v>7</v>
      </c>
      <c r="N14" s="56">
        <f>IF(M14="5",I14,0)</f>
        <v>0</v>
      </c>
      <c r="Y14" s="56">
        <f>IF(AC14=0,J14,0)</f>
        <v>0</v>
      </c>
      <c r="Z14" s="56">
        <f>IF(AC14=15,J14,0)</f>
        <v>0</v>
      </c>
      <c r="AA14" s="56">
        <f>IF(AC14=21,J14,0)</f>
        <v>0</v>
      </c>
      <c r="AC14" s="58">
        <v>21</v>
      </c>
      <c r="AD14" s="58">
        <f>G14*0.853314527503526</f>
        <v>0</v>
      </c>
      <c r="AE14" s="58">
        <f>G14*(1-0.853314527503526)</f>
        <v>0</v>
      </c>
      <c r="AL14" s="58">
        <f>F14*AD14</f>
        <v>0</v>
      </c>
      <c r="AM14" s="58">
        <f>F14*AE14</f>
        <v>0</v>
      </c>
      <c r="AN14" s="59" t="s">
        <v>1612</v>
      </c>
      <c r="AO14" s="59" t="s">
        <v>1628</v>
      </c>
      <c r="AP14" s="47" t="s">
        <v>1635</v>
      </c>
    </row>
    <row r="15" spans="1:42" x14ac:dyDescent="0.2">
      <c r="D15" s="60" t="s">
        <v>1281</v>
      </c>
      <c r="F15" s="61">
        <v>1.95</v>
      </c>
    </row>
    <row r="16" spans="1:42" x14ac:dyDescent="0.2">
      <c r="A16" s="55" t="s">
        <v>8</v>
      </c>
      <c r="B16" s="55" t="s">
        <v>1169</v>
      </c>
      <c r="C16" s="55" t="s">
        <v>1187</v>
      </c>
      <c r="D16" s="55" t="s">
        <v>1364</v>
      </c>
      <c r="E16" s="55" t="s">
        <v>1574</v>
      </c>
      <c r="F16" s="56">
        <v>0.28000000000000003</v>
      </c>
      <c r="G16" s="56">
        <v>0</v>
      </c>
      <c r="H16" s="56">
        <f>ROUND(F16*AD16,2)</f>
        <v>0</v>
      </c>
      <c r="I16" s="56">
        <f>J16-H16</f>
        <v>0</v>
      </c>
      <c r="J16" s="56">
        <f>ROUND(F16*G16,2)</f>
        <v>0</v>
      </c>
      <c r="K16" s="56">
        <v>3.8080000000000003E-2</v>
      </c>
      <c r="L16" s="56">
        <f>F16*K16</f>
        <v>1.0662400000000002E-2</v>
      </c>
      <c r="M16" s="57" t="s">
        <v>7</v>
      </c>
      <c r="N16" s="56">
        <f>IF(M16="5",I16,0)</f>
        <v>0</v>
      </c>
      <c r="Y16" s="56">
        <f>IF(AC16=0,J16,0)</f>
        <v>0</v>
      </c>
      <c r="Z16" s="56">
        <f>IF(AC16=15,J16,0)</f>
        <v>0</v>
      </c>
      <c r="AA16" s="56">
        <f>IF(AC16=21,J16,0)</f>
        <v>0</v>
      </c>
      <c r="AC16" s="58">
        <v>21</v>
      </c>
      <c r="AD16" s="58">
        <f>G16*0.554070473876063</f>
        <v>0</v>
      </c>
      <c r="AE16" s="58">
        <f>G16*(1-0.554070473876063)</f>
        <v>0</v>
      </c>
      <c r="AL16" s="58">
        <f>F16*AD16</f>
        <v>0</v>
      </c>
      <c r="AM16" s="58">
        <f>F16*AE16</f>
        <v>0</v>
      </c>
      <c r="AN16" s="59" t="s">
        <v>1612</v>
      </c>
      <c r="AO16" s="59" t="s">
        <v>1628</v>
      </c>
      <c r="AP16" s="47" t="s">
        <v>1635</v>
      </c>
    </row>
    <row r="17" spans="1:42" x14ac:dyDescent="0.2">
      <c r="D17" s="60" t="s">
        <v>1365</v>
      </c>
      <c r="F17" s="61">
        <v>0.28000000000000003</v>
      </c>
    </row>
    <row r="18" spans="1:42" x14ac:dyDescent="0.2">
      <c r="A18" s="52"/>
      <c r="B18" s="53" t="s">
        <v>1169</v>
      </c>
      <c r="C18" s="53" t="s">
        <v>43</v>
      </c>
      <c r="D18" s="248" t="s">
        <v>1282</v>
      </c>
      <c r="E18" s="249"/>
      <c r="F18" s="249"/>
      <c r="G18" s="249"/>
      <c r="H18" s="54">
        <f>SUM(H19:H19)</f>
        <v>0</v>
      </c>
      <c r="I18" s="54">
        <f>SUM(I19:I19)</f>
        <v>0</v>
      </c>
      <c r="J18" s="54">
        <f>H18+I18</f>
        <v>0</v>
      </c>
      <c r="K18" s="47"/>
      <c r="L18" s="54">
        <f>SUM(L19:L19)</f>
        <v>7.7747999999999984E-2</v>
      </c>
      <c r="O18" s="54">
        <f>IF(P18="PR",J18,SUM(N19:N19))</f>
        <v>0</v>
      </c>
      <c r="P18" s="47" t="s">
        <v>1601</v>
      </c>
      <c r="Q18" s="54">
        <f>IF(P18="HS",H18,0)</f>
        <v>0</v>
      </c>
      <c r="R18" s="54">
        <f>IF(P18="HS",I18-O18,0)</f>
        <v>0</v>
      </c>
      <c r="S18" s="54">
        <f>IF(P18="PS",H18,0)</f>
        <v>0</v>
      </c>
      <c r="T18" s="54">
        <f>IF(P18="PS",I18-O18,0)</f>
        <v>0</v>
      </c>
      <c r="U18" s="54">
        <f>IF(P18="MP",H18,0)</f>
        <v>0</v>
      </c>
      <c r="V18" s="54">
        <f>IF(P18="MP",I18-O18,0)</f>
        <v>0</v>
      </c>
      <c r="W18" s="54">
        <f>IF(P18="OM",H18,0)</f>
        <v>0</v>
      </c>
      <c r="X18" s="47" t="s">
        <v>1169</v>
      </c>
      <c r="AH18" s="54">
        <f>SUM(Y19:Y19)</f>
        <v>0</v>
      </c>
      <c r="AI18" s="54">
        <f>SUM(Z19:Z19)</f>
        <v>0</v>
      </c>
      <c r="AJ18" s="54">
        <f>SUM(AA19:AA19)</f>
        <v>0</v>
      </c>
    </row>
    <row r="19" spans="1:42" x14ac:dyDescent="0.2">
      <c r="A19" s="55" t="s">
        <v>9</v>
      </c>
      <c r="B19" s="55" t="s">
        <v>1169</v>
      </c>
      <c r="C19" s="55" t="s">
        <v>1188</v>
      </c>
      <c r="D19" s="55" t="s">
        <v>1283</v>
      </c>
      <c r="E19" s="55" t="s">
        <v>1574</v>
      </c>
      <c r="F19" s="56">
        <v>4.18</v>
      </c>
      <c r="G19" s="56">
        <v>0</v>
      </c>
      <c r="H19" s="56">
        <f>ROUND(F19*AD19,2)</f>
        <v>0</v>
      </c>
      <c r="I19" s="56">
        <f>J19-H19</f>
        <v>0</v>
      </c>
      <c r="J19" s="56">
        <f>ROUND(F19*G19,2)</f>
        <v>0</v>
      </c>
      <c r="K19" s="56">
        <v>1.8599999999999998E-2</v>
      </c>
      <c r="L19" s="56">
        <f>F19*K19</f>
        <v>7.7747999999999984E-2</v>
      </c>
      <c r="M19" s="57" t="s">
        <v>7</v>
      </c>
      <c r="N19" s="56">
        <f>IF(M19="5",I19,0)</f>
        <v>0</v>
      </c>
      <c r="Y19" s="56">
        <f>IF(AC19=0,J19,0)</f>
        <v>0</v>
      </c>
      <c r="Z19" s="56">
        <f>IF(AC19=15,J19,0)</f>
        <v>0</v>
      </c>
      <c r="AA19" s="56">
        <f>IF(AC19=21,J19,0)</f>
        <v>0</v>
      </c>
      <c r="AC19" s="58">
        <v>21</v>
      </c>
      <c r="AD19" s="58">
        <f>G19*0.563277249451353</f>
        <v>0</v>
      </c>
      <c r="AE19" s="58">
        <f>G19*(1-0.563277249451353)</f>
        <v>0</v>
      </c>
      <c r="AL19" s="58">
        <f>F19*AD19</f>
        <v>0</v>
      </c>
      <c r="AM19" s="58">
        <f>F19*AE19</f>
        <v>0</v>
      </c>
      <c r="AN19" s="59" t="s">
        <v>1613</v>
      </c>
      <c r="AO19" s="59" t="s">
        <v>1628</v>
      </c>
      <c r="AP19" s="47" t="s">
        <v>1635</v>
      </c>
    </row>
    <row r="20" spans="1:42" x14ac:dyDescent="0.2">
      <c r="D20" s="60" t="s">
        <v>1284</v>
      </c>
      <c r="F20" s="61">
        <v>4.18</v>
      </c>
    </row>
    <row r="21" spans="1:42" x14ac:dyDescent="0.2">
      <c r="A21" s="52"/>
      <c r="B21" s="53" t="s">
        <v>1169</v>
      </c>
      <c r="C21" s="53" t="s">
        <v>68</v>
      </c>
      <c r="D21" s="248" t="s">
        <v>1285</v>
      </c>
      <c r="E21" s="249"/>
      <c r="F21" s="249"/>
      <c r="G21" s="249"/>
      <c r="H21" s="54">
        <f>SUM(H22:H24)</f>
        <v>0</v>
      </c>
      <c r="I21" s="54">
        <f>SUM(I22:I24)</f>
        <v>0</v>
      </c>
      <c r="J21" s="54">
        <f>H21+I21</f>
        <v>0</v>
      </c>
      <c r="K21" s="47"/>
      <c r="L21" s="54">
        <f>SUM(L22:L24)</f>
        <v>0.14909080000000002</v>
      </c>
      <c r="O21" s="54">
        <f>IF(P21="PR",J21,SUM(N22:N24))</f>
        <v>0</v>
      </c>
      <c r="P21" s="47" t="s">
        <v>1601</v>
      </c>
      <c r="Q21" s="54">
        <f>IF(P21="HS",H21,0)</f>
        <v>0</v>
      </c>
      <c r="R21" s="54">
        <f>IF(P21="HS",I21-O21,0)</f>
        <v>0</v>
      </c>
      <c r="S21" s="54">
        <f>IF(P21="PS",H21,0)</f>
        <v>0</v>
      </c>
      <c r="T21" s="54">
        <f>IF(P21="PS",I21-O21,0)</f>
        <v>0</v>
      </c>
      <c r="U21" s="54">
        <f>IF(P21="MP",H21,0)</f>
        <v>0</v>
      </c>
      <c r="V21" s="54">
        <f>IF(P21="MP",I21-O21,0)</f>
        <v>0</v>
      </c>
      <c r="W21" s="54">
        <f>IF(P21="OM",H21,0)</f>
        <v>0</v>
      </c>
      <c r="X21" s="47" t="s">
        <v>1169</v>
      </c>
      <c r="AH21" s="54">
        <f>SUM(Y22:Y24)</f>
        <v>0</v>
      </c>
      <c r="AI21" s="54">
        <f>SUM(Z22:Z24)</f>
        <v>0</v>
      </c>
      <c r="AJ21" s="54">
        <f>SUM(AA22:AA24)</f>
        <v>0</v>
      </c>
    </row>
    <row r="22" spans="1:42" x14ac:dyDescent="0.2">
      <c r="A22" s="55" t="s">
        <v>10</v>
      </c>
      <c r="B22" s="55" t="s">
        <v>1169</v>
      </c>
      <c r="C22" s="55" t="s">
        <v>1189</v>
      </c>
      <c r="D22" s="55" t="s">
        <v>1286</v>
      </c>
      <c r="E22" s="55" t="s">
        <v>1574</v>
      </c>
      <c r="F22" s="56">
        <v>3.98</v>
      </c>
      <c r="G22" s="56">
        <v>0</v>
      </c>
      <c r="H22" s="56">
        <f>ROUND(F22*AD22,2)</f>
        <v>0</v>
      </c>
      <c r="I22" s="56">
        <f>J22-H22</f>
        <v>0</v>
      </c>
      <c r="J22" s="56">
        <f>ROUND(F22*G22,2)</f>
        <v>0</v>
      </c>
      <c r="K22" s="56">
        <v>3.415E-2</v>
      </c>
      <c r="L22" s="56">
        <f>F22*K22</f>
        <v>0.13591700000000001</v>
      </c>
      <c r="M22" s="57" t="s">
        <v>7</v>
      </c>
      <c r="N22" s="56">
        <f>IF(M22="5",I22,0)</f>
        <v>0</v>
      </c>
      <c r="Y22" s="56">
        <f>IF(AC22=0,J22,0)</f>
        <v>0</v>
      </c>
      <c r="Z22" s="56">
        <f>IF(AC22=15,J22,0)</f>
        <v>0</v>
      </c>
      <c r="AA22" s="56">
        <f>IF(AC22=21,J22,0)</f>
        <v>0</v>
      </c>
      <c r="AC22" s="58">
        <v>21</v>
      </c>
      <c r="AD22" s="58">
        <f>G22*0.841828478964401</f>
        <v>0</v>
      </c>
      <c r="AE22" s="58">
        <f>G22*(1-0.841828478964401)</f>
        <v>0</v>
      </c>
      <c r="AL22" s="58">
        <f>F22*AD22</f>
        <v>0</v>
      </c>
      <c r="AM22" s="58">
        <f>F22*AE22</f>
        <v>0</v>
      </c>
      <c r="AN22" s="59" t="s">
        <v>1614</v>
      </c>
      <c r="AO22" s="59" t="s">
        <v>1629</v>
      </c>
      <c r="AP22" s="47" t="s">
        <v>1635</v>
      </c>
    </row>
    <row r="23" spans="1:42" x14ac:dyDescent="0.2">
      <c r="D23" s="60" t="s">
        <v>1287</v>
      </c>
      <c r="F23" s="61">
        <v>3.98</v>
      </c>
    </row>
    <row r="24" spans="1:42" x14ac:dyDescent="0.2">
      <c r="A24" s="55" t="s">
        <v>11</v>
      </c>
      <c r="B24" s="55" t="s">
        <v>1169</v>
      </c>
      <c r="C24" s="55" t="s">
        <v>1190</v>
      </c>
      <c r="D24" s="55" t="s">
        <v>1713</v>
      </c>
      <c r="E24" s="55" t="s">
        <v>1574</v>
      </c>
      <c r="F24" s="56">
        <v>3.98</v>
      </c>
      <c r="G24" s="56">
        <v>0</v>
      </c>
      <c r="H24" s="56">
        <f>ROUND(F24*AD24,2)</f>
        <v>0</v>
      </c>
      <c r="I24" s="56">
        <f>J24-H24</f>
        <v>0</v>
      </c>
      <c r="J24" s="56">
        <f>ROUND(F24*G24,2)</f>
        <v>0</v>
      </c>
      <c r="K24" s="56">
        <v>3.31E-3</v>
      </c>
      <c r="L24" s="56">
        <f>F24*K24</f>
        <v>1.3173799999999999E-2</v>
      </c>
      <c r="M24" s="57" t="s">
        <v>7</v>
      </c>
      <c r="N24" s="56">
        <f>IF(M24="5",I24,0)</f>
        <v>0</v>
      </c>
      <c r="Y24" s="56">
        <f>IF(AC24=0,J24,0)</f>
        <v>0</v>
      </c>
      <c r="Z24" s="56">
        <f>IF(AC24=15,J24,0)</f>
        <v>0</v>
      </c>
      <c r="AA24" s="56">
        <f>IF(AC24=21,J24,0)</f>
        <v>0</v>
      </c>
      <c r="AC24" s="58">
        <v>21</v>
      </c>
      <c r="AD24" s="58">
        <f>G24*0.752032520325203</f>
        <v>0</v>
      </c>
      <c r="AE24" s="58">
        <f>G24*(1-0.752032520325203)</f>
        <v>0</v>
      </c>
      <c r="AL24" s="58">
        <f>F24*AD24</f>
        <v>0</v>
      </c>
      <c r="AM24" s="58">
        <f>F24*AE24</f>
        <v>0</v>
      </c>
      <c r="AN24" s="59" t="s">
        <v>1614</v>
      </c>
      <c r="AO24" s="59" t="s">
        <v>1629</v>
      </c>
      <c r="AP24" s="47" t="s">
        <v>1635</v>
      </c>
    </row>
    <row r="25" spans="1:42" x14ac:dyDescent="0.2">
      <c r="D25" s="60" t="s">
        <v>1287</v>
      </c>
      <c r="F25" s="61">
        <v>3.98</v>
      </c>
    </row>
    <row r="26" spans="1:42" x14ac:dyDescent="0.2">
      <c r="A26" s="52"/>
      <c r="B26" s="53" t="s">
        <v>1169</v>
      </c>
      <c r="C26" s="53" t="s">
        <v>705</v>
      </c>
      <c r="D26" s="248" t="s">
        <v>1288</v>
      </c>
      <c r="E26" s="249"/>
      <c r="F26" s="249"/>
      <c r="G26" s="249"/>
      <c r="H26" s="54">
        <f>SUM(H27:H31)</f>
        <v>0</v>
      </c>
      <c r="I26" s="54">
        <f>SUM(I27:I31)</f>
        <v>0</v>
      </c>
      <c r="J26" s="54">
        <f>H26+I26</f>
        <v>0</v>
      </c>
      <c r="K26" s="47"/>
      <c r="L26" s="54">
        <f>SUM(L27:L31)</f>
        <v>5.2137999999999993E-3</v>
      </c>
      <c r="O26" s="54">
        <f>IF(P26="PR",J26,SUM(N27:N31))</f>
        <v>0</v>
      </c>
      <c r="P26" s="47" t="s">
        <v>1602</v>
      </c>
      <c r="Q26" s="54">
        <f>IF(P26="HS",H26,0)</f>
        <v>0</v>
      </c>
      <c r="R26" s="54">
        <f>IF(P26="HS",I26-O26,0)</f>
        <v>0</v>
      </c>
      <c r="S26" s="54">
        <f>IF(P26="PS",H26,0)</f>
        <v>0</v>
      </c>
      <c r="T26" s="54">
        <f>IF(P26="PS",I26-O26,0)</f>
        <v>0</v>
      </c>
      <c r="U26" s="54">
        <f>IF(P26="MP",H26,0)</f>
        <v>0</v>
      </c>
      <c r="V26" s="54">
        <f>IF(P26="MP",I26-O26,0)</f>
        <v>0</v>
      </c>
      <c r="W26" s="54">
        <f>IF(P26="OM",H26,0)</f>
        <v>0</v>
      </c>
      <c r="X26" s="47" t="s">
        <v>1169</v>
      </c>
      <c r="AH26" s="54">
        <f>SUM(Y27:Y31)</f>
        <v>0</v>
      </c>
      <c r="AI26" s="54">
        <f>SUM(Z27:Z31)</f>
        <v>0</v>
      </c>
      <c r="AJ26" s="54">
        <f>SUM(AA27:AA31)</f>
        <v>0</v>
      </c>
    </row>
    <row r="27" spans="1:42" x14ac:dyDescent="0.2">
      <c r="A27" s="55" t="s">
        <v>12</v>
      </c>
      <c r="B27" s="55" t="s">
        <v>1169</v>
      </c>
      <c r="C27" s="55" t="s">
        <v>1191</v>
      </c>
      <c r="D27" s="55" t="s">
        <v>1714</v>
      </c>
      <c r="E27" s="55" t="s">
        <v>1574</v>
      </c>
      <c r="F27" s="56">
        <v>3.98</v>
      </c>
      <c r="G27" s="56">
        <v>0</v>
      </c>
      <c r="H27" s="56">
        <f>ROUND(F27*AD27,2)</f>
        <v>0</v>
      </c>
      <c r="I27" s="56">
        <f>J27-H27</f>
        <v>0</v>
      </c>
      <c r="J27" s="56">
        <f>ROUND(F27*G27,2)</f>
        <v>0</v>
      </c>
      <c r="K27" s="56">
        <v>5.6999999999999998E-4</v>
      </c>
      <c r="L27" s="56">
        <f>F27*K27</f>
        <v>2.2686E-3</v>
      </c>
      <c r="M27" s="57" t="s">
        <v>7</v>
      </c>
      <c r="N27" s="56">
        <f>IF(M27="5",I27,0)</f>
        <v>0</v>
      </c>
      <c r="Y27" s="56">
        <f>IF(AC27=0,J27,0)</f>
        <v>0</v>
      </c>
      <c r="Z27" s="56">
        <f>IF(AC27=15,J27,0)</f>
        <v>0</v>
      </c>
      <c r="AA27" s="56">
        <f>IF(AC27=21,J27,0)</f>
        <v>0</v>
      </c>
      <c r="AC27" s="58">
        <v>21</v>
      </c>
      <c r="AD27" s="58">
        <f>G27*0.805751492132393</f>
        <v>0</v>
      </c>
      <c r="AE27" s="58">
        <f>G27*(1-0.805751492132393)</f>
        <v>0</v>
      </c>
      <c r="AL27" s="58">
        <f>F27*AD27</f>
        <v>0</v>
      </c>
      <c r="AM27" s="58">
        <f>F27*AE27</f>
        <v>0</v>
      </c>
      <c r="AN27" s="59" t="s">
        <v>1615</v>
      </c>
      <c r="AO27" s="59" t="s">
        <v>1630</v>
      </c>
      <c r="AP27" s="47" t="s">
        <v>1635</v>
      </c>
    </row>
    <row r="28" spans="1:42" x14ac:dyDescent="0.2">
      <c r="D28" s="60" t="s">
        <v>1287</v>
      </c>
      <c r="F28" s="61">
        <v>3.98</v>
      </c>
    </row>
    <row r="29" spans="1:42" x14ac:dyDescent="0.2">
      <c r="A29" s="55" t="s">
        <v>13</v>
      </c>
      <c r="B29" s="55" t="s">
        <v>1169</v>
      </c>
      <c r="C29" s="55" t="s">
        <v>1192</v>
      </c>
      <c r="D29" s="55" t="s">
        <v>1715</v>
      </c>
      <c r="E29" s="55" t="s">
        <v>1574</v>
      </c>
      <c r="F29" s="56">
        <v>3.98</v>
      </c>
      <c r="G29" s="56">
        <v>0</v>
      </c>
      <c r="H29" s="56">
        <f>ROUND(F29*AD29,2)</f>
        <v>0</v>
      </c>
      <c r="I29" s="56">
        <f>J29-H29</f>
        <v>0</v>
      </c>
      <c r="J29" s="56">
        <f>ROUND(F29*G29,2)</f>
        <v>0</v>
      </c>
      <c r="K29" s="56">
        <v>7.3999999999999999E-4</v>
      </c>
      <c r="L29" s="56">
        <f>F29*K29</f>
        <v>2.9451999999999998E-3</v>
      </c>
      <c r="M29" s="57" t="s">
        <v>7</v>
      </c>
      <c r="N29" s="56">
        <f>IF(M29="5",I29,0)</f>
        <v>0</v>
      </c>
      <c r="Y29" s="56">
        <f>IF(AC29=0,J29,0)</f>
        <v>0</v>
      </c>
      <c r="Z29" s="56">
        <f>IF(AC29=15,J29,0)</f>
        <v>0</v>
      </c>
      <c r="AA29" s="56">
        <f>IF(AC29=21,J29,0)</f>
        <v>0</v>
      </c>
      <c r="AC29" s="58">
        <v>21</v>
      </c>
      <c r="AD29" s="58">
        <f>G29*0.750758341759353</f>
        <v>0</v>
      </c>
      <c r="AE29" s="58">
        <f>G29*(1-0.750758341759353)</f>
        <v>0</v>
      </c>
      <c r="AL29" s="58">
        <f>F29*AD29</f>
        <v>0</v>
      </c>
      <c r="AM29" s="58">
        <f>F29*AE29</f>
        <v>0</v>
      </c>
      <c r="AN29" s="59" t="s">
        <v>1615</v>
      </c>
      <c r="AO29" s="59" t="s">
        <v>1630</v>
      </c>
      <c r="AP29" s="47" t="s">
        <v>1635</v>
      </c>
    </row>
    <row r="30" spans="1:42" x14ac:dyDescent="0.2">
      <c r="D30" s="60" t="s">
        <v>1291</v>
      </c>
      <c r="F30" s="61">
        <v>3.98</v>
      </c>
    </row>
    <row r="31" spans="1:42" x14ac:dyDescent="0.2">
      <c r="A31" s="55" t="s">
        <v>14</v>
      </c>
      <c r="B31" s="55" t="s">
        <v>1169</v>
      </c>
      <c r="C31" s="55" t="s">
        <v>1193</v>
      </c>
      <c r="D31" s="55" t="s">
        <v>1292</v>
      </c>
      <c r="E31" s="55" t="s">
        <v>1575</v>
      </c>
      <c r="F31" s="56">
        <v>0.02</v>
      </c>
      <c r="G31" s="56">
        <v>0</v>
      </c>
      <c r="H31" s="56">
        <f>ROUND(F31*AD31,2)</f>
        <v>0</v>
      </c>
      <c r="I31" s="56">
        <f>J31-H31</f>
        <v>0</v>
      </c>
      <c r="J31" s="56">
        <f>ROUND(F31*G31,2)</f>
        <v>0</v>
      </c>
      <c r="K31" s="56">
        <v>0</v>
      </c>
      <c r="L31" s="56">
        <f>F31*K31</f>
        <v>0</v>
      </c>
      <c r="M31" s="57" t="s">
        <v>11</v>
      </c>
      <c r="N31" s="56">
        <f>IF(M31="5",I31,0)</f>
        <v>0</v>
      </c>
      <c r="Y31" s="56">
        <f>IF(AC31=0,J31,0)</f>
        <v>0</v>
      </c>
      <c r="Z31" s="56">
        <f>IF(AC31=15,J31,0)</f>
        <v>0</v>
      </c>
      <c r="AA31" s="56">
        <f>IF(AC31=21,J31,0)</f>
        <v>0</v>
      </c>
      <c r="AC31" s="58">
        <v>21</v>
      </c>
      <c r="AD31" s="58">
        <f>G31*0</f>
        <v>0</v>
      </c>
      <c r="AE31" s="58">
        <f>G31*(1-0)</f>
        <v>0</v>
      </c>
      <c r="AL31" s="58">
        <f>F31*AD31</f>
        <v>0</v>
      </c>
      <c r="AM31" s="58">
        <f>F31*AE31</f>
        <v>0</v>
      </c>
      <c r="AN31" s="59" t="s">
        <v>1615</v>
      </c>
      <c r="AO31" s="59" t="s">
        <v>1630</v>
      </c>
      <c r="AP31" s="47" t="s">
        <v>1635</v>
      </c>
    </row>
    <row r="32" spans="1:42" x14ac:dyDescent="0.2">
      <c r="D32" s="60" t="s">
        <v>1293</v>
      </c>
      <c r="F32" s="61">
        <v>0.02</v>
      </c>
    </row>
    <row r="33" spans="1:42" x14ac:dyDescent="0.2">
      <c r="A33" s="52"/>
      <c r="B33" s="53" t="s">
        <v>1169</v>
      </c>
      <c r="C33" s="53" t="s">
        <v>715</v>
      </c>
      <c r="D33" s="248" t="s">
        <v>1294</v>
      </c>
      <c r="E33" s="249"/>
      <c r="F33" s="249"/>
      <c r="G33" s="249"/>
      <c r="H33" s="54">
        <f>SUM(H34:H34)</f>
        <v>0</v>
      </c>
      <c r="I33" s="54">
        <f>SUM(I34:I34)</f>
        <v>0</v>
      </c>
      <c r="J33" s="54">
        <f>H33+I33</f>
        <v>0</v>
      </c>
      <c r="K33" s="47"/>
      <c r="L33" s="54">
        <f>SUM(L34:L34)</f>
        <v>1.4599999999999999E-3</v>
      </c>
      <c r="O33" s="54">
        <f>IF(P33="PR",J33,SUM(N34:N34))</f>
        <v>0</v>
      </c>
      <c r="P33" s="47" t="s">
        <v>1602</v>
      </c>
      <c r="Q33" s="54">
        <f>IF(P33="HS",H33,0)</f>
        <v>0</v>
      </c>
      <c r="R33" s="54">
        <f>IF(P33="HS",I33-O33,0)</f>
        <v>0</v>
      </c>
      <c r="S33" s="54">
        <f>IF(P33="PS",H33,0)</f>
        <v>0</v>
      </c>
      <c r="T33" s="54">
        <f>IF(P33="PS",I33-O33,0)</f>
        <v>0</v>
      </c>
      <c r="U33" s="54">
        <f>IF(P33="MP",H33,0)</f>
        <v>0</v>
      </c>
      <c r="V33" s="54">
        <f>IF(P33="MP",I33-O33,0)</f>
        <v>0</v>
      </c>
      <c r="W33" s="54">
        <f>IF(P33="OM",H33,0)</f>
        <v>0</v>
      </c>
      <c r="X33" s="47" t="s">
        <v>1169</v>
      </c>
      <c r="AH33" s="54">
        <f>SUM(Y34:Y34)</f>
        <v>0</v>
      </c>
      <c r="AI33" s="54">
        <f>SUM(Z34:Z34)</f>
        <v>0</v>
      </c>
      <c r="AJ33" s="54">
        <f>SUM(AA34:AA34)</f>
        <v>0</v>
      </c>
    </row>
    <row r="34" spans="1:42" x14ac:dyDescent="0.2">
      <c r="A34" s="55" t="s">
        <v>15</v>
      </c>
      <c r="B34" s="55" t="s">
        <v>1169</v>
      </c>
      <c r="C34" s="55" t="s">
        <v>1194</v>
      </c>
      <c r="D34" s="55" t="s">
        <v>1295</v>
      </c>
      <c r="E34" s="55" t="s">
        <v>1576</v>
      </c>
      <c r="F34" s="56">
        <v>1</v>
      </c>
      <c r="G34" s="56">
        <v>0</v>
      </c>
      <c r="H34" s="56">
        <f>ROUND(F34*AD34,2)</f>
        <v>0</v>
      </c>
      <c r="I34" s="56">
        <f>J34-H34</f>
        <v>0</v>
      </c>
      <c r="J34" s="56">
        <f>ROUND(F34*G34,2)</f>
        <v>0</v>
      </c>
      <c r="K34" s="56">
        <v>1.4599999999999999E-3</v>
      </c>
      <c r="L34" s="56">
        <f>F34*K34</f>
        <v>1.4599999999999999E-3</v>
      </c>
      <c r="M34" s="57" t="s">
        <v>7</v>
      </c>
      <c r="N34" s="56">
        <f>IF(M34="5",I34,0)</f>
        <v>0</v>
      </c>
      <c r="Y34" s="56">
        <f>IF(AC34=0,J34,0)</f>
        <v>0</v>
      </c>
      <c r="Z34" s="56">
        <f>IF(AC34=15,J34,0)</f>
        <v>0</v>
      </c>
      <c r="AA34" s="56">
        <f>IF(AC34=21,J34,0)</f>
        <v>0</v>
      </c>
      <c r="AC34" s="58">
        <v>21</v>
      </c>
      <c r="AD34" s="58">
        <f>G34*0</f>
        <v>0</v>
      </c>
      <c r="AE34" s="58">
        <f>G34*(1-0)</f>
        <v>0</v>
      </c>
      <c r="AL34" s="58">
        <f>F34*AD34</f>
        <v>0</v>
      </c>
      <c r="AM34" s="58">
        <f>F34*AE34</f>
        <v>0</v>
      </c>
      <c r="AN34" s="59" t="s">
        <v>1616</v>
      </c>
      <c r="AO34" s="59" t="s">
        <v>1631</v>
      </c>
      <c r="AP34" s="47" t="s">
        <v>1635</v>
      </c>
    </row>
    <row r="35" spans="1:42" x14ac:dyDescent="0.2">
      <c r="D35" s="60" t="s">
        <v>1296</v>
      </c>
      <c r="F35" s="61">
        <v>1</v>
      </c>
    </row>
    <row r="36" spans="1:42" x14ac:dyDescent="0.2">
      <c r="A36" s="52"/>
      <c r="B36" s="53" t="s">
        <v>1169</v>
      </c>
      <c r="C36" s="53" t="s">
        <v>719</v>
      </c>
      <c r="D36" s="248" t="s">
        <v>1297</v>
      </c>
      <c r="E36" s="249"/>
      <c r="F36" s="249"/>
      <c r="G36" s="249"/>
      <c r="H36" s="54">
        <f>SUM(H37:H65)</f>
        <v>0</v>
      </c>
      <c r="I36" s="54">
        <f>SUM(I37:I65)</f>
        <v>0</v>
      </c>
      <c r="J36" s="54">
        <f>H36+I36</f>
        <v>0</v>
      </c>
      <c r="K36" s="47"/>
      <c r="L36" s="54">
        <f>SUM(L37:L65)</f>
        <v>5.7950000000000002E-2</v>
      </c>
      <c r="O36" s="54">
        <f>IF(P36="PR",J36,SUM(N37:N65))</f>
        <v>0</v>
      </c>
      <c r="P36" s="47" t="s">
        <v>1602</v>
      </c>
      <c r="Q36" s="54">
        <f>IF(P36="HS",H36,0)</f>
        <v>0</v>
      </c>
      <c r="R36" s="54">
        <f>IF(P36="HS",I36-O36,0)</f>
        <v>0</v>
      </c>
      <c r="S36" s="54">
        <f>IF(P36="PS",H36,0)</f>
        <v>0</v>
      </c>
      <c r="T36" s="54">
        <f>IF(P36="PS",I36-O36,0)</f>
        <v>0</v>
      </c>
      <c r="U36" s="54">
        <f>IF(P36="MP",H36,0)</f>
        <v>0</v>
      </c>
      <c r="V36" s="54">
        <f>IF(P36="MP",I36-O36,0)</f>
        <v>0</v>
      </c>
      <c r="W36" s="54">
        <f>IF(P36="OM",H36,0)</f>
        <v>0</v>
      </c>
      <c r="X36" s="47" t="s">
        <v>1169</v>
      </c>
      <c r="AH36" s="54">
        <f>SUM(Y37:Y65)</f>
        <v>0</v>
      </c>
      <c r="AI36" s="54">
        <f>SUM(Z37:Z65)</f>
        <v>0</v>
      </c>
      <c r="AJ36" s="54">
        <f>SUM(AA37:AA65)</f>
        <v>0</v>
      </c>
    </row>
    <row r="37" spans="1:42" x14ac:dyDescent="0.2">
      <c r="A37" s="55" t="s">
        <v>16</v>
      </c>
      <c r="B37" s="55" t="s">
        <v>1169</v>
      </c>
      <c r="C37" s="55" t="s">
        <v>1195</v>
      </c>
      <c r="D37" s="55" t="s">
        <v>1702</v>
      </c>
      <c r="E37" s="55" t="s">
        <v>1577</v>
      </c>
      <c r="F37" s="56">
        <v>1</v>
      </c>
      <c r="G37" s="56">
        <v>0</v>
      </c>
      <c r="H37" s="56">
        <f>ROUND(F37*AD37,2)</f>
        <v>0</v>
      </c>
      <c r="I37" s="56">
        <f>J37-H37</f>
        <v>0</v>
      </c>
      <c r="J37" s="56">
        <f>ROUND(F37*G37,2)</f>
        <v>0</v>
      </c>
      <c r="K37" s="56">
        <v>1.41E-3</v>
      </c>
      <c r="L37" s="56">
        <f>F37*K37</f>
        <v>1.41E-3</v>
      </c>
      <c r="M37" s="57" t="s">
        <v>7</v>
      </c>
      <c r="N37" s="56">
        <f>IF(M37="5",I37,0)</f>
        <v>0</v>
      </c>
      <c r="Y37" s="56">
        <f>IF(AC37=0,J37,0)</f>
        <v>0</v>
      </c>
      <c r="Z37" s="56">
        <f>IF(AC37=15,J37,0)</f>
        <v>0</v>
      </c>
      <c r="AA37" s="56">
        <f>IF(AC37=21,J37,0)</f>
        <v>0</v>
      </c>
      <c r="AC37" s="58">
        <v>21</v>
      </c>
      <c r="AD37" s="58">
        <f>G37*0.538136882129278</f>
        <v>0</v>
      </c>
      <c r="AE37" s="58">
        <f>G37*(1-0.538136882129278)</f>
        <v>0</v>
      </c>
      <c r="AL37" s="58">
        <f>F37*AD37</f>
        <v>0</v>
      </c>
      <c r="AM37" s="58">
        <f>F37*AE37</f>
        <v>0</v>
      </c>
      <c r="AN37" s="59" t="s">
        <v>1617</v>
      </c>
      <c r="AO37" s="59" t="s">
        <v>1631</v>
      </c>
      <c r="AP37" s="47" t="s">
        <v>1635</v>
      </c>
    </row>
    <row r="38" spans="1:42" x14ac:dyDescent="0.2">
      <c r="D38" s="60" t="s">
        <v>1296</v>
      </c>
      <c r="F38" s="61">
        <v>1</v>
      </c>
    </row>
    <row r="39" spans="1:42" x14ac:dyDescent="0.2">
      <c r="A39" s="62" t="s">
        <v>17</v>
      </c>
      <c r="B39" s="62" t="s">
        <v>1169</v>
      </c>
      <c r="C39" s="62" t="s">
        <v>1196</v>
      </c>
      <c r="D39" s="71" t="s">
        <v>1716</v>
      </c>
      <c r="E39" s="62" t="s">
        <v>1577</v>
      </c>
      <c r="F39" s="63">
        <v>1</v>
      </c>
      <c r="G39" s="63">
        <v>0</v>
      </c>
      <c r="H39" s="63">
        <f>ROUND(F39*AD39,2)</f>
        <v>0</v>
      </c>
      <c r="I39" s="63">
        <f>J39-H39</f>
        <v>0</v>
      </c>
      <c r="J39" s="63">
        <f>ROUND(F39*G39,2)</f>
        <v>0</v>
      </c>
      <c r="K39" s="63">
        <v>1.4E-2</v>
      </c>
      <c r="L39" s="63">
        <f>F39*K39</f>
        <v>1.4E-2</v>
      </c>
      <c r="M39" s="64" t="s">
        <v>1598</v>
      </c>
      <c r="N39" s="63">
        <f>IF(M39="5",I39,0)</f>
        <v>0</v>
      </c>
      <c r="Y39" s="63">
        <f>IF(AC39=0,J39,0)</f>
        <v>0</v>
      </c>
      <c r="Z39" s="63">
        <f>IF(AC39=15,J39,0)</f>
        <v>0</v>
      </c>
      <c r="AA39" s="63">
        <f>IF(AC39=21,J39,0)</f>
        <v>0</v>
      </c>
      <c r="AC39" s="58">
        <v>21</v>
      </c>
      <c r="AD39" s="58">
        <f>G39*1</f>
        <v>0</v>
      </c>
      <c r="AE39" s="58">
        <f>G39*(1-1)</f>
        <v>0</v>
      </c>
      <c r="AL39" s="58">
        <f>F39*AD39</f>
        <v>0</v>
      </c>
      <c r="AM39" s="58">
        <f>F39*AE39</f>
        <v>0</v>
      </c>
      <c r="AN39" s="59" t="s">
        <v>1617</v>
      </c>
      <c r="AO39" s="59" t="s">
        <v>1631</v>
      </c>
      <c r="AP39" s="47" t="s">
        <v>1635</v>
      </c>
    </row>
    <row r="40" spans="1:42" x14ac:dyDescent="0.2">
      <c r="D40" s="60" t="s">
        <v>1296</v>
      </c>
      <c r="F40" s="61">
        <v>1</v>
      </c>
    </row>
    <row r="41" spans="1:42" x14ac:dyDescent="0.2">
      <c r="A41" s="55" t="s">
        <v>18</v>
      </c>
      <c r="B41" s="55" t="s">
        <v>1169</v>
      </c>
      <c r="C41" s="55" t="s">
        <v>1197</v>
      </c>
      <c r="D41" s="55" t="s">
        <v>1298</v>
      </c>
      <c r="E41" s="55" t="s">
        <v>1577</v>
      </c>
      <c r="F41" s="56">
        <v>1</v>
      </c>
      <c r="G41" s="56">
        <v>0</v>
      </c>
      <c r="H41" s="56">
        <f>ROUND(F41*AD41,2)</f>
        <v>0</v>
      </c>
      <c r="I41" s="56">
        <f>J41-H41</f>
        <v>0</v>
      </c>
      <c r="J41" s="56">
        <f>ROUND(F41*G41,2)</f>
        <v>0</v>
      </c>
      <c r="K41" s="56">
        <v>1.1999999999999999E-3</v>
      </c>
      <c r="L41" s="56">
        <f>F41*K41</f>
        <v>1.1999999999999999E-3</v>
      </c>
      <c r="M41" s="57" t="s">
        <v>7</v>
      </c>
      <c r="N41" s="56">
        <f>IF(M41="5",I41,0)</f>
        <v>0</v>
      </c>
      <c r="Y41" s="56">
        <f>IF(AC41=0,J41,0)</f>
        <v>0</v>
      </c>
      <c r="Z41" s="56">
        <f>IF(AC41=15,J41,0)</f>
        <v>0</v>
      </c>
      <c r="AA41" s="56">
        <f>IF(AC41=21,J41,0)</f>
        <v>0</v>
      </c>
      <c r="AC41" s="58">
        <v>21</v>
      </c>
      <c r="AD41" s="58">
        <f>G41*0.50771855010661</f>
        <v>0</v>
      </c>
      <c r="AE41" s="58">
        <f>G41*(1-0.50771855010661)</f>
        <v>0</v>
      </c>
      <c r="AL41" s="58">
        <f>F41*AD41</f>
        <v>0</v>
      </c>
      <c r="AM41" s="58">
        <f>F41*AE41</f>
        <v>0</v>
      </c>
      <c r="AN41" s="59" t="s">
        <v>1617</v>
      </c>
      <c r="AO41" s="59" t="s">
        <v>1631</v>
      </c>
      <c r="AP41" s="47" t="s">
        <v>1635</v>
      </c>
    </row>
    <row r="42" spans="1:42" x14ac:dyDescent="0.2">
      <c r="D42" s="60" t="s">
        <v>1296</v>
      </c>
      <c r="F42" s="61">
        <v>1</v>
      </c>
    </row>
    <row r="43" spans="1:42" x14ac:dyDescent="0.2">
      <c r="A43" s="62" t="s">
        <v>19</v>
      </c>
      <c r="B43" s="62" t="s">
        <v>1169</v>
      </c>
      <c r="C43" s="62" t="s">
        <v>1198</v>
      </c>
      <c r="D43" s="72" t="s">
        <v>1717</v>
      </c>
      <c r="E43" s="62" t="s">
        <v>1577</v>
      </c>
      <c r="F43" s="63">
        <v>1</v>
      </c>
      <c r="G43" s="63">
        <v>0</v>
      </c>
      <c r="H43" s="63">
        <f>ROUND(F43*AD43,2)</f>
        <v>0</v>
      </c>
      <c r="I43" s="63">
        <f>J43-H43</f>
        <v>0</v>
      </c>
      <c r="J43" s="63">
        <f>ROUND(F43*G43,2)</f>
        <v>0</v>
      </c>
      <c r="K43" s="63">
        <v>1.0499999999999999E-3</v>
      </c>
      <c r="L43" s="63">
        <f>F43*K43</f>
        <v>1.0499999999999999E-3</v>
      </c>
      <c r="M43" s="64" t="s">
        <v>1598</v>
      </c>
      <c r="N43" s="63">
        <f>IF(M43="5",I43,0)</f>
        <v>0</v>
      </c>
      <c r="Y43" s="63">
        <f>IF(AC43=0,J43,0)</f>
        <v>0</v>
      </c>
      <c r="Z43" s="63">
        <f>IF(AC43=15,J43,0)</f>
        <v>0</v>
      </c>
      <c r="AA43" s="63">
        <f>IF(AC43=21,J43,0)</f>
        <v>0</v>
      </c>
      <c r="AC43" s="58">
        <v>21</v>
      </c>
      <c r="AD43" s="58">
        <f>G43*1</f>
        <v>0</v>
      </c>
      <c r="AE43" s="58">
        <f>G43*(1-1)</f>
        <v>0</v>
      </c>
      <c r="AL43" s="58">
        <f>F43*AD43</f>
        <v>0</v>
      </c>
      <c r="AM43" s="58">
        <f>F43*AE43</f>
        <v>0</v>
      </c>
      <c r="AN43" s="59" t="s">
        <v>1617</v>
      </c>
      <c r="AO43" s="59" t="s">
        <v>1631</v>
      </c>
      <c r="AP43" s="47" t="s">
        <v>1635</v>
      </c>
    </row>
    <row r="44" spans="1:42" x14ac:dyDescent="0.2">
      <c r="D44" s="60" t="s">
        <v>1296</v>
      </c>
      <c r="F44" s="61">
        <v>1</v>
      </c>
    </row>
    <row r="45" spans="1:42" x14ac:dyDescent="0.2">
      <c r="A45" s="62" t="s">
        <v>20</v>
      </c>
      <c r="B45" s="62" t="s">
        <v>1169</v>
      </c>
      <c r="C45" s="62" t="s">
        <v>1199</v>
      </c>
      <c r="D45" s="62" t="s">
        <v>1299</v>
      </c>
      <c r="E45" s="62" t="s">
        <v>1577</v>
      </c>
      <c r="F45" s="63">
        <v>1</v>
      </c>
      <c r="G45" s="63">
        <v>0</v>
      </c>
      <c r="H45" s="63">
        <f>ROUND(F45*AD45,2)</f>
        <v>0</v>
      </c>
      <c r="I45" s="63">
        <f>J45-H45</f>
        <v>0</v>
      </c>
      <c r="J45" s="63">
        <f>ROUND(F45*G45,2)</f>
        <v>0</v>
      </c>
      <c r="K45" s="63">
        <v>7.3999999999999999E-4</v>
      </c>
      <c r="L45" s="63">
        <f>F45*K45</f>
        <v>7.3999999999999999E-4</v>
      </c>
      <c r="M45" s="64" t="s">
        <v>1598</v>
      </c>
      <c r="N45" s="63">
        <f>IF(M45="5",I45,0)</f>
        <v>0</v>
      </c>
      <c r="Y45" s="63">
        <f>IF(AC45=0,J45,0)</f>
        <v>0</v>
      </c>
      <c r="Z45" s="63">
        <f>IF(AC45=15,J45,0)</f>
        <v>0</v>
      </c>
      <c r="AA45" s="63">
        <f>IF(AC45=21,J45,0)</f>
        <v>0</v>
      </c>
      <c r="AC45" s="58">
        <v>21</v>
      </c>
      <c r="AD45" s="58">
        <f>G45*1</f>
        <v>0</v>
      </c>
      <c r="AE45" s="58">
        <f>G45*(1-1)</f>
        <v>0</v>
      </c>
      <c r="AL45" s="58">
        <f>F45*AD45</f>
        <v>0</v>
      </c>
      <c r="AM45" s="58">
        <f>F45*AE45</f>
        <v>0</v>
      </c>
      <c r="AN45" s="59" t="s">
        <v>1617</v>
      </c>
      <c r="AO45" s="59" t="s">
        <v>1631</v>
      </c>
      <c r="AP45" s="47" t="s">
        <v>1635</v>
      </c>
    </row>
    <row r="46" spans="1:42" x14ac:dyDescent="0.2">
      <c r="D46" s="60" t="s">
        <v>1296</v>
      </c>
      <c r="F46" s="61">
        <v>1</v>
      </c>
    </row>
    <row r="47" spans="1:42" x14ac:dyDescent="0.2">
      <c r="A47" s="55" t="s">
        <v>21</v>
      </c>
      <c r="B47" s="55" t="s">
        <v>1169</v>
      </c>
      <c r="C47" s="55" t="s">
        <v>1200</v>
      </c>
      <c r="D47" s="55" t="s">
        <v>1300</v>
      </c>
      <c r="E47" s="55" t="s">
        <v>1578</v>
      </c>
      <c r="F47" s="56">
        <v>1</v>
      </c>
      <c r="G47" s="56">
        <v>0</v>
      </c>
      <c r="H47" s="56">
        <f>ROUND(F47*AD47,2)</f>
        <v>0</v>
      </c>
      <c r="I47" s="56">
        <f>J47-H47</f>
        <v>0</v>
      </c>
      <c r="J47" s="56">
        <f>ROUND(F47*G47,2)</f>
        <v>0</v>
      </c>
      <c r="K47" s="56">
        <v>4.0000000000000001E-3</v>
      </c>
      <c r="L47" s="56">
        <f>F47*K47</f>
        <v>4.0000000000000001E-3</v>
      </c>
      <c r="M47" s="57" t="s">
        <v>7</v>
      </c>
      <c r="N47" s="56">
        <f>IF(M47="5",I47,0)</f>
        <v>0</v>
      </c>
      <c r="Y47" s="56">
        <f>IF(AC47=0,J47,0)</f>
        <v>0</v>
      </c>
      <c r="Z47" s="56">
        <f>IF(AC47=15,J47,0)</f>
        <v>0</v>
      </c>
      <c r="AA47" s="56">
        <f>IF(AC47=21,J47,0)</f>
        <v>0</v>
      </c>
      <c r="AC47" s="58">
        <v>21</v>
      </c>
      <c r="AD47" s="58">
        <f>G47*0.62904717853839</f>
        <v>0</v>
      </c>
      <c r="AE47" s="58">
        <f>G47*(1-0.62904717853839)</f>
        <v>0</v>
      </c>
      <c r="AL47" s="58">
        <f>F47*AD47</f>
        <v>0</v>
      </c>
      <c r="AM47" s="58">
        <f>F47*AE47</f>
        <v>0</v>
      </c>
      <c r="AN47" s="59" t="s">
        <v>1617</v>
      </c>
      <c r="AO47" s="59" t="s">
        <v>1631</v>
      </c>
      <c r="AP47" s="47" t="s">
        <v>1635</v>
      </c>
    </row>
    <row r="48" spans="1:42" x14ac:dyDescent="0.2">
      <c r="D48" s="60" t="s">
        <v>1296</v>
      </c>
      <c r="F48" s="61">
        <v>1</v>
      </c>
    </row>
    <row r="49" spans="1:42" x14ac:dyDescent="0.2">
      <c r="A49" s="62" t="s">
        <v>22</v>
      </c>
      <c r="B49" s="62" t="s">
        <v>1169</v>
      </c>
      <c r="C49" s="62" t="s">
        <v>1201</v>
      </c>
      <c r="D49" s="73" t="s">
        <v>1718</v>
      </c>
      <c r="E49" s="62" t="s">
        <v>1577</v>
      </c>
      <c r="F49" s="63">
        <v>1</v>
      </c>
      <c r="G49" s="63">
        <v>0</v>
      </c>
      <c r="H49" s="63">
        <f>ROUND(F49*AD49,2)</f>
        <v>0</v>
      </c>
      <c r="I49" s="63">
        <f>J49-H49</f>
        <v>0</v>
      </c>
      <c r="J49" s="63">
        <f>ROUND(F49*G49,2)</f>
        <v>0</v>
      </c>
      <c r="K49" s="63">
        <v>1.4500000000000001E-2</v>
      </c>
      <c r="L49" s="63">
        <f>F49*K49</f>
        <v>1.4500000000000001E-2</v>
      </c>
      <c r="M49" s="64" t="s">
        <v>1598</v>
      </c>
      <c r="N49" s="63">
        <f>IF(M49="5",I49,0)</f>
        <v>0</v>
      </c>
      <c r="Y49" s="63">
        <f>IF(AC49=0,J49,0)</f>
        <v>0</v>
      </c>
      <c r="Z49" s="63">
        <f>IF(AC49=15,J49,0)</f>
        <v>0</v>
      </c>
      <c r="AA49" s="63">
        <f>IF(AC49=21,J49,0)</f>
        <v>0</v>
      </c>
      <c r="AC49" s="58">
        <v>21</v>
      </c>
      <c r="AD49" s="58">
        <f>G49*1</f>
        <v>0</v>
      </c>
      <c r="AE49" s="58">
        <f>G49*(1-1)</f>
        <v>0</v>
      </c>
      <c r="AL49" s="58">
        <f>F49*AD49</f>
        <v>0</v>
      </c>
      <c r="AM49" s="58">
        <f>F49*AE49</f>
        <v>0</v>
      </c>
      <c r="AN49" s="59" t="s">
        <v>1617</v>
      </c>
      <c r="AO49" s="59" t="s">
        <v>1631</v>
      </c>
      <c r="AP49" s="47" t="s">
        <v>1635</v>
      </c>
    </row>
    <row r="50" spans="1:42" x14ac:dyDescent="0.2">
      <c r="D50" s="60" t="s">
        <v>1296</v>
      </c>
      <c r="F50" s="61">
        <v>1</v>
      </c>
    </row>
    <row r="51" spans="1:42" x14ac:dyDescent="0.2">
      <c r="A51" s="62" t="s">
        <v>23</v>
      </c>
      <c r="B51" s="62" t="s">
        <v>1169</v>
      </c>
      <c r="C51" s="62" t="s">
        <v>1202</v>
      </c>
      <c r="D51" s="62" t="s">
        <v>1703</v>
      </c>
      <c r="E51" s="62" t="s">
        <v>1577</v>
      </c>
      <c r="F51" s="63">
        <v>1</v>
      </c>
      <c r="G51" s="63">
        <v>0</v>
      </c>
      <c r="H51" s="63">
        <f>ROUND(F51*AD51,2)</f>
        <v>0</v>
      </c>
      <c r="I51" s="63">
        <f>J51-H51</f>
        <v>0</v>
      </c>
      <c r="J51" s="63">
        <f>ROUND(F51*G51,2)</f>
        <v>0</v>
      </c>
      <c r="K51" s="63">
        <v>1E-3</v>
      </c>
      <c r="L51" s="63">
        <f>F51*K51</f>
        <v>1E-3</v>
      </c>
      <c r="M51" s="64" t="s">
        <v>1598</v>
      </c>
      <c r="N51" s="63">
        <f>IF(M51="5",I51,0)</f>
        <v>0</v>
      </c>
      <c r="Y51" s="63">
        <f>IF(AC51=0,J51,0)</f>
        <v>0</v>
      </c>
      <c r="Z51" s="63">
        <f>IF(AC51=15,J51,0)</f>
        <v>0</v>
      </c>
      <c r="AA51" s="63">
        <f>IF(AC51=21,J51,0)</f>
        <v>0</v>
      </c>
      <c r="AC51" s="58">
        <v>21</v>
      </c>
      <c r="AD51" s="58">
        <f>G51*1</f>
        <v>0</v>
      </c>
      <c r="AE51" s="58">
        <f>G51*(1-1)</f>
        <v>0</v>
      </c>
      <c r="AL51" s="58">
        <f>F51*AD51</f>
        <v>0</v>
      </c>
      <c r="AM51" s="58">
        <f>F51*AE51</f>
        <v>0</v>
      </c>
      <c r="AN51" s="59" t="s">
        <v>1617</v>
      </c>
      <c r="AO51" s="59" t="s">
        <v>1631</v>
      </c>
      <c r="AP51" s="47" t="s">
        <v>1635</v>
      </c>
    </row>
    <row r="52" spans="1:42" x14ac:dyDescent="0.2">
      <c r="D52" s="60" t="s">
        <v>1296</v>
      </c>
      <c r="F52" s="61">
        <v>1</v>
      </c>
    </row>
    <row r="53" spans="1:42" x14ac:dyDescent="0.2">
      <c r="A53" s="55" t="s">
        <v>24</v>
      </c>
      <c r="B53" s="55" t="s">
        <v>1169</v>
      </c>
      <c r="C53" s="55" t="s">
        <v>1203</v>
      </c>
      <c r="D53" s="55" t="s">
        <v>1381</v>
      </c>
      <c r="E53" s="55" t="s">
        <v>1578</v>
      </c>
      <c r="F53" s="56">
        <v>1</v>
      </c>
      <c r="G53" s="56">
        <v>0</v>
      </c>
      <c r="H53" s="56">
        <f>ROUND(F53*AD53,2)</f>
        <v>0</v>
      </c>
      <c r="I53" s="56">
        <f>J53-H53</f>
        <v>0</v>
      </c>
      <c r="J53" s="56">
        <f>ROUND(F53*G53,2)</f>
        <v>0</v>
      </c>
      <c r="K53" s="56">
        <v>1.7000000000000001E-4</v>
      </c>
      <c r="L53" s="56">
        <f>F53*K53</f>
        <v>1.7000000000000001E-4</v>
      </c>
      <c r="M53" s="57" t="s">
        <v>7</v>
      </c>
      <c r="N53" s="56">
        <f>IF(M53="5",I53,0)</f>
        <v>0</v>
      </c>
      <c r="Y53" s="56">
        <f>IF(AC53=0,J53,0)</f>
        <v>0</v>
      </c>
      <c r="Z53" s="56">
        <f>IF(AC53=15,J53,0)</f>
        <v>0</v>
      </c>
      <c r="AA53" s="56">
        <f>IF(AC53=21,J53,0)</f>
        <v>0</v>
      </c>
      <c r="AC53" s="58">
        <v>21</v>
      </c>
      <c r="AD53" s="58">
        <f>G53*0.466584328255798</f>
        <v>0</v>
      </c>
      <c r="AE53" s="58">
        <f>G53*(1-0.466584328255798)</f>
        <v>0</v>
      </c>
      <c r="AL53" s="58">
        <f>F53*AD53</f>
        <v>0</v>
      </c>
      <c r="AM53" s="58">
        <f>F53*AE53</f>
        <v>0</v>
      </c>
      <c r="AN53" s="59" t="s">
        <v>1617</v>
      </c>
      <c r="AO53" s="59" t="s">
        <v>1631</v>
      </c>
      <c r="AP53" s="47" t="s">
        <v>1635</v>
      </c>
    </row>
    <row r="54" spans="1:42" x14ac:dyDescent="0.2">
      <c r="D54" s="60" t="s">
        <v>1296</v>
      </c>
      <c r="F54" s="61">
        <v>1</v>
      </c>
    </row>
    <row r="55" spans="1:42" x14ac:dyDescent="0.2">
      <c r="A55" s="55" t="s">
        <v>25</v>
      </c>
      <c r="B55" s="55" t="s">
        <v>1169</v>
      </c>
      <c r="C55" s="55" t="s">
        <v>1204</v>
      </c>
      <c r="D55" s="74" t="s">
        <v>1719</v>
      </c>
      <c r="E55" s="55" t="s">
        <v>1579</v>
      </c>
      <c r="F55" s="56">
        <v>1.2</v>
      </c>
      <c r="G55" s="56">
        <v>0</v>
      </c>
      <c r="H55" s="56">
        <f>ROUND(F55*AD55,2)</f>
        <v>0</v>
      </c>
      <c r="I55" s="56">
        <f>J55-H55</f>
        <v>0</v>
      </c>
      <c r="J55" s="56">
        <f>ROUND(F55*G55,2)</f>
        <v>0</v>
      </c>
      <c r="K55" s="56">
        <v>8.9999999999999993E-3</v>
      </c>
      <c r="L55" s="56">
        <f>F55*K55</f>
        <v>1.0799999999999999E-2</v>
      </c>
      <c r="M55" s="57" t="s">
        <v>7</v>
      </c>
      <c r="N55" s="56">
        <f>IF(M55="5",I55,0)</f>
        <v>0</v>
      </c>
      <c r="Y55" s="56">
        <f>IF(AC55=0,J55,0)</f>
        <v>0</v>
      </c>
      <c r="Z55" s="56">
        <f>IF(AC55=15,J55,0)</f>
        <v>0</v>
      </c>
      <c r="AA55" s="56">
        <f>IF(AC55=21,J55,0)</f>
        <v>0</v>
      </c>
      <c r="AC55" s="58">
        <v>21</v>
      </c>
      <c r="AD55" s="58">
        <f>G55*1</f>
        <v>0</v>
      </c>
      <c r="AE55" s="58">
        <f>G55*(1-1)</f>
        <v>0</v>
      </c>
      <c r="AL55" s="58">
        <f>F55*AD55</f>
        <v>0</v>
      </c>
      <c r="AM55" s="58">
        <f>F55*AE55</f>
        <v>0</v>
      </c>
      <c r="AN55" s="59" t="s">
        <v>1617</v>
      </c>
      <c r="AO55" s="59" t="s">
        <v>1631</v>
      </c>
      <c r="AP55" s="47" t="s">
        <v>1635</v>
      </c>
    </row>
    <row r="56" spans="1:42" x14ac:dyDescent="0.2">
      <c r="D56" s="60" t="s">
        <v>1382</v>
      </c>
      <c r="F56" s="61">
        <v>1.2</v>
      </c>
    </row>
    <row r="57" spans="1:42" x14ac:dyDescent="0.2">
      <c r="A57" s="55" t="s">
        <v>26</v>
      </c>
      <c r="B57" s="55" t="s">
        <v>1169</v>
      </c>
      <c r="C57" s="55" t="s">
        <v>1205</v>
      </c>
      <c r="D57" s="75" t="s">
        <v>1720</v>
      </c>
      <c r="E57" s="55" t="s">
        <v>1577</v>
      </c>
      <c r="F57" s="56">
        <v>1</v>
      </c>
      <c r="G57" s="56">
        <v>0</v>
      </c>
      <c r="H57" s="56">
        <f>ROUND(F57*AD57,2)</f>
        <v>0</v>
      </c>
      <c r="I57" s="56">
        <f>J57-H57</f>
        <v>0</v>
      </c>
      <c r="J57" s="56">
        <f>ROUND(F57*G57,2)</f>
        <v>0</v>
      </c>
      <c r="K57" s="56">
        <v>1.1000000000000001E-3</v>
      </c>
      <c r="L57" s="56">
        <f>F57*K57</f>
        <v>1.1000000000000001E-3</v>
      </c>
      <c r="M57" s="57" t="s">
        <v>7</v>
      </c>
      <c r="N57" s="56">
        <f>IF(M57="5",I57,0)</f>
        <v>0</v>
      </c>
      <c r="Y57" s="56">
        <f>IF(AC57=0,J57,0)</f>
        <v>0</v>
      </c>
      <c r="Z57" s="56">
        <f>IF(AC57=15,J57,0)</f>
        <v>0</v>
      </c>
      <c r="AA57" s="56">
        <f>IF(AC57=21,J57,0)</f>
        <v>0</v>
      </c>
      <c r="AC57" s="58">
        <v>21</v>
      </c>
      <c r="AD57" s="58">
        <f>G57*1</f>
        <v>0</v>
      </c>
      <c r="AE57" s="58">
        <f>G57*(1-1)</f>
        <v>0</v>
      </c>
      <c r="AL57" s="58">
        <f>F57*AD57</f>
        <v>0</v>
      </c>
      <c r="AM57" s="58">
        <f>F57*AE57</f>
        <v>0</v>
      </c>
      <c r="AN57" s="59" t="s">
        <v>1617</v>
      </c>
      <c r="AO57" s="59" t="s">
        <v>1631</v>
      </c>
      <c r="AP57" s="47" t="s">
        <v>1635</v>
      </c>
    </row>
    <row r="58" spans="1:42" x14ac:dyDescent="0.2">
      <c r="D58" s="60" t="s">
        <v>1296</v>
      </c>
      <c r="F58" s="61">
        <v>1</v>
      </c>
    </row>
    <row r="59" spans="1:42" x14ac:dyDescent="0.2">
      <c r="A59" s="55" t="s">
        <v>27</v>
      </c>
      <c r="B59" s="55" t="s">
        <v>1169</v>
      </c>
      <c r="C59" s="55" t="s">
        <v>1206</v>
      </c>
      <c r="D59" s="55" t="s">
        <v>1704</v>
      </c>
      <c r="E59" s="55" t="s">
        <v>1577</v>
      </c>
      <c r="F59" s="56">
        <v>1</v>
      </c>
      <c r="G59" s="56">
        <v>0</v>
      </c>
      <c r="H59" s="56">
        <f>ROUND(F59*AD59,2)</f>
        <v>0</v>
      </c>
      <c r="I59" s="56">
        <f>J59-H59</f>
        <v>0</v>
      </c>
      <c r="J59" s="56">
        <f>ROUND(F59*G59,2)</f>
        <v>0</v>
      </c>
      <c r="K59" s="56">
        <v>7.0000000000000001E-3</v>
      </c>
      <c r="L59" s="56">
        <f>F59*K59</f>
        <v>7.0000000000000001E-3</v>
      </c>
      <c r="M59" s="57" t="s">
        <v>7</v>
      </c>
      <c r="N59" s="56">
        <f>IF(M59="5",I59,0)</f>
        <v>0</v>
      </c>
      <c r="Y59" s="56">
        <f>IF(AC59=0,J59,0)</f>
        <v>0</v>
      </c>
      <c r="Z59" s="56">
        <f>IF(AC59=15,J59,0)</f>
        <v>0</v>
      </c>
      <c r="AA59" s="56">
        <f>IF(AC59=21,J59,0)</f>
        <v>0</v>
      </c>
      <c r="AC59" s="58">
        <v>21</v>
      </c>
      <c r="AD59" s="58">
        <f>G59*0.511973575557391</f>
        <v>0</v>
      </c>
      <c r="AE59" s="58">
        <f>G59*(1-0.511973575557391)</f>
        <v>0</v>
      </c>
      <c r="AL59" s="58">
        <f>F59*AD59</f>
        <v>0</v>
      </c>
      <c r="AM59" s="58">
        <f>F59*AE59</f>
        <v>0</v>
      </c>
      <c r="AN59" s="59" t="s">
        <v>1617</v>
      </c>
      <c r="AO59" s="59" t="s">
        <v>1631</v>
      </c>
      <c r="AP59" s="47" t="s">
        <v>1635</v>
      </c>
    </row>
    <row r="60" spans="1:42" x14ac:dyDescent="0.2">
      <c r="D60" s="60" t="s">
        <v>1296</v>
      </c>
      <c r="F60" s="61">
        <v>1</v>
      </c>
    </row>
    <row r="61" spans="1:42" x14ac:dyDescent="0.2">
      <c r="A61" s="55" t="s">
        <v>28</v>
      </c>
      <c r="B61" s="55" t="s">
        <v>1169</v>
      </c>
      <c r="C61" s="55" t="s">
        <v>1207</v>
      </c>
      <c r="D61" s="76" t="s">
        <v>1721</v>
      </c>
      <c r="E61" s="55" t="s">
        <v>1577</v>
      </c>
      <c r="F61" s="56">
        <v>1</v>
      </c>
      <c r="G61" s="56">
        <v>0</v>
      </c>
      <c r="H61" s="56">
        <f>ROUND(F61*AD61,2)</f>
        <v>0</v>
      </c>
      <c r="I61" s="56">
        <f>J61-H61</f>
        <v>0</v>
      </c>
      <c r="J61" s="56">
        <f>ROUND(F61*G61,2)</f>
        <v>0</v>
      </c>
      <c r="K61" s="56">
        <v>2.7999999999999998E-4</v>
      </c>
      <c r="L61" s="56">
        <f>F61*K61</f>
        <v>2.7999999999999998E-4</v>
      </c>
      <c r="M61" s="57" t="s">
        <v>7</v>
      </c>
      <c r="N61" s="56">
        <f>IF(M61="5",I61,0)</f>
        <v>0</v>
      </c>
      <c r="Y61" s="56">
        <f>IF(AC61=0,J61,0)</f>
        <v>0</v>
      </c>
      <c r="Z61" s="56">
        <f>IF(AC61=15,J61,0)</f>
        <v>0</v>
      </c>
      <c r="AA61" s="56">
        <f>IF(AC61=21,J61,0)</f>
        <v>0</v>
      </c>
      <c r="AC61" s="58">
        <v>21</v>
      </c>
      <c r="AD61" s="58">
        <f>G61*1</f>
        <v>0</v>
      </c>
      <c r="AE61" s="58">
        <f>G61*(1-1)</f>
        <v>0</v>
      </c>
      <c r="AL61" s="58">
        <f>F61*AD61</f>
        <v>0</v>
      </c>
      <c r="AM61" s="58">
        <f>F61*AE61</f>
        <v>0</v>
      </c>
      <c r="AN61" s="59" t="s">
        <v>1617</v>
      </c>
      <c r="AO61" s="59" t="s">
        <v>1631</v>
      </c>
      <c r="AP61" s="47" t="s">
        <v>1635</v>
      </c>
    </row>
    <row r="62" spans="1:42" x14ac:dyDescent="0.2">
      <c r="D62" s="60" t="s">
        <v>1296</v>
      </c>
      <c r="F62" s="61">
        <v>1</v>
      </c>
    </row>
    <row r="63" spans="1:42" x14ac:dyDescent="0.2">
      <c r="A63" s="55" t="s">
        <v>29</v>
      </c>
      <c r="B63" s="55" t="s">
        <v>1169</v>
      </c>
      <c r="C63" s="55" t="s">
        <v>1208</v>
      </c>
      <c r="D63" s="77" t="s">
        <v>1722</v>
      </c>
      <c r="E63" s="55" t="s">
        <v>1577</v>
      </c>
      <c r="F63" s="56">
        <v>1</v>
      </c>
      <c r="G63" s="56">
        <v>0</v>
      </c>
      <c r="H63" s="56">
        <f>ROUND(F63*AD63,2)</f>
        <v>0</v>
      </c>
      <c r="I63" s="56">
        <f>J63-H63</f>
        <v>0</v>
      </c>
      <c r="J63" s="56">
        <f>ROUND(F63*G63,2)</f>
        <v>0</v>
      </c>
      <c r="K63" s="56">
        <v>6.9999999999999999E-4</v>
      </c>
      <c r="L63" s="56">
        <f>F63*K63</f>
        <v>6.9999999999999999E-4</v>
      </c>
      <c r="M63" s="57" t="s">
        <v>7</v>
      </c>
      <c r="N63" s="56">
        <f>IF(M63="5",I63,0)</f>
        <v>0</v>
      </c>
      <c r="Y63" s="56">
        <f>IF(AC63=0,J63,0)</f>
        <v>0</v>
      </c>
      <c r="Z63" s="56">
        <f>IF(AC63=15,J63,0)</f>
        <v>0</v>
      </c>
      <c r="AA63" s="56">
        <f>IF(AC63=21,J63,0)</f>
        <v>0</v>
      </c>
      <c r="AC63" s="58">
        <v>21</v>
      </c>
      <c r="AD63" s="58">
        <f>G63*0.606212624584718</f>
        <v>0</v>
      </c>
      <c r="AE63" s="58">
        <f>G63*(1-0.606212624584718)</f>
        <v>0</v>
      </c>
      <c r="AL63" s="58">
        <f>F63*AD63</f>
        <v>0</v>
      </c>
      <c r="AM63" s="58">
        <f>F63*AE63</f>
        <v>0</v>
      </c>
      <c r="AN63" s="59" t="s">
        <v>1617</v>
      </c>
      <c r="AO63" s="59" t="s">
        <v>1631</v>
      </c>
      <c r="AP63" s="47" t="s">
        <v>1635</v>
      </c>
    </row>
    <row r="64" spans="1:42" x14ac:dyDescent="0.2">
      <c r="D64" s="60" t="s">
        <v>1296</v>
      </c>
      <c r="F64" s="61">
        <v>1</v>
      </c>
    </row>
    <row r="65" spans="1:42" x14ac:dyDescent="0.2">
      <c r="A65" s="55" t="s">
        <v>30</v>
      </c>
      <c r="B65" s="55" t="s">
        <v>1169</v>
      </c>
      <c r="C65" s="55" t="s">
        <v>1209</v>
      </c>
      <c r="D65" s="55" t="s">
        <v>1301</v>
      </c>
      <c r="E65" s="55" t="s">
        <v>1575</v>
      </c>
      <c r="F65" s="56">
        <v>0.11</v>
      </c>
      <c r="G65" s="56">
        <v>0</v>
      </c>
      <c r="H65" s="56">
        <f>ROUND(F65*AD65,2)</f>
        <v>0</v>
      </c>
      <c r="I65" s="56">
        <f>J65-H65</f>
        <v>0</v>
      </c>
      <c r="J65" s="56">
        <f>ROUND(F65*G65,2)</f>
        <v>0</v>
      </c>
      <c r="K65" s="56">
        <v>0</v>
      </c>
      <c r="L65" s="56">
        <f>F65*K65</f>
        <v>0</v>
      </c>
      <c r="M65" s="57" t="s">
        <v>11</v>
      </c>
      <c r="N65" s="56">
        <f>IF(M65="5",I65,0)</f>
        <v>0</v>
      </c>
      <c r="Y65" s="56">
        <f>IF(AC65=0,J65,0)</f>
        <v>0</v>
      </c>
      <c r="Z65" s="56">
        <f>IF(AC65=15,J65,0)</f>
        <v>0</v>
      </c>
      <c r="AA65" s="56">
        <f>IF(AC65=21,J65,0)</f>
        <v>0</v>
      </c>
      <c r="AC65" s="58">
        <v>21</v>
      </c>
      <c r="AD65" s="58">
        <f>G65*0</f>
        <v>0</v>
      </c>
      <c r="AE65" s="58">
        <f>G65*(1-0)</f>
        <v>0</v>
      </c>
      <c r="AL65" s="58">
        <f>F65*AD65</f>
        <v>0</v>
      </c>
      <c r="AM65" s="58">
        <f>F65*AE65</f>
        <v>0</v>
      </c>
      <c r="AN65" s="59" t="s">
        <v>1617</v>
      </c>
      <c r="AO65" s="59" t="s">
        <v>1631</v>
      </c>
      <c r="AP65" s="47" t="s">
        <v>1635</v>
      </c>
    </row>
    <row r="66" spans="1:42" x14ac:dyDescent="0.2">
      <c r="D66" s="60" t="s">
        <v>1302</v>
      </c>
      <c r="F66" s="61">
        <v>0.11</v>
      </c>
    </row>
    <row r="67" spans="1:42" x14ac:dyDescent="0.2">
      <c r="A67" s="52"/>
      <c r="B67" s="53" t="s">
        <v>1169</v>
      </c>
      <c r="C67" s="53" t="s">
        <v>765</v>
      </c>
      <c r="D67" s="248" t="s">
        <v>1304</v>
      </c>
      <c r="E67" s="249"/>
      <c r="F67" s="249"/>
      <c r="G67" s="249"/>
      <c r="H67" s="54">
        <f>SUM(H68:H74)</f>
        <v>0</v>
      </c>
      <c r="I67" s="54">
        <f>SUM(I68:I74)</f>
        <v>0</v>
      </c>
      <c r="J67" s="54">
        <f>H67+I67</f>
        <v>0</v>
      </c>
      <c r="K67" s="47"/>
      <c r="L67" s="54">
        <f>SUM(L68:L74)</f>
        <v>8.3993999999999999E-2</v>
      </c>
      <c r="O67" s="54">
        <f>IF(P67="PR",J67,SUM(N68:N74))</f>
        <v>0</v>
      </c>
      <c r="P67" s="47" t="s">
        <v>1602</v>
      </c>
      <c r="Q67" s="54">
        <f>IF(P67="HS",H67,0)</f>
        <v>0</v>
      </c>
      <c r="R67" s="54">
        <f>IF(P67="HS",I67-O67,0)</f>
        <v>0</v>
      </c>
      <c r="S67" s="54">
        <f>IF(P67="PS",H67,0)</f>
        <v>0</v>
      </c>
      <c r="T67" s="54">
        <f>IF(P67="PS",I67-O67,0)</f>
        <v>0</v>
      </c>
      <c r="U67" s="54">
        <f>IF(P67="MP",H67,0)</f>
        <v>0</v>
      </c>
      <c r="V67" s="54">
        <f>IF(P67="MP",I67-O67,0)</f>
        <v>0</v>
      </c>
      <c r="W67" s="54">
        <f>IF(P67="OM",H67,0)</f>
        <v>0</v>
      </c>
      <c r="X67" s="47" t="s">
        <v>1169</v>
      </c>
      <c r="AH67" s="54">
        <f>SUM(Y68:Y74)</f>
        <v>0</v>
      </c>
      <c r="AI67" s="54">
        <f>SUM(Z68:Z74)</f>
        <v>0</v>
      </c>
      <c r="AJ67" s="54">
        <f>SUM(AA68:AA74)</f>
        <v>0</v>
      </c>
    </row>
    <row r="68" spans="1:42" x14ac:dyDescent="0.2">
      <c r="A68" s="55" t="s">
        <v>31</v>
      </c>
      <c r="B68" s="55" t="s">
        <v>1169</v>
      </c>
      <c r="C68" s="55" t="s">
        <v>1210</v>
      </c>
      <c r="D68" s="78" t="s">
        <v>1723</v>
      </c>
      <c r="E68" s="55" t="s">
        <v>1574</v>
      </c>
      <c r="F68" s="56">
        <v>3.98</v>
      </c>
      <c r="G68" s="56">
        <v>0</v>
      </c>
      <c r="H68" s="56">
        <f>ROUND(F68*AD68,2)</f>
        <v>0</v>
      </c>
      <c r="I68" s="56">
        <f>J68-H68</f>
        <v>0</v>
      </c>
      <c r="J68" s="56">
        <f>ROUND(F68*G68,2)</f>
        <v>0</v>
      </c>
      <c r="K68" s="56">
        <v>3.5000000000000001E-3</v>
      </c>
      <c r="L68" s="56">
        <f>F68*K68</f>
        <v>1.393E-2</v>
      </c>
      <c r="M68" s="57" t="s">
        <v>7</v>
      </c>
      <c r="N68" s="56">
        <f>IF(M68="5",I68,0)</f>
        <v>0</v>
      </c>
      <c r="Y68" s="56">
        <f>IF(AC68=0,J68,0)</f>
        <v>0</v>
      </c>
      <c r="Z68" s="56">
        <f>IF(AC68=15,J68,0)</f>
        <v>0</v>
      </c>
      <c r="AA68" s="56">
        <f>IF(AC68=21,J68,0)</f>
        <v>0</v>
      </c>
      <c r="AC68" s="58">
        <v>21</v>
      </c>
      <c r="AD68" s="58">
        <f>G68*0.372054263565891</f>
        <v>0</v>
      </c>
      <c r="AE68" s="58">
        <f>G68*(1-0.372054263565891)</f>
        <v>0</v>
      </c>
      <c r="AL68" s="58">
        <f>F68*AD68</f>
        <v>0</v>
      </c>
      <c r="AM68" s="58">
        <f>F68*AE68</f>
        <v>0</v>
      </c>
      <c r="AN68" s="59" t="s">
        <v>1618</v>
      </c>
      <c r="AO68" s="59" t="s">
        <v>1632</v>
      </c>
      <c r="AP68" s="47" t="s">
        <v>1635</v>
      </c>
    </row>
    <row r="69" spans="1:42" x14ac:dyDescent="0.2">
      <c r="D69" s="60" t="s">
        <v>1305</v>
      </c>
      <c r="F69" s="61">
        <v>3.98</v>
      </c>
    </row>
    <row r="70" spans="1:42" x14ac:dyDescent="0.2">
      <c r="A70" s="55" t="s">
        <v>32</v>
      </c>
      <c r="B70" s="55" t="s">
        <v>1169</v>
      </c>
      <c r="C70" s="55" t="s">
        <v>1211</v>
      </c>
      <c r="D70" s="55" t="s">
        <v>1306</v>
      </c>
      <c r="E70" s="55" t="s">
        <v>1574</v>
      </c>
      <c r="F70" s="56">
        <v>3.98</v>
      </c>
      <c r="G70" s="56">
        <v>0</v>
      </c>
      <c r="H70" s="56">
        <f>ROUND(F70*AD70,2)</f>
        <v>0</v>
      </c>
      <c r="I70" s="56">
        <f>J70-H70</f>
        <v>0</v>
      </c>
      <c r="J70" s="56">
        <f>ROUND(F70*G70,2)</f>
        <v>0</v>
      </c>
      <c r="K70" s="56">
        <v>8.0000000000000004E-4</v>
      </c>
      <c r="L70" s="56">
        <f>F70*K70</f>
        <v>3.1840000000000002E-3</v>
      </c>
      <c r="M70" s="57" t="s">
        <v>7</v>
      </c>
      <c r="N70" s="56">
        <f>IF(M70="5",I70,0)</f>
        <v>0</v>
      </c>
      <c r="Y70" s="56">
        <f>IF(AC70=0,J70,0)</f>
        <v>0</v>
      </c>
      <c r="Z70" s="56">
        <f>IF(AC70=15,J70,0)</f>
        <v>0</v>
      </c>
      <c r="AA70" s="56">
        <f>IF(AC70=21,J70,0)</f>
        <v>0</v>
      </c>
      <c r="AC70" s="58">
        <v>21</v>
      </c>
      <c r="AD70" s="58">
        <f>G70*1</f>
        <v>0</v>
      </c>
      <c r="AE70" s="58">
        <f>G70*(1-1)</f>
        <v>0</v>
      </c>
      <c r="AL70" s="58">
        <f>F70*AD70</f>
        <v>0</v>
      </c>
      <c r="AM70" s="58">
        <f>F70*AE70</f>
        <v>0</v>
      </c>
      <c r="AN70" s="59" t="s">
        <v>1618</v>
      </c>
      <c r="AO70" s="59" t="s">
        <v>1632</v>
      </c>
      <c r="AP70" s="47" t="s">
        <v>1635</v>
      </c>
    </row>
    <row r="71" spans="1:42" x14ac:dyDescent="0.2">
      <c r="D71" s="60" t="s">
        <v>1287</v>
      </c>
      <c r="F71" s="61">
        <v>3.98</v>
      </c>
    </row>
    <row r="72" spans="1:42" x14ac:dyDescent="0.2">
      <c r="A72" s="62" t="s">
        <v>33</v>
      </c>
      <c r="B72" s="62" t="s">
        <v>1169</v>
      </c>
      <c r="C72" s="62" t="s">
        <v>1212</v>
      </c>
      <c r="D72" s="79" t="s">
        <v>1724</v>
      </c>
      <c r="E72" s="62" t="s">
        <v>1574</v>
      </c>
      <c r="F72" s="63">
        <v>4.18</v>
      </c>
      <c r="G72" s="63">
        <v>0</v>
      </c>
      <c r="H72" s="63">
        <f>ROUND(F72*AD72,2)</f>
        <v>0</v>
      </c>
      <c r="I72" s="63">
        <f>J72-H72</f>
        <v>0</v>
      </c>
      <c r="J72" s="63">
        <f>ROUND(F72*G72,2)</f>
        <v>0</v>
      </c>
      <c r="K72" s="63">
        <v>1.6E-2</v>
      </c>
      <c r="L72" s="63">
        <f>F72*K72</f>
        <v>6.6879999999999995E-2</v>
      </c>
      <c r="M72" s="64" t="s">
        <v>1598</v>
      </c>
      <c r="N72" s="63">
        <f>IF(M72="5",I72,0)</f>
        <v>0</v>
      </c>
      <c r="Y72" s="63">
        <f>IF(AC72=0,J72,0)</f>
        <v>0</v>
      </c>
      <c r="Z72" s="63">
        <f>IF(AC72=15,J72,0)</f>
        <v>0</v>
      </c>
      <c r="AA72" s="63">
        <f>IF(AC72=21,J72,0)</f>
        <v>0</v>
      </c>
      <c r="AC72" s="58">
        <v>21</v>
      </c>
      <c r="AD72" s="58">
        <f>G72*1</f>
        <v>0</v>
      </c>
      <c r="AE72" s="58">
        <f>G72*(1-1)</f>
        <v>0</v>
      </c>
      <c r="AL72" s="58">
        <f>F72*AD72</f>
        <v>0</v>
      </c>
      <c r="AM72" s="58">
        <f>F72*AE72</f>
        <v>0</v>
      </c>
      <c r="AN72" s="59" t="s">
        <v>1618</v>
      </c>
      <c r="AO72" s="59" t="s">
        <v>1632</v>
      </c>
      <c r="AP72" s="47" t="s">
        <v>1635</v>
      </c>
    </row>
    <row r="73" spans="1:42" x14ac:dyDescent="0.2">
      <c r="D73" s="60" t="s">
        <v>1307</v>
      </c>
      <c r="F73" s="61">
        <v>4.18</v>
      </c>
    </row>
    <row r="74" spans="1:42" x14ac:dyDescent="0.2">
      <c r="A74" s="55" t="s">
        <v>34</v>
      </c>
      <c r="B74" s="55" t="s">
        <v>1169</v>
      </c>
      <c r="C74" s="55" t="s">
        <v>1213</v>
      </c>
      <c r="D74" s="55" t="s">
        <v>1308</v>
      </c>
      <c r="E74" s="55" t="s">
        <v>1575</v>
      </c>
      <c r="F74" s="56">
        <v>0.08</v>
      </c>
      <c r="G74" s="56">
        <v>0</v>
      </c>
      <c r="H74" s="56">
        <f>ROUND(F74*AD74,2)</f>
        <v>0</v>
      </c>
      <c r="I74" s="56">
        <f>J74-H74</f>
        <v>0</v>
      </c>
      <c r="J74" s="56">
        <f>ROUND(F74*G74,2)</f>
        <v>0</v>
      </c>
      <c r="K74" s="56">
        <v>0</v>
      </c>
      <c r="L74" s="56">
        <f>F74*K74</f>
        <v>0</v>
      </c>
      <c r="M74" s="57" t="s">
        <v>11</v>
      </c>
      <c r="N74" s="56">
        <f>IF(M74="5",I74,0)</f>
        <v>0</v>
      </c>
      <c r="Y74" s="56">
        <f>IF(AC74=0,J74,0)</f>
        <v>0</v>
      </c>
      <c r="Z74" s="56">
        <f>IF(AC74=15,J74,0)</f>
        <v>0</v>
      </c>
      <c r="AA74" s="56">
        <f>IF(AC74=21,J74,0)</f>
        <v>0</v>
      </c>
      <c r="AC74" s="58">
        <v>21</v>
      </c>
      <c r="AD74" s="58">
        <f>G74*0</f>
        <v>0</v>
      </c>
      <c r="AE74" s="58">
        <f>G74*(1-0)</f>
        <v>0</v>
      </c>
      <c r="AL74" s="58">
        <f>F74*AD74</f>
        <v>0</v>
      </c>
      <c r="AM74" s="58">
        <f>F74*AE74</f>
        <v>0</v>
      </c>
      <c r="AN74" s="59" t="s">
        <v>1618</v>
      </c>
      <c r="AO74" s="59" t="s">
        <v>1632</v>
      </c>
      <c r="AP74" s="47" t="s">
        <v>1635</v>
      </c>
    </row>
    <row r="75" spans="1:42" x14ac:dyDescent="0.2">
      <c r="D75" s="60" t="s">
        <v>1309</v>
      </c>
      <c r="F75" s="61">
        <v>0.08</v>
      </c>
    </row>
    <row r="76" spans="1:42" x14ac:dyDescent="0.2">
      <c r="A76" s="52"/>
      <c r="B76" s="53" t="s">
        <v>1169</v>
      </c>
      <c r="C76" s="53" t="s">
        <v>775</v>
      </c>
      <c r="D76" s="248" t="s">
        <v>1310</v>
      </c>
      <c r="E76" s="249"/>
      <c r="F76" s="249"/>
      <c r="G76" s="249"/>
      <c r="H76" s="54">
        <f>SUM(H77:H97)</f>
        <v>0</v>
      </c>
      <c r="I76" s="54">
        <f>SUM(I77:I97)</f>
        <v>0</v>
      </c>
      <c r="J76" s="54">
        <f>H76+I76</f>
        <v>0</v>
      </c>
      <c r="K76" s="47"/>
      <c r="L76" s="54">
        <f>SUM(L77:L97)</f>
        <v>0.39478880000000005</v>
      </c>
      <c r="O76" s="54">
        <f>IF(P76="PR",J76,SUM(N77:N97))</f>
        <v>0</v>
      </c>
      <c r="P76" s="47" t="s">
        <v>1602</v>
      </c>
      <c r="Q76" s="54">
        <f>IF(P76="HS",H76,0)</f>
        <v>0</v>
      </c>
      <c r="R76" s="54">
        <f>IF(P76="HS",I76-O76,0)</f>
        <v>0</v>
      </c>
      <c r="S76" s="54">
        <f>IF(P76="PS",H76,0)</f>
        <v>0</v>
      </c>
      <c r="T76" s="54">
        <f>IF(P76="PS",I76-O76,0)</f>
        <v>0</v>
      </c>
      <c r="U76" s="54">
        <f>IF(P76="MP",H76,0)</f>
        <v>0</v>
      </c>
      <c r="V76" s="54">
        <f>IF(P76="MP",I76-O76,0)</f>
        <v>0</v>
      </c>
      <c r="W76" s="54">
        <f>IF(P76="OM",H76,0)</f>
        <v>0</v>
      </c>
      <c r="X76" s="47" t="s">
        <v>1169</v>
      </c>
      <c r="AH76" s="54">
        <f>SUM(Y77:Y97)</f>
        <v>0</v>
      </c>
      <c r="AI76" s="54">
        <f>SUM(Z77:Z97)</f>
        <v>0</v>
      </c>
      <c r="AJ76" s="54">
        <f>SUM(AA77:AA97)</f>
        <v>0</v>
      </c>
    </row>
    <row r="77" spans="1:42" x14ac:dyDescent="0.2">
      <c r="A77" s="55" t="s">
        <v>35</v>
      </c>
      <c r="B77" s="55" t="s">
        <v>1169</v>
      </c>
      <c r="C77" s="55" t="s">
        <v>1214</v>
      </c>
      <c r="D77" s="55" t="s">
        <v>1311</v>
      </c>
      <c r="E77" s="55" t="s">
        <v>1574</v>
      </c>
      <c r="F77" s="56">
        <v>18.989999999999998</v>
      </c>
      <c r="G77" s="56">
        <v>0</v>
      </c>
      <c r="H77" s="56">
        <f>ROUND(F77*AD77,2)</f>
        <v>0</v>
      </c>
      <c r="I77" s="56">
        <f>J77-H77</f>
        <v>0</v>
      </c>
      <c r="J77" s="56">
        <f>ROUND(F77*G77,2)</f>
        <v>0</v>
      </c>
      <c r="K77" s="56">
        <v>0</v>
      </c>
      <c r="L77" s="56">
        <f>F77*K77</f>
        <v>0</v>
      </c>
      <c r="M77" s="57" t="s">
        <v>7</v>
      </c>
      <c r="N77" s="56">
        <f>IF(M77="5",I77,0)</f>
        <v>0</v>
      </c>
      <c r="Y77" s="56">
        <f>IF(AC77=0,J77,0)</f>
        <v>0</v>
      </c>
      <c r="Z77" s="56">
        <f>IF(AC77=15,J77,0)</f>
        <v>0</v>
      </c>
      <c r="AA77" s="56">
        <f>IF(AC77=21,J77,0)</f>
        <v>0</v>
      </c>
      <c r="AC77" s="58">
        <v>21</v>
      </c>
      <c r="AD77" s="58">
        <f>G77*0.334494773519164</f>
        <v>0</v>
      </c>
      <c r="AE77" s="58">
        <f>G77*(1-0.334494773519164)</f>
        <v>0</v>
      </c>
      <c r="AL77" s="58">
        <f>F77*AD77</f>
        <v>0</v>
      </c>
      <c r="AM77" s="58">
        <f>F77*AE77</f>
        <v>0</v>
      </c>
      <c r="AN77" s="59" t="s">
        <v>1619</v>
      </c>
      <c r="AO77" s="59" t="s">
        <v>1633</v>
      </c>
      <c r="AP77" s="47" t="s">
        <v>1635</v>
      </c>
    </row>
    <row r="78" spans="1:42" x14ac:dyDescent="0.2">
      <c r="D78" s="60" t="s">
        <v>1312</v>
      </c>
      <c r="F78" s="61">
        <v>18.989999999999998</v>
      </c>
    </row>
    <row r="79" spans="1:42" x14ac:dyDescent="0.2">
      <c r="A79" s="55" t="s">
        <v>36</v>
      </c>
      <c r="B79" s="55" t="s">
        <v>1169</v>
      </c>
      <c r="C79" s="55" t="s">
        <v>1215</v>
      </c>
      <c r="D79" s="55" t="s">
        <v>1727</v>
      </c>
      <c r="E79" s="55" t="s">
        <v>1574</v>
      </c>
      <c r="F79" s="56">
        <v>18.989999999999998</v>
      </c>
      <c r="G79" s="56">
        <v>0</v>
      </c>
      <c r="H79" s="56">
        <f>ROUND(F79*AD79,2)</f>
        <v>0</v>
      </c>
      <c r="I79" s="56">
        <f>J79-H79</f>
        <v>0</v>
      </c>
      <c r="J79" s="56">
        <f>ROUND(F79*G79,2)</f>
        <v>0</v>
      </c>
      <c r="K79" s="56">
        <v>1.1E-4</v>
      </c>
      <c r="L79" s="56">
        <f>F79*K79</f>
        <v>2.0888999999999999E-3</v>
      </c>
      <c r="M79" s="57" t="s">
        <v>7</v>
      </c>
      <c r="N79" s="56">
        <f>IF(M79="5",I79,0)</f>
        <v>0</v>
      </c>
      <c r="Y79" s="56">
        <f>IF(AC79=0,J79,0)</f>
        <v>0</v>
      </c>
      <c r="Z79" s="56">
        <f>IF(AC79=15,J79,0)</f>
        <v>0</v>
      </c>
      <c r="AA79" s="56">
        <f>IF(AC79=21,J79,0)</f>
        <v>0</v>
      </c>
      <c r="AC79" s="58">
        <v>21</v>
      </c>
      <c r="AD79" s="58">
        <f>G79*0.75</f>
        <v>0</v>
      </c>
      <c r="AE79" s="58">
        <f>G79*(1-0.75)</f>
        <v>0</v>
      </c>
      <c r="AL79" s="58">
        <f>F79*AD79</f>
        <v>0</v>
      </c>
      <c r="AM79" s="58">
        <f>F79*AE79</f>
        <v>0</v>
      </c>
      <c r="AN79" s="59" t="s">
        <v>1619</v>
      </c>
      <c r="AO79" s="59" t="s">
        <v>1633</v>
      </c>
      <c r="AP79" s="47" t="s">
        <v>1635</v>
      </c>
    </row>
    <row r="80" spans="1:42" x14ac:dyDescent="0.2">
      <c r="D80" s="60" t="s">
        <v>1291</v>
      </c>
      <c r="F80" s="61">
        <v>18.989999999999998</v>
      </c>
    </row>
    <row r="81" spans="1:42" x14ac:dyDescent="0.2">
      <c r="A81" s="55" t="s">
        <v>37</v>
      </c>
      <c r="B81" s="55" t="s">
        <v>1169</v>
      </c>
      <c r="C81" s="55" t="s">
        <v>1216</v>
      </c>
      <c r="D81" s="80" t="s">
        <v>1725</v>
      </c>
      <c r="E81" s="55" t="s">
        <v>1574</v>
      </c>
      <c r="F81" s="56">
        <v>18.989999999999998</v>
      </c>
      <c r="G81" s="56">
        <v>0</v>
      </c>
      <c r="H81" s="56">
        <f>ROUND(F81*AD81,2)</f>
        <v>0</v>
      </c>
      <c r="I81" s="56">
        <f>J81-H81</f>
        <v>0</v>
      </c>
      <c r="J81" s="56">
        <f>ROUND(F81*G81,2)</f>
        <v>0</v>
      </c>
      <c r="K81" s="56">
        <v>3.5000000000000001E-3</v>
      </c>
      <c r="L81" s="56">
        <f>F81*K81</f>
        <v>6.6464999999999996E-2</v>
      </c>
      <c r="M81" s="57" t="s">
        <v>7</v>
      </c>
      <c r="N81" s="56">
        <f>IF(M81="5",I81,0)</f>
        <v>0</v>
      </c>
      <c r="Y81" s="56">
        <f>IF(AC81=0,J81,0)</f>
        <v>0</v>
      </c>
      <c r="Z81" s="56">
        <f>IF(AC81=15,J81,0)</f>
        <v>0</v>
      </c>
      <c r="AA81" s="56">
        <f>IF(AC81=21,J81,0)</f>
        <v>0</v>
      </c>
      <c r="AC81" s="58">
        <v>21</v>
      </c>
      <c r="AD81" s="58">
        <f>G81*0.315275310834813</f>
        <v>0</v>
      </c>
      <c r="AE81" s="58">
        <f>G81*(1-0.315275310834813)</f>
        <v>0</v>
      </c>
      <c r="AL81" s="58">
        <f>F81*AD81</f>
        <v>0</v>
      </c>
      <c r="AM81" s="58">
        <f>F81*AE81</f>
        <v>0</v>
      </c>
      <c r="AN81" s="59" t="s">
        <v>1619</v>
      </c>
      <c r="AO81" s="59" t="s">
        <v>1633</v>
      </c>
      <c r="AP81" s="47" t="s">
        <v>1635</v>
      </c>
    </row>
    <row r="82" spans="1:42" x14ac:dyDescent="0.2">
      <c r="D82" s="60" t="s">
        <v>1291</v>
      </c>
      <c r="F82" s="61">
        <v>18.989999999999998</v>
      </c>
    </row>
    <row r="83" spans="1:42" x14ac:dyDescent="0.2">
      <c r="A83" s="62" t="s">
        <v>38</v>
      </c>
      <c r="B83" s="62" t="s">
        <v>1169</v>
      </c>
      <c r="C83" s="62" t="s">
        <v>1217</v>
      </c>
      <c r="D83" s="81" t="s">
        <v>1726</v>
      </c>
      <c r="E83" s="62" t="s">
        <v>1574</v>
      </c>
      <c r="F83" s="63">
        <v>19.940000000000001</v>
      </c>
      <c r="G83" s="63">
        <v>0</v>
      </c>
      <c r="H83" s="63">
        <f>ROUND(F83*AD83,2)</f>
        <v>0</v>
      </c>
      <c r="I83" s="63">
        <f>J83-H83</f>
        <v>0</v>
      </c>
      <c r="J83" s="63">
        <f>ROUND(F83*G83,2)</f>
        <v>0</v>
      </c>
      <c r="K83" s="63">
        <v>1.6E-2</v>
      </c>
      <c r="L83" s="63">
        <f>F83*K83</f>
        <v>0.31904000000000005</v>
      </c>
      <c r="M83" s="64" t="s">
        <v>1598</v>
      </c>
      <c r="N83" s="63">
        <f>IF(M83="5",I83,0)</f>
        <v>0</v>
      </c>
      <c r="Y83" s="63">
        <f>IF(AC83=0,J83,0)</f>
        <v>0</v>
      </c>
      <c r="Z83" s="63">
        <f>IF(AC83=15,J83,0)</f>
        <v>0</v>
      </c>
      <c r="AA83" s="63">
        <f>IF(AC83=21,J83,0)</f>
        <v>0</v>
      </c>
      <c r="AC83" s="58">
        <v>21</v>
      </c>
      <c r="AD83" s="58">
        <f>G83*1</f>
        <v>0</v>
      </c>
      <c r="AE83" s="58">
        <f>G83*(1-1)</f>
        <v>0</v>
      </c>
      <c r="AL83" s="58">
        <f>F83*AD83</f>
        <v>0</v>
      </c>
      <c r="AM83" s="58">
        <f>F83*AE83</f>
        <v>0</v>
      </c>
      <c r="AN83" s="59" t="s">
        <v>1619</v>
      </c>
      <c r="AO83" s="59" t="s">
        <v>1633</v>
      </c>
      <c r="AP83" s="47" t="s">
        <v>1635</v>
      </c>
    </row>
    <row r="84" spans="1:42" x14ac:dyDescent="0.2">
      <c r="D84" s="60" t="s">
        <v>1313</v>
      </c>
      <c r="F84" s="61">
        <v>19.940000000000001</v>
      </c>
    </row>
    <row r="85" spans="1:42" x14ac:dyDescent="0.2">
      <c r="A85" s="55" t="s">
        <v>39</v>
      </c>
      <c r="B85" s="55" t="s">
        <v>1169</v>
      </c>
      <c r="C85" s="55" t="s">
        <v>1218</v>
      </c>
      <c r="D85" s="55" t="s">
        <v>1314</v>
      </c>
      <c r="E85" s="55" t="s">
        <v>1574</v>
      </c>
      <c r="F85" s="56">
        <v>18.989999999999998</v>
      </c>
      <c r="G85" s="56">
        <v>0</v>
      </c>
      <c r="H85" s="56">
        <f>ROUND(F85*AD85,2)</f>
        <v>0</v>
      </c>
      <c r="I85" s="56">
        <f>J85-H85</f>
        <v>0</v>
      </c>
      <c r="J85" s="56">
        <f>ROUND(F85*G85,2)</f>
        <v>0</v>
      </c>
      <c r="K85" s="56">
        <v>1.1E-4</v>
      </c>
      <c r="L85" s="56">
        <f>F85*K85</f>
        <v>2.0888999999999999E-3</v>
      </c>
      <c r="M85" s="57" t="s">
        <v>7</v>
      </c>
      <c r="N85" s="56">
        <f>IF(M85="5",I85,0)</f>
        <v>0</v>
      </c>
      <c r="Y85" s="56">
        <f>IF(AC85=0,J85,0)</f>
        <v>0</v>
      </c>
      <c r="Z85" s="56">
        <f>IF(AC85=15,J85,0)</f>
        <v>0</v>
      </c>
      <c r="AA85" s="56">
        <f>IF(AC85=21,J85,0)</f>
        <v>0</v>
      </c>
      <c r="AC85" s="58">
        <v>21</v>
      </c>
      <c r="AD85" s="58">
        <f>G85*1</f>
        <v>0</v>
      </c>
      <c r="AE85" s="58">
        <f>G85*(1-1)</f>
        <v>0</v>
      </c>
      <c r="AL85" s="58">
        <f>F85*AD85</f>
        <v>0</v>
      </c>
      <c r="AM85" s="58">
        <f>F85*AE85</f>
        <v>0</v>
      </c>
      <c r="AN85" s="59" t="s">
        <v>1619</v>
      </c>
      <c r="AO85" s="59" t="s">
        <v>1633</v>
      </c>
      <c r="AP85" s="47" t="s">
        <v>1635</v>
      </c>
    </row>
    <row r="86" spans="1:42" x14ac:dyDescent="0.2">
      <c r="D86" s="60" t="s">
        <v>1291</v>
      </c>
      <c r="F86" s="61">
        <v>18.989999999999998</v>
      </c>
    </row>
    <row r="87" spans="1:42" x14ac:dyDescent="0.2">
      <c r="A87" s="55" t="s">
        <v>40</v>
      </c>
      <c r="B87" s="55" t="s">
        <v>1169</v>
      </c>
      <c r="C87" s="55" t="s">
        <v>1219</v>
      </c>
      <c r="D87" s="55" t="s">
        <v>1315</v>
      </c>
      <c r="E87" s="55" t="s">
        <v>1579</v>
      </c>
      <c r="F87" s="56">
        <v>16.2</v>
      </c>
      <c r="G87" s="56">
        <v>0</v>
      </c>
      <c r="H87" s="56">
        <f>ROUND(F87*AD87,2)</f>
        <v>0</v>
      </c>
      <c r="I87" s="56">
        <f>J87-H87</f>
        <v>0</v>
      </c>
      <c r="J87" s="56">
        <f>ROUND(F87*G87,2)</f>
        <v>0</v>
      </c>
      <c r="K87" s="56">
        <v>0</v>
      </c>
      <c r="L87" s="56">
        <f>F87*K87</f>
        <v>0</v>
      </c>
      <c r="M87" s="57" t="s">
        <v>7</v>
      </c>
      <c r="N87" s="56">
        <f>IF(M87="5",I87,0)</f>
        <v>0</v>
      </c>
      <c r="Y87" s="56">
        <f>IF(AC87=0,J87,0)</f>
        <v>0</v>
      </c>
      <c r="Z87" s="56">
        <f>IF(AC87=15,J87,0)</f>
        <v>0</v>
      </c>
      <c r="AA87" s="56">
        <f>IF(AC87=21,J87,0)</f>
        <v>0</v>
      </c>
      <c r="AC87" s="58">
        <v>21</v>
      </c>
      <c r="AD87" s="58">
        <f>G87*0</f>
        <v>0</v>
      </c>
      <c r="AE87" s="58">
        <f>G87*(1-0)</f>
        <v>0</v>
      </c>
      <c r="AL87" s="58">
        <f>F87*AD87</f>
        <v>0</v>
      </c>
      <c r="AM87" s="58">
        <f>F87*AE87</f>
        <v>0</v>
      </c>
      <c r="AN87" s="59" t="s">
        <v>1619</v>
      </c>
      <c r="AO87" s="59" t="s">
        <v>1633</v>
      </c>
      <c r="AP87" s="47" t="s">
        <v>1635</v>
      </c>
    </row>
    <row r="88" spans="1:42" x14ac:dyDescent="0.2">
      <c r="D88" s="60" t="s">
        <v>1316</v>
      </c>
      <c r="F88" s="61">
        <v>10.5</v>
      </c>
    </row>
    <row r="89" spans="1:42" x14ac:dyDescent="0.2">
      <c r="D89" s="60" t="s">
        <v>1317</v>
      </c>
      <c r="F89" s="61">
        <v>0.9</v>
      </c>
    </row>
    <row r="90" spans="1:42" x14ac:dyDescent="0.2">
      <c r="D90" s="60" t="s">
        <v>1318</v>
      </c>
      <c r="F90" s="61">
        <v>4.8</v>
      </c>
    </row>
    <row r="91" spans="1:42" x14ac:dyDescent="0.2">
      <c r="A91" s="55" t="s">
        <v>41</v>
      </c>
      <c r="B91" s="55" t="s">
        <v>1169</v>
      </c>
      <c r="C91" s="55" t="s">
        <v>1220</v>
      </c>
      <c r="D91" s="55" t="s">
        <v>1319</v>
      </c>
      <c r="E91" s="55" t="s">
        <v>1579</v>
      </c>
      <c r="F91" s="56">
        <v>0.95</v>
      </c>
      <c r="G91" s="56">
        <v>0</v>
      </c>
      <c r="H91" s="56">
        <f>ROUND(F91*AD91,2)</f>
        <v>0</v>
      </c>
      <c r="I91" s="56">
        <f>J91-H91</f>
        <v>0</v>
      </c>
      <c r="J91" s="56">
        <f>ROUND(F91*G91,2)</f>
        <v>0</v>
      </c>
      <c r="K91" s="56">
        <v>2.9999999999999997E-4</v>
      </c>
      <c r="L91" s="56">
        <f>F91*K91</f>
        <v>2.8499999999999999E-4</v>
      </c>
      <c r="M91" s="57" t="s">
        <v>7</v>
      </c>
      <c r="N91" s="56">
        <f>IF(M91="5",I91,0)</f>
        <v>0</v>
      </c>
      <c r="Y91" s="56">
        <f>IF(AC91=0,J91,0)</f>
        <v>0</v>
      </c>
      <c r="Z91" s="56">
        <f>IF(AC91=15,J91,0)</f>
        <v>0</v>
      </c>
      <c r="AA91" s="56">
        <f>IF(AC91=21,J91,0)</f>
        <v>0</v>
      </c>
      <c r="AC91" s="58">
        <v>21</v>
      </c>
      <c r="AD91" s="58">
        <f>G91*1</f>
        <v>0</v>
      </c>
      <c r="AE91" s="58">
        <f>G91*(1-1)</f>
        <v>0</v>
      </c>
      <c r="AL91" s="58">
        <f>F91*AD91</f>
        <v>0</v>
      </c>
      <c r="AM91" s="58">
        <f>F91*AE91</f>
        <v>0</v>
      </c>
      <c r="AN91" s="59" t="s">
        <v>1619</v>
      </c>
      <c r="AO91" s="59" t="s">
        <v>1633</v>
      </c>
      <c r="AP91" s="47" t="s">
        <v>1635</v>
      </c>
    </row>
    <row r="92" spans="1:42" x14ac:dyDescent="0.2">
      <c r="D92" s="60" t="s">
        <v>1320</v>
      </c>
      <c r="F92" s="61">
        <v>0.95</v>
      </c>
    </row>
    <row r="93" spans="1:42" x14ac:dyDescent="0.2">
      <c r="A93" s="55" t="s">
        <v>42</v>
      </c>
      <c r="B93" s="55" t="s">
        <v>1169</v>
      </c>
      <c r="C93" s="55" t="s">
        <v>1221</v>
      </c>
      <c r="D93" s="55" t="s">
        <v>1321</v>
      </c>
      <c r="E93" s="55" t="s">
        <v>1579</v>
      </c>
      <c r="F93" s="56">
        <v>11.03</v>
      </c>
      <c r="G93" s="56">
        <v>0</v>
      </c>
      <c r="H93" s="56">
        <f>ROUND(F93*AD93,2)</f>
        <v>0</v>
      </c>
      <c r="I93" s="56">
        <f>J93-H93</f>
        <v>0</v>
      </c>
      <c r="J93" s="56">
        <f>ROUND(F93*G93,2)</f>
        <v>0</v>
      </c>
      <c r="K93" s="56">
        <v>2.9999999999999997E-4</v>
      </c>
      <c r="L93" s="56">
        <f>F93*K93</f>
        <v>3.3089999999999994E-3</v>
      </c>
      <c r="M93" s="57" t="s">
        <v>7</v>
      </c>
      <c r="N93" s="56">
        <f>IF(M93="5",I93,0)</f>
        <v>0</v>
      </c>
      <c r="Y93" s="56">
        <f>IF(AC93=0,J93,0)</f>
        <v>0</v>
      </c>
      <c r="Z93" s="56">
        <f>IF(AC93=15,J93,0)</f>
        <v>0</v>
      </c>
      <c r="AA93" s="56">
        <f>IF(AC93=21,J93,0)</f>
        <v>0</v>
      </c>
      <c r="AC93" s="58">
        <v>21</v>
      </c>
      <c r="AD93" s="58">
        <f>G93*1</f>
        <v>0</v>
      </c>
      <c r="AE93" s="58">
        <f>G93*(1-1)</f>
        <v>0</v>
      </c>
      <c r="AL93" s="58">
        <f>F93*AD93</f>
        <v>0</v>
      </c>
      <c r="AM93" s="58">
        <f>F93*AE93</f>
        <v>0</v>
      </c>
      <c r="AN93" s="59" t="s">
        <v>1619</v>
      </c>
      <c r="AO93" s="59" t="s">
        <v>1633</v>
      </c>
      <c r="AP93" s="47" t="s">
        <v>1635</v>
      </c>
    </row>
    <row r="94" spans="1:42" x14ac:dyDescent="0.2">
      <c r="D94" s="60" t="s">
        <v>1322</v>
      </c>
      <c r="F94" s="61">
        <v>11.03</v>
      </c>
    </row>
    <row r="95" spans="1:42" x14ac:dyDescent="0.2">
      <c r="A95" s="55" t="s">
        <v>43</v>
      </c>
      <c r="B95" s="55" t="s">
        <v>1169</v>
      </c>
      <c r="C95" s="55" t="s">
        <v>1222</v>
      </c>
      <c r="D95" s="55" t="s">
        <v>1323</v>
      </c>
      <c r="E95" s="55" t="s">
        <v>1579</v>
      </c>
      <c r="F95" s="56">
        <v>5.04</v>
      </c>
      <c r="G95" s="56">
        <v>0</v>
      </c>
      <c r="H95" s="56">
        <f>ROUND(F95*AD95,2)</f>
        <v>0</v>
      </c>
      <c r="I95" s="56">
        <f>J95-H95</f>
        <v>0</v>
      </c>
      <c r="J95" s="56">
        <f>ROUND(F95*G95,2)</f>
        <v>0</v>
      </c>
      <c r="K95" s="56">
        <v>2.9999999999999997E-4</v>
      </c>
      <c r="L95" s="56">
        <f>F95*K95</f>
        <v>1.5119999999999999E-3</v>
      </c>
      <c r="M95" s="57" t="s">
        <v>7</v>
      </c>
      <c r="N95" s="56">
        <f>IF(M95="5",I95,0)</f>
        <v>0</v>
      </c>
      <c r="Y95" s="56">
        <f>IF(AC95=0,J95,0)</f>
        <v>0</v>
      </c>
      <c r="Z95" s="56">
        <f>IF(AC95=15,J95,0)</f>
        <v>0</v>
      </c>
      <c r="AA95" s="56">
        <f>IF(AC95=21,J95,0)</f>
        <v>0</v>
      </c>
      <c r="AC95" s="58">
        <v>21</v>
      </c>
      <c r="AD95" s="58">
        <f>G95*1</f>
        <v>0</v>
      </c>
      <c r="AE95" s="58">
        <f>G95*(1-1)</f>
        <v>0</v>
      </c>
      <c r="AL95" s="58">
        <f>F95*AD95</f>
        <v>0</v>
      </c>
      <c r="AM95" s="58">
        <f>F95*AE95</f>
        <v>0</v>
      </c>
      <c r="AN95" s="59" t="s">
        <v>1619</v>
      </c>
      <c r="AO95" s="59" t="s">
        <v>1633</v>
      </c>
      <c r="AP95" s="47" t="s">
        <v>1635</v>
      </c>
    </row>
    <row r="96" spans="1:42" x14ac:dyDescent="0.2">
      <c r="D96" s="60" t="s">
        <v>1324</v>
      </c>
      <c r="F96" s="61">
        <v>5.04</v>
      </c>
    </row>
    <row r="97" spans="1:42" x14ac:dyDescent="0.2">
      <c r="A97" s="55" t="s">
        <v>44</v>
      </c>
      <c r="B97" s="55" t="s">
        <v>1169</v>
      </c>
      <c r="C97" s="55" t="s">
        <v>1223</v>
      </c>
      <c r="D97" s="55" t="s">
        <v>1325</v>
      </c>
      <c r="E97" s="55" t="s">
        <v>1575</v>
      </c>
      <c r="F97" s="56">
        <v>0.39</v>
      </c>
      <c r="G97" s="56">
        <v>0</v>
      </c>
      <c r="H97" s="56">
        <f>ROUND(F97*AD97,2)</f>
        <v>0</v>
      </c>
      <c r="I97" s="56">
        <f>J97-H97</f>
        <v>0</v>
      </c>
      <c r="J97" s="56">
        <f>ROUND(F97*G97,2)</f>
        <v>0</v>
      </c>
      <c r="K97" s="56">
        <v>0</v>
      </c>
      <c r="L97" s="56">
        <f>F97*K97</f>
        <v>0</v>
      </c>
      <c r="M97" s="57" t="s">
        <v>11</v>
      </c>
      <c r="N97" s="56">
        <f>IF(M97="5",I97,0)</f>
        <v>0</v>
      </c>
      <c r="Y97" s="56">
        <f>IF(AC97=0,J97,0)</f>
        <v>0</v>
      </c>
      <c r="Z97" s="56">
        <f>IF(AC97=15,J97,0)</f>
        <v>0</v>
      </c>
      <c r="AA97" s="56">
        <f>IF(AC97=21,J97,0)</f>
        <v>0</v>
      </c>
      <c r="AC97" s="58">
        <v>21</v>
      </c>
      <c r="AD97" s="58">
        <f>G97*0</f>
        <v>0</v>
      </c>
      <c r="AE97" s="58">
        <f>G97*(1-0)</f>
        <v>0</v>
      </c>
      <c r="AL97" s="58">
        <f>F97*AD97</f>
        <v>0</v>
      </c>
      <c r="AM97" s="58">
        <f>F97*AE97</f>
        <v>0</v>
      </c>
      <c r="AN97" s="59" t="s">
        <v>1619</v>
      </c>
      <c r="AO97" s="59" t="s">
        <v>1633</v>
      </c>
      <c r="AP97" s="47" t="s">
        <v>1635</v>
      </c>
    </row>
    <row r="98" spans="1:42" x14ac:dyDescent="0.2">
      <c r="D98" s="60" t="s">
        <v>1326</v>
      </c>
      <c r="F98" s="61">
        <v>0.39</v>
      </c>
    </row>
    <row r="99" spans="1:42" x14ac:dyDescent="0.2">
      <c r="A99" s="52"/>
      <c r="B99" s="53" t="s">
        <v>1169</v>
      </c>
      <c r="C99" s="53" t="s">
        <v>778</v>
      </c>
      <c r="D99" s="248" t="s">
        <v>1327</v>
      </c>
      <c r="E99" s="249"/>
      <c r="F99" s="249"/>
      <c r="G99" s="249"/>
      <c r="H99" s="54">
        <f>SUM(H100:H102)</f>
        <v>0</v>
      </c>
      <c r="I99" s="54">
        <f>SUM(I100:I102)</f>
        <v>0</v>
      </c>
      <c r="J99" s="54">
        <f>H99+I99</f>
        <v>0</v>
      </c>
      <c r="K99" s="47"/>
      <c r="L99" s="54">
        <f>SUM(L100:L102)</f>
        <v>8.7779999999999987E-4</v>
      </c>
      <c r="O99" s="54">
        <f>IF(P99="PR",J99,SUM(N100:N102))</f>
        <v>0</v>
      </c>
      <c r="P99" s="47" t="s">
        <v>1602</v>
      </c>
      <c r="Q99" s="54">
        <f>IF(P99="HS",H99,0)</f>
        <v>0</v>
      </c>
      <c r="R99" s="54">
        <f>IF(P99="HS",I99-O99,0)</f>
        <v>0</v>
      </c>
      <c r="S99" s="54">
        <f>IF(P99="PS",H99,0)</f>
        <v>0</v>
      </c>
      <c r="T99" s="54">
        <f>IF(P99="PS",I99-O99,0)</f>
        <v>0</v>
      </c>
      <c r="U99" s="54">
        <f>IF(P99="MP",H99,0)</f>
        <v>0</v>
      </c>
      <c r="V99" s="54">
        <f>IF(P99="MP",I99-O99,0)</f>
        <v>0</v>
      </c>
      <c r="W99" s="54">
        <f>IF(P99="OM",H99,0)</f>
        <v>0</v>
      </c>
      <c r="X99" s="47" t="s">
        <v>1169</v>
      </c>
      <c r="AH99" s="54">
        <f>SUM(Y100:Y102)</f>
        <v>0</v>
      </c>
      <c r="AI99" s="54">
        <f>SUM(Z100:Z102)</f>
        <v>0</v>
      </c>
      <c r="AJ99" s="54">
        <f>SUM(AA100:AA102)</f>
        <v>0</v>
      </c>
    </row>
    <row r="100" spans="1:42" x14ac:dyDescent="0.2">
      <c r="A100" s="55" t="s">
        <v>45</v>
      </c>
      <c r="B100" s="55" t="s">
        <v>1169</v>
      </c>
      <c r="C100" s="55" t="s">
        <v>1224</v>
      </c>
      <c r="D100" s="55" t="s">
        <v>1328</v>
      </c>
      <c r="E100" s="55" t="s">
        <v>1574</v>
      </c>
      <c r="F100" s="56">
        <v>4.18</v>
      </c>
      <c r="G100" s="56">
        <v>0</v>
      </c>
      <c r="H100" s="56">
        <f>ROUND(F100*AD100,2)</f>
        <v>0</v>
      </c>
      <c r="I100" s="56">
        <f>J100-H100</f>
        <v>0</v>
      </c>
      <c r="J100" s="56">
        <f>ROUND(F100*G100,2)</f>
        <v>0</v>
      </c>
      <c r="K100" s="56">
        <v>6.9999999999999994E-5</v>
      </c>
      <c r="L100" s="56">
        <f>F100*K100</f>
        <v>2.9259999999999996E-4</v>
      </c>
      <c r="M100" s="57" t="s">
        <v>7</v>
      </c>
      <c r="N100" s="56">
        <f>IF(M100="5",I100,0)</f>
        <v>0</v>
      </c>
      <c r="Y100" s="56">
        <f>IF(AC100=0,J100,0)</f>
        <v>0</v>
      </c>
      <c r="Z100" s="56">
        <f>IF(AC100=15,J100,0)</f>
        <v>0</v>
      </c>
      <c r="AA100" s="56">
        <f>IF(AC100=21,J100,0)</f>
        <v>0</v>
      </c>
      <c r="AC100" s="58">
        <v>21</v>
      </c>
      <c r="AD100" s="58">
        <f>G100*0.30859375</f>
        <v>0</v>
      </c>
      <c r="AE100" s="58">
        <f>G100*(1-0.30859375)</f>
        <v>0</v>
      </c>
      <c r="AL100" s="58">
        <f>F100*AD100</f>
        <v>0</v>
      </c>
      <c r="AM100" s="58">
        <f>F100*AE100</f>
        <v>0</v>
      </c>
      <c r="AN100" s="59" t="s">
        <v>1620</v>
      </c>
      <c r="AO100" s="59" t="s">
        <v>1633</v>
      </c>
      <c r="AP100" s="47" t="s">
        <v>1635</v>
      </c>
    </row>
    <row r="101" spans="1:42" x14ac:dyDescent="0.2">
      <c r="D101" s="60" t="s">
        <v>1329</v>
      </c>
      <c r="F101" s="61">
        <v>4.18</v>
      </c>
    </row>
    <row r="102" spans="1:42" x14ac:dyDescent="0.2">
      <c r="A102" s="55" t="s">
        <v>46</v>
      </c>
      <c r="B102" s="55" t="s">
        <v>1169</v>
      </c>
      <c r="C102" s="55" t="s">
        <v>1225</v>
      </c>
      <c r="D102" s="55" t="s">
        <v>1728</v>
      </c>
      <c r="E102" s="55" t="s">
        <v>1574</v>
      </c>
      <c r="F102" s="56">
        <v>4.18</v>
      </c>
      <c r="G102" s="56">
        <v>0</v>
      </c>
      <c r="H102" s="56">
        <f>ROUND(F102*AD102,2)</f>
        <v>0</v>
      </c>
      <c r="I102" s="56">
        <f>J102-H102</f>
        <v>0</v>
      </c>
      <c r="J102" s="56">
        <f>ROUND(F102*G102,2)</f>
        <v>0</v>
      </c>
      <c r="K102" s="56">
        <v>1.3999999999999999E-4</v>
      </c>
      <c r="L102" s="56">
        <f>F102*K102</f>
        <v>5.8519999999999991E-4</v>
      </c>
      <c r="M102" s="57" t="s">
        <v>7</v>
      </c>
      <c r="N102" s="56">
        <f>IF(M102="5",I102,0)</f>
        <v>0</v>
      </c>
      <c r="Y102" s="56">
        <f>IF(AC102=0,J102,0)</f>
        <v>0</v>
      </c>
      <c r="Z102" s="56">
        <f>IF(AC102=15,J102,0)</f>
        <v>0</v>
      </c>
      <c r="AA102" s="56">
        <f>IF(AC102=21,J102,0)</f>
        <v>0</v>
      </c>
      <c r="AC102" s="58">
        <v>21</v>
      </c>
      <c r="AD102" s="58">
        <f>G102*0.45045871559633</f>
        <v>0</v>
      </c>
      <c r="AE102" s="58">
        <f>G102*(1-0.45045871559633)</f>
        <v>0</v>
      </c>
      <c r="AL102" s="58">
        <f>F102*AD102</f>
        <v>0</v>
      </c>
      <c r="AM102" s="58">
        <f>F102*AE102</f>
        <v>0</v>
      </c>
      <c r="AN102" s="59" t="s">
        <v>1620</v>
      </c>
      <c r="AO102" s="59" t="s">
        <v>1633</v>
      </c>
      <c r="AP102" s="47" t="s">
        <v>1635</v>
      </c>
    </row>
    <row r="103" spans="1:42" x14ac:dyDescent="0.2">
      <c r="D103" s="60" t="s">
        <v>1329</v>
      </c>
      <c r="F103" s="61">
        <v>4.18</v>
      </c>
    </row>
    <row r="104" spans="1:42" x14ac:dyDescent="0.2">
      <c r="A104" s="52"/>
      <c r="B104" s="53" t="s">
        <v>1169</v>
      </c>
      <c r="C104" s="53" t="s">
        <v>99</v>
      </c>
      <c r="D104" s="248" t="s">
        <v>1330</v>
      </c>
      <c r="E104" s="249"/>
      <c r="F104" s="249"/>
      <c r="G104" s="249"/>
      <c r="H104" s="54">
        <f>SUM(H105:H113)</f>
        <v>0</v>
      </c>
      <c r="I104" s="54">
        <f>SUM(I105:I113)</f>
        <v>0</v>
      </c>
      <c r="J104" s="54">
        <f>H104+I104</f>
        <v>0</v>
      </c>
      <c r="K104" s="47"/>
      <c r="L104" s="54">
        <f>SUM(L105:L113)</f>
        <v>1.8458800000000001E-2</v>
      </c>
      <c r="O104" s="54">
        <f>IF(P104="PR",J104,SUM(N105:N113))</f>
        <v>0</v>
      </c>
      <c r="P104" s="47" t="s">
        <v>1601</v>
      </c>
      <c r="Q104" s="54">
        <f>IF(P104="HS",H104,0)</f>
        <v>0</v>
      </c>
      <c r="R104" s="54">
        <f>IF(P104="HS",I104-O104,0)</f>
        <v>0</v>
      </c>
      <c r="S104" s="54">
        <f>IF(P104="PS",H104,0)</f>
        <v>0</v>
      </c>
      <c r="T104" s="54">
        <f>IF(P104="PS",I104-O104,0)</f>
        <v>0</v>
      </c>
      <c r="U104" s="54">
        <f>IF(P104="MP",H104,0)</f>
        <v>0</v>
      </c>
      <c r="V104" s="54">
        <f>IF(P104="MP",I104-O104,0)</f>
        <v>0</v>
      </c>
      <c r="W104" s="54">
        <f>IF(P104="OM",H104,0)</f>
        <v>0</v>
      </c>
      <c r="X104" s="47" t="s">
        <v>1169</v>
      </c>
      <c r="AH104" s="54">
        <f>SUM(Y105:Y113)</f>
        <v>0</v>
      </c>
      <c r="AI104" s="54">
        <f>SUM(Z105:Z113)</f>
        <v>0</v>
      </c>
      <c r="AJ104" s="54">
        <f>SUM(AA105:AA113)</f>
        <v>0</v>
      </c>
    </row>
    <row r="105" spans="1:42" x14ac:dyDescent="0.2">
      <c r="A105" s="55" t="s">
        <v>47</v>
      </c>
      <c r="B105" s="55" t="s">
        <v>1169</v>
      </c>
      <c r="C105" s="55" t="s">
        <v>1226</v>
      </c>
      <c r="D105" s="55" t="s">
        <v>1331</v>
      </c>
      <c r="E105" s="55" t="s">
        <v>1577</v>
      </c>
      <c r="F105" s="56">
        <v>1</v>
      </c>
      <c r="G105" s="56">
        <v>0</v>
      </c>
      <c r="H105" s="56">
        <f>ROUND(F105*AD105,2)</f>
        <v>0</v>
      </c>
      <c r="I105" s="56">
        <f>J105-H105</f>
        <v>0</v>
      </c>
      <c r="J105" s="56">
        <f>ROUND(F105*G105,2)</f>
        <v>0</v>
      </c>
      <c r="K105" s="56">
        <v>0</v>
      </c>
      <c r="L105" s="56">
        <f>F105*K105</f>
        <v>0</v>
      </c>
      <c r="M105" s="57" t="s">
        <v>7</v>
      </c>
      <c r="N105" s="56">
        <f>IF(M105="5",I105,0)</f>
        <v>0</v>
      </c>
      <c r="Y105" s="56">
        <f>IF(AC105=0,J105,0)</f>
        <v>0</v>
      </c>
      <c r="Z105" s="56">
        <f>IF(AC105=15,J105,0)</f>
        <v>0</v>
      </c>
      <c r="AA105" s="56">
        <f>IF(AC105=21,J105,0)</f>
        <v>0</v>
      </c>
      <c r="AC105" s="58">
        <v>21</v>
      </c>
      <c r="AD105" s="58">
        <f>G105*0.297029702970297</f>
        <v>0</v>
      </c>
      <c r="AE105" s="58">
        <f>G105*(1-0.297029702970297)</f>
        <v>0</v>
      </c>
      <c r="AL105" s="58">
        <f>F105*AD105</f>
        <v>0</v>
      </c>
      <c r="AM105" s="58">
        <f>F105*AE105</f>
        <v>0</v>
      </c>
      <c r="AN105" s="59" t="s">
        <v>1621</v>
      </c>
      <c r="AO105" s="59" t="s">
        <v>1634</v>
      </c>
      <c r="AP105" s="47" t="s">
        <v>1635</v>
      </c>
    </row>
    <row r="106" spans="1:42" x14ac:dyDescent="0.2">
      <c r="D106" s="60" t="s">
        <v>1296</v>
      </c>
      <c r="F106" s="61">
        <v>1</v>
      </c>
    </row>
    <row r="107" spans="1:42" x14ac:dyDescent="0.2">
      <c r="A107" s="55" t="s">
        <v>48</v>
      </c>
      <c r="B107" s="55" t="s">
        <v>1169</v>
      </c>
      <c r="C107" s="55" t="s">
        <v>1227</v>
      </c>
      <c r="D107" s="55" t="s">
        <v>1705</v>
      </c>
      <c r="E107" s="55" t="s">
        <v>1577</v>
      </c>
      <c r="F107" s="56">
        <v>1</v>
      </c>
      <c r="G107" s="56">
        <v>0</v>
      </c>
      <c r="H107" s="56">
        <f>ROUND(F107*AD107,2)</f>
        <v>0</v>
      </c>
      <c r="I107" s="56">
        <f>J107-H107</f>
        <v>0</v>
      </c>
      <c r="J107" s="56">
        <f>ROUND(F107*G107,2)</f>
        <v>0</v>
      </c>
      <c r="K107" s="56">
        <v>4.0000000000000002E-4</v>
      </c>
      <c r="L107" s="56">
        <f>F107*K107</f>
        <v>4.0000000000000002E-4</v>
      </c>
      <c r="M107" s="57" t="s">
        <v>7</v>
      </c>
      <c r="N107" s="56">
        <f>IF(M107="5",I107,0)</f>
        <v>0</v>
      </c>
      <c r="Y107" s="56">
        <f>IF(AC107=0,J107,0)</f>
        <v>0</v>
      </c>
      <c r="Z107" s="56">
        <f>IF(AC107=15,J107,0)</f>
        <v>0</v>
      </c>
      <c r="AA107" s="56">
        <f>IF(AC107=21,J107,0)</f>
        <v>0</v>
      </c>
      <c r="AC107" s="58">
        <v>21</v>
      </c>
      <c r="AD107" s="58">
        <f>G107*1</f>
        <v>0</v>
      </c>
      <c r="AE107" s="58">
        <f>G107*(1-1)</f>
        <v>0</v>
      </c>
      <c r="AL107" s="58">
        <f>F107*AD107</f>
        <v>0</v>
      </c>
      <c r="AM107" s="58">
        <f>F107*AE107</f>
        <v>0</v>
      </c>
      <c r="AN107" s="59" t="s">
        <v>1621</v>
      </c>
      <c r="AO107" s="59" t="s">
        <v>1634</v>
      </c>
      <c r="AP107" s="47" t="s">
        <v>1635</v>
      </c>
    </row>
    <row r="108" spans="1:42" x14ac:dyDescent="0.2">
      <c r="D108" s="60" t="s">
        <v>1296</v>
      </c>
      <c r="F108" s="61">
        <v>1</v>
      </c>
    </row>
    <row r="109" spans="1:42" x14ac:dyDescent="0.2">
      <c r="A109" s="55" t="s">
        <v>49</v>
      </c>
      <c r="B109" s="55" t="s">
        <v>1169</v>
      </c>
      <c r="C109" s="55" t="s">
        <v>1228</v>
      </c>
      <c r="D109" s="55" t="s">
        <v>1332</v>
      </c>
      <c r="E109" s="55" t="s">
        <v>1577</v>
      </c>
      <c r="F109" s="56">
        <v>1</v>
      </c>
      <c r="G109" s="56">
        <v>0</v>
      </c>
      <c r="H109" s="56">
        <f>ROUND(F109*AD109,2)</f>
        <v>0</v>
      </c>
      <c r="I109" s="56">
        <f>J109-H109</f>
        <v>0</v>
      </c>
      <c r="J109" s="56">
        <f>ROUND(F109*G109,2)</f>
        <v>0</v>
      </c>
      <c r="K109" s="56">
        <v>2.14E-3</v>
      </c>
      <c r="L109" s="56">
        <f>F109*K109</f>
        <v>2.14E-3</v>
      </c>
      <c r="M109" s="57" t="s">
        <v>7</v>
      </c>
      <c r="N109" s="56">
        <f>IF(M109="5",I109,0)</f>
        <v>0</v>
      </c>
      <c r="Y109" s="56">
        <f>IF(AC109=0,J109,0)</f>
        <v>0</v>
      </c>
      <c r="Z109" s="56">
        <f>IF(AC109=15,J109,0)</f>
        <v>0</v>
      </c>
      <c r="AA109" s="56">
        <f>IF(AC109=21,J109,0)</f>
        <v>0</v>
      </c>
      <c r="AC109" s="58">
        <v>21</v>
      </c>
      <c r="AD109" s="58">
        <f>G109*0.474254742547426</f>
        <v>0</v>
      </c>
      <c r="AE109" s="58">
        <f>G109*(1-0.474254742547426)</f>
        <v>0</v>
      </c>
      <c r="AL109" s="58">
        <f>F109*AD109</f>
        <v>0</v>
      </c>
      <c r="AM109" s="58">
        <f>F109*AE109</f>
        <v>0</v>
      </c>
      <c r="AN109" s="59" t="s">
        <v>1621</v>
      </c>
      <c r="AO109" s="59" t="s">
        <v>1634</v>
      </c>
      <c r="AP109" s="47" t="s">
        <v>1635</v>
      </c>
    </row>
    <row r="110" spans="1:42" x14ac:dyDescent="0.2">
      <c r="D110" s="60" t="s">
        <v>1296</v>
      </c>
      <c r="F110" s="61">
        <v>1</v>
      </c>
    </row>
    <row r="111" spans="1:42" x14ac:dyDescent="0.2">
      <c r="A111" s="55" t="s">
        <v>50</v>
      </c>
      <c r="B111" s="55" t="s">
        <v>1169</v>
      </c>
      <c r="C111" s="55" t="s">
        <v>1229</v>
      </c>
      <c r="D111" s="55" t="s">
        <v>1706</v>
      </c>
      <c r="E111" s="55" t="s">
        <v>1577</v>
      </c>
      <c r="F111" s="56">
        <v>1</v>
      </c>
      <c r="G111" s="56">
        <v>0</v>
      </c>
      <c r="H111" s="56">
        <f>ROUND(F111*AD111,2)</f>
        <v>0</v>
      </c>
      <c r="I111" s="56">
        <f>J111-H111</f>
        <v>0</v>
      </c>
      <c r="J111" s="56">
        <f>ROUND(F111*G111,2)</f>
        <v>0</v>
      </c>
      <c r="K111" s="56">
        <v>1.4999999999999999E-2</v>
      </c>
      <c r="L111" s="56">
        <f>F111*K111</f>
        <v>1.4999999999999999E-2</v>
      </c>
      <c r="M111" s="57" t="s">
        <v>7</v>
      </c>
      <c r="N111" s="56">
        <f>IF(M111="5",I111,0)</f>
        <v>0</v>
      </c>
      <c r="Y111" s="56">
        <f>IF(AC111=0,J111,0)</f>
        <v>0</v>
      </c>
      <c r="Z111" s="56">
        <f>IF(AC111=15,J111,0)</f>
        <v>0</v>
      </c>
      <c r="AA111" s="56">
        <f>IF(AC111=21,J111,0)</f>
        <v>0</v>
      </c>
      <c r="AC111" s="58">
        <v>21</v>
      </c>
      <c r="AD111" s="58">
        <f>G111*1</f>
        <v>0</v>
      </c>
      <c r="AE111" s="58">
        <f>G111*(1-1)</f>
        <v>0</v>
      </c>
      <c r="AL111" s="58">
        <f>F111*AD111</f>
        <v>0</v>
      </c>
      <c r="AM111" s="58">
        <f>F111*AE111</f>
        <v>0</v>
      </c>
      <c r="AN111" s="59" t="s">
        <v>1621</v>
      </c>
      <c r="AO111" s="59" t="s">
        <v>1634</v>
      </c>
      <c r="AP111" s="47" t="s">
        <v>1635</v>
      </c>
    </row>
    <row r="112" spans="1:42" x14ac:dyDescent="0.2">
      <c r="D112" s="60" t="s">
        <v>1296</v>
      </c>
      <c r="F112" s="61">
        <v>1</v>
      </c>
    </row>
    <row r="113" spans="1:42" x14ac:dyDescent="0.2">
      <c r="A113" s="55" t="s">
        <v>51</v>
      </c>
      <c r="B113" s="55" t="s">
        <v>1169</v>
      </c>
      <c r="C113" s="55" t="s">
        <v>1230</v>
      </c>
      <c r="D113" s="55" t="s">
        <v>1333</v>
      </c>
      <c r="E113" s="55" t="s">
        <v>1574</v>
      </c>
      <c r="F113" s="56">
        <v>22.97</v>
      </c>
      <c r="G113" s="56">
        <v>0</v>
      </c>
      <c r="H113" s="56">
        <f>ROUND(F113*AD113,2)</f>
        <v>0</v>
      </c>
      <c r="I113" s="56">
        <f>J113-H113</f>
        <v>0</v>
      </c>
      <c r="J113" s="56">
        <f>ROUND(F113*G113,2)</f>
        <v>0</v>
      </c>
      <c r="K113" s="56">
        <v>4.0000000000000003E-5</v>
      </c>
      <c r="L113" s="56">
        <f>F113*K113</f>
        <v>9.188E-4</v>
      </c>
      <c r="M113" s="57" t="s">
        <v>7</v>
      </c>
      <c r="N113" s="56">
        <f>IF(M113="5",I113,0)</f>
        <v>0</v>
      </c>
      <c r="Y113" s="56">
        <f>IF(AC113=0,J113,0)</f>
        <v>0</v>
      </c>
      <c r="Z113" s="56">
        <f>IF(AC113=15,J113,0)</f>
        <v>0</v>
      </c>
      <c r="AA113" s="56">
        <f>IF(AC113=21,J113,0)</f>
        <v>0</v>
      </c>
      <c r="AC113" s="58">
        <v>21</v>
      </c>
      <c r="AD113" s="58">
        <f>G113*0.0193808882907133</f>
        <v>0</v>
      </c>
      <c r="AE113" s="58">
        <f>G113*(1-0.0193808882907133)</f>
        <v>0</v>
      </c>
      <c r="AL113" s="58">
        <f>F113*AD113</f>
        <v>0</v>
      </c>
      <c r="AM113" s="58">
        <f>F113*AE113</f>
        <v>0</v>
      </c>
      <c r="AN113" s="59" t="s">
        <v>1621</v>
      </c>
      <c r="AO113" s="59" t="s">
        <v>1634</v>
      </c>
      <c r="AP113" s="47" t="s">
        <v>1635</v>
      </c>
    </row>
    <row r="114" spans="1:42" x14ac:dyDescent="0.2">
      <c r="D114" s="60" t="s">
        <v>1334</v>
      </c>
      <c r="F114" s="61">
        <v>22.97</v>
      </c>
    </row>
    <row r="115" spans="1:42" x14ac:dyDescent="0.2">
      <c r="A115" s="52"/>
      <c r="B115" s="53" t="s">
        <v>1169</v>
      </c>
      <c r="C115" s="53" t="s">
        <v>100</v>
      </c>
      <c r="D115" s="248" t="s">
        <v>1335</v>
      </c>
      <c r="E115" s="249"/>
      <c r="F115" s="249"/>
      <c r="G115" s="249"/>
      <c r="H115" s="54">
        <f>SUM(H116:H121)</f>
        <v>0</v>
      </c>
      <c r="I115" s="54">
        <f>SUM(I116:I121)</f>
        <v>0</v>
      </c>
      <c r="J115" s="54">
        <f>H115+I115</f>
        <v>0</v>
      </c>
      <c r="K115" s="47"/>
      <c r="L115" s="54">
        <f>SUM(L116:L121)</f>
        <v>7.6700000000000018E-2</v>
      </c>
      <c r="O115" s="54">
        <f>IF(P115="PR",J115,SUM(N116:N121))</f>
        <v>0</v>
      </c>
      <c r="P115" s="47" t="s">
        <v>1601</v>
      </c>
      <c r="Q115" s="54">
        <f>IF(P115="HS",H115,0)</f>
        <v>0</v>
      </c>
      <c r="R115" s="54">
        <f>IF(P115="HS",I115-O115,0)</f>
        <v>0</v>
      </c>
      <c r="S115" s="54">
        <f>IF(P115="PS",H115,0)</f>
        <v>0</v>
      </c>
      <c r="T115" s="54">
        <f>IF(P115="PS",I115-O115,0)</f>
        <v>0</v>
      </c>
      <c r="U115" s="54">
        <f>IF(P115="MP",H115,0)</f>
        <v>0</v>
      </c>
      <c r="V115" s="54">
        <f>IF(P115="MP",I115-O115,0)</f>
        <v>0</v>
      </c>
      <c r="W115" s="54">
        <f>IF(P115="OM",H115,0)</f>
        <v>0</v>
      </c>
      <c r="X115" s="47" t="s">
        <v>1169</v>
      </c>
      <c r="AH115" s="54">
        <f>SUM(Y116:Y121)</f>
        <v>0</v>
      </c>
      <c r="AI115" s="54">
        <f>SUM(Z116:Z121)</f>
        <v>0</v>
      </c>
      <c r="AJ115" s="54">
        <f>SUM(AA116:AA121)</f>
        <v>0</v>
      </c>
    </row>
    <row r="116" spans="1:42" x14ac:dyDescent="0.2">
      <c r="A116" s="55" t="s">
        <v>52</v>
      </c>
      <c r="B116" s="55" t="s">
        <v>1169</v>
      </c>
      <c r="C116" s="55" t="s">
        <v>1231</v>
      </c>
      <c r="D116" s="55" t="s">
        <v>1336</v>
      </c>
      <c r="E116" s="55" t="s">
        <v>1577</v>
      </c>
      <c r="F116" s="56">
        <v>1</v>
      </c>
      <c r="G116" s="56">
        <v>0</v>
      </c>
      <c r="H116" s="56">
        <f t="shared" ref="H116:H121" si="0">ROUND(F116*AD116,2)</f>
        <v>0</v>
      </c>
      <c r="I116" s="56">
        <f t="shared" ref="I116:I121" si="1">J116-H116</f>
        <v>0</v>
      </c>
      <c r="J116" s="56">
        <f t="shared" ref="J116:J121" si="2">ROUND(F116*G116,2)</f>
        <v>0</v>
      </c>
      <c r="K116" s="56">
        <v>4.0000000000000002E-4</v>
      </c>
      <c r="L116" s="56">
        <f t="shared" ref="L116:L121" si="3">F116*K116</f>
        <v>4.0000000000000002E-4</v>
      </c>
      <c r="M116" s="57" t="s">
        <v>8</v>
      </c>
      <c r="N116" s="56">
        <f t="shared" ref="N116:N121" si="4">IF(M116="5",I116,0)</f>
        <v>0</v>
      </c>
      <c r="Y116" s="56">
        <f t="shared" ref="Y116:Y121" si="5">IF(AC116=0,J116,0)</f>
        <v>0</v>
      </c>
      <c r="Z116" s="56">
        <f t="shared" ref="Z116:Z121" si="6">IF(AC116=15,J116,0)</f>
        <v>0</v>
      </c>
      <c r="AA116" s="56">
        <f t="shared" ref="AA116:AA121" si="7">IF(AC116=21,J116,0)</f>
        <v>0</v>
      </c>
      <c r="AC116" s="58">
        <v>21</v>
      </c>
      <c r="AD116" s="58">
        <f t="shared" ref="AD116:AD121" si="8">G116*0</f>
        <v>0</v>
      </c>
      <c r="AE116" s="58">
        <f t="shared" ref="AE116:AE121" si="9">G116*(1-0)</f>
        <v>0</v>
      </c>
      <c r="AL116" s="58">
        <f t="shared" ref="AL116:AL121" si="10">F116*AD116</f>
        <v>0</v>
      </c>
      <c r="AM116" s="58">
        <f t="shared" ref="AM116:AM121" si="11">F116*AE116</f>
        <v>0</v>
      </c>
      <c r="AN116" s="59" t="s">
        <v>1622</v>
      </c>
      <c r="AO116" s="59" t="s">
        <v>1634</v>
      </c>
      <c r="AP116" s="47" t="s">
        <v>1635</v>
      </c>
    </row>
    <row r="117" spans="1:42" x14ac:dyDescent="0.2">
      <c r="A117" s="55" t="s">
        <v>53</v>
      </c>
      <c r="B117" s="55" t="s">
        <v>1169</v>
      </c>
      <c r="C117" s="55" t="s">
        <v>1232</v>
      </c>
      <c r="D117" s="55" t="s">
        <v>1337</v>
      </c>
      <c r="E117" s="55" t="s">
        <v>1577</v>
      </c>
      <c r="F117" s="56">
        <v>2</v>
      </c>
      <c r="G117" s="56">
        <v>0</v>
      </c>
      <c r="H117" s="56">
        <f t="shared" si="0"/>
        <v>0</v>
      </c>
      <c r="I117" s="56">
        <f t="shared" si="1"/>
        <v>0</v>
      </c>
      <c r="J117" s="56">
        <f t="shared" si="2"/>
        <v>0</v>
      </c>
      <c r="K117" s="56">
        <v>4.0000000000000002E-4</v>
      </c>
      <c r="L117" s="56">
        <f t="shared" si="3"/>
        <v>8.0000000000000004E-4</v>
      </c>
      <c r="M117" s="57" t="s">
        <v>8</v>
      </c>
      <c r="N117" s="56">
        <f t="shared" si="4"/>
        <v>0</v>
      </c>
      <c r="Y117" s="56">
        <f t="shared" si="5"/>
        <v>0</v>
      </c>
      <c r="Z117" s="56">
        <f t="shared" si="6"/>
        <v>0</v>
      </c>
      <c r="AA117" s="56">
        <f t="shared" si="7"/>
        <v>0</v>
      </c>
      <c r="AC117" s="58">
        <v>21</v>
      </c>
      <c r="AD117" s="58">
        <f t="shared" si="8"/>
        <v>0</v>
      </c>
      <c r="AE117" s="58">
        <f t="shared" si="9"/>
        <v>0</v>
      </c>
      <c r="AL117" s="58">
        <f t="shared" si="10"/>
        <v>0</v>
      </c>
      <c r="AM117" s="58">
        <f t="shared" si="11"/>
        <v>0</v>
      </c>
      <c r="AN117" s="59" t="s">
        <v>1622</v>
      </c>
      <c r="AO117" s="59" t="s">
        <v>1634</v>
      </c>
      <c r="AP117" s="47" t="s">
        <v>1635</v>
      </c>
    </row>
    <row r="118" spans="1:42" x14ac:dyDescent="0.2">
      <c r="A118" s="55" t="s">
        <v>54</v>
      </c>
      <c r="B118" s="55" t="s">
        <v>1169</v>
      </c>
      <c r="C118" s="55" t="s">
        <v>1233</v>
      </c>
      <c r="D118" s="55" t="s">
        <v>1338</v>
      </c>
      <c r="E118" s="55" t="s">
        <v>1577</v>
      </c>
      <c r="F118" s="56">
        <v>2</v>
      </c>
      <c r="G118" s="56">
        <v>0</v>
      </c>
      <c r="H118" s="56">
        <f t="shared" si="0"/>
        <v>0</v>
      </c>
      <c r="I118" s="56">
        <f t="shared" si="1"/>
        <v>0</v>
      </c>
      <c r="J118" s="56">
        <f t="shared" si="2"/>
        <v>0</v>
      </c>
      <c r="K118" s="56">
        <v>3.0000000000000001E-3</v>
      </c>
      <c r="L118" s="56">
        <f t="shared" si="3"/>
        <v>6.0000000000000001E-3</v>
      </c>
      <c r="M118" s="57" t="s">
        <v>8</v>
      </c>
      <c r="N118" s="56">
        <f t="shared" si="4"/>
        <v>0</v>
      </c>
      <c r="Y118" s="56">
        <f t="shared" si="5"/>
        <v>0</v>
      </c>
      <c r="Z118" s="56">
        <f t="shared" si="6"/>
        <v>0</v>
      </c>
      <c r="AA118" s="56">
        <f t="shared" si="7"/>
        <v>0</v>
      </c>
      <c r="AC118" s="58">
        <v>21</v>
      </c>
      <c r="AD118" s="58">
        <f t="shared" si="8"/>
        <v>0</v>
      </c>
      <c r="AE118" s="58">
        <f t="shared" si="9"/>
        <v>0</v>
      </c>
      <c r="AL118" s="58">
        <f t="shared" si="10"/>
        <v>0</v>
      </c>
      <c r="AM118" s="58">
        <f t="shared" si="11"/>
        <v>0</v>
      </c>
      <c r="AN118" s="59" t="s">
        <v>1622</v>
      </c>
      <c r="AO118" s="59" t="s">
        <v>1634</v>
      </c>
      <c r="AP118" s="47" t="s">
        <v>1635</v>
      </c>
    </row>
    <row r="119" spans="1:42" x14ac:dyDescent="0.2">
      <c r="A119" s="55" t="s">
        <v>55</v>
      </c>
      <c r="B119" s="55" t="s">
        <v>1169</v>
      </c>
      <c r="C119" s="55" t="s">
        <v>1234</v>
      </c>
      <c r="D119" s="55" t="s">
        <v>1339</v>
      </c>
      <c r="E119" s="55" t="s">
        <v>1577</v>
      </c>
      <c r="F119" s="56">
        <v>1</v>
      </c>
      <c r="G119" s="56">
        <v>0</v>
      </c>
      <c r="H119" s="56">
        <f t="shared" si="0"/>
        <v>0</v>
      </c>
      <c r="I119" s="56">
        <f t="shared" si="1"/>
        <v>0</v>
      </c>
      <c r="J119" s="56">
        <f t="shared" si="2"/>
        <v>0</v>
      </c>
      <c r="K119" s="56">
        <v>5.0000000000000001E-4</v>
      </c>
      <c r="L119" s="56">
        <f t="shared" si="3"/>
        <v>5.0000000000000001E-4</v>
      </c>
      <c r="M119" s="57" t="s">
        <v>8</v>
      </c>
      <c r="N119" s="56">
        <f t="shared" si="4"/>
        <v>0</v>
      </c>
      <c r="Y119" s="56">
        <f t="shared" si="5"/>
        <v>0</v>
      </c>
      <c r="Z119" s="56">
        <f t="shared" si="6"/>
        <v>0</v>
      </c>
      <c r="AA119" s="56">
        <f t="shared" si="7"/>
        <v>0</v>
      </c>
      <c r="AC119" s="58">
        <v>21</v>
      </c>
      <c r="AD119" s="58">
        <f t="shared" si="8"/>
        <v>0</v>
      </c>
      <c r="AE119" s="58">
        <f t="shared" si="9"/>
        <v>0</v>
      </c>
      <c r="AL119" s="58">
        <f t="shared" si="10"/>
        <v>0</v>
      </c>
      <c r="AM119" s="58">
        <f t="shared" si="11"/>
        <v>0</v>
      </c>
      <c r="AN119" s="59" t="s">
        <v>1622</v>
      </c>
      <c r="AO119" s="59" t="s">
        <v>1634</v>
      </c>
      <c r="AP119" s="47" t="s">
        <v>1635</v>
      </c>
    </row>
    <row r="120" spans="1:42" x14ac:dyDescent="0.2">
      <c r="A120" s="55" t="s">
        <v>56</v>
      </c>
      <c r="B120" s="55" t="s">
        <v>1169</v>
      </c>
      <c r="C120" s="55" t="s">
        <v>1235</v>
      </c>
      <c r="D120" s="55" t="s">
        <v>1340</v>
      </c>
      <c r="E120" s="55" t="s">
        <v>1574</v>
      </c>
      <c r="F120" s="56">
        <v>3.1</v>
      </c>
      <c r="G120" s="56">
        <v>0</v>
      </c>
      <c r="H120" s="56">
        <f t="shared" si="0"/>
        <v>0</v>
      </c>
      <c r="I120" s="56">
        <f t="shared" si="1"/>
        <v>0</v>
      </c>
      <c r="J120" s="56">
        <f t="shared" si="2"/>
        <v>0</v>
      </c>
      <c r="K120" s="56">
        <v>0.02</v>
      </c>
      <c r="L120" s="56">
        <f t="shared" si="3"/>
        <v>6.2000000000000006E-2</v>
      </c>
      <c r="M120" s="57" t="s">
        <v>7</v>
      </c>
      <c r="N120" s="56">
        <f t="shared" si="4"/>
        <v>0</v>
      </c>
      <c r="Y120" s="56">
        <f t="shared" si="5"/>
        <v>0</v>
      </c>
      <c r="Z120" s="56">
        <f t="shared" si="6"/>
        <v>0</v>
      </c>
      <c r="AA120" s="56">
        <f t="shared" si="7"/>
        <v>0</v>
      </c>
      <c r="AC120" s="58">
        <v>21</v>
      </c>
      <c r="AD120" s="58">
        <f t="shared" si="8"/>
        <v>0</v>
      </c>
      <c r="AE120" s="58">
        <f t="shared" si="9"/>
        <v>0</v>
      </c>
      <c r="AL120" s="58">
        <f t="shared" si="10"/>
        <v>0</v>
      </c>
      <c r="AM120" s="58">
        <f t="shared" si="11"/>
        <v>0</v>
      </c>
      <c r="AN120" s="59" t="s">
        <v>1622</v>
      </c>
      <c r="AO120" s="59" t="s">
        <v>1634</v>
      </c>
      <c r="AP120" s="47" t="s">
        <v>1635</v>
      </c>
    </row>
    <row r="121" spans="1:42" x14ac:dyDescent="0.2">
      <c r="A121" s="55" t="s">
        <v>57</v>
      </c>
      <c r="B121" s="55" t="s">
        <v>1169</v>
      </c>
      <c r="C121" s="55" t="s">
        <v>1236</v>
      </c>
      <c r="D121" s="55" t="s">
        <v>1341</v>
      </c>
      <c r="E121" s="55" t="s">
        <v>1577</v>
      </c>
      <c r="F121" s="56">
        <v>1</v>
      </c>
      <c r="G121" s="56">
        <v>0</v>
      </c>
      <c r="H121" s="56">
        <f t="shared" si="0"/>
        <v>0</v>
      </c>
      <c r="I121" s="56">
        <f t="shared" si="1"/>
        <v>0</v>
      </c>
      <c r="J121" s="56">
        <f t="shared" si="2"/>
        <v>0</v>
      </c>
      <c r="K121" s="56">
        <v>7.0000000000000001E-3</v>
      </c>
      <c r="L121" s="56">
        <f t="shared" si="3"/>
        <v>7.0000000000000001E-3</v>
      </c>
      <c r="M121" s="57" t="s">
        <v>8</v>
      </c>
      <c r="N121" s="56">
        <f t="shared" si="4"/>
        <v>0</v>
      </c>
      <c r="Y121" s="56">
        <f t="shared" si="5"/>
        <v>0</v>
      </c>
      <c r="Z121" s="56">
        <f t="shared" si="6"/>
        <v>0</v>
      </c>
      <c r="AA121" s="56">
        <f t="shared" si="7"/>
        <v>0</v>
      </c>
      <c r="AC121" s="58">
        <v>21</v>
      </c>
      <c r="AD121" s="58">
        <f t="shared" si="8"/>
        <v>0</v>
      </c>
      <c r="AE121" s="58">
        <f t="shared" si="9"/>
        <v>0</v>
      </c>
      <c r="AL121" s="58">
        <f t="shared" si="10"/>
        <v>0</v>
      </c>
      <c r="AM121" s="58">
        <f t="shared" si="11"/>
        <v>0</v>
      </c>
      <c r="AN121" s="59" t="s">
        <v>1622</v>
      </c>
      <c r="AO121" s="59" t="s">
        <v>1634</v>
      </c>
      <c r="AP121" s="47" t="s">
        <v>1635</v>
      </c>
    </row>
    <row r="122" spans="1:42" x14ac:dyDescent="0.2">
      <c r="A122" s="52"/>
      <c r="B122" s="53" t="s">
        <v>1169</v>
      </c>
      <c r="C122" s="53" t="s">
        <v>101</v>
      </c>
      <c r="D122" s="248" t="s">
        <v>1342</v>
      </c>
      <c r="E122" s="249"/>
      <c r="F122" s="249"/>
      <c r="G122" s="249"/>
      <c r="H122" s="54">
        <f>SUM(H123:H128)</f>
        <v>0</v>
      </c>
      <c r="I122" s="54">
        <f>SUM(I123:I128)</f>
        <v>0</v>
      </c>
      <c r="J122" s="54">
        <f>H122+I122</f>
        <v>0</v>
      </c>
      <c r="K122" s="47"/>
      <c r="L122" s="54">
        <f>SUM(L123:L128)</f>
        <v>1.2110999999999998</v>
      </c>
      <c r="O122" s="54">
        <f>IF(P122="PR",J122,SUM(N123:N128))</f>
        <v>0</v>
      </c>
      <c r="P122" s="47" t="s">
        <v>1601</v>
      </c>
      <c r="Q122" s="54">
        <f>IF(P122="HS",H122,0)</f>
        <v>0</v>
      </c>
      <c r="R122" s="54">
        <f>IF(P122="HS",I122-O122,0)</f>
        <v>0</v>
      </c>
      <c r="S122" s="54">
        <f>IF(P122="PS",H122,0)</f>
        <v>0</v>
      </c>
      <c r="T122" s="54">
        <f>IF(P122="PS",I122-O122,0)</f>
        <v>0</v>
      </c>
      <c r="U122" s="54">
        <f>IF(P122="MP",H122,0)</f>
        <v>0</v>
      </c>
      <c r="V122" s="54">
        <f>IF(P122="MP",I122-O122,0)</f>
        <v>0</v>
      </c>
      <c r="W122" s="54">
        <f>IF(P122="OM",H122,0)</f>
        <v>0</v>
      </c>
      <c r="X122" s="47" t="s">
        <v>1169</v>
      </c>
      <c r="AH122" s="54">
        <f>SUM(Y123:Y128)</f>
        <v>0</v>
      </c>
      <c r="AI122" s="54">
        <f>SUM(Z123:Z128)</f>
        <v>0</v>
      </c>
      <c r="AJ122" s="54">
        <f>SUM(AA123:AA128)</f>
        <v>0</v>
      </c>
    </row>
    <row r="123" spans="1:42" x14ac:dyDescent="0.2">
      <c r="A123" s="55" t="s">
        <v>58</v>
      </c>
      <c r="B123" s="55" t="s">
        <v>1169</v>
      </c>
      <c r="C123" s="55" t="s">
        <v>1237</v>
      </c>
      <c r="D123" s="55" t="s">
        <v>1343</v>
      </c>
      <c r="E123" s="55" t="s">
        <v>1577</v>
      </c>
      <c r="F123" s="56">
        <v>1</v>
      </c>
      <c r="G123" s="56">
        <v>0</v>
      </c>
      <c r="H123" s="56">
        <f t="shared" ref="H123:H128" si="12">ROUND(F123*AD123,2)</f>
        <v>0</v>
      </c>
      <c r="I123" s="56">
        <f t="shared" ref="I123:I128" si="13">J123-H123</f>
        <v>0</v>
      </c>
      <c r="J123" s="56">
        <f t="shared" ref="J123:J128" si="14">ROUND(F123*G123,2)</f>
        <v>0</v>
      </c>
      <c r="K123" s="56">
        <v>1.933E-2</v>
      </c>
      <c r="L123" s="56">
        <f t="shared" ref="L123:L128" si="15">F123*K123</f>
        <v>1.933E-2</v>
      </c>
      <c r="M123" s="57" t="s">
        <v>7</v>
      </c>
      <c r="N123" s="56">
        <f t="shared" ref="N123:N128" si="16">IF(M123="5",I123,0)</f>
        <v>0</v>
      </c>
      <c r="Y123" s="56">
        <f t="shared" ref="Y123:Y128" si="17">IF(AC123=0,J123,0)</f>
        <v>0</v>
      </c>
      <c r="Z123" s="56">
        <f t="shared" ref="Z123:Z128" si="18">IF(AC123=15,J123,0)</f>
        <v>0</v>
      </c>
      <c r="AA123" s="56">
        <f t="shared" ref="AA123:AA128" si="19">IF(AC123=21,J123,0)</f>
        <v>0</v>
      </c>
      <c r="AC123" s="58">
        <v>21</v>
      </c>
      <c r="AD123" s="58">
        <f t="shared" ref="AD123:AD128" si="20">G123*0</f>
        <v>0</v>
      </c>
      <c r="AE123" s="58">
        <f t="shared" ref="AE123:AE128" si="21">G123*(1-0)</f>
        <v>0</v>
      </c>
      <c r="AL123" s="58">
        <f t="shared" ref="AL123:AL128" si="22">F123*AD123</f>
        <v>0</v>
      </c>
      <c r="AM123" s="58">
        <f t="shared" ref="AM123:AM128" si="23">F123*AE123</f>
        <v>0</v>
      </c>
      <c r="AN123" s="59" t="s">
        <v>1623</v>
      </c>
      <c r="AO123" s="59" t="s">
        <v>1634</v>
      </c>
      <c r="AP123" s="47" t="s">
        <v>1635</v>
      </c>
    </row>
    <row r="124" spans="1:42" x14ac:dyDescent="0.2">
      <c r="A124" s="55" t="s">
        <v>59</v>
      </c>
      <c r="B124" s="55" t="s">
        <v>1169</v>
      </c>
      <c r="C124" s="55" t="s">
        <v>1238</v>
      </c>
      <c r="D124" s="55" t="s">
        <v>1344</v>
      </c>
      <c r="E124" s="55" t="s">
        <v>1577</v>
      </c>
      <c r="F124" s="56">
        <v>1</v>
      </c>
      <c r="G124" s="56">
        <v>0</v>
      </c>
      <c r="H124" s="56">
        <f t="shared" si="12"/>
        <v>0</v>
      </c>
      <c r="I124" s="56">
        <f t="shared" si="13"/>
        <v>0</v>
      </c>
      <c r="J124" s="56">
        <f t="shared" si="14"/>
        <v>0</v>
      </c>
      <c r="K124" s="56">
        <v>1.56E-3</v>
      </c>
      <c r="L124" s="56">
        <f t="shared" si="15"/>
        <v>1.56E-3</v>
      </c>
      <c r="M124" s="57" t="s">
        <v>7</v>
      </c>
      <c r="N124" s="56">
        <f t="shared" si="16"/>
        <v>0</v>
      </c>
      <c r="Y124" s="56">
        <f t="shared" si="17"/>
        <v>0</v>
      </c>
      <c r="Z124" s="56">
        <f t="shared" si="18"/>
        <v>0</v>
      </c>
      <c r="AA124" s="56">
        <f t="shared" si="19"/>
        <v>0</v>
      </c>
      <c r="AC124" s="58">
        <v>21</v>
      </c>
      <c r="AD124" s="58">
        <f t="shared" si="20"/>
        <v>0</v>
      </c>
      <c r="AE124" s="58">
        <f t="shared" si="21"/>
        <v>0</v>
      </c>
      <c r="AL124" s="58">
        <f t="shared" si="22"/>
        <v>0</v>
      </c>
      <c r="AM124" s="58">
        <f t="shared" si="23"/>
        <v>0</v>
      </c>
      <c r="AN124" s="59" t="s">
        <v>1623</v>
      </c>
      <c r="AO124" s="59" t="s">
        <v>1634</v>
      </c>
      <c r="AP124" s="47" t="s">
        <v>1635</v>
      </c>
    </row>
    <row r="125" spans="1:42" x14ac:dyDescent="0.2">
      <c r="A125" s="55" t="s">
        <v>60</v>
      </c>
      <c r="B125" s="55" t="s">
        <v>1169</v>
      </c>
      <c r="C125" s="55" t="s">
        <v>1239</v>
      </c>
      <c r="D125" s="55" t="s">
        <v>1345</v>
      </c>
      <c r="E125" s="55" t="s">
        <v>1577</v>
      </c>
      <c r="F125" s="56">
        <v>1</v>
      </c>
      <c r="G125" s="56">
        <v>0</v>
      </c>
      <c r="H125" s="56">
        <f t="shared" si="12"/>
        <v>0</v>
      </c>
      <c r="I125" s="56">
        <f t="shared" si="13"/>
        <v>0</v>
      </c>
      <c r="J125" s="56">
        <f t="shared" si="14"/>
        <v>0</v>
      </c>
      <c r="K125" s="56">
        <v>1.9460000000000002E-2</v>
      </c>
      <c r="L125" s="56">
        <f t="shared" si="15"/>
        <v>1.9460000000000002E-2</v>
      </c>
      <c r="M125" s="57" t="s">
        <v>7</v>
      </c>
      <c r="N125" s="56">
        <f t="shared" si="16"/>
        <v>0</v>
      </c>
      <c r="Y125" s="56">
        <f t="shared" si="17"/>
        <v>0</v>
      </c>
      <c r="Z125" s="56">
        <f t="shared" si="18"/>
        <v>0</v>
      </c>
      <c r="AA125" s="56">
        <f t="shared" si="19"/>
        <v>0</v>
      </c>
      <c r="AC125" s="58">
        <v>21</v>
      </c>
      <c r="AD125" s="58">
        <f t="shared" si="20"/>
        <v>0</v>
      </c>
      <c r="AE125" s="58">
        <f t="shared" si="21"/>
        <v>0</v>
      </c>
      <c r="AL125" s="58">
        <f t="shared" si="22"/>
        <v>0</v>
      </c>
      <c r="AM125" s="58">
        <f t="shared" si="23"/>
        <v>0</v>
      </c>
      <c r="AN125" s="59" t="s">
        <v>1623</v>
      </c>
      <c r="AO125" s="59" t="s">
        <v>1634</v>
      </c>
      <c r="AP125" s="47" t="s">
        <v>1635</v>
      </c>
    </row>
    <row r="126" spans="1:42" x14ac:dyDescent="0.2">
      <c r="A126" s="55" t="s">
        <v>61</v>
      </c>
      <c r="B126" s="55" t="s">
        <v>1169</v>
      </c>
      <c r="C126" s="55" t="s">
        <v>1240</v>
      </c>
      <c r="D126" s="55" t="s">
        <v>1346</v>
      </c>
      <c r="E126" s="55" t="s">
        <v>1574</v>
      </c>
      <c r="F126" s="56">
        <v>16.7</v>
      </c>
      <c r="G126" s="56">
        <v>0</v>
      </c>
      <c r="H126" s="56">
        <f t="shared" si="12"/>
        <v>0</v>
      </c>
      <c r="I126" s="56">
        <f t="shared" si="13"/>
        <v>0</v>
      </c>
      <c r="J126" s="56">
        <f t="shared" si="14"/>
        <v>0</v>
      </c>
      <c r="K126" s="56">
        <v>6.8000000000000005E-2</v>
      </c>
      <c r="L126" s="56">
        <f t="shared" si="15"/>
        <v>1.1355999999999999</v>
      </c>
      <c r="M126" s="57" t="s">
        <v>7</v>
      </c>
      <c r="N126" s="56">
        <f t="shared" si="16"/>
        <v>0</v>
      </c>
      <c r="Y126" s="56">
        <f t="shared" si="17"/>
        <v>0</v>
      </c>
      <c r="Z126" s="56">
        <f t="shared" si="18"/>
        <v>0</v>
      </c>
      <c r="AA126" s="56">
        <f t="shared" si="19"/>
        <v>0</v>
      </c>
      <c r="AC126" s="58">
        <v>21</v>
      </c>
      <c r="AD126" s="58">
        <f t="shared" si="20"/>
        <v>0</v>
      </c>
      <c r="AE126" s="58">
        <f t="shared" si="21"/>
        <v>0</v>
      </c>
      <c r="AL126" s="58">
        <f t="shared" si="22"/>
        <v>0</v>
      </c>
      <c r="AM126" s="58">
        <f t="shared" si="23"/>
        <v>0</v>
      </c>
      <c r="AN126" s="59" t="s">
        <v>1623</v>
      </c>
      <c r="AO126" s="59" t="s">
        <v>1634</v>
      </c>
      <c r="AP126" s="47" t="s">
        <v>1635</v>
      </c>
    </row>
    <row r="127" spans="1:42" x14ac:dyDescent="0.2">
      <c r="A127" s="55" t="s">
        <v>62</v>
      </c>
      <c r="B127" s="55" t="s">
        <v>1169</v>
      </c>
      <c r="C127" s="55" t="s">
        <v>1241</v>
      </c>
      <c r="D127" s="55" t="s">
        <v>1347</v>
      </c>
      <c r="E127" s="55" t="s">
        <v>1577</v>
      </c>
      <c r="F127" s="56">
        <v>1</v>
      </c>
      <c r="G127" s="56">
        <v>0</v>
      </c>
      <c r="H127" s="56">
        <f t="shared" si="12"/>
        <v>0</v>
      </c>
      <c r="I127" s="56">
        <f t="shared" si="13"/>
        <v>0</v>
      </c>
      <c r="J127" s="56">
        <f t="shared" si="14"/>
        <v>0</v>
      </c>
      <c r="K127" s="56">
        <v>3.2899999999999999E-2</v>
      </c>
      <c r="L127" s="56">
        <f t="shared" si="15"/>
        <v>3.2899999999999999E-2</v>
      </c>
      <c r="M127" s="57" t="s">
        <v>7</v>
      </c>
      <c r="N127" s="56">
        <f t="shared" si="16"/>
        <v>0</v>
      </c>
      <c r="Y127" s="56">
        <f t="shared" si="17"/>
        <v>0</v>
      </c>
      <c r="Z127" s="56">
        <f t="shared" si="18"/>
        <v>0</v>
      </c>
      <c r="AA127" s="56">
        <f t="shared" si="19"/>
        <v>0</v>
      </c>
      <c r="AC127" s="58">
        <v>21</v>
      </c>
      <c r="AD127" s="58">
        <f t="shared" si="20"/>
        <v>0</v>
      </c>
      <c r="AE127" s="58">
        <f t="shared" si="21"/>
        <v>0</v>
      </c>
      <c r="AL127" s="58">
        <f t="shared" si="22"/>
        <v>0</v>
      </c>
      <c r="AM127" s="58">
        <f t="shared" si="23"/>
        <v>0</v>
      </c>
      <c r="AN127" s="59" t="s">
        <v>1623</v>
      </c>
      <c r="AO127" s="59" t="s">
        <v>1634</v>
      </c>
      <c r="AP127" s="47" t="s">
        <v>1635</v>
      </c>
    </row>
    <row r="128" spans="1:42" x14ac:dyDescent="0.2">
      <c r="A128" s="55" t="s">
        <v>63</v>
      </c>
      <c r="B128" s="55" t="s">
        <v>1169</v>
      </c>
      <c r="C128" s="55" t="s">
        <v>1242</v>
      </c>
      <c r="D128" s="55" t="s">
        <v>1348</v>
      </c>
      <c r="E128" s="55" t="s">
        <v>1577</v>
      </c>
      <c r="F128" s="56">
        <v>1</v>
      </c>
      <c r="G128" s="56">
        <v>0</v>
      </c>
      <c r="H128" s="56">
        <f t="shared" si="12"/>
        <v>0</v>
      </c>
      <c r="I128" s="56">
        <f t="shared" si="13"/>
        <v>0</v>
      </c>
      <c r="J128" s="56">
        <f t="shared" si="14"/>
        <v>0</v>
      </c>
      <c r="K128" s="56">
        <v>2.2499999999999998E-3</v>
      </c>
      <c r="L128" s="56">
        <f t="shared" si="15"/>
        <v>2.2499999999999998E-3</v>
      </c>
      <c r="M128" s="57" t="s">
        <v>7</v>
      </c>
      <c r="N128" s="56">
        <f t="shared" si="16"/>
        <v>0</v>
      </c>
      <c r="Y128" s="56">
        <f t="shared" si="17"/>
        <v>0</v>
      </c>
      <c r="Z128" s="56">
        <f t="shared" si="18"/>
        <v>0</v>
      </c>
      <c r="AA128" s="56">
        <f t="shared" si="19"/>
        <v>0</v>
      </c>
      <c r="AC128" s="58">
        <v>21</v>
      </c>
      <c r="AD128" s="58">
        <f t="shared" si="20"/>
        <v>0</v>
      </c>
      <c r="AE128" s="58">
        <f t="shared" si="21"/>
        <v>0</v>
      </c>
      <c r="AL128" s="58">
        <f t="shared" si="22"/>
        <v>0</v>
      </c>
      <c r="AM128" s="58">
        <f t="shared" si="23"/>
        <v>0</v>
      </c>
      <c r="AN128" s="59" t="s">
        <v>1623</v>
      </c>
      <c r="AO128" s="59" t="s">
        <v>1634</v>
      </c>
      <c r="AP128" s="47" t="s">
        <v>1635</v>
      </c>
    </row>
    <row r="129" spans="1:42" x14ac:dyDescent="0.2">
      <c r="A129" s="52"/>
      <c r="B129" s="53" t="s">
        <v>1169</v>
      </c>
      <c r="C129" s="53" t="s">
        <v>1243</v>
      </c>
      <c r="D129" s="248" t="s">
        <v>1349</v>
      </c>
      <c r="E129" s="249"/>
      <c r="F129" s="249"/>
      <c r="G129" s="249"/>
      <c r="H129" s="54">
        <f>SUM(H130:H130)</f>
        <v>0</v>
      </c>
      <c r="I129" s="54">
        <f>SUM(I130:I130)</f>
        <v>0</v>
      </c>
      <c r="J129" s="54">
        <f>H129+I129</f>
        <v>0</v>
      </c>
      <c r="K129" s="47"/>
      <c r="L129" s="54">
        <f>SUM(L130:L130)</f>
        <v>0</v>
      </c>
      <c r="O129" s="54">
        <f>IF(P129="PR",J129,SUM(N130:N130))</f>
        <v>0</v>
      </c>
      <c r="P129" s="47" t="s">
        <v>1603</v>
      </c>
      <c r="Q129" s="54">
        <f>IF(P129="HS",H129,0)</f>
        <v>0</v>
      </c>
      <c r="R129" s="54">
        <f>IF(P129="HS",I129-O129,0)</f>
        <v>0</v>
      </c>
      <c r="S129" s="54">
        <f>IF(P129="PS",H129,0)</f>
        <v>0</v>
      </c>
      <c r="T129" s="54">
        <f>IF(P129="PS",I129-O129,0)</f>
        <v>0</v>
      </c>
      <c r="U129" s="54">
        <f>IF(P129="MP",H129,0)</f>
        <v>0</v>
      </c>
      <c r="V129" s="54">
        <f>IF(P129="MP",I129-O129,0)</f>
        <v>0</v>
      </c>
      <c r="W129" s="54">
        <f>IF(P129="OM",H129,0)</f>
        <v>0</v>
      </c>
      <c r="X129" s="47" t="s">
        <v>1169</v>
      </c>
      <c r="AH129" s="54">
        <f>SUM(Y130:Y130)</f>
        <v>0</v>
      </c>
      <c r="AI129" s="54">
        <f>SUM(Z130:Z130)</f>
        <v>0</v>
      </c>
      <c r="AJ129" s="54">
        <f>SUM(AA130:AA130)</f>
        <v>0</v>
      </c>
    </row>
    <row r="130" spans="1:42" x14ac:dyDescent="0.2">
      <c r="A130" s="55" t="s">
        <v>64</v>
      </c>
      <c r="B130" s="55" t="s">
        <v>1169</v>
      </c>
      <c r="C130" s="55" t="s">
        <v>1244</v>
      </c>
      <c r="D130" s="55" t="s">
        <v>1350</v>
      </c>
      <c r="E130" s="55" t="s">
        <v>1575</v>
      </c>
      <c r="F130" s="56">
        <v>0.65</v>
      </c>
      <c r="G130" s="56">
        <v>0</v>
      </c>
      <c r="H130" s="56">
        <f>ROUND(F130*AD130,2)</f>
        <v>0</v>
      </c>
      <c r="I130" s="56">
        <f>J130-H130</f>
        <v>0</v>
      </c>
      <c r="J130" s="56">
        <f>ROUND(F130*G130,2)</f>
        <v>0</v>
      </c>
      <c r="K130" s="56">
        <v>0</v>
      </c>
      <c r="L130" s="56">
        <f>F130*K130</f>
        <v>0</v>
      </c>
      <c r="M130" s="57" t="s">
        <v>11</v>
      </c>
      <c r="N130" s="56">
        <f>IF(M130="5",I130,0)</f>
        <v>0</v>
      </c>
      <c r="Y130" s="56">
        <f>IF(AC130=0,J130,0)</f>
        <v>0</v>
      </c>
      <c r="Z130" s="56">
        <f>IF(AC130=15,J130,0)</f>
        <v>0</v>
      </c>
      <c r="AA130" s="56">
        <f>IF(AC130=21,J130,0)</f>
        <v>0</v>
      </c>
      <c r="AC130" s="58">
        <v>21</v>
      </c>
      <c r="AD130" s="58">
        <f>G130*0</f>
        <v>0</v>
      </c>
      <c r="AE130" s="58">
        <f>G130*(1-0)</f>
        <v>0</v>
      </c>
      <c r="AL130" s="58">
        <f>F130*AD130</f>
        <v>0</v>
      </c>
      <c r="AM130" s="58">
        <f>F130*AE130</f>
        <v>0</v>
      </c>
      <c r="AN130" s="59" t="s">
        <v>1624</v>
      </c>
      <c r="AO130" s="59" t="s">
        <v>1634</v>
      </c>
      <c r="AP130" s="47" t="s">
        <v>1635</v>
      </c>
    </row>
    <row r="131" spans="1:42" x14ac:dyDescent="0.2">
      <c r="D131" s="60" t="s">
        <v>1351</v>
      </c>
      <c r="F131" s="61">
        <v>0.65</v>
      </c>
    </row>
    <row r="132" spans="1:42" x14ac:dyDescent="0.2">
      <c r="A132" s="52"/>
      <c r="B132" s="53" t="s">
        <v>1169</v>
      </c>
      <c r="C132" s="53" t="s">
        <v>1245</v>
      </c>
      <c r="D132" s="248" t="s">
        <v>1352</v>
      </c>
      <c r="E132" s="249"/>
      <c r="F132" s="249"/>
      <c r="G132" s="249"/>
      <c r="H132" s="54">
        <f>SUM(H133:H133)</f>
        <v>0</v>
      </c>
      <c r="I132" s="54">
        <f>SUM(I133:I133)</f>
        <v>0</v>
      </c>
      <c r="J132" s="54">
        <f>H132+I132</f>
        <v>0</v>
      </c>
      <c r="K132" s="47"/>
      <c r="L132" s="54">
        <f>SUM(L133:L133)</f>
        <v>0</v>
      </c>
      <c r="O132" s="54">
        <f>IF(P132="PR",J132,SUM(N133:N133))</f>
        <v>0</v>
      </c>
      <c r="P132" s="47" t="s">
        <v>1604</v>
      </c>
      <c r="Q132" s="54">
        <f>IF(P132="HS",H132,0)</f>
        <v>0</v>
      </c>
      <c r="R132" s="54">
        <f>IF(P132="HS",I132-O132,0)</f>
        <v>0</v>
      </c>
      <c r="S132" s="54">
        <f>IF(P132="PS",H132,0)</f>
        <v>0</v>
      </c>
      <c r="T132" s="54">
        <f>IF(P132="PS",I132-O132,0)</f>
        <v>0</v>
      </c>
      <c r="U132" s="54">
        <f>IF(P132="MP",H132,0)</f>
        <v>0</v>
      </c>
      <c r="V132" s="54">
        <f>IF(P132="MP",I132-O132,0)</f>
        <v>0</v>
      </c>
      <c r="W132" s="54">
        <f>IF(P132="OM",H132,0)</f>
        <v>0</v>
      </c>
      <c r="X132" s="47" t="s">
        <v>1169</v>
      </c>
      <c r="AH132" s="54">
        <f>SUM(Y133:Y133)</f>
        <v>0</v>
      </c>
      <c r="AI132" s="54">
        <f>SUM(Z133:Z133)</f>
        <v>0</v>
      </c>
      <c r="AJ132" s="54">
        <f>SUM(AA133:AA133)</f>
        <v>0</v>
      </c>
    </row>
    <row r="133" spans="1:42" x14ac:dyDescent="0.2">
      <c r="A133" s="55" t="s">
        <v>65</v>
      </c>
      <c r="B133" s="55" t="s">
        <v>1169</v>
      </c>
      <c r="C133" s="55"/>
      <c r="D133" s="55" t="s">
        <v>1352</v>
      </c>
      <c r="E133" s="55"/>
      <c r="F133" s="56">
        <v>1</v>
      </c>
      <c r="G133" s="56">
        <v>0</v>
      </c>
      <c r="H133" s="56">
        <f>ROUND(F133*AD133,2)</f>
        <v>0</v>
      </c>
      <c r="I133" s="56">
        <f>J133-H133</f>
        <v>0</v>
      </c>
      <c r="J133" s="56">
        <f>ROUND(F133*G133,2)</f>
        <v>0</v>
      </c>
      <c r="K133" s="56">
        <v>0</v>
      </c>
      <c r="L133" s="56">
        <f>F133*K133</f>
        <v>0</v>
      </c>
      <c r="M133" s="57" t="s">
        <v>8</v>
      </c>
      <c r="N133" s="56">
        <f>IF(M133="5",I133,0)</f>
        <v>0</v>
      </c>
      <c r="Y133" s="56">
        <f>IF(AC133=0,J133,0)</f>
        <v>0</v>
      </c>
      <c r="Z133" s="56">
        <f>IF(AC133=15,J133,0)</f>
        <v>0</v>
      </c>
      <c r="AA133" s="56">
        <f>IF(AC133=21,J133,0)</f>
        <v>0</v>
      </c>
      <c r="AC133" s="58">
        <v>21</v>
      </c>
      <c r="AD133" s="58">
        <f>G133*0</f>
        <v>0</v>
      </c>
      <c r="AE133" s="58">
        <f>G133*(1-0)</f>
        <v>0</v>
      </c>
      <c r="AL133" s="58">
        <f>F133*AD133</f>
        <v>0</v>
      </c>
      <c r="AM133" s="58">
        <f>F133*AE133</f>
        <v>0</v>
      </c>
      <c r="AN133" s="59" t="s">
        <v>1625</v>
      </c>
      <c r="AO133" s="59" t="s">
        <v>1634</v>
      </c>
      <c r="AP133" s="47" t="s">
        <v>1635</v>
      </c>
    </row>
    <row r="134" spans="1:42" x14ac:dyDescent="0.2">
      <c r="A134" s="52"/>
      <c r="B134" s="53" t="s">
        <v>1169</v>
      </c>
      <c r="C134" s="53" t="s">
        <v>1246</v>
      </c>
      <c r="D134" s="248" t="s">
        <v>1353</v>
      </c>
      <c r="E134" s="249"/>
      <c r="F134" s="249"/>
      <c r="G134" s="249"/>
      <c r="H134" s="54">
        <f>SUM(H135:H140)</f>
        <v>0</v>
      </c>
      <c r="I134" s="54">
        <f>SUM(I135:I140)</f>
        <v>0</v>
      </c>
      <c r="J134" s="54">
        <f>H134+I134</f>
        <v>0</v>
      </c>
      <c r="K134" s="47"/>
      <c r="L134" s="54">
        <f>SUM(L135:L140)</f>
        <v>0</v>
      </c>
      <c r="O134" s="54">
        <f>IF(P134="PR",J134,SUM(N135:N140))</f>
        <v>0</v>
      </c>
      <c r="P134" s="47" t="s">
        <v>1603</v>
      </c>
      <c r="Q134" s="54">
        <f>IF(P134="HS",H134,0)</f>
        <v>0</v>
      </c>
      <c r="R134" s="54">
        <f>IF(P134="HS",I134-O134,0)</f>
        <v>0</v>
      </c>
      <c r="S134" s="54">
        <f>IF(P134="PS",H134,0)</f>
        <v>0</v>
      </c>
      <c r="T134" s="54">
        <f>IF(P134="PS",I134-O134,0)</f>
        <v>0</v>
      </c>
      <c r="U134" s="54">
        <f>IF(P134="MP",H134,0)</f>
        <v>0</v>
      </c>
      <c r="V134" s="54">
        <f>IF(P134="MP",I134-O134,0)</f>
        <v>0</v>
      </c>
      <c r="W134" s="54">
        <f>IF(P134="OM",H134,0)</f>
        <v>0</v>
      </c>
      <c r="X134" s="47" t="s">
        <v>1169</v>
      </c>
      <c r="AH134" s="54">
        <f>SUM(Y135:Y140)</f>
        <v>0</v>
      </c>
      <c r="AI134" s="54">
        <f>SUM(Z135:Z140)</f>
        <v>0</v>
      </c>
      <c r="AJ134" s="54">
        <f>SUM(AA135:AA140)</f>
        <v>0</v>
      </c>
    </row>
    <row r="135" spans="1:42" x14ac:dyDescent="0.2">
      <c r="A135" s="55" t="s">
        <v>66</v>
      </c>
      <c r="B135" s="55" t="s">
        <v>1169</v>
      </c>
      <c r="C135" s="55" t="s">
        <v>1247</v>
      </c>
      <c r="D135" s="55" t="s">
        <v>1354</v>
      </c>
      <c r="E135" s="55" t="s">
        <v>1575</v>
      </c>
      <c r="F135" s="56">
        <v>1.29</v>
      </c>
      <c r="G135" s="56">
        <v>0</v>
      </c>
      <c r="H135" s="56">
        <f t="shared" ref="H135:H140" si="24">ROUND(F135*AD135,2)</f>
        <v>0</v>
      </c>
      <c r="I135" s="56">
        <f t="shared" ref="I135:I140" si="25">J135-H135</f>
        <v>0</v>
      </c>
      <c r="J135" s="56">
        <f t="shared" ref="J135:J140" si="26">ROUND(F135*G135,2)</f>
        <v>0</v>
      </c>
      <c r="K135" s="56">
        <v>0</v>
      </c>
      <c r="L135" s="56">
        <f t="shared" ref="L135:L140" si="27">F135*K135</f>
        <v>0</v>
      </c>
      <c r="M135" s="57" t="s">
        <v>11</v>
      </c>
      <c r="N135" s="56">
        <f t="shared" ref="N135:N140" si="28">IF(M135="5",I135,0)</f>
        <v>0</v>
      </c>
      <c r="Y135" s="56">
        <f t="shared" ref="Y135:Y140" si="29">IF(AC135=0,J135,0)</f>
        <v>0</v>
      </c>
      <c r="Z135" s="56">
        <f t="shared" ref="Z135:Z140" si="30">IF(AC135=15,J135,0)</f>
        <v>0</v>
      </c>
      <c r="AA135" s="56">
        <f t="shared" ref="AA135:AA140" si="31">IF(AC135=21,J135,0)</f>
        <v>0</v>
      </c>
      <c r="AC135" s="58">
        <v>21</v>
      </c>
      <c r="AD135" s="58">
        <f t="shared" ref="AD135:AD140" si="32">G135*0</f>
        <v>0</v>
      </c>
      <c r="AE135" s="58">
        <f t="shared" ref="AE135:AE140" si="33">G135*(1-0)</f>
        <v>0</v>
      </c>
      <c r="AL135" s="58">
        <f t="shared" ref="AL135:AL140" si="34">F135*AD135</f>
        <v>0</v>
      </c>
      <c r="AM135" s="58">
        <f t="shared" ref="AM135:AM140" si="35">F135*AE135</f>
        <v>0</v>
      </c>
      <c r="AN135" s="59" t="s">
        <v>1626</v>
      </c>
      <c r="AO135" s="59" t="s">
        <v>1634</v>
      </c>
      <c r="AP135" s="47" t="s">
        <v>1635</v>
      </c>
    </row>
    <row r="136" spans="1:42" x14ac:dyDescent="0.2">
      <c r="A136" s="55" t="s">
        <v>67</v>
      </c>
      <c r="B136" s="55" t="s">
        <v>1169</v>
      </c>
      <c r="C136" s="55" t="s">
        <v>1248</v>
      </c>
      <c r="D136" s="55" t="s">
        <v>1355</v>
      </c>
      <c r="E136" s="55" t="s">
        <v>1575</v>
      </c>
      <c r="F136" s="56">
        <v>1.29</v>
      </c>
      <c r="G136" s="56">
        <v>0</v>
      </c>
      <c r="H136" s="56">
        <f t="shared" si="24"/>
        <v>0</v>
      </c>
      <c r="I136" s="56">
        <f t="shared" si="25"/>
        <v>0</v>
      </c>
      <c r="J136" s="56">
        <f t="shared" si="26"/>
        <v>0</v>
      </c>
      <c r="K136" s="56">
        <v>0</v>
      </c>
      <c r="L136" s="56">
        <f t="shared" si="27"/>
        <v>0</v>
      </c>
      <c r="M136" s="57" t="s">
        <v>11</v>
      </c>
      <c r="N136" s="56">
        <f t="shared" si="28"/>
        <v>0</v>
      </c>
      <c r="Y136" s="56">
        <f t="shared" si="29"/>
        <v>0</v>
      </c>
      <c r="Z136" s="56">
        <f t="shared" si="30"/>
        <v>0</v>
      </c>
      <c r="AA136" s="56">
        <f t="shared" si="31"/>
        <v>0</v>
      </c>
      <c r="AC136" s="58">
        <v>21</v>
      </c>
      <c r="AD136" s="58">
        <f t="shared" si="32"/>
        <v>0</v>
      </c>
      <c r="AE136" s="58">
        <f t="shared" si="33"/>
        <v>0</v>
      </c>
      <c r="AL136" s="58">
        <f t="shared" si="34"/>
        <v>0</v>
      </c>
      <c r="AM136" s="58">
        <f t="shared" si="35"/>
        <v>0</v>
      </c>
      <c r="AN136" s="59" t="s">
        <v>1626</v>
      </c>
      <c r="AO136" s="59" t="s">
        <v>1634</v>
      </c>
      <c r="AP136" s="47" t="s">
        <v>1635</v>
      </c>
    </row>
    <row r="137" spans="1:42" x14ac:dyDescent="0.2">
      <c r="A137" s="55" t="s">
        <v>68</v>
      </c>
      <c r="B137" s="55" t="s">
        <v>1169</v>
      </c>
      <c r="C137" s="55" t="s">
        <v>1249</v>
      </c>
      <c r="D137" s="55" t="s">
        <v>1356</v>
      </c>
      <c r="E137" s="55" t="s">
        <v>1575</v>
      </c>
      <c r="F137" s="56">
        <v>1.29</v>
      </c>
      <c r="G137" s="56">
        <v>0</v>
      </c>
      <c r="H137" s="56">
        <f t="shared" si="24"/>
        <v>0</v>
      </c>
      <c r="I137" s="56">
        <f t="shared" si="25"/>
        <v>0</v>
      </c>
      <c r="J137" s="56">
        <f t="shared" si="26"/>
        <v>0</v>
      </c>
      <c r="K137" s="56">
        <v>0</v>
      </c>
      <c r="L137" s="56">
        <f t="shared" si="27"/>
        <v>0</v>
      </c>
      <c r="M137" s="57" t="s">
        <v>11</v>
      </c>
      <c r="N137" s="56">
        <f t="shared" si="28"/>
        <v>0</v>
      </c>
      <c r="Y137" s="56">
        <f t="shared" si="29"/>
        <v>0</v>
      </c>
      <c r="Z137" s="56">
        <f t="shared" si="30"/>
        <v>0</v>
      </c>
      <c r="AA137" s="56">
        <f t="shared" si="31"/>
        <v>0</v>
      </c>
      <c r="AC137" s="58">
        <v>21</v>
      </c>
      <c r="AD137" s="58">
        <f t="shared" si="32"/>
        <v>0</v>
      </c>
      <c r="AE137" s="58">
        <f t="shared" si="33"/>
        <v>0</v>
      </c>
      <c r="AL137" s="58">
        <f t="shared" si="34"/>
        <v>0</v>
      </c>
      <c r="AM137" s="58">
        <f t="shared" si="35"/>
        <v>0</v>
      </c>
      <c r="AN137" s="59" t="s">
        <v>1626</v>
      </c>
      <c r="AO137" s="59" t="s">
        <v>1634</v>
      </c>
      <c r="AP137" s="47" t="s">
        <v>1635</v>
      </c>
    </row>
    <row r="138" spans="1:42" x14ac:dyDescent="0.2">
      <c r="A138" s="55" t="s">
        <v>69</v>
      </c>
      <c r="B138" s="55" t="s">
        <v>1169</v>
      </c>
      <c r="C138" s="55" t="s">
        <v>1250</v>
      </c>
      <c r="D138" s="55" t="s">
        <v>1357</v>
      </c>
      <c r="E138" s="55" t="s">
        <v>1575</v>
      </c>
      <c r="F138" s="56">
        <v>1.29</v>
      </c>
      <c r="G138" s="56">
        <v>0</v>
      </c>
      <c r="H138" s="56">
        <f t="shared" si="24"/>
        <v>0</v>
      </c>
      <c r="I138" s="56">
        <f t="shared" si="25"/>
        <v>0</v>
      </c>
      <c r="J138" s="56">
        <f t="shared" si="26"/>
        <v>0</v>
      </c>
      <c r="K138" s="56">
        <v>0</v>
      </c>
      <c r="L138" s="56">
        <f t="shared" si="27"/>
        <v>0</v>
      </c>
      <c r="M138" s="57" t="s">
        <v>11</v>
      </c>
      <c r="N138" s="56">
        <f t="shared" si="28"/>
        <v>0</v>
      </c>
      <c r="Y138" s="56">
        <f t="shared" si="29"/>
        <v>0</v>
      </c>
      <c r="Z138" s="56">
        <f t="shared" si="30"/>
        <v>0</v>
      </c>
      <c r="AA138" s="56">
        <f t="shared" si="31"/>
        <v>0</v>
      </c>
      <c r="AC138" s="58">
        <v>21</v>
      </c>
      <c r="AD138" s="58">
        <f t="shared" si="32"/>
        <v>0</v>
      </c>
      <c r="AE138" s="58">
        <f t="shared" si="33"/>
        <v>0</v>
      </c>
      <c r="AL138" s="58">
        <f t="shared" si="34"/>
        <v>0</v>
      </c>
      <c r="AM138" s="58">
        <f t="shared" si="35"/>
        <v>0</v>
      </c>
      <c r="AN138" s="59" t="s">
        <v>1626</v>
      </c>
      <c r="AO138" s="59" t="s">
        <v>1634</v>
      </c>
      <c r="AP138" s="47" t="s">
        <v>1635</v>
      </c>
    </row>
    <row r="139" spans="1:42" x14ac:dyDescent="0.2">
      <c r="A139" s="55" t="s">
        <v>70</v>
      </c>
      <c r="B139" s="55" t="s">
        <v>1169</v>
      </c>
      <c r="C139" s="55" t="s">
        <v>1251</v>
      </c>
      <c r="D139" s="55" t="s">
        <v>1358</v>
      </c>
      <c r="E139" s="55" t="s">
        <v>1575</v>
      </c>
      <c r="F139" s="56">
        <v>1.29</v>
      </c>
      <c r="G139" s="56">
        <v>0</v>
      </c>
      <c r="H139" s="56">
        <f t="shared" si="24"/>
        <v>0</v>
      </c>
      <c r="I139" s="56">
        <f t="shared" si="25"/>
        <v>0</v>
      </c>
      <c r="J139" s="56">
        <f t="shared" si="26"/>
        <v>0</v>
      </c>
      <c r="K139" s="56">
        <v>0</v>
      </c>
      <c r="L139" s="56">
        <f t="shared" si="27"/>
        <v>0</v>
      </c>
      <c r="M139" s="57" t="s">
        <v>11</v>
      </c>
      <c r="N139" s="56">
        <f t="shared" si="28"/>
        <v>0</v>
      </c>
      <c r="Y139" s="56">
        <f t="shared" si="29"/>
        <v>0</v>
      </c>
      <c r="Z139" s="56">
        <f t="shared" si="30"/>
        <v>0</v>
      </c>
      <c r="AA139" s="56">
        <f t="shared" si="31"/>
        <v>0</v>
      </c>
      <c r="AC139" s="58">
        <v>21</v>
      </c>
      <c r="AD139" s="58">
        <f t="shared" si="32"/>
        <v>0</v>
      </c>
      <c r="AE139" s="58">
        <f t="shared" si="33"/>
        <v>0</v>
      </c>
      <c r="AL139" s="58">
        <f t="shared" si="34"/>
        <v>0</v>
      </c>
      <c r="AM139" s="58">
        <f t="shared" si="35"/>
        <v>0</v>
      </c>
      <c r="AN139" s="59" t="s">
        <v>1626</v>
      </c>
      <c r="AO139" s="59" t="s">
        <v>1634</v>
      </c>
      <c r="AP139" s="47" t="s">
        <v>1635</v>
      </c>
    </row>
    <row r="140" spans="1:42" x14ac:dyDescent="0.2">
      <c r="A140" s="55" t="s">
        <v>71</v>
      </c>
      <c r="B140" s="55" t="s">
        <v>1169</v>
      </c>
      <c r="C140" s="55" t="s">
        <v>1252</v>
      </c>
      <c r="D140" s="55" t="s">
        <v>1359</v>
      </c>
      <c r="E140" s="55" t="s">
        <v>1575</v>
      </c>
      <c r="F140" s="56">
        <v>1.29</v>
      </c>
      <c r="G140" s="56">
        <v>0</v>
      </c>
      <c r="H140" s="56">
        <f t="shared" si="24"/>
        <v>0</v>
      </c>
      <c r="I140" s="56">
        <f t="shared" si="25"/>
        <v>0</v>
      </c>
      <c r="J140" s="56">
        <f t="shared" si="26"/>
        <v>0</v>
      </c>
      <c r="K140" s="56">
        <v>0</v>
      </c>
      <c r="L140" s="56">
        <f t="shared" si="27"/>
        <v>0</v>
      </c>
      <c r="M140" s="57" t="s">
        <v>11</v>
      </c>
      <c r="N140" s="56">
        <f t="shared" si="28"/>
        <v>0</v>
      </c>
      <c r="Y140" s="56">
        <f t="shared" si="29"/>
        <v>0</v>
      </c>
      <c r="Z140" s="56">
        <f t="shared" si="30"/>
        <v>0</v>
      </c>
      <c r="AA140" s="56">
        <f t="shared" si="31"/>
        <v>0</v>
      </c>
      <c r="AC140" s="58">
        <v>21</v>
      </c>
      <c r="AD140" s="58">
        <f t="shared" si="32"/>
        <v>0</v>
      </c>
      <c r="AE140" s="58">
        <f t="shared" si="33"/>
        <v>0</v>
      </c>
      <c r="AL140" s="58">
        <f t="shared" si="34"/>
        <v>0</v>
      </c>
      <c r="AM140" s="58">
        <f t="shared" si="35"/>
        <v>0</v>
      </c>
      <c r="AN140" s="59" t="s">
        <v>1626</v>
      </c>
      <c r="AO140" s="59" t="s">
        <v>1634</v>
      </c>
      <c r="AP140" s="47" t="s">
        <v>1635</v>
      </c>
    </row>
    <row r="141" spans="1:42" x14ac:dyDescent="0.2">
      <c r="A141" s="52"/>
      <c r="B141" s="53" t="s">
        <v>1170</v>
      </c>
      <c r="C141" s="53"/>
      <c r="D141" s="248" t="s">
        <v>1360</v>
      </c>
      <c r="E141" s="249"/>
      <c r="F141" s="249"/>
      <c r="G141" s="249"/>
      <c r="H141" s="54">
        <f>H142+H147+H150+H155+H162+H165+H190+H199+H222+H227+H238+H244+H251+H254+H256</f>
        <v>0</v>
      </c>
      <c r="I141" s="54">
        <f>I142+I147+I150+I155+I162+I165+I190+I199+I222+I227+I238+I244+I251+I254+I256</f>
        <v>0</v>
      </c>
      <c r="J141" s="54">
        <f>H141+I141</f>
        <v>0</v>
      </c>
      <c r="K141" s="47"/>
      <c r="L141" s="54">
        <f>L142+L147+L150+L155+L162+L165+L190+L199+L222+L227+L238+L244+L251+L254+L256</f>
        <v>2.2933694</v>
      </c>
    </row>
    <row r="142" spans="1:42" x14ac:dyDescent="0.2">
      <c r="A142" s="52"/>
      <c r="B142" s="53" t="s">
        <v>1170</v>
      </c>
      <c r="C142" s="53" t="s">
        <v>39</v>
      </c>
      <c r="D142" s="248" t="s">
        <v>1280</v>
      </c>
      <c r="E142" s="249"/>
      <c r="F142" s="249"/>
      <c r="G142" s="249"/>
      <c r="H142" s="54">
        <f>SUM(H143:H145)</f>
        <v>0</v>
      </c>
      <c r="I142" s="54">
        <f>SUM(I143:I145)</f>
        <v>0</v>
      </c>
      <c r="J142" s="54">
        <f>H142+I142</f>
        <v>0</v>
      </c>
      <c r="K142" s="47"/>
      <c r="L142" s="54">
        <f>SUM(L143:L145)</f>
        <v>0.21638740000000001</v>
      </c>
      <c r="O142" s="54">
        <f>IF(P142="PR",J142,SUM(N143:N145))</f>
        <v>0</v>
      </c>
      <c r="P142" s="47" t="s">
        <v>1601</v>
      </c>
      <c r="Q142" s="54">
        <f>IF(P142="HS",H142,0)</f>
        <v>0</v>
      </c>
      <c r="R142" s="54">
        <f>IF(P142="HS",I142-O142,0)</f>
        <v>0</v>
      </c>
      <c r="S142" s="54">
        <f>IF(P142="PS",H142,0)</f>
        <v>0</v>
      </c>
      <c r="T142" s="54">
        <f>IF(P142="PS",I142-O142,0)</f>
        <v>0</v>
      </c>
      <c r="U142" s="54">
        <f>IF(P142="MP",H142,0)</f>
        <v>0</v>
      </c>
      <c r="V142" s="54">
        <f>IF(P142="MP",I142-O142,0)</f>
        <v>0</v>
      </c>
      <c r="W142" s="54">
        <f>IF(P142="OM",H142,0)</f>
        <v>0</v>
      </c>
      <c r="X142" s="47" t="s">
        <v>1170</v>
      </c>
      <c r="AH142" s="54">
        <f>SUM(Y143:Y145)</f>
        <v>0</v>
      </c>
      <c r="AI142" s="54">
        <f>SUM(Z143:Z145)</f>
        <v>0</v>
      </c>
      <c r="AJ142" s="54">
        <f>SUM(AA143:AA145)</f>
        <v>0</v>
      </c>
    </row>
    <row r="143" spans="1:42" x14ac:dyDescent="0.2">
      <c r="A143" s="55" t="s">
        <v>72</v>
      </c>
      <c r="B143" s="55" t="s">
        <v>1170</v>
      </c>
      <c r="C143" s="55" t="s">
        <v>1186</v>
      </c>
      <c r="D143" s="55" t="s">
        <v>1712</v>
      </c>
      <c r="E143" s="55" t="s">
        <v>1574</v>
      </c>
      <c r="F143" s="56">
        <v>1.95</v>
      </c>
      <c r="G143" s="56">
        <v>0</v>
      </c>
      <c r="H143" s="56">
        <f>ROUND(F143*AD143,2)</f>
        <v>0</v>
      </c>
      <c r="I143" s="56">
        <f>J143-H143</f>
        <v>0</v>
      </c>
      <c r="J143" s="56">
        <f>ROUND(F143*G143,2)</f>
        <v>0</v>
      </c>
      <c r="K143" s="56">
        <v>0.1055</v>
      </c>
      <c r="L143" s="56">
        <f>F143*K143</f>
        <v>0.20572499999999999</v>
      </c>
      <c r="M143" s="57" t="s">
        <v>7</v>
      </c>
      <c r="N143" s="56">
        <f>IF(M143="5",I143,0)</f>
        <v>0</v>
      </c>
      <c r="Y143" s="56">
        <f>IF(AC143=0,J143,0)</f>
        <v>0</v>
      </c>
      <c r="Z143" s="56">
        <f>IF(AC143=15,J143,0)</f>
        <v>0</v>
      </c>
      <c r="AA143" s="56">
        <f>IF(AC143=21,J143,0)</f>
        <v>0</v>
      </c>
      <c r="AC143" s="58">
        <v>21</v>
      </c>
      <c r="AD143" s="58">
        <f>G143*0.853314527503526</f>
        <v>0</v>
      </c>
      <c r="AE143" s="58">
        <f>G143*(1-0.853314527503526)</f>
        <v>0</v>
      </c>
      <c r="AL143" s="58">
        <f>F143*AD143</f>
        <v>0</v>
      </c>
      <c r="AM143" s="58">
        <f>F143*AE143</f>
        <v>0</v>
      </c>
      <c r="AN143" s="59" t="s">
        <v>1612</v>
      </c>
      <c r="AO143" s="59" t="s">
        <v>1628</v>
      </c>
      <c r="AP143" s="47" t="s">
        <v>1636</v>
      </c>
    </row>
    <row r="144" spans="1:42" x14ac:dyDescent="0.2">
      <c r="D144" s="60" t="s">
        <v>1281</v>
      </c>
      <c r="F144" s="61">
        <v>1.95</v>
      </c>
    </row>
    <row r="145" spans="1:42" x14ac:dyDescent="0.2">
      <c r="A145" s="55" t="s">
        <v>73</v>
      </c>
      <c r="B145" s="55" t="s">
        <v>1170</v>
      </c>
      <c r="C145" s="55" t="s">
        <v>1187</v>
      </c>
      <c r="D145" s="55" t="s">
        <v>1364</v>
      </c>
      <c r="E145" s="55" t="s">
        <v>1574</v>
      </c>
      <c r="F145" s="56">
        <v>0.28000000000000003</v>
      </c>
      <c r="G145" s="56">
        <v>0</v>
      </c>
      <c r="H145" s="56">
        <f>ROUND(F145*AD145,2)</f>
        <v>0</v>
      </c>
      <c r="I145" s="56">
        <f>J145-H145</f>
        <v>0</v>
      </c>
      <c r="J145" s="56">
        <f>ROUND(F145*G145,2)</f>
        <v>0</v>
      </c>
      <c r="K145" s="56">
        <v>3.8080000000000003E-2</v>
      </c>
      <c r="L145" s="56">
        <f>F145*K145</f>
        <v>1.0662400000000002E-2</v>
      </c>
      <c r="M145" s="57" t="s">
        <v>7</v>
      </c>
      <c r="N145" s="56">
        <f>IF(M145="5",I145,0)</f>
        <v>0</v>
      </c>
      <c r="Y145" s="56">
        <f>IF(AC145=0,J145,0)</f>
        <v>0</v>
      </c>
      <c r="Z145" s="56">
        <f>IF(AC145=15,J145,0)</f>
        <v>0</v>
      </c>
      <c r="AA145" s="56">
        <f>IF(AC145=21,J145,0)</f>
        <v>0</v>
      </c>
      <c r="AC145" s="58">
        <v>21</v>
      </c>
      <c r="AD145" s="58">
        <f>G145*0.554070473876063</f>
        <v>0</v>
      </c>
      <c r="AE145" s="58">
        <f>G145*(1-0.554070473876063)</f>
        <v>0</v>
      </c>
      <c r="AL145" s="58">
        <f>F145*AD145</f>
        <v>0</v>
      </c>
      <c r="AM145" s="58">
        <f>F145*AE145</f>
        <v>0</v>
      </c>
      <c r="AN145" s="59" t="s">
        <v>1612</v>
      </c>
      <c r="AO145" s="59" t="s">
        <v>1628</v>
      </c>
      <c r="AP145" s="47" t="s">
        <v>1636</v>
      </c>
    </row>
    <row r="146" spans="1:42" x14ac:dyDescent="0.2">
      <c r="D146" s="60" t="s">
        <v>1365</v>
      </c>
      <c r="F146" s="61">
        <v>0.28000000000000003</v>
      </c>
    </row>
    <row r="147" spans="1:42" x14ac:dyDescent="0.2">
      <c r="A147" s="52"/>
      <c r="B147" s="53" t="s">
        <v>1170</v>
      </c>
      <c r="C147" s="53" t="s">
        <v>43</v>
      </c>
      <c r="D147" s="248" t="s">
        <v>1282</v>
      </c>
      <c r="E147" s="249"/>
      <c r="F147" s="249"/>
      <c r="G147" s="249"/>
      <c r="H147" s="54">
        <f>SUM(H148:H148)</f>
        <v>0</v>
      </c>
      <c r="I147" s="54">
        <f>SUM(I148:I148)</f>
        <v>0</v>
      </c>
      <c r="J147" s="54">
        <f>H147+I147</f>
        <v>0</v>
      </c>
      <c r="K147" s="47"/>
      <c r="L147" s="54">
        <f>SUM(L148:L148)</f>
        <v>7.7747999999999984E-2</v>
      </c>
      <c r="O147" s="54">
        <f>IF(P147="PR",J147,SUM(N148:N148))</f>
        <v>0</v>
      </c>
      <c r="P147" s="47" t="s">
        <v>1601</v>
      </c>
      <c r="Q147" s="54">
        <f>IF(P147="HS",H147,0)</f>
        <v>0</v>
      </c>
      <c r="R147" s="54">
        <f>IF(P147="HS",I147-O147,0)</f>
        <v>0</v>
      </c>
      <c r="S147" s="54">
        <f>IF(P147="PS",H147,0)</f>
        <v>0</v>
      </c>
      <c r="T147" s="54">
        <f>IF(P147="PS",I147-O147,0)</f>
        <v>0</v>
      </c>
      <c r="U147" s="54">
        <f>IF(P147="MP",H147,0)</f>
        <v>0</v>
      </c>
      <c r="V147" s="54">
        <f>IF(P147="MP",I147-O147,0)</f>
        <v>0</v>
      </c>
      <c r="W147" s="54">
        <f>IF(P147="OM",H147,0)</f>
        <v>0</v>
      </c>
      <c r="X147" s="47" t="s">
        <v>1170</v>
      </c>
      <c r="AH147" s="54">
        <f>SUM(Y148:Y148)</f>
        <v>0</v>
      </c>
      <c r="AI147" s="54">
        <f>SUM(Z148:Z148)</f>
        <v>0</v>
      </c>
      <c r="AJ147" s="54">
        <f>SUM(AA148:AA148)</f>
        <v>0</v>
      </c>
    </row>
    <row r="148" spans="1:42" x14ac:dyDescent="0.2">
      <c r="A148" s="55" t="s">
        <v>74</v>
      </c>
      <c r="B148" s="55" t="s">
        <v>1170</v>
      </c>
      <c r="C148" s="55" t="s">
        <v>1188</v>
      </c>
      <c r="D148" s="55" t="s">
        <v>1283</v>
      </c>
      <c r="E148" s="55" t="s">
        <v>1574</v>
      </c>
      <c r="F148" s="56">
        <v>4.18</v>
      </c>
      <c r="G148" s="56">
        <v>0</v>
      </c>
      <c r="H148" s="56">
        <f>ROUND(F148*AD148,2)</f>
        <v>0</v>
      </c>
      <c r="I148" s="56">
        <f>J148-H148</f>
        <v>0</v>
      </c>
      <c r="J148" s="56">
        <f>ROUND(F148*G148,2)</f>
        <v>0</v>
      </c>
      <c r="K148" s="56">
        <v>1.8599999999999998E-2</v>
      </c>
      <c r="L148" s="56">
        <f>F148*K148</f>
        <v>7.7747999999999984E-2</v>
      </c>
      <c r="M148" s="57" t="s">
        <v>7</v>
      </c>
      <c r="N148" s="56">
        <f>IF(M148="5",I148,0)</f>
        <v>0</v>
      </c>
      <c r="Y148" s="56">
        <f>IF(AC148=0,J148,0)</f>
        <v>0</v>
      </c>
      <c r="Z148" s="56">
        <f>IF(AC148=15,J148,0)</f>
        <v>0</v>
      </c>
      <c r="AA148" s="56">
        <f>IF(AC148=21,J148,0)</f>
        <v>0</v>
      </c>
      <c r="AC148" s="58">
        <v>21</v>
      </c>
      <c r="AD148" s="58">
        <f>G148*0.563277249451353</f>
        <v>0</v>
      </c>
      <c r="AE148" s="58">
        <f>G148*(1-0.563277249451353)</f>
        <v>0</v>
      </c>
      <c r="AL148" s="58">
        <f>F148*AD148</f>
        <v>0</v>
      </c>
      <c r="AM148" s="58">
        <f>F148*AE148</f>
        <v>0</v>
      </c>
      <c r="AN148" s="59" t="s">
        <v>1613</v>
      </c>
      <c r="AO148" s="59" t="s">
        <v>1628</v>
      </c>
      <c r="AP148" s="47" t="s">
        <v>1636</v>
      </c>
    </row>
    <row r="149" spans="1:42" x14ac:dyDescent="0.2">
      <c r="D149" s="60" t="s">
        <v>1284</v>
      </c>
      <c r="F149" s="61">
        <v>4.18</v>
      </c>
    </row>
    <row r="150" spans="1:42" x14ac:dyDescent="0.2">
      <c r="A150" s="52"/>
      <c r="B150" s="53" t="s">
        <v>1170</v>
      </c>
      <c r="C150" s="53" t="s">
        <v>68</v>
      </c>
      <c r="D150" s="248" t="s">
        <v>1285</v>
      </c>
      <c r="E150" s="249"/>
      <c r="F150" s="249"/>
      <c r="G150" s="249"/>
      <c r="H150" s="54">
        <f>SUM(H151:H153)</f>
        <v>0</v>
      </c>
      <c r="I150" s="54">
        <f>SUM(I151:I153)</f>
        <v>0</v>
      </c>
      <c r="J150" s="54">
        <f>H150+I150</f>
        <v>0</v>
      </c>
      <c r="K150" s="47"/>
      <c r="L150" s="54">
        <f>SUM(L151:L153)</f>
        <v>0.14909080000000002</v>
      </c>
      <c r="O150" s="54">
        <f>IF(P150="PR",J150,SUM(N151:N153))</f>
        <v>0</v>
      </c>
      <c r="P150" s="47" t="s">
        <v>1601</v>
      </c>
      <c r="Q150" s="54">
        <f>IF(P150="HS",H150,0)</f>
        <v>0</v>
      </c>
      <c r="R150" s="54">
        <f>IF(P150="HS",I150-O150,0)</f>
        <v>0</v>
      </c>
      <c r="S150" s="54">
        <f>IF(P150="PS",H150,0)</f>
        <v>0</v>
      </c>
      <c r="T150" s="54">
        <f>IF(P150="PS",I150-O150,0)</f>
        <v>0</v>
      </c>
      <c r="U150" s="54">
        <f>IF(P150="MP",H150,0)</f>
        <v>0</v>
      </c>
      <c r="V150" s="54">
        <f>IF(P150="MP",I150-O150,0)</f>
        <v>0</v>
      </c>
      <c r="W150" s="54">
        <f>IF(P150="OM",H150,0)</f>
        <v>0</v>
      </c>
      <c r="X150" s="47" t="s">
        <v>1170</v>
      </c>
      <c r="AH150" s="54">
        <f>SUM(Y151:Y153)</f>
        <v>0</v>
      </c>
      <c r="AI150" s="54">
        <f>SUM(Z151:Z153)</f>
        <v>0</v>
      </c>
      <c r="AJ150" s="54">
        <f>SUM(AA151:AA153)</f>
        <v>0</v>
      </c>
    </row>
    <row r="151" spans="1:42" x14ac:dyDescent="0.2">
      <c r="A151" s="55" t="s">
        <v>75</v>
      </c>
      <c r="B151" s="55" t="s">
        <v>1170</v>
      </c>
      <c r="C151" s="55" t="s">
        <v>1189</v>
      </c>
      <c r="D151" s="55" t="s">
        <v>1286</v>
      </c>
      <c r="E151" s="55" t="s">
        <v>1574</v>
      </c>
      <c r="F151" s="56">
        <v>3.98</v>
      </c>
      <c r="G151" s="56">
        <v>0</v>
      </c>
      <c r="H151" s="56">
        <f>ROUND(F151*AD151,2)</f>
        <v>0</v>
      </c>
      <c r="I151" s="56">
        <f>J151-H151</f>
        <v>0</v>
      </c>
      <c r="J151" s="56">
        <f>ROUND(F151*G151,2)</f>
        <v>0</v>
      </c>
      <c r="K151" s="56">
        <v>3.415E-2</v>
      </c>
      <c r="L151" s="56">
        <f>F151*K151</f>
        <v>0.13591700000000001</v>
      </c>
      <c r="M151" s="57" t="s">
        <v>7</v>
      </c>
      <c r="N151" s="56">
        <f>IF(M151="5",I151,0)</f>
        <v>0</v>
      </c>
      <c r="Y151" s="56">
        <f>IF(AC151=0,J151,0)</f>
        <v>0</v>
      </c>
      <c r="Z151" s="56">
        <f>IF(AC151=15,J151,0)</f>
        <v>0</v>
      </c>
      <c r="AA151" s="56">
        <f>IF(AC151=21,J151,0)</f>
        <v>0</v>
      </c>
      <c r="AC151" s="58">
        <v>21</v>
      </c>
      <c r="AD151" s="58">
        <f>G151*0.841828478964401</f>
        <v>0</v>
      </c>
      <c r="AE151" s="58">
        <f>G151*(1-0.841828478964401)</f>
        <v>0</v>
      </c>
      <c r="AL151" s="58">
        <f>F151*AD151</f>
        <v>0</v>
      </c>
      <c r="AM151" s="58">
        <f>F151*AE151</f>
        <v>0</v>
      </c>
      <c r="AN151" s="59" t="s">
        <v>1614</v>
      </c>
      <c r="AO151" s="59" t="s">
        <v>1629</v>
      </c>
      <c r="AP151" s="47" t="s">
        <v>1636</v>
      </c>
    </row>
    <row r="152" spans="1:42" x14ac:dyDescent="0.2">
      <c r="D152" s="60" t="s">
        <v>1287</v>
      </c>
      <c r="F152" s="61">
        <v>3.98</v>
      </c>
    </row>
    <row r="153" spans="1:42" x14ac:dyDescent="0.2">
      <c r="A153" s="55" t="s">
        <v>76</v>
      </c>
      <c r="B153" s="55" t="s">
        <v>1170</v>
      </c>
      <c r="C153" s="55" t="s">
        <v>1190</v>
      </c>
      <c r="D153" s="55" t="s">
        <v>1729</v>
      </c>
      <c r="E153" s="55" t="s">
        <v>1574</v>
      </c>
      <c r="F153" s="56">
        <v>3.98</v>
      </c>
      <c r="G153" s="56">
        <v>0</v>
      </c>
      <c r="H153" s="56">
        <f>ROUND(F153*AD153,2)</f>
        <v>0</v>
      </c>
      <c r="I153" s="56">
        <f>J153-H153</f>
        <v>0</v>
      </c>
      <c r="J153" s="56">
        <f>ROUND(F153*G153,2)</f>
        <v>0</v>
      </c>
      <c r="K153" s="56">
        <v>3.31E-3</v>
      </c>
      <c r="L153" s="56">
        <f>F153*K153</f>
        <v>1.3173799999999999E-2</v>
      </c>
      <c r="M153" s="57" t="s">
        <v>7</v>
      </c>
      <c r="N153" s="56">
        <f>IF(M153="5",I153,0)</f>
        <v>0</v>
      </c>
      <c r="Y153" s="56">
        <f>IF(AC153=0,J153,0)</f>
        <v>0</v>
      </c>
      <c r="Z153" s="56">
        <f>IF(AC153=15,J153,0)</f>
        <v>0</v>
      </c>
      <c r="AA153" s="56">
        <f>IF(AC153=21,J153,0)</f>
        <v>0</v>
      </c>
      <c r="AC153" s="58">
        <v>21</v>
      </c>
      <c r="AD153" s="58">
        <f>G153*0.752032520325203</f>
        <v>0</v>
      </c>
      <c r="AE153" s="58">
        <f>G153*(1-0.752032520325203)</f>
        <v>0</v>
      </c>
      <c r="AL153" s="58">
        <f>F153*AD153</f>
        <v>0</v>
      </c>
      <c r="AM153" s="58">
        <f>F153*AE153</f>
        <v>0</v>
      </c>
      <c r="AN153" s="59" t="s">
        <v>1614</v>
      </c>
      <c r="AO153" s="59" t="s">
        <v>1629</v>
      </c>
      <c r="AP153" s="47" t="s">
        <v>1636</v>
      </c>
    </row>
    <row r="154" spans="1:42" x14ac:dyDescent="0.2">
      <c r="D154" s="60" t="s">
        <v>1287</v>
      </c>
      <c r="F154" s="61">
        <v>3.98</v>
      </c>
    </row>
    <row r="155" spans="1:42" x14ac:dyDescent="0.2">
      <c r="A155" s="52"/>
      <c r="B155" s="53" t="s">
        <v>1170</v>
      </c>
      <c r="C155" s="53" t="s">
        <v>705</v>
      </c>
      <c r="D155" s="248" t="s">
        <v>1288</v>
      </c>
      <c r="E155" s="249"/>
      <c r="F155" s="249"/>
      <c r="G155" s="249"/>
      <c r="H155" s="54">
        <f>SUM(H156:H160)</f>
        <v>0</v>
      </c>
      <c r="I155" s="54">
        <f>SUM(I156:I160)</f>
        <v>0</v>
      </c>
      <c r="J155" s="54">
        <f>H155+I155</f>
        <v>0</v>
      </c>
      <c r="K155" s="47"/>
      <c r="L155" s="54">
        <f>SUM(L156:L160)</f>
        <v>5.2137999999999993E-3</v>
      </c>
      <c r="O155" s="54">
        <f>IF(P155="PR",J155,SUM(N156:N160))</f>
        <v>0</v>
      </c>
      <c r="P155" s="47" t="s">
        <v>1602</v>
      </c>
      <c r="Q155" s="54">
        <f>IF(P155="HS",H155,0)</f>
        <v>0</v>
      </c>
      <c r="R155" s="54">
        <f>IF(P155="HS",I155-O155,0)</f>
        <v>0</v>
      </c>
      <c r="S155" s="54">
        <f>IF(P155="PS",H155,0)</f>
        <v>0</v>
      </c>
      <c r="T155" s="54">
        <f>IF(P155="PS",I155-O155,0)</f>
        <v>0</v>
      </c>
      <c r="U155" s="54">
        <f>IF(P155="MP",H155,0)</f>
        <v>0</v>
      </c>
      <c r="V155" s="54">
        <f>IF(P155="MP",I155-O155,0)</f>
        <v>0</v>
      </c>
      <c r="W155" s="54">
        <f>IF(P155="OM",H155,0)</f>
        <v>0</v>
      </c>
      <c r="X155" s="47" t="s">
        <v>1170</v>
      </c>
      <c r="AH155" s="54">
        <f>SUM(Y156:Y160)</f>
        <v>0</v>
      </c>
      <c r="AI155" s="54">
        <f>SUM(Z156:Z160)</f>
        <v>0</v>
      </c>
      <c r="AJ155" s="54">
        <f>SUM(AA156:AA160)</f>
        <v>0</v>
      </c>
    </row>
    <row r="156" spans="1:42" x14ac:dyDescent="0.2">
      <c r="A156" s="55" t="s">
        <v>77</v>
      </c>
      <c r="B156" s="55" t="s">
        <v>1170</v>
      </c>
      <c r="C156" s="55" t="s">
        <v>1191</v>
      </c>
      <c r="D156" s="55" t="s">
        <v>1714</v>
      </c>
      <c r="E156" s="55" t="s">
        <v>1574</v>
      </c>
      <c r="F156" s="56">
        <v>3.98</v>
      </c>
      <c r="G156" s="56">
        <v>0</v>
      </c>
      <c r="H156" s="56">
        <f>ROUND(F156*AD156,2)</f>
        <v>0</v>
      </c>
      <c r="I156" s="56">
        <f>J156-H156</f>
        <v>0</v>
      </c>
      <c r="J156" s="56">
        <f>ROUND(F156*G156,2)</f>
        <v>0</v>
      </c>
      <c r="K156" s="56">
        <v>5.6999999999999998E-4</v>
      </c>
      <c r="L156" s="56">
        <f>F156*K156</f>
        <v>2.2686E-3</v>
      </c>
      <c r="M156" s="57" t="s">
        <v>7</v>
      </c>
      <c r="N156" s="56">
        <f>IF(M156="5",I156,0)</f>
        <v>0</v>
      </c>
      <c r="Y156" s="56">
        <f>IF(AC156=0,J156,0)</f>
        <v>0</v>
      </c>
      <c r="Z156" s="56">
        <f>IF(AC156=15,J156,0)</f>
        <v>0</v>
      </c>
      <c r="AA156" s="56">
        <f>IF(AC156=21,J156,0)</f>
        <v>0</v>
      </c>
      <c r="AC156" s="58">
        <v>21</v>
      </c>
      <c r="AD156" s="58">
        <f>G156*0.805751492132393</f>
        <v>0</v>
      </c>
      <c r="AE156" s="58">
        <f>G156*(1-0.805751492132393)</f>
        <v>0</v>
      </c>
      <c r="AL156" s="58">
        <f>F156*AD156</f>
        <v>0</v>
      </c>
      <c r="AM156" s="58">
        <f>F156*AE156</f>
        <v>0</v>
      </c>
      <c r="AN156" s="59" t="s">
        <v>1615</v>
      </c>
      <c r="AO156" s="59" t="s">
        <v>1630</v>
      </c>
      <c r="AP156" s="47" t="s">
        <v>1636</v>
      </c>
    </row>
    <row r="157" spans="1:42" x14ac:dyDescent="0.2">
      <c r="D157" s="60" t="s">
        <v>1287</v>
      </c>
      <c r="F157" s="61">
        <v>3.98</v>
      </c>
    </row>
    <row r="158" spans="1:42" x14ac:dyDescent="0.2">
      <c r="A158" s="55" t="s">
        <v>78</v>
      </c>
      <c r="B158" s="55" t="s">
        <v>1170</v>
      </c>
      <c r="C158" s="55" t="s">
        <v>1192</v>
      </c>
      <c r="D158" s="55" t="s">
        <v>1715</v>
      </c>
      <c r="E158" s="55" t="s">
        <v>1574</v>
      </c>
      <c r="F158" s="56">
        <v>3.98</v>
      </c>
      <c r="G158" s="56">
        <v>0</v>
      </c>
      <c r="H158" s="56">
        <f>ROUND(F158*AD158,2)</f>
        <v>0</v>
      </c>
      <c r="I158" s="56">
        <f>J158-H158</f>
        <v>0</v>
      </c>
      <c r="J158" s="56">
        <f>ROUND(F158*G158,2)</f>
        <v>0</v>
      </c>
      <c r="K158" s="56">
        <v>7.3999999999999999E-4</v>
      </c>
      <c r="L158" s="56">
        <f>F158*K158</f>
        <v>2.9451999999999998E-3</v>
      </c>
      <c r="M158" s="57" t="s">
        <v>7</v>
      </c>
      <c r="N158" s="56">
        <f>IF(M158="5",I158,0)</f>
        <v>0</v>
      </c>
      <c r="Y158" s="56">
        <f>IF(AC158=0,J158,0)</f>
        <v>0</v>
      </c>
      <c r="Z158" s="56">
        <f>IF(AC158=15,J158,0)</f>
        <v>0</v>
      </c>
      <c r="AA158" s="56">
        <f>IF(AC158=21,J158,0)</f>
        <v>0</v>
      </c>
      <c r="AC158" s="58">
        <v>21</v>
      </c>
      <c r="AD158" s="58">
        <f>G158*0.750758341759353</f>
        <v>0</v>
      </c>
      <c r="AE158" s="58">
        <f>G158*(1-0.750758341759353)</f>
        <v>0</v>
      </c>
      <c r="AL158" s="58">
        <f>F158*AD158</f>
        <v>0</v>
      </c>
      <c r="AM158" s="58">
        <f>F158*AE158</f>
        <v>0</v>
      </c>
      <c r="AN158" s="59" t="s">
        <v>1615</v>
      </c>
      <c r="AO158" s="59" t="s">
        <v>1630</v>
      </c>
      <c r="AP158" s="47" t="s">
        <v>1636</v>
      </c>
    </row>
    <row r="159" spans="1:42" x14ac:dyDescent="0.2">
      <c r="D159" s="60" t="s">
        <v>1291</v>
      </c>
      <c r="F159" s="61">
        <v>3.98</v>
      </c>
    </row>
    <row r="160" spans="1:42" x14ac:dyDescent="0.2">
      <c r="A160" s="55" t="s">
        <v>79</v>
      </c>
      <c r="B160" s="55" t="s">
        <v>1170</v>
      </c>
      <c r="C160" s="55" t="s">
        <v>1193</v>
      </c>
      <c r="D160" s="55" t="s">
        <v>1292</v>
      </c>
      <c r="E160" s="55" t="s">
        <v>1575</v>
      </c>
      <c r="F160" s="56">
        <v>0.02</v>
      </c>
      <c r="G160" s="56">
        <v>0</v>
      </c>
      <c r="H160" s="56">
        <f>ROUND(F160*AD160,2)</f>
        <v>0</v>
      </c>
      <c r="I160" s="56">
        <f>J160-H160</f>
        <v>0</v>
      </c>
      <c r="J160" s="56">
        <f>ROUND(F160*G160,2)</f>
        <v>0</v>
      </c>
      <c r="K160" s="56">
        <v>0</v>
      </c>
      <c r="L160" s="56">
        <f>F160*K160</f>
        <v>0</v>
      </c>
      <c r="M160" s="57" t="s">
        <v>11</v>
      </c>
      <c r="N160" s="56">
        <f>IF(M160="5",I160,0)</f>
        <v>0</v>
      </c>
      <c r="Y160" s="56">
        <f>IF(AC160=0,J160,0)</f>
        <v>0</v>
      </c>
      <c r="Z160" s="56">
        <f>IF(AC160=15,J160,0)</f>
        <v>0</v>
      </c>
      <c r="AA160" s="56">
        <f>IF(AC160=21,J160,0)</f>
        <v>0</v>
      </c>
      <c r="AC160" s="58">
        <v>21</v>
      </c>
      <c r="AD160" s="58">
        <f>G160*0</f>
        <v>0</v>
      </c>
      <c r="AE160" s="58">
        <f>G160*(1-0)</f>
        <v>0</v>
      </c>
      <c r="AL160" s="58">
        <f>F160*AD160</f>
        <v>0</v>
      </c>
      <c r="AM160" s="58">
        <f>F160*AE160</f>
        <v>0</v>
      </c>
      <c r="AN160" s="59" t="s">
        <v>1615</v>
      </c>
      <c r="AO160" s="59" t="s">
        <v>1630</v>
      </c>
      <c r="AP160" s="47" t="s">
        <v>1636</v>
      </c>
    </row>
    <row r="161" spans="1:42" x14ac:dyDescent="0.2">
      <c r="D161" s="60" t="s">
        <v>1293</v>
      </c>
      <c r="F161" s="61">
        <v>0.02</v>
      </c>
    </row>
    <row r="162" spans="1:42" x14ac:dyDescent="0.2">
      <c r="A162" s="52"/>
      <c r="B162" s="53" t="s">
        <v>1170</v>
      </c>
      <c r="C162" s="53" t="s">
        <v>715</v>
      </c>
      <c r="D162" s="248" t="s">
        <v>1294</v>
      </c>
      <c r="E162" s="249"/>
      <c r="F162" s="249"/>
      <c r="G162" s="249"/>
      <c r="H162" s="54">
        <f>SUM(H163:H163)</f>
        <v>0</v>
      </c>
      <c r="I162" s="54">
        <f>SUM(I163:I163)</f>
        <v>0</v>
      </c>
      <c r="J162" s="54">
        <f>H162+I162</f>
        <v>0</v>
      </c>
      <c r="K162" s="47"/>
      <c r="L162" s="54">
        <f>SUM(L163:L163)</f>
        <v>1.4599999999999999E-3</v>
      </c>
      <c r="O162" s="54">
        <f>IF(P162="PR",J162,SUM(N163:N163))</f>
        <v>0</v>
      </c>
      <c r="P162" s="47" t="s">
        <v>1602</v>
      </c>
      <c r="Q162" s="54">
        <f>IF(P162="HS",H162,0)</f>
        <v>0</v>
      </c>
      <c r="R162" s="54">
        <f>IF(P162="HS",I162-O162,0)</f>
        <v>0</v>
      </c>
      <c r="S162" s="54">
        <f>IF(P162="PS",H162,0)</f>
        <v>0</v>
      </c>
      <c r="T162" s="54">
        <f>IF(P162="PS",I162-O162,0)</f>
        <v>0</v>
      </c>
      <c r="U162" s="54">
        <f>IF(P162="MP",H162,0)</f>
        <v>0</v>
      </c>
      <c r="V162" s="54">
        <f>IF(P162="MP",I162-O162,0)</f>
        <v>0</v>
      </c>
      <c r="W162" s="54">
        <f>IF(P162="OM",H162,0)</f>
        <v>0</v>
      </c>
      <c r="X162" s="47" t="s">
        <v>1170</v>
      </c>
      <c r="AH162" s="54">
        <f>SUM(Y163:Y163)</f>
        <v>0</v>
      </c>
      <c r="AI162" s="54">
        <f>SUM(Z163:Z163)</f>
        <v>0</v>
      </c>
      <c r="AJ162" s="54">
        <f>SUM(AA163:AA163)</f>
        <v>0</v>
      </c>
    </row>
    <row r="163" spans="1:42" x14ac:dyDescent="0.2">
      <c r="A163" s="55" t="s">
        <v>80</v>
      </c>
      <c r="B163" s="55" t="s">
        <v>1170</v>
      </c>
      <c r="C163" s="55" t="s">
        <v>1194</v>
      </c>
      <c r="D163" s="55" t="s">
        <v>1295</v>
      </c>
      <c r="E163" s="55" t="s">
        <v>1576</v>
      </c>
      <c r="F163" s="56">
        <v>1</v>
      </c>
      <c r="G163" s="56">
        <v>0</v>
      </c>
      <c r="H163" s="56">
        <f>ROUND(F163*AD163,2)</f>
        <v>0</v>
      </c>
      <c r="I163" s="56">
        <f>J163-H163</f>
        <v>0</v>
      </c>
      <c r="J163" s="56">
        <f>ROUND(F163*G163,2)</f>
        <v>0</v>
      </c>
      <c r="K163" s="56">
        <v>1.4599999999999999E-3</v>
      </c>
      <c r="L163" s="56">
        <f>F163*K163</f>
        <v>1.4599999999999999E-3</v>
      </c>
      <c r="M163" s="57" t="s">
        <v>7</v>
      </c>
      <c r="N163" s="56">
        <f>IF(M163="5",I163,0)</f>
        <v>0</v>
      </c>
      <c r="Y163" s="56">
        <f>IF(AC163=0,J163,0)</f>
        <v>0</v>
      </c>
      <c r="Z163" s="56">
        <f>IF(AC163=15,J163,0)</f>
        <v>0</v>
      </c>
      <c r="AA163" s="56">
        <f>IF(AC163=21,J163,0)</f>
        <v>0</v>
      </c>
      <c r="AC163" s="58">
        <v>21</v>
      </c>
      <c r="AD163" s="58">
        <f>G163*0</f>
        <v>0</v>
      </c>
      <c r="AE163" s="58">
        <f>G163*(1-0)</f>
        <v>0</v>
      </c>
      <c r="AL163" s="58">
        <f>F163*AD163</f>
        <v>0</v>
      </c>
      <c r="AM163" s="58">
        <f>F163*AE163</f>
        <v>0</v>
      </c>
      <c r="AN163" s="59" t="s">
        <v>1616</v>
      </c>
      <c r="AO163" s="59" t="s">
        <v>1631</v>
      </c>
      <c r="AP163" s="47" t="s">
        <v>1636</v>
      </c>
    </row>
    <row r="164" spans="1:42" x14ac:dyDescent="0.2">
      <c r="D164" s="60" t="s">
        <v>1296</v>
      </c>
      <c r="F164" s="61">
        <v>1</v>
      </c>
    </row>
    <row r="165" spans="1:42" x14ac:dyDescent="0.2">
      <c r="A165" s="52"/>
      <c r="B165" s="53" t="s">
        <v>1170</v>
      </c>
      <c r="C165" s="53" t="s">
        <v>719</v>
      </c>
      <c r="D165" s="248" t="s">
        <v>1297</v>
      </c>
      <c r="E165" s="249"/>
      <c r="F165" s="249"/>
      <c r="G165" s="249"/>
      <c r="H165" s="54">
        <f>SUM(H166:H188)</f>
        <v>0</v>
      </c>
      <c r="I165" s="54">
        <f>SUM(I166:I188)</f>
        <v>0</v>
      </c>
      <c r="J165" s="54">
        <f>H165+I165</f>
        <v>0</v>
      </c>
      <c r="K165" s="47"/>
      <c r="L165" s="54">
        <f>SUM(L166:L188)</f>
        <v>5.7950000000000002E-2</v>
      </c>
      <c r="O165" s="54">
        <f>IF(P165="PR",J165,SUM(N166:N188))</f>
        <v>0</v>
      </c>
      <c r="P165" s="47" t="s">
        <v>1602</v>
      </c>
      <c r="Q165" s="54">
        <f>IF(P165="HS",H165,0)</f>
        <v>0</v>
      </c>
      <c r="R165" s="54">
        <f>IF(P165="HS",I165-O165,0)</f>
        <v>0</v>
      </c>
      <c r="S165" s="54">
        <f>IF(P165="PS",H165,0)</f>
        <v>0</v>
      </c>
      <c r="T165" s="54">
        <f>IF(P165="PS",I165-O165,0)</f>
        <v>0</v>
      </c>
      <c r="U165" s="54">
        <f>IF(P165="MP",H165,0)</f>
        <v>0</v>
      </c>
      <c r="V165" s="54">
        <f>IF(P165="MP",I165-O165,0)</f>
        <v>0</v>
      </c>
      <c r="W165" s="54">
        <f>IF(P165="OM",H165,0)</f>
        <v>0</v>
      </c>
      <c r="X165" s="47" t="s">
        <v>1170</v>
      </c>
      <c r="AH165" s="54">
        <f>SUM(Y166:Y188)</f>
        <v>0</v>
      </c>
      <c r="AI165" s="54">
        <f>SUM(Z166:Z188)</f>
        <v>0</v>
      </c>
      <c r="AJ165" s="54">
        <f>SUM(AA166:AA188)</f>
        <v>0</v>
      </c>
    </row>
    <row r="166" spans="1:42" x14ac:dyDescent="0.2">
      <c r="A166" s="55" t="s">
        <v>81</v>
      </c>
      <c r="B166" s="55" t="s">
        <v>1170</v>
      </c>
      <c r="C166" s="55" t="s">
        <v>1195</v>
      </c>
      <c r="D166" s="55" t="s">
        <v>1702</v>
      </c>
      <c r="E166" s="55" t="s">
        <v>1577</v>
      </c>
      <c r="F166" s="56">
        <v>1</v>
      </c>
      <c r="G166" s="56">
        <v>0</v>
      </c>
      <c r="H166" s="56">
        <f>ROUND(F166*AD166,2)</f>
        <v>0</v>
      </c>
      <c r="I166" s="56">
        <f>J166-H166</f>
        <v>0</v>
      </c>
      <c r="J166" s="56">
        <f>ROUND(F166*G166,2)</f>
        <v>0</v>
      </c>
      <c r="K166" s="56">
        <v>1.41E-3</v>
      </c>
      <c r="L166" s="56">
        <f>F166*K166</f>
        <v>1.41E-3</v>
      </c>
      <c r="M166" s="57" t="s">
        <v>7</v>
      </c>
      <c r="N166" s="56">
        <f>IF(M166="5",I166,0)</f>
        <v>0</v>
      </c>
      <c r="Y166" s="56">
        <f>IF(AC166=0,J166,0)</f>
        <v>0</v>
      </c>
      <c r="Z166" s="56">
        <f>IF(AC166=15,J166,0)</f>
        <v>0</v>
      </c>
      <c r="AA166" s="56">
        <f>IF(AC166=21,J166,0)</f>
        <v>0</v>
      </c>
      <c r="AC166" s="58">
        <v>21</v>
      </c>
      <c r="AD166" s="58">
        <f>G166*0.538136882129278</f>
        <v>0</v>
      </c>
      <c r="AE166" s="58">
        <f>G166*(1-0.538136882129278)</f>
        <v>0</v>
      </c>
      <c r="AL166" s="58">
        <f>F166*AD166</f>
        <v>0</v>
      </c>
      <c r="AM166" s="58">
        <f>F166*AE166</f>
        <v>0</v>
      </c>
      <c r="AN166" s="59" t="s">
        <v>1617</v>
      </c>
      <c r="AO166" s="59" t="s">
        <v>1631</v>
      </c>
      <c r="AP166" s="47" t="s">
        <v>1636</v>
      </c>
    </row>
    <row r="167" spans="1:42" x14ac:dyDescent="0.2">
      <c r="D167" s="60" t="s">
        <v>1296</v>
      </c>
      <c r="F167" s="61">
        <v>1</v>
      </c>
    </row>
    <row r="168" spans="1:42" x14ac:dyDescent="0.2">
      <c r="A168" s="62" t="s">
        <v>82</v>
      </c>
      <c r="B168" s="62" t="s">
        <v>1170</v>
      </c>
      <c r="C168" s="62" t="s">
        <v>1196</v>
      </c>
      <c r="D168" s="82" t="s">
        <v>1716</v>
      </c>
      <c r="E168" s="62" t="s">
        <v>1577</v>
      </c>
      <c r="F168" s="63">
        <v>1</v>
      </c>
      <c r="G168" s="63">
        <v>0</v>
      </c>
      <c r="H168" s="63">
        <f>ROUND(F168*AD168,2)</f>
        <v>0</v>
      </c>
      <c r="I168" s="63">
        <f>J168-H168</f>
        <v>0</v>
      </c>
      <c r="J168" s="63">
        <f>ROUND(F168*G168,2)</f>
        <v>0</v>
      </c>
      <c r="K168" s="63">
        <v>1.4E-2</v>
      </c>
      <c r="L168" s="63">
        <f>F168*K168</f>
        <v>1.4E-2</v>
      </c>
      <c r="M168" s="64" t="s">
        <v>1598</v>
      </c>
      <c r="N168" s="63">
        <f>IF(M168="5",I168,0)</f>
        <v>0</v>
      </c>
      <c r="Y168" s="63">
        <f>IF(AC168=0,J168,0)</f>
        <v>0</v>
      </c>
      <c r="Z168" s="63">
        <f>IF(AC168=15,J168,0)</f>
        <v>0</v>
      </c>
      <c r="AA168" s="63">
        <f>IF(AC168=21,J168,0)</f>
        <v>0</v>
      </c>
      <c r="AC168" s="58">
        <v>21</v>
      </c>
      <c r="AD168" s="58">
        <f>G168*1</f>
        <v>0</v>
      </c>
      <c r="AE168" s="58">
        <f>G168*(1-1)</f>
        <v>0</v>
      </c>
      <c r="AL168" s="58">
        <f>F168*AD168</f>
        <v>0</v>
      </c>
      <c r="AM168" s="58">
        <f>F168*AE168</f>
        <v>0</v>
      </c>
      <c r="AN168" s="59" t="s">
        <v>1617</v>
      </c>
      <c r="AO168" s="59" t="s">
        <v>1631</v>
      </c>
      <c r="AP168" s="47" t="s">
        <v>1636</v>
      </c>
    </row>
    <row r="169" spans="1:42" x14ac:dyDescent="0.2">
      <c r="D169" s="60" t="s">
        <v>1296</v>
      </c>
      <c r="F169" s="61">
        <v>1</v>
      </c>
    </row>
    <row r="170" spans="1:42" x14ac:dyDescent="0.2">
      <c r="A170" s="55" t="s">
        <v>83</v>
      </c>
      <c r="B170" s="55" t="s">
        <v>1170</v>
      </c>
      <c r="C170" s="55" t="s">
        <v>1197</v>
      </c>
      <c r="D170" s="55" t="s">
        <v>1298</v>
      </c>
      <c r="E170" s="55" t="s">
        <v>1577</v>
      </c>
      <c r="F170" s="56">
        <v>1</v>
      </c>
      <c r="G170" s="56">
        <v>0</v>
      </c>
      <c r="H170" s="56">
        <f>ROUND(F170*AD170,2)</f>
        <v>0</v>
      </c>
      <c r="I170" s="56">
        <f>J170-H170</f>
        <v>0</v>
      </c>
      <c r="J170" s="56">
        <f>ROUND(F170*G170,2)</f>
        <v>0</v>
      </c>
      <c r="K170" s="56">
        <v>1.1999999999999999E-3</v>
      </c>
      <c r="L170" s="56">
        <f>F170*K170</f>
        <v>1.1999999999999999E-3</v>
      </c>
      <c r="M170" s="57" t="s">
        <v>7</v>
      </c>
      <c r="N170" s="56">
        <f>IF(M170="5",I170,0)</f>
        <v>0</v>
      </c>
      <c r="Y170" s="56">
        <f>IF(AC170=0,J170,0)</f>
        <v>0</v>
      </c>
      <c r="Z170" s="56">
        <f>IF(AC170=15,J170,0)</f>
        <v>0</v>
      </c>
      <c r="AA170" s="56">
        <f>IF(AC170=21,J170,0)</f>
        <v>0</v>
      </c>
      <c r="AC170" s="58">
        <v>21</v>
      </c>
      <c r="AD170" s="58">
        <f>G170*0.50771855010661</f>
        <v>0</v>
      </c>
      <c r="AE170" s="58">
        <f>G170*(1-0.50771855010661)</f>
        <v>0</v>
      </c>
      <c r="AL170" s="58">
        <f>F170*AD170</f>
        <v>0</v>
      </c>
      <c r="AM170" s="58">
        <f>F170*AE170</f>
        <v>0</v>
      </c>
      <c r="AN170" s="59" t="s">
        <v>1617</v>
      </c>
      <c r="AO170" s="59" t="s">
        <v>1631</v>
      </c>
      <c r="AP170" s="47" t="s">
        <v>1636</v>
      </c>
    </row>
    <row r="171" spans="1:42" x14ac:dyDescent="0.2">
      <c r="D171" s="60" t="s">
        <v>1296</v>
      </c>
      <c r="F171" s="61">
        <v>1</v>
      </c>
    </row>
    <row r="172" spans="1:42" x14ac:dyDescent="0.2">
      <c r="A172" s="62" t="s">
        <v>84</v>
      </c>
      <c r="B172" s="62" t="s">
        <v>1170</v>
      </c>
      <c r="C172" s="62" t="s">
        <v>1199</v>
      </c>
      <c r="D172" s="62" t="s">
        <v>1299</v>
      </c>
      <c r="E172" s="62" t="s">
        <v>1577</v>
      </c>
      <c r="F172" s="63">
        <v>1</v>
      </c>
      <c r="G172" s="63">
        <v>0</v>
      </c>
      <c r="H172" s="63">
        <f>ROUND(F172*AD172,2)</f>
        <v>0</v>
      </c>
      <c r="I172" s="63">
        <f>J172-H172</f>
        <v>0</v>
      </c>
      <c r="J172" s="63">
        <f>ROUND(F172*G172,2)</f>
        <v>0</v>
      </c>
      <c r="K172" s="63">
        <v>7.3999999999999999E-4</v>
      </c>
      <c r="L172" s="63">
        <f>F172*K172</f>
        <v>7.3999999999999999E-4</v>
      </c>
      <c r="M172" s="64" t="s">
        <v>1598</v>
      </c>
      <c r="N172" s="63">
        <f>IF(M172="5",I172,0)</f>
        <v>0</v>
      </c>
      <c r="Y172" s="63">
        <f>IF(AC172=0,J172,0)</f>
        <v>0</v>
      </c>
      <c r="Z172" s="63">
        <f>IF(AC172=15,J172,0)</f>
        <v>0</v>
      </c>
      <c r="AA172" s="63">
        <f>IF(AC172=21,J172,0)</f>
        <v>0</v>
      </c>
      <c r="AC172" s="58">
        <v>21</v>
      </c>
      <c r="AD172" s="58">
        <f>G172*1</f>
        <v>0</v>
      </c>
      <c r="AE172" s="58">
        <f>G172*(1-1)</f>
        <v>0</v>
      </c>
      <c r="AL172" s="58">
        <f>F172*AD172</f>
        <v>0</v>
      </c>
      <c r="AM172" s="58">
        <f>F172*AE172</f>
        <v>0</v>
      </c>
      <c r="AN172" s="59" t="s">
        <v>1617</v>
      </c>
      <c r="AO172" s="59" t="s">
        <v>1631</v>
      </c>
      <c r="AP172" s="47" t="s">
        <v>1636</v>
      </c>
    </row>
    <row r="173" spans="1:42" x14ac:dyDescent="0.2">
      <c r="D173" s="60" t="s">
        <v>1296</v>
      </c>
      <c r="F173" s="61">
        <v>1</v>
      </c>
    </row>
    <row r="174" spans="1:42" x14ac:dyDescent="0.2">
      <c r="A174" s="62" t="s">
        <v>85</v>
      </c>
      <c r="B174" s="62" t="s">
        <v>1170</v>
      </c>
      <c r="C174" s="62" t="s">
        <v>1198</v>
      </c>
      <c r="D174" s="83" t="s">
        <v>1717</v>
      </c>
      <c r="E174" s="62" t="s">
        <v>1577</v>
      </c>
      <c r="F174" s="63">
        <v>1</v>
      </c>
      <c r="G174" s="63">
        <v>0</v>
      </c>
      <c r="H174" s="63">
        <f>ROUND(F174*AD174,2)</f>
        <v>0</v>
      </c>
      <c r="I174" s="63">
        <f>J174-H174</f>
        <v>0</v>
      </c>
      <c r="J174" s="63">
        <f>ROUND(F174*G174,2)</f>
        <v>0</v>
      </c>
      <c r="K174" s="63">
        <v>1.0499999999999999E-3</v>
      </c>
      <c r="L174" s="63">
        <f>F174*K174</f>
        <v>1.0499999999999999E-3</v>
      </c>
      <c r="M174" s="64" t="s">
        <v>1598</v>
      </c>
      <c r="N174" s="63">
        <f>IF(M174="5",I174,0)</f>
        <v>0</v>
      </c>
      <c r="Y174" s="63">
        <f>IF(AC174=0,J174,0)</f>
        <v>0</v>
      </c>
      <c r="Z174" s="63">
        <f>IF(AC174=15,J174,0)</f>
        <v>0</v>
      </c>
      <c r="AA174" s="63">
        <f>IF(AC174=21,J174,0)</f>
        <v>0</v>
      </c>
      <c r="AC174" s="58">
        <v>21</v>
      </c>
      <c r="AD174" s="58">
        <f>G174*1</f>
        <v>0</v>
      </c>
      <c r="AE174" s="58">
        <f>G174*(1-1)</f>
        <v>0</v>
      </c>
      <c r="AL174" s="58">
        <f>F174*AD174</f>
        <v>0</v>
      </c>
      <c r="AM174" s="58">
        <f>F174*AE174</f>
        <v>0</v>
      </c>
      <c r="AN174" s="59" t="s">
        <v>1617</v>
      </c>
      <c r="AO174" s="59" t="s">
        <v>1631</v>
      </c>
      <c r="AP174" s="47" t="s">
        <v>1636</v>
      </c>
    </row>
    <row r="175" spans="1:42" x14ac:dyDescent="0.2">
      <c r="D175" s="60" t="s">
        <v>1296</v>
      </c>
      <c r="F175" s="61">
        <v>1</v>
      </c>
    </row>
    <row r="176" spans="1:42" x14ac:dyDescent="0.2">
      <c r="A176" s="55" t="s">
        <v>86</v>
      </c>
      <c r="B176" s="55" t="s">
        <v>1170</v>
      </c>
      <c r="C176" s="55" t="s">
        <v>1200</v>
      </c>
      <c r="D176" s="55" t="s">
        <v>1300</v>
      </c>
      <c r="E176" s="55" t="s">
        <v>1578</v>
      </c>
      <c r="F176" s="56">
        <v>1</v>
      </c>
      <c r="G176" s="56">
        <v>0</v>
      </c>
      <c r="H176" s="56">
        <f>ROUND(F176*AD176,2)</f>
        <v>0</v>
      </c>
      <c r="I176" s="56">
        <f>J176-H176</f>
        <v>0</v>
      </c>
      <c r="J176" s="56">
        <f>ROUND(F176*G176,2)</f>
        <v>0</v>
      </c>
      <c r="K176" s="56">
        <v>4.0000000000000001E-3</v>
      </c>
      <c r="L176" s="56">
        <f>F176*K176</f>
        <v>4.0000000000000001E-3</v>
      </c>
      <c r="M176" s="57" t="s">
        <v>7</v>
      </c>
      <c r="N176" s="56">
        <f>IF(M176="5",I176,0)</f>
        <v>0</v>
      </c>
      <c r="Y176" s="56">
        <f>IF(AC176=0,J176,0)</f>
        <v>0</v>
      </c>
      <c r="Z176" s="56">
        <f>IF(AC176=15,J176,0)</f>
        <v>0</v>
      </c>
      <c r="AA176" s="56">
        <f>IF(AC176=21,J176,0)</f>
        <v>0</v>
      </c>
      <c r="AC176" s="58">
        <v>21</v>
      </c>
      <c r="AD176" s="58">
        <f>G176*0.62904717853839</f>
        <v>0</v>
      </c>
      <c r="AE176" s="58">
        <f>G176*(1-0.62904717853839)</f>
        <v>0</v>
      </c>
      <c r="AL176" s="58">
        <f>F176*AD176</f>
        <v>0</v>
      </c>
      <c r="AM176" s="58">
        <f>F176*AE176</f>
        <v>0</v>
      </c>
      <c r="AN176" s="59" t="s">
        <v>1617</v>
      </c>
      <c r="AO176" s="59" t="s">
        <v>1631</v>
      </c>
      <c r="AP176" s="47" t="s">
        <v>1636</v>
      </c>
    </row>
    <row r="177" spans="1:42" x14ac:dyDescent="0.2">
      <c r="D177" s="60" t="s">
        <v>1296</v>
      </c>
      <c r="F177" s="61">
        <v>1</v>
      </c>
    </row>
    <row r="178" spans="1:42" x14ac:dyDescent="0.2">
      <c r="A178" s="62" t="s">
        <v>87</v>
      </c>
      <c r="B178" s="62" t="s">
        <v>1170</v>
      </c>
      <c r="C178" s="62" t="s">
        <v>1202</v>
      </c>
      <c r="D178" s="62" t="s">
        <v>1707</v>
      </c>
      <c r="E178" s="62" t="s">
        <v>1577</v>
      </c>
      <c r="F178" s="63">
        <v>1</v>
      </c>
      <c r="G178" s="63">
        <v>0</v>
      </c>
      <c r="H178" s="63">
        <f>ROUND(F178*AD178,2)</f>
        <v>0</v>
      </c>
      <c r="I178" s="63">
        <f>J178-H178</f>
        <v>0</v>
      </c>
      <c r="J178" s="63">
        <f>ROUND(F178*G178,2)</f>
        <v>0</v>
      </c>
      <c r="K178" s="63">
        <v>1E-3</v>
      </c>
      <c r="L178" s="63">
        <f>F178*K178</f>
        <v>1E-3</v>
      </c>
      <c r="M178" s="64" t="s">
        <v>1598</v>
      </c>
      <c r="N178" s="63">
        <f>IF(M178="5",I178,0)</f>
        <v>0</v>
      </c>
      <c r="Y178" s="63">
        <f>IF(AC178=0,J178,0)</f>
        <v>0</v>
      </c>
      <c r="Z178" s="63">
        <f>IF(AC178=15,J178,0)</f>
        <v>0</v>
      </c>
      <c r="AA178" s="63">
        <f>IF(AC178=21,J178,0)</f>
        <v>0</v>
      </c>
      <c r="AC178" s="58">
        <v>21</v>
      </c>
      <c r="AD178" s="58">
        <f>G178*1</f>
        <v>0</v>
      </c>
      <c r="AE178" s="58">
        <f>G178*(1-1)</f>
        <v>0</v>
      </c>
      <c r="AL178" s="58">
        <f>F178*AD178</f>
        <v>0</v>
      </c>
      <c r="AM178" s="58">
        <f>F178*AE178</f>
        <v>0</v>
      </c>
      <c r="AN178" s="59" t="s">
        <v>1617</v>
      </c>
      <c r="AO178" s="59" t="s">
        <v>1631</v>
      </c>
      <c r="AP178" s="47" t="s">
        <v>1636</v>
      </c>
    </row>
    <row r="179" spans="1:42" x14ac:dyDescent="0.2">
      <c r="D179" s="60" t="s">
        <v>1296</v>
      </c>
      <c r="F179" s="61">
        <v>1</v>
      </c>
    </row>
    <row r="180" spans="1:42" x14ac:dyDescent="0.2">
      <c r="A180" s="62" t="s">
        <v>88</v>
      </c>
      <c r="B180" s="62" t="s">
        <v>1170</v>
      </c>
      <c r="C180" s="62" t="s">
        <v>1201</v>
      </c>
      <c r="D180" s="84" t="s">
        <v>1718</v>
      </c>
      <c r="E180" s="62" t="s">
        <v>1577</v>
      </c>
      <c r="F180" s="63">
        <v>1</v>
      </c>
      <c r="G180" s="63">
        <v>0</v>
      </c>
      <c r="H180" s="63">
        <f>ROUND(F180*AD180,2)</f>
        <v>0</v>
      </c>
      <c r="I180" s="63">
        <f>J180-H180</f>
        <v>0</v>
      </c>
      <c r="J180" s="63">
        <f>ROUND(F180*G180,2)</f>
        <v>0</v>
      </c>
      <c r="K180" s="63">
        <v>1.4500000000000001E-2</v>
      </c>
      <c r="L180" s="63">
        <f>F180*K180</f>
        <v>1.4500000000000001E-2</v>
      </c>
      <c r="M180" s="64" t="s">
        <v>1598</v>
      </c>
      <c r="N180" s="63">
        <f>IF(M180="5",I180,0)</f>
        <v>0</v>
      </c>
      <c r="Y180" s="63">
        <f>IF(AC180=0,J180,0)</f>
        <v>0</v>
      </c>
      <c r="Z180" s="63">
        <f>IF(AC180=15,J180,0)</f>
        <v>0</v>
      </c>
      <c r="AA180" s="63">
        <f>IF(AC180=21,J180,0)</f>
        <v>0</v>
      </c>
      <c r="AC180" s="58">
        <v>21</v>
      </c>
      <c r="AD180" s="58">
        <f>G180*1</f>
        <v>0</v>
      </c>
      <c r="AE180" s="58">
        <f>G180*(1-1)</f>
        <v>0</v>
      </c>
      <c r="AL180" s="58">
        <f>F180*AD180</f>
        <v>0</v>
      </c>
      <c r="AM180" s="58">
        <f>F180*AE180</f>
        <v>0</v>
      </c>
      <c r="AN180" s="59" t="s">
        <v>1617</v>
      </c>
      <c r="AO180" s="59" t="s">
        <v>1631</v>
      </c>
      <c r="AP180" s="47" t="s">
        <v>1636</v>
      </c>
    </row>
    <row r="181" spans="1:42" x14ac:dyDescent="0.2">
      <c r="D181" s="60" t="s">
        <v>1296</v>
      </c>
      <c r="F181" s="61">
        <v>1</v>
      </c>
    </row>
    <row r="182" spans="1:42" x14ac:dyDescent="0.2">
      <c r="A182" s="55" t="s">
        <v>89</v>
      </c>
      <c r="B182" s="55" t="s">
        <v>1170</v>
      </c>
      <c r="C182" s="55" t="s">
        <v>1203</v>
      </c>
      <c r="D182" s="55" t="s">
        <v>1381</v>
      </c>
      <c r="E182" s="55" t="s">
        <v>1578</v>
      </c>
      <c r="F182" s="56">
        <v>1</v>
      </c>
      <c r="G182" s="56">
        <v>0</v>
      </c>
      <c r="H182" s="56">
        <f t="shared" ref="H182:H187" si="36">ROUND(F182*AD182,2)</f>
        <v>0</v>
      </c>
      <c r="I182" s="56">
        <f t="shared" ref="I182:I187" si="37">J182-H182</f>
        <v>0</v>
      </c>
      <c r="J182" s="56">
        <f t="shared" ref="J182:J187" si="38">ROUND(F182*G182,2)</f>
        <v>0</v>
      </c>
      <c r="K182" s="56">
        <v>1.7000000000000001E-4</v>
      </c>
      <c r="L182" s="56">
        <f t="shared" ref="L182:L188" si="39">F182*K182</f>
        <v>1.7000000000000001E-4</v>
      </c>
      <c r="M182" s="57" t="s">
        <v>7</v>
      </c>
      <c r="N182" s="56">
        <f t="shared" ref="N182:N188" si="40">IF(M182="5",I182,0)</f>
        <v>0</v>
      </c>
      <c r="Y182" s="56">
        <f t="shared" ref="Y182:Y188" si="41">IF(AC182=0,J182,0)</f>
        <v>0</v>
      </c>
      <c r="Z182" s="56">
        <f t="shared" ref="Z182:Z188" si="42">IF(AC182=15,J182,0)</f>
        <v>0</v>
      </c>
      <c r="AA182" s="56">
        <f t="shared" ref="AA182:AA188" si="43">IF(AC182=21,J182,0)</f>
        <v>0</v>
      </c>
      <c r="AC182" s="58">
        <v>21</v>
      </c>
      <c r="AD182" s="58">
        <f>G182*0.466584328255798</f>
        <v>0</v>
      </c>
      <c r="AE182" s="58">
        <f>G182*(1-0.466584328255798)</f>
        <v>0</v>
      </c>
      <c r="AL182" s="58">
        <f t="shared" ref="AL182:AL188" si="44">F182*AD182</f>
        <v>0</v>
      </c>
      <c r="AM182" s="58">
        <f t="shared" ref="AM182:AM188" si="45">F182*AE182</f>
        <v>0</v>
      </c>
      <c r="AN182" s="59" t="s">
        <v>1617</v>
      </c>
      <c r="AO182" s="59" t="s">
        <v>1631</v>
      </c>
      <c r="AP182" s="47" t="s">
        <v>1636</v>
      </c>
    </row>
    <row r="183" spans="1:42" x14ac:dyDescent="0.2">
      <c r="A183" s="55" t="s">
        <v>90</v>
      </c>
      <c r="B183" s="55" t="s">
        <v>1170</v>
      </c>
      <c r="C183" s="55" t="s">
        <v>1204</v>
      </c>
      <c r="D183" s="85" t="s">
        <v>1719</v>
      </c>
      <c r="E183" s="55" t="s">
        <v>1579</v>
      </c>
      <c r="F183" s="56">
        <v>1.2</v>
      </c>
      <c r="G183" s="56">
        <v>0</v>
      </c>
      <c r="H183" s="56">
        <f t="shared" si="36"/>
        <v>0</v>
      </c>
      <c r="I183" s="56">
        <f t="shared" si="37"/>
        <v>0</v>
      </c>
      <c r="J183" s="56">
        <f t="shared" si="38"/>
        <v>0</v>
      </c>
      <c r="K183" s="56">
        <v>8.9999999999999993E-3</v>
      </c>
      <c r="L183" s="56">
        <f t="shared" si="39"/>
        <v>1.0799999999999999E-2</v>
      </c>
      <c r="M183" s="57" t="s">
        <v>7</v>
      </c>
      <c r="N183" s="56">
        <f t="shared" si="40"/>
        <v>0</v>
      </c>
      <c r="Y183" s="56">
        <f t="shared" si="41"/>
        <v>0</v>
      </c>
      <c r="Z183" s="56">
        <f t="shared" si="42"/>
        <v>0</v>
      </c>
      <c r="AA183" s="56">
        <f t="shared" si="43"/>
        <v>0</v>
      </c>
      <c r="AC183" s="58">
        <v>21</v>
      </c>
      <c r="AD183" s="58">
        <f>G183*1</f>
        <v>0</v>
      </c>
      <c r="AE183" s="58">
        <f>G183*(1-1)</f>
        <v>0</v>
      </c>
      <c r="AL183" s="58">
        <f t="shared" si="44"/>
        <v>0</v>
      </c>
      <c r="AM183" s="58">
        <f t="shared" si="45"/>
        <v>0</v>
      </c>
      <c r="AN183" s="59" t="s">
        <v>1617</v>
      </c>
      <c r="AO183" s="59" t="s">
        <v>1631</v>
      </c>
      <c r="AP183" s="47" t="s">
        <v>1636</v>
      </c>
    </row>
    <row r="184" spans="1:42" x14ac:dyDescent="0.2">
      <c r="A184" s="55" t="s">
        <v>91</v>
      </c>
      <c r="B184" s="55" t="s">
        <v>1170</v>
      </c>
      <c r="C184" s="55" t="s">
        <v>1205</v>
      </c>
      <c r="D184" s="55" t="s">
        <v>1704</v>
      </c>
      <c r="E184" s="55" t="s">
        <v>1577</v>
      </c>
      <c r="F184" s="56">
        <v>1</v>
      </c>
      <c r="G184" s="56">
        <v>0</v>
      </c>
      <c r="H184" s="56">
        <f t="shared" si="36"/>
        <v>0</v>
      </c>
      <c r="I184" s="56">
        <f t="shared" si="37"/>
        <v>0</v>
      </c>
      <c r="J184" s="56">
        <f t="shared" si="38"/>
        <v>0</v>
      </c>
      <c r="K184" s="56">
        <v>7.0000000000000001E-3</v>
      </c>
      <c r="L184" s="56">
        <f t="shared" si="39"/>
        <v>7.0000000000000001E-3</v>
      </c>
      <c r="M184" s="57" t="s">
        <v>7</v>
      </c>
      <c r="N184" s="56">
        <f t="shared" si="40"/>
        <v>0</v>
      </c>
      <c r="Y184" s="56">
        <f t="shared" si="41"/>
        <v>0</v>
      </c>
      <c r="Z184" s="56">
        <f t="shared" si="42"/>
        <v>0</v>
      </c>
      <c r="AA184" s="56">
        <f t="shared" si="43"/>
        <v>0</v>
      </c>
      <c r="AC184" s="58">
        <v>21</v>
      </c>
      <c r="AD184" s="58">
        <f>G184*1</f>
        <v>0</v>
      </c>
      <c r="AE184" s="58">
        <f>G184*(1-1)</f>
        <v>0</v>
      </c>
      <c r="AL184" s="58">
        <f t="shared" si="44"/>
        <v>0</v>
      </c>
      <c r="AM184" s="58">
        <f t="shared" si="45"/>
        <v>0</v>
      </c>
      <c r="AN184" s="59" t="s">
        <v>1617</v>
      </c>
      <c r="AO184" s="59" t="s">
        <v>1631</v>
      </c>
      <c r="AP184" s="47" t="s">
        <v>1636</v>
      </c>
    </row>
    <row r="185" spans="1:42" x14ac:dyDescent="0.2">
      <c r="A185" s="55" t="s">
        <v>92</v>
      </c>
      <c r="B185" s="55" t="s">
        <v>1170</v>
      </c>
      <c r="C185" s="55" t="s">
        <v>1206</v>
      </c>
      <c r="D185" s="86" t="s">
        <v>1720</v>
      </c>
      <c r="E185" s="55" t="s">
        <v>1577</v>
      </c>
      <c r="F185" s="56">
        <v>1</v>
      </c>
      <c r="G185" s="56">
        <v>0</v>
      </c>
      <c r="H185" s="56">
        <f t="shared" si="36"/>
        <v>0</v>
      </c>
      <c r="I185" s="56">
        <f t="shared" si="37"/>
        <v>0</v>
      </c>
      <c r="J185" s="56">
        <f t="shared" si="38"/>
        <v>0</v>
      </c>
      <c r="K185" s="56">
        <v>2.7999999999999998E-4</v>
      </c>
      <c r="L185" s="56">
        <f t="shared" si="39"/>
        <v>2.7999999999999998E-4</v>
      </c>
      <c r="M185" s="57" t="s">
        <v>7</v>
      </c>
      <c r="N185" s="56">
        <f t="shared" si="40"/>
        <v>0</v>
      </c>
      <c r="Y185" s="56">
        <f t="shared" si="41"/>
        <v>0</v>
      </c>
      <c r="Z185" s="56">
        <f t="shared" si="42"/>
        <v>0</v>
      </c>
      <c r="AA185" s="56">
        <f t="shared" si="43"/>
        <v>0</v>
      </c>
      <c r="AC185" s="58">
        <v>21</v>
      </c>
      <c r="AD185" s="58">
        <f>G185*0.511973575557391</f>
        <v>0</v>
      </c>
      <c r="AE185" s="58">
        <f>G185*(1-0.511973575557391)</f>
        <v>0</v>
      </c>
      <c r="AL185" s="58">
        <f t="shared" si="44"/>
        <v>0</v>
      </c>
      <c r="AM185" s="58">
        <f t="shared" si="45"/>
        <v>0</v>
      </c>
      <c r="AN185" s="59" t="s">
        <v>1617</v>
      </c>
      <c r="AO185" s="59" t="s">
        <v>1631</v>
      </c>
      <c r="AP185" s="47" t="s">
        <v>1636</v>
      </c>
    </row>
    <row r="186" spans="1:42" x14ac:dyDescent="0.2">
      <c r="A186" s="55" t="s">
        <v>93</v>
      </c>
      <c r="B186" s="55" t="s">
        <v>1170</v>
      </c>
      <c r="C186" s="55" t="s">
        <v>1207</v>
      </c>
      <c r="D186" s="87" t="s">
        <v>1721</v>
      </c>
      <c r="E186" s="55" t="s">
        <v>1577</v>
      </c>
      <c r="F186" s="56">
        <v>1</v>
      </c>
      <c r="G186" s="56">
        <v>0</v>
      </c>
      <c r="H186" s="56">
        <f t="shared" si="36"/>
        <v>0</v>
      </c>
      <c r="I186" s="56">
        <f t="shared" si="37"/>
        <v>0</v>
      </c>
      <c r="J186" s="56">
        <f t="shared" si="38"/>
        <v>0</v>
      </c>
      <c r="K186" s="56">
        <v>1.1000000000000001E-3</v>
      </c>
      <c r="L186" s="56">
        <f t="shared" si="39"/>
        <v>1.1000000000000001E-3</v>
      </c>
      <c r="M186" s="57" t="s">
        <v>7</v>
      </c>
      <c r="N186" s="56">
        <f t="shared" si="40"/>
        <v>0</v>
      </c>
      <c r="Y186" s="56">
        <f t="shared" si="41"/>
        <v>0</v>
      </c>
      <c r="Z186" s="56">
        <f t="shared" si="42"/>
        <v>0</v>
      </c>
      <c r="AA186" s="56">
        <f t="shared" si="43"/>
        <v>0</v>
      </c>
      <c r="AC186" s="58">
        <v>21</v>
      </c>
      <c r="AD186" s="58">
        <f>G186*1</f>
        <v>0</v>
      </c>
      <c r="AE186" s="58">
        <f>G186*(1-1)</f>
        <v>0</v>
      </c>
      <c r="AL186" s="58">
        <f t="shared" si="44"/>
        <v>0</v>
      </c>
      <c r="AM186" s="58">
        <f t="shared" si="45"/>
        <v>0</v>
      </c>
      <c r="AN186" s="59" t="s">
        <v>1617</v>
      </c>
      <c r="AO186" s="59" t="s">
        <v>1631</v>
      </c>
      <c r="AP186" s="47" t="s">
        <v>1636</v>
      </c>
    </row>
    <row r="187" spans="1:42" x14ac:dyDescent="0.2">
      <c r="A187" s="55" t="s">
        <v>94</v>
      </c>
      <c r="B187" s="55" t="s">
        <v>1170</v>
      </c>
      <c r="C187" s="55" t="s">
        <v>1208</v>
      </c>
      <c r="D187" s="88" t="s">
        <v>1722</v>
      </c>
      <c r="E187" s="55" t="s">
        <v>1577</v>
      </c>
      <c r="F187" s="56">
        <v>1</v>
      </c>
      <c r="G187" s="56">
        <v>0</v>
      </c>
      <c r="H187" s="56">
        <f t="shared" si="36"/>
        <v>0</v>
      </c>
      <c r="I187" s="56">
        <f t="shared" si="37"/>
        <v>0</v>
      </c>
      <c r="J187" s="56">
        <f t="shared" si="38"/>
        <v>0</v>
      </c>
      <c r="K187" s="56">
        <v>6.9999999999999999E-4</v>
      </c>
      <c r="L187" s="56">
        <f t="shared" si="39"/>
        <v>6.9999999999999999E-4</v>
      </c>
      <c r="M187" s="57" t="s">
        <v>7</v>
      </c>
      <c r="N187" s="56">
        <f t="shared" si="40"/>
        <v>0</v>
      </c>
      <c r="Y187" s="56">
        <f t="shared" si="41"/>
        <v>0</v>
      </c>
      <c r="Z187" s="56">
        <f t="shared" si="42"/>
        <v>0</v>
      </c>
      <c r="AA187" s="56">
        <f t="shared" si="43"/>
        <v>0</v>
      </c>
      <c r="AC187" s="58">
        <v>21</v>
      </c>
      <c r="AD187" s="58">
        <f>G187*0.606212624584718</f>
        <v>0</v>
      </c>
      <c r="AE187" s="58">
        <f>G187*(1-0.606212624584718)</f>
        <v>0</v>
      </c>
      <c r="AL187" s="58">
        <f t="shared" si="44"/>
        <v>0</v>
      </c>
      <c r="AM187" s="58">
        <f t="shared" si="45"/>
        <v>0</v>
      </c>
      <c r="AN187" s="59" t="s">
        <v>1617</v>
      </c>
      <c r="AO187" s="59" t="s">
        <v>1631</v>
      </c>
      <c r="AP187" s="47" t="s">
        <v>1636</v>
      </c>
    </row>
    <row r="188" spans="1:42" x14ac:dyDescent="0.2">
      <c r="A188" s="55" t="s">
        <v>95</v>
      </c>
      <c r="B188" s="55" t="s">
        <v>1170</v>
      </c>
      <c r="C188" s="55" t="s">
        <v>1209</v>
      </c>
      <c r="D188" s="55" t="s">
        <v>1301</v>
      </c>
      <c r="E188" s="55" t="s">
        <v>1575</v>
      </c>
      <c r="F188" s="56">
        <v>0.11</v>
      </c>
      <c r="G188" s="56">
        <v>0</v>
      </c>
      <c r="H188" s="56">
        <f t="shared" ref="H188" si="46">ROUND(F188*AD188,2)</f>
        <v>0</v>
      </c>
      <c r="I188" s="56">
        <f t="shared" ref="I188" si="47">J188-H188</f>
        <v>0</v>
      </c>
      <c r="J188" s="56">
        <f t="shared" ref="J188" si="48">ROUND(F188*G188,2)</f>
        <v>0</v>
      </c>
      <c r="K188" s="56">
        <v>0</v>
      </c>
      <c r="L188" s="56">
        <f t="shared" si="39"/>
        <v>0</v>
      </c>
      <c r="M188" s="57" t="s">
        <v>11</v>
      </c>
      <c r="N188" s="56">
        <f t="shared" si="40"/>
        <v>0</v>
      </c>
      <c r="Y188" s="56">
        <f t="shared" si="41"/>
        <v>0</v>
      </c>
      <c r="Z188" s="56">
        <f t="shared" si="42"/>
        <v>0</v>
      </c>
      <c r="AA188" s="56">
        <f t="shared" si="43"/>
        <v>0</v>
      </c>
      <c r="AC188" s="58">
        <v>21</v>
      </c>
      <c r="AD188" s="58">
        <f>G188*0</f>
        <v>0</v>
      </c>
      <c r="AE188" s="58">
        <f>G188*(1-0)</f>
        <v>0</v>
      </c>
      <c r="AL188" s="58">
        <f t="shared" si="44"/>
        <v>0</v>
      </c>
      <c r="AM188" s="58">
        <f t="shared" si="45"/>
        <v>0</v>
      </c>
      <c r="AN188" s="59" t="s">
        <v>1617</v>
      </c>
      <c r="AO188" s="59" t="s">
        <v>1631</v>
      </c>
      <c r="AP188" s="47" t="s">
        <v>1636</v>
      </c>
    </row>
    <row r="189" spans="1:42" x14ac:dyDescent="0.2">
      <c r="D189" s="60" t="s">
        <v>1302</v>
      </c>
      <c r="F189" s="61">
        <v>0.11</v>
      </c>
    </row>
    <row r="190" spans="1:42" x14ac:dyDescent="0.2">
      <c r="A190" s="52"/>
      <c r="B190" s="53" t="s">
        <v>1170</v>
      </c>
      <c r="C190" s="53" t="s">
        <v>765</v>
      </c>
      <c r="D190" s="248" t="s">
        <v>1304</v>
      </c>
      <c r="E190" s="249"/>
      <c r="F190" s="249"/>
      <c r="G190" s="249"/>
      <c r="H190" s="54">
        <f>SUM(H191:H197)</f>
        <v>0</v>
      </c>
      <c r="I190" s="54">
        <f>SUM(I191:I197)</f>
        <v>0</v>
      </c>
      <c r="J190" s="54">
        <f>H190+I190</f>
        <v>0</v>
      </c>
      <c r="K190" s="47"/>
      <c r="L190" s="54">
        <f>SUM(L191:L197)</f>
        <v>8.3993999999999999E-2</v>
      </c>
      <c r="O190" s="54">
        <f>IF(P190="PR",J190,SUM(N191:N197))</f>
        <v>0</v>
      </c>
      <c r="P190" s="47" t="s">
        <v>1602</v>
      </c>
      <c r="Q190" s="54">
        <f>IF(P190="HS",H190,0)</f>
        <v>0</v>
      </c>
      <c r="R190" s="54">
        <f>IF(P190="HS",I190-O190,0)</f>
        <v>0</v>
      </c>
      <c r="S190" s="54">
        <f>IF(P190="PS",H190,0)</f>
        <v>0</v>
      </c>
      <c r="T190" s="54">
        <f>IF(P190="PS",I190-O190,0)</f>
        <v>0</v>
      </c>
      <c r="U190" s="54">
        <f>IF(P190="MP",H190,0)</f>
        <v>0</v>
      </c>
      <c r="V190" s="54">
        <f>IF(P190="MP",I190-O190,0)</f>
        <v>0</v>
      </c>
      <c r="W190" s="54">
        <f>IF(P190="OM",H190,0)</f>
        <v>0</v>
      </c>
      <c r="X190" s="47" t="s">
        <v>1170</v>
      </c>
      <c r="AH190" s="54">
        <f>SUM(Y191:Y197)</f>
        <v>0</v>
      </c>
      <c r="AI190" s="54">
        <f>SUM(Z191:Z197)</f>
        <v>0</v>
      </c>
      <c r="AJ190" s="54">
        <f>SUM(AA191:AA197)</f>
        <v>0</v>
      </c>
    </row>
    <row r="191" spans="1:42" x14ac:dyDescent="0.2">
      <c r="A191" s="55" t="s">
        <v>96</v>
      </c>
      <c r="B191" s="55" t="s">
        <v>1170</v>
      </c>
      <c r="C191" s="55" t="s">
        <v>1210</v>
      </c>
      <c r="D191" s="89" t="s">
        <v>1723</v>
      </c>
      <c r="E191" s="55" t="s">
        <v>1574</v>
      </c>
      <c r="F191" s="56">
        <v>3.98</v>
      </c>
      <c r="G191" s="56">
        <v>0</v>
      </c>
      <c r="H191" s="56">
        <f>ROUND(F191*AD191,2)</f>
        <v>0</v>
      </c>
      <c r="I191" s="56">
        <f>J191-H191</f>
        <v>0</v>
      </c>
      <c r="J191" s="56">
        <f>ROUND(F191*G191,2)</f>
        <v>0</v>
      </c>
      <c r="K191" s="56">
        <v>3.5000000000000001E-3</v>
      </c>
      <c r="L191" s="56">
        <f>F191*K191</f>
        <v>1.393E-2</v>
      </c>
      <c r="M191" s="57" t="s">
        <v>7</v>
      </c>
      <c r="N191" s="56">
        <f>IF(M191="5",I191,0)</f>
        <v>0</v>
      </c>
      <c r="Y191" s="56">
        <f>IF(AC191=0,J191,0)</f>
        <v>0</v>
      </c>
      <c r="Z191" s="56">
        <f>IF(AC191=15,J191,0)</f>
        <v>0</v>
      </c>
      <c r="AA191" s="56">
        <f>IF(AC191=21,J191,0)</f>
        <v>0</v>
      </c>
      <c r="AC191" s="58">
        <v>21</v>
      </c>
      <c r="AD191" s="58">
        <f>G191*0.372054263565891</f>
        <v>0</v>
      </c>
      <c r="AE191" s="58">
        <f>G191*(1-0.372054263565891)</f>
        <v>0</v>
      </c>
      <c r="AL191" s="58">
        <f>F191*AD191</f>
        <v>0</v>
      </c>
      <c r="AM191" s="58">
        <f>F191*AE191</f>
        <v>0</v>
      </c>
      <c r="AN191" s="59" t="s">
        <v>1618</v>
      </c>
      <c r="AO191" s="59" t="s">
        <v>1632</v>
      </c>
      <c r="AP191" s="47" t="s">
        <v>1636</v>
      </c>
    </row>
    <row r="192" spans="1:42" x14ac:dyDescent="0.2">
      <c r="D192" s="60" t="s">
        <v>1305</v>
      </c>
      <c r="F192" s="61">
        <v>3.98</v>
      </c>
    </row>
    <row r="193" spans="1:42" x14ac:dyDescent="0.2">
      <c r="A193" s="55" t="s">
        <v>97</v>
      </c>
      <c r="B193" s="55" t="s">
        <v>1170</v>
      </c>
      <c r="C193" s="55" t="s">
        <v>1211</v>
      </c>
      <c r="D193" s="55" t="s">
        <v>1306</v>
      </c>
      <c r="E193" s="55" t="s">
        <v>1574</v>
      </c>
      <c r="F193" s="56">
        <v>3.98</v>
      </c>
      <c r="G193" s="56">
        <v>0</v>
      </c>
      <c r="H193" s="56">
        <f>ROUND(F193*AD193,2)</f>
        <v>0</v>
      </c>
      <c r="I193" s="56">
        <f>J193-H193</f>
        <v>0</v>
      </c>
      <c r="J193" s="56">
        <f>ROUND(F193*G193,2)</f>
        <v>0</v>
      </c>
      <c r="K193" s="56">
        <v>8.0000000000000004E-4</v>
      </c>
      <c r="L193" s="56">
        <f>F193*K193</f>
        <v>3.1840000000000002E-3</v>
      </c>
      <c r="M193" s="57" t="s">
        <v>7</v>
      </c>
      <c r="N193" s="56">
        <f>IF(M193="5",I193,0)</f>
        <v>0</v>
      </c>
      <c r="Y193" s="56">
        <f>IF(AC193=0,J193,0)</f>
        <v>0</v>
      </c>
      <c r="Z193" s="56">
        <f>IF(AC193=15,J193,0)</f>
        <v>0</v>
      </c>
      <c r="AA193" s="56">
        <f>IF(AC193=21,J193,0)</f>
        <v>0</v>
      </c>
      <c r="AC193" s="58">
        <v>21</v>
      </c>
      <c r="AD193" s="58">
        <f>G193*1</f>
        <v>0</v>
      </c>
      <c r="AE193" s="58">
        <f>G193*(1-1)</f>
        <v>0</v>
      </c>
      <c r="AL193" s="58">
        <f>F193*AD193</f>
        <v>0</v>
      </c>
      <c r="AM193" s="58">
        <f>F193*AE193</f>
        <v>0</v>
      </c>
      <c r="AN193" s="59" t="s">
        <v>1618</v>
      </c>
      <c r="AO193" s="59" t="s">
        <v>1632</v>
      </c>
      <c r="AP193" s="47" t="s">
        <v>1636</v>
      </c>
    </row>
    <row r="194" spans="1:42" x14ac:dyDescent="0.2">
      <c r="D194" s="60" t="s">
        <v>1287</v>
      </c>
      <c r="F194" s="61">
        <v>3.98</v>
      </c>
    </row>
    <row r="195" spans="1:42" x14ac:dyDescent="0.2">
      <c r="A195" s="62" t="s">
        <v>98</v>
      </c>
      <c r="B195" s="62" t="s">
        <v>1170</v>
      </c>
      <c r="C195" s="62" t="s">
        <v>1212</v>
      </c>
      <c r="D195" s="90" t="s">
        <v>1724</v>
      </c>
      <c r="E195" s="62" t="s">
        <v>1574</v>
      </c>
      <c r="F195" s="63">
        <v>4.18</v>
      </c>
      <c r="G195" s="63">
        <v>0</v>
      </c>
      <c r="H195" s="63">
        <f>ROUND(F195*AD195,2)</f>
        <v>0</v>
      </c>
      <c r="I195" s="63">
        <f>J195-H195</f>
        <v>0</v>
      </c>
      <c r="J195" s="63">
        <f>ROUND(F195*G195,2)</f>
        <v>0</v>
      </c>
      <c r="K195" s="63">
        <v>1.6E-2</v>
      </c>
      <c r="L195" s="63">
        <f>F195*K195</f>
        <v>6.6879999999999995E-2</v>
      </c>
      <c r="M195" s="64" t="s">
        <v>1598</v>
      </c>
      <c r="N195" s="63">
        <f>IF(M195="5",I195,0)</f>
        <v>0</v>
      </c>
      <c r="Y195" s="63">
        <f>IF(AC195=0,J195,0)</f>
        <v>0</v>
      </c>
      <c r="Z195" s="63">
        <f>IF(AC195=15,J195,0)</f>
        <v>0</v>
      </c>
      <c r="AA195" s="63">
        <f>IF(AC195=21,J195,0)</f>
        <v>0</v>
      </c>
      <c r="AC195" s="58">
        <v>21</v>
      </c>
      <c r="AD195" s="58">
        <f>G195*1</f>
        <v>0</v>
      </c>
      <c r="AE195" s="58">
        <f>G195*(1-1)</f>
        <v>0</v>
      </c>
      <c r="AL195" s="58">
        <f>F195*AD195</f>
        <v>0</v>
      </c>
      <c r="AM195" s="58">
        <f>F195*AE195</f>
        <v>0</v>
      </c>
      <c r="AN195" s="59" t="s">
        <v>1618</v>
      </c>
      <c r="AO195" s="59" t="s">
        <v>1632</v>
      </c>
      <c r="AP195" s="47" t="s">
        <v>1636</v>
      </c>
    </row>
    <row r="196" spans="1:42" x14ac:dyDescent="0.2">
      <c r="D196" s="60" t="s">
        <v>1307</v>
      </c>
      <c r="F196" s="61">
        <v>4.18</v>
      </c>
    </row>
    <row r="197" spans="1:42" x14ac:dyDescent="0.2">
      <c r="A197" s="55" t="s">
        <v>99</v>
      </c>
      <c r="B197" s="55" t="s">
        <v>1170</v>
      </c>
      <c r="C197" s="55" t="s">
        <v>1213</v>
      </c>
      <c r="D197" s="55" t="s">
        <v>1308</v>
      </c>
      <c r="E197" s="55" t="s">
        <v>1575</v>
      </c>
      <c r="F197" s="56">
        <v>0.08</v>
      </c>
      <c r="G197" s="56">
        <v>0</v>
      </c>
      <c r="H197" s="56">
        <f>ROUND(F197*AD197,2)</f>
        <v>0</v>
      </c>
      <c r="I197" s="56">
        <f>J197-H197</f>
        <v>0</v>
      </c>
      <c r="J197" s="56">
        <f>ROUND(F197*G197,2)</f>
        <v>0</v>
      </c>
      <c r="K197" s="56">
        <v>0</v>
      </c>
      <c r="L197" s="56">
        <f>F197*K197</f>
        <v>0</v>
      </c>
      <c r="M197" s="57" t="s">
        <v>11</v>
      </c>
      <c r="N197" s="56">
        <f>IF(M197="5",I197,0)</f>
        <v>0</v>
      </c>
      <c r="Y197" s="56">
        <f>IF(AC197=0,J197,0)</f>
        <v>0</v>
      </c>
      <c r="Z197" s="56">
        <f>IF(AC197=15,J197,0)</f>
        <v>0</v>
      </c>
      <c r="AA197" s="56">
        <f>IF(AC197=21,J197,0)</f>
        <v>0</v>
      </c>
      <c r="AC197" s="58">
        <v>21</v>
      </c>
      <c r="AD197" s="58">
        <f>G197*0</f>
        <v>0</v>
      </c>
      <c r="AE197" s="58">
        <f>G197*(1-0)</f>
        <v>0</v>
      </c>
      <c r="AL197" s="58">
        <f>F197*AD197</f>
        <v>0</v>
      </c>
      <c r="AM197" s="58">
        <f>F197*AE197</f>
        <v>0</v>
      </c>
      <c r="AN197" s="59" t="s">
        <v>1618</v>
      </c>
      <c r="AO197" s="59" t="s">
        <v>1632</v>
      </c>
      <c r="AP197" s="47" t="s">
        <v>1636</v>
      </c>
    </row>
    <row r="198" spans="1:42" x14ac:dyDescent="0.2">
      <c r="D198" s="60" t="s">
        <v>1309</v>
      </c>
      <c r="F198" s="61">
        <v>0.08</v>
      </c>
    </row>
    <row r="199" spans="1:42" x14ac:dyDescent="0.2">
      <c r="A199" s="52"/>
      <c r="B199" s="53" t="s">
        <v>1170</v>
      </c>
      <c r="C199" s="53" t="s">
        <v>775</v>
      </c>
      <c r="D199" s="248" t="s">
        <v>1310</v>
      </c>
      <c r="E199" s="249"/>
      <c r="F199" s="249"/>
      <c r="G199" s="249"/>
      <c r="H199" s="54">
        <f>SUM(H200:H220)</f>
        <v>0</v>
      </c>
      <c r="I199" s="54">
        <f>SUM(I200:I220)</f>
        <v>0</v>
      </c>
      <c r="J199" s="54">
        <f>H199+I199</f>
        <v>0</v>
      </c>
      <c r="K199" s="47"/>
      <c r="L199" s="54">
        <f>SUM(L200:L220)</f>
        <v>0.39478880000000005</v>
      </c>
      <c r="O199" s="54">
        <f>IF(P199="PR",J199,SUM(N200:N220))</f>
        <v>0</v>
      </c>
      <c r="P199" s="47" t="s">
        <v>1602</v>
      </c>
      <c r="Q199" s="54">
        <f>IF(P199="HS",H199,0)</f>
        <v>0</v>
      </c>
      <c r="R199" s="54">
        <f>IF(P199="HS",I199-O199,0)</f>
        <v>0</v>
      </c>
      <c r="S199" s="54">
        <f>IF(P199="PS",H199,0)</f>
        <v>0</v>
      </c>
      <c r="T199" s="54">
        <f>IF(P199="PS",I199-O199,0)</f>
        <v>0</v>
      </c>
      <c r="U199" s="54">
        <f>IF(P199="MP",H199,0)</f>
        <v>0</v>
      </c>
      <c r="V199" s="54">
        <f>IF(P199="MP",I199-O199,0)</f>
        <v>0</v>
      </c>
      <c r="W199" s="54">
        <f>IF(P199="OM",H199,0)</f>
        <v>0</v>
      </c>
      <c r="X199" s="47" t="s">
        <v>1170</v>
      </c>
      <c r="AH199" s="54">
        <f>SUM(Y200:Y220)</f>
        <v>0</v>
      </c>
      <c r="AI199" s="54">
        <f>SUM(Z200:Z220)</f>
        <v>0</v>
      </c>
      <c r="AJ199" s="54">
        <f>SUM(AA200:AA220)</f>
        <v>0</v>
      </c>
    </row>
    <row r="200" spans="1:42" x14ac:dyDescent="0.2">
      <c r="A200" s="55" t="s">
        <v>100</v>
      </c>
      <c r="B200" s="55" t="s">
        <v>1170</v>
      </c>
      <c r="C200" s="55" t="s">
        <v>1214</v>
      </c>
      <c r="D200" s="55" t="s">
        <v>1311</v>
      </c>
      <c r="E200" s="55" t="s">
        <v>1574</v>
      </c>
      <c r="F200" s="56">
        <v>18.989999999999998</v>
      </c>
      <c r="G200" s="56">
        <v>0</v>
      </c>
      <c r="H200" s="56">
        <f>ROUND(F200*AD200,2)</f>
        <v>0</v>
      </c>
      <c r="I200" s="56">
        <f>J200-H200</f>
        <v>0</v>
      </c>
      <c r="J200" s="56">
        <f>ROUND(F200*G200,2)</f>
        <v>0</v>
      </c>
      <c r="K200" s="56">
        <v>0</v>
      </c>
      <c r="L200" s="56">
        <f>F200*K200</f>
        <v>0</v>
      </c>
      <c r="M200" s="57" t="s">
        <v>7</v>
      </c>
      <c r="N200" s="56">
        <f>IF(M200="5",I200,0)</f>
        <v>0</v>
      </c>
      <c r="Y200" s="56">
        <f>IF(AC200=0,J200,0)</f>
        <v>0</v>
      </c>
      <c r="Z200" s="56">
        <f>IF(AC200=15,J200,0)</f>
        <v>0</v>
      </c>
      <c r="AA200" s="56">
        <f>IF(AC200=21,J200,0)</f>
        <v>0</v>
      </c>
      <c r="AC200" s="58">
        <v>21</v>
      </c>
      <c r="AD200" s="58">
        <f>G200*0.334494773519164</f>
        <v>0</v>
      </c>
      <c r="AE200" s="58">
        <f>G200*(1-0.334494773519164)</f>
        <v>0</v>
      </c>
      <c r="AL200" s="58">
        <f>F200*AD200</f>
        <v>0</v>
      </c>
      <c r="AM200" s="58">
        <f>F200*AE200</f>
        <v>0</v>
      </c>
      <c r="AN200" s="59" t="s">
        <v>1619</v>
      </c>
      <c r="AO200" s="59" t="s">
        <v>1633</v>
      </c>
      <c r="AP200" s="47" t="s">
        <v>1636</v>
      </c>
    </row>
    <row r="201" spans="1:42" x14ac:dyDescent="0.2">
      <c r="D201" s="60" t="s">
        <v>1312</v>
      </c>
      <c r="F201" s="61">
        <v>18.989999999999998</v>
      </c>
    </row>
    <row r="202" spans="1:42" x14ac:dyDescent="0.2">
      <c r="A202" s="55" t="s">
        <v>101</v>
      </c>
      <c r="B202" s="55" t="s">
        <v>1170</v>
      </c>
      <c r="C202" s="55" t="s">
        <v>1215</v>
      </c>
      <c r="D202" s="55" t="s">
        <v>1730</v>
      </c>
      <c r="E202" s="55" t="s">
        <v>1574</v>
      </c>
      <c r="F202" s="56">
        <v>18.989999999999998</v>
      </c>
      <c r="G202" s="56">
        <v>0</v>
      </c>
      <c r="H202" s="56">
        <f>ROUND(F202*AD202,2)</f>
        <v>0</v>
      </c>
      <c r="I202" s="56">
        <f>J202-H202</f>
        <v>0</v>
      </c>
      <c r="J202" s="56">
        <f>ROUND(F202*G202,2)</f>
        <v>0</v>
      </c>
      <c r="K202" s="56">
        <v>1.1E-4</v>
      </c>
      <c r="L202" s="56">
        <f>F202*K202</f>
        <v>2.0888999999999999E-3</v>
      </c>
      <c r="M202" s="57" t="s">
        <v>7</v>
      </c>
      <c r="N202" s="56">
        <f>IF(M202="5",I202,0)</f>
        <v>0</v>
      </c>
      <c r="Y202" s="56">
        <f>IF(AC202=0,J202,0)</f>
        <v>0</v>
      </c>
      <c r="Z202" s="56">
        <f>IF(AC202=15,J202,0)</f>
        <v>0</v>
      </c>
      <c r="AA202" s="56">
        <f>IF(AC202=21,J202,0)</f>
        <v>0</v>
      </c>
      <c r="AC202" s="58">
        <v>21</v>
      </c>
      <c r="AD202" s="58">
        <f>G202*0.75</f>
        <v>0</v>
      </c>
      <c r="AE202" s="58">
        <f>G202*(1-0.75)</f>
        <v>0</v>
      </c>
      <c r="AL202" s="58">
        <f>F202*AD202</f>
        <v>0</v>
      </c>
      <c r="AM202" s="58">
        <f>F202*AE202</f>
        <v>0</v>
      </c>
      <c r="AN202" s="59" t="s">
        <v>1619</v>
      </c>
      <c r="AO202" s="59" t="s">
        <v>1633</v>
      </c>
      <c r="AP202" s="47" t="s">
        <v>1636</v>
      </c>
    </row>
    <row r="203" spans="1:42" x14ac:dyDescent="0.2">
      <c r="D203" s="60" t="s">
        <v>1291</v>
      </c>
      <c r="F203" s="61">
        <v>18.989999999999998</v>
      </c>
    </row>
    <row r="204" spans="1:42" x14ac:dyDescent="0.2">
      <c r="A204" s="55" t="s">
        <v>102</v>
      </c>
      <c r="B204" s="55" t="s">
        <v>1170</v>
      </c>
      <c r="C204" s="55" t="s">
        <v>1216</v>
      </c>
      <c r="D204" s="91" t="s">
        <v>1725</v>
      </c>
      <c r="E204" s="55" t="s">
        <v>1574</v>
      </c>
      <c r="F204" s="56">
        <v>18.989999999999998</v>
      </c>
      <c r="G204" s="56">
        <v>0</v>
      </c>
      <c r="H204" s="56">
        <f>ROUND(F204*AD204,2)</f>
        <v>0</v>
      </c>
      <c r="I204" s="56">
        <f>J204-H204</f>
        <v>0</v>
      </c>
      <c r="J204" s="56">
        <f>ROUND(F204*G204,2)</f>
        <v>0</v>
      </c>
      <c r="K204" s="56">
        <v>3.5000000000000001E-3</v>
      </c>
      <c r="L204" s="56">
        <f>F204*K204</f>
        <v>6.6464999999999996E-2</v>
      </c>
      <c r="M204" s="57" t="s">
        <v>7</v>
      </c>
      <c r="N204" s="56">
        <f>IF(M204="5",I204,0)</f>
        <v>0</v>
      </c>
      <c r="Y204" s="56">
        <f>IF(AC204=0,J204,0)</f>
        <v>0</v>
      </c>
      <c r="Z204" s="56">
        <f>IF(AC204=15,J204,0)</f>
        <v>0</v>
      </c>
      <c r="AA204" s="56">
        <f>IF(AC204=21,J204,0)</f>
        <v>0</v>
      </c>
      <c r="AC204" s="58">
        <v>21</v>
      </c>
      <c r="AD204" s="58">
        <f>G204*0.315275310834813</f>
        <v>0</v>
      </c>
      <c r="AE204" s="58">
        <f>G204*(1-0.315275310834813)</f>
        <v>0</v>
      </c>
      <c r="AL204" s="58">
        <f>F204*AD204</f>
        <v>0</v>
      </c>
      <c r="AM204" s="58">
        <f>F204*AE204</f>
        <v>0</v>
      </c>
      <c r="AN204" s="59" t="s">
        <v>1619</v>
      </c>
      <c r="AO204" s="59" t="s">
        <v>1633</v>
      </c>
      <c r="AP204" s="47" t="s">
        <v>1636</v>
      </c>
    </row>
    <row r="205" spans="1:42" x14ac:dyDescent="0.2">
      <c r="D205" s="60" t="s">
        <v>1291</v>
      </c>
      <c r="F205" s="61">
        <v>18.989999999999998</v>
      </c>
    </row>
    <row r="206" spans="1:42" x14ac:dyDescent="0.2">
      <c r="A206" s="62" t="s">
        <v>103</v>
      </c>
      <c r="B206" s="62" t="s">
        <v>1170</v>
      </c>
      <c r="C206" s="62" t="s">
        <v>1217</v>
      </c>
      <c r="D206" s="92" t="s">
        <v>1726</v>
      </c>
      <c r="E206" s="62" t="s">
        <v>1574</v>
      </c>
      <c r="F206" s="63">
        <v>19.940000000000001</v>
      </c>
      <c r="G206" s="63">
        <v>0</v>
      </c>
      <c r="H206" s="63">
        <f>ROUND(F206*AD206,2)</f>
        <v>0</v>
      </c>
      <c r="I206" s="63">
        <f>J206-H206</f>
        <v>0</v>
      </c>
      <c r="J206" s="63">
        <f>ROUND(F206*G206,2)</f>
        <v>0</v>
      </c>
      <c r="K206" s="63">
        <v>1.6E-2</v>
      </c>
      <c r="L206" s="63">
        <f>F206*K206</f>
        <v>0.31904000000000005</v>
      </c>
      <c r="M206" s="64" t="s">
        <v>1598</v>
      </c>
      <c r="N206" s="63">
        <f>IF(M206="5",I206,0)</f>
        <v>0</v>
      </c>
      <c r="Y206" s="63">
        <f>IF(AC206=0,J206,0)</f>
        <v>0</v>
      </c>
      <c r="Z206" s="63">
        <f>IF(AC206=15,J206,0)</f>
        <v>0</v>
      </c>
      <c r="AA206" s="63">
        <f>IF(AC206=21,J206,0)</f>
        <v>0</v>
      </c>
      <c r="AC206" s="58">
        <v>21</v>
      </c>
      <c r="AD206" s="58">
        <f>G206*1</f>
        <v>0</v>
      </c>
      <c r="AE206" s="58">
        <f>G206*(1-1)</f>
        <v>0</v>
      </c>
      <c r="AL206" s="58">
        <f>F206*AD206</f>
        <v>0</v>
      </c>
      <c r="AM206" s="58">
        <f>F206*AE206</f>
        <v>0</v>
      </c>
      <c r="AN206" s="59" t="s">
        <v>1619</v>
      </c>
      <c r="AO206" s="59" t="s">
        <v>1633</v>
      </c>
      <c r="AP206" s="47" t="s">
        <v>1636</v>
      </c>
    </row>
    <row r="207" spans="1:42" x14ac:dyDescent="0.2">
      <c r="D207" s="60" t="s">
        <v>1313</v>
      </c>
      <c r="F207" s="61">
        <v>19.940000000000001</v>
      </c>
    </row>
    <row r="208" spans="1:42" x14ac:dyDescent="0.2">
      <c r="A208" s="55" t="s">
        <v>104</v>
      </c>
      <c r="B208" s="55" t="s">
        <v>1170</v>
      </c>
      <c r="C208" s="55" t="s">
        <v>1218</v>
      </c>
      <c r="D208" s="55" t="s">
        <v>1314</v>
      </c>
      <c r="E208" s="55" t="s">
        <v>1574</v>
      </c>
      <c r="F208" s="56">
        <v>18.989999999999998</v>
      </c>
      <c r="G208" s="56">
        <v>0</v>
      </c>
      <c r="H208" s="56">
        <f>ROUND(F208*AD208,2)</f>
        <v>0</v>
      </c>
      <c r="I208" s="56">
        <f>J208-H208</f>
        <v>0</v>
      </c>
      <c r="J208" s="56">
        <f>ROUND(F208*G208,2)</f>
        <v>0</v>
      </c>
      <c r="K208" s="56">
        <v>1.1E-4</v>
      </c>
      <c r="L208" s="56">
        <f>F208*K208</f>
        <v>2.0888999999999999E-3</v>
      </c>
      <c r="M208" s="57" t="s">
        <v>7</v>
      </c>
      <c r="N208" s="56">
        <f>IF(M208="5",I208,0)</f>
        <v>0</v>
      </c>
      <c r="Y208" s="56">
        <f>IF(AC208=0,J208,0)</f>
        <v>0</v>
      </c>
      <c r="Z208" s="56">
        <f>IF(AC208=15,J208,0)</f>
        <v>0</v>
      </c>
      <c r="AA208" s="56">
        <f>IF(AC208=21,J208,0)</f>
        <v>0</v>
      </c>
      <c r="AC208" s="58">
        <v>21</v>
      </c>
      <c r="AD208" s="58">
        <f>G208*1</f>
        <v>0</v>
      </c>
      <c r="AE208" s="58">
        <f>G208*(1-1)</f>
        <v>0</v>
      </c>
      <c r="AL208" s="58">
        <f>F208*AD208</f>
        <v>0</v>
      </c>
      <c r="AM208" s="58">
        <f>F208*AE208</f>
        <v>0</v>
      </c>
      <c r="AN208" s="59" t="s">
        <v>1619</v>
      </c>
      <c r="AO208" s="59" t="s">
        <v>1633</v>
      </c>
      <c r="AP208" s="47" t="s">
        <v>1636</v>
      </c>
    </row>
    <row r="209" spans="1:42" x14ac:dyDescent="0.2">
      <c r="D209" s="60" t="s">
        <v>1291</v>
      </c>
      <c r="F209" s="61">
        <v>18.989999999999998</v>
      </c>
    </row>
    <row r="210" spans="1:42" x14ac:dyDescent="0.2">
      <c r="A210" s="55" t="s">
        <v>105</v>
      </c>
      <c r="B210" s="55" t="s">
        <v>1170</v>
      </c>
      <c r="C210" s="55" t="s">
        <v>1219</v>
      </c>
      <c r="D210" s="55" t="s">
        <v>1315</v>
      </c>
      <c r="E210" s="55" t="s">
        <v>1579</v>
      </c>
      <c r="F210" s="56">
        <v>16.2</v>
      </c>
      <c r="G210" s="56">
        <v>0</v>
      </c>
      <c r="H210" s="56">
        <f>ROUND(F210*AD210,2)</f>
        <v>0</v>
      </c>
      <c r="I210" s="56">
        <f>J210-H210</f>
        <v>0</v>
      </c>
      <c r="J210" s="56">
        <f>ROUND(F210*G210,2)</f>
        <v>0</v>
      </c>
      <c r="K210" s="56">
        <v>0</v>
      </c>
      <c r="L210" s="56">
        <f>F210*K210</f>
        <v>0</v>
      </c>
      <c r="M210" s="57" t="s">
        <v>7</v>
      </c>
      <c r="N210" s="56">
        <f>IF(M210="5",I210,0)</f>
        <v>0</v>
      </c>
      <c r="Y210" s="56">
        <f>IF(AC210=0,J210,0)</f>
        <v>0</v>
      </c>
      <c r="Z210" s="56">
        <f>IF(AC210=15,J210,0)</f>
        <v>0</v>
      </c>
      <c r="AA210" s="56">
        <f>IF(AC210=21,J210,0)</f>
        <v>0</v>
      </c>
      <c r="AC210" s="58">
        <v>21</v>
      </c>
      <c r="AD210" s="58">
        <f>G210*0</f>
        <v>0</v>
      </c>
      <c r="AE210" s="58">
        <f>G210*(1-0)</f>
        <v>0</v>
      </c>
      <c r="AL210" s="58">
        <f>F210*AD210</f>
        <v>0</v>
      </c>
      <c r="AM210" s="58">
        <f>F210*AE210</f>
        <v>0</v>
      </c>
      <c r="AN210" s="59" t="s">
        <v>1619</v>
      </c>
      <c r="AO210" s="59" t="s">
        <v>1633</v>
      </c>
      <c r="AP210" s="47" t="s">
        <v>1636</v>
      </c>
    </row>
    <row r="211" spans="1:42" x14ac:dyDescent="0.2">
      <c r="D211" s="60" t="s">
        <v>1316</v>
      </c>
      <c r="F211" s="61">
        <v>10.5</v>
      </c>
    </row>
    <row r="212" spans="1:42" x14ac:dyDescent="0.2">
      <c r="D212" s="60" t="s">
        <v>1317</v>
      </c>
      <c r="F212" s="61">
        <v>0.9</v>
      </c>
    </row>
    <row r="213" spans="1:42" x14ac:dyDescent="0.2">
      <c r="D213" s="60" t="s">
        <v>1318</v>
      </c>
      <c r="F213" s="61">
        <v>4.8</v>
      </c>
    </row>
    <row r="214" spans="1:42" x14ac:dyDescent="0.2">
      <c r="A214" s="55" t="s">
        <v>106</v>
      </c>
      <c r="B214" s="55" t="s">
        <v>1170</v>
      </c>
      <c r="C214" s="55" t="s">
        <v>1220</v>
      </c>
      <c r="D214" s="55" t="s">
        <v>1319</v>
      </c>
      <c r="E214" s="55" t="s">
        <v>1579</v>
      </c>
      <c r="F214" s="56">
        <v>0.95</v>
      </c>
      <c r="G214" s="56">
        <v>0</v>
      </c>
      <c r="H214" s="56">
        <f>ROUND(F214*AD214,2)</f>
        <v>0</v>
      </c>
      <c r="I214" s="56">
        <f>J214-H214</f>
        <v>0</v>
      </c>
      <c r="J214" s="56">
        <f>ROUND(F214*G214,2)</f>
        <v>0</v>
      </c>
      <c r="K214" s="56">
        <v>2.9999999999999997E-4</v>
      </c>
      <c r="L214" s="56">
        <f>F214*K214</f>
        <v>2.8499999999999999E-4</v>
      </c>
      <c r="M214" s="57" t="s">
        <v>7</v>
      </c>
      <c r="N214" s="56">
        <f>IF(M214="5",I214,0)</f>
        <v>0</v>
      </c>
      <c r="Y214" s="56">
        <f>IF(AC214=0,J214,0)</f>
        <v>0</v>
      </c>
      <c r="Z214" s="56">
        <f>IF(AC214=15,J214,0)</f>
        <v>0</v>
      </c>
      <c r="AA214" s="56">
        <f>IF(AC214=21,J214,0)</f>
        <v>0</v>
      </c>
      <c r="AC214" s="58">
        <v>21</v>
      </c>
      <c r="AD214" s="58">
        <f>G214*1</f>
        <v>0</v>
      </c>
      <c r="AE214" s="58">
        <f>G214*(1-1)</f>
        <v>0</v>
      </c>
      <c r="AL214" s="58">
        <f>F214*AD214</f>
        <v>0</v>
      </c>
      <c r="AM214" s="58">
        <f>F214*AE214</f>
        <v>0</v>
      </c>
      <c r="AN214" s="59" t="s">
        <v>1619</v>
      </c>
      <c r="AO214" s="59" t="s">
        <v>1633</v>
      </c>
      <c r="AP214" s="47" t="s">
        <v>1636</v>
      </c>
    </row>
    <row r="215" spans="1:42" x14ac:dyDescent="0.2">
      <c r="D215" s="60" t="s">
        <v>1320</v>
      </c>
      <c r="F215" s="61">
        <v>0.95</v>
      </c>
    </row>
    <row r="216" spans="1:42" x14ac:dyDescent="0.2">
      <c r="A216" s="55" t="s">
        <v>107</v>
      </c>
      <c r="B216" s="55" t="s">
        <v>1170</v>
      </c>
      <c r="C216" s="55" t="s">
        <v>1221</v>
      </c>
      <c r="D216" s="55" t="s">
        <v>1321</v>
      </c>
      <c r="E216" s="55" t="s">
        <v>1579</v>
      </c>
      <c r="F216" s="56">
        <v>11.03</v>
      </c>
      <c r="G216" s="56">
        <v>0</v>
      </c>
      <c r="H216" s="56">
        <f>ROUND(F216*AD216,2)</f>
        <v>0</v>
      </c>
      <c r="I216" s="56">
        <f>J216-H216</f>
        <v>0</v>
      </c>
      <c r="J216" s="56">
        <f>ROUND(F216*G216,2)</f>
        <v>0</v>
      </c>
      <c r="K216" s="56">
        <v>2.9999999999999997E-4</v>
      </c>
      <c r="L216" s="56">
        <f>F216*K216</f>
        <v>3.3089999999999994E-3</v>
      </c>
      <c r="M216" s="57" t="s">
        <v>7</v>
      </c>
      <c r="N216" s="56">
        <f>IF(M216="5",I216,0)</f>
        <v>0</v>
      </c>
      <c r="Y216" s="56">
        <f>IF(AC216=0,J216,0)</f>
        <v>0</v>
      </c>
      <c r="Z216" s="56">
        <f>IF(AC216=15,J216,0)</f>
        <v>0</v>
      </c>
      <c r="AA216" s="56">
        <f>IF(AC216=21,J216,0)</f>
        <v>0</v>
      </c>
      <c r="AC216" s="58">
        <v>21</v>
      </c>
      <c r="AD216" s="58">
        <f>G216*1</f>
        <v>0</v>
      </c>
      <c r="AE216" s="58">
        <f>G216*(1-1)</f>
        <v>0</v>
      </c>
      <c r="AL216" s="58">
        <f>F216*AD216</f>
        <v>0</v>
      </c>
      <c r="AM216" s="58">
        <f>F216*AE216</f>
        <v>0</v>
      </c>
      <c r="AN216" s="59" t="s">
        <v>1619</v>
      </c>
      <c r="AO216" s="59" t="s">
        <v>1633</v>
      </c>
      <c r="AP216" s="47" t="s">
        <v>1636</v>
      </c>
    </row>
    <row r="217" spans="1:42" x14ac:dyDescent="0.2">
      <c r="D217" s="60" t="s">
        <v>1322</v>
      </c>
      <c r="F217" s="61">
        <v>11.03</v>
      </c>
    </row>
    <row r="218" spans="1:42" x14ac:dyDescent="0.2">
      <c r="A218" s="55" t="s">
        <v>108</v>
      </c>
      <c r="B218" s="55" t="s">
        <v>1170</v>
      </c>
      <c r="C218" s="55" t="s">
        <v>1222</v>
      </c>
      <c r="D218" s="55" t="s">
        <v>1323</v>
      </c>
      <c r="E218" s="55" t="s">
        <v>1579</v>
      </c>
      <c r="F218" s="56">
        <v>5.04</v>
      </c>
      <c r="G218" s="56">
        <v>0</v>
      </c>
      <c r="H218" s="56">
        <f>ROUND(F218*AD218,2)</f>
        <v>0</v>
      </c>
      <c r="I218" s="56">
        <f>J218-H218</f>
        <v>0</v>
      </c>
      <c r="J218" s="56">
        <f>ROUND(F218*G218,2)</f>
        <v>0</v>
      </c>
      <c r="K218" s="56">
        <v>2.9999999999999997E-4</v>
      </c>
      <c r="L218" s="56">
        <f>F218*K218</f>
        <v>1.5119999999999999E-3</v>
      </c>
      <c r="M218" s="57" t="s">
        <v>7</v>
      </c>
      <c r="N218" s="56">
        <f>IF(M218="5",I218,0)</f>
        <v>0</v>
      </c>
      <c r="Y218" s="56">
        <f>IF(AC218=0,J218,0)</f>
        <v>0</v>
      </c>
      <c r="Z218" s="56">
        <f>IF(AC218=15,J218,0)</f>
        <v>0</v>
      </c>
      <c r="AA218" s="56">
        <f>IF(AC218=21,J218,0)</f>
        <v>0</v>
      </c>
      <c r="AC218" s="58">
        <v>21</v>
      </c>
      <c r="AD218" s="58">
        <f>G218*1</f>
        <v>0</v>
      </c>
      <c r="AE218" s="58">
        <f>G218*(1-1)</f>
        <v>0</v>
      </c>
      <c r="AL218" s="58">
        <f>F218*AD218</f>
        <v>0</v>
      </c>
      <c r="AM218" s="58">
        <f>F218*AE218</f>
        <v>0</v>
      </c>
      <c r="AN218" s="59" t="s">
        <v>1619</v>
      </c>
      <c r="AO218" s="59" t="s">
        <v>1633</v>
      </c>
      <c r="AP218" s="47" t="s">
        <v>1636</v>
      </c>
    </row>
    <row r="219" spans="1:42" x14ac:dyDescent="0.2">
      <c r="D219" s="60" t="s">
        <v>1324</v>
      </c>
      <c r="F219" s="61">
        <v>5.04</v>
      </c>
    </row>
    <row r="220" spans="1:42" x14ac:dyDescent="0.2">
      <c r="A220" s="55" t="s">
        <v>109</v>
      </c>
      <c r="B220" s="55" t="s">
        <v>1170</v>
      </c>
      <c r="C220" s="55" t="s">
        <v>1223</v>
      </c>
      <c r="D220" s="55" t="s">
        <v>1325</v>
      </c>
      <c r="E220" s="55" t="s">
        <v>1575</v>
      </c>
      <c r="F220" s="56">
        <v>0.39</v>
      </c>
      <c r="G220" s="56">
        <v>0</v>
      </c>
      <c r="H220" s="56">
        <f>ROUND(F220*AD220,2)</f>
        <v>0</v>
      </c>
      <c r="I220" s="56">
        <f>J220-H220</f>
        <v>0</v>
      </c>
      <c r="J220" s="56">
        <f>ROUND(F220*G220,2)</f>
        <v>0</v>
      </c>
      <c r="K220" s="56">
        <v>0</v>
      </c>
      <c r="L220" s="56">
        <f>F220*K220</f>
        <v>0</v>
      </c>
      <c r="M220" s="57" t="s">
        <v>11</v>
      </c>
      <c r="N220" s="56">
        <f>IF(M220="5",I220,0)</f>
        <v>0</v>
      </c>
      <c r="Y220" s="56">
        <f>IF(AC220=0,J220,0)</f>
        <v>0</v>
      </c>
      <c r="Z220" s="56">
        <f>IF(AC220=15,J220,0)</f>
        <v>0</v>
      </c>
      <c r="AA220" s="56">
        <f>IF(AC220=21,J220,0)</f>
        <v>0</v>
      </c>
      <c r="AC220" s="58">
        <v>21</v>
      </c>
      <c r="AD220" s="58">
        <f>G220*0</f>
        <v>0</v>
      </c>
      <c r="AE220" s="58">
        <f>G220*(1-0)</f>
        <v>0</v>
      </c>
      <c r="AL220" s="58">
        <f>F220*AD220</f>
        <v>0</v>
      </c>
      <c r="AM220" s="58">
        <f>F220*AE220</f>
        <v>0</v>
      </c>
      <c r="AN220" s="59" t="s">
        <v>1619</v>
      </c>
      <c r="AO220" s="59" t="s">
        <v>1633</v>
      </c>
      <c r="AP220" s="47" t="s">
        <v>1636</v>
      </c>
    </row>
    <row r="221" spans="1:42" x14ac:dyDescent="0.2">
      <c r="D221" s="60" t="s">
        <v>1326</v>
      </c>
      <c r="F221" s="61">
        <v>0.39</v>
      </c>
    </row>
    <row r="222" spans="1:42" x14ac:dyDescent="0.2">
      <c r="A222" s="52"/>
      <c r="B222" s="53" t="s">
        <v>1170</v>
      </c>
      <c r="C222" s="53" t="s">
        <v>778</v>
      </c>
      <c r="D222" s="248" t="s">
        <v>1327</v>
      </c>
      <c r="E222" s="249"/>
      <c r="F222" s="249"/>
      <c r="G222" s="249"/>
      <c r="H222" s="54">
        <f>SUM(H223:H225)</f>
        <v>0</v>
      </c>
      <c r="I222" s="54">
        <f>SUM(I223:I225)</f>
        <v>0</v>
      </c>
      <c r="J222" s="54">
        <f>H222+I222</f>
        <v>0</v>
      </c>
      <c r="K222" s="47"/>
      <c r="L222" s="54">
        <f>SUM(L223:L225)</f>
        <v>8.7779999999999987E-4</v>
      </c>
      <c r="O222" s="54">
        <f>IF(P222="PR",J222,SUM(N223:N225))</f>
        <v>0</v>
      </c>
      <c r="P222" s="47" t="s">
        <v>1602</v>
      </c>
      <c r="Q222" s="54">
        <f>IF(P222="HS",H222,0)</f>
        <v>0</v>
      </c>
      <c r="R222" s="54">
        <f>IF(P222="HS",I222-O222,0)</f>
        <v>0</v>
      </c>
      <c r="S222" s="54">
        <f>IF(P222="PS",H222,0)</f>
        <v>0</v>
      </c>
      <c r="T222" s="54">
        <f>IF(P222="PS",I222-O222,0)</f>
        <v>0</v>
      </c>
      <c r="U222" s="54">
        <f>IF(P222="MP",H222,0)</f>
        <v>0</v>
      </c>
      <c r="V222" s="54">
        <f>IF(P222="MP",I222-O222,0)</f>
        <v>0</v>
      </c>
      <c r="W222" s="54">
        <f>IF(P222="OM",H222,0)</f>
        <v>0</v>
      </c>
      <c r="X222" s="47" t="s">
        <v>1170</v>
      </c>
      <c r="AH222" s="54">
        <f>SUM(Y223:Y225)</f>
        <v>0</v>
      </c>
      <c r="AI222" s="54">
        <f>SUM(Z223:Z225)</f>
        <v>0</v>
      </c>
      <c r="AJ222" s="54">
        <f>SUM(AA223:AA225)</f>
        <v>0</v>
      </c>
    </row>
    <row r="223" spans="1:42" x14ac:dyDescent="0.2">
      <c r="A223" s="55" t="s">
        <v>110</v>
      </c>
      <c r="B223" s="55" t="s">
        <v>1170</v>
      </c>
      <c r="C223" s="55" t="s">
        <v>1224</v>
      </c>
      <c r="D223" s="55" t="s">
        <v>1328</v>
      </c>
      <c r="E223" s="55" t="s">
        <v>1574</v>
      </c>
      <c r="F223" s="56">
        <v>4.18</v>
      </c>
      <c r="G223" s="56">
        <v>0</v>
      </c>
      <c r="H223" s="56">
        <f>ROUND(F223*AD223,2)</f>
        <v>0</v>
      </c>
      <c r="I223" s="56">
        <f>J223-H223</f>
        <v>0</v>
      </c>
      <c r="J223" s="56">
        <f>ROUND(F223*G223,2)</f>
        <v>0</v>
      </c>
      <c r="K223" s="56">
        <v>6.9999999999999994E-5</v>
      </c>
      <c r="L223" s="56">
        <f>F223*K223</f>
        <v>2.9259999999999996E-4</v>
      </c>
      <c r="M223" s="57" t="s">
        <v>7</v>
      </c>
      <c r="N223" s="56">
        <f>IF(M223="5",I223,0)</f>
        <v>0</v>
      </c>
      <c r="Y223" s="56">
        <f>IF(AC223=0,J223,0)</f>
        <v>0</v>
      </c>
      <c r="Z223" s="56">
        <f>IF(AC223=15,J223,0)</f>
        <v>0</v>
      </c>
      <c r="AA223" s="56">
        <f>IF(AC223=21,J223,0)</f>
        <v>0</v>
      </c>
      <c r="AC223" s="58">
        <v>21</v>
      </c>
      <c r="AD223" s="58">
        <f>G223*0.30859375</f>
        <v>0</v>
      </c>
      <c r="AE223" s="58">
        <f>G223*(1-0.30859375)</f>
        <v>0</v>
      </c>
      <c r="AL223" s="58">
        <f>F223*AD223</f>
        <v>0</v>
      </c>
      <c r="AM223" s="58">
        <f>F223*AE223</f>
        <v>0</v>
      </c>
      <c r="AN223" s="59" t="s">
        <v>1620</v>
      </c>
      <c r="AO223" s="59" t="s">
        <v>1633</v>
      </c>
      <c r="AP223" s="47" t="s">
        <v>1636</v>
      </c>
    </row>
    <row r="224" spans="1:42" x14ac:dyDescent="0.2">
      <c r="D224" s="60" t="s">
        <v>1329</v>
      </c>
      <c r="F224" s="61">
        <v>4.18</v>
      </c>
    </row>
    <row r="225" spans="1:42" x14ac:dyDescent="0.2">
      <c r="A225" s="55" t="s">
        <v>111</v>
      </c>
      <c r="B225" s="55" t="s">
        <v>1170</v>
      </c>
      <c r="C225" s="55" t="s">
        <v>1225</v>
      </c>
      <c r="D225" s="55" t="s">
        <v>1728</v>
      </c>
      <c r="E225" s="55" t="s">
        <v>1574</v>
      </c>
      <c r="F225" s="56">
        <v>4.18</v>
      </c>
      <c r="G225" s="56">
        <v>0</v>
      </c>
      <c r="H225" s="56">
        <f>ROUND(F225*AD225,2)</f>
        <v>0</v>
      </c>
      <c r="I225" s="56">
        <f>J225-H225</f>
        <v>0</v>
      </c>
      <c r="J225" s="56">
        <f>ROUND(F225*G225,2)</f>
        <v>0</v>
      </c>
      <c r="K225" s="56">
        <v>1.3999999999999999E-4</v>
      </c>
      <c r="L225" s="56">
        <f>F225*K225</f>
        <v>5.8519999999999991E-4</v>
      </c>
      <c r="M225" s="57" t="s">
        <v>7</v>
      </c>
      <c r="N225" s="56">
        <f>IF(M225="5",I225,0)</f>
        <v>0</v>
      </c>
      <c r="Y225" s="56">
        <f>IF(AC225=0,J225,0)</f>
        <v>0</v>
      </c>
      <c r="Z225" s="56">
        <f>IF(AC225=15,J225,0)</f>
        <v>0</v>
      </c>
      <c r="AA225" s="56">
        <f>IF(AC225=21,J225,0)</f>
        <v>0</v>
      </c>
      <c r="AC225" s="58">
        <v>21</v>
      </c>
      <c r="AD225" s="58">
        <f>G225*0.45045871559633</f>
        <v>0</v>
      </c>
      <c r="AE225" s="58">
        <f>G225*(1-0.45045871559633)</f>
        <v>0</v>
      </c>
      <c r="AL225" s="58">
        <f>F225*AD225</f>
        <v>0</v>
      </c>
      <c r="AM225" s="58">
        <f>F225*AE225</f>
        <v>0</v>
      </c>
      <c r="AN225" s="59" t="s">
        <v>1620</v>
      </c>
      <c r="AO225" s="59" t="s">
        <v>1633</v>
      </c>
      <c r="AP225" s="47" t="s">
        <v>1636</v>
      </c>
    </row>
    <row r="226" spans="1:42" x14ac:dyDescent="0.2">
      <c r="D226" s="60" t="s">
        <v>1329</v>
      </c>
      <c r="F226" s="61">
        <v>4.18</v>
      </c>
    </row>
    <row r="227" spans="1:42" x14ac:dyDescent="0.2">
      <c r="A227" s="52"/>
      <c r="B227" s="53" t="s">
        <v>1170</v>
      </c>
      <c r="C227" s="53" t="s">
        <v>99</v>
      </c>
      <c r="D227" s="248" t="s">
        <v>1330</v>
      </c>
      <c r="E227" s="249"/>
      <c r="F227" s="249"/>
      <c r="G227" s="249"/>
      <c r="H227" s="54">
        <f>SUM(H228:H236)</f>
        <v>0</v>
      </c>
      <c r="I227" s="54">
        <f>SUM(I228:I236)</f>
        <v>0</v>
      </c>
      <c r="J227" s="54">
        <f>H227+I227</f>
        <v>0</v>
      </c>
      <c r="K227" s="47"/>
      <c r="L227" s="54">
        <f>SUM(L228:L236)</f>
        <v>1.8458800000000001E-2</v>
      </c>
      <c r="O227" s="54">
        <f>IF(P227="PR",J227,SUM(N228:N236))</f>
        <v>0</v>
      </c>
      <c r="P227" s="47" t="s">
        <v>1601</v>
      </c>
      <c r="Q227" s="54">
        <f>IF(P227="HS",H227,0)</f>
        <v>0</v>
      </c>
      <c r="R227" s="54">
        <f>IF(P227="HS",I227-O227,0)</f>
        <v>0</v>
      </c>
      <c r="S227" s="54">
        <f>IF(P227="PS",H227,0)</f>
        <v>0</v>
      </c>
      <c r="T227" s="54">
        <f>IF(P227="PS",I227-O227,0)</f>
        <v>0</v>
      </c>
      <c r="U227" s="54">
        <f>IF(P227="MP",H227,0)</f>
        <v>0</v>
      </c>
      <c r="V227" s="54">
        <f>IF(P227="MP",I227-O227,0)</f>
        <v>0</v>
      </c>
      <c r="W227" s="54">
        <f>IF(P227="OM",H227,0)</f>
        <v>0</v>
      </c>
      <c r="X227" s="47" t="s">
        <v>1170</v>
      </c>
      <c r="AH227" s="54">
        <f>SUM(Y228:Y236)</f>
        <v>0</v>
      </c>
      <c r="AI227" s="54">
        <f>SUM(Z228:Z236)</f>
        <v>0</v>
      </c>
      <c r="AJ227" s="54">
        <f>SUM(AA228:AA236)</f>
        <v>0</v>
      </c>
    </row>
    <row r="228" spans="1:42" x14ac:dyDescent="0.2">
      <c r="A228" s="55" t="s">
        <v>112</v>
      </c>
      <c r="B228" s="55" t="s">
        <v>1170</v>
      </c>
      <c r="C228" s="55" t="s">
        <v>1226</v>
      </c>
      <c r="D228" s="55" t="s">
        <v>1331</v>
      </c>
      <c r="E228" s="55" t="s">
        <v>1577</v>
      </c>
      <c r="F228" s="56">
        <v>1</v>
      </c>
      <c r="G228" s="56">
        <v>0</v>
      </c>
      <c r="H228" s="56">
        <f>ROUND(F228*AD228,2)</f>
        <v>0</v>
      </c>
      <c r="I228" s="56">
        <f>J228-H228</f>
        <v>0</v>
      </c>
      <c r="J228" s="56">
        <f>ROUND(F228*G228,2)</f>
        <v>0</v>
      </c>
      <c r="K228" s="56">
        <v>0</v>
      </c>
      <c r="L228" s="56">
        <f>F228*K228</f>
        <v>0</v>
      </c>
      <c r="M228" s="57" t="s">
        <v>7</v>
      </c>
      <c r="N228" s="56">
        <f>IF(M228="5",I228,0)</f>
        <v>0</v>
      </c>
      <c r="Y228" s="56">
        <f>IF(AC228=0,J228,0)</f>
        <v>0</v>
      </c>
      <c r="Z228" s="56">
        <f>IF(AC228=15,J228,0)</f>
        <v>0</v>
      </c>
      <c r="AA228" s="56">
        <f>IF(AC228=21,J228,0)</f>
        <v>0</v>
      </c>
      <c r="AC228" s="58">
        <v>21</v>
      </c>
      <c r="AD228" s="58">
        <f>G228*0.297029702970297</f>
        <v>0</v>
      </c>
      <c r="AE228" s="58">
        <f>G228*(1-0.297029702970297)</f>
        <v>0</v>
      </c>
      <c r="AL228" s="58">
        <f>F228*AD228</f>
        <v>0</v>
      </c>
      <c r="AM228" s="58">
        <f>F228*AE228</f>
        <v>0</v>
      </c>
      <c r="AN228" s="59" t="s">
        <v>1621</v>
      </c>
      <c r="AO228" s="59" t="s">
        <v>1634</v>
      </c>
      <c r="AP228" s="47" t="s">
        <v>1636</v>
      </c>
    </row>
    <row r="229" spans="1:42" x14ac:dyDescent="0.2">
      <c r="D229" s="60" t="s">
        <v>1296</v>
      </c>
      <c r="F229" s="61">
        <v>1</v>
      </c>
    </row>
    <row r="230" spans="1:42" x14ac:dyDescent="0.2">
      <c r="A230" s="55" t="s">
        <v>113</v>
      </c>
      <c r="B230" s="55" t="s">
        <v>1170</v>
      </c>
      <c r="C230" s="55" t="s">
        <v>1227</v>
      </c>
      <c r="D230" s="55" t="s">
        <v>1705</v>
      </c>
      <c r="E230" s="55" t="s">
        <v>1577</v>
      </c>
      <c r="F230" s="56">
        <v>1</v>
      </c>
      <c r="G230" s="56">
        <v>0</v>
      </c>
      <c r="H230" s="56">
        <f>ROUND(F230*AD230,2)</f>
        <v>0</v>
      </c>
      <c r="I230" s="56">
        <f>J230-H230</f>
        <v>0</v>
      </c>
      <c r="J230" s="56">
        <f>ROUND(F230*G230,2)</f>
        <v>0</v>
      </c>
      <c r="K230" s="56">
        <v>4.0000000000000002E-4</v>
      </c>
      <c r="L230" s="56">
        <f>F230*K230</f>
        <v>4.0000000000000002E-4</v>
      </c>
      <c r="M230" s="57" t="s">
        <v>7</v>
      </c>
      <c r="N230" s="56">
        <f>IF(M230="5",I230,0)</f>
        <v>0</v>
      </c>
      <c r="Y230" s="56">
        <f>IF(AC230=0,J230,0)</f>
        <v>0</v>
      </c>
      <c r="Z230" s="56">
        <f>IF(AC230=15,J230,0)</f>
        <v>0</v>
      </c>
      <c r="AA230" s="56">
        <f>IF(AC230=21,J230,0)</f>
        <v>0</v>
      </c>
      <c r="AC230" s="58">
        <v>21</v>
      </c>
      <c r="AD230" s="58">
        <f>G230*1</f>
        <v>0</v>
      </c>
      <c r="AE230" s="58">
        <f>G230*(1-1)</f>
        <v>0</v>
      </c>
      <c r="AL230" s="58">
        <f>F230*AD230</f>
        <v>0</v>
      </c>
      <c r="AM230" s="58">
        <f>F230*AE230</f>
        <v>0</v>
      </c>
      <c r="AN230" s="59" t="s">
        <v>1621</v>
      </c>
      <c r="AO230" s="59" t="s">
        <v>1634</v>
      </c>
      <c r="AP230" s="47" t="s">
        <v>1636</v>
      </c>
    </row>
    <row r="231" spans="1:42" x14ac:dyDescent="0.2">
      <c r="D231" s="60" t="s">
        <v>1296</v>
      </c>
      <c r="F231" s="61">
        <v>1</v>
      </c>
    </row>
    <row r="232" spans="1:42" x14ac:dyDescent="0.2">
      <c r="A232" s="55" t="s">
        <v>114</v>
      </c>
      <c r="B232" s="55" t="s">
        <v>1170</v>
      </c>
      <c r="C232" s="55" t="s">
        <v>1228</v>
      </c>
      <c r="D232" s="55" t="s">
        <v>1332</v>
      </c>
      <c r="E232" s="55" t="s">
        <v>1577</v>
      </c>
      <c r="F232" s="56">
        <v>1</v>
      </c>
      <c r="G232" s="56">
        <v>0</v>
      </c>
      <c r="H232" s="56">
        <f>ROUND(F232*AD232,2)</f>
        <v>0</v>
      </c>
      <c r="I232" s="56">
        <f>J232-H232</f>
        <v>0</v>
      </c>
      <c r="J232" s="56">
        <f>ROUND(F232*G232,2)</f>
        <v>0</v>
      </c>
      <c r="K232" s="56">
        <v>2.14E-3</v>
      </c>
      <c r="L232" s="56">
        <f>F232*K232</f>
        <v>2.14E-3</v>
      </c>
      <c r="M232" s="57" t="s">
        <v>7</v>
      </c>
      <c r="N232" s="56">
        <f>IF(M232="5",I232,0)</f>
        <v>0</v>
      </c>
      <c r="Y232" s="56">
        <f>IF(AC232=0,J232,0)</f>
        <v>0</v>
      </c>
      <c r="Z232" s="56">
        <f>IF(AC232=15,J232,0)</f>
        <v>0</v>
      </c>
      <c r="AA232" s="56">
        <f>IF(AC232=21,J232,0)</f>
        <v>0</v>
      </c>
      <c r="AC232" s="58">
        <v>21</v>
      </c>
      <c r="AD232" s="58">
        <f>G232*0.474254742547426</f>
        <v>0</v>
      </c>
      <c r="AE232" s="58">
        <f>G232*(1-0.474254742547426)</f>
        <v>0</v>
      </c>
      <c r="AL232" s="58">
        <f>F232*AD232</f>
        <v>0</v>
      </c>
      <c r="AM232" s="58">
        <f>F232*AE232</f>
        <v>0</v>
      </c>
      <c r="AN232" s="59" t="s">
        <v>1621</v>
      </c>
      <c r="AO232" s="59" t="s">
        <v>1634</v>
      </c>
      <c r="AP232" s="47" t="s">
        <v>1636</v>
      </c>
    </row>
    <row r="233" spans="1:42" x14ac:dyDescent="0.2">
      <c r="D233" s="60" t="s">
        <v>1296</v>
      </c>
      <c r="F233" s="61">
        <v>1</v>
      </c>
    </row>
    <row r="234" spans="1:42" x14ac:dyDescent="0.2">
      <c r="A234" s="55" t="s">
        <v>115</v>
      </c>
      <c r="B234" s="55" t="s">
        <v>1170</v>
      </c>
      <c r="C234" s="55" t="s">
        <v>1229</v>
      </c>
      <c r="D234" s="55" t="s">
        <v>1706</v>
      </c>
      <c r="E234" s="55" t="s">
        <v>1577</v>
      </c>
      <c r="F234" s="56">
        <v>1</v>
      </c>
      <c r="G234" s="56">
        <v>0</v>
      </c>
      <c r="H234" s="56">
        <f>ROUND(F234*AD234,2)</f>
        <v>0</v>
      </c>
      <c r="I234" s="56">
        <f>J234-H234</f>
        <v>0</v>
      </c>
      <c r="J234" s="56">
        <f>ROUND(F234*G234,2)</f>
        <v>0</v>
      </c>
      <c r="K234" s="56">
        <v>1.4999999999999999E-2</v>
      </c>
      <c r="L234" s="56">
        <f>F234*K234</f>
        <v>1.4999999999999999E-2</v>
      </c>
      <c r="M234" s="57" t="s">
        <v>7</v>
      </c>
      <c r="N234" s="56">
        <f>IF(M234="5",I234,0)</f>
        <v>0</v>
      </c>
      <c r="Y234" s="56">
        <f>IF(AC234=0,J234,0)</f>
        <v>0</v>
      </c>
      <c r="Z234" s="56">
        <f>IF(AC234=15,J234,0)</f>
        <v>0</v>
      </c>
      <c r="AA234" s="56">
        <f>IF(AC234=21,J234,0)</f>
        <v>0</v>
      </c>
      <c r="AC234" s="58">
        <v>21</v>
      </c>
      <c r="AD234" s="58">
        <f>G234*1</f>
        <v>0</v>
      </c>
      <c r="AE234" s="58">
        <f>G234*(1-1)</f>
        <v>0</v>
      </c>
      <c r="AL234" s="58">
        <f>F234*AD234</f>
        <v>0</v>
      </c>
      <c r="AM234" s="58">
        <f>F234*AE234</f>
        <v>0</v>
      </c>
      <c r="AN234" s="59" t="s">
        <v>1621</v>
      </c>
      <c r="AO234" s="59" t="s">
        <v>1634</v>
      </c>
      <c r="AP234" s="47" t="s">
        <v>1636</v>
      </c>
    </row>
    <row r="235" spans="1:42" x14ac:dyDescent="0.2">
      <c r="D235" s="60" t="s">
        <v>1296</v>
      </c>
      <c r="F235" s="61">
        <v>1</v>
      </c>
    </row>
    <row r="236" spans="1:42" x14ac:dyDescent="0.2">
      <c r="A236" s="55" t="s">
        <v>116</v>
      </c>
      <c r="B236" s="55" t="s">
        <v>1170</v>
      </c>
      <c r="C236" s="55" t="s">
        <v>1230</v>
      </c>
      <c r="D236" s="55" t="s">
        <v>1333</v>
      </c>
      <c r="E236" s="55" t="s">
        <v>1574</v>
      </c>
      <c r="F236" s="56">
        <v>22.97</v>
      </c>
      <c r="G236" s="56">
        <v>0</v>
      </c>
      <c r="H236" s="56">
        <f>ROUND(F236*AD236,2)</f>
        <v>0</v>
      </c>
      <c r="I236" s="56">
        <f>J236-H236</f>
        <v>0</v>
      </c>
      <c r="J236" s="56">
        <f>ROUND(F236*G236,2)</f>
        <v>0</v>
      </c>
      <c r="K236" s="56">
        <v>4.0000000000000003E-5</v>
      </c>
      <c r="L236" s="56">
        <f>F236*K236</f>
        <v>9.188E-4</v>
      </c>
      <c r="M236" s="57" t="s">
        <v>7</v>
      </c>
      <c r="N236" s="56">
        <f>IF(M236="5",I236,0)</f>
        <v>0</v>
      </c>
      <c r="Y236" s="56">
        <f>IF(AC236=0,J236,0)</f>
        <v>0</v>
      </c>
      <c r="Z236" s="56">
        <f>IF(AC236=15,J236,0)</f>
        <v>0</v>
      </c>
      <c r="AA236" s="56">
        <f>IF(AC236=21,J236,0)</f>
        <v>0</v>
      </c>
      <c r="AC236" s="58">
        <v>21</v>
      </c>
      <c r="AD236" s="58">
        <f>G236*0.0193808882907133</f>
        <v>0</v>
      </c>
      <c r="AE236" s="58">
        <f>G236*(1-0.0193808882907133)</f>
        <v>0</v>
      </c>
      <c r="AL236" s="58">
        <f>F236*AD236</f>
        <v>0</v>
      </c>
      <c r="AM236" s="58">
        <f>F236*AE236</f>
        <v>0</v>
      </c>
      <c r="AN236" s="59" t="s">
        <v>1621</v>
      </c>
      <c r="AO236" s="59" t="s">
        <v>1634</v>
      </c>
      <c r="AP236" s="47" t="s">
        <v>1636</v>
      </c>
    </row>
    <row r="237" spans="1:42" x14ac:dyDescent="0.2">
      <c r="D237" s="60" t="s">
        <v>1334</v>
      </c>
      <c r="F237" s="61">
        <v>22.97</v>
      </c>
    </row>
    <row r="238" spans="1:42" x14ac:dyDescent="0.2">
      <c r="A238" s="52"/>
      <c r="B238" s="53" t="s">
        <v>1170</v>
      </c>
      <c r="C238" s="53" t="s">
        <v>100</v>
      </c>
      <c r="D238" s="248" t="s">
        <v>1335</v>
      </c>
      <c r="E238" s="249"/>
      <c r="F238" s="249"/>
      <c r="G238" s="249"/>
      <c r="H238" s="54">
        <f>SUM(H239:H243)</f>
        <v>0</v>
      </c>
      <c r="I238" s="54">
        <f>SUM(I239:I243)</f>
        <v>0</v>
      </c>
      <c r="J238" s="54">
        <f>H238+I238</f>
        <v>0</v>
      </c>
      <c r="K238" s="47"/>
      <c r="L238" s="54">
        <f>SUM(L239:L243)</f>
        <v>7.6300000000000007E-2</v>
      </c>
      <c r="O238" s="54">
        <f>IF(P238="PR",J238,SUM(N239:N243))</f>
        <v>0</v>
      </c>
      <c r="P238" s="47" t="s">
        <v>1601</v>
      </c>
      <c r="Q238" s="54">
        <f>IF(P238="HS",H238,0)</f>
        <v>0</v>
      </c>
      <c r="R238" s="54">
        <f>IF(P238="HS",I238-O238,0)</f>
        <v>0</v>
      </c>
      <c r="S238" s="54">
        <f>IF(P238="PS",H238,0)</f>
        <v>0</v>
      </c>
      <c r="T238" s="54">
        <f>IF(P238="PS",I238-O238,0)</f>
        <v>0</v>
      </c>
      <c r="U238" s="54">
        <f>IF(P238="MP",H238,0)</f>
        <v>0</v>
      </c>
      <c r="V238" s="54">
        <f>IF(P238="MP",I238-O238,0)</f>
        <v>0</v>
      </c>
      <c r="W238" s="54">
        <f>IF(P238="OM",H238,0)</f>
        <v>0</v>
      </c>
      <c r="X238" s="47" t="s">
        <v>1170</v>
      </c>
      <c r="AH238" s="54">
        <f>SUM(Y239:Y243)</f>
        <v>0</v>
      </c>
      <c r="AI238" s="54">
        <f>SUM(Z239:Z243)</f>
        <v>0</v>
      </c>
      <c r="AJ238" s="54">
        <f>SUM(AA239:AA243)</f>
        <v>0</v>
      </c>
    </row>
    <row r="239" spans="1:42" x14ac:dyDescent="0.2">
      <c r="A239" s="55" t="s">
        <v>117</v>
      </c>
      <c r="B239" s="55" t="s">
        <v>1170</v>
      </c>
      <c r="C239" s="55" t="s">
        <v>1232</v>
      </c>
      <c r="D239" s="55" t="s">
        <v>1337</v>
      </c>
      <c r="E239" s="55" t="s">
        <v>1577</v>
      </c>
      <c r="F239" s="56">
        <v>2</v>
      </c>
      <c r="G239" s="56">
        <v>0</v>
      </c>
      <c r="H239" s="56">
        <f>ROUND(F239*AD239,2)</f>
        <v>0</v>
      </c>
      <c r="I239" s="56">
        <f>J239-H239</f>
        <v>0</v>
      </c>
      <c r="J239" s="56">
        <f>ROUND(F239*G239,2)</f>
        <v>0</v>
      </c>
      <c r="K239" s="56">
        <v>4.0000000000000002E-4</v>
      </c>
      <c r="L239" s="56">
        <f>F239*K239</f>
        <v>8.0000000000000004E-4</v>
      </c>
      <c r="M239" s="57" t="s">
        <v>8</v>
      </c>
      <c r="N239" s="56">
        <f>IF(M239="5",I239,0)</f>
        <v>0</v>
      </c>
      <c r="Y239" s="56">
        <f>IF(AC239=0,J239,0)</f>
        <v>0</v>
      </c>
      <c r="Z239" s="56">
        <f>IF(AC239=15,J239,0)</f>
        <v>0</v>
      </c>
      <c r="AA239" s="56">
        <f>IF(AC239=21,J239,0)</f>
        <v>0</v>
      </c>
      <c r="AC239" s="58">
        <v>21</v>
      </c>
      <c r="AD239" s="58">
        <f>G239*0</f>
        <v>0</v>
      </c>
      <c r="AE239" s="58">
        <f>G239*(1-0)</f>
        <v>0</v>
      </c>
      <c r="AL239" s="58">
        <f>F239*AD239</f>
        <v>0</v>
      </c>
      <c r="AM239" s="58">
        <f>F239*AE239</f>
        <v>0</v>
      </c>
      <c r="AN239" s="59" t="s">
        <v>1622</v>
      </c>
      <c r="AO239" s="59" t="s">
        <v>1634</v>
      </c>
      <c r="AP239" s="47" t="s">
        <v>1636</v>
      </c>
    </row>
    <row r="240" spans="1:42" x14ac:dyDescent="0.2">
      <c r="A240" s="55" t="s">
        <v>118</v>
      </c>
      <c r="B240" s="55" t="s">
        <v>1170</v>
      </c>
      <c r="C240" s="55" t="s">
        <v>1233</v>
      </c>
      <c r="D240" s="55" t="s">
        <v>1338</v>
      </c>
      <c r="E240" s="55" t="s">
        <v>1577</v>
      </c>
      <c r="F240" s="56">
        <v>2</v>
      </c>
      <c r="G240" s="56">
        <v>0</v>
      </c>
      <c r="H240" s="56">
        <f>ROUND(F240*AD240,2)</f>
        <v>0</v>
      </c>
      <c r="I240" s="56">
        <f>J240-H240</f>
        <v>0</v>
      </c>
      <c r="J240" s="56">
        <f>ROUND(F240*G240,2)</f>
        <v>0</v>
      </c>
      <c r="K240" s="56">
        <v>3.0000000000000001E-3</v>
      </c>
      <c r="L240" s="56">
        <f>F240*K240</f>
        <v>6.0000000000000001E-3</v>
      </c>
      <c r="M240" s="57" t="s">
        <v>8</v>
      </c>
      <c r="N240" s="56">
        <f>IF(M240="5",I240,0)</f>
        <v>0</v>
      </c>
      <c r="Y240" s="56">
        <f>IF(AC240=0,J240,0)</f>
        <v>0</v>
      </c>
      <c r="Z240" s="56">
        <f>IF(AC240=15,J240,0)</f>
        <v>0</v>
      </c>
      <c r="AA240" s="56">
        <f>IF(AC240=21,J240,0)</f>
        <v>0</v>
      </c>
      <c r="AC240" s="58">
        <v>21</v>
      </c>
      <c r="AD240" s="58">
        <f>G240*0</f>
        <v>0</v>
      </c>
      <c r="AE240" s="58">
        <f>G240*(1-0)</f>
        <v>0</v>
      </c>
      <c r="AL240" s="58">
        <f>F240*AD240</f>
        <v>0</v>
      </c>
      <c r="AM240" s="58">
        <f>F240*AE240</f>
        <v>0</v>
      </c>
      <c r="AN240" s="59" t="s">
        <v>1622</v>
      </c>
      <c r="AO240" s="59" t="s">
        <v>1634</v>
      </c>
      <c r="AP240" s="47" t="s">
        <v>1636</v>
      </c>
    </row>
    <row r="241" spans="1:42" x14ac:dyDescent="0.2">
      <c r="A241" s="55" t="s">
        <v>119</v>
      </c>
      <c r="B241" s="55" t="s">
        <v>1170</v>
      </c>
      <c r="C241" s="55" t="s">
        <v>1234</v>
      </c>
      <c r="D241" s="55" t="s">
        <v>1339</v>
      </c>
      <c r="E241" s="55" t="s">
        <v>1577</v>
      </c>
      <c r="F241" s="56">
        <v>1</v>
      </c>
      <c r="G241" s="56">
        <v>0</v>
      </c>
      <c r="H241" s="56">
        <f>ROUND(F241*AD241,2)</f>
        <v>0</v>
      </c>
      <c r="I241" s="56">
        <f>J241-H241</f>
        <v>0</v>
      </c>
      <c r="J241" s="56">
        <f>ROUND(F241*G241,2)</f>
        <v>0</v>
      </c>
      <c r="K241" s="56">
        <v>5.0000000000000001E-4</v>
      </c>
      <c r="L241" s="56">
        <f>F241*K241</f>
        <v>5.0000000000000001E-4</v>
      </c>
      <c r="M241" s="57" t="s">
        <v>8</v>
      </c>
      <c r="N241" s="56">
        <f>IF(M241="5",I241,0)</f>
        <v>0</v>
      </c>
      <c r="Y241" s="56">
        <f>IF(AC241=0,J241,0)</f>
        <v>0</v>
      </c>
      <c r="Z241" s="56">
        <f>IF(AC241=15,J241,0)</f>
        <v>0</v>
      </c>
      <c r="AA241" s="56">
        <f>IF(AC241=21,J241,0)</f>
        <v>0</v>
      </c>
      <c r="AC241" s="58">
        <v>21</v>
      </c>
      <c r="AD241" s="58">
        <f>G241*0</f>
        <v>0</v>
      </c>
      <c r="AE241" s="58">
        <f>G241*(1-0)</f>
        <v>0</v>
      </c>
      <c r="AL241" s="58">
        <f>F241*AD241</f>
        <v>0</v>
      </c>
      <c r="AM241" s="58">
        <f>F241*AE241</f>
        <v>0</v>
      </c>
      <c r="AN241" s="59" t="s">
        <v>1622</v>
      </c>
      <c r="AO241" s="59" t="s">
        <v>1634</v>
      </c>
      <c r="AP241" s="47" t="s">
        <v>1636</v>
      </c>
    </row>
    <row r="242" spans="1:42" x14ac:dyDescent="0.2">
      <c r="A242" s="55" t="s">
        <v>120</v>
      </c>
      <c r="B242" s="55" t="s">
        <v>1170</v>
      </c>
      <c r="C242" s="55" t="s">
        <v>1235</v>
      </c>
      <c r="D242" s="55" t="s">
        <v>1340</v>
      </c>
      <c r="E242" s="55" t="s">
        <v>1574</v>
      </c>
      <c r="F242" s="56">
        <v>3.1</v>
      </c>
      <c r="G242" s="56">
        <v>0</v>
      </c>
      <c r="H242" s="56">
        <f>ROUND(F242*AD242,2)</f>
        <v>0</v>
      </c>
      <c r="I242" s="56">
        <f>J242-H242</f>
        <v>0</v>
      </c>
      <c r="J242" s="56">
        <f>ROUND(F242*G242,2)</f>
        <v>0</v>
      </c>
      <c r="K242" s="56">
        <v>0.02</v>
      </c>
      <c r="L242" s="56">
        <f>F242*K242</f>
        <v>6.2000000000000006E-2</v>
      </c>
      <c r="M242" s="57" t="s">
        <v>7</v>
      </c>
      <c r="N242" s="56">
        <f>IF(M242="5",I242,0)</f>
        <v>0</v>
      </c>
      <c r="Y242" s="56">
        <f>IF(AC242=0,J242,0)</f>
        <v>0</v>
      </c>
      <c r="Z242" s="56">
        <f>IF(AC242=15,J242,0)</f>
        <v>0</v>
      </c>
      <c r="AA242" s="56">
        <f>IF(AC242=21,J242,0)</f>
        <v>0</v>
      </c>
      <c r="AC242" s="58">
        <v>21</v>
      </c>
      <c r="AD242" s="58">
        <f>G242*0</f>
        <v>0</v>
      </c>
      <c r="AE242" s="58">
        <f>G242*(1-0)</f>
        <v>0</v>
      </c>
      <c r="AL242" s="58">
        <f>F242*AD242</f>
        <v>0</v>
      </c>
      <c r="AM242" s="58">
        <f>F242*AE242</f>
        <v>0</v>
      </c>
      <c r="AN242" s="59" t="s">
        <v>1622</v>
      </c>
      <c r="AO242" s="59" t="s">
        <v>1634</v>
      </c>
      <c r="AP242" s="47" t="s">
        <v>1636</v>
      </c>
    </row>
    <row r="243" spans="1:42" x14ac:dyDescent="0.2">
      <c r="A243" s="55" t="s">
        <v>121</v>
      </c>
      <c r="B243" s="55" t="s">
        <v>1170</v>
      </c>
      <c r="C243" s="55" t="s">
        <v>1236</v>
      </c>
      <c r="D243" s="55" t="s">
        <v>1341</v>
      </c>
      <c r="E243" s="55" t="s">
        <v>1577</v>
      </c>
      <c r="F243" s="56">
        <v>1</v>
      </c>
      <c r="G243" s="56">
        <v>0</v>
      </c>
      <c r="H243" s="56">
        <f>ROUND(F243*AD243,2)</f>
        <v>0</v>
      </c>
      <c r="I243" s="56">
        <f>J243-H243</f>
        <v>0</v>
      </c>
      <c r="J243" s="56">
        <f>ROUND(F243*G243,2)</f>
        <v>0</v>
      </c>
      <c r="K243" s="56">
        <v>7.0000000000000001E-3</v>
      </c>
      <c r="L243" s="56">
        <f>F243*K243</f>
        <v>7.0000000000000001E-3</v>
      </c>
      <c r="M243" s="57" t="s">
        <v>8</v>
      </c>
      <c r="N243" s="56">
        <f>IF(M243="5",I243,0)</f>
        <v>0</v>
      </c>
      <c r="Y243" s="56">
        <f>IF(AC243=0,J243,0)</f>
        <v>0</v>
      </c>
      <c r="Z243" s="56">
        <f>IF(AC243=15,J243,0)</f>
        <v>0</v>
      </c>
      <c r="AA243" s="56">
        <f>IF(AC243=21,J243,0)</f>
        <v>0</v>
      </c>
      <c r="AC243" s="58">
        <v>21</v>
      </c>
      <c r="AD243" s="58">
        <f>G243*0</f>
        <v>0</v>
      </c>
      <c r="AE243" s="58">
        <f>G243*(1-0)</f>
        <v>0</v>
      </c>
      <c r="AL243" s="58">
        <f>F243*AD243</f>
        <v>0</v>
      </c>
      <c r="AM243" s="58">
        <f>F243*AE243</f>
        <v>0</v>
      </c>
      <c r="AN243" s="59" t="s">
        <v>1622</v>
      </c>
      <c r="AO243" s="59" t="s">
        <v>1634</v>
      </c>
      <c r="AP243" s="47" t="s">
        <v>1636</v>
      </c>
    </row>
    <row r="244" spans="1:42" x14ac:dyDescent="0.2">
      <c r="A244" s="52"/>
      <c r="B244" s="53" t="s">
        <v>1170</v>
      </c>
      <c r="C244" s="53" t="s">
        <v>101</v>
      </c>
      <c r="D244" s="248" t="s">
        <v>1342</v>
      </c>
      <c r="E244" s="249"/>
      <c r="F244" s="249"/>
      <c r="G244" s="249"/>
      <c r="H244" s="54">
        <f>SUM(H245:H250)</f>
        <v>0</v>
      </c>
      <c r="I244" s="54">
        <f>SUM(I245:I250)</f>
        <v>0</v>
      </c>
      <c r="J244" s="54">
        <f>H244+I244</f>
        <v>0</v>
      </c>
      <c r="K244" s="47"/>
      <c r="L244" s="54">
        <f>SUM(L245:L250)</f>
        <v>1.2110999999999998</v>
      </c>
      <c r="O244" s="54">
        <f>IF(P244="PR",J244,SUM(N245:N250))</f>
        <v>0</v>
      </c>
      <c r="P244" s="47" t="s">
        <v>1601</v>
      </c>
      <c r="Q244" s="54">
        <f>IF(P244="HS",H244,0)</f>
        <v>0</v>
      </c>
      <c r="R244" s="54">
        <f>IF(P244="HS",I244-O244,0)</f>
        <v>0</v>
      </c>
      <c r="S244" s="54">
        <f>IF(P244="PS",H244,0)</f>
        <v>0</v>
      </c>
      <c r="T244" s="54">
        <f>IF(P244="PS",I244-O244,0)</f>
        <v>0</v>
      </c>
      <c r="U244" s="54">
        <f>IF(P244="MP",H244,0)</f>
        <v>0</v>
      </c>
      <c r="V244" s="54">
        <f>IF(P244="MP",I244-O244,0)</f>
        <v>0</v>
      </c>
      <c r="W244" s="54">
        <f>IF(P244="OM",H244,0)</f>
        <v>0</v>
      </c>
      <c r="X244" s="47" t="s">
        <v>1170</v>
      </c>
      <c r="AH244" s="54">
        <f>SUM(Y245:Y250)</f>
        <v>0</v>
      </c>
      <c r="AI244" s="54">
        <f>SUM(Z245:Z250)</f>
        <v>0</v>
      </c>
      <c r="AJ244" s="54">
        <f>SUM(AA245:AA250)</f>
        <v>0</v>
      </c>
    </row>
    <row r="245" spans="1:42" x14ac:dyDescent="0.2">
      <c r="A245" s="55" t="s">
        <v>122</v>
      </c>
      <c r="B245" s="55" t="s">
        <v>1170</v>
      </c>
      <c r="C245" s="55" t="s">
        <v>1237</v>
      </c>
      <c r="D245" s="55" t="s">
        <v>1343</v>
      </c>
      <c r="E245" s="55" t="s">
        <v>1577</v>
      </c>
      <c r="F245" s="56">
        <v>1</v>
      </c>
      <c r="G245" s="56">
        <v>0</v>
      </c>
      <c r="H245" s="56">
        <f t="shared" ref="H245:H250" si="49">ROUND(F245*AD245,2)</f>
        <v>0</v>
      </c>
      <c r="I245" s="56">
        <f t="shared" ref="I245:I250" si="50">J245-H245</f>
        <v>0</v>
      </c>
      <c r="J245" s="56">
        <f t="shared" ref="J245:J250" si="51">ROUND(F245*G245,2)</f>
        <v>0</v>
      </c>
      <c r="K245" s="56">
        <v>1.933E-2</v>
      </c>
      <c r="L245" s="56">
        <f t="shared" ref="L245:L250" si="52">F245*K245</f>
        <v>1.933E-2</v>
      </c>
      <c r="M245" s="57" t="s">
        <v>7</v>
      </c>
      <c r="N245" s="56">
        <f t="shared" ref="N245:N250" si="53">IF(M245="5",I245,0)</f>
        <v>0</v>
      </c>
      <c r="Y245" s="56">
        <f t="shared" ref="Y245:Y250" si="54">IF(AC245=0,J245,0)</f>
        <v>0</v>
      </c>
      <c r="Z245" s="56">
        <f t="shared" ref="Z245:Z250" si="55">IF(AC245=15,J245,0)</f>
        <v>0</v>
      </c>
      <c r="AA245" s="56">
        <f t="shared" ref="AA245:AA250" si="56">IF(AC245=21,J245,0)</f>
        <v>0</v>
      </c>
      <c r="AC245" s="58">
        <v>21</v>
      </c>
      <c r="AD245" s="58">
        <f t="shared" ref="AD245:AD250" si="57">G245*0</f>
        <v>0</v>
      </c>
      <c r="AE245" s="58">
        <f t="shared" ref="AE245:AE250" si="58">G245*(1-0)</f>
        <v>0</v>
      </c>
      <c r="AL245" s="58">
        <f t="shared" ref="AL245:AL250" si="59">F245*AD245</f>
        <v>0</v>
      </c>
      <c r="AM245" s="58">
        <f t="shared" ref="AM245:AM250" si="60">F245*AE245</f>
        <v>0</v>
      </c>
      <c r="AN245" s="59" t="s">
        <v>1623</v>
      </c>
      <c r="AO245" s="59" t="s">
        <v>1634</v>
      </c>
      <c r="AP245" s="47" t="s">
        <v>1636</v>
      </c>
    </row>
    <row r="246" spans="1:42" x14ac:dyDescent="0.2">
      <c r="A246" s="55" t="s">
        <v>123</v>
      </c>
      <c r="B246" s="55" t="s">
        <v>1170</v>
      </c>
      <c r="C246" s="55" t="s">
        <v>1238</v>
      </c>
      <c r="D246" s="55" t="s">
        <v>1344</v>
      </c>
      <c r="E246" s="55" t="s">
        <v>1577</v>
      </c>
      <c r="F246" s="56">
        <v>1</v>
      </c>
      <c r="G246" s="56">
        <v>0</v>
      </c>
      <c r="H246" s="56">
        <f t="shared" si="49"/>
        <v>0</v>
      </c>
      <c r="I246" s="56">
        <f t="shared" si="50"/>
        <v>0</v>
      </c>
      <c r="J246" s="56">
        <f t="shared" si="51"/>
        <v>0</v>
      </c>
      <c r="K246" s="56">
        <v>1.56E-3</v>
      </c>
      <c r="L246" s="56">
        <f t="shared" si="52"/>
        <v>1.56E-3</v>
      </c>
      <c r="M246" s="57" t="s">
        <v>7</v>
      </c>
      <c r="N246" s="56">
        <f t="shared" si="53"/>
        <v>0</v>
      </c>
      <c r="Y246" s="56">
        <f t="shared" si="54"/>
        <v>0</v>
      </c>
      <c r="Z246" s="56">
        <f t="shared" si="55"/>
        <v>0</v>
      </c>
      <c r="AA246" s="56">
        <f t="shared" si="56"/>
        <v>0</v>
      </c>
      <c r="AC246" s="58">
        <v>21</v>
      </c>
      <c r="AD246" s="58">
        <f t="shared" si="57"/>
        <v>0</v>
      </c>
      <c r="AE246" s="58">
        <f t="shared" si="58"/>
        <v>0</v>
      </c>
      <c r="AL246" s="58">
        <f t="shared" si="59"/>
        <v>0</v>
      </c>
      <c r="AM246" s="58">
        <f t="shared" si="60"/>
        <v>0</v>
      </c>
      <c r="AN246" s="59" t="s">
        <v>1623</v>
      </c>
      <c r="AO246" s="59" t="s">
        <v>1634</v>
      </c>
      <c r="AP246" s="47" t="s">
        <v>1636</v>
      </c>
    </row>
    <row r="247" spans="1:42" x14ac:dyDescent="0.2">
      <c r="A247" s="55" t="s">
        <v>124</v>
      </c>
      <c r="B247" s="55" t="s">
        <v>1170</v>
      </c>
      <c r="C247" s="55" t="s">
        <v>1239</v>
      </c>
      <c r="D247" s="55" t="s">
        <v>1345</v>
      </c>
      <c r="E247" s="55" t="s">
        <v>1577</v>
      </c>
      <c r="F247" s="56">
        <v>1</v>
      </c>
      <c r="G247" s="56">
        <v>0</v>
      </c>
      <c r="H247" s="56">
        <f t="shared" si="49"/>
        <v>0</v>
      </c>
      <c r="I247" s="56">
        <f t="shared" si="50"/>
        <v>0</v>
      </c>
      <c r="J247" s="56">
        <f t="shared" si="51"/>
        <v>0</v>
      </c>
      <c r="K247" s="56">
        <v>1.9460000000000002E-2</v>
      </c>
      <c r="L247" s="56">
        <f t="shared" si="52"/>
        <v>1.9460000000000002E-2</v>
      </c>
      <c r="M247" s="57" t="s">
        <v>7</v>
      </c>
      <c r="N247" s="56">
        <f t="shared" si="53"/>
        <v>0</v>
      </c>
      <c r="Y247" s="56">
        <f t="shared" si="54"/>
        <v>0</v>
      </c>
      <c r="Z247" s="56">
        <f t="shared" si="55"/>
        <v>0</v>
      </c>
      <c r="AA247" s="56">
        <f t="shared" si="56"/>
        <v>0</v>
      </c>
      <c r="AC247" s="58">
        <v>21</v>
      </c>
      <c r="AD247" s="58">
        <f t="shared" si="57"/>
        <v>0</v>
      </c>
      <c r="AE247" s="58">
        <f t="shared" si="58"/>
        <v>0</v>
      </c>
      <c r="AL247" s="58">
        <f t="shared" si="59"/>
        <v>0</v>
      </c>
      <c r="AM247" s="58">
        <f t="shared" si="60"/>
        <v>0</v>
      </c>
      <c r="AN247" s="59" t="s">
        <v>1623</v>
      </c>
      <c r="AO247" s="59" t="s">
        <v>1634</v>
      </c>
      <c r="AP247" s="47" t="s">
        <v>1636</v>
      </c>
    </row>
    <row r="248" spans="1:42" x14ac:dyDescent="0.2">
      <c r="A248" s="55" t="s">
        <v>125</v>
      </c>
      <c r="B248" s="55" t="s">
        <v>1170</v>
      </c>
      <c r="C248" s="55" t="s">
        <v>1240</v>
      </c>
      <c r="D248" s="55" t="s">
        <v>1346</v>
      </c>
      <c r="E248" s="55" t="s">
        <v>1574</v>
      </c>
      <c r="F248" s="56">
        <v>16.7</v>
      </c>
      <c r="G248" s="56">
        <v>0</v>
      </c>
      <c r="H248" s="56">
        <f t="shared" si="49"/>
        <v>0</v>
      </c>
      <c r="I248" s="56">
        <f t="shared" si="50"/>
        <v>0</v>
      </c>
      <c r="J248" s="56">
        <f t="shared" si="51"/>
        <v>0</v>
      </c>
      <c r="K248" s="56">
        <v>6.8000000000000005E-2</v>
      </c>
      <c r="L248" s="56">
        <f t="shared" si="52"/>
        <v>1.1355999999999999</v>
      </c>
      <c r="M248" s="57" t="s">
        <v>7</v>
      </c>
      <c r="N248" s="56">
        <f t="shared" si="53"/>
        <v>0</v>
      </c>
      <c r="Y248" s="56">
        <f t="shared" si="54"/>
        <v>0</v>
      </c>
      <c r="Z248" s="56">
        <f t="shared" si="55"/>
        <v>0</v>
      </c>
      <c r="AA248" s="56">
        <f t="shared" si="56"/>
        <v>0</v>
      </c>
      <c r="AC248" s="58">
        <v>21</v>
      </c>
      <c r="AD248" s="58">
        <f t="shared" si="57"/>
        <v>0</v>
      </c>
      <c r="AE248" s="58">
        <f t="shared" si="58"/>
        <v>0</v>
      </c>
      <c r="AL248" s="58">
        <f t="shared" si="59"/>
        <v>0</v>
      </c>
      <c r="AM248" s="58">
        <f t="shared" si="60"/>
        <v>0</v>
      </c>
      <c r="AN248" s="59" t="s">
        <v>1623</v>
      </c>
      <c r="AO248" s="59" t="s">
        <v>1634</v>
      </c>
      <c r="AP248" s="47" t="s">
        <v>1636</v>
      </c>
    </row>
    <row r="249" spans="1:42" x14ac:dyDescent="0.2">
      <c r="A249" s="55" t="s">
        <v>126</v>
      </c>
      <c r="B249" s="55" t="s">
        <v>1170</v>
      </c>
      <c r="C249" s="55" t="s">
        <v>1241</v>
      </c>
      <c r="D249" s="55" t="s">
        <v>1347</v>
      </c>
      <c r="E249" s="55" t="s">
        <v>1577</v>
      </c>
      <c r="F249" s="56">
        <v>1</v>
      </c>
      <c r="G249" s="56">
        <v>0</v>
      </c>
      <c r="H249" s="56">
        <f t="shared" si="49"/>
        <v>0</v>
      </c>
      <c r="I249" s="56">
        <f t="shared" si="50"/>
        <v>0</v>
      </c>
      <c r="J249" s="56">
        <f t="shared" si="51"/>
        <v>0</v>
      </c>
      <c r="K249" s="56">
        <v>3.2899999999999999E-2</v>
      </c>
      <c r="L249" s="56">
        <f t="shared" si="52"/>
        <v>3.2899999999999999E-2</v>
      </c>
      <c r="M249" s="57" t="s">
        <v>7</v>
      </c>
      <c r="N249" s="56">
        <f t="shared" si="53"/>
        <v>0</v>
      </c>
      <c r="Y249" s="56">
        <f t="shared" si="54"/>
        <v>0</v>
      </c>
      <c r="Z249" s="56">
        <f t="shared" si="55"/>
        <v>0</v>
      </c>
      <c r="AA249" s="56">
        <f t="shared" si="56"/>
        <v>0</v>
      </c>
      <c r="AC249" s="58">
        <v>21</v>
      </c>
      <c r="AD249" s="58">
        <f t="shared" si="57"/>
        <v>0</v>
      </c>
      <c r="AE249" s="58">
        <f t="shared" si="58"/>
        <v>0</v>
      </c>
      <c r="AL249" s="58">
        <f t="shared" si="59"/>
        <v>0</v>
      </c>
      <c r="AM249" s="58">
        <f t="shared" si="60"/>
        <v>0</v>
      </c>
      <c r="AN249" s="59" t="s">
        <v>1623</v>
      </c>
      <c r="AO249" s="59" t="s">
        <v>1634</v>
      </c>
      <c r="AP249" s="47" t="s">
        <v>1636</v>
      </c>
    </row>
    <row r="250" spans="1:42" x14ac:dyDescent="0.2">
      <c r="A250" s="55" t="s">
        <v>127</v>
      </c>
      <c r="B250" s="55" t="s">
        <v>1170</v>
      </c>
      <c r="C250" s="55" t="s">
        <v>1242</v>
      </c>
      <c r="D250" s="55" t="s">
        <v>1348</v>
      </c>
      <c r="E250" s="55" t="s">
        <v>1577</v>
      </c>
      <c r="F250" s="56">
        <v>1</v>
      </c>
      <c r="G250" s="56">
        <v>0</v>
      </c>
      <c r="H250" s="56">
        <f t="shared" si="49"/>
        <v>0</v>
      </c>
      <c r="I250" s="56">
        <f t="shared" si="50"/>
        <v>0</v>
      </c>
      <c r="J250" s="56">
        <f t="shared" si="51"/>
        <v>0</v>
      </c>
      <c r="K250" s="56">
        <v>2.2499999999999998E-3</v>
      </c>
      <c r="L250" s="56">
        <f t="shared" si="52"/>
        <v>2.2499999999999998E-3</v>
      </c>
      <c r="M250" s="57" t="s">
        <v>7</v>
      </c>
      <c r="N250" s="56">
        <f t="shared" si="53"/>
        <v>0</v>
      </c>
      <c r="Y250" s="56">
        <f t="shared" si="54"/>
        <v>0</v>
      </c>
      <c r="Z250" s="56">
        <f t="shared" si="55"/>
        <v>0</v>
      </c>
      <c r="AA250" s="56">
        <f t="shared" si="56"/>
        <v>0</v>
      </c>
      <c r="AC250" s="58">
        <v>21</v>
      </c>
      <c r="AD250" s="58">
        <f t="shared" si="57"/>
        <v>0</v>
      </c>
      <c r="AE250" s="58">
        <f t="shared" si="58"/>
        <v>0</v>
      </c>
      <c r="AL250" s="58">
        <f t="shared" si="59"/>
        <v>0</v>
      </c>
      <c r="AM250" s="58">
        <f t="shared" si="60"/>
        <v>0</v>
      </c>
      <c r="AN250" s="59" t="s">
        <v>1623</v>
      </c>
      <c r="AO250" s="59" t="s">
        <v>1634</v>
      </c>
      <c r="AP250" s="47" t="s">
        <v>1636</v>
      </c>
    </row>
    <row r="251" spans="1:42" x14ac:dyDescent="0.2">
      <c r="A251" s="52"/>
      <c r="B251" s="53" t="s">
        <v>1170</v>
      </c>
      <c r="C251" s="53" t="s">
        <v>1243</v>
      </c>
      <c r="D251" s="248" t="s">
        <v>1349</v>
      </c>
      <c r="E251" s="249"/>
      <c r="F251" s="249"/>
      <c r="G251" s="249"/>
      <c r="H251" s="54">
        <f>SUM(H252:H252)</f>
        <v>0</v>
      </c>
      <c r="I251" s="54">
        <f>SUM(I252:I252)</f>
        <v>0</v>
      </c>
      <c r="J251" s="54">
        <f>H251+I251</f>
        <v>0</v>
      </c>
      <c r="K251" s="47"/>
      <c r="L251" s="54">
        <f>SUM(L252:L252)</f>
        <v>0</v>
      </c>
      <c r="O251" s="54">
        <f>IF(P251="PR",J251,SUM(N252:N252))</f>
        <v>0</v>
      </c>
      <c r="P251" s="47" t="s">
        <v>1603</v>
      </c>
      <c r="Q251" s="54">
        <f>IF(P251="HS",H251,0)</f>
        <v>0</v>
      </c>
      <c r="R251" s="54">
        <f>IF(P251="HS",I251-O251,0)</f>
        <v>0</v>
      </c>
      <c r="S251" s="54">
        <f>IF(P251="PS",H251,0)</f>
        <v>0</v>
      </c>
      <c r="T251" s="54">
        <f>IF(P251="PS",I251-O251,0)</f>
        <v>0</v>
      </c>
      <c r="U251" s="54">
        <f>IF(P251="MP",H251,0)</f>
        <v>0</v>
      </c>
      <c r="V251" s="54">
        <f>IF(P251="MP",I251-O251,0)</f>
        <v>0</v>
      </c>
      <c r="W251" s="54">
        <f>IF(P251="OM",H251,0)</f>
        <v>0</v>
      </c>
      <c r="X251" s="47" t="s">
        <v>1170</v>
      </c>
      <c r="AH251" s="54">
        <f>SUM(Y252:Y252)</f>
        <v>0</v>
      </c>
      <c r="AI251" s="54">
        <f>SUM(Z252:Z252)</f>
        <v>0</v>
      </c>
      <c r="AJ251" s="54">
        <f>SUM(AA252:AA252)</f>
        <v>0</v>
      </c>
    </row>
    <row r="252" spans="1:42" x14ac:dyDescent="0.2">
      <c r="A252" s="55" t="s">
        <v>128</v>
      </c>
      <c r="B252" s="55" t="s">
        <v>1170</v>
      </c>
      <c r="C252" s="55" t="s">
        <v>1244</v>
      </c>
      <c r="D252" s="55" t="s">
        <v>1350</v>
      </c>
      <c r="E252" s="55" t="s">
        <v>1575</v>
      </c>
      <c r="F252" s="56">
        <v>0.65</v>
      </c>
      <c r="G252" s="56">
        <v>0</v>
      </c>
      <c r="H252" s="56">
        <f>ROUND(F252*AD252,2)</f>
        <v>0</v>
      </c>
      <c r="I252" s="56">
        <f>J252-H252</f>
        <v>0</v>
      </c>
      <c r="J252" s="56">
        <f>ROUND(F252*G252,2)</f>
        <v>0</v>
      </c>
      <c r="K252" s="56">
        <v>0</v>
      </c>
      <c r="L252" s="56">
        <f>F252*K252</f>
        <v>0</v>
      </c>
      <c r="M252" s="57" t="s">
        <v>11</v>
      </c>
      <c r="N252" s="56">
        <f>IF(M252="5",I252,0)</f>
        <v>0</v>
      </c>
      <c r="Y252" s="56">
        <f>IF(AC252=0,J252,0)</f>
        <v>0</v>
      </c>
      <c r="Z252" s="56">
        <f>IF(AC252=15,J252,0)</f>
        <v>0</v>
      </c>
      <c r="AA252" s="56">
        <f>IF(AC252=21,J252,0)</f>
        <v>0</v>
      </c>
      <c r="AC252" s="58">
        <v>21</v>
      </c>
      <c r="AD252" s="58">
        <f>G252*0</f>
        <v>0</v>
      </c>
      <c r="AE252" s="58">
        <f>G252*(1-0)</f>
        <v>0</v>
      </c>
      <c r="AL252" s="58">
        <f>F252*AD252</f>
        <v>0</v>
      </c>
      <c r="AM252" s="58">
        <f>F252*AE252</f>
        <v>0</v>
      </c>
      <c r="AN252" s="59" t="s">
        <v>1624</v>
      </c>
      <c r="AO252" s="59" t="s">
        <v>1634</v>
      </c>
      <c r="AP252" s="47" t="s">
        <v>1636</v>
      </c>
    </row>
    <row r="253" spans="1:42" x14ac:dyDescent="0.2">
      <c r="D253" s="60" t="s">
        <v>1351</v>
      </c>
      <c r="F253" s="61">
        <v>0.65</v>
      </c>
    </row>
    <row r="254" spans="1:42" x14ac:dyDescent="0.2">
      <c r="A254" s="52"/>
      <c r="B254" s="53" t="s">
        <v>1170</v>
      </c>
      <c r="C254" s="53" t="s">
        <v>1245</v>
      </c>
      <c r="D254" s="248" t="s">
        <v>1352</v>
      </c>
      <c r="E254" s="249"/>
      <c r="F254" s="249"/>
      <c r="G254" s="249"/>
      <c r="H254" s="54">
        <f>SUM(H255:H255)</f>
        <v>0</v>
      </c>
      <c r="I254" s="54">
        <f>SUM(I255:I255)</f>
        <v>0</v>
      </c>
      <c r="J254" s="54">
        <f>H254+I254</f>
        <v>0</v>
      </c>
      <c r="K254" s="47"/>
      <c r="L254" s="54">
        <f>SUM(L255:L255)</f>
        <v>0</v>
      </c>
      <c r="O254" s="54">
        <f>IF(P254="PR",J254,SUM(N255:N255))</f>
        <v>0</v>
      </c>
      <c r="P254" s="47" t="s">
        <v>1604</v>
      </c>
      <c r="Q254" s="54">
        <f>IF(P254="HS",H254,0)</f>
        <v>0</v>
      </c>
      <c r="R254" s="54">
        <f>IF(P254="HS",I254-O254,0)</f>
        <v>0</v>
      </c>
      <c r="S254" s="54">
        <f>IF(P254="PS",H254,0)</f>
        <v>0</v>
      </c>
      <c r="T254" s="54">
        <f>IF(P254="PS",I254-O254,0)</f>
        <v>0</v>
      </c>
      <c r="U254" s="54">
        <f>IF(P254="MP",H254,0)</f>
        <v>0</v>
      </c>
      <c r="V254" s="54">
        <f>IF(P254="MP",I254-O254,0)</f>
        <v>0</v>
      </c>
      <c r="W254" s="54">
        <f>IF(P254="OM",H254,0)</f>
        <v>0</v>
      </c>
      <c r="X254" s="47" t="s">
        <v>1170</v>
      </c>
      <c r="AH254" s="54">
        <f>SUM(Y255:Y255)</f>
        <v>0</v>
      </c>
      <c r="AI254" s="54">
        <f>SUM(Z255:Z255)</f>
        <v>0</v>
      </c>
      <c r="AJ254" s="54">
        <f>SUM(AA255:AA255)</f>
        <v>0</v>
      </c>
    </row>
    <row r="255" spans="1:42" x14ac:dyDescent="0.2">
      <c r="A255" s="55" t="s">
        <v>129</v>
      </c>
      <c r="B255" s="55" t="s">
        <v>1170</v>
      </c>
      <c r="C255" s="55"/>
      <c r="D255" s="55" t="s">
        <v>1352</v>
      </c>
      <c r="E255" s="55"/>
      <c r="F255" s="56">
        <v>1</v>
      </c>
      <c r="G255" s="56">
        <v>0</v>
      </c>
      <c r="H255" s="56">
        <f>ROUND(F255*AD255,2)</f>
        <v>0</v>
      </c>
      <c r="I255" s="56">
        <f>J255-H255</f>
        <v>0</v>
      </c>
      <c r="J255" s="56">
        <f>ROUND(F255*G255,2)</f>
        <v>0</v>
      </c>
      <c r="K255" s="56">
        <v>0</v>
      </c>
      <c r="L255" s="56">
        <f>F255*K255</f>
        <v>0</v>
      </c>
      <c r="M255" s="57" t="s">
        <v>8</v>
      </c>
      <c r="N255" s="56">
        <f>IF(M255="5",I255,0)</f>
        <v>0</v>
      </c>
      <c r="Y255" s="56">
        <f>IF(AC255=0,J255,0)</f>
        <v>0</v>
      </c>
      <c r="Z255" s="56">
        <f>IF(AC255=15,J255,0)</f>
        <v>0</v>
      </c>
      <c r="AA255" s="56">
        <f>IF(AC255=21,J255,0)</f>
        <v>0</v>
      </c>
      <c r="AC255" s="58">
        <v>21</v>
      </c>
      <c r="AD255" s="58">
        <f>G255*0</f>
        <v>0</v>
      </c>
      <c r="AE255" s="58">
        <f>G255*(1-0)</f>
        <v>0</v>
      </c>
      <c r="AL255" s="58">
        <f>F255*AD255</f>
        <v>0</v>
      </c>
      <c r="AM255" s="58">
        <f>F255*AE255</f>
        <v>0</v>
      </c>
      <c r="AN255" s="59" t="s">
        <v>1625</v>
      </c>
      <c r="AO255" s="59" t="s">
        <v>1634</v>
      </c>
      <c r="AP255" s="47" t="s">
        <v>1636</v>
      </c>
    </row>
    <row r="256" spans="1:42" x14ac:dyDescent="0.2">
      <c r="A256" s="52"/>
      <c r="B256" s="53" t="s">
        <v>1170</v>
      </c>
      <c r="C256" s="53" t="s">
        <v>1246</v>
      </c>
      <c r="D256" s="248" t="s">
        <v>1353</v>
      </c>
      <c r="E256" s="249"/>
      <c r="F256" s="249"/>
      <c r="G256" s="249"/>
      <c r="H256" s="54">
        <f>SUM(H257:H262)</f>
        <v>0</v>
      </c>
      <c r="I256" s="54">
        <f>SUM(I257:I262)</f>
        <v>0</v>
      </c>
      <c r="J256" s="54">
        <f>H256+I256</f>
        <v>0</v>
      </c>
      <c r="K256" s="47"/>
      <c r="L256" s="54">
        <f>SUM(L257:L262)</f>
        <v>0</v>
      </c>
      <c r="O256" s="54">
        <f>IF(P256="PR",J256,SUM(N257:N262))</f>
        <v>0</v>
      </c>
      <c r="P256" s="47" t="s">
        <v>1603</v>
      </c>
      <c r="Q256" s="54">
        <f>IF(P256="HS",H256,0)</f>
        <v>0</v>
      </c>
      <c r="R256" s="54">
        <f>IF(P256="HS",I256-O256,0)</f>
        <v>0</v>
      </c>
      <c r="S256" s="54">
        <f>IF(P256="PS",H256,0)</f>
        <v>0</v>
      </c>
      <c r="T256" s="54">
        <f>IF(P256="PS",I256-O256,0)</f>
        <v>0</v>
      </c>
      <c r="U256" s="54">
        <f>IF(P256="MP",H256,0)</f>
        <v>0</v>
      </c>
      <c r="V256" s="54">
        <f>IF(P256="MP",I256-O256,0)</f>
        <v>0</v>
      </c>
      <c r="W256" s="54">
        <f>IF(P256="OM",H256,0)</f>
        <v>0</v>
      </c>
      <c r="X256" s="47" t="s">
        <v>1170</v>
      </c>
      <c r="AH256" s="54">
        <f>SUM(Y257:Y262)</f>
        <v>0</v>
      </c>
      <c r="AI256" s="54">
        <f>SUM(Z257:Z262)</f>
        <v>0</v>
      </c>
      <c r="AJ256" s="54">
        <f>SUM(AA257:AA262)</f>
        <v>0</v>
      </c>
    </row>
    <row r="257" spans="1:42" x14ac:dyDescent="0.2">
      <c r="A257" s="55" t="s">
        <v>130</v>
      </c>
      <c r="B257" s="55" t="s">
        <v>1170</v>
      </c>
      <c r="C257" s="55" t="s">
        <v>1247</v>
      </c>
      <c r="D257" s="55" t="s">
        <v>1354</v>
      </c>
      <c r="E257" s="55" t="s">
        <v>1575</v>
      </c>
      <c r="F257" s="56">
        <v>1.29</v>
      </c>
      <c r="G257" s="56">
        <v>0</v>
      </c>
      <c r="H257" s="56">
        <f t="shared" ref="H257:H262" si="61">ROUND(F257*AD257,2)</f>
        <v>0</v>
      </c>
      <c r="I257" s="56">
        <f t="shared" ref="I257:I262" si="62">J257-H257</f>
        <v>0</v>
      </c>
      <c r="J257" s="56">
        <f t="shared" ref="J257:J262" si="63">ROUND(F257*G257,2)</f>
        <v>0</v>
      </c>
      <c r="K257" s="56">
        <v>0</v>
      </c>
      <c r="L257" s="56">
        <f t="shared" ref="L257:L262" si="64">F257*K257</f>
        <v>0</v>
      </c>
      <c r="M257" s="57" t="s">
        <v>11</v>
      </c>
      <c r="N257" s="56">
        <f t="shared" ref="N257:N262" si="65">IF(M257="5",I257,0)</f>
        <v>0</v>
      </c>
      <c r="Y257" s="56">
        <f t="shared" ref="Y257:Y262" si="66">IF(AC257=0,J257,0)</f>
        <v>0</v>
      </c>
      <c r="Z257" s="56">
        <f t="shared" ref="Z257:Z262" si="67">IF(AC257=15,J257,0)</f>
        <v>0</v>
      </c>
      <c r="AA257" s="56">
        <f t="shared" ref="AA257:AA262" si="68">IF(AC257=21,J257,0)</f>
        <v>0</v>
      </c>
      <c r="AC257" s="58">
        <v>21</v>
      </c>
      <c r="AD257" s="58">
        <f t="shared" ref="AD257:AD262" si="69">G257*0</f>
        <v>0</v>
      </c>
      <c r="AE257" s="58">
        <f t="shared" ref="AE257:AE262" si="70">G257*(1-0)</f>
        <v>0</v>
      </c>
      <c r="AL257" s="58">
        <f t="shared" ref="AL257:AL262" si="71">F257*AD257</f>
        <v>0</v>
      </c>
      <c r="AM257" s="58">
        <f t="shared" ref="AM257:AM262" si="72">F257*AE257</f>
        <v>0</v>
      </c>
      <c r="AN257" s="59" t="s">
        <v>1626</v>
      </c>
      <c r="AO257" s="59" t="s">
        <v>1634</v>
      </c>
      <c r="AP257" s="47" t="s">
        <v>1636</v>
      </c>
    </row>
    <row r="258" spans="1:42" x14ac:dyDescent="0.2">
      <c r="A258" s="55" t="s">
        <v>131</v>
      </c>
      <c r="B258" s="55" t="s">
        <v>1170</v>
      </c>
      <c r="C258" s="55" t="s">
        <v>1248</v>
      </c>
      <c r="D258" s="55" t="s">
        <v>1355</v>
      </c>
      <c r="E258" s="55" t="s">
        <v>1575</v>
      </c>
      <c r="F258" s="56">
        <v>1.29</v>
      </c>
      <c r="G258" s="56">
        <v>0</v>
      </c>
      <c r="H258" s="56">
        <f t="shared" si="61"/>
        <v>0</v>
      </c>
      <c r="I258" s="56">
        <f t="shared" si="62"/>
        <v>0</v>
      </c>
      <c r="J258" s="56">
        <f t="shared" si="63"/>
        <v>0</v>
      </c>
      <c r="K258" s="56">
        <v>0</v>
      </c>
      <c r="L258" s="56">
        <f t="shared" si="64"/>
        <v>0</v>
      </c>
      <c r="M258" s="57" t="s">
        <v>11</v>
      </c>
      <c r="N258" s="56">
        <f t="shared" si="65"/>
        <v>0</v>
      </c>
      <c r="Y258" s="56">
        <f t="shared" si="66"/>
        <v>0</v>
      </c>
      <c r="Z258" s="56">
        <f t="shared" si="67"/>
        <v>0</v>
      </c>
      <c r="AA258" s="56">
        <f t="shared" si="68"/>
        <v>0</v>
      </c>
      <c r="AC258" s="58">
        <v>21</v>
      </c>
      <c r="AD258" s="58">
        <f t="shared" si="69"/>
        <v>0</v>
      </c>
      <c r="AE258" s="58">
        <f t="shared" si="70"/>
        <v>0</v>
      </c>
      <c r="AL258" s="58">
        <f t="shared" si="71"/>
        <v>0</v>
      </c>
      <c r="AM258" s="58">
        <f t="shared" si="72"/>
        <v>0</v>
      </c>
      <c r="AN258" s="59" t="s">
        <v>1626</v>
      </c>
      <c r="AO258" s="59" t="s">
        <v>1634</v>
      </c>
      <c r="AP258" s="47" t="s">
        <v>1636</v>
      </c>
    </row>
    <row r="259" spans="1:42" x14ac:dyDescent="0.2">
      <c r="A259" s="55" t="s">
        <v>132</v>
      </c>
      <c r="B259" s="55" t="s">
        <v>1170</v>
      </c>
      <c r="C259" s="55" t="s">
        <v>1249</v>
      </c>
      <c r="D259" s="55" t="s">
        <v>1356</v>
      </c>
      <c r="E259" s="55" t="s">
        <v>1575</v>
      </c>
      <c r="F259" s="56">
        <v>1.29</v>
      </c>
      <c r="G259" s="56">
        <v>0</v>
      </c>
      <c r="H259" s="56">
        <f t="shared" si="61"/>
        <v>0</v>
      </c>
      <c r="I259" s="56">
        <f t="shared" si="62"/>
        <v>0</v>
      </c>
      <c r="J259" s="56">
        <f t="shared" si="63"/>
        <v>0</v>
      </c>
      <c r="K259" s="56">
        <v>0</v>
      </c>
      <c r="L259" s="56">
        <f t="shared" si="64"/>
        <v>0</v>
      </c>
      <c r="M259" s="57" t="s">
        <v>11</v>
      </c>
      <c r="N259" s="56">
        <f t="shared" si="65"/>
        <v>0</v>
      </c>
      <c r="Y259" s="56">
        <f t="shared" si="66"/>
        <v>0</v>
      </c>
      <c r="Z259" s="56">
        <f t="shared" si="67"/>
        <v>0</v>
      </c>
      <c r="AA259" s="56">
        <f t="shared" si="68"/>
        <v>0</v>
      </c>
      <c r="AC259" s="58">
        <v>21</v>
      </c>
      <c r="AD259" s="58">
        <f t="shared" si="69"/>
        <v>0</v>
      </c>
      <c r="AE259" s="58">
        <f t="shared" si="70"/>
        <v>0</v>
      </c>
      <c r="AL259" s="58">
        <f t="shared" si="71"/>
        <v>0</v>
      </c>
      <c r="AM259" s="58">
        <f t="shared" si="72"/>
        <v>0</v>
      </c>
      <c r="AN259" s="59" t="s">
        <v>1626</v>
      </c>
      <c r="AO259" s="59" t="s">
        <v>1634</v>
      </c>
      <c r="AP259" s="47" t="s">
        <v>1636</v>
      </c>
    </row>
    <row r="260" spans="1:42" x14ac:dyDescent="0.2">
      <c r="A260" s="55" t="s">
        <v>133</v>
      </c>
      <c r="B260" s="55" t="s">
        <v>1170</v>
      </c>
      <c r="C260" s="55" t="s">
        <v>1250</v>
      </c>
      <c r="D260" s="55" t="s">
        <v>1357</v>
      </c>
      <c r="E260" s="55" t="s">
        <v>1575</v>
      </c>
      <c r="F260" s="56">
        <v>1.29</v>
      </c>
      <c r="G260" s="56">
        <v>0</v>
      </c>
      <c r="H260" s="56">
        <f t="shared" si="61"/>
        <v>0</v>
      </c>
      <c r="I260" s="56">
        <f t="shared" si="62"/>
        <v>0</v>
      </c>
      <c r="J260" s="56">
        <f t="shared" si="63"/>
        <v>0</v>
      </c>
      <c r="K260" s="56">
        <v>0</v>
      </c>
      <c r="L260" s="56">
        <f t="shared" si="64"/>
        <v>0</v>
      </c>
      <c r="M260" s="57" t="s">
        <v>11</v>
      </c>
      <c r="N260" s="56">
        <f t="shared" si="65"/>
        <v>0</v>
      </c>
      <c r="Y260" s="56">
        <f t="shared" si="66"/>
        <v>0</v>
      </c>
      <c r="Z260" s="56">
        <f t="shared" si="67"/>
        <v>0</v>
      </c>
      <c r="AA260" s="56">
        <f t="shared" si="68"/>
        <v>0</v>
      </c>
      <c r="AC260" s="58">
        <v>21</v>
      </c>
      <c r="AD260" s="58">
        <f t="shared" si="69"/>
        <v>0</v>
      </c>
      <c r="AE260" s="58">
        <f t="shared" si="70"/>
        <v>0</v>
      </c>
      <c r="AL260" s="58">
        <f t="shared" si="71"/>
        <v>0</v>
      </c>
      <c r="AM260" s="58">
        <f t="shared" si="72"/>
        <v>0</v>
      </c>
      <c r="AN260" s="59" t="s">
        <v>1626</v>
      </c>
      <c r="AO260" s="59" t="s">
        <v>1634</v>
      </c>
      <c r="AP260" s="47" t="s">
        <v>1636</v>
      </c>
    </row>
    <row r="261" spans="1:42" x14ac:dyDescent="0.2">
      <c r="A261" s="55" t="s">
        <v>134</v>
      </c>
      <c r="B261" s="55" t="s">
        <v>1170</v>
      </c>
      <c r="C261" s="55" t="s">
        <v>1251</v>
      </c>
      <c r="D261" s="55" t="s">
        <v>1358</v>
      </c>
      <c r="E261" s="55" t="s">
        <v>1575</v>
      </c>
      <c r="F261" s="56">
        <v>1.29</v>
      </c>
      <c r="G261" s="56">
        <v>0</v>
      </c>
      <c r="H261" s="56">
        <f t="shared" si="61"/>
        <v>0</v>
      </c>
      <c r="I261" s="56">
        <f t="shared" si="62"/>
        <v>0</v>
      </c>
      <c r="J261" s="56">
        <f t="shared" si="63"/>
        <v>0</v>
      </c>
      <c r="K261" s="56">
        <v>0</v>
      </c>
      <c r="L261" s="56">
        <f t="shared" si="64"/>
        <v>0</v>
      </c>
      <c r="M261" s="57" t="s">
        <v>11</v>
      </c>
      <c r="N261" s="56">
        <f t="shared" si="65"/>
        <v>0</v>
      </c>
      <c r="Y261" s="56">
        <f t="shared" si="66"/>
        <v>0</v>
      </c>
      <c r="Z261" s="56">
        <f t="shared" si="67"/>
        <v>0</v>
      </c>
      <c r="AA261" s="56">
        <f t="shared" si="68"/>
        <v>0</v>
      </c>
      <c r="AC261" s="58">
        <v>21</v>
      </c>
      <c r="AD261" s="58">
        <f t="shared" si="69"/>
        <v>0</v>
      </c>
      <c r="AE261" s="58">
        <f t="shared" si="70"/>
        <v>0</v>
      </c>
      <c r="AL261" s="58">
        <f t="shared" si="71"/>
        <v>0</v>
      </c>
      <c r="AM261" s="58">
        <f t="shared" si="72"/>
        <v>0</v>
      </c>
      <c r="AN261" s="59" t="s">
        <v>1626</v>
      </c>
      <c r="AO261" s="59" t="s">
        <v>1634</v>
      </c>
      <c r="AP261" s="47" t="s">
        <v>1636</v>
      </c>
    </row>
    <row r="262" spans="1:42" x14ac:dyDescent="0.2">
      <c r="A262" s="55" t="s">
        <v>135</v>
      </c>
      <c r="B262" s="55" t="s">
        <v>1170</v>
      </c>
      <c r="C262" s="55" t="s">
        <v>1252</v>
      </c>
      <c r="D262" s="55" t="s">
        <v>1359</v>
      </c>
      <c r="E262" s="55" t="s">
        <v>1575</v>
      </c>
      <c r="F262" s="56">
        <v>1.29</v>
      </c>
      <c r="G262" s="56">
        <v>0</v>
      </c>
      <c r="H262" s="56">
        <f t="shared" si="61"/>
        <v>0</v>
      </c>
      <c r="I262" s="56">
        <f t="shared" si="62"/>
        <v>0</v>
      </c>
      <c r="J262" s="56">
        <f t="shared" si="63"/>
        <v>0</v>
      </c>
      <c r="K262" s="56">
        <v>0</v>
      </c>
      <c r="L262" s="56">
        <f t="shared" si="64"/>
        <v>0</v>
      </c>
      <c r="M262" s="57" t="s">
        <v>11</v>
      </c>
      <c r="N262" s="56">
        <f t="shared" si="65"/>
        <v>0</v>
      </c>
      <c r="Y262" s="56">
        <f t="shared" si="66"/>
        <v>0</v>
      </c>
      <c r="Z262" s="56">
        <f t="shared" si="67"/>
        <v>0</v>
      </c>
      <c r="AA262" s="56">
        <f t="shared" si="68"/>
        <v>0</v>
      </c>
      <c r="AC262" s="58">
        <v>21</v>
      </c>
      <c r="AD262" s="58">
        <f t="shared" si="69"/>
        <v>0</v>
      </c>
      <c r="AE262" s="58">
        <f t="shared" si="70"/>
        <v>0</v>
      </c>
      <c r="AL262" s="58">
        <f t="shared" si="71"/>
        <v>0</v>
      </c>
      <c r="AM262" s="58">
        <f t="shared" si="72"/>
        <v>0</v>
      </c>
      <c r="AN262" s="59" t="s">
        <v>1626</v>
      </c>
      <c r="AO262" s="59" t="s">
        <v>1634</v>
      </c>
      <c r="AP262" s="47" t="s">
        <v>1636</v>
      </c>
    </row>
    <row r="263" spans="1:42" x14ac:dyDescent="0.2">
      <c r="A263" s="52"/>
      <c r="B263" s="53" t="s">
        <v>1171</v>
      </c>
      <c r="C263" s="53"/>
      <c r="D263" s="248" t="s">
        <v>1361</v>
      </c>
      <c r="E263" s="249"/>
      <c r="F263" s="249"/>
      <c r="G263" s="249"/>
      <c r="H263" s="54">
        <f>H264+H269+H272+H275+H286+H299+H302+H335+H345+H369+H374+H385+H393+H401+H404+H406</f>
        <v>0</v>
      </c>
      <c r="I263" s="54">
        <f>I264+I269+I272+I275+I286+I299+I302+I335+I345+I369+I374+I385+I393+I401+I404+I406</f>
        <v>0</v>
      </c>
      <c r="J263" s="54">
        <f>H263+I263</f>
        <v>0</v>
      </c>
      <c r="K263" s="47"/>
      <c r="L263" s="54">
        <f>L264+L269+L272+L275+L286+L299+L302+L335+L345+L369+L374+L385+L393+L401+L404+L406</f>
        <v>3.2938525000000003</v>
      </c>
    </row>
    <row r="264" spans="1:42" x14ac:dyDescent="0.2">
      <c r="A264" s="52"/>
      <c r="B264" s="53" t="s">
        <v>1171</v>
      </c>
      <c r="C264" s="53" t="s">
        <v>38</v>
      </c>
      <c r="D264" s="248" t="s">
        <v>1362</v>
      </c>
      <c r="E264" s="249"/>
      <c r="F264" s="249"/>
      <c r="G264" s="249"/>
      <c r="H264" s="54">
        <f>SUM(H265:H268)</f>
        <v>0</v>
      </c>
      <c r="I264" s="54">
        <f>SUM(I265:I268)</f>
        <v>0</v>
      </c>
      <c r="J264" s="54">
        <f>H264+I264</f>
        <v>0</v>
      </c>
      <c r="K264" s="47"/>
      <c r="L264" s="54">
        <f>SUM(L265:L268)</f>
        <v>6.1462200000000002E-2</v>
      </c>
      <c r="O264" s="54">
        <f>IF(P264="PR",J264,SUM(N265:N268))</f>
        <v>0</v>
      </c>
      <c r="P264" s="47" t="s">
        <v>1601</v>
      </c>
      <c r="Q264" s="54">
        <f>IF(P264="HS",H264,0)</f>
        <v>0</v>
      </c>
      <c r="R264" s="54">
        <f>IF(P264="HS",I264-O264,0)</f>
        <v>0</v>
      </c>
      <c r="S264" s="54">
        <f>IF(P264="PS",H264,0)</f>
        <v>0</v>
      </c>
      <c r="T264" s="54">
        <f>IF(P264="PS",I264-O264,0)</f>
        <v>0</v>
      </c>
      <c r="U264" s="54">
        <f>IF(P264="MP",H264,0)</f>
        <v>0</v>
      </c>
      <c r="V264" s="54">
        <f>IF(P264="MP",I264-O264,0)</f>
        <v>0</v>
      </c>
      <c r="W264" s="54">
        <f>IF(P264="OM",H264,0)</f>
        <v>0</v>
      </c>
      <c r="X264" s="47" t="s">
        <v>1171</v>
      </c>
      <c r="AH264" s="54">
        <f>SUM(Y265:Y268)</f>
        <v>0</v>
      </c>
      <c r="AI264" s="54">
        <f>SUM(Z265:Z268)</f>
        <v>0</v>
      </c>
      <c r="AJ264" s="54">
        <f>SUM(AA265:AA268)</f>
        <v>0</v>
      </c>
    </row>
    <row r="265" spans="1:42" x14ac:dyDescent="0.2">
      <c r="A265" s="55" t="s">
        <v>136</v>
      </c>
      <c r="B265" s="55" t="s">
        <v>1171</v>
      </c>
      <c r="C265" s="55" t="s">
        <v>1253</v>
      </c>
      <c r="D265" s="55" t="s">
        <v>1708</v>
      </c>
      <c r="E265" s="55" t="s">
        <v>1580</v>
      </c>
      <c r="F265" s="56">
        <v>0.02</v>
      </c>
      <c r="G265" s="56">
        <v>0</v>
      </c>
      <c r="H265" s="56">
        <f>ROUND(F265*AD265,2)</f>
        <v>0</v>
      </c>
      <c r="I265" s="56">
        <f>J265-H265</f>
        <v>0</v>
      </c>
      <c r="J265" s="56">
        <f>ROUND(F265*G265,2)</f>
        <v>0</v>
      </c>
      <c r="K265" s="56">
        <v>2.53999</v>
      </c>
      <c r="L265" s="56">
        <f>F265*K265</f>
        <v>5.0799799999999999E-2</v>
      </c>
      <c r="M265" s="57" t="s">
        <v>7</v>
      </c>
      <c r="N265" s="56">
        <f>IF(M265="5",I265,0)</f>
        <v>0</v>
      </c>
      <c r="Y265" s="56">
        <f>IF(AC265=0,J265,0)</f>
        <v>0</v>
      </c>
      <c r="Z265" s="56">
        <f>IF(AC265=15,J265,0)</f>
        <v>0</v>
      </c>
      <c r="AA265" s="56">
        <f>IF(AC265=21,J265,0)</f>
        <v>0</v>
      </c>
      <c r="AC265" s="58">
        <v>21</v>
      </c>
      <c r="AD265" s="58">
        <f>G265*0.813362397820164</f>
        <v>0</v>
      </c>
      <c r="AE265" s="58">
        <f>G265*(1-0.813362397820164)</f>
        <v>0</v>
      </c>
      <c r="AL265" s="58">
        <f>F265*AD265</f>
        <v>0</v>
      </c>
      <c r="AM265" s="58">
        <f>F265*AE265</f>
        <v>0</v>
      </c>
      <c r="AN265" s="59" t="s">
        <v>1627</v>
      </c>
      <c r="AO265" s="59" t="s">
        <v>1628</v>
      </c>
      <c r="AP265" s="47" t="s">
        <v>1637</v>
      </c>
    </row>
    <row r="266" spans="1:42" x14ac:dyDescent="0.2">
      <c r="D266" s="60" t="s">
        <v>1363</v>
      </c>
      <c r="F266" s="61">
        <v>0.02</v>
      </c>
    </row>
    <row r="267" spans="1:42" x14ac:dyDescent="0.2">
      <c r="A267" s="55" t="s">
        <v>137</v>
      </c>
      <c r="B267" s="55" t="s">
        <v>1171</v>
      </c>
      <c r="C267" s="55" t="s">
        <v>1254</v>
      </c>
      <c r="D267" s="55" t="s">
        <v>1364</v>
      </c>
      <c r="E267" s="55" t="s">
        <v>1574</v>
      </c>
      <c r="F267" s="56">
        <v>0.28000000000000003</v>
      </c>
      <c r="G267" s="56">
        <v>0</v>
      </c>
      <c r="H267" s="56">
        <f>ROUND(F267*AD267,2)</f>
        <v>0</v>
      </c>
      <c r="I267" s="56">
        <f>J267-H267</f>
        <v>0</v>
      </c>
      <c r="J267" s="56">
        <f>ROUND(F267*G267,2)</f>
        <v>0</v>
      </c>
      <c r="K267" s="56">
        <v>3.8080000000000003E-2</v>
      </c>
      <c r="L267" s="56">
        <f>F267*K267</f>
        <v>1.0662400000000002E-2</v>
      </c>
      <c r="M267" s="57" t="s">
        <v>7</v>
      </c>
      <c r="N267" s="56">
        <f>IF(M267="5",I267,0)</f>
        <v>0</v>
      </c>
      <c r="Y267" s="56">
        <f>IF(AC267=0,J267,0)</f>
        <v>0</v>
      </c>
      <c r="Z267" s="56">
        <f>IF(AC267=15,J267,0)</f>
        <v>0</v>
      </c>
      <c r="AA267" s="56">
        <f>IF(AC267=21,J267,0)</f>
        <v>0</v>
      </c>
      <c r="AC267" s="58">
        <v>21</v>
      </c>
      <c r="AD267" s="58">
        <f>G267*0.555284552845528</f>
        <v>0</v>
      </c>
      <c r="AE267" s="58">
        <f>G267*(1-0.555284552845528)</f>
        <v>0</v>
      </c>
      <c r="AL267" s="58">
        <f>F267*AD267</f>
        <v>0</v>
      </c>
      <c r="AM267" s="58">
        <f>F267*AE267</f>
        <v>0</v>
      </c>
      <c r="AN267" s="59" t="s">
        <v>1627</v>
      </c>
      <c r="AO267" s="59" t="s">
        <v>1628</v>
      </c>
      <c r="AP267" s="47" t="s">
        <v>1637</v>
      </c>
    </row>
    <row r="268" spans="1:42" x14ac:dyDescent="0.2">
      <c r="D268" s="60" t="s">
        <v>1365</v>
      </c>
      <c r="F268" s="61">
        <v>0.28000000000000003</v>
      </c>
    </row>
    <row r="269" spans="1:42" x14ac:dyDescent="0.2">
      <c r="A269" s="52"/>
      <c r="B269" s="53" t="s">
        <v>1171</v>
      </c>
      <c r="C269" s="53" t="s">
        <v>39</v>
      </c>
      <c r="D269" s="248" t="s">
        <v>1280</v>
      </c>
      <c r="E269" s="249"/>
      <c r="F269" s="249"/>
      <c r="G269" s="249"/>
      <c r="H269" s="54">
        <f>SUM(H270:H270)</f>
        <v>0</v>
      </c>
      <c r="I269" s="54">
        <f>SUM(I270:I270)</f>
        <v>0</v>
      </c>
      <c r="J269" s="54">
        <f>H269+I269</f>
        <v>0</v>
      </c>
      <c r="K269" s="47"/>
      <c r="L269" s="54">
        <f>SUM(L270:L270)</f>
        <v>0.11921499999999999</v>
      </c>
      <c r="O269" s="54">
        <f>IF(P269="PR",J269,SUM(N270:N270))</f>
        <v>0</v>
      </c>
      <c r="P269" s="47" t="s">
        <v>1601</v>
      </c>
      <c r="Q269" s="54">
        <f>IF(P269="HS",H269,0)</f>
        <v>0</v>
      </c>
      <c r="R269" s="54">
        <f>IF(P269="HS",I269-O269,0)</f>
        <v>0</v>
      </c>
      <c r="S269" s="54">
        <f>IF(P269="PS",H269,0)</f>
        <v>0</v>
      </c>
      <c r="T269" s="54">
        <f>IF(P269="PS",I269-O269,0)</f>
        <v>0</v>
      </c>
      <c r="U269" s="54">
        <f>IF(P269="MP",H269,0)</f>
        <v>0</v>
      </c>
      <c r="V269" s="54">
        <f>IF(P269="MP",I269-O269,0)</f>
        <v>0</v>
      </c>
      <c r="W269" s="54">
        <f>IF(P269="OM",H269,0)</f>
        <v>0</v>
      </c>
      <c r="X269" s="47" t="s">
        <v>1171</v>
      </c>
      <c r="AH269" s="54">
        <f>SUM(Y270:Y270)</f>
        <v>0</v>
      </c>
      <c r="AI269" s="54">
        <f>SUM(Z270:Z270)</f>
        <v>0</v>
      </c>
      <c r="AJ269" s="54">
        <f>SUM(AA270:AA270)</f>
        <v>0</v>
      </c>
    </row>
    <row r="270" spans="1:42" x14ac:dyDescent="0.2">
      <c r="A270" s="55" t="s">
        <v>138</v>
      </c>
      <c r="B270" s="55" t="s">
        <v>1171</v>
      </c>
      <c r="C270" s="55" t="s">
        <v>1186</v>
      </c>
      <c r="D270" s="55" t="s">
        <v>1712</v>
      </c>
      <c r="E270" s="55" t="s">
        <v>1574</v>
      </c>
      <c r="F270" s="56">
        <v>1.1299999999999999</v>
      </c>
      <c r="G270" s="56">
        <v>0</v>
      </c>
      <c r="H270" s="56">
        <f>ROUND(F270*AD270,2)</f>
        <v>0</v>
      </c>
      <c r="I270" s="56">
        <f>J270-H270</f>
        <v>0</v>
      </c>
      <c r="J270" s="56">
        <f>ROUND(F270*G270,2)</f>
        <v>0</v>
      </c>
      <c r="K270" s="56">
        <v>0.1055</v>
      </c>
      <c r="L270" s="56">
        <f>F270*K270</f>
        <v>0.11921499999999999</v>
      </c>
      <c r="M270" s="57" t="s">
        <v>7</v>
      </c>
      <c r="N270" s="56">
        <f>IF(M270="5",I270,0)</f>
        <v>0</v>
      </c>
      <c r="Y270" s="56">
        <f>IF(AC270=0,J270,0)</f>
        <v>0</v>
      </c>
      <c r="Z270" s="56">
        <f>IF(AC270=15,J270,0)</f>
        <v>0</v>
      </c>
      <c r="AA270" s="56">
        <f>IF(AC270=21,J270,0)</f>
        <v>0</v>
      </c>
      <c r="AC270" s="58">
        <v>21</v>
      </c>
      <c r="AD270" s="58">
        <f>G270*0.853314527503526</f>
        <v>0</v>
      </c>
      <c r="AE270" s="58">
        <f>G270*(1-0.853314527503526)</f>
        <v>0</v>
      </c>
      <c r="AL270" s="58">
        <f>F270*AD270</f>
        <v>0</v>
      </c>
      <c r="AM270" s="58">
        <f>F270*AE270</f>
        <v>0</v>
      </c>
      <c r="AN270" s="59" t="s">
        <v>1612</v>
      </c>
      <c r="AO270" s="59" t="s">
        <v>1628</v>
      </c>
      <c r="AP270" s="47" t="s">
        <v>1637</v>
      </c>
    </row>
    <row r="271" spans="1:42" x14ac:dyDescent="0.2">
      <c r="D271" s="60" t="s">
        <v>1366</v>
      </c>
      <c r="F271" s="61">
        <v>1.1299999999999999</v>
      </c>
    </row>
    <row r="272" spans="1:42" x14ac:dyDescent="0.2">
      <c r="A272" s="52"/>
      <c r="B272" s="53" t="s">
        <v>1171</v>
      </c>
      <c r="C272" s="53" t="s">
        <v>43</v>
      </c>
      <c r="D272" s="248" t="s">
        <v>1282</v>
      </c>
      <c r="E272" s="249"/>
      <c r="F272" s="249"/>
      <c r="G272" s="249"/>
      <c r="H272" s="54">
        <f>SUM(H273:H273)</f>
        <v>0</v>
      </c>
      <c r="I272" s="54">
        <f>SUM(I273:I273)</f>
        <v>0</v>
      </c>
      <c r="J272" s="54">
        <f>H272+I272</f>
        <v>0</v>
      </c>
      <c r="K272" s="47"/>
      <c r="L272" s="54">
        <f>SUM(L273:L273)</f>
        <v>8.3885999999999988E-2</v>
      </c>
      <c r="O272" s="54">
        <f>IF(P272="PR",J272,SUM(N273:N273))</f>
        <v>0</v>
      </c>
      <c r="P272" s="47" t="s">
        <v>1601</v>
      </c>
      <c r="Q272" s="54">
        <f>IF(P272="HS",H272,0)</f>
        <v>0</v>
      </c>
      <c r="R272" s="54">
        <f>IF(P272="HS",I272-O272,0)</f>
        <v>0</v>
      </c>
      <c r="S272" s="54">
        <f>IF(P272="PS",H272,0)</f>
        <v>0</v>
      </c>
      <c r="T272" s="54">
        <f>IF(P272="PS",I272-O272,0)</f>
        <v>0</v>
      </c>
      <c r="U272" s="54">
        <f>IF(P272="MP",H272,0)</f>
        <v>0</v>
      </c>
      <c r="V272" s="54">
        <f>IF(P272="MP",I272-O272,0)</f>
        <v>0</v>
      </c>
      <c r="W272" s="54">
        <f>IF(P272="OM",H272,0)</f>
        <v>0</v>
      </c>
      <c r="X272" s="47" t="s">
        <v>1171</v>
      </c>
      <c r="AH272" s="54">
        <f>SUM(Y273:Y273)</f>
        <v>0</v>
      </c>
      <c r="AI272" s="54">
        <f>SUM(Z273:Z273)</f>
        <v>0</v>
      </c>
      <c r="AJ272" s="54">
        <f>SUM(AA273:AA273)</f>
        <v>0</v>
      </c>
    </row>
    <row r="273" spans="1:42" x14ac:dyDescent="0.2">
      <c r="A273" s="55" t="s">
        <v>139</v>
      </c>
      <c r="B273" s="55" t="s">
        <v>1171</v>
      </c>
      <c r="C273" s="55" t="s">
        <v>1188</v>
      </c>
      <c r="D273" s="55" t="s">
        <v>1283</v>
      </c>
      <c r="E273" s="55" t="s">
        <v>1574</v>
      </c>
      <c r="F273" s="56">
        <v>4.51</v>
      </c>
      <c r="G273" s="56">
        <v>0</v>
      </c>
      <c r="H273" s="56">
        <f>ROUND(F273*AD273,2)</f>
        <v>0</v>
      </c>
      <c r="I273" s="56">
        <f>J273-H273</f>
        <v>0</v>
      </c>
      <c r="J273" s="56">
        <f>ROUND(F273*G273,2)</f>
        <v>0</v>
      </c>
      <c r="K273" s="56">
        <v>1.8599999999999998E-2</v>
      </c>
      <c r="L273" s="56">
        <f>F273*K273</f>
        <v>8.3885999999999988E-2</v>
      </c>
      <c r="M273" s="57" t="s">
        <v>7</v>
      </c>
      <c r="N273" s="56">
        <f>IF(M273="5",I273,0)</f>
        <v>0</v>
      </c>
      <c r="Y273" s="56">
        <f>IF(AC273=0,J273,0)</f>
        <v>0</v>
      </c>
      <c r="Z273" s="56">
        <f>IF(AC273=15,J273,0)</f>
        <v>0</v>
      </c>
      <c r="AA273" s="56">
        <f>IF(AC273=21,J273,0)</f>
        <v>0</v>
      </c>
      <c r="AC273" s="58">
        <v>21</v>
      </c>
      <c r="AD273" s="58">
        <f>G273*0.563277249451353</f>
        <v>0</v>
      </c>
      <c r="AE273" s="58">
        <f>G273*(1-0.563277249451353)</f>
        <v>0</v>
      </c>
      <c r="AL273" s="58">
        <f>F273*AD273</f>
        <v>0</v>
      </c>
      <c r="AM273" s="58">
        <f>F273*AE273</f>
        <v>0</v>
      </c>
      <c r="AN273" s="59" t="s">
        <v>1613</v>
      </c>
      <c r="AO273" s="59" t="s">
        <v>1628</v>
      </c>
      <c r="AP273" s="47" t="s">
        <v>1637</v>
      </c>
    </row>
    <row r="274" spans="1:42" x14ac:dyDescent="0.2">
      <c r="D274" s="60" t="s">
        <v>1367</v>
      </c>
      <c r="F274" s="61">
        <v>4.51</v>
      </c>
    </row>
    <row r="275" spans="1:42" x14ac:dyDescent="0.2">
      <c r="A275" s="52"/>
      <c r="B275" s="53" t="s">
        <v>1171</v>
      </c>
      <c r="C275" s="53" t="s">
        <v>68</v>
      </c>
      <c r="D275" s="248" t="s">
        <v>1285</v>
      </c>
      <c r="E275" s="249"/>
      <c r="F275" s="249"/>
      <c r="G275" s="249"/>
      <c r="H275" s="54">
        <f>SUM(H276:H284)</f>
        <v>0</v>
      </c>
      <c r="I275" s="54">
        <f>SUM(I276:I284)</f>
        <v>0</v>
      </c>
      <c r="J275" s="54">
        <f>H275+I275</f>
        <v>0</v>
      </c>
      <c r="K275" s="47"/>
      <c r="L275" s="54">
        <f>SUM(L276:L284)</f>
        <v>0.393766</v>
      </c>
      <c r="O275" s="54">
        <f>IF(P275="PR",J275,SUM(N276:N284))</f>
        <v>0</v>
      </c>
      <c r="P275" s="47" t="s">
        <v>1601</v>
      </c>
      <c r="Q275" s="54">
        <f>IF(P275="HS",H275,0)</f>
        <v>0</v>
      </c>
      <c r="R275" s="54">
        <f>IF(P275="HS",I275-O275,0)</f>
        <v>0</v>
      </c>
      <c r="S275" s="54">
        <f>IF(P275="PS",H275,0)</f>
        <v>0</v>
      </c>
      <c r="T275" s="54">
        <f>IF(P275="PS",I275-O275,0)</f>
        <v>0</v>
      </c>
      <c r="U275" s="54">
        <f>IF(P275="MP",H275,0)</f>
        <v>0</v>
      </c>
      <c r="V275" s="54">
        <f>IF(P275="MP",I275-O275,0)</f>
        <v>0</v>
      </c>
      <c r="W275" s="54">
        <f>IF(P275="OM",H275,0)</f>
        <v>0</v>
      </c>
      <c r="X275" s="47" t="s">
        <v>1171</v>
      </c>
      <c r="AH275" s="54">
        <f>SUM(Y276:Y284)</f>
        <v>0</v>
      </c>
      <c r="AI275" s="54">
        <f>SUM(Z276:Z284)</f>
        <v>0</v>
      </c>
      <c r="AJ275" s="54">
        <f>SUM(AA276:AA284)</f>
        <v>0</v>
      </c>
    </row>
    <row r="276" spans="1:42" x14ac:dyDescent="0.2">
      <c r="A276" s="55" t="s">
        <v>140</v>
      </c>
      <c r="B276" s="55" t="s">
        <v>1171</v>
      </c>
      <c r="C276" s="55" t="s">
        <v>1255</v>
      </c>
      <c r="D276" s="55" t="s">
        <v>1709</v>
      </c>
      <c r="E276" s="55" t="s">
        <v>1580</v>
      </c>
      <c r="F276" s="56">
        <v>0.09</v>
      </c>
      <c r="G276" s="56">
        <v>0</v>
      </c>
      <c r="H276" s="56">
        <f>ROUND(F276*AD276,2)</f>
        <v>0</v>
      </c>
      <c r="I276" s="56">
        <f>J276-H276</f>
        <v>0</v>
      </c>
      <c r="J276" s="56">
        <f>ROUND(F276*G276,2)</f>
        <v>0</v>
      </c>
      <c r="K276" s="56">
        <v>2.5249999999999999</v>
      </c>
      <c r="L276" s="56">
        <f>F276*K276</f>
        <v>0.22724999999999998</v>
      </c>
      <c r="M276" s="57" t="s">
        <v>7</v>
      </c>
      <c r="N276" s="56">
        <f>IF(M276="5",I276,0)</f>
        <v>0</v>
      </c>
      <c r="Y276" s="56">
        <f>IF(AC276=0,J276,0)</f>
        <v>0</v>
      </c>
      <c r="Z276" s="56">
        <f>IF(AC276=15,J276,0)</f>
        <v>0</v>
      </c>
      <c r="AA276" s="56">
        <f>IF(AC276=21,J276,0)</f>
        <v>0</v>
      </c>
      <c r="AC276" s="58">
        <v>21</v>
      </c>
      <c r="AD276" s="58">
        <f>G276*0.859082802547771</f>
        <v>0</v>
      </c>
      <c r="AE276" s="58">
        <f>G276*(1-0.859082802547771)</f>
        <v>0</v>
      </c>
      <c r="AL276" s="58">
        <f>F276*AD276</f>
        <v>0</v>
      </c>
      <c r="AM276" s="58">
        <f>F276*AE276</f>
        <v>0</v>
      </c>
      <c r="AN276" s="59" t="s">
        <v>1614</v>
      </c>
      <c r="AO276" s="59" t="s">
        <v>1629</v>
      </c>
      <c r="AP276" s="47" t="s">
        <v>1637</v>
      </c>
    </row>
    <row r="277" spans="1:42" x14ac:dyDescent="0.2">
      <c r="D277" s="60" t="s">
        <v>1368</v>
      </c>
      <c r="F277" s="61">
        <v>0.09</v>
      </c>
    </row>
    <row r="278" spans="1:42" x14ac:dyDescent="0.2">
      <c r="A278" s="55" t="s">
        <v>141</v>
      </c>
      <c r="B278" s="55" t="s">
        <v>1171</v>
      </c>
      <c r="C278" s="55" t="s">
        <v>1256</v>
      </c>
      <c r="D278" s="55" t="s">
        <v>1369</v>
      </c>
      <c r="E278" s="55" t="s">
        <v>1574</v>
      </c>
      <c r="F278" s="56">
        <v>0.12</v>
      </c>
      <c r="G278" s="56">
        <v>0</v>
      </c>
      <c r="H278" s="56">
        <f>ROUND(F278*AD278,2)</f>
        <v>0</v>
      </c>
      <c r="I278" s="56">
        <f>J278-H278</f>
        <v>0</v>
      </c>
      <c r="J278" s="56">
        <f>ROUND(F278*G278,2)</f>
        <v>0</v>
      </c>
      <c r="K278" s="56">
        <v>1.41E-2</v>
      </c>
      <c r="L278" s="56">
        <f>F278*K278</f>
        <v>1.6919999999999999E-3</v>
      </c>
      <c r="M278" s="57" t="s">
        <v>7</v>
      </c>
      <c r="N278" s="56">
        <f>IF(M278="5",I278,0)</f>
        <v>0</v>
      </c>
      <c r="Y278" s="56">
        <f>IF(AC278=0,J278,0)</f>
        <v>0</v>
      </c>
      <c r="Z278" s="56">
        <f>IF(AC278=15,J278,0)</f>
        <v>0</v>
      </c>
      <c r="AA278" s="56">
        <f>IF(AC278=21,J278,0)</f>
        <v>0</v>
      </c>
      <c r="AC278" s="58">
        <v>21</v>
      </c>
      <c r="AD278" s="58">
        <f>G278*0.637948717948718</f>
        <v>0</v>
      </c>
      <c r="AE278" s="58">
        <f>G278*(1-0.637948717948718)</f>
        <v>0</v>
      </c>
      <c r="AL278" s="58">
        <f>F278*AD278</f>
        <v>0</v>
      </c>
      <c r="AM278" s="58">
        <f>F278*AE278</f>
        <v>0</v>
      </c>
      <c r="AN278" s="59" t="s">
        <v>1614</v>
      </c>
      <c r="AO278" s="59" t="s">
        <v>1629</v>
      </c>
      <c r="AP278" s="47" t="s">
        <v>1637</v>
      </c>
    </row>
    <row r="279" spans="1:42" x14ac:dyDescent="0.2">
      <c r="D279" s="60" t="s">
        <v>1370</v>
      </c>
      <c r="F279" s="61">
        <v>0.12</v>
      </c>
    </row>
    <row r="280" spans="1:42" x14ac:dyDescent="0.2">
      <c r="A280" s="55" t="s">
        <v>142</v>
      </c>
      <c r="B280" s="55" t="s">
        <v>1171</v>
      </c>
      <c r="C280" s="55" t="s">
        <v>1257</v>
      </c>
      <c r="D280" s="55" t="s">
        <v>1371</v>
      </c>
      <c r="E280" s="55" t="s">
        <v>1574</v>
      </c>
      <c r="F280" s="56">
        <v>0.12</v>
      </c>
      <c r="G280" s="56">
        <v>0</v>
      </c>
      <c r="H280" s="56">
        <f>ROUND(F280*AD280,2)</f>
        <v>0</v>
      </c>
      <c r="I280" s="56">
        <f>J280-H280</f>
        <v>0</v>
      </c>
      <c r="J280" s="56">
        <f>ROUND(F280*G280,2)</f>
        <v>0</v>
      </c>
      <c r="K280" s="56">
        <v>0</v>
      </c>
      <c r="L280" s="56">
        <f>F280*K280</f>
        <v>0</v>
      </c>
      <c r="M280" s="57" t="s">
        <v>7</v>
      </c>
      <c r="N280" s="56">
        <f>IF(M280="5",I280,0)</f>
        <v>0</v>
      </c>
      <c r="Y280" s="56">
        <f>IF(AC280=0,J280,0)</f>
        <v>0</v>
      </c>
      <c r="Z280" s="56">
        <f>IF(AC280=15,J280,0)</f>
        <v>0</v>
      </c>
      <c r="AA280" s="56">
        <f>IF(AC280=21,J280,0)</f>
        <v>0</v>
      </c>
      <c r="AC280" s="58">
        <v>21</v>
      </c>
      <c r="AD280" s="58">
        <f>G280*0</f>
        <v>0</v>
      </c>
      <c r="AE280" s="58">
        <f>G280*(1-0)</f>
        <v>0</v>
      </c>
      <c r="AL280" s="58">
        <f>F280*AD280</f>
        <v>0</v>
      </c>
      <c r="AM280" s="58">
        <f>F280*AE280</f>
        <v>0</v>
      </c>
      <c r="AN280" s="59" t="s">
        <v>1614</v>
      </c>
      <c r="AO280" s="59" t="s">
        <v>1629</v>
      </c>
      <c r="AP280" s="47" t="s">
        <v>1637</v>
      </c>
    </row>
    <row r="281" spans="1:42" x14ac:dyDescent="0.2">
      <c r="D281" s="60" t="s">
        <v>1372</v>
      </c>
      <c r="F281" s="61">
        <v>0.12</v>
      </c>
    </row>
    <row r="282" spans="1:42" x14ac:dyDescent="0.2">
      <c r="A282" s="55" t="s">
        <v>143</v>
      </c>
      <c r="B282" s="55" t="s">
        <v>1171</v>
      </c>
      <c r="C282" s="55" t="s">
        <v>1189</v>
      </c>
      <c r="D282" s="55" t="s">
        <v>1286</v>
      </c>
      <c r="E282" s="55" t="s">
        <v>1574</v>
      </c>
      <c r="F282" s="56">
        <v>4.4000000000000004</v>
      </c>
      <c r="G282" s="56">
        <v>0</v>
      </c>
      <c r="H282" s="56">
        <f>ROUND(F282*AD282,2)</f>
        <v>0</v>
      </c>
      <c r="I282" s="56">
        <f>J282-H282</f>
        <v>0</v>
      </c>
      <c r="J282" s="56">
        <f>ROUND(F282*G282,2)</f>
        <v>0</v>
      </c>
      <c r="K282" s="56">
        <v>3.415E-2</v>
      </c>
      <c r="L282" s="56">
        <f>F282*K282</f>
        <v>0.15026</v>
      </c>
      <c r="M282" s="57" t="s">
        <v>7</v>
      </c>
      <c r="N282" s="56">
        <f>IF(M282="5",I282,0)</f>
        <v>0</v>
      </c>
      <c r="Y282" s="56">
        <f>IF(AC282=0,J282,0)</f>
        <v>0</v>
      </c>
      <c r="Z282" s="56">
        <f>IF(AC282=15,J282,0)</f>
        <v>0</v>
      </c>
      <c r="AA282" s="56">
        <f>IF(AC282=21,J282,0)</f>
        <v>0</v>
      </c>
      <c r="AC282" s="58">
        <v>21</v>
      </c>
      <c r="AD282" s="58">
        <f>G282*0.841828478964401</f>
        <v>0</v>
      </c>
      <c r="AE282" s="58">
        <f>G282*(1-0.841828478964401)</f>
        <v>0</v>
      </c>
      <c r="AL282" s="58">
        <f>F282*AD282</f>
        <v>0</v>
      </c>
      <c r="AM282" s="58">
        <f>F282*AE282</f>
        <v>0</v>
      </c>
      <c r="AN282" s="59" t="s">
        <v>1614</v>
      </c>
      <c r="AO282" s="59" t="s">
        <v>1629</v>
      </c>
      <c r="AP282" s="47" t="s">
        <v>1637</v>
      </c>
    </row>
    <row r="283" spans="1:42" x14ac:dyDescent="0.2">
      <c r="D283" s="60" t="s">
        <v>1373</v>
      </c>
      <c r="F283" s="61">
        <v>4.4000000000000004</v>
      </c>
    </row>
    <row r="284" spans="1:42" x14ac:dyDescent="0.2">
      <c r="A284" s="55" t="s">
        <v>144</v>
      </c>
      <c r="B284" s="55" t="s">
        <v>1171</v>
      </c>
      <c r="C284" s="55" t="s">
        <v>1190</v>
      </c>
      <c r="D284" s="55" t="s">
        <v>1729</v>
      </c>
      <c r="E284" s="55" t="s">
        <v>1574</v>
      </c>
      <c r="F284" s="56">
        <v>4.4000000000000004</v>
      </c>
      <c r="G284" s="56">
        <v>0</v>
      </c>
      <c r="H284" s="56">
        <f>ROUND(F284*AD284,2)</f>
        <v>0</v>
      </c>
      <c r="I284" s="56">
        <f>J284-H284</f>
        <v>0</v>
      </c>
      <c r="J284" s="56">
        <f>ROUND(F284*G284,2)</f>
        <v>0</v>
      </c>
      <c r="K284" s="56">
        <v>3.31E-3</v>
      </c>
      <c r="L284" s="56">
        <f>F284*K284</f>
        <v>1.4564000000000001E-2</v>
      </c>
      <c r="M284" s="57" t="s">
        <v>7</v>
      </c>
      <c r="N284" s="56">
        <f>IF(M284="5",I284,0)</f>
        <v>0</v>
      </c>
      <c r="Y284" s="56">
        <f>IF(AC284=0,J284,0)</f>
        <v>0</v>
      </c>
      <c r="Z284" s="56">
        <f>IF(AC284=15,J284,0)</f>
        <v>0</v>
      </c>
      <c r="AA284" s="56">
        <f>IF(AC284=21,J284,0)</f>
        <v>0</v>
      </c>
      <c r="AC284" s="58">
        <v>21</v>
      </c>
      <c r="AD284" s="58">
        <f>G284*0.752032520325203</f>
        <v>0</v>
      </c>
      <c r="AE284" s="58">
        <f>G284*(1-0.752032520325203)</f>
        <v>0</v>
      </c>
      <c r="AL284" s="58">
        <f>F284*AD284</f>
        <v>0</v>
      </c>
      <c r="AM284" s="58">
        <f>F284*AE284</f>
        <v>0</v>
      </c>
      <c r="AN284" s="59" t="s">
        <v>1614</v>
      </c>
      <c r="AO284" s="59" t="s">
        <v>1629</v>
      </c>
      <c r="AP284" s="47" t="s">
        <v>1637</v>
      </c>
    </row>
    <row r="285" spans="1:42" x14ac:dyDescent="0.2">
      <c r="D285" s="60" t="s">
        <v>1373</v>
      </c>
      <c r="F285" s="61">
        <v>4.4000000000000004</v>
      </c>
    </row>
    <row r="286" spans="1:42" x14ac:dyDescent="0.2">
      <c r="A286" s="52"/>
      <c r="B286" s="53" t="s">
        <v>1171</v>
      </c>
      <c r="C286" s="53" t="s">
        <v>705</v>
      </c>
      <c r="D286" s="248" t="s">
        <v>1288</v>
      </c>
      <c r="E286" s="249"/>
      <c r="F286" s="249"/>
      <c r="G286" s="249"/>
      <c r="H286" s="54">
        <f>SUM(H287:H297)</f>
        <v>0</v>
      </c>
      <c r="I286" s="54">
        <f>SUM(I287:I297)</f>
        <v>0</v>
      </c>
      <c r="J286" s="54">
        <f>H286+I286</f>
        <v>0</v>
      </c>
      <c r="K286" s="47"/>
      <c r="L286" s="54">
        <f>SUM(L287:L297)</f>
        <v>1.0651000000000001E-2</v>
      </c>
      <c r="O286" s="54">
        <f>IF(P286="PR",J286,SUM(N287:N297))</f>
        <v>0</v>
      </c>
      <c r="P286" s="47" t="s">
        <v>1602</v>
      </c>
      <c r="Q286" s="54">
        <f>IF(P286="HS",H286,0)</f>
        <v>0</v>
      </c>
      <c r="R286" s="54">
        <f>IF(P286="HS",I286-O286,0)</f>
        <v>0</v>
      </c>
      <c r="S286" s="54">
        <f>IF(P286="PS",H286,0)</f>
        <v>0</v>
      </c>
      <c r="T286" s="54">
        <f>IF(P286="PS",I286-O286,0)</f>
        <v>0</v>
      </c>
      <c r="U286" s="54">
        <f>IF(P286="MP",H286,0)</f>
        <v>0</v>
      </c>
      <c r="V286" s="54">
        <f>IF(P286="MP",I286-O286,0)</f>
        <v>0</v>
      </c>
      <c r="W286" s="54">
        <f>IF(P286="OM",H286,0)</f>
        <v>0</v>
      </c>
      <c r="X286" s="47" t="s">
        <v>1171</v>
      </c>
      <c r="AH286" s="54">
        <f>SUM(Y287:Y297)</f>
        <v>0</v>
      </c>
      <c r="AI286" s="54">
        <f>SUM(Z287:Z297)</f>
        <v>0</v>
      </c>
      <c r="AJ286" s="54">
        <f>SUM(AA287:AA297)</f>
        <v>0</v>
      </c>
    </row>
    <row r="287" spans="1:42" x14ac:dyDescent="0.2">
      <c r="A287" s="55" t="s">
        <v>145</v>
      </c>
      <c r="B287" s="55" t="s">
        <v>1171</v>
      </c>
      <c r="C287" s="55" t="s">
        <v>1191</v>
      </c>
      <c r="D287" s="55" t="s">
        <v>1714</v>
      </c>
      <c r="E287" s="55" t="s">
        <v>1574</v>
      </c>
      <c r="F287" s="56">
        <v>5.3</v>
      </c>
      <c r="G287" s="56">
        <v>0</v>
      </c>
      <c r="H287" s="56">
        <f>ROUND(F287*AD287,2)</f>
        <v>0</v>
      </c>
      <c r="I287" s="56">
        <f>J287-H287</f>
        <v>0</v>
      </c>
      <c r="J287" s="56">
        <f>ROUND(F287*G287,2)</f>
        <v>0</v>
      </c>
      <c r="K287" s="56">
        <v>5.6999999999999998E-4</v>
      </c>
      <c r="L287" s="56">
        <f>F287*K287</f>
        <v>3.0209999999999998E-3</v>
      </c>
      <c r="M287" s="57" t="s">
        <v>7</v>
      </c>
      <c r="N287" s="56">
        <f>IF(M287="5",I287,0)</f>
        <v>0</v>
      </c>
      <c r="Y287" s="56">
        <f>IF(AC287=0,J287,0)</f>
        <v>0</v>
      </c>
      <c r="Z287" s="56">
        <f>IF(AC287=15,J287,0)</f>
        <v>0</v>
      </c>
      <c r="AA287" s="56">
        <f>IF(AC287=21,J287,0)</f>
        <v>0</v>
      </c>
      <c r="AC287" s="58">
        <v>21</v>
      </c>
      <c r="AD287" s="58">
        <f>G287*0.805751492132393</f>
        <v>0</v>
      </c>
      <c r="AE287" s="58">
        <f>G287*(1-0.805751492132393)</f>
        <v>0</v>
      </c>
      <c r="AL287" s="58">
        <f>F287*AD287</f>
        <v>0</v>
      </c>
      <c r="AM287" s="58">
        <f>F287*AE287</f>
        <v>0</v>
      </c>
      <c r="AN287" s="59" t="s">
        <v>1615</v>
      </c>
      <c r="AO287" s="59" t="s">
        <v>1630</v>
      </c>
      <c r="AP287" s="47" t="s">
        <v>1637</v>
      </c>
    </row>
    <row r="288" spans="1:42" x14ac:dyDescent="0.2">
      <c r="D288" s="60" t="s">
        <v>1374</v>
      </c>
      <c r="F288" s="61">
        <v>5.3</v>
      </c>
    </row>
    <row r="289" spans="1:42" x14ac:dyDescent="0.2">
      <c r="A289" s="55" t="s">
        <v>146</v>
      </c>
      <c r="B289" s="55" t="s">
        <v>1171</v>
      </c>
      <c r="C289" s="55" t="s">
        <v>1192</v>
      </c>
      <c r="D289" s="55" t="s">
        <v>1715</v>
      </c>
      <c r="E289" s="55" t="s">
        <v>1574</v>
      </c>
      <c r="F289" s="56">
        <v>5.3</v>
      </c>
      <c r="G289" s="56">
        <v>0</v>
      </c>
      <c r="H289" s="56">
        <f>ROUND(F289*AD289,2)</f>
        <v>0</v>
      </c>
      <c r="I289" s="56">
        <f>J289-H289</f>
        <v>0</v>
      </c>
      <c r="J289" s="56">
        <f>ROUND(F289*G289,2)</f>
        <v>0</v>
      </c>
      <c r="K289" s="56">
        <v>7.3999999999999999E-4</v>
      </c>
      <c r="L289" s="56">
        <f>F289*K289</f>
        <v>3.9220000000000001E-3</v>
      </c>
      <c r="M289" s="57" t="s">
        <v>7</v>
      </c>
      <c r="N289" s="56">
        <f>IF(M289="5",I289,0)</f>
        <v>0</v>
      </c>
      <c r="Y289" s="56">
        <f>IF(AC289=0,J289,0)</f>
        <v>0</v>
      </c>
      <c r="Z289" s="56">
        <f>IF(AC289=15,J289,0)</f>
        <v>0</v>
      </c>
      <c r="AA289" s="56">
        <f>IF(AC289=21,J289,0)</f>
        <v>0</v>
      </c>
      <c r="AC289" s="58">
        <v>21</v>
      </c>
      <c r="AD289" s="58">
        <f>G289*0.750758341759353</f>
        <v>0</v>
      </c>
      <c r="AE289" s="58">
        <f>G289*(1-0.750758341759353)</f>
        <v>0</v>
      </c>
      <c r="AL289" s="58">
        <f>F289*AD289</f>
        <v>0</v>
      </c>
      <c r="AM289" s="58">
        <f>F289*AE289</f>
        <v>0</v>
      </c>
      <c r="AN289" s="59" t="s">
        <v>1615</v>
      </c>
      <c r="AO289" s="59" t="s">
        <v>1630</v>
      </c>
      <c r="AP289" s="47" t="s">
        <v>1637</v>
      </c>
    </row>
    <row r="290" spans="1:42" x14ac:dyDescent="0.2">
      <c r="D290" s="60" t="s">
        <v>1375</v>
      </c>
      <c r="F290" s="61">
        <v>5.3</v>
      </c>
    </row>
    <row r="291" spans="1:42" x14ac:dyDescent="0.2">
      <c r="A291" s="55" t="s">
        <v>147</v>
      </c>
      <c r="B291" s="55" t="s">
        <v>1171</v>
      </c>
      <c r="C291" s="55" t="s">
        <v>1258</v>
      </c>
      <c r="D291" s="55" t="s">
        <v>1731</v>
      </c>
      <c r="E291" s="55" t="s">
        <v>1574</v>
      </c>
      <c r="F291" s="56">
        <v>0.9</v>
      </c>
      <c r="G291" s="56">
        <v>0</v>
      </c>
      <c r="H291" s="56">
        <f>ROUND(F291*AD291,2)</f>
        <v>0</v>
      </c>
      <c r="I291" s="56">
        <f>J291-H291</f>
        <v>0</v>
      </c>
      <c r="J291" s="56">
        <f>ROUND(F291*G291,2)</f>
        <v>0</v>
      </c>
      <c r="K291" s="56">
        <v>4.0000000000000002E-4</v>
      </c>
      <c r="L291" s="56">
        <f>F291*K291</f>
        <v>3.6000000000000002E-4</v>
      </c>
      <c r="M291" s="57" t="s">
        <v>7</v>
      </c>
      <c r="N291" s="56">
        <f>IF(M291="5",I291,0)</f>
        <v>0</v>
      </c>
      <c r="Y291" s="56">
        <f>IF(AC291=0,J291,0)</f>
        <v>0</v>
      </c>
      <c r="Z291" s="56">
        <f>IF(AC291=15,J291,0)</f>
        <v>0</v>
      </c>
      <c r="AA291" s="56">
        <f>IF(AC291=21,J291,0)</f>
        <v>0</v>
      </c>
      <c r="AC291" s="58">
        <v>21</v>
      </c>
      <c r="AD291" s="58">
        <f>G291*0.966850828729282</f>
        <v>0</v>
      </c>
      <c r="AE291" s="58">
        <f>G291*(1-0.966850828729282)</f>
        <v>0</v>
      </c>
      <c r="AL291" s="58">
        <f>F291*AD291</f>
        <v>0</v>
      </c>
      <c r="AM291" s="58">
        <f>F291*AE291</f>
        <v>0</v>
      </c>
      <c r="AN291" s="59" t="s">
        <v>1615</v>
      </c>
      <c r="AO291" s="59" t="s">
        <v>1630</v>
      </c>
      <c r="AP291" s="47" t="s">
        <v>1637</v>
      </c>
    </row>
    <row r="292" spans="1:42" x14ac:dyDescent="0.2">
      <c r="D292" s="60" t="s">
        <v>1376</v>
      </c>
      <c r="F292" s="61">
        <v>0.9</v>
      </c>
    </row>
    <row r="293" spans="1:42" x14ac:dyDescent="0.2">
      <c r="A293" s="55" t="s">
        <v>148</v>
      </c>
      <c r="B293" s="55" t="s">
        <v>1171</v>
      </c>
      <c r="C293" s="55" t="s">
        <v>1259</v>
      </c>
      <c r="D293" s="55" t="s">
        <v>1732</v>
      </c>
      <c r="E293" s="55" t="s">
        <v>1574</v>
      </c>
      <c r="F293" s="56">
        <v>6.21</v>
      </c>
      <c r="G293" s="56">
        <v>0</v>
      </c>
      <c r="H293" s="56">
        <f>ROUND(F293*AD293,2)</f>
        <v>0</v>
      </c>
      <c r="I293" s="56">
        <f>J293-H293</f>
        <v>0</v>
      </c>
      <c r="J293" s="56">
        <f>ROUND(F293*G293,2)</f>
        <v>0</v>
      </c>
      <c r="K293" s="56">
        <v>4.0000000000000002E-4</v>
      </c>
      <c r="L293" s="56">
        <f>F293*K293</f>
        <v>2.4840000000000001E-3</v>
      </c>
      <c r="M293" s="57" t="s">
        <v>7</v>
      </c>
      <c r="N293" s="56">
        <f>IF(M293="5",I293,0)</f>
        <v>0</v>
      </c>
      <c r="Y293" s="56">
        <f>IF(AC293=0,J293,0)</f>
        <v>0</v>
      </c>
      <c r="Z293" s="56">
        <f>IF(AC293=15,J293,0)</f>
        <v>0</v>
      </c>
      <c r="AA293" s="56">
        <f>IF(AC293=21,J293,0)</f>
        <v>0</v>
      </c>
      <c r="AC293" s="58">
        <v>21</v>
      </c>
      <c r="AD293" s="58">
        <f>G293*0.938757264193116</f>
        <v>0</v>
      </c>
      <c r="AE293" s="58">
        <f>G293*(1-0.938757264193116)</f>
        <v>0</v>
      </c>
      <c r="AL293" s="58">
        <f>F293*AD293</f>
        <v>0</v>
      </c>
      <c r="AM293" s="58">
        <f>F293*AE293</f>
        <v>0</v>
      </c>
      <c r="AN293" s="59" t="s">
        <v>1615</v>
      </c>
      <c r="AO293" s="59" t="s">
        <v>1630</v>
      </c>
      <c r="AP293" s="47" t="s">
        <v>1637</v>
      </c>
    </row>
    <row r="294" spans="1:42" x14ac:dyDescent="0.2">
      <c r="D294" s="60" t="s">
        <v>1377</v>
      </c>
      <c r="F294" s="61">
        <v>6.21</v>
      </c>
    </row>
    <row r="295" spans="1:42" x14ac:dyDescent="0.2">
      <c r="A295" s="55" t="s">
        <v>149</v>
      </c>
      <c r="B295" s="55" t="s">
        <v>1171</v>
      </c>
      <c r="C295" s="55" t="s">
        <v>1260</v>
      </c>
      <c r="D295" s="55" t="s">
        <v>1733</v>
      </c>
      <c r="E295" s="55" t="s">
        <v>1579</v>
      </c>
      <c r="F295" s="56">
        <v>2.7</v>
      </c>
      <c r="G295" s="56">
        <v>0</v>
      </c>
      <c r="H295" s="56">
        <f>ROUND(F295*AD295,2)</f>
        <v>0</v>
      </c>
      <c r="I295" s="56">
        <f>J295-H295</f>
        <v>0</v>
      </c>
      <c r="J295" s="56">
        <f>ROUND(F295*G295,2)</f>
        <v>0</v>
      </c>
      <c r="K295" s="56">
        <v>3.2000000000000003E-4</v>
      </c>
      <c r="L295" s="56">
        <f>F295*K295</f>
        <v>8.6400000000000008E-4</v>
      </c>
      <c r="M295" s="57" t="s">
        <v>7</v>
      </c>
      <c r="N295" s="56">
        <f>IF(M295="5",I295,0)</f>
        <v>0</v>
      </c>
      <c r="Y295" s="56">
        <f>IF(AC295=0,J295,0)</f>
        <v>0</v>
      </c>
      <c r="Z295" s="56">
        <f>IF(AC295=15,J295,0)</f>
        <v>0</v>
      </c>
      <c r="AA295" s="56">
        <f>IF(AC295=21,J295,0)</f>
        <v>0</v>
      </c>
      <c r="AC295" s="58">
        <v>21</v>
      </c>
      <c r="AD295" s="58">
        <f>G295*0.584192439862543</f>
        <v>0</v>
      </c>
      <c r="AE295" s="58">
        <f>G295*(1-0.584192439862543)</f>
        <v>0</v>
      </c>
      <c r="AL295" s="58">
        <f>F295*AD295</f>
        <v>0</v>
      </c>
      <c r="AM295" s="58">
        <f>F295*AE295</f>
        <v>0</v>
      </c>
      <c r="AN295" s="59" t="s">
        <v>1615</v>
      </c>
      <c r="AO295" s="59" t="s">
        <v>1630</v>
      </c>
      <c r="AP295" s="47" t="s">
        <v>1637</v>
      </c>
    </row>
    <row r="296" spans="1:42" x14ac:dyDescent="0.2">
      <c r="D296" s="60" t="s">
        <v>1378</v>
      </c>
      <c r="F296" s="61">
        <v>2.7</v>
      </c>
    </row>
    <row r="297" spans="1:42" x14ac:dyDescent="0.2">
      <c r="A297" s="55" t="s">
        <v>150</v>
      </c>
      <c r="B297" s="55" t="s">
        <v>1171</v>
      </c>
      <c r="C297" s="55" t="s">
        <v>1193</v>
      </c>
      <c r="D297" s="55" t="s">
        <v>1292</v>
      </c>
      <c r="E297" s="55" t="s">
        <v>1575</v>
      </c>
      <c r="F297" s="56">
        <v>0.03</v>
      </c>
      <c r="G297" s="56">
        <v>0</v>
      </c>
      <c r="H297" s="56">
        <f>ROUND(F297*AD297,2)</f>
        <v>0</v>
      </c>
      <c r="I297" s="56">
        <f>J297-H297</f>
        <v>0</v>
      </c>
      <c r="J297" s="56">
        <f>ROUND(F297*G297,2)</f>
        <v>0</v>
      </c>
      <c r="K297" s="56">
        <v>0</v>
      </c>
      <c r="L297" s="56">
        <f>F297*K297</f>
        <v>0</v>
      </c>
      <c r="M297" s="57" t="s">
        <v>11</v>
      </c>
      <c r="N297" s="56">
        <f>IF(M297="5",I297,0)</f>
        <v>0</v>
      </c>
      <c r="Y297" s="56">
        <f>IF(AC297=0,J297,0)</f>
        <v>0</v>
      </c>
      <c r="Z297" s="56">
        <f>IF(AC297=15,J297,0)</f>
        <v>0</v>
      </c>
      <c r="AA297" s="56">
        <f>IF(AC297=21,J297,0)</f>
        <v>0</v>
      </c>
      <c r="AC297" s="58">
        <v>21</v>
      </c>
      <c r="AD297" s="58">
        <f>G297*0</f>
        <v>0</v>
      </c>
      <c r="AE297" s="58">
        <f>G297*(1-0)</f>
        <v>0</v>
      </c>
      <c r="AL297" s="58">
        <f>F297*AD297</f>
        <v>0</v>
      </c>
      <c r="AM297" s="58">
        <f>F297*AE297</f>
        <v>0</v>
      </c>
      <c r="AN297" s="59" t="s">
        <v>1615</v>
      </c>
      <c r="AO297" s="59" t="s">
        <v>1630</v>
      </c>
      <c r="AP297" s="47" t="s">
        <v>1637</v>
      </c>
    </row>
    <row r="298" spans="1:42" x14ac:dyDescent="0.2">
      <c r="D298" s="60" t="s">
        <v>1379</v>
      </c>
      <c r="F298" s="61">
        <v>0.03</v>
      </c>
    </row>
    <row r="299" spans="1:42" x14ac:dyDescent="0.2">
      <c r="A299" s="52"/>
      <c r="B299" s="53" t="s">
        <v>1171</v>
      </c>
      <c r="C299" s="53" t="s">
        <v>715</v>
      </c>
      <c r="D299" s="248" t="s">
        <v>1294</v>
      </c>
      <c r="E299" s="249"/>
      <c r="F299" s="249"/>
      <c r="G299" s="249"/>
      <c r="H299" s="54">
        <f>SUM(H300:H300)</f>
        <v>0</v>
      </c>
      <c r="I299" s="54">
        <f>SUM(I300:I300)</f>
        <v>0</v>
      </c>
      <c r="J299" s="54">
        <f>H299+I299</f>
        <v>0</v>
      </c>
      <c r="K299" s="47"/>
      <c r="L299" s="54">
        <f>SUM(L300:L300)</f>
        <v>1.4599999999999999E-3</v>
      </c>
      <c r="O299" s="54">
        <f>IF(P299="PR",J299,SUM(N300:N300))</f>
        <v>0</v>
      </c>
      <c r="P299" s="47" t="s">
        <v>1602</v>
      </c>
      <c r="Q299" s="54">
        <f>IF(P299="HS",H299,0)</f>
        <v>0</v>
      </c>
      <c r="R299" s="54">
        <f>IF(P299="HS",I299-O299,0)</f>
        <v>0</v>
      </c>
      <c r="S299" s="54">
        <f>IF(P299="PS",H299,0)</f>
        <v>0</v>
      </c>
      <c r="T299" s="54">
        <f>IF(P299="PS",I299-O299,0)</f>
        <v>0</v>
      </c>
      <c r="U299" s="54">
        <f>IF(P299="MP",H299,0)</f>
        <v>0</v>
      </c>
      <c r="V299" s="54">
        <f>IF(P299="MP",I299-O299,0)</f>
        <v>0</v>
      </c>
      <c r="W299" s="54">
        <f>IF(P299="OM",H299,0)</f>
        <v>0</v>
      </c>
      <c r="X299" s="47" t="s">
        <v>1171</v>
      </c>
      <c r="AH299" s="54">
        <f>SUM(Y300:Y300)</f>
        <v>0</v>
      </c>
      <c r="AI299" s="54">
        <f>SUM(Z300:Z300)</f>
        <v>0</v>
      </c>
      <c r="AJ299" s="54">
        <f>SUM(AA300:AA300)</f>
        <v>0</v>
      </c>
    </row>
    <row r="300" spans="1:42" x14ac:dyDescent="0.2">
      <c r="A300" s="55" t="s">
        <v>151</v>
      </c>
      <c r="B300" s="55" t="s">
        <v>1171</v>
      </c>
      <c r="C300" s="55" t="s">
        <v>1194</v>
      </c>
      <c r="D300" s="55" t="s">
        <v>1295</v>
      </c>
      <c r="E300" s="55" t="s">
        <v>1576</v>
      </c>
      <c r="F300" s="56">
        <v>1</v>
      </c>
      <c r="G300" s="56">
        <v>0</v>
      </c>
      <c r="H300" s="56">
        <f>ROUND(F300*AD300,2)</f>
        <v>0</v>
      </c>
      <c r="I300" s="56">
        <f>J300-H300</f>
        <v>0</v>
      </c>
      <c r="J300" s="56">
        <f>ROUND(F300*G300,2)</f>
        <v>0</v>
      </c>
      <c r="K300" s="56">
        <v>1.4599999999999999E-3</v>
      </c>
      <c r="L300" s="56">
        <f>F300*K300</f>
        <v>1.4599999999999999E-3</v>
      </c>
      <c r="M300" s="57" t="s">
        <v>7</v>
      </c>
      <c r="N300" s="56">
        <f>IF(M300="5",I300,0)</f>
        <v>0</v>
      </c>
      <c r="Y300" s="56">
        <f>IF(AC300=0,J300,0)</f>
        <v>0</v>
      </c>
      <c r="Z300" s="56">
        <f>IF(AC300=15,J300,0)</f>
        <v>0</v>
      </c>
      <c r="AA300" s="56">
        <f>IF(AC300=21,J300,0)</f>
        <v>0</v>
      </c>
      <c r="AC300" s="58">
        <v>21</v>
      </c>
      <c r="AD300" s="58">
        <f>G300*0</f>
        <v>0</v>
      </c>
      <c r="AE300" s="58">
        <f>G300*(1-0)</f>
        <v>0</v>
      </c>
      <c r="AL300" s="58">
        <f>F300*AD300</f>
        <v>0</v>
      </c>
      <c r="AM300" s="58">
        <f>F300*AE300</f>
        <v>0</v>
      </c>
      <c r="AN300" s="59" t="s">
        <v>1616</v>
      </c>
      <c r="AO300" s="59" t="s">
        <v>1631</v>
      </c>
      <c r="AP300" s="47" t="s">
        <v>1637</v>
      </c>
    </row>
    <row r="301" spans="1:42" x14ac:dyDescent="0.2">
      <c r="D301" s="60" t="s">
        <v>1296</v>
      </c>
      <c r="F301" s="61">
        <v>1</v>
      </c>
    </row>
    <row r="302" spans="1:42" x14ac:dyDescent="0.2">
      <c r="A302" s="52"/>
      <c r="B302" s="53" t="s">
        <v>1171</v>
      </c>
      <c r="C302" s="53" t="s">
        <v>719</v>
      </c>
      <c r="D302" s="248" t="s">
        <v>1297</v>
      </c>
      <c r="E302" s="249"/>
      <c r="F302" s="249"/>
      <c r="G302" s="249"/>
      <c r="H302" s="54">
        <f>SUM(H303:H333)</f>
        <v>0</v>
      </c>
      <c r="I302" s="54">
        <f>SUM(I303:I333)</f>
        <v>0</v>
      </c>
      <c r="J302" s="54">
        <f>H302+I302</f>
        <v>0</v>
      </c>
      <c r="K302" s="47"/>
      <c r="L302" s="54">
        <f>SUM(L303:L333)</f>
        <v>7.6480000000000034E-2</v>
      </c>
      <c r="O302" s="54">
        <f>IF(P302="PR",J302,SUM(N303:N333))</f>
        <v>0</v>
      </c>
      <c r="P302" s="47" t="s">
        <v>1602</v>
      </c>
      <c r="Q302" s="54">
        <f>IF(P302="HS",H302,0)</f>
        <v>0</v>
      </c>
      <c r="R302" s="54">
        <f>IF(P302="HS",I302-O302,0)</f>
        <v>0</v>
      </c>
      <c r="S302" s="54">
        <f>IF(P302="PS",H302,0)</f>
        <v>0</v>
      </c>
      <c r="T302" s="54">
        <f>IF(P302="PS",I302-O302,0)</f>
        <v>0</v>
      </c>
      <c r="U302" s="54">
        <f>IF(P302="MP",H302,0)</f>
        <v>0</v>
      </c>
      <c r="V302" s="54">
        <f>IF(P302="MP",I302-O302,0)</f>
        <v>0</v>
      </c>
      <c r="W302" s="54">
        <f>IF(P302="OM",H302,0)</f>
        <v>0</v>
      </c>
      <c r="X302" s="47" t="s">
        <v>1171</v>
      </c>
      <c r="AH302" s="54">
        <f>SUM(Y303:Y333)</f>
        <v>0</v>
      </c>
      <c r="AI302" s="54">
        <f>SUM(Z303:Z333)</f>
        <v>0</v>
      </c>
      <c r="AJ302" s="54">
        <f>SUM(AA303:AA333)</f>
        <v>0</v>
      </c>
    </row>
    <row r="303" spans="1:42" x14ac:dyDescent="0.2">
      <c r="A303" s="55" t="s">
        <v>152</v>
      </c>
      <c r="B303" s="55" t="s">
        <v>1171</v>
      </c>
      <c r="C303" s="55" t="s">
        <v>1195</v>
      </c>
      <c r="D303" s="55" t="s">
        <v>1702</v>
      </c>
      <c r="E303" s="55" t="s">
        <v>1577</v>
      </c>
      <c r="F303" s="56">
        <v>2</v>
      </c>
      <c r="G303" s="56">
        <v>0</v>
      </c>
      <c r="H303" s="56">
        <f>ROUND(F303*AD303,2)</f>
        <v>0</v>
      </c>
      <c r="I303" s="56">
        <f>J303-H303</f>
        <v>0</v>
      </c>
      <c r="J303" s="56">
        <f>ROUND(F303*G303,2)</f>
        <v>0</v>
      </c>
      <c r="K303" s="56">
        <v>1.41E-3</v>
      </c>
      <c r="L303" s="56">
        <f>F303*K303</f>
        <v>2.82E-3</v>
      </c>
      <c r="M303" s="57" t="s">
        <v>7</v>
      </c>
      <c r="N303" s="56">
        <f>IF(M303="5",I303,0)</f>
        <v>0</v>
      </c>
      <c r="Y303" s="56">
        <f>IF(AC303=0,J303,0)</f>
        <v>0</v>
      </c>
      <c r="Z303" s="56">
        <f>IF(AC303=15,J303,0)</f>
        <v>0</v>
      </c>
      <c r="AA303" s="56">
        <f>IF(AC303=21,J303,0)</f>
        <v>0</v>
      </c>
      <c r="AC303" s="58">
        <v>21</v>
      </c>
      <c r="AD303" s="58">
        <f>G303*0.538136882129278</f>
        <v>0</v>
      </c>
      <c r="AE303" s="58">
        <f>G303*(1-0.538136882129278)</f>
        <v>0</v>
      </c>
      <c r="AL303" s="58">
        <f>F303*AD303</f>
        <v>0</v>
      </c>
      <c r="AM303" s="58">
        <f>F303*AE303</f>
        <v>0</v>
      </c>
      <c r="AN303" s="59" t="s">
        <v>1617</v>
      </c>
      <c r="AO303" s="59" t="s">
        <v>1631</v>
      </c>
      <c r="AP303" s="47" t="s">
        <v>1637</v>
      </c>
    </row>
    <row r="304" spans="1:42" x14ac:dyDescent="0.2">
      <c r="D304" s="60" t="s">
        <v>1380</v>
      </c>
      <c r="F304" s="61">
        <v>2</v>
      </c>
    </row>
    <row r="305" spans="1:42" x14ac:dyDescent="0.2">
      <c r="A305" s="62" t="s">
        <v>153</v>
      </c>
      <c r="B305" s="62" t="s">
        <v>1171</v>
      </c>
      <c r="C305" s="62" t="s">
        <v>1196</v>
      </c>
      <c r="D305" s="93" t="s">
        <v>1716</v>
      </c>
      <c r="E305" s="62" t="s">
        <v>1577</v>
      </c>
      <c r="F305" s="63">
        <v>2</v>
      </c>
      <c r="G305" s="63">
        <v>0</v>
      </c>
      <c r="H305" s="63">
        <f>ROUND(F305*AD305,2)</f>
        <v>0</v>
      </c>
      <c r="I305" s="63">
        <f>J305-H305</f>
        <v>0</v>
      </c>
      <c r="J305" s="63">
        <f>ROUND(F305*G305,2)</f>
        <v>0</v>
      </c>
      <c r="K305" s="63">
        <v>1.4E-2</v>
      </c>
      <c r="L305" s="63">
        <f>F305*K305</f>
        <v>2.8000000000000001E-2</v>
      </c>
      <c r="M305" s="64" t="s">
        <v>1598</v>
      </c>
      <c r="N305" s="63">
        <f>IF(M305="5",I305,0)</f>
        <v>0</v>
      </c>
      <c r="Y305" s="63">
        <f>IF(AC305=0,J305,0)</f>
        <v>0</v>
      </c>
      <c r="Z305" s="63">
        <f>IF(AC305=15,J305,0)</f>
        <v>0</v>
      </c>
      <c r="AA305" s="63">
        <f>IF(AC305=21,J305,0)</f>
        <v>0</v>
      </c>
      <c r="AC305" s="58">
        <v>21</v>
      </c>
      <c r="AD305" s="58">
        <f>G305*1</f>
        <v>0</v>
      </c>
      <c r="AE305" s="58">
        <f>G305*(1-1)</f>
        <v>0</v>
      </c>
      <c r="AL305" s="58">
        <f>F305*AD305</f>
        <v>0</v>
      </c>
      <c r="AM305" s="58">
        <f>F305*AE305</f>
        <v>0</v>
      </c>
      <c r="AN305" s="59" t="s">
        <v>1617</v>
      </c>
      <c r="AO305" s="59" t="s">
        <v>1631</v>
      </c>
      <c r="AP305" s="47" t="s">
        <v>1637</v>
      </c>
    </row>
    <row r="306" spans="1:42" x14ac:dyDescent="0.2">
      <c r="D306" s="60" t="s">
        <v>1296</v>
      </c>
      <c r="F306" s="61">
        <v>1</v>
      </c>
    </row>
    <row r="307" spans="1:42" x14ac:dyDescent="0.2">
      <c r="A307" s="55" t="s">
        <v>154</v>
      </c>
      <c r="B307" s="55" t="s">
        <v>1171</v>
      </c>
      <c r="C307" s="55" t="s">
        <v>1197</v>
      </c>
      <c r="D307" s="55" t="s">
        <v>1298</v>
      </c>
      <c r="E307" s="55" t="s">
        <v>1577</v>
      </c>
      <c r="F307" s="56">
        <v>2</v>
      </c>
      <c r="G307" s="56">
        <v>0</v>
      </c>
      <c r="H307" s="56">
        <f>ROUND(F307*AD307,2)</f>
        <v>0</v>
      </c>
      <c r="I307" s="56">
        <f>J307-H307</f>
        <v>0</v>
      </c>
      <c r="J307" s="56">
        <f>ROUND(F307*G307,2)</f>
        <v>0</v>
      </c>
      <c r="K307" s="56">
        <v>1.1999999999999999E-3</v>
      </c>
      <c r="L307" s="56">
        <f>F307*K307</f>
        <v>2.3999999999999998E-3</v>
      </c>
      <c r="M307" s="57" t="s">
        <v>7</v>
      </c>
      <c r="N307" s="56">
        <f>IF(M307="5",I307,0)</f>
        <v>0</v>
      </c>
      <c r="Y307" s="56">
        <f>IF(AC307=0,J307,0)</f>
        <v>0</v>
      </c>
      <c r="Z307" s="56">
        <f>IF(AC307=15,J307,0)</f>
        <v>0</v>
      </c>
      <c r="AA307" s="56">
        <f>IF(AC307=21,J307,0)</f>
        <v>0</v>
      </c>
      <c r="AC307" s="58">
        <v>21</v>
      </c>
      <c r="AD307" s="58">
        <f>G307*0.50771855010661</f>
        <v>0</v>
      </c>
      <c r="AE307" s="58">
        <f>G307*(1-0.50771855010661)</f>
        <v>0</v>
      </c>
      <c r="AL307" s="58">
        <f>F307*AD307</f>
        <v>0</v>
      </c>
      <c r="AM307" s="58">
        <f>F307*AE307</f>
        <v>0</v>
      </c>
      <c r="AN307" s="59" t="s">
        <v>1617</v>
      </c>
      <c r="AO307" s="59" t="s">
        <v>1631</v>
      </c>
      <c r="AP307" s="47" t="s">
        <v>1637</v>
      </c>
    </row>
    <row r="308" spans="1:42" x14ac:dyDescent="0.2">
      <c r="D308" s="60" t="s">
        <v>1380</v>
      </c>
      <c r="F308" s="61">
        <v>2</v>
      </c>
    </row>
    <row r="309" spans="1:42" x14ac:dyDescent="0.2">
      <c r="A309" s="62" t="s">
        <v>155</v>
      </c>
      <c r="B309" s="62" t="s">
        <v>1171</v>
      </c>
      <c r="C309" s="62" t="s">
        <v>1199</v>
      </c>
      <c r="D309" s="62" t="s">
        <v>1299</v>
      </c>
      <c r="E309" s="62" t="s">
        <v>1577</v>
      </c>
      <c r="F309" s="63">
        <v>2</v>
      </c>
      <c r="G309" s="63">
        <v>0</v>
      </c>
      <c r="H309" s="63">
        <f>ROUND(F309*AD309,2)</f>
        <v>0</v>
      </c>
      <c r="I309" s="63">
        <f>J309-H309</f>
        <v>0</v>
      </c>
      <c r="J309" s="63">
        <f>ROUND(F309*G309,2)</f>
        <v>0</v>
      </c>
      <c r="K309" s="63">
        <v>7.3999999999999999E-4</v>
      </c>
      <c r="L309" s="63">
        <f>F309*K309</f>
        <v>1.48E-3</v>
      </c>
      <c r="M309" s="64" t="s">
        <v>1598</v>
      </c>
      <c r="N309" s="63">
        <f>IF(M309="5",I309,0)</f>
        <v>0</v>
      </c>
      <c r="Y309" s="63">
        <f>IF(AC309=0,J309,0)</f>
        <v>0</v>
      </c>
      <c r="Z309" s="63">
        <f>IF(AC309=15,J309,0)</f>
        <v>0</v>
      </c>
      <c r="AA309" s="63">
        <f>IF(AC309=21,J309,0)</f>
        <v>0</v>
      </c>
      <c r="AC309" s="58">
        <v>21</v>
      </c>
      <c r="AD309" s="58">
        <f>G309*1</f>
        <v>0</v>
      </c>
      <c r="AE309" s="58">
        <f>G309*(1-1)</f>
        <v>0</v>
      </c>
      <c r="AL309" s="58">
        <f>F309*AD309</f>
        <v>0</v>
      </c>
      <c r="AM309" s="58">
        <f>F309*AE309</f>
        <v>0</v>
      </c>
      <c r="AN309" s="59" t="s">
        <v>1617</v>
      </c>
      <c r="AO309" s="59" t="s">
        <v>1631</v>
      </c>
      <c r="AP309" s="47" t="s">
        <v>1637</v>
      </c>
    </row>
    <row r="310" spans="1:42" x14ac:dyDescent="0.2">
      <c r="D310" s="60" t="s">
        <v>1380</v>
      </c>
      <c r="F310" s="61">
        <v>2</v>
      </c>
    </row>
    <row r="311" spans="1:42" x14ac:dyDescent="0.2">
      <c r="A311" s="62" t="s">
        <v>156</v>
      </c>
      <c r="B311" s="62" t="s">
        <v>1171</v>
      </c>
      <c r="C311" s="62" t="s">
        <v>1198</v>
      </c>
      <c r="D311" s="94" t="s">
        <v>1717</v>
      </c>
      <c r="E311" s="62" t="s">
        <v>1577</v>
      </c>
      <c r="F311" s="63">
        <v>2</v>
      </c>
      <c r="G311" s="63">
        <v>0</v>
      </c>
      <c r="H311" s="63">
        <f>ROUND(F311*AD311,2)</f>
        <v>0</v>
      </c>
      <c r="I311" s="63">
        <f>J311-H311</f>
        <v>0</v>
      </c>
      <c r="J311" s="63">
        <f>ROUND(F311*G311,2)</f>
        <v>0</v>
      </c>
      <c r="K311" s="63">
        <v>1.0499999999999999E-3</v>
      </c>
      <c r="L311" s="63">
        <f>F311*K311</f>
        <v>2.0999999999999999E-3</v>
      </c>
      <c r="M311" s="64" t="s">
        <v>1598</v>
      </c>
      <c r="N311" s="63">
        <f>IF(M311="5",I311,0)</f>
        <v>0</v>
      </c>
      <c r="Y311" s="63">
        <f>IF(AC311=0,J311,0)</f>
        <v>0</v>
      </c>
      <c r="Z311" s="63">
        <f>IF(AC311=15,J311,0)</f>
        <v>0</v>
      </c>
      <c r="AA311" s="63">
        <f>IF(AC311=21,J311,0)</f>
        <v>0</v>
      </c>
      <c r="AC311" s="58">
        <v>21</v>
      </c>
      <c r="AD311" s="58">
        <f>G311*1</f>
        <v>0</v>
      </c>
      <c r="AE311" s="58">
        <f>G311*(1-1)</f>
        <v>0</v>
      </c>
      <c r="AL311" s="58">
        <f>F311*AD311</f>
        <v>0</v>
      </c>
      <c r="AM311" s="58">
        <f>F311*AE311</f>
        <v>0</v>
      </c>
      <c r="AN311" s="59" t="s">
        <v>1617</v>
      </c>
      <c r="AO311" s="59" t="s">
        <v>1631</v>
      </c>
      <c r="AP311" s="47" t="s">
        <v>1637</v>
      </c>
    </row>
    <row r="312" spans="1:42" x14ac:dyDescent="0.2">
      <c r="D312" s="60" t="s">
        <v>1380</v>
      </c>
      <c r="F312" s="61">
        <v>2</v>
      </c>
    </row>
    <row r="313" spans="1:42" x14ac:dyDescent="0.2">
      <c r="A313" s="55" t="s">
        <v>157</v>
      </c>
      <c r="B313" s="55" t="s">
        <v>1171</v>
      </c>
      <c r="C313" s="55" t="s">
        <v>1200</v>
      </c>
      <c r="D313" s="55" t="s">
        <v>1300</v>
      </c>
      <c r="E313" s="55" t="s">
        <v>1578</v>
      </c>
      <c r="F313" s="56">
        <v>1</v>
      </c>
      <c r="G313" s="56">
        <v>0</v>
      </c>
      <c r="H313" s="56">
        <f>ROUND(F313*AD313,2)</f>
        <v>0</v>
      </c>
      <c r="I313" s="56">
        <f>J313-H313</f>
        <v>0</v>
      </c>
      <c r="J313" s="56">
        <f>ROUND(F313*G313,2)</f>
        <v>0</v>
      </c>
      <c r="K313" s="56">
        <v>4.0000000000000001E-3</v>
      </c>
      <c r="L313" s="56">
        <f>F313*K313</f>
        <v>4.0000000000000001E-3</v>
      </c>
      <c r="M313" s="57" t="s">
        <v>7</v>
      </c>
      <c r="N313" s="56">
        <f>IF(M313="5",I313,0)</f>
        <v>0</v>
      </c>
      <c r="Y313" s="56">
        <f>IF(AC313=0,J313,0)</f>
        <v>0</v>
      </c>
      <c r="Z313" s="56">
        <f>IF(AC313=15,J313,0)</f>
        <v>0</v>
      </c>
      <c r="AA313" s="56">
        <f>IF(AC313=21,J313,0)</f>
        <v>0</v>
      </c>
      <c r="AC313" s="58">
        <v>21</v>
      </c>
      <c r="AD313" s="58">
        <f>G313*0.62904717853839</f>
        <v>0</v>
      </c>
      <c r="AE313" s="58">
        <f>G313*(1-0.62904717853839)</f>
        <v>0</v>
      </c>
      <c r="AL313" s="58">
        <f>F313*AD313</f>
        <v>0</v>
      </c>
      <c r="AM313" s="58">
        <f>F313*AE313</f>
        <v>0</v>
      </c>
      <c r="AN313" s="59" t="s">
        <v>1617</v>
      </c>
      <c r="AO313" s="59" t="s">
        <v>1631</v>
      </c>
      <c r="AP313" s="47" t="s">
        <v>1637</v>
      </c>
    </row>
    <row r="314" spans="1:42" x14ac:dyDescent="0.2">
      <c r="D314" s="60" t="s">
        <v>1296</v>
      </c>
      <c r="F314" s="61">
        <v>1</v>
      </c>
    </row>
    <row r="315" spans="1:42" x14ac:dyDescent="0.2">
      <c r="A315" s="62" t="s">
        <v>158</v>
      </c>
      <c r="B315" s="62" t="s">
        <v>1171</v>
      </c>
      <c r="C315" s="62" t="s">
        <v>1201</v>
      </c>
      <c r="D315" s="95" t="s">
        <v>1718</v>
      </c>
      <c r="E315" s="62" t="s">
        <v>1577</v>
      </c>
      <c r="F315" s="63">
        <v>1</v>
      </c>
      <c r="G315" s="63">
        <v>0</v>
      </c>
      <c r="H315" s="63">
        <f>ROUND(F315*AD315,2)</f>
        <v>0</v>
      </c>
      <c r="I315" s="63">
        <f>J315-H315</f>
        <v>0</v>
      </c>
      <c r="J315" s="63">
        <f>ROUND(F315*G315,2)</f>
        <v>0</v>
      </c>
      <c r="K315" s="63">
        <v>1.4500000000000001E-2</v>
      </c>
      <c r="L315" s="63">
        <f>F315*K315</f>
        <v>1.4500000000000001E-2</v>
      </c>
      <c r="M315" s="64" t="s">
        <v>1598</v>
      </c>
      <c r="N315" s="63">
        <f>IF(M315="5",I315,0)</f>
        <v>0</v>
      </c>
      <c r="Y315" s="63">
        <f>IF(AC315=0,J315,0)</f>
        <v>0</v>
      </c>
      <c r="Z315" s="63">
        <f>IF(AC315=15,J315,0)</f>
        <v>0</v>
      </c>
      <c r="AA315" s="63">
        <f>IF(AC315=21,J315,0)</f>
        <v>0</v>
      </c>
      <c r="AC315" s="58">
        <v>21</v>
      </c>
      <c r="AD315" s="58">
        <f>G315*1</f>
        <v>0</v>
      </c>
      <c r="AE315" s="58">
        <f>G315*(1-1)</f>
        <v>0</v>
      </c>
      <c r="AL315" s="58">
        <f>F315*AD315</f>
        <v>0</v>
      </c>
      <c r="AM315" s="58">
        <f>F315*AE315</f>
        <v>0</v>
      </c>
      <c r="AN315" s="59" t="s">
        <v>1617</v>
      </c>
      <c r="AO315" s="59" t="s">
        <v>1631</v>
      </c>
      <c r="AP315" s="47" t="s">
        <v>1637</v>
      </c>
    </row>
    <row r="316" spans="1:42" x14ac:dyDescent="0.2">
      <c r="D316" s="60" t="s">
        <v>1296</v>
      </c>
      <c r="F316" s="61">
        <v>1</v>
      </c>
    </row>
    <row r="317" spans="1:42" x14ac:dyDescent="0.2">
      <c r="A317" s="62" t="s">
        <v>159</v>
      </c>
      <c r="B317" s="62" t="s">
        <v>1171</v>
      </c>
      <c r="C317" s="62" t="s">
        <v>1202</v>
      </c>
      <c r="D317" s="62" t="s">
        <v>1707</v>
      </c>
      <c r="E317" s="62" t="s">
        <v>1577</v>
      </c>
      <c r="F317" s="63">
        <v>1</v>
      </c>
      <c r="G317" s="63">
        <v>0</v>
      </c>
      <c r="H317" s="63">
        <f>ROUND(F317*AD317,2)</f>
        <v>0</v>
      </c>
      <c r="I317" s="63">
        <f>J317-H317</f>
        <v>0</v>
      </c>
      <c r="J317" s="63">
        <f>ROUND(F317*G317,2)</f>
        <v>0</v>
      </c>
      <c r="K317" s="63">
        <v>1E-3</v>
      </c>
      <c r="L317" s="63">
        <f>F317*K317</f>
        <v>1E-3</v>
      </c>
      <c r="M317" s="64" t="s">
        <v>1598</v>
      </c>
      <c r="N317" s="63">
        <f>IF(M317="5",I317,0)</f>
        <v>0</v>
      </c>
      <c r="Y317" s="63">
        <f>IF(AC317=0,J317,0)</f>
        <v>0</v>
      </c>
      <c r="Z317" s="63">
        <f>IF(AC317=15,J317,0)</f>
        <v>0</v>
      </c>
      <c r="AA317" s="63">
        <f>IF(AC317=21,J317,0)</f>
        <v>0</v>
      </c>
      <c r="AC317" s="58">
        <v>21</v>
      </c>
      <c r="AD317" s="58">
        <f>G317*1</f>
        <v>0</v>
      </c>
      <c r="AE317" s="58">
        <f>G317*(1-1)</f>
        <v>0</v>
      </c>
      <c r="AL317" s="58">
        <f>F317*AD317</f>
        <v>0</v>
      </c>
      <c r="AM317" s="58">
        <f>F317*AE317</f>
        <v>0</v>
      </c>
      <c r="AN317" s="59" t="s">
        <v>1617</v>
      </c>
      <c r="AO317" s="59" t="s">
        <v>1631</v>
      </c>
      <c r="AP317" s="47" t="s">
        <v>1637</v>
      </c>
    </row>
    <row r="318" spans="1:42" x14ac:dyDescent="0.2">
      <c r="D318" s="60" t="s">
        <v>1296</v>
      </c>
      <c r="F318" s="61">
        <v>1</v>
      </c>
    </row>
    <row r="319" spans="1:42" x14ac:dyDescent="0.2">
      <c r="A319" s="55" t="s">
        <v>160</v>
      </c>
      <c r="B319" s="55" t="s">
        <v>1171</v>
      </c>
      <c r="C319" s="55" t="s">
        <v>1262</v>
      </c>
      <c r="D319" s="55" t="s">
        <v>1381</v>
      </c>
      <c r="E319" s="55" t="s">
        <v>1578</v>
      </c>
      <c r="F319" s="56">
        <v>1</v>
      </c>
      <c r="G319" s="56">
        <v>0</v>
      </c>
      <c r="H319" s="56">
        <f>ROUND(F319*AD319,2)</f>
        <v>0</v>
      </c>
      <c r="I319" s="56">
        <f>J319-H319</f>
        <v>0</v>
      </c>
      <c r="J319" s="56">
        <f>ROUND(F319*G319,2)</f>
        <v>0</v>
      </c>
      <c r="K319" s="56">
        <v>1.7000000000000001E-4</v>
      </c>
      <c r="L319" s="56">
        <f>F319*K319</f>
        <v>1.7000000000000001E-4</v>
      </c>
      <c r="M319" s="57" t="s">
        <v>7</v>
      </c>
      <c r="N319" s="56">
        <f>IF(M319="5",I319,0)</f>
        <v>0</v>
      </c>
      <c r="Y319" s="56">
        <f>IF(AC319=0,J319,0)</f>
        <v>0</v>
      </c>
      <c r="Z319" s="56">
        <f>IF(AC319=15,J319,0)</f>
        <v>0</v>
      </c>
      <c r="AA319" s="56">
        <f>IF(AC319=21,J319,0)</f>
        <v>0</v>
      </c>
      <c r="AC319" s="58">
        <v>21</v>
      </c>
      <c r="AD319" s="58">
        <f>G319*0.503959731543624</f>
        <v>0</v>
      </c>
      <c r="AE319" s="58">
        <f>G319*(1-0.503959731543624)</f>
        <v>0</v>
      </c>
      <c r="AL319" s="58">
        <f>F319*AD319</f>
        <v>0</v>
      </c>
      <c r="AM319" s="58">
        <f>F319*AE319</f>
        <v>0</v>
      </c>
      <c r="AN319" s="59" t="s">
        <v>1617</v>
      </c>
      <c r="AO319" s="59" t="s">
        <v>1631</v>
      </c>
      <c r="AP319" s="47" t="s">
        <v>1637</v>
      </c>
    </row>
    <row r="320" spans="1:42" x14ac:dyDescent="0.2">
      <c r="D320" s="60" t="s">
        <v>1296</v>
      </c>
      <c r="F320" s="61">
        <v>1</v>
      </c>
    </row>
    <row r="321" spans="1:42" x14ac:dyDescent="0.2">
      <c r="A321" s="55" t="s">
        <v>161</v>
      </c>
      <c r="B321" s="55" t="s">
        <v>1171</v>
      </c>
      <c r="C321" s="55" t="s">
        <v>1263</v>
      </c>
      <c r="D321" s="96" t="s">
        <v>1719</v>
      </c>
      <c r="E321" s="55" t="s">
        <v>1579</v>
      </c>
      <c r="F321" s="56">
        <v>1.2</v>
      </c>
      <c r="G321" s="56">
        <v>0</v>
      </c>
      <c r="H321" s="56">
        <f>ROUND(F321*AD321,2)</f>
        <v>0</v>
      </c>
      <c r="I321" s="56">
        <f>J321-H321</f>
        <v>0</v>
      </c>
      <c r="J321" s="56">
        <f>ROUND(F321*G321,2)</f>
        <v>0</v>
      </c>
      <c r="K321" s="56">
        <v>8.9999999999999993E-3</v>
      </c>
      <c r="L321" s="56">
        <f>F321*K321</f>
        <v>1.0799999999999999E-2</v>
      </c>
      <c r="M321" s="57" t="s">
        <v>7</v>
      </c>
      <c r="N321" s="56">
        <f>IF(M321="5",I321,0)</f>
        <v>0</v>
      </c>
      <c r="Y321" s="56">
        <f>IF(AC321=0,J321,0)</f>
        <v>0</v>
      </c>
      <c r="Z321" s="56">
        <f>IF(AC321=15,J321,0)</f>
        <v>0</v>
      </c>
      <c r="AA321" s="56">
        <f>IF(AC321=21,J321,0)</f>
        <v>0</v>
      </c>
      <c r="AC321" s="58">
        <v>21</v>
      </c>
      <c r="AD321" s="58">
        <f>G321*1</f>
        <v>0</v>
      </c>
      <c r="AE321" s="58">
        <f>G321*(1-1)</f>
        <v>0</v>
      </c>
      <c r="AL321" s="58">
        <f>F321*AD321</f>
        <v>0</v>
      </c>
      <c r="AM321" s="58">
        <f>F321*AE321</f>
        <v>0</v>
      </c>
      <c r="AN321" s="59" t="s">
        <v>1617</v>
      </c>
      <c r="AO321" s="59" t="s">
        <v>1631</v>
      </c>
      <c r="AP321" s="47" t="s">
        <v>1637</v>
      </c>
    </row>
    <row r="322" spans="1:42" x14ac:dyDescent="0.2">
      <c r="D322" s="60" t="s">
        <v>1382</v>
      </c>
      <c r="F322" s="61">
        <v>1.2</v>
      </c>
    </row>
    <row r="323" spans="1:42" x14ac:dyDescent="0.2">
      <c r="A323" s="55" t="s">
        <v>162</v>
      </c>
      <c r="B323" s="55" t="s">
        <v>1171</v>
      </c>
      <c r="C323" s="55" t="s">
        <v>1264</v>
      </c>
      <c r="D323" s="55" t="s">
        <v>1704</v>
      </c>
      <c r="E323" s="55" t="s">
        <v>1577</v>
      </c>
      <c r="F323" s="56">
        <v>1</v>
      </c>
      <c r="G323" s="56">
        <v>0</v>
      </c>
      <c r="H323" s="56">
        <f>ROUND(F323*AD323,2)</f>
        <v>0</v>
      </c>
      <c r="I323" s="56">
        <f>J323-H323</f>
        <v>0</v>
      </c>
      <c r="J323" s="56">
        <f>ROUND(F323*G323,2)</f>
        <v>0</v>
      </c>
      <c r="K323" s="56">
        <v>7.0000000000000001E-3</v>
      </c>
      <c r="L323" s="56">
        <f>F323*K323</f>
        <v>7.0000000000000001E-3</v>
      </c>
      <c r="M323" s="57" t="s">
        <v>7</v>
      </c>
      <c r="N323" s="56">
        <f>IF(M323="5",I323,0)</f>
        <v>0</v>
      </c>
      <c r="Y323" s="56">
        <f>IF(AC323=0,J323,0)</f>
        <v>0</v>
      </c>
      <c r="Z323" s="56">
        <f>IF(AC323=15,J323,0)</f>
        <v>0</v>
      </c>
      <c r="AA323" s="56">
        <f>IF(AC323=21,J323,0)</f>
        <v>0</v>
      </c>
      <c r="AC323" s="58">
        <v>21</v>
      </c>
      <c r="AD323" s="58">
        <f>G323*1</f>
        <v>0</v>
      </c>
      <c r="AE323" s="58">
        <f>G323*(1-1)</f>
        <v>0</v>
      </c>
      <c r="AL323" s="58">
        <f>F323*AD323</f>
        <v>0</v>
      </c>
      <c r="AM323" s="58">
        <f>F323*AE323</f>
        <v>0</v>
      </c>
      <c r="AN323" s="59" t="s">
        <v>1617</v>
      </c>
      <c r="AO323" s="59" t="s">
        <v>1631</v>
      </c>
      <c r="AP323" s="47" t="s">
        <v>1637</v>
      </c>
    </row>
    <row r="324" spans="1:42" x14ac:dyDescent="0.2">
      <c r="D324" s="60" t="s">
        <v>1296</v>
      </c>
      <c r="F324" s="61">
        <v>1</v>
      </c>
    </row>
    <row r="325" spans="1:42" x14ac:dyDescent="0.2">
      <c r="A325" s="55" t="s">
        <v>163</v>
      </c>
      <c r="B325" s="55" t="s">
        <v>1171</v>
      </c>
      <c r="C325" s="55" t="s">
        <v>1265</v>
      </c>
      <c r="D325" s="97" t="s">
        <v>1720</v>
      </c>
      <c r="E325" s="55" t="s">
        <v>1577</v>
      </c>
      <c r="F325" s="56">
        <v>1</v>
      </c>
      <c r="G325" s="56">
        <v>0</v>
      </c>
      <c r="H325" s="56">
        <f>ROUND(F325*AD325,2)</f>
        <v>0</v>
      </c>
      <c r="I325" s="56">
        <f>J325-H325</f>
        <v>0</v>
      </c>
      <c r="J325" s="56">
        <f>ROUND(F325*G325,2)</f>
        <v>0</v>
      </c>
      <c r="K325" s="56">
        <v>2.7999999999999998E-4</v>
      </c>
      <c r="L325" s="56">
        <f>F325*K325</f>
        <v>2.7999999999999998E-4</v>
      </c>
      <c r="M325" s="57" t="s">
        <v>7</v>
      </c>
      <c r="N325" s="56">
        <f>IF(M325="5",I325,0)</f>
        <v>0</v>
      </c>
      <c r="Y325" s="56">
        <f>IF(AC325=0,J325,0)</f>
        <v>0</v>
      </c>
      <c r="Z325" s="56">
        <f>IF(AC325=15,J325,0)</f>
        <v>0</v>
      </c>
      <c r="AA325" s="56">
        <f>IF(AC325=21,J325,0)</f>
        <v>0</v>
      </c>
      <c r="AC325" s="58">
        <v>21</v>
      </c>
      <c r="AD325" s="58">
        <f>G325*1</f>
        <v>0</v>
      </c>
      <c r="AE325" s="58">
        <f>G325*(1-1)</f>
        <v>0</v>
      </c>
      <c r="AL325" s="58">
        <f>F325*AD325</f>
        <v>0</v>
      </c>
      <c r="AM325" s="58">
        <f>F325*AE325</f>
        <v>0</v>
      </c>
      <c r="AN325" s="59" t="s">
        <v>1617</v>
      </c>
      <c r="AO325" s="59" t="s">
        <v>1631</v>
      </c>
      <c r="AP325" s="47" t="s">
        <v>1637</v>
      </c>
    </row>
    <row r="326" spans="1:42" x14ac:dyDescent="0.2">
      <c r="D326" s="60" t="s">
        <v>1296</v>
      </c>
      <c r="F326" s="61">
        <v>1</v>
      </c>
    </row>
    <row r="327" spans="1:42" x14ac:dyDescent="0.2">
      <c r="A327" s="55" t="s">
        <v>164</v>
      </c>
      <c r="B327" s="55" t="s">
        <v>1171</v>
      </c>
      <c r="C327" s="55" t="s">
        <v>1266</v>
      </c>
      <c r="D327" s="98" t="s">
        <v>1721</v>
      </c>
      <c r="E327" s="55" t="s">
        <v>1577</v>
      </c>
      <c r="F327" s="56">
        <v>1</v>
      </c>
      <c r="G327" s="56">
        <v>0</v>
      </c>
      <c r="H327" s="56">
        <f>ROUND(F327*AD327,2)</f>
        <v>0</v>
      </c>
      <c r="I327" s="56">
        <f>J327-H327</f>
        <v>0</v>
      </c>
      <c r="J327" s="56">
        <f>ROUND(F327*G327,2)</f>
        <v>0</v>
      </c>
      <c r="K327" s="56">
        <v>1.1000000000000001E-3</v>
      </c>
      <c r="L327" s="56">
        <f>F327*K327</f>
        <v>1.1000000000000001E-3</v>
      </c>
      <c r="M327" s="57" t="s">
        <v>7</v>
      </c>
      <c r="N327" s="56">
        <f>IF(M327="5",I327,0)</f>
        <v>0</v>
      </c>
      <c r="Y327" s="56">
        <f>IF(AC327=0,J327,0)</f>
        <v>0</v>
      </c>
      <c r="Z327" s="56">
        <f>IF(AC327=15,J327,0)</f>
        <v>0</v>
      </c>
      <c r="AA327" s="56">
        <f>IF(AC327=21,J327,0)</f>
        <v>0</v>
      </c>
      <c r="AC327" s="58">
        <v>21</v>
      </c>
      <c r="AD327" s="58">
        <f>G327*1</f>
        <v>0</v>
      </c>
      <c r="AE327" s="58">
        <f>G327*(1-1)</f>
        <v>0</v>
      </c>
      <c r="AL327" s="58">
        <f>F327*AD327</f>
        <v>0</v>
      </c>
      <c r="AM327" s="58">
        <f>F327*AE327</f>
        <v>0</v>
      </c>
      <c r="AN327" s="59" t="s">
        <v>1617</v>
      </c>
      <c r="AO327" s="59" t="s">
        <v>1631</v>
      </c>
      <c r="AP327" s="47" t="s">
        <v>1637</v>
      </c>
    </row>
    <row r="328" spans="1:42" x14ac:dyDescent="0.2">
      <c r="D328" s="60" t="s">
        <v>1296</v>
      </c>
      <c r="F328" s="61">
        <v>1</v>
      </c>
    </row>
    <row r="329" spans="1:42" x14ac:dyDescent="0.2">
      <c r="A329" s="55" t="s">
        <v>165</v>
      </c>
      <c r="B329" s="55" t="s">
        <v>1171</v>
      </c>
      <c r="C329" s="55" t="s">
        <v>1267</v>
      </c>
      <c r="D329" s="55" t="s">
        <v>1383</v>
      </c>
      <c r="E329" s="55" t="s">
        <v>1577</v>
      </c>
      <c r="F329" s="56">
        <v>1</v>
      </c>
      <c r="G329" s="56">
        <v>0</v>
      </c>
      <c r="H329" s="56">
        <f>ROUND(F329*AD329,2)</f>
        <v>0</v>
      </c>
      <c r="I329" s="56">
        <f>J329-H329</f>
        <v>0</v>
      </c>
      <c r="J329" s="56">
        <f>ROUND(F329*G329,2)</f>
        <v>0</v>
      </c>
      <c r="K329" s="56">
        <v>1.2999999999999999E-4</v>
      </c>
      <c r="L329" s="56">
        <f>F329*K329</f>
        <v>1.2999999999999999E-4</v>
      </c>
      <c r="M329" s="57" t="s">
        <v>7</v>
      </c>
      <c r="N329" s="56">
        <f>IF(M329="5",I329,0)</f>
        <v>0</v>
      </c>
      <c r="Y329" s="56">
        <f>IF(AC329=0,J329,0)</f>
        <v>0</v>
      </c>
      <c r="Z329" s="56">
        <f>IF(AC329=15,J329,0)</f>
        <v>0</v>
      </c>
      <c r="AA329" s="56">
        <f>IF(AC329=21,J329,0)</f>
        <v>0</v>
      </c>
      <c r="AC329" s="58">
        <v>21</v>
      </c>
      <c r="AD329" s="58">
        <f>G329*0.234411764705882</f>
        <v>0</v>
      </c>
      <c r="AE329" s="58">
        <f>G329*(1-0.234411764705882)</f>
        <v>0</v>
      </c>
      <c r="AL329" s="58">
        <f>F329*AD329</f>
        <v>0</v>
      </c>
      <c r="AM329" s="58">
        <f>F329*AE329</f>
        <v>0</v>
      </c>
      <c r="AN329" s="59" t="s">
        <v>1617</v>
      </c>
      <c r="AO329" s="59" t="s">
        <v>1631</v>
      </c>
      <c r="AP329" s="47" t="s">
        <v>1637</v>
      </c>
    </row>
    <row r="330" spans="1:42" x14ac:dyDescent="0.2">
      <c r="D330" s="60" t="s">
        <v>1296</v>
      </c>
      <c r="F330" s="61">
        <v>1</v>
      </c>
    </row>
    <row r="331" spans="1:42" x14ac:dyDescent="0.2">
      <c r="A331" s="55" t="s">
        <v>166</v>
      </c>
      <c r="B331" s="55" t="s">
        <v>1171</v>
      </c>
      <c r="C331" s="55" t="s">
        <v>1268</v>
      </c>
      <c r="D331" s="99" t="s">
        <v>1722</v>
      </c>
      <c r="E331" s="55" t="s">
        <v>1577</v>
      </c>
      <c r="F331" s="56">
        <v>1</v>
      </c>
      <c r="G331" s="56">
        <v>0</v>
      </c>
      <c r="H331" s="56">
        <f>ROUND(F331*AD331,2)</f>
        <v>0</v>
      </c>
      <c r="I331" s="56">
        <f>J331-H331</f>
        <v>0</v>
      </c>
      <c r="J331" s="56">
        <f>ROUND(F331*G331,2)</f>
        <v>0</v>
      </c>
      <c r="K331" s="56">
        <v>6.9999999999999999E-4</v>
      </c>
      <c r="L331" s="56">
        <f>F331*K331</f>
        <v>6.9999999999999999E-4</v>
      </c>
      <c r="M331" s="57" t="s">
        <v>7</v>
      </c>
      <c r="N331" s="56">
        <f>IF(M331="5",I331,0)</f>
        <v>0</v>
      </c>
      <c r="Y331" s="56">
        <f>IF(AC331=0,J331,0)</f>
        <v>0</v>
      </c>
      <c r="Z331" s="56">
        <f>IF(AC331=15,J331,0)</f>
        <v>0</v>
      </c>
      <c r="AA331" s="56">
        <f>IF(AC331=21,J331,0)</f>
        <v>0</v>
      </c>
      <c r="AC331" s="58">
        <v>21</v>
      </c>
      <c r="AD331" s="58">
        <f>G331*1</f>
        <v>0</v>
      </c>
      <c r="AE331" s="58">
        <f>G331*(1-1)</f>
        <v>0</v>
      </c>
      <c r="AL331" s="58">
        <f>F331*AD331</f>
        <v>0</v>
      </c>
      <c r="AM331" s="58">
        <f>F331*AE331</f>
        <v>0</v>
      </c>
      <c r="AN331" s="59" t="s">
        <v>1617</v>
      </c>
      <c r="AO331" s="59" t="s">
        <v>1631</v>
      </c>
      <c r="AP331" s="47" t="s">
        <v>1637</v>
      </c>
    </row>
    <row r="332" spans="1:42" x14ac:dyDescent="0.2">
      <c r="D332" s="60" t="s">
        <v>1296</v>
      </c>
      <c r="F332" s="61">
        <v>1</v>
      </c>
    </row>
    <row r="333" spans="1:42" x14ac:dyDescent="0.2">
      <c r="A333" s="55" t="s">
        <v>167</v>
      </c>
      <c r="B333" s="55" t="s">
        <v>1171</v>
      </c>
      <c r="C333" s="55" t="s">
        <v>1209</v>
      </c>
      <c r="D333" s="55" t="s">
        <v>1301</v>
      </c>
      <c r="E333" s="55" t="s">
        <v>1575</v>
      </c>
      <c r="F333" s="56">
        <v>7.0000000000000007E-2</v>
      </c>
      <c r="G333" s="56">
        <v>0</v>
      </c>
      <c r="H333" s="56">
        <f>ROUND(F333*AD333,2)</f>
        <v>0</v>
      </c>
      <c r="I333" s="56">
        <f>J333-H333</f>
        <v>0</v>
      </c>
      <c r="J333" s="56">
        <f>ROUND(F333*G333,2)</f>
        <v>0</v>
      </c>
      <c r="K333" s="56">
        <v>0</v>
      </c>
      <c r="L333" s="56">
        <f>F333*K333</f>
        <v>0</v>
      </c>
      <c r="M333" s="57" t="s">
        <v>11</v>
      </c>
      <c r="N333" s="56">
        <f>IF(M333="5",I333,0)</f>
        <v>0</v>
      </c>
      <c r="Y333" s="56">
        <f>IF(AC333=0,J333,0)</f>
        <v>0</v>
      </c>
      <c r="Z333" s="56">
        <f>IF(AC333=15,J333,0)</f>
        <v>0</v>
      </c>
      <c r="AA333" s="56">
        <f>IF(AC333=21,J333,0)</f>
        <v>0</v>
      </c>
      <c r="AC333" s="58">
        <v>21</v>
      </c>
      <c r="AD333" s="58">
        <f>G333*0</f>
        <v>0</v>
      </c>
      <c r="AE333" s="58">
        <f>G333*(1-0)</f>
        <v>0</v>
      </c>
      <c r="AL333" s="58">
        <f>F333*AD333</f>
        <v>0</v>
      </c>
      <c r="AM333" s="58">
        <f>F333*AE333</f>
        <v>0</v>
      </c>
      <c r="AN333" s="59" t="s">
        <v>1617</v>
      </c>
      <c r="AO333" s="59" t="s">
        <v>1631</v>
      </c>
      <c r="AP333" s="47" t="s">
        <v>1637</v>
      </c>
    </row>
    <row r="334" spans="1:42" x14ac:dyDescent="0.2">
      <c r="D334" s="60" t="s">
        <v>1384</v>
      </c>
      <c r="F334" s="61">
        <v>7.0000000000000007E-2</v>
      </c>
    </row>
    <row r="335" spans="1:42" x14ac:dyDescent="0.2">
      <c r="A335" s="52"/>
      <c r="B335" s="53" t="s">
        <v>1171</v>
      </c>
      <c r="C335" s="53" t="s">
        <v>765</v>
      </c>
      <c r="D335" s="248" t="s">
        <v>1304</v>
      </c>
      <c r="E335" s="249"/>
      <c r="F335" s="249"/>
      <c r="G335" s="249"/>
      <c r="H335" s="54">
        <f>SUM(H336:H343)</f>
        <v>0</v>
      </c>
      <c r="I335" s="54">
        <f>SUM(I336:I343)</f>
        <v>0</v>
      </c>
      <c r="J335" s="54">
        <f>H335+I335</f>
        <v>0</v>
      </c>
      <c r="K335" s="47"/>
      <c r="L335" s="54">
        <f>SUM(L336:L343)</f>
        <v>9.2840000000000006E-2</v>
      </c>
      <c r="O335" s="54">
        <f>IF(P335="PR",J335,SUM(N336:N343))</f>
        <v>0</v>
      </c>
      <c r="P335" s="47" t="s">
        <v>1602</v>
      </c>
      <c r="Q335" s="54">
        <f>IF(P335="HS",H335,0)</f>
        <v>0</v>
      </c>
      <c r="R335" s="54">
        <f>IF(P335="HS",I335-O335,0)</f>
        <v>0</v>
      </c>
      <c r="S335" s="54">
        <f>IF(P335="PS",H335,0)</f>
        <v>0</v>
      </c>
      <c r="T335" s="54">
        <f>IF(P335="PS",I335-O335,0)</f>
        <v>0</v>
      </c>
      <c r="U335" s="54">
        <f>IF(P335="MP",H335,0)</f>
        <v>0</v>
      </c>
      <c r="V335" s="54">
        <f>IF(P335="MP",I335-O335,0)</f>
        <v>0</v>
      </c>
      <c r="W335" s="54">
        <f>IF(P335="OM",H335,0)</f>
        <v>0</v>
      </c>
      <c r="X335" s="47" t="s">
        <v>1171</v>
      </c>
      <c r="AH335" s="54">
        <f>SUM(Y336:Y343)</f>
        <v>0</v>
      </c>
      <c r="AI335" s="54">
        <f>SUM(Z336:Z343)</f>
        <v>0</v>
      </c>
      <c r="AJ335" s="54">
        <f>SUM(AA336:AA343)</f>
        <v>0</v>
      </c>
    </row>
    <row r="336" spans="1:42" x14ac:dyDescent="0.2">
      <c r="A336" s="55" t="s">
        <v>168</v>
      </c>
      <c r="B336" s="55" t="s">
        <v>1171</v>
      </c>
      <c r="C336" s="55" t="s">
        <v>1210</v>
      </c>
      <c r="D336" s="100" t="s">
        <v>1723</v>
      </c>
      <c r="E336" s="55" t="s">
        <v>1574</v>
      </c>
      <c r="F336" s="56">
        <v>4.4000000000000004</v>
      </c>
      <c r="G336" s="56">
        <v>0</v>
      </c>
      <c r="H336" s="56">
        <f>ROUND(F336*AD336,2)</f>
        <v>0</v>
      </c>
      <c r="I336" s="56">
        <f>J336-H336</f>
        <v>0</v>
      </c>
      <c r="J336" s="56">
        <f>ROUND(F336*G336,2)</f>
        <v>0</v>
      </c>
      <c r="K336" s="56">
        <v>3.5000000000000001E-3</v>
      </c>
      <c r="L336" s="56">
        <f>F336*K336</f>
        <v>1.5400000000000002E-2</v>
      </c>
      <c r="M336" s="57" t="s">
        <v>7</v>
      </c>
      <c r="N336" s="56">
        <f>IF(M336="5",I336,0)</f>
        <v>0</v>
      </c>
      <c r="Y336" s="56">
        <f>IF(AC336=0,J336,0)</f>
        <v>0</v>
      </c>
      <c r="Z336" s="56">
        <f>IF(AC336=15,J336,0)</f>
        <v>0</v>
      </c>
      <c r="AA336" s="56">
        <f>IF(AC336=21,J336,0)</f>
        <v>0</v>
      </c>
      <c r="AC336" s="58">
        <v>21</v>
      </c>
      <c r="AD336" s="58">
        <f>G336*0.372054263565891</f>
        <v>0</v>
      </c>
      <c r="AE336" s="58">
        <f>G336*(1-0.372054263565891)</f>
        <v>0</v>
      </c>
      <c r="AL336" s="58">
        <f>F336*AD336</f>
        <v>0</v>
      </c>
      <c r="AM336" s="58">
        <f>F336*AE336</f>
        <v>0</v>
      </c>
      <c r="AN336" s="59" t="s">
        <v>1618</v>
      </c>
      <c r="AO336" s="59" t="s">
        <v>1632</v>
      </c>
      <c r="AP336" s="47" t="s">
        <v>1637</v>
      </c>
    </row>
    <row r="337" spans="1:42" x14ac:dyDescent="0.2">
      <c r="D337" s="60" t="s">
        <v>1385</v>
      </c>
      <c r="F337" s="61">
        <v>1.37</v>
      </c>
    </row>
    <row r="338" spans="1:42" x14ac:dyDescent="0.2">
      <c r="D338" s="60" t="s">
        <v>1386</v>
      </c>
      <c r="F338" s="61">
        <v>3.03</v>
      </c>
    </row>
    <row r="339" spans="1:42" x14ac:dyDescent="0.2">
      <c r="A339" s="55" t="s">
        <v>169</v>
      </c>
      <c r="B339" s="55" t="s">
        <v>1171</v>
      </c>
      <c r="C339" s="55" t="s">
        <v>1211</v>
      </c>
      <c r="D339" s="55" t="s">
        <v>1306</v>
      </c>
      <c r="E339" s="55" t="s">
        <v>1574</v>
      </c>
      <c r="F339" s="56">
        <v>4.4000000000000004</v>
      </c>
      <c r="G339" s="56">
        <v>0</v>
      </c>
      <c r="H339" s="56">
        <f>ROUND(F339*AD339,2)</f>
        <v>0</v>
      </c>
      <c r="I339" s="56">
        <f>J339-H339</f>
        <v>0</v>
      </c>
      <c r="J339" s="56">
        <f>ROUND(F339*G339,2)</f>
        <v>0</v>
      </c>
      <c r="K339" s="56">
        <v>8.0000000000000004E-4</v>
      </c>
      <c r="L339" s="56">
        <f>F339*K339</f>
        <v>3.5200000000000006E-3</v>
      </c>
      <c r="M339" s="57" t="s">
        <v>7</v>
      </c>
      <c r="N339" s="56">
        <f>IF(M339="5",I339,0)</f>
        <v>0</v>
      </c>
      <c r="Y339" s="56">
        <f>IF(AC339=0,J339,0)</f>
        <v>0</v>
      </c>
      <c r="Z339" s="56">
        <f>IF(AC339=15,J339,0)</f>
        <v>0</v>
      </c>
      <c r="AA339" s="56">
        <f>IF(AC339=21,J339,0)</f>
        <v>0</v>
      </c>
      <c r="AC339" s="58">
        <v>21</v>
      </c>
      <c r="AD339" s="58">
        <f>G339*1</f>
        <v>0</v>
      </c>
      <c r="AE339" s="58">
        <f>G339*(1-1)</f>
        <v>0</v>
      </c>
      <c r="AL339" s="58">
        <f>F339*AD339</f>
        <v>0</v>
      </c>
      <c r="AM339" s="58">
        <f>F339*AE339</f>
        <v>0</v>
      </c>
      <c r="AN339" s="59" t="s">
        <v>1618</v>
      </c>
      <c r="AO339" s="59" t="s">
        <v>1632</v>
      </c>
      <c r="AP339" s="47" t="s">
        <v>1637</v>
      </c>
    </row>
    <row r="340" spans="1:42" x14ac:dyDescent="0.2">
      <c r="D340" s="60" t="s">
        <v>1373</v>
      </c>
      <c r="F340" s="61">
        <v>4.4000000000000004</v>
      </c>
    </row>
    <row r="341" spans="1:42" x14ac:dyDescent="0.2">
      <c r="A341" s="62" t="s">
        <v>170</v>
      </c>
      <c r="B341" s="62" t="s">
        <v>1171</v>
      </c>
      <c r="C341" s="62" t="s">
        <v>1212</v>
      </c>
      <c r="D341" s="101" t="s">
        <v>1724</v>
      </c>
      <c r="E341" s="62" t="s">
        <v>1574</v>
      </c>
      <c r="F341" s="63">
        <v>4.62</v>
      </c>
      <c r="G341" s="63">
        <v>0</v>
      </c>
      <c r="H341" s="63">
        <f>ROUND(F341*AD341,2)</f>
        <v>0</v>
      </c>
      <c r="I341" s="63">
        <f>J341-H341</f>
        <v>0</v>
      </c>
      <c r="J341" s="63">
        <f>ROUND(F341*G341,2)</f>
        <v>0</v>
      </c>
      <c r="K341" s="63">
        <v>1.6E-2</v>
      </c>
      <c r="L341" s="63">
        <f>F341*K341</f>
        <v>7.392E-2</v>
      </c>
      <c r="M341" s="64" t="s">
        <v>1598</v>
      </c>
      <c r="N341" s="63">
        <f>IF(M341="5",I341,0)</f>
        <v>0</v>
      </c>
      <c r="Y341" s="63">
        <f>IF(AC341=0,J341,0)</f>
        <v>0</v>
      </c>
      <c r="Z341" s="63">
        <f>IF(AC341=15,J341,0)</f>
        <v>0</v>
      </c>
      <c r="AA341" s="63">
        <f>IF(AC341=21,J341,0)</f>
        <v>0</v>
      </c>
      <c r="AC341" s="58">
        <v>21</v>
      </c>
      <c r="AD341" s="58">
        <f>G341*1</f>
        <v>0</v>
      </c>
      <c r="AE341" s="58">
        <f>G341*(1-1)</f>
        <v>0</v>
      </c>
      <c r="AL341" s="58">
        <f>F341*AD341</f>
        <v>0</v>
      </c>
      <c r="AM341" s="58">
        <f>F341*AE341</f>
        <v>0</v>
      </c>
      <c r="AN341" s="59" t="s">
        <v>1618</v>
      </c>
      <c r="AO341" s="59" t="s">
        <v>1632</v>
      </c>
      <c r="AP341" s="47" t="s">
        <v>1637</v>
      </c>
    </row>
    <row r="342" spans="1:42" x14ac:dyDescent="0.2">
      <c r="D342" s="60" t="s">
        <v>1387</v>
      </c>
      <c r="F342" s="61">
        <v>4.62</v>
      </c>
    </row>
    <row r="343" spans="1:42" x14ac:dyDescent="0.2">
      <c r="A343" s="55" t="s">
        <v>171</v>
      </c>
      <c r="B343" s="55" t="s">
        <v>1171</v>
      </c>
      <c r="C343" s="55" t="s">
        <v>1213</v>
      </c>
      <c r="D343" s="55" t="s">
        <v>1308</v>
      </c>
      <c r="E343" s="55" t="s">
        <v>1575</v>
      </c>
      <c r="F343" s="56">
        <v>0.09</v>
      </c>
      <c r="G343" s="56">
        <v>0</v>
      </c>
      <c r="H343" s="56">
        <f>ROUND(F343*AD343,2)</f>
        <v>0</v>
      </c>
      <c r="I343" s="56">
        <f>J343-H343</f>
        <v>0</v>
      </c>
      <c r="J343" s="56">
        <f>ROUND(F343*G343,2)</f>
        <v>0</v>
      </c>
      <c r="K343" s="56">
        <v>0</v>
      </c>
      <c r="L343" s="56">
        <f>F343*K343</f>
        <v>0</v>
      </c>
      <c r="M343" s="57" t="s">
        <v>11</v>
      </c>
      <c r="N343" s="56">
        <f>IF(M343="5",I343,0)</f>
        <v>0</v>
      </c>
      <c r="Y343" s="56">
        <f>IF(AC343=0,J343,0)</f>
        <v>0</v>
      </c>
      <c r="Z343" s="56">
        <f>IF(AC343=15,J343,0)</f>
        <v>0</v>
      </c>
      <c r="AA343" s="56">
        <f>IF(AC343=21,J343,0)</f>
        <v>0</v>
      </c>
      <c r="AC343" s="58">
        <v>21</v>
      </c>
      <c r="AD343" s="58">
        <f>G343*0</f>
        <v>0</v>
      </c>
      <c r="AE343" s="58">
        <f>G343*(1-0)</f>
        <v>0</v>
      </c>
      <c r="AL343" s="58">
        <f>F343*AD343</f>
        <v>0</v>
      </c>
      <c r="AM343" s="58">
        <f>F343*AE343</f>
        <v>0</v>
      </c>
      <c r="AN343" s="59" t="s">
        <v>1618</v>
      </c>
      <c r="AO343" s="59" t="s">
        <v>1632</v>
      </c>
      <c r="AP343" s="47" t="s">
        <v>1637</v>
      </c>
    </row>
    <row r="344" spans="1:42" x14ac:dyDescent="0.2">
      <c r="D344" s="60" t="s">
        <v>1388</v>
      </c>
      <c r="F344" s="61">
        <v>0.09</v>
      </c>
    </row>
    <row r="345" spans="1:42" x14ac:dyDescent="0.2">
      <c r="A345" s="52"/>
      <c r="B345" s="53" t="s">
        <v>1171</v>
      </c>
      <c r="C345" s="53" t="s">
        <v>775</v>
      </c>
      <c r="D345" s="248" t="s">
        <v>1310</v>
      </c>
      <c r="E345" s="249"/>
      <c r="F345" s="249"/>
      <c r="G345" s="249"/>
      <c r="H345" s="54">
        <f>SUM(H346:H367)</f>
        <v>0</v>
      </c>
      <c r="I345" s="54">
        <f>SUM(I346:I367)</f>
        <v>0</v>
      </c>
      <c r="J345" s="54">
        <f>H345+I345</f>
        <v>0</v>
      </c>
      <c r="K345" s="47"/>
      <c r="L345" s="54">
        <f>SUM(L346:L367)</f>
        <v>0.56841640000000004</v>
      </c>
      <c r="O345" s="54">
        <f>IF(P345="PR",J345,SUM(N346:N367))</f>
        <v>0</v>
      </c>
      <c r="P345" s="47" t="s">
        <v>1602</v>
      </c>
      <c r="Q345" s="54">
        <f>IF(P345="HS",H345,0)</f>
        <v>0</v>
      </c>
      <c r="R345" s="54">
        <f>IF(P345="HS",I345-O345,0)</f>
        <v>0</v>
      </c>
      <c r="S345" s="54">
        <f>IF(P345="PS",H345,0)</f>
        <v>0</v>
      </c>
      <c r="T345" s="54">
        <f>IF(P345="PS",I345-O345,0)</f>
        <v>0</v>
      </c>
      <c r="U345" s="54">
        <f>IF(P345="MP",H345,0)</f>
        <v>0</v>
      </c>
      <c r="V345" s="54">
        <f>IF(P345="MP",I345-O345,0)</f>
        <v>0</v>
      </c>
      <c r="W345" s="54">
        <f>IF(P345="OM",H345,0)</f>
        <v>0</v>
      </c>
      <c r="X345" s="47" t="s">
        <v>1171</v>
      </c>
      <c r="AH345" s="54">
        <f>SUM(Y346:Y367)</f>
        <v>0</v>
      </c>
      <c r="AI345" s="54">
        <f>SUM(Z346:Z367)</f>
        <v>0</v>
      </c>
      <c r="AJ345" s="54">
        <f>SUM(AA346:AA367)</f>
        <v>0</v>
      </c>
    </row>
    <row r="346" spans="1:42" x14ac:dyDescent="0.2">
      <c r="A346" s="55" t="s">
        <v>172</v>
      </c>
      <c r="B346" s="55" t="s">
        <v>1171</v>
      </c>
      <c r="C346" s="55" t="s">
        <v>1214</v>
      </c>
      <c r="D346" s="55" t="s">
        <v>1311</v>
      </c>
      <c r="E346" s="55" t="s">
        <v>1574</v>
      </c>
      <c r="F346" s="56">
        <v>27.07</v>
      </c>
      <c r="G346" s="56">
        <v>0</v>
      </c>
      <c r="H346" s="56">
        <f>ROUND(F346*AD346,2)</f>
        <v>0</v>
      </c>
      <c r="I346" s="56">
        <f>J346-H346</f>
        <v>0</v>
      </c>
      <c r="J346" s="56">
        <f>ROUND(F346*G346,2)</f>
        <v>0</v>
      </c>
      <c r="K346" s="56">
        <v>0</v>
      </c>
      <c r="L346" s="56">
        <f>F346*K346</f>
        <v>0</v>
      </c>
      <c r="M346" s="57" t="s">
        <v>7</v>
      </c>
      <c r="N346" s="56">
        <f>IF(M346="5",I346,0)</f>
        <v>0</v>
      </c>
      <c r="Y346" s="56">
        <f>IF(AC346=0,J346,0)</f>
        <v>0</v>
      </c>
      <c r="Z346" s="56">
        <f>IF(AC346=15,J346,0)</f>
        <v>0</v>
      </c>
      <c r="AA346" s="56">
        <f>IF(AC346=21,J346,0)</f>
        <v>0</v>
      </c>
      <c r="AC346" s="58">
        <v>21</v>
      </c>
      <c r="AD346" s="58">
        <f>G346*0.334494773519164</f>
        <v>0</v>
      </c>
      <c r="AE346" s="58">
        <f>G346*(1-0.334494773519164)</f>
        <v>0</v>
      </c>
      <c r="AL346" s="58">
        <f>F346*AD346</f>
        <v>0</v>
      </c>
      <c r="AM346" s="58">
        <f>F346*AE346</f>
        <v>0</v>
      </c>
      <c r="AN346" s="59" t="s">
        <v>1619</v>
      </c>
      <c r="AO346" s="59" t="s">
        <v>1633</v>
      </c>
      <c r="AP346" s="47" t="s">
        <v>1637</v>
      </c>
    </row>
    <row r="347" spans="1:42" x14ac:dyDescent="0.2">
      <c r="D347" s="60" t="s">
        <v>1389</v>
      </c>
      <c r="F347" s="61">
        <v>10.98</v>
      </c>
    </row>
    <row r="348" spans="1:42" x14ac:dyDescent="0.2">
      <c r="D348" s="60" t="s">
        <v>1390</v>
      </c>
      <c r="F348" s="61">
        <v>16.09</v>
      </c>
    </row>
    <row r="349" spans="1:42" x14ac:dyDescent="0.2">
      <c r="A349" s="55" t="s">
        <v>173</v>
      </c>
      <c r="B349" s="55" t="s">
        <v>1171</v>
      </c>
      <c r="C349" s="55" t="s">
        <v>1216</v>
      </c>
      <c r="D349" s="103" t="s">
        <v>1725</v>
      </c>
      <c r="E349" s="55" t="s">
        <v>1574</v>
      </c>
      <c r="F349" s="56">
        <v>27.07</v>
      </c>
      <c r="G349" s="56">
        <v>0</v>
      </c>
      <c r="H349" s="56">
        <f>ROUND(F349*AD349,2)</f>
        <v>0</v>
      </c>
      <c r="I349" s="56">
        <f>J349-H349</f>
        <v>0</v>
      </c>
      <c r="J349" s="56">
        <f>ROUND(F349*G349,2)</f>
        <v>0</v>
      </c>
      <c r="K349" s="56">
        <v>3.5000000000000001E-3</v>
      </c>
      <c r="L349" s="56">
        <f>F349*K349</f>
        <v>9.474500000000001E-2</v>
      </c>
      <c r="M349" s="57" t="s">
        <v>7</v>
      </c>
      <c r="N349" s="56">
        <f>IF(M349="5",I349,0)</f>
        <v>0</v>
      </c>
      <c r="Y349" s="56">
        <f>IF(AC349=0,J349,0)</f>
        <v>0</v>
      </c>
      <c r="Z349" s="56">
        <f>IF(AC349=15,J349,0)</f>
        <v>0</v>
      </c>
      <c r="AA349" s="56">
        <f>IF(AC349=21,J349,0)</f>
        <v>0</v>
      </c>
      <c r="AC349" s="58">
        <v>21</v>
      </c>
      <c r="AD349" s="58">
        <f>G349*0.315275310834813</f>
        <v>0</v>
      </c>
      <c r="AE349" s="58">
        <f>G349*(1-0.315275310834813)</f>
        <v>0</v>
      </c>
      <c r="AL349" s="58">
        <f>F349*AD349</f>
        <v>0</v>
      </c>
      <c r="AM349" s="58">
        <f>F349*AE349</f>
        <v>0</v>
      </c>
      <c r="AN349" s="59" t="s">
        <v>1619</v>
      </c>
      <c r="AO349" s="59" t="s">
        <v>1633</v>
      </c>
      <c r="AP349" s="47" t="s">
        <v>1637</v>
      </c>
    </row>
    <row r="350" spans="1:42" x14ac:dyDescent="0.2">
      <c r="D350" s="60" t="s">
        <v>1391</v>
      </c>
      <c r="F350" s="61">
        <v>27.07</v>
      </c>
    </row>
    <row r="351" spans="1:42" x14ac:dyDescent="0.2">
      <c r="A351" s="55" t="s">
        <v>174</v>
      </c>
      <c r="B351" s="55" t="s">
        <v>1171</v>
      </c>
      <c r="C351" s="55" t="s">
        <v>1215</v>
      </c>
      <c r="D351" s="55" t="s">
        <v>1727</v>
      </c>
      <c r="E351" s="55" t="s">
        <v>1574</v>
      </c>
      <c r="F351" s="56">
        <v>27.07</v>
      </c>
      <c r="G351" s="56">
        <v>0</v>
      </c>
      <c r="H351" s="56">
        <f>ROUND(F351*AD351,2)</f>
        <v>0</v>
      </c>
      <c r="I351" s="56">
        <f>J351-H351</f>
        <v>0</v>
      </c>
      <c r="J351" s="56">
        <f>ROUND(F351*G351,2)</f>
        <v>0</v>
      </c>
      <c r="K351" s="56">
        <v>1.1E-4</v>
      </c>
      <c r="L351" s="56">
        <f>F351*K351</f>
        <v>2.9777000000000002E-3</v>
      </c>
      <c r="M351" s="57" t="s">
        <v>7</v>
      </c>
      <c r="N351" s="56">
        <f>IF(M351="5",I351,0)</f>
        <v>0</v>
      </c>
      <c r="Y351" s="56">
        <f>IF(AC351=0,J351,0)</f>
        <v>0</v>
      </c>
      <c r="Z351" s="56">
        <f>IF(AC351=15,J351,0)</f>
        <v>0</v>
      </c>
      <c r="AA351" s="56">
        <f>IF(AC351=21,J351,0)</f>
        <v>0</v>
      </c>
      <c r="AC351" s="58">
        <v>21</v>
      </c>
      <c r="AD351" s="58">
        <f>G351*0.75</f>
        <v>0</v>
      </c>
      <c r="AE351" s="58">
        <f>G351*(1-0.75)</f>
        <v>0</v>
      </c>
      <c r="AL351" s="58">
        <f>F351*AD351</f>
        <v>0</v>
      </c>
      <c r="AM351" s="58">
        <f>F351*AE351</f>
        <v>0</v>
      </c>
      <c r="AN351" s="59" t="s">
        <v>1619</v>
      </c>
      <c r="AO351" s="59" t="s">
        <v>1633</v>
      </c>
      <c r="AP351" s="47" t="s">
        <v>1637</v>
      </c>
    </row>
    <row r="352" spans="1:42" x14ac:dyDescent="0.2">
      <c r="D352" s="60" t="s">
        <v>1391</v>
      </c>
      <c r="F352" s="61">
        <v>27.07</v>
      </c>
    </row>
    <row r="353" spans="1:42" x14ac:dyDescent="0.2">
      <c r="A353" s="62" t="s">
        <v>175</v>
      </c>
      <c r="B353" s="62" t="s">
        <v>1171</v>
      </c>
      <c r="C353" s="62" t="s">
        <v>1217</v>
      </c>
      <c r="D353" s="102" t="s">
        <v>1726</v>
      </c>
      <c r="E353" s="62" t="s">
        <v>1574</v>
      </c>
      <c r="F353" s="63">
        <v>28.42</v>
      </c>
      <c r="G353" s="63">
        <v>0</v>
      </c>
      <c r="H353" s="63">
        <f>ROUND(F353*AD353,2)</f>
        <v>0</v>
      </c>
      <c r="I353" s="63">
        <f>J353-H353</f>
        <v>0</v>
      </c>
      <c r="J353" s="63">
        <f>ROUND(F353*G353,2)</f>
        <v>0</v>
      </c>
      <c r="K353" s="63">
        <v>1.6E-2</v>
      </c>
      <c r="L353" s="63">
        <f>F353*K353</f>
        <v>0.45472000000000001</v>
      </c>
      <c r="M353" s="64" t="s">
        <v>1598</v>
      </c>
      <c r="N353" s="63">
        <f>IF(M353="5",I353,0)</f>
        <v>0</v>
      </c>
      <c r="Y353" s="63">
        <f>IF(AC353=0,J353,0)</f>
        <v>0</v>
      </c>
      <c r="Z353" s="63">
        <f>IF(AC353=15,J353,0)</f>
        <v>0</v>
      </c>
      <c r="AA353" s="63">
        <f>IF(AC353=21,J353,0)</f>
        <v>0</v>
      </c>
      <c r="AC353" s="58">
        <v>21</v>
      </c>
      <c r="AD353" s="58">
        <f>G353*1</f>
        <v>0</v>
      </c>
      <c r="AE353" s="58">
        <f>G353*(1-1)</f>
        <v>0</v>
      </c>
      <c r="AL353" s="58">
        <f>F353*AD353</f>
        <v>0</v>
      </c>
      <c r="AM353" s="58">
        <f>F353*AE353</f>
        <v>0</v>
      </c>
      <c r="AN353" s="59" t="s">
        <v>1619</v>
      </c>
      <c r="AO353" s="59" t="s">
        <v>1633</v>
      </c>
      <c r="AP353" s="47" t="s">
        <v>1637</v>
      </c>
    </row>
    <row r="354" spans="1:42" x14ac:dyDescent="0.2">
      <c r="D354" s="60" t="s">
        <v>1392</v>
      </c>
      <c r="F354" s="61">
        <v>28.42</v>
      </c>
    </row>
    <row r="355" spans="1:42" x14ac:dyDescent="0.2">
      <c r="A355" s="55" t="s">
        <v>176</v>
      </c>
      <c r="B355" s="55" t="s">
        <v>1171</v>
      </c>
      <c r="C355" s="55" t="s">
        <v>1218</v>
      </c>
      <c r="D355" s="55" t="s">
        <v>1314</v>
      </c>
      <c r="E355" s="55" t="s">
        <v>1574</v>
      </c>
      <c r="F355" s="56">
        <v>27.07</v>
      </c>
      <c r="G355" s="56">
        <v>0</v>
      </c>
      <c r="H355" s="56">
        <f>ROUND(F355*AD355,2)</f>
        <v>0</v>
      </c>
      <c r="I355" s="56">
        <f>J355-H355</f>
        <v>0</v>
      </c>
      <c r="J355" s="56">
        <f>ROUND(F355*G355,2)</f>
        <v>0</v>
      </c>
      <c r="K355" s="56">
        <v>1.1E-4</v>
      </c>
      <c r="L355" s="56">
        <f>F355*K355</f>
        <v>2.9777000000000002E-3</v>
      </c>
      <c r="M355" s="57" t="s">
        <v>7</v>
      </c>
      <c r="N355" s="56">
        <f>IF(M355="5",I355,0)</f>
        <v>0</v>
      </c>
      <c r="Y355" s="56">
        <f>IF(AC355=0,J355,0)</f>
        <v>0</v>
      </c>
      <c r="Z355" s="56">
        <f>IF(AC355=15,J355,0)</f>
        <v>0</v>
      </c>
      <c r="AA355" s="56">
        <f>IF(AC355=21,J355,0)</f>
        <v>0</v>
      </c>
      <c r="AC355" s="58">
        <v>21</v>
      </c>
      <c r="AD355" s="58">
        <f>G355*1</f>
        <v>0</v>
      </c>
      <c r="AE355" s="58">
        <f>G355*(1-1)</f>
        <v>0</v>
      </c>
      <c r="AL355" s="58">
        <f>F355*AD355</f>
        <v>0</v>
      </c>
      <c r="AM355" s="58">
        <f>F355*AE355</f>
        <v>0</v>
      </c>
      <c r="AN355" s="59" t="s">
        <v>1619</v>
      </c>
      <c r="AO355" s="59" t="s">
        <v>1633</v>
      </c>
      <c r="AP355" s="47" t="s">
        <v>1637</v>
      </c>
    </row>
    <row r="356" spans="1:42" x14ac:dyDescent="0.2">
      <c r="D356" s="60" t="s">
        <v>1391</v>
      </c>
      <c r="F356" s="61">
        <v>27.07</v>
      </c>
    </row>
    <row r="357" spans="1:42" x14ac:dyDescent="0.2">
      <c r="A357" s="55" t="s">
        <v>177</v>
      </c>
      <c r="B357" s="55" t="s">
        <v>1171</v>
      </c>
      <c r="C357" s="55" t="s">
        <v>1219</v>
      </c>
      <c r="D357" s="55" t="s">
        <v>1315</v>
      </c>
      <c r="E357" s="55" t="s">
        <v>1579</v>
      </c>
      <c r="F357" s="56">
        <v>41.25</v>
      </c>
      <c r="G357" s="56">
        <v>0</v>
      </c>
      <c r="H357" s="56">
        <f>ROUND(F357*AD357,2)</f>
        <v>0</v>
      </c>
      <c r="I357" s="56">
        <f>J357-H357</f>
        <v>0</v>
      </c>
      <c r="J357" s="56">
        <f>ROUND(F357*G357,2)</f>
        <v>0</v>
      </c>
      <c r="K357" s="56">
        <v>0</v>
      </c>
      <c r="L357" s="56">
        <f>F357*K357</f>
        <v>0</v>
      </c>
      <c r="M357" s="57" t="s">
        <v>7</v>
      </c>
      <c r="N357" s="56">
        <f>IF(M357="5",I357,0)</f>
        <v>0</v>
      </c>
      <c r="Y357" s="56">
        <f>IF(AC357=0,J357,0)</f>
        <v>0</v>
      </c>
      <c r="Z357" s="56">
        <f>IF(AC357=15,J357,0)</f>
        <v>0</v>
      </c>
      <c r="AA357" s="56">
        <f>IF(AC357=21,J357,0)</f>
        <v>0</v>
      </c>
      <c r="AC357" s="58">
        <v>21</v>
      </c>
      <c r="AD357" s="58">
        <f>G357*0</f>
        <v>0</v>
      </c>
      <c r="AE357" s="58">
        <f>G357*(1-0)</f>
        <v>0</v>
      </c>
      <c r="AL357" s="58">
        <f>F357*AD357</f>
        <v>0</v>
      </c>
      <c r="AM357" s="58">
        <f>F357*AE357</f>
        <v>0</v>
      </c>
      <c r="AN357" s="59" t="s">
        <v>1619</v>
      </c>
      <c r="AO357" s="59" t="s">
        <v>1633</v>
      </c>
      <c r="AP357" s="47" t="s">
        <v>1637</v>
      </c>
    </row>
    <row r="358" spans="1:42" x14ac:dyDescent="0.2">
      <c r="D358" s="60" t="s">
        <v>1393</v>
      </c>
      <c r="F358" s="61">
        <v>26.1</v>
      </c>
    </row>
    <row r="359" spans="1:42" x14ac:dyDescent="0.2">
      <c r="D359" s="60" t="s">
        <v>1394</v>
      </c>
      <c r="F359" s="61">
        <v>5.55</v>
      </c>
    </row>
    <row r="360" spans="1:42" x14ac:dyDescent="0.2">
      <c r="D360" s="60" t="s">
        <v>1395</v>
      </c>
      <c r="F360" s="61">
        <v>9.6</v>
      </c>
    </row>
    <row r="361" spans="1:42" x14ac:dyDescent="0.2">
      <c r="A361" s="55" t="s">
        <v>178</v>
      </c>
      <c r="B361" s="55" t="s">
        <v>1171</v>
      </c>
      <c r="C361" s="55" t="s">
        <v>1220</v>
      </c>
      <c r="D361" s="55" t="s">
        <v>1319</v>
      </c>
      <c r="E361" s="55" t="s">
        <v>1579</v>
      </c>
      <c r="F361" s="56">
        <v>5.83</v>
      </c>
      <c r="G361" s="56">
        <v>0</v>
      </c>
      <c r="H361" s="56">
        <f>ROUND(F361*AD361,2)</f>
        <v>0</v>
      </c>
      <c r="I361" s="56">
        <f>J361-H361</f>
        <v>0</v>
      </c>
      <c r="J361" s="56">
        <f>ROUND(F361*G361,2)</f>
        <v>0</v>
      </c>
      <c r="K361" s="56">
        <v>2.9999999999999997E-4</v>
      </c>
      <c r="L361" s="56">
        <f>F361*K361</f>
        <v>1.7489999999999999E-3</v>
      </c>
      <c r="M361" s="57" t="s">
        <v>7</v>
      </c>
      <c r="N361" s="56">
        <f>IF(M361="5",I361,0)</f>
        <v>0</v>
      </c>
      <c r="Y361" s="56">
        <f>IF(AC361=0,J361,0)</f>
        <v>0</v>
      </c>
      <c r="Z361" s="56">
        <f>IF(AC361=15,J361,0)</f>
        <v>0</v>
      </c>
      <c r="AA361" s="56">
        <f>IF(AC361=21,J361,0)</f>
        <v>0</v>
      </c>
      <c r="AC361" s="58">
        <v>21</v>
      </c>
      <c r="AD361" s="58">
        <f>G361*1</f>
        <v>0</v>
      </c>
      <c r="AE361" s="58">
        <f>G361*(1-1)</f>
        <v>0</v>
      </c>
      <c r="AL361" s="58">
        <f>F361*AD361</f>
        <v>0</v>
      </c>
      <c r="AM361" s="58">
        <f>F361*AE361</f>
        <v>0</v>
      </c>
      <c r="AN361" s="59" t="s">
        <v>1619</v>
      </c>
      <c r="AO361" s="59" t="s">
        <v>1633</v>
      </c>
      <c r="AP361" s="47" t="s">
        <v>1637</v>
      </c>
    </row>
    <row r="362" spans="1:42" x14ac:dyDescent="0.2">
      <c r="D362" s="60" t="s">
        <v>1396</v>
      </c>
      <c r="F362" s="61">
        <v>5.83</v>
      </c>
    </row>
    <row r="363" spans="1:42" x14ac:dyDescent="0.2">
      <c r="A363" s="55" t="s">
        <v>179</v>
      </c>
      <c r="B363" s="55" t="s">
        <v>1171</v>
      </c>
      <c r="C363" s="55" t="s">
        <v>1221</v>
      </c>
      <c r="D363" s="55" t="s">
        <v>1321</v>
      </c>
      <c r="E363" s="55" t="s">
        <v>1579</v>
      </c>
      <c r="F363" s="56">
        <v>27.41</v>
      </c>
      <c r="G363" s="56">
        <v>0</v>
      </c>
      <c r="H363" s="56">
        <f>ROUND(F363*AD363,2)</f>
        <v>0</v>
      </c>
      <c r="I363" s="56">
        <f>J363-H363</f>
        <v>0</v>
      </c>
      <c r="J363" s="56">
        <f>ROUND(F363*G363,2)</f>
        <v>0</v>
      </c>
      <c r="K363" s="56">
        <v>2.9999999999999997E-4</v>
      </c>
      <c r="L363" s="56">
        <f>F363*K363</f>
        <v>8.2229999999999994E-3</v>
      </c>
      <c r="M363" s="57" t="s">
        <v>7</v>
      </c>
      <c r="N363" s="56">
        <f>IF(M363="5",I363,0)</f>
        <v>0</v>
      </c>
      <c r="Y363" s="56">
        <f>IF(AC363=0,J363,0)</f>
        <v>0</v>
      </c>
      <c r="Z363" s="56">
        <f>IF(AC363=15,J363,0)</f>
        <v>0</v>
      </c>
      <c r="AA363" s="56">
        <f>IF(AC363=21,J363,0)</f>
        <v>0</v>
      </c>
      <c r="AC363" s="58">
        <v>21</v>
      </c>
      <c r="AD363" s="58">
        <f>G363*1</f>
        <v>0</v>
      </c>
      <c r="AE363" s="58">
        <f>G363*(1-1)</f>
        <v>0</v>
      </c>
      <c r="AL363" s="58">
        <f>F363*AD363</f>
        <v>0</v>
      </c>
      <c r="AM363" s="58">
        <f>F363*AE363</f>
        <v>0</v>
      </c>
      <c r="AN363" s="59" t="s">
        <v>1619</v>
      </c>
      <c r="AO363" s="59" t="s">
        <v>1633</v>
      </c>
      <c r="AP363" s="47" t="s">
        <v>1637</v>
      </c>
    </row>
    <row r="364" spans="1:42" x14ac:dyDescent="0.2">
      <c r="D364" s="60" t="s">
        <v>1397</v>
      </c>
      <c r="F364" s="61">
        <v>27.41</v>
      </c>
    </row>
    <row r="365" spans="1:42" x14ac:dyDescent="0.2">
      <c r="A365" s="55" t="s">
        <v>180</v>
      </c>
      <c r="B365" s="55" t="s">
        <v>1171</v>
      </c>
      <c r="C365" s="55" t="s">
        <v>1222</v>
      </c>
      <c r="D365" s="55" t="s">
        <v>1323</v>
      </c>
      <c r="E365" s="55" t="s">
        <v>1579</v>
      </c>
      <c r="F365" s="56">
        <v>10.08</v>
      </c>
      <c r="G365" s="56">
        <v>0</v>
      </c>
      <c r="H365" s="56">
        <f>ROUND(F365*AD365,2)</f>
        <v>0</v>
      </c>
      <c r="I365" s="56">
        <f>J365-H365</f>
        <v>0</v>
      </c>
      <c r="J365" s="56">
        <f>ROUND(F365*G365,2)</f>
        <v>0</v>
      </c>
      <c r="K365" s="56">
        <v>2.9999999999999997E-4</v>
      </c>
      <c r="L365" s="56">
        <f>F365*K365</f>
        <v>3.0239999999999998E-3</v>
      </c>
      <c r="M365" s="57" t="s">
        <v>7</v>
      </c>
      <c r="N365" s="56">
        <f>IF(M365="5",I365,0)</f>
        <v>0</v>
      </c>
      <c r="Y365" s="56">
        <f>IF(AC365=0,J365,0)</f>
        <v>0</v>
      </c>
      <c r="Z365" s="56">
        <f>IF(AC365=15,J365,0)</f>
        <v>0</v>
      </c>
      <c r="AA365" s="56">
        <f>IF(AC365=21,J365,0)</f>
        <v>0</v>
      </c>
      <c r="AC365" s="58">
        <v>21</v>
      </c>
      <c r="AD365" s="58">
        <f>G365*1</f>
        <v>0</v>
      </c>
      <c r="AE365" s="58">
        <f>G365*(1-1)</f>
        <v>0</v>
      </c>
      <c r="AL365" s="58">
        <f>F365*AD365</f>
        <v>0</v>
      </c>
      <c r="AM365" s="58">
        <f>F365*AE365</f>
        <v>0</v>
      </c>
      <c r="AN365" s="59" t="s">
        <v>1619</v>
      </c>
      <c r="AO365" s="59" t="s">
        <v>1633</v>
      </c>
      <c r="AP365" s="47" t="s">
        <v>1637</v>
      </c>
    </row>
    <row r="366" spans="1:42" x14ac:dyDescent="0.2">
      <c r="D366" s="60" t="s">
        <v>1398</v>
      </c>
      <c r="F366" s="61">
        <v>10.08</v>
      </c>
    </row>
    <row r="367" spans="1:42" x14ac:dyDescent="0.2">
      <c r="A367" s="55" t="s">
        <v>181</v>
      </c>
      <c r="B367" s="55" t="s">
        <v>1171</v>
      </c>
      <c r="C367" s="55" t="s">
        <v>1223</v>
      </c>
      <c r="D367" s="55" t="s">
        <v>1325</v>
      </c>
      <c r="E367" s="55" t="s">
        <v>1575</v>
      </c>
      <c r="F367" s="56">
        <v>0.56999999999999995</v>
      </c>
      <c r="G367" s="56">
        <v>0</v>
      </c>
      <c r="H367" s="56">
        <f>ROUND(F367*AD367,2)</f>
        <v>0</v>
      </c>
      <c r="I367" s="56">
        <f>J367-H367</f>
        <v>0</v>
      </c>
      <c r="J367" s="56">
        <f>ROUND(F367*G367,2)</f>
        <v>0</v>
      </c>
      <c r="K367" s="56">
        <v>0</v>
      </c>
      <c r="L367" s="56">
        <f>F367*K367</f>
        <v>0</v>
      </c>
      <c r="M367" s="57" t="s">
        <v>11</v>
      </c>
      <c r="N367" s="56">
        <f>IF(M367="5",I367,0)</f>
        <v>0</v>
      </c>
      <c r="Y367" s="56">
        <f>IF(AC367=0,J367,0)</f>
        <v>0</v>
      </c>
      <c r="Z367" s="56">
        <f>IF(AC367=15,J367,0)</f>
        <v>0</v>
      </c>
      <c r="AA367" s="56">
        <f>IF(AC367=21,J367,0)</f>
        <v>0</v>
      </c>
      <c r="AC367" s="58">
        <v>21</v>
      </c>
      <c r="AD367" s="58">
        <f>G367*0</f>
        <v>0</v>
      </c>
      <c r="AE367" s="58">
        <f>G367*(1-0)</f>
        <v>0</v>
      </c>
      <c r="AL367" s="58">
        <f>F367*AD367</f>
        <v>0</v>
      </c>
      <c r="AM367" s="58">
        <f>F367*AE367</f>
        <v>0</v>
      </c>
      <c r="AN367" s="59" t="s">
        <v>1619</v>
      </c>
      <c r="AO367" s="59" t="s">
        <v>1633</v>
      </c>
      <c r="AP367" s="47" t="s">
        <v>1637</v>
      </c>
    </row>
    <row r="368" spans="1:42" x14ac:dyDescent="0.2">
      <c r="D368" s="60" t="s">
        <v>1399</v>
      </c>
      <c r="F368" s="61">
        <v>0.56999999999999995</v>
      </c>
    </row>
    <row r="369" spans="1:42" x14ac:dyDescent="0.2">
      <c r="A369" s="52"/>
      <c r="B369" s="53" t="s">
        <v>1171</v>
      </c>
      <c r="C369" s="53" t="s">
        <v>778</v>
      </c>
      <c r="D369" s="248" t="s">
        <v>1327</v>
      </c>
      <c r="E369" s="249"/>
      <c r="F369" s="249"/>
      <c r="G369" s="249"/>
      <c r="H369" s="54">
        <f>SUM(H370:H372)</f>
        <v>0</v>
      </c>
      <c r="I369" s="54">
        <f>SUM(I370:I372)</f>
        <v>0</v>
      </c>
      <c r="J369" s="54">
        <f>H369+I369</f>
        <v>0</v>
      </c>
      <c r="K369" s="47"/>
      <c r="L369" s="54">
        <f>SUM(L370:L372)</f>
        <v>9.4709999999999998E-4</v>
      </c>
      <c r="O369" s="54">
        <f>IF(P369="PR",J369,SUM(N370:N372))</f>
        <v>0</v>
      </c>
      <c r="P369" s="47" t="s">
        <v>1602</v>
      </c>
      <c r="Q369" s="54">
        <f>IF(P369="HS",H369,0)</f>
        <v>0</v>
      </c>
      <c r="R369" s="54">
        <f>IF(P369="HS",I369-O369,0)</f>
        <v>0</v>
      </c>
      <c r="S369" s="54">
        <f>IF(P369="PS",H369,0)</f>
        <v>0</v>
      </c>
      <c r="T369" s="54">
        <f>IF(P369="PS",I369-O369,0)</f>
        <v>0</v>
      </c>
      <c r="U369" s="54">
        <f>IF(P369="MP",H369,0)</f>
        <v>0</v>
      </c>
      <c r="V369" s="54">
        <f>IF(P369="MP",I369-O369,0)</f>
        <v>0</v>
      </c>
      <c r="W369" s="54">
        <f>IF(P369="OM",H369,0)</f>
        <v>0</v>
      </c>
      <c r="X369" s="47" t="s">
        <v>1171</v>
      </c>
      <c r="AH369" s="54">
        <f>SUM(Y370:Y372)</f>
        <v>0</v>
      </c>
      <c r="AI369" s="54">
        <f>SUM(Z370:Z372)</f>
        <v>0</v>
      </c>
      <c r="AJ369" s="54">
        <f>SUM(AA370:AA372)</f>
        <v>0</v>
      </c>
    </row>
    <row r="370" spans="1:42" x14ac:dyDescent="0.2">
      <c r="A370" s="55" t="s">
        <v>182</v>
      </c>
      <c r="B370" s="55" t="s">
        <v>1171</v>
      </c>
      <c r="C370" s="55" t="s">
        <v>1224</v>
      </c>
      <c r="D370" s="55" t="s">
        <v>1328</v>
      </c>
      <c r="E370" s="55" t="s">
        <v>1574</v>
      </c>
      <c r="F370" s="56">
        <v>4.51</v>
      </c>
      <c r="G370" s="56">
        <v>0</v>
      </c>
      <c r="H370" s="56">
        <f>ROUND(F370*AD370,2)</f>
        <v>0</v>
      </c>
      <c r="I370" s="56">
        <f>J370-H370</f>
        <v>0</v>
      </c>
      <c r="J370" s="56">
        <f>ROUND(F370*G370,2)</f>
        <v>0</v>
      </c>
      <c r="K370" s="56">
        <v>6.9999999999999994E-5</v>
      </c>
      <c r="L370" s="56">
        <f>F370*K370</f>
        <v>3.1569999999999998E-4</v>
      </c>
      <c r="M370" s="57" t="s">
        <v>7</v>
      </c>
      <c r="N370" s="56">
        <f>IF(M370="5",I370,0)</f>
        <v>0</v>
      </c>
      <c r="Y370" s="56">
        <f>IF(AC370=0,J370,0)</f>
        <v>0</v>
      </c>
      <c r="Z370" s="56">
        <f>IF(AC370=15,J370,0)</f>
        <v>0</v>
      </c>
      <c r="AA370" s="56">
        <f>IF(AC370=21,J370,0)</f>
        <v>0</v>
      </c>
      <c r="AC370" s="58">
        <v>21</v>
      </c>
      <c r="AD370" s="58">
        <f>G370*0.30859375</f>
        <v>0</v>
      </c>
      <c r="AE370" s="58">
        <f>G370*(1-0.30859375)</f>
        <v>0</v>
      </c>
      <c r="AL370" s="58">
        <f>F370*AD370</f>
        <v>0</v>
      </c>
      <c r="AM370" s="58">
        <f>F370*AE370</f>
        <v>0</v>
      </c>
      <c r="AN370" s="59" t="s">
        <v>1620</v>
      </c>
      <c r="AO370" s="59" t="s">
        <v>1633</v>
      </c>
      <c r="AP370" s="47" t="s">
        <v>1637</v>
      </c>
    </row>
    <row r="371" spans="1:42" x14ac:dyDescent="0.2">
      <c r="D371" s="60" t="s">
        <v>1400</v>
      </c>
      <c r="F371" s="61">
        <v>4.51</v>
      </c>
    </row>
    <row r="372" spans="1:42" x14ac:dyDescent="0.2">
      <c r="A372" s="55" t="s">
        <v>183</v>
      </c>
      <c r="B372" s="55" t="s">
        <v>1171</v>
      </c>
      <c r="C372" s="55" t="s">
        <v>1225</v>
      </c>
      <c r="D372" s="55" t="s">
        <v>1728</v>
      </c>
      <c r="E372" s="55" t="s">
        <v>1574</v>
      </c>
      <c r="F372" s="56">
        <v>4.51</v>
      </c>
      <c r="G372" s="56">
        <v>0</v>
      </c>
      <c r="H372" s="56">
        <f>ROUND(F372*AD372,2)</f>
        <v>0</v>
      </c>
      <c r="I372" s="56">
        <f>J372-H372</f>
        <v>0</v>
      </c>
      <c r="J372" s="56">
        <f>ROUND(F372*G372,2)</f>
        <v>0</v>
      </c>
      <c r="K372" s="56">
        <v>1.3999999999999999E-4</v>
      </c>
      <c r="L372" s="56">
        <f>F372*K372</f>
        <v>6.3139999999999995E-4</v>
      </c>
      <c r="M372" s="57" t="s">
        <v>7</v>
      </c>
      <c r="N372" s="56">
        <f>IF(M372="5",I372,0)</f>
        <v>0</v>
      </c>
      <c r="Y372" s="56">
        <f>IF(AC372=0,J372,0)</f>
        <v>0</v>
      </c>
      <c r="Z372" s="56">
        <f>IF(AC372=15,J372,0)</f>
        <v>0</v>
      </c>
      <c r="AA372" s="56">
        <f>IF(AC372=21,J372,0)</f>
        <v>0</v>
      </c>
      <c r="AC372" s="58">
        <v>21</v>
      </c>
      <c r="AD372" s="58">
        <f>G372*0.45045871559633</f>
        <v>0</v>
      </c>
      <c r="AE372" s="58">
        <f>G372*(1-0.45045871559633)</f>
        <v>0</v>
      </c>
      <c r="AL372" s="58">
        <f>F372*AD372</f>
        <v>0</v>
      </c>
      <c r="AM372" s="58">
        <f>F372*AE372</f>
        <v>0</v>
      </c>
      <c r="AN372" s="59" t="s">
        <v>1620</v>
      </c>
      <c r="AO372" s="59" t="s">
        <v>1633</v>
      </c>
      <c r="AP372" s="47" t="s">
        <v>1637</v>
      </c>
    </row>
    <row r="373" spans="1:42" x14ac:dyDescent="0.2">
      <c r="D373" s="60" t="s">
        <v>1400</v>
      </c>
      <c r="F373" s="61">
        <v>4.51</v>
      </c>
    </row>
    <row r="374" spans="1:42" x14ac:dyDescent="0.2">
      <c r="A374" s="52"/>
      <c r="B374" s="53" t="s">
        <v>1171</v>
      </c>
      <c r="C374" s="53" t="s">
        <v>99</v>
      </c>
      <c r="D374" s="248" t="s">
        <v>1330</v>
      </c>
      <c r="E374" s="249"/>
      <c r="F374" s="249"/>
      <c r="G374" s="249"/>
      <c r="H374" s="54">
        <f>SUM(H375:H383)</f>
        <v>0</v>
      </c>
      <c r="I374" s="54">
        <f>SUM(I375:I383)</f>
        <v>0</v>
      </c>
      <c r="J374" s="54">
        <f>H374+I374</f>
        <v>0</v>
      </c>
      <c r="K374" s="47"/>
      <c r="L374" s="54">
        <f>SUM(L375:L383)</f>
        <v>3.59388E-2</v>
      </c>
      <c r="O374" s="54">
        <f>IF(P374="PR",J374,SUM(N375:N383))</f>
        <v>0</v>
      </c>
      <c r="P374" s="47" t="s">
        <v>1601</v>
      </c>
      <c r="Q374" s="54">
        <f>IF(P374="HS",H374,0)</f>
        <v>0</v>
      </c>
      <c r="R374" s="54">
        <f>IF(P374="HS",I374-O374,0)</f>
        <v>0</v>
      </c>
      <c r="S374" s="54">
        <f>IF(P374="PS",H374,0)</f>
        <v>0</v>
      </c>
      <c r="T374" s="54">
        <f>IF(P374="PS",I374-O374,0)</f>
        <v>0</v>
      </c>
      <c r="U374" s="54">
        <f>IF(P374="MP",H374,0)</f>
        <v>0</v>
      </c>
      <c r="V374" s="54">
        <f>IF(P374="MP",I374-O374,0)</f>
        <v>0</v>
      </c>
      <c r="W374" s="54">
        <f>IF(P374="OM",H374,0)</f>
        <v>0</v>
      </c>
      <c r="X374" s="47" t="s">
        <v>1171</v>
      </c>
      <c r="AH374" s="54">
        <f>SUM(Y375:Y383)</f>
        <v>0</v>
      </c>
      <c r="AI374" s="54">
        <f>SUM(Z375:Z383)</f>
        <v>0</v>
      </c>
      <c r="AJ374" s="54">
        <f>SUM(AA375:AA383)</f>
        <v>0</v>
      </c>
    </row>
    <row r="375" spans="1:42" x14ac:dyDescent="0.2">
      <c r="A375" s="55" t="s">
        <v>184</v>
      </c>
      <c r="B375" s="55" t="s">
        <v>1171</v>
      </c>
      <c r="C375" s="55" t="s">
        <v>1226</v>
      </c>
      <c r="D375" s="55" t="s">
        <v>1331</v>
      </c>
      <c r="E375" s="55" t="s">
        <v>1577</v>
      </c>
      <c r="F375" s="56">
        <v>1</v>
      </c>
      <c r="G375" s="56">
        <v>0</v>
      </c>
      <c r="H375" s="56">
        <f>ROUND(F375*AD375,2)</f>
        <v>0</v>
      </c>
      <c r="I375" s="56">
        <f>J375-H375</f>
        <v>0</v>
      </c>
      <c r="J375" s="56">
        <f>ROUND(F375*G375,2)</f>
        <v>0</v>
      </c>
      <c r="K375" s="56">
        <v>0</v>
      </c>
      <c r="L375" s="56">
        <f>F375*K375</f>
        <v>0</v>
      </c>
      <c r="M375" s="57" t="s">
        <v>7</v>
      </c>
      <c r="N375" s="56">
        <f>IF(M375="5",I375,0)</f>
        <v>0</v>
      </c>
      <c r="Y375" s="56">
        <f>IF(AC375=0,J375,0)</f>
        <v>0</v>
      </c>
      <c r="Z375" s="56">
        <f>IF(AC375=15,J375,0)</f>
        <v>0</v>
      </c>
      <c r="AA375" s="56">
        <f>IF(AC375=21,J375,0)</f>
        <v>0</v>
      </c>
      <c r="AC375" s="58">
        <v>21</v>
      </c>
      <c r="AD375" s="58">
        <f>G375*0.297029702970297</f>
        <v>0</v>
      </c>
      <c r="AE375" s="58">
        <f>G375*(1-0.297029702970297)</f>
        <v>0</v>
      </c>
      <c r="AL375" s="58">
        <f>F375*AD375</f>
        <v>0</v>
      </c>
      <c r="AM375" s="58">
        <f>F375*AE375</f>
        <v>0</v>
      </c>
      <c r="AN375" s="59" t="s">
        <v>1621</v>
      </c>
      <c r="AO375" s="59" t="s">
        <v>1634</v>
      </c>
      <c r="AP375" s="47" t="s">
        <v>1637</v>
      </c>
    </row>
    <row r="376" spans="1:42" x14ac:dyDescent="0.2">
      <c r="D376" s="60" t="s">
        <v>1296</v>
      </c>
      <c r="F376" s="61">
        <v>1</v>
      </c>
    </row>
    <row r="377" spans="1:42" x14ac:dyDescent="0.2">
      <c r="A377" s="55" t="s">
        <v>185</v>
      </c>
      <c r="B377" s="55" t="s">
        <v>1171</v>
      </c>
      <c r="C377" s="55" t="s">
        <v>1227</v>
      </c>
      <c r="D377" s="55" t="s">
        <v>1705</v>
      </c>
      <c r="E377" s="55" t="s">
        <v>1577</v>
      </c>
      <c r="F377" s="56">
        <v>1</v>
      </c>
      <c r="G377" s="56">
        <v>0</v>
      </c>
      <c r="H377" s="56">
        <f>ROUND(F377*AD377,2)</f>
        <v>0</v>
      </c>
      <c r="I377" s="56">
        <f>J377-H377</f>
        <v>0</v>
      </c>
      <c r="J377" s="56">
        <f>ROUND(F377*G377,2)</f>
        <v>0</v>
      </c>
      <c r="K377" s="56">
        <v>4.0000000000000002E-4</v>
      </c>
      <c r="L377" s="56">
        <f>F377*K377</f>
        <v>4.0000000000000002E-4</v>
      </c>
      <c r="M377" s="57" t="s">
        <v>7</v>
      </c>
      <c r="N377" s="56">
        <f>IF(M377="5",I377,0)</f>
        <v>0</v>
      </c>
      <c r="Y377" s="56">
        <f>IF(AC377=0,J377,0)</f>
        <v>0</v>
      </c>
      <c r="Z377" s="56">
        <f>IF(AC377=15,J377,0)</f>
        <v>0</v>
      </c>
      <c r="AA377" s="56">
        <f>IF(AC377=21,J377,0)</f>
        <v>0</v>
      </c>
      <c r="AC377" s="58">
        <v>21</v>
      </c>
      <c r="AD377" s="58">
        <f>G377*1</f>
        <v>0</v>
      </c>
      <c r="AE377" s="58">
        <f>G377*(1-1)</f>
        <v>0</v>
      </c>
      <c r="AL377" s="58">
        <f>F377*AD377</f>
        <v>0</v>
      </c>
      <c r="AM377" s="58">
        <f>F377*AE377</f>
        <v>0</v>
      </c>
      <c r="AN377" s="59" t="s">
        <v>1621</v>
      </c>
      <c r="AO377" s="59" t="s">
        <v>1634</v>
      </c>
      <c r="AP377" s="47" t="s">
        <v>1637</v>
      </c>
    </row>
    <row r="378" spans="1:42" x14ac:dyDescent="0.2">
      <c r="D378" s="60" t="s">
        <v>1296</v>
      </c>
      <c r="F378" s="61">
        <v>1</v>
      </c>
    </row>
    <row r="379" spans="1:42" x14ac:dyDescent="0.2">
      <c r="A379" s="55" t="s">
        <v>186</v>
      </c>
      <c r="B379" s="55" t="s">
        <v>1171</v>
      </c>
      <c r="C379" s="55" t="s">
        <v>1228</v>
      </c>
      <c r="D379" s="55" t="s">
        <v>1332</v>
      </c>
      <c r="E379" s="55" t="s">
        <v>1577</v>
      </c>
      <c r="F379" s="56">
        <v>2</v>
      </c>
      <c r="G379" s="56">
        <v>0</v>
      </c>
      <c r="H379" s="56">
        <f>ROUND(F379*AD379,2)</f>
        <v>0</v>
      </c>
      <c r="I379" s="56">
        <f>J379-H379</f>
        <v>0</v>
      </c>
      <c r="J379" s="56">
        <f>ROUND(F379*G379,2)</f>
        <v>0</v>
      </c>
      <c r="K379" s="56">
        <v>2.14E-3</v>
      </c>
      <c r="L379" s="56">
        <f>F379*K379</f>
        <v>4.28E-3</v>
      </c>
      <c r="M379" s="57" t="s">
        <v>7</v>
      </c>
      <c r="N379" s="56">
        <f>IF(M379="5",I379,0)</f>
        <v>0</v>
      </c>
      <c r="Y379" s="56">
        <f>IF(AC379=0,J379,0)</f>
        <v>0</v>
      </c>
      <c r="Z379" s="56">
        <f>IF(AC379=15,J379,0)</f>
        <v>0</v>
      </c>
      <c r="AA379" s="56">
        <f>IF(AC379=21,J379,0)</f>
        <v>0</v>
      </c>
      <c r="AC379" s="58">
        <v>21</v>
      </c>
      <c r="AD379" s="58">
        <f>G379*0.474254742547426</f>
        <v>0</v>
      </c>
      <c r="AE379" s="58">
        <f>G379*(1-0.474254742547426)</f>
        <v>0</v>
      </c>
      <c r="AL379" s="58">
        <f>F379*AD379</f>
        <v>0</v>
      </c>
      <c r="AM379" s="58">
        <f>F379*AE379</f>
        <v>0</v>
      </c>
      <c r="AN379" s="59" t="s">
        <v>1621</v>
      </c>
      <c r="AO379" s="59" t="s">
        <v>1634</v>
      </c>
      <c r="AP379" s="47" t="s">
        <v>1637</v>
      </c>
    </row>
    <row r="380" spans="1:42" x14ac:dyDescent="0.2">
      <c r="D380" s="60" t="s">
        <v>1380</v>
      </c>
      <c r="F380" s="61">
        <v>2</v>
      </c>
    </row>
    <row r="381" spans="1:42" x14ac:dyDescent="0.2">
      <c r="A381" s="55" t="s">
        <v>187</v>
      </c>
      <c r="B381" s="55" t="s">
        <v>1171</v>
      </c>
      <c r="C381" s="55" t="s">
        <v>1229</v>
      </c>
      <c r="D381" s="55" t="s">
        <v>1706</v>
      </c>
      <c r="E381" s="55" t="s">
        <v>1577</v>
      </c>
      <c r="F381" s="56">
        <v>2</v>
      </c>
      <c r="G381" s="56">
        <v>0</v>
      </c>
      <c r="H381" s="56">
        <f>ROUND(F381*AD381,2)</f>
        <v>0</v>
      </c>
      <c r="I381" s="56">
        <f>J381-H381</f>
        <v>0</v>
      </c>
      <c r="J381" s="56">
        <f>ROUND(F381*G381,2)</f>
        <v>0</v>
      </c>
      <c r="K381" s="56">
        <v>1.4999999999999999E-2</v>
      </c>
      <c r="L381" s="56">
        <f>F381*K381</f>
        <v>0.03</v>
      </c>
      <c r="M381" s="57" t="s">
        <v>7</v>
      </c>
      <c r="N381" s="56">
        <f>IF(M381="5",I381,0)</f>
        <v>0</v>
      </c>
      <c r="Y381" s="56">
        <f>IF(AC381=0,J381,0)</f>
        <v>0</v>
      </c>
      <c r="Z381" s="56">
        <f>IF(AC381=15,J381,0)</f>
        <v>0</v>
      </c>
      <c r="AA381" s="56">
        <f>IF(AC381=21,J381,0)</f>
        <v>0</v>
      </c>
      <c r="AC381" s="58">
        <v>21</v>
      </c>
      <c r="AD381" s="58">
        <f>G381*1</f>
        <v>0</v>
      </c>
      <c r="AE381" s="58">
        <f>G381*(1-1)</f>
        <v>0</v>
      </c>
      <c r="AL381" s="58">
        <f>F381*AD381</f>
        <v>0</v>
      </c>
      <c r="AM381" s="58">
        <f>F381*AE381</f>
        <v>0</v>
      </c>
      <c r="AN381" s="59" t="s">
        <v>1621</v>
      </c>
      <c r="AO381" s="59" t="s">
        <v>1634</v>
      </c>
      <c r="AP381" s="47" t="s">
        <v>1637</v>
      </c>
    </row>
    <row r="382" spans="1:42" x14ac:dyDescent="0.2">
      <c r="D382" s="60" t="s">
        <v>1380</v>
      </c>
      <c r="F382" s="61">
        <v>2</v>
      </c>
    </row>
    <row r="383" spans="1:42" x14ac:dyDescent="0.2">
      <c r="A383" s="55" t="s">
        <v>188</v>
      </c>
      <c r="B383" s="55" t="s">
        <v>1171</v>
      </c>
      <c r="C383" s="55" t="s">
        <v>1230</v>
      </c>
      <c r="D383" s="55" t="s">
        <v>1333</v>
      </c>
      <c r="E383" s="55" t="s">
        <v>1574</v>
      </c>
      <c r="F383" s="56">
        <v>31.47</v>
      </c>
      <c r="G383" s="56">
        <v>0</v>
      </c>
      <c r="H383" s="56">
        <f>ROUND(F383*AD383,2)</f>
        <v>0</v>
      </c>
      <c r="I383" s="56">
        <f>J383-H383</f>
        <v>0</v>
      </c>
      <c r="J383" s="56">
        <f>ROUND(F383*G383,2)</f>
        <v>0</v>
      </c>
      <c r="K383" s="56">
        <v>4.0000000000000003E-5</v>
      </c>
      <c r="L383" s="56">
        <f>F383*K383</f>
        <v>1.2588E-3</v>
      </c>
      <c r="M383" s="57" t="s">
        <v>7</v>
      </c>
      <c r="N383" s="56">
        <f>IF(M383="5",I383,0)</f>
        <v>0</v>
      </c>
      <c r="Y383" s="56">
        <f>IF(AC383=0,J383,0)</f>
        <v>0</v>
      </c>
      <c r="Z383" s="56">
        <f>IF(AC383=15,J383,0)</f>
        <v>0</v>
      </c>
      <c r="AA383" s="56">
        <f>IF(AC383=21,J383,0)</f>
        <v>0</v>
      </c>
      <c r="AC383" s="58">
        <v>21</v>
      </c>
      <c r="AD383" s="58">
        <f>G383*0.0193808882907133</f>
        <v>0</v>
      </c>
      <c r="AE383" s="58">
        <f>G383*(1-0.0193808882907133)</f>
        <v>0</v>
      </c>
      <c r="AL383" s="58">
        <f>F383*AD383</f>
        <v>0</v>
      </c>
      <c r="AM383" s="58">
        <f>F383*AE383</f>
        <v>0</v>
      </c>
      <c r="AN383" s="59" t="s">
        <v>1621</v>
      </c>
      <c r="AO383" s="59" t="s">
        <v>1634</v>
      </c>
      <c r="AP383" s="47" t="s">
        <v>1637</v>
      </c>
    </row>
    <row r="384" spans="1:42" x14ac:dyDescent="0.2">
      <c r="D384" s="60" t="s">
        <v>1401</v>
      </c>
      <c r="F384" s="61">
        <v>31.47</v>
      </c>
    </row>
    <row r="385" spans="1:42" x14ac:dyDescent="0.2">
      <c r="A385" s="52"/>
      <c r="B385" s="53" t="s">
        <v>1171</v>
      </c>
      <c r="C385" s="53" t="s">
        <v>100</v>
      </c>
      <c r="D385" s="248" t="s">
        <v>1335</v>
      </c>
      <c r="E385" s="249"/>
      <c r="F385" s="249"/>
      <c r="G385" s="249"/>
      <c r="H385" s="54">
        <f>SUM(H386:H392)</f>
        <v>0</v>
      </c>
      <c r="I385" s="54">
        <f>SUM(I386:I392)</f>
        <v>0</v>
      </c>
      <c r="J385" s="54">
        <f>H385+I385</f>
        <v>0</v>
      </c>
      <c r="K385" s="47"/>
      <c r="L385" s="54">
        <f>SUM(L386:L392)</f>
        <v>0.12354999999999999</v>
      </c>
      <c r="O385" s="54">
        <f>IF(P385="PR",J385,SUM(N386:N392))</f>
        <v>0</v>
      </c>
      <c r="P385" s="47" t="s">
        <v>1601</v>
      </c>
      <c r="Q385" s="54">
        <f>IF(P385="HS",H385,0)</f>
        <v>0</v>
      </c>
      <c r="R385" s="54">
        <f>IF(P385="HS",I385-O385,0)</f>
        <v>0</v>
      </c>
      <c r="S385" s="54">
        <f>IF(P385="PS",H385,0)</f>
        <v>0</v>
      </c>
      <c r="T385" s="54">
        <f>IF(P385="PS",I385-O385,0)</f>
        <v>0</v>
      </c>
      <c r="U385" s="54">
        <f>IF(P385="MP",H385,0)</f>
        <v>0</v>
      </c>
      <c r="V385" s="54">
        <f>IF(P385="MP",I385-O385,0)</f>
        <v>0</v>
      </c>
      <c r="W385" s="54">
        <f>IF(P385="OM",H385,0)</f>
        <v>0</v>
      </c>
      <c r="X385" s="47" t="s">
        <v>1171</v>
      </c>
      <c r="AH385" s="54">
        <f>SUM(Y386:Y392)</f>
        <v>0</v>
      </c>
      <c r="AI385" s="54">
        <f>SUM(Z386:Z392)</f>
        <v>0</v>
      </c>
      <c r="AJ385" s="54">
        <f>SUM(AA386:AA392)</f>
        <v>0</v>
      </c>
    </row>
    <row r="386" spans="1:42" x14ac:dyDescent="0.2">
      <c r="A386" s="55" t="s">
        <v>189</v>
      </c>
      <c r="B386" s="55" t="s">
        <v>1171</v>
      </c>
      <c r="C386" s="55" t="s">
        <v>1231</v>
      </c>
      <c r="D386" s="55" t="s">
        <v>1336</v>
      </c>
      <c r="E386" s="55" t="s">
        <v>1577</v>
      </c>
      <c r="F386" s="56">
        <v>2</v>
      </c>
      <c r="G386" s="56">
        <v>0</v>
      </c>
      <c r="H386" s="56">
        <f t="shared" ref="H386:H392" si="73">ROUND(F386*AD386,2)</f>
        <v>0</v>
      </c>
      <c r="I386" s="56">
        <f t="shared" ref="I386:I392" si="74">J386-H386</f>
        <v>0</v>
      </c>
      <c r="J386" s="56">
        <f t="shared" ref="J386:J392" si="75">ROUND(F386*G386,2)</f>
        <v>0</v>
      </c>
      <c r="K386" s="56">
        <v>0</v>
      </c>
      <c r="L386" s="56">
        <f t="shared" ref="L386:L392" si="76">F386*K386</f>
        <v>0</v>
      </c>
      <c r="M386" s="57" t="s">
        <v>8</v>
      </c>
      <c r="N386" s="56">
        <f t="shared" ref="N386:N392" si="77">IF(M386="5",I386,0)</f>
        <v>0</v>
      </c>
      <c r="Y386" s="56">
        <f t="shared" ref="Y386:Y392" si="78">IF(AC386=0,J386,0)</f>
        <v>0</v>
      </c>
      <c r="Z386" s="56">
        <f t="shared" ref="Z386:Z392" si="79">IF(AC386=15,J386,0)</f>
        <v>0</v>
      </c>
      <c r="AA386" s="56">
        <f t="shared" ref="AA386:AA392" si="80">IF(AC386=21,J386,0)</f>
        <v>0</v>
      </c>
      <c r="AC386" s="58">
        <v>21</v>
      </c>
      <c r="AD386" s="58">
        <f t="shared" ref="AD386:AD392" si="81">G386*0</f>
        <v>0</v>
      </c>
      <c r="AE386" s="58">
        <f t="shared" ref="AE386:AE392" si="82">G386*(1-0)</f>
        <v>0</v>
      </c>
      <c r="AL386" s="58">
        <f t="shared" ref="AL386:AL392" si="83">F386*AD386</f>
        <v>0</v>
      </c>
      <c r="AM386" s="58">
        <f t="shared" ref="AM386:AM392" si="84">F386*AE386</f>
        <v>0</v>
      </c>
      <c r="AN386" s="59" t="s">
        <v>1622</v>
      </c>
      <c r="AO386" s="59" t="s">
        <v>1634</v>
      </c>
      <c r="AP386" s="47" t="s">
        <v>1637</v>
      </c>
    </row>
    <row r="387" spans="1:42" x14ac:dyDescent="0.2">
      <c r="A387" s="55" t="s">
        <v>190</v>
      </c>
      <c r="B387" s="55" t="s">
        <v>1171</v>
      </c>
      <c r="C387" s="55" t="s">
        <v>1232</v>
      </c>
      <c r="D387" s="55" t="s">
        <v>1337</v>
      </c>
      <c r="E387" s="55" t="s">
        <v>1577</v>
      </c>
      <c r="F387" s="56">
        <v>2</v>
      </c>
      <c r="G387" s="56">
        <v>0</v>
      </c>
      <c r="H387" s="56">
        <f t="shared" si="73"/>
        <v>0</v>
      </c>
      <c r="I387" s="56">
        <f t="shared" si="74"/>
        <v>0</v>
      </c>
      <c r="J387" s="56">
        <f t="shared" si="75"/>
        <v>0</v>
      </c>
      <c r="K387" s="56">
        <v>4.0000000000000002E-4</v>
      </c>
      <c r="L387" s="56">
        <f t="shared" si="76"/>
        <v>8.0000000000000004E-4</v>
      </c>
      <c r="M387" s="57" t="s">
        <v>8</v>
      </c>
      <c r="N387" s="56">
        <f t="shared" si="77"/>
        <v>0</v>
      </c>
      <c r="Y387" s="56">
        <f t="shared" si="78"/>
        <v>0</v>
      </c>
      <c r="Z387" s="56">
        <f t="shared" si="79"/>
        <v>0</v>
      </c>
      <c r="AA387" s="56">
        <f t="shared" si="80"/>
        <v>0</v>
      </c>
      <c r="AC387" s="58">
        <v>21</v>
      </c>
      <c r="AD387" s="58">
        <f t="shared" si="81"/>
        <v>0</v>
      </c>
      <c r="AE387" s="58">
        <f t="shared" si="82"/>
        <v>0</v>
      </c>
      <c r="AL387" s="58">
        <f t="shared" si="83"/>
        <v>0</v>
      </c>
      <c r="AM387" s="58">
        <f t="shared" si="84"/>
        <v>0</v>
      </c>
      <c r="AN387" s="59" t="s">
        <v>1622</v>
      </c>
      <c r="AO387" s="59" t="s">
        <v>1634</v>
      </c>
      <c r="AP387" s="47" t="s">
        <v>1637</v>
      </c>
    </row>
    <row r="388" spans="1:42" x14ac:dyDescent="0.2">
      <c r="A388" s="55" t="s">
        <v>191</v>
      </c>
      <c r="B388" s="55" t="s">
        <v>1171</v>
      </c>
      <c r="C388" s="55" t="s">
        <v>1233</v>
      </c>
      <c r="D388" s="55" t="s">
        <v>1338</v>
      </c>
      <c r="E388" s="55" t="s">
        <v>1577</v>
      </c>
      <c r="F388" s="56">
        <v>2</v>
      </c>
      <c r="G388" s="56">
        <v>0</v>
      </c>
      <c r="H388" s="56">
        <f t="shared" si="73"/>
        <v>0</v>
      </c>
      <c r="I388" s="56">
        <f t="shared" si="74"/>
        <v>0</v>
      </c>
      <c r="J388" s="56">
        <f t="shared" si="75"/>
        <v>0</v>
      </c>
      <c r="K388" s="56">
        <v>3.0000000000000001E-3</v>
      </c>
      <c r="L388" s="56">
        <f t="shared" si="76"/>
        <v>6.0000000000000001E-3</v>
      </c>
      <c r="M388" s="57" t="s">
        <v>8</v>
      </c>
      <c r="N388" s="56">
        <f t="shared" si="77"/>
        <v>0</v>
      </c>
      <c r="Y388" s="56">
        <f t="shared" si="78"/>
        <v>0</v>
      </c>
      <c r="Z388" s="56">
        <f t="shared" si="79"/>
        <v>0</v>
      </c>
      <c r="AA388" s="56">
        <f t="shared" si="80"/>
        <v>0</v>
      </c>
      <c r="AC388" s="58">
        <v>21</v>
      </c>
      <c r="AD388" s="58">
        <f t="shared" si="81"/>
        <v>0</v>
      </c>
      <c r="AE388" s="58">
        <f t="shared" si="82"/>
        <v>0</v>
      </c>
      <c r="AL388" s="58">
        <f t="shared" si="83"/>
        <v>0</v>
      </c>
      <c r="AM388" s="58">
        <f t="shared" si="84"/>
        <v>0</v>
      </c>
      <c r="AN388" s="59" t="s">
        <v>1622</v>
      </c>
      <c r="AO388" s="59" t="s">
        <v>1634</v>
      </c>
      <c r="AP388" s="47" t="s">
        <v>1637</v>
      </c>
    </row>
    <row r="389" spans="1:42" x14ac:dyDescent="0.2">
      <c r="A389" s="55" t="s">
        <v>192</v>
      </c>
      <c r="B389" s="55" t="s">
        <v>1171</v>
      </c>
      <c r="C389" s="55" t="s">
        <v>1234</v>
      </c>
      <c r="D389" s="55" t="s">
        <v>1339</v>
      </c>
      <c r="E389" s="55" t="s">
        <v>1577</v>
      </c>
      <c r="F389" s="56">
        <v>2</v>
      </c>
      <c r="G389" s="56">
        <v>0</v>
      </c>
      <c r="H389" s="56">
        <f t="shared" si="73"/>
        <v>0</v>
      </c>
      <c r="I389" s="56">
        <f t="shared" si="74"/>
        <v>0</v>
      </c>
      <c r="J389" s="56">
        <f t="shared" si="75"/>
        <v>0</v>
      </c>
      <c r="K389" s="56">
        <v>5.0000000000000001E-4</v>
      </c>
      <c r="L389" s="56">
        <f t="shared" si="76"/>
        <v>1E-3</v>
      </c>
      <c r="M389" s="57" t="s">
        <v>8</v>
      </c>
      <c r="N389" s="56">
        <f t="shared" si="77"/>
        <v>0</v>
      </c>
      <c r="Y389" s="56">
        <f t="shared" si="78"/>
        <v>0</v>
      </c>
      <c r="Z389" s="56">
        <f t="shared" si="79"/>
        <v>0</v>
      </c>
      <c r="AA389" s="56">
        <f t="shared" si="80"/>
        <v>0</v>
      </c>
      <c r="AC389" s="58">
        <v>21</v>
      </c>
      <c r="AD389" s="58">
        <f t="shared" si="81"/>
        <v>0</v>
      </c>
      <c r="AE389" s="58">
        <f t="shared" si="82"/>
        <v>0</v>
      </c>
      <c r="AL389" s="58">
        <f t="shared" si="83"/>
        <v>0</v>
      </c>
      <c r="AM389" s="58">
        <f t="shared" si="84"/>
        <v>0</v>
      </c>
      <c r="AN389" s="59" t="s">
        <v>1622</v>
      </c>
      <c r="AO389" s="59" t="s">
        <v>1634</v>
      </c>
      <c r="AP389" s="47" t="s">
        <v>1637</v>
      </c>
    </row>
    <row r="390" spans="1:42" x14ac:dyDescent="0.2">
      <c r="A390" s="55" t="s">
        <v>193</v>
      </c>
      <c r="B390" s="55" t="s">
        <v>1171</v>
      </c>
      <c r="C390" s="55" t="s">
        <v>1235</v>
      </c>
      <c r="D390" s="55" t="s">
        <v>1340</v>
      </c>
      <c r="E390" s="55" t="s">
        <v>1574</v>
      </c>
      <c r="F390" s="56">
        <v>4.5</v>
      </c>
      <c r="G390" s="56">
        <v>0</v>
      </c>
      <c r="H390" s="56">
        <f t="shared" si="73"/>
        <v>0</v>
      </c>
      <c r="I390" s="56">
        <f t="shared" si="74"/>
        <v>0</v>
      </c>
      <c r="J390" s="56">
        <f t="shared" si="75"/>
        <v>0</v>
      </c>
      <c r="K390" s="56">
        <v>0.02</v>
      </c>
      <c r="L390" s="56">
        <f t="shared" si="76"/>
        <v>0.09</v>
      </c>
      <c r="M390" s="57" t="s">
        <v>7</v>
      </c>
      <c r="N390" s="56">
        <f t="shared" si="77"/>
        <v>0</v>
      </c>
      <c r="Y390" s="56">
        <f t="shared" si="78"/>
        <v>0</v>
      </c>
      <c r="Z390" s="56">
        <f t="shared" si="79"/>
        <v>0</v>
      </c>
      <c r="AA390" s="56">
        <f t="shared" si="80"/>
        <v>0</v>
      </c>
      <c r="AC390" s="58">
        <v>21</v>
      </c>
      <c r="AD390" s="58">
        <f t="shared" si="81"/>
        <v>0</v>
      </c>
      <c r="AE390" s="58">
        <f t="shared" si="82"/>
        <v>0</v>
      </c>
      <c r="AL390" s="58">
        <f t="shared" si="83"/>
        <v>0</v>
      </c>
      <c r="AM390" s="58">
        <f t="shared" si="84"/>
        <v>0</v>
      </c>
      <c r="AN390" s="59" t="s">
        <v>1622</v>
      </c>
      <c r="AO390" s="59" t="s">
        <v>1634</v>
      </c>
      <c r="AP390" s="47" t="s">
        <v>1637</v>
      </c>
    </row>
    <row r="391" spans="1:42" x14ac:dyDescent="0.2">
      <c r="A391" s="55" t="s">
        <v>194</v>
      </c>
      <c r="B391" s="55" t="s">
        <v>1171</v>
      </c>
      <c r="C391" s="55" t="s">
        <v>1269</v>
      </c>
      <c r="D391" s="55" t="s">
        <v>1402</v>
      </c>
      <c r="E391" s="55" t="s">
        <v>1579</v>
      </c>
      <c r="F391" s="56">
        <v>1.25</v>
      </c>
      <c r="G391" s="56">
        <v>0</v>
      </c>
      <c r="H391" s="56">
        <f t="shared" si="73"/>
        <v>0</v>
      </c>
      <c r="I391" s="56">
        <f t="shared" si="74"/>
        <v>0</v>
      </c>
      <c r="J391" s="56">
        <f t="shared" si="75"/>
        <v>0</v>
      </c>
      <c r="K391" s="56">
        <v>9.4000000000000004E-3</v>
      </c>
      <c r="L391" s="56">
        <f t="shared" si="76"/>
        <v>1.175E-2</v>
      </c>
      <c r="M391" s="57" t="s">
        <v>8</v>
      </c>
      <c r="N391" s="56">
        <f t="shared" si="77"/>
        <v>0</v>
      </c>
      <c r="Y391" s="56">
        <f t="shared" si="78"/>
        <v>0</v>
      </c>
      <c r="Z391" s="56">
        <f t="shared" si="79"/>
        <v>0</v>
      </c>
      <c r="AA391" s="56">
        <f t="shared" si="80"/>
        <v>0</v>
      </c>
      <c r="AC391" s="58">
        <v>21</v>
      </c>
      <c r="AD391" s="58">
        <f t="shared" si="81"/>
        <v>0</v>
      </c>
      <c r="AE391" s="58">
        <f t="shared" si="82"/>
        <v>0</v>
      </c>
      <c r="AL391" s="58">
        <f t="shared" si="83"/>
        <v>0</v>
      </c>
      <c r="AM391" s="58">
        <f t="shared" si="84"/>
        <v>0</v>
      </c>
      <c r="AN391" s="59" t="s">
        <v>1622</v>
      </c>
      <c r="AO391" s="59" t="s">
        <v>1634</v>
      </c>
      <c r="AP391" s="47" t="s">
        <v>1637</v>
      </c>
    </row>
    <row r="392" spans="1:42" x14ac:dyDescent="0.2">
      <c r="A392" s="55" t="s">
        <v>195</v>
      </c>
      <c r="B392" s="55" t="s">
        <v>1171</v>
      </c>
      <c r="C392" s="55" t="s">
        <v>1236</v>
      </c>
      <c r="D392" s="55" t="s">
        <v>1341</v>
      </c>
      <c r="E392" s="55" t="s">
        <v>1577</v>
      </c>
      <c r="F392" s="56">
        <v>2</v>
      </c>
      <c r="G392" s="56">
        <v>0</v>
      </c>
      <c r="H392" s="56">
        <f t="shared" si="73"/>
        <v>0</v>
      </c>
      <c r="I392" s="56">
        <f t="shared" si="74"/>
        <v>0</v>
      </c>
      <c r="J392" s="56">
        <f t="shared" si="75"/>
        <v>0</v>
      </c>
      <c r="K392" s="56">
        <v>7.0000000000000001E-3</v>
      </c>
      <c r="L392" s="56">
        <f t="shared" si="76"/>
        <v>1.4E-2</v>
      </c>
      <c r="M392" s="57" t="s">
        <v>8</v>
      </c>
      <c r="N392" s="56">
        <f t="shared" si="77"/>
        <v>0</v>
      </c>
      <c r="Y392" s="56">
        <f t="shared" si="78"/>
        <v>0</v>
      </c>
      <c r="Z392" s="56">
        <f t="shared" si="79"/>
        <v>0</v>
      </c>
      <c r="AA392" s="56">
        <f t="shared" si="80"/>
        <v>0</v>
      </c>
      <c r="AC392" s="58">
        <v>21</v>
      </c>
      <c r="AD392" s="58">
        <f t="shared" si="81"/>
        <v>0</v>
      </c>
      <c r="AE392" s="58">
        <f t="shared" si="82"/>
        <v>0</v>
      </c>
      <c r="AL392" s="58">
        <f t="shared" si="83"/>
        <v>0</v>
      </c>
      <c r="AM392" s="58">
        <f t="shared" si="84"/>
        <v>0</v>
      </c>
      <c r="AN392" s="59" t="s">
        <v>1622</v>
      </c>
      <c r="AO392" s="59" t="s">
        <v>1634</v>
      </c>
      <c r="AP392" s="47" t="s">
        <v>1637</v>
      </c>
    </row>
    <row r="393" spans="1:42" x14ac:dyDescent="0.2">
      <c r="A393" s="52"/>
      <c r="B393" s="53" t="s">
        <v>1171</v>
      </c>
      <c r="C393" s="53" t="s">
        <v>101</v>
      </c>
      <c r="D393" s="248" t="s">
        <v>1342</v>
      </c>
      <c r="E393" s="249"/>
      <c r="F393" s="249"/>
      <c r="G393" s="249"/>
      <c r="H393" s="54">
        <f>SUM(H394:H400)</f>
        <v>0</v>
      </c>
      <c r="I393" s="54">
        <f>SUM(I394:I400)</f>
        <v>0</v>
      </c>
      <c r="J393" s="54">
        <f>H393+I393</f>
        <v>0</v>
      </c>
      <c r="K393" s="47"/>
      <c r="L393" s="54">
        <f>SUM(L394:L400)</f>
        <v>1.7252400000000001</v>
      </c>
      <c r="O393" s="54">
        <f>IF(P393="PR",J393,SUM(N394:N400))</f>
        <v>0</v>
      </c>
      <c r="P393" s="47" t="s">
        <v>1601</v>
      </c>
      <c r="Q393" s="54">
        <f>IF(P393="HS",H393,0)</f>
        <v>0</v>
      </c>
      <c r="R393" s="54">
        <f>IF(P393="HS",I393-O393,0)</f>
        <v>0</v>
      </c>
      <c r="S393" s="54">
        <f>IF(P393="PS",H393,0)</f>
        <v>0</v>
      </c>
      <c r="T393" s="54">
        <f>IF(P393="PS",I393-O393,0)</f>
        <v>0</v>
      </c>
      <c r="U393" s="54">
        <f>IF(P393="MP",H393,0)</f>
        <v>0</v>
      </c>
      <c r="V393" s="54">
        <f>IF(P393="MP",I393-O393,0)</f>
        <v>0</v>
      </c>
      <c r="W393" s="54">
        <f>IF(P393="OM",H393,0)</f>
        <v>0</v>
      </c>
      <c r="X393" s="47" t="s">
        <v>1171</v>
      </c>
      <c r="AH393" s="54">
        <f>SUM(Y394:Y400)</f>
        <v>0</v>
      </c>
      <c r="AI393" s="54">
        <f>SUM(Z394:Z400)</f>
        <v>0</v>
      </c>
      <c r="AJ393" s="54">
        <f>SUM(AA394:AA400)</f>
        <v>0</v>
      </c>
    </row>
    <row r="394" spans="1:42" x14ac:dyDescent="0.2">
      <c r="A394" s="55" t="s">
        <v>196</v>
      </c>
      <c r="B394" s="55" t="s">
        <v>1171</v>
      </c>
      <c r="C394" s="55" t="s">
        <v>1270</v>
      </c>
      <c r="D394" s="55" t="s">
        <v>1403</v>
      </c>
      <c r="E394" s="55" t="s">
        <v>1579</v>
      </c>
      <c r="F394" s="56">
        <v>1.25</v>
      </c>
      <c r="G394" s="56">
        <v>0</v>
      </c>
      <c r="H394" s="56">
        <f t="shared" ref="H394:H400" si="85">ROUND(F394*AD394,2)</f>
        <v>0</v>
      </c>
      <c r="I394" s="56">
        <f t="shared" ref="I394:I400" si="86">J394-H394</f>
        <v>0</v>
      </c>
      <c r="J394" s="56">
        <f t="shared" ref="J394:J400" si="87">ROUND(F394*G394,2)</f>
        <v>0</v>
      </c>
      <c r="K394" s="56">
        <v>3.9600000000000003E-2</v>
      </c>
      <c r="L394" s="56">
        <f t="shared" ref="L394:L400" si="88">F394*K394</f>
        <v>4.9500000000000002E-2</v>
      </c>
      <c r="M394" s="57" t="s">
        <v>7</v>
      </c>
      <c r="N394" s="56">
        <f t="shared" ref="N394:N400" si="89">IF(M394="5",I394,0)</f>
        <v>0</v>
      </c>
      <c r="Y394" s="56">
        <f t="shared" ref="Y394:Y400" si="90">IF(AC394=0,J394,0)</f>
        <v>0</v>
      </c>
      <c r="Z394" s="56">
        <f t="shared" ref="Z394:Z400" si="91">IF(AC394=15,J394,0)</f>
        <v>0</v>
      </c>
      <c r="AA394" s="56">
        <f t="shared" ref="AA394:AA400" si="92">IF(AC394=21,J394,0)</f>
        <v>0</v>
      </c>
      <c r="AC394" s="58">
        <v>21</v>
      </c>
      <c r="AD394" s="58">
        <f t="shared" ref="AD394:AD400" si="93">G394*0</f>
        <v>0</v>
      </c>
      <c r="AE394" s="58">
        <f t="shared" ref="AE394:AE400" si="94">G394*(1-0)</f>
        <v>0</v>
      </c>
      <c r="AL394" s="58">
        <f t="shared" ref="AL394:AL400" si="95">F394*AD394</f>
        <v>0</v>
      </c>
      <c r="AM394" s="58">
        <f t="shared" ref="AM394:AM400" si="96">F394*AE394</f>
        <v>0</v>
      </c>
      <c r="AN394" s="59" t="s">
        <v>1623</v>
      </c>
      <c r="AO394" s="59" t="s">
        <v>1634</v>
      </c>
      <c r="AP394" s="47" t="s">
        <v>1637</v>
      </c>
    </row>
    <row r="395" spans="1:42" x14ac:dyDescent="0.2">
      <c r="A395" s="55" t="s">
        <v>197</v>
      </c>
      <c r="B395" s="55" t="s">
        <v>1171</v>
      </c>
      <c r="C395" s="55" t="s">
        <v>1271</v>
      </c>
      <c r="D395" s="55" t="s">
        <v>1404</v>
      </c>
      <c r="E395" s="55" t="s">
        <v>1577</v>
      </c>
      <c r="F395" s="56">
        <v>1</v>
      </c>
      <c r="G395" s="56">
        <v>0</v>
      </c>
      <c r="H395" s="56">
        <f t="shared" si="85"/>
        <v>0</v>
      </c>
      <c r="I395" s="56">
        <f t="shared" si="86"/>
        <v>0</v>
      </c>
      <c r="J395" s="56">
        <f t="shared" si="87"/>
        <v>0</v>
      </c>
      <c r="K395" s="56">
        <v>5.1999999999999995E-4</v>
      </c>
      <c r="L395" s="56">
        <f t="shared" si="88"/>
        <v>5.1999999999999995E-4</v>
      </c>
      <c r="M395" s="57" t="s">
        <v>7</v>
      </c>
      <c r="N395" s="56">
        <f t="shared" si="89"/>
        <v>0</v>
      </c>
      <c r="Y395" s="56">
        <f t="shared" si="90"/>
        <v>0</v>
      </c>
      <c r="Z395" s="56">
        <f t="shared" si="91"/>
        <v>0</v>
      </c>
      <c r="AA395" s="56">
        <f t="shared" si="92"/>
        <v>0</v>
      </c>
      <c r="AC395" s="58">
        <v>21</v>
      </c>
      <c r="AD395" s="58">
        <f t="shared" si="93"/>
        <v>0</v>
      </c>
      <c r="AE395" s="58">
        <f t="shared" si="94"/>
        <v>0</v>
      </c>
      <c r="AL395" s="58">
        <f t="shared" si="95"/>
        <v>0</v>
      </c>
      <c r="AM395" s="58">
        <f t="shared" si="96"/>
        <v>0</v>
      </c>
      <c r="AN395" s="59" t="s">
        <v>1623</v>
      </c>
      <c r="AO395" s="59" t="s">
        <v>1634</v>
      </c>
      <c r="AP395" s="47" t="s">
        <v>1637</v>
      </c>
    </row>
    <row r="396" spans="1:42" x14ac:dyDescent="0.2">
      <c r="A396" s="55" t="s">
        <v>198</v>
      </c>
      <c r="B396" s="55" t="s">
        <v>1171</v>
      </c>
      <c r="C396" s="55" t="s">
        <v>1242</v>
      </c>
      <c r="D396" s="55" t="s">
        <v>1405</v>
      </c>
      <c r="E396" s="55" t="s">
        <v>1577</v>
      </c>
      <c r="F396" s="56">
        <v>1</v>
      </c>
      <c r="G396" s="56">
        <v>0</v>
      </c>
      <c r="H396" s="56">
        <f t="shared" si="85"/>
        <v>0</v>
      </c>
      <c r="I396" s="56">
        <f t="shared" si="86"/>
        <v>0</v>
      </c>
      <c r="J396" s="56">
        <f t="shared" si="87"/>
        <v>0</v>
      </c>
      <c r="K396" s="56">
        <v>2.2499999999999998E-3</v>
      </c>
      <c r="L396" s="56">
        <f t="shared" si="88"/>
        <v>2.2499999999999998E-3</v>
      </c>
      <c r="M396" s="57" t="s">
        <v>7</v>
      </c>
      <c r="N396" s="56">
        <f t="shared" si="89"/>
        <v>0</v>
      </c>
      <c r="Y396" s="56">
        <f t="shared" si="90"/>
        <v>0</v>
      </c>
      <c r="Z396" s="56">
        <f t="shared" si="91"/>
        <v>0</v>
      </c>
      <c r="AA396" s="56">
        <f t="shared" si="92"/>
        <v>0</v>
      </c>
      <c r="AC396" s="58">
        <v>21</v>
      </c>
      <c r="AD396" s="58">
        <f t="shared" si="93"/>
        <v>0</v>
      </c>
      <c r="AE396" s="58">
        <f t="shared" si="94"/>
        <v>0</v>
      </c>
      <c r="AL396" s="58">
        <f t="shared" si="95"/>
        <v>0</v>
      </c>
      <c r="AM396" s="58">
        <f t="shared" si="96"/>
        <v>0</v>
      </c>
      <c r="AN396" s="59" t="s">
        <v>1623</v>
      </c>
      <c r="AO396" s="59" t="s">
        <v>1634</v>
      </c>
      <c r="AP396" s="47" t="s">
        <v>1637</v>
      </c>
    </row>
    <row r="397" spans="1:42" x14ac:dyDescent="0.2">
      <c r="A397" s="55" t="s">
        <v>199</v>
      </c>
      <c r="B397" s="55" t="s">
        <v>1171</v>
      </c>
      <c r="C397" s="55" t="s">
        <v>1237</v>
      </c>
      <c r="D397" s="55" t="s">
        <v>1343</v>
      </c>
      <c r="E397" s="55" t="s">
        <v>1577</v>
      </c>
      <c r="F397" s="56">
        <v>1</v>
      </c>
      <c r="G397" s="56">
        <v>0</v>
      </c>
      <c r="H397" s="56">
        <f t="shared" si="85"/>
        <v>0</v>
      </c>
      <c r="I397" s="56">
        <f t="shared" si="86"/>
        <v>0</v>
      </c>
      <c r="J397" s="56">
        <f t="shared" si="87"/>
        <v>0</v>
      </c>
      <c r="K397" s="56">
        <v>1.933E-2</v>
      </c>
      <c r="L397" s="56">
        <f t="shared" si="88"/>
        <v>1.933E-2</v>
      </c>
      <c r="M397" s="57" t="s">
        <v>7</v>
      </c>
      <c r="N397" s="56">
        <f t="shared" si="89"/>
        <v>0</v>
      </c>
      <c r="Y397" s="56">
        <f t="shared" si="90"/>
        <v>0</v>
      </c>
      <c r="Z397" s="56">
        <f t="shared" si="91"/>
        <v>0</v>
      </c>
      <c r="AA397" s="56">
        <f t="shared" si="92"/>
        <v>0</v>
      </c>
      <c r="AC397" s="58">
        <v>21</v>
      </c>
      <c r="AD397" s="58">
        <f t="shared" si="93"/>
        <v>0</v>
      </c>
      <c r="AE397" s="58">
        <f t="shared" si="94"/>
        <v>0</v>
      </c>
      <c r="AL397" s="58">
        <f t="shared" si="95"/>
        <v>0</v>
      </c>
      <c r="AM397" s="58">
        <f t="shared" si="96"/>
        <v>0</v>
      </c>
      <c r="AN397" s="59" t="s">
        <v>1623</v>
      </c>
      <c r="AO397" s="59" t="s">
        <v>1634</v>
      </c>
      <c r="AP397" s="47" t="s">
        <v>1637</v>
      </c>
    </row>
    <row r="398" spans="1:42" x14ac:dyDescent="0.2">
      <c r="A398" s="55" t="s">
        <v>200</v>
      </c>
      <c r="B398" s="55" t="s">
        <v>1171</v>
      </c>
      <c r="C398" s="55" t="s">
        <v>1238</v>
      </c>
      <c r="D398" s="55" t="s">
        <v>1344</v>
      </c>
      <c r="E398" s="55" t="s">
        <v>1577</v>
      </c>
      <c r="F398" s="56">
        <v>2</v>
      </c>
      <c r="G398" s="56">
        <v>0</v>
      </c>
      <c r="H398" s="56">
        <f t="shared" si="85"/>
        <v>0</v>
      </c>
      <c r="I398" s="56">
        <f t="shared" si="86"/>
        <v>0</v>
      </c>
      <c r="J398" s="56">
        <f t="shared" si="87"/>
        <v>0</v>
      </c>
      <c r="K398" s="56">
        <v>1.56E-3</v>
      </c>
      <c r="L398" s="56">
        <f t="shared" si="88"/>
        <v>3.1199999999999999E-3</v>
      </c>
      <c r="M398" s="57" t="s">
        <v>7</v>
      </c>
      <c r="N398" s="56">
        <f t="shared" si="89"/>
        <v>0</v>
      </c>
      <c r="Y398" s="56">
        <f t="shared" si="90"/>
        <v>0</v>
      </c>
      <c r="Z398" s="56">
        <f t="shared" si="91"/>
        <v>0</v>
      </c>
      <c r="AA398" s="56">
        <f t="shared" si="92"/>
        <v>0</v>
      </c>
      <c r="AC398" s="58">
        <v>21</v>
      </c>
      <c r="AD398" s="58">
        <f t="shared" si="93"/>
        <v>0</v>
      </c>
      <c r="AE398" s="58">
        <f t="shared" si="94"/>
        <v>0</v>
      </c>
      <c r="AL398" s="58">
        <f t="shared" si="95"/>
        <v>0</v>
      </c>
      <c r="AM398" s="58">
        <f t="shared" si="96"/>
        <v>0</v>
      </c>
      <c r="AN398" s="59" t="s">
        <v>1623</v>
      </c>
      <c r="AO398" s="59" t="s">
        <v>1634</v>
      </c>
      <c r="AP398" s="47" t="s">
        <v>1637</v>
      </c>
    </row>
    <row r="399" spans="1:42" x14ac:dyDescent="0.2">
      <c r="A399" s="55" t="s">
        <v>201</v>
      </c>
      <c r="B399" s="55" t="s">
        <v>1171</v>
      </c>
      <c r="C399" s="55" t="s">
        <v>1239</v>
      </c>
      <c r="D399" s="55" t="s">
        <v>1345</v>
      </c>
      <c r="E399" s="55" t="s">
        <v>1577</v>
      </c>
      <c r="F399" s="56">
        <v>2</v>
      </c>
      <c r="G399" s="56">
        <v>0</v>
      </c>
      <c r="H399" s="56">
        <f t="shared" si="85"/>
        <v>0</v>
      </c>
      <c r="I399" s="56">
        <f t="shared" si="86"/>
        <v>0</v>
      </c>
      <c r="J399" s="56">
        <f t="shared" si="87"/>
        <v>0</v>
      </c>
      <c r="K399" s="56">
        <v>1.9460000000000002E-2</v>
      </c>
      <c r="L399" s="56">
        <f t="shared" si="88"/>
        <v>3.8920000000000003E-2</v>
      </c>
      <c r="M399" s="57" t="s">
        <v>7</v>
      </c>
      <c r="N399" s="56">
        <f t="shared" si="89"/>
        <v>0</v>
      </c>
      <c r="Y399" s="56">
        <f t="shared" si="90"/>
        <v>0</v>
      </c>
      <c r="Z399" s="56">
        <f t="shared" si="91"/>
        <v>0</v>
      </c>
      <c r="AA399" s="56">
        <f t="shared" si="92"/>
        <v>0</v>
      </c>
      <c r="AC399" s="58">
        <v>21</v>
      </c>
      <c r="AD399" s="58">
        <f t="shared" si="93"/>
        <v>0</v>
      </c>
      <c r="AE399" s="58">
        <f t="shared" si="94"/>
        <v>0</v>
      </c>
      <c r="AL399" s="58">
        <f t="shared" si="95"/>
        <v>0</v>
      </c>
      <c r="AM399" s="58">
        <f t="shared" si="96"/>
        <v>0</v>
      </c>
      <c r="AN399" s="59" t="s">
        <v>1623</v>
      </c>
      <c r="AO399" s="59" t="s">
        <v>1634</v>
      </c>
      <c r="AP399" s="47" t="s">
        <v>1637</v>
      </c>
    </row>
    <row r="400" spans="1:42" x14ac:dyDescent="0.2">
      <c r="A400" s="55" t="s">
        <v>202</v>
      </c>
      <c r="B400" s="55" t="s">
        <v>1171</v>
      </c>
      <c r="C400" s="55" t="s">
        <v>1240</v>
      </c>
      <c r="D400" s="55" t="s">
        <v>1346</v>
      </c>
      <c r="E400" s="55" t="s">
        <v>1574</v>
      </c>
      <c r="F400" s="56">
        <v>23.7</v>
      </c>
      <c r="G400" s="56">
        <v>0</v>
      </c>
      <c r="H400" s="56">
        <f t="shared" si="85"/>
        <v>0</v>
      </c>
      <c r="I400" s="56">
        <f t="shared" si="86"/>
        <v>0</v>
      </c>
      <c r="J400" s="56">
        <f t="shared" si="87"/>
        <v>0</v>
      </c>
      <c r="K400" s="56">
        <v>6.8000000000000005E-2</v>
      </c>
      <c r="L400" s="56">
        <f t="shared" si="88"/>
        <v>1.6116000000000001</v>
      </c>
      <c r="M400" s="57" t="s">
        <v>7</v>
      </c>
      <c r="N400" s="56">
        <f t="shared" si="89"/>
        <v>0</v>
      </c>
      <c r="Y400" s="56">
        <f t="shared" si="90"/>
        <v>0</v>
      </c>
      <c r="Z400" s="56">
        <f t="shared" si="91"/>
        <v>0</v>
      </c>
      <c r="AA400" s="56">
        <f t="shared" si="92"/>
        <v>0</v>
      </c>
      <c r="AC400" s="58">
        <v>21</v>
      </c>
      <c r="AD400" s="58">
        <f t="shared" si="93"/>
        <v>0</v>
      </c>
      <c r="AE400" s="58">
        <f t="shared" si="94"/>
        <v>0</v>
      </c>
      <c r="AL400" s="58">
        <f t="shared" si="95"/>
        <v>0</v>
      </c>
      <c r="AM400" s="58">
        <f t="shared" si="96"/>
        <v>0</v>
      </c>
      <c r="AN400" s="59" t="s">
        <v>1623</v>
      </c>
      <c r="AO400" s="59" t="s">
        <v>1634</v>
      </c>
      <c r="AP400" s="47" t="s">
        <v>1637</v>
      </c>
    </row>
    <row r="401" spans="1:42" x14ac:dyDescent="0.2">
      <c r="A401" s="52"/>
      <c r="B401" s="53" t="s">
        <v>1171</v>
      </c>
      <c r="C401" s="53" t="s">
        <v>1243</v>
      </c>
      <c r="D401" s="248" t="s">
        <v>1349</v>
      </c>
      <c r="E401" s="249"/>
      <c r="F401" s="249"/>
      <c r="G401" s="249"/>
      <c r="H401" s="54">
        <f>SUM(H402:H402)</f>
        <v>0</v>
      </c>
      <c r="I401" s="54">
        <f>SUM(I402:I402)</f>
        <v>0</v>
      </c>
      <c r="J401" s="54">
        <f>H401+I401</f>
        <v>0</v>
      </c>
      <c r="K401" s="47"/>
      <c r="L401" s="54">
        <f>SUM(L402:L402)</f>
        <v>0</v>
      </c>
      <c r="O401" s="54">
        <f>IF(P401="PR",J401,SUM(N402:N402))</f>
        <v>0</v>
      </c>
      <c r="P401" s="47" t="s">
        <v>1603</v>
      </c>
      <c r="Q401" s="54">
        <f>IF(P401="HS",H401,0)</f>
        <v>0</v>
      </c>
      <c r="R401" s="54">
        <f>IF(P401="HS",I401-O401,0)</f>
        <v>0</v>
      </c>
      <c r="S401" s="54">
        <f>IF(P401="PS",H401,0)</f>
        <v>0</v>
      </c>
      <c r="T401" s="54">
        <f>IF(P401="PS",I401-O401,0)</f>
        <v>0</v>
      </c>
      <c r="U401" s="54">
        <f>IF(P401="MP",H401,0)</f>
        <v>0</v>
      </c>
      <c r="V401" s="54">
        <f>IF(P401="MP",I401-O401,0)</f>
        <v>0</v>
      </c>
      <c r="W401" s="54">
        <f>IF(P401="OM",H401,0)</f>
        <v>0</v>
      </c>
      <c r="X401" s="47" t="s">
        <v>1171</v>
      </c>
      <c r="AH401" s="54">
        <f>SUM(Y402:Y402)</f>
        <v>0</v>
      </c>
      <c r="AI401" s="54">
        <f>SUM(Z402:Z402)</f>
        <v>0</v>
      </c>
      <c r="AJ401" s="54">
        <f>SUM(AA402:AA402)</f>
        <v>0</v>
      </c>
    </row>
    <row r="402" spans="1:42" x14ac:dyDescent="0.2">
      <c r="A402" s="55" t="s">
        <v>203</v>
      </c>
      <c r="B402" s="55" t="s">
        <v>1171</v>
      </c>
      <c r="C402" s="55" t="s">
        <v>1244</v>
      </c>
      <c r="D402" s="55" t="s">
        <v>1350</v>
      </c>
      <c r="E402" s="55" t="s">
        <v>1575</v>
      </c>
      <c r="F402" s="56">
        <v>0.66</v>
      </c>
      <c r="G402" s="56">
        <v>0</v>
      </c>
      <c r="H402" s="56">
        <f>ROUND(F402*AD402,2)</f>
        <v>0</v>
      </c>
      <c r="I402" s="56">
        <f>J402-H402</f>
        <v>0</v>
      </c>
      <c r="J402" s="56">
        <f>ROUND(F402*G402,2)</f>
        <v>0</v>
      </c>
      <c r="K402" s="56">
        <v>0</v>
      </c>
      <c r="L402" s="56">
        <f>F402*K402</f>
        <v>0</v>
      </c>
      <c r="M402" s="57" t="s">
        <v>11</v>
      </c>
      <c r="N402" s="56">
        <f>IF(M402="5",I402,0)</f>
        <v>0</v>
      </c>
      <c r="Y402" s="56">
        <f>IF(AC402=0,J402,0)</f>
        <v>0</v>
      </c>
      <c r="Z402" s="56">
        <f>IF(AC402=15,J402,0)</f>
        <v>0</v>
      </c>
      <c r="AA402" s="56">
        <f>IF(AC402=21,J402,0)</f>
        <v>0</v>
      </c>
      <c r="AC402" s="58">
        <v>21</v>
      </c>
      <c r="AD402" s="58">
        <f>G402*0</f>
        <v>0</v>
      </c>
      <c r="AE402" s="58">
        <f>G402*(1-0)</f>
        <v>0</v>
      </c>
      <c r="AL402" s="58">
        <f>F402*AD402</f>
        <v>0</v>
      </c>
      <c r="AM402" s="58">
        <f>F402*AE402</f>
        <v>0</v>
      </c>
      <c r="AN402" s="59" t="s">
        <v>1624</v>
      </c>
      <c r="AO402" s="59" t="s">
        <v>1634</v>
      </c>
      <c r="AP402" s="47" t="s">
        <v>1637</v>
      </c>
    </row>
    <row r="403" spans="1:42" x14ac:dyDescent="0.2">
      <c r="D403" s="60" t="s">
        <v>1406</v>
      </c>
      <c r="F403" s="61">
        <v>0.66</v>
      </c>
    </row>
    <row r="404" spans="1:42" x14ac:dyDescent="0.2">
      <c r="A404" s="52"/>
      <c r="B404" s="53" t="s">
        <v>1171</v>
      </c>
      <c r="C404" s="53" t="s">
        <v>1245</v>
      </c>
      <c r="D404" s="248" t="s">
        <v>1352</v>
      </c>
      <c r="E404" s="249"/>
      <c r="F404" s="249"/>
      <c r="G404" s="249"/>
      <c r="H404" s="54">
        <f>SUM(H405:H405)</f>
        <v>0</v>
      </c>
      <c r="I404" s="54">
        <f>SUM(I405:I405)</f>
        <v>0</v>
      </c>
      <c r="J404" s="54">
        <f>H404+I404</f>
        <v>0</v>
      </c>
      <c r="K404" s="47"/>
      <c r="L404" s="54">
        <f>SUM(L405:L405)</f>
        <v>0</v>
      </c>
      <c r="O404" s="54">
        <f>IF(P404="PR",J404,SUM(N405:N405))</f>
        <v>0</v>
      </c>
      <c r="P404" s="47" t="s">
        <v>1604</v>
      </c>
      <c r="Q404" s="54">
        <f>IF(P404="HS",H404,0)</f>
        <v>0</v>
      </c>
      <c r="R404" s="54">
        <f>IF(P404="HS",I404-O404,0)</f>
        <v>0</v>
      </c>
      <c r="S404" s="54">
        <f>IF(P404="PS",H404,0)</f>
        <v>0</v>
      </c>
      <c r="T404" s="54">
        <f>IF(P404="PS",I404-O404,0)</f>
        <v>0</v>
      </c>
      <c r="U404" s="54">
        <f>IF(P404="MP",H404,0)</f>
        <v>0</v>
      </c>
      <c r="V404" s="54">
        <f>IF(P404="MP",I404-O404,0)</f>
        <v>0</v>
      </c>
      <c r="W404" s="54">
        <f>IF(P404="OM",H404,0)</f>
        <v>0</v>
      </c>
      <c r="X404" s="47" t="s">
        <v>1171</v>
      </c>
      <c r="AH404" s="54">
        <f>SUM(Y405:Y405)</f>
        <v>0</v>
      </c>
      <c r="AI404" s="54">
        <f>SUM(Z405:Z405)</f>
        <v>0</v>
      </c>
      <c r="AJ404" s="54">
        <f>SUM(AA405:AA405)</f>
        <v>0</v>
      </c>
    </row>
    <row r="405" spans="1:42" x14ac:dyDescent="0.2">
      <c r="A405" s="55" t="s">
        <v>204</v>
      </c>
      <c r="B405" s="55" t="s">
        <v>1171</v>
      </c>
      <c r="C405" s="55"/>
      <c r="D405" s="55" t="s">
        <v>1352</v>
      </c>
      <c r="E405" s="55"/>
      <c r="F405" s="56">
        <v>1</v>
      </c>
      <c r="G405" s="56">
        <v>0</v>
      </c>
      <c r="H405" s="56">
        <f>ROUND(F405*AD405,2)</f>
        <v>0</v>
      </c>
      <c r="I405" s="56">
        <f>J405-H405</f>
        <v>0</v>
      </c>
      <c r="J405" s="56">
        <f>ROUND(F405*G405,2)</f>
        <v>0</v>
      </c>
      <c r="K405" s="56">
        <v>0</v>
      </c>
      <c r="L405" s="56">
        <f>F405*K405</f>
        <v>0</v>
      </c>
      <c r="M405" s="57" t="s">
        <v>8</v>
      </c>
      <c r="N405" s="56">
        <f>IF(M405="5",I405,0)</f>
        <v>0</v>
      </c>
      <c r="Y405" s="56">
        <f>IF(AC405=0,J405,0)</f>
        <v>0</v>
      </c>
      <c r="Z405" s="56">
        <f>IF(AC405=15,J405,0)</f>
        <v>0</v>
      </c>
      <c r="AA405" s="56">
        <f>IF(AC405=21,J405,0)</f>
        <v>0</v>
      </c>
      <c r="AC405" s="58">
        <v>21</v>
      </c>
      <c r="AD405" s="58">
        <f>G405*0</f>
        <v>0</v>
      </c>
      <c r="AE405" s="58">
        <f>G405*(1-0)</f>
        <v>0</v>
      </c>
      <c r="AL405" s="58">
        <f>F405*AD405</f>
        <v>0</v>
      </c>
      <c r="AM405" s="58">
        <f>F405*AE405</f>
        <v>0</v>
      </c>
      <c r="AN405" s="59" t="s">
        <v>1625</v>
      </c>
      <c r="AO405" s="59" t="s">
        <v>1634</v>
      </c>
      <c r="AP405" s="47" t="s">
        <v>1637</v>
      </c>
    </row>
    <row r="406" spans="1:42" x14ac:dyDescent="0.2">
      <c r="A406" s="52"/>
      <c r="B406" s="53" t="s">
        <v>1171</v>
      </c>
      <c r="C406" s="53" t="s">
        <v>1246</v>
      </c>
      <c r="D406" s="248" t="s">
        <v>1353</v>
      </c>
      <c r="E406" s="249"/>
      <c r="F406" s="249"/>
      <c r="G406" s="249"/>
      <c r="H406" s="54">
        <f>SUM(H407:H412)</f>
        <v>0</v>
      </c>
      <c r="I406" s="54">
        <f>SUM(I407:I412)</f>
        <v>0</v>
      </c>
      <c r="J406" s="54">
        <f>H406+I406</f>
        <v>0</v>
      </c>
      <c r="K406" s="47"/>
      <c r="L406" s="54">
        <f>SUM(L407:L412)</f>
        <v>0</v>
      </c>
      <c r="O406" s="54">
        <f>IF(P406="PR",J406,SUM(N407:N412))</f>
        <v>0</v>
      </c>
      <c r="P406" s="47" t="s">
        <v>1603</v>
      </c>
      <c r="Q406" s="54">
        <f>IF(P406="HS",H406,0)</f>
        <v>0</v>
      </c>
      <c r="R406" s="54">
        <f>IF(P406="HS",I406-O406,0)</f>
        <v>0</v>
      </c>
      <c r="S406" s="54">
        <f>IF(P406="PS",H406,0)</f>
        <v>0</v>
      </c>
      <c r="T406" s="54">
        <f>IF(P406="PS",I406-O406,0)</f>
        <v>0</v>
      </c>
      <c r="U406" s="54">
        <f>IF(P406="MP",H406,0)</f>
        <v>0</v>
      </c>
      <c r="V406" s="54">
        <f>IF(P406="MP",I406-O406,0)</f>
        <v>0</v>
      </c>
      <c r="W406" s="54">
        <f>IF(P406="OM",H406,0)</f>
        <v>0</v>
      </c>
      <c r="X406" s="47" t="s">
        <v>1171</v>
      </c>
      <c r="AH406" s="54">
        <f>SUM(Y407:Y412)</f>
        <v>0</v>
      </c>
      <c r="AI406" s="54">
        <f>SUM(Z407:Z412)</f>
        <v>0</v>
      </c>
      <c r="AJ406" s="54">
        <f>SUM(AA407:AA412)</f>
        <v>0</v>
      </c>
    </row>
    <row r="407" spans="1:42" x14ac:dyDescent="0.2">
      <c r="A407" s="55" t="s">
        <v>205</v>
      </c>
      <c r="B407" s="55" t="s">
        <v>1171</v>
      </c>
      <c r="C407" s="55" t="s">
        <v>1247</v>
      </c>
      <c r="D407" s="55" t="s">
        <v>1354</v>
      </c>
      <c r="E407" s="55" t="s">
        <v>1575</v>
      </c>
      <c r="F407" s="56">
        <v>1.85</v>
      </c>
      <c r="G407" s="56">
        <v>0</v>
      </c>
      <c r="H407" s="56">
        <f t="shared" ref="H407:H412" si="97">ROUND(F407*AD407,2)</f>
        <v>0</v>
      </c>
      <c r="I407" s="56">
        <f t="shared" ref="I407:I412" si="98">J407-H407</f>
        <v>0</v>
      </c>
      <c r="J407" s="56">
        <f t="shared" ref="J407:J412" si="99">ROUND(F407*G407,2)</f>
        <v>0</v>
      </c>
      <c r="K407" s="56">
        <v>0</v>
      </c>
      <c r="L407" s="56">
        <f t="shared" ref="L407:L412" si="100">F407*K407</f>
        <v>0</v>
      </c>
      <c r="M407" s="57" t="s">
        <v>11</v>
      </c>
      <c r="N407" s="56">
        <f t="shared" ref="N407:N412" si="101">IF(M407="5",I407,0)</f>
        <v>0</v>
      </c>
      <c r="Y407" s="56">
        <f t="shared" ref="Y407:Y412" si="102">IF(AC407=0,J407,0)</f>
        <v>0</v>
      </c>
      <c r="Z407" s="56">
        <f t="shared" ref="Z407:Z412" si="103">IF(AC407=15,J407,0)</f>
        <v>0</v>
      </c>
      <c r="AA407" s="56">
        <f t="shared" ref="AA407:AA412" si="104">IF(AC407=21,J407,0)</f>
        <v>0</v>
      </c>
      <c r="AC407" s="58">
        <v>21</v>
      </c>
      <c r="AD407" s="58">
        <f t="shared" ref="AD407:AD412" si="105">G407*0</f>
        <v>0</v>
      </c>
      <c r="AE407" s="58">
        <f t="shared" ref="AE407:AE412" si="106">G407*(1-0)</f>
        <v>0</v>
      </c>
      <c r="AL407" s="58">
        <f t="shared" ref="AL407:AL412" si="107">F407*AD407</f>
        <v>0</v>
      </c>
      <c r="AM407" s="58">
        <f t="shared" ref="AM407:AM412" si="108">F407*AE407</f>
        <v>0</v>
      </c>
      <c r="AN407" s="59" t="s">
        <v>1626</v>
      </c>
      <c r="AO407" s="59" t="s">
        <v>1634</v>
      </c>
      <c r="AP407" s="47" t="s">
        <v>1637</v>
      </c>
    </row>
    <row r="408" spans="1:42" x14ac:dyDescent="0.2">
      <c r="A408" s="55" t="s">
        <v>206</v>
      </c>
      <c r="B408" s="55" t="s">
        <v>1171</v>
      </c>
      <c r="C408" s="55" t="s">
        <v>1248</v>
      </c>
      <c r="D408" s="55" t="s">
        <v>1355</v>
      </c>
      <c r="E408" s="55" t="s">
        <v>1575</v>
      </c>
      <c r="F408" s="56">
        <v>1.85</v>
      </c>
      <c r="G408" s="56">
        <v>0</v>
      </c>
      <c r="H408" s="56">
        <f t="shared" si="97"/>
        <v>0</v>
      </c>
      <c r="I408" s="56">
        <f t="shared" si="98"/>
        <v>0</v>
      </c>
      <c r="J408" s="56">
        <f t="shared" si="99"/>
        <v>0</v>
      </c>
      <c r="K408" s="56">
        <v>0</v>
      </c>
      <c r="L408" s="56">
        <f t="shared" si="100"/>
        <v>0</v>
      </c>
      <c r="M408" s="57" t="s">
        <v>11</v>
      </c>
      <c r="N408" s="56">
        <f t="shared" si="101"/>
        <v>0</v>
      </c>
      <c r="Y408" s="56">
        <f t="shared" si="102"/>
        <v>0</v>
      </c>
      <c r="Z408" s="56">
        <f t="shared" si="103"/>
        <v>0</v>
      </c>
      <c r="AA408" s="56">
        <f t="shared" si="104"/>
        <v>0</v>
      </c>
      <c r="AC408" s="58">
        <v>21</v>
      </c>
      <c r="AD408" s="58">
        <f t="shared" si="105"/>
        <v>0</v>
      </c>
      <c r="AE408" s="58">
        <f t="shared" si="106"/>
        <v>0</v>
      </c>
      <c r="AL408" s="58">
        <f t="shared" si="107"/>
        <v>0</v>
      </c>
      <c r="AM408" s="58">
        <f t="shared" si="108"/>
        <v>0</v>
      </c>
      <c r="AN408" s="59" t="s">
        <v>1626</v>
      </c>
      <c r="AO408" s="59" t="s">
        <v>1634</v>
      </c>
      <c r="AP408" s="47" t="s">
        <v>1637</v>
      </c>
    </row>
    <row r="409" spans="1:42" x14ac:dyDescent="0.2">
      <c r="A409" s="55" t="s">
        <v>207</v>
      </c>
      <c r="B409" s="55" t="s">
        <v>1171</v>
      </c>
      <c r="C409" s="55" t="s">
        <v>1249</v>
      </c>
      <c r="D409" s="55" t="s">
        <v>1356</v>
      </c>
      <c r="E409" s="55" t="s">
        <v>1575</v>
      </c>
      <c r="F409" s="56">
        <v>1.85</v>
      </c>
      <c r="G409" s="56">
        <v>0</v>
      </c>
      <c r="H409" s="56">
        <f t="shared" si="97"/>
        <v>0</v>
      </c>
      <c r="I409" s="56">
        <f t="shared" si="98"/>
        <v>0</v>
      </c>
      <c r="J409" s="56">
        <f t="shared" si="99"/>
        <v>0</v>
      </c>
      <c r="K409" s="56">
        <v>0</v>
      </c>
      <c r="L409" s="56">
        <f t="shared" si="100"/>
        <v>0</v>
      </c>
      <c r="M409" s="57" t="s">
        <v>11</v>
      </c>
      <c r="N409" s="56">
        <f t="shared" si="101"/>
        <v>0</v>
      </c>
      <c r="Y409" s="56">
        <f t="shared" si="102"/>
        <v>0</v>
      </c>
      <c r="Z409" s="56">
        <f t="shared" si="103"/>
        <v>0</v>
      </c>
      <c r="AA409" s="56">
        <f t="shared" si="104"/>
        <v>0</v>
      </c>
      <c r="AC409" s="58">
        <v>21</v>
      </c>
      <c r="AD409" s="58">
        <f t="shared" si="105"/>
        <v>0</v>
      </c>
      <c r="AE409" s="58">
        <f t="shared" si="106"/>
        <v>0</v>
      </c>
      <c r="AL409" s="58">
        <f t="shared" si="107"/>
        <v>0</v>
      </c>
      <c r="AM409" s="58">
        <f t="shared" si="108"/>
        <v>0</v>
      </c>
      <c r="AN409" s="59" t="s">
        <v>1626</v>
      </c>
      <c r="AO409" s="59" t="s">
        <v>1634</v>
      </c>
      <c r="AP409" s="47" t="s">
        <v>1637</v>
      </c>
    </row>
    <row r="410" spans="1:42" x14ac:dyDescent="0.2">
      <c r="A410" s="55" t="s">
        <v>208</v>
      </c>
      <c r="B410" s="55" t="s">
        <v>1171</v>
      </c>
      <c r="C410" s="55" t="s">
        <v>1250</v>
      </c>
      <c r="D410" s="55" t="s">
        <v>1357</v>
      </c>
      <c r="E410" s="55" t="s">
        <v>1575</v>
      </c>
      <c r="F410" s="56">
        <v>1.85</v>
      </c>
      <c r="G410" s="56">
        <v>0</v>
      </c>
      <c r="H410" s="56">
        <f t="shared" si="97"/>
        <v>0</v>
      </c>
      <c r="I410" s="56">
        <f t="shared" si="98"/>
        <v>0</v>
      </c>
      <c r="J410" s="56">
        <f t="shared" si="99"/>
        <v>0</v>
      </c>
      <c r="K410" s="56">
        <v>0</v>
      </c>
      <c r="L410" s="56">
        <f t="shared" si="100"/>
        <v>0</v>
      </c>
      <c r="M410" s="57" t="s">
        <v>11</v>
      </c>
      <c r="N410" s="56">
        <f t="shared" si="101"/>
        <v>0</v>
      </c>
      <c r="Y410" s="56">
        <f t="shared" si="102"/>
        <v>0</v>
      </c>
      <c r="Z410" s="56">
        <f t="shared" si="103"/>
        <v>0</v>
      </c>
      <c r="AA410" s="56">
        <f t="shared" si="104"/>
        <v>0</v>
      </c>
      <c r="AC410" s="58">
        <v>21</v>
      </c>
      <c r="AD410" s="58">
        <f t="shared" si="105"/>
        <v>0</v>
      </c>
      <c r="AE410" s="58">
        <f t="shared" si="106"/>
        <v>0</v>
      </c>
      <c r="AL410" s="58">
        <f t="shared" si="107"/>
        <v>0</v>
      </c>
      <c r="AM410" s="58">
        <f t="shared" si="108"/>
        <v>0</v>
      </c>
      <c r="AN410" s="59" t="s">
        <v>1626</v>
      </c>
      <c r="AO410" s="59" t="s">
        <v>1634</v>
      </c>
      <c r="AP410" s="47" t="s">
        <v>1637</v>
      </c>
    </row>
    <row r="411" spans="1:42" x14ac:dyDescent="0.2">
      <c r="A411" s="55" t="s">
        <v>209</v>
      </c>
      <c r="B411" s="55" t="s">
        <v>1171</v>
      </c>
      <c r="C411" s="55" t="s">
        <v>1251</v>
      </c>
      <c r="D411" s="55" t="s">
        <v>1358</v>
      </c>
      <c r="E411" s="55" t="s">
        <v>1575</v>
      </c>
      <c r="F411" s="56">
        <v>1.85</v>
      </c>
      <c r="G411" s="56">
        <v>0</v>
      </c>
      <c r="H411" s="56">
        <f t="shared" si="97"/>
        <v>0</v>
      </c>
      <c r="I411" s="56">
        <f t="shared" si="98"/>
        <v>0</v>
      </c>
      <c r="J411" s="56">
        <f t="shared" si="99"/>
        <v>0</v>
      </c>
      <c r="K411" s="56">
        <v>0</v>
      </c>
      <c r="L411" s="56">
        <f t="shared" si="100"/>
        <v>0</v>
      </c>
      <c r="M411" s="57" t="s">
        <v>11</v>
      </c>
      <c r="N411" s="56">
        <f t="shared" si="101"/>
        <v>0</v>
      </c>
      <c r="Y411" s="56">
        <f t="shared" si="102"/>
        <v>0</v>
      </c>
      <c r="Z411" s="56">
        <f t="shared" si="103"/>
        <v>0</v>
      </c>
      <c r="AA411" s="56">
        <f t="shared" si="104"/>
        <v>0</v>
      </c>
      <c r="AC411" s="58">
        <v>21</v>
      </c>
      <c r="AD411" s="58">
        <f t="shared" si="105"/>
        <v>0</v>
      </c>
      <c r="AE411" s="58">
        <f t="shared" si="106"/>
        <v>0</v>
      </c>
      <c r="AL411" s="58">
        <f t="shared" si="107"/>
        <v>0</v>
      </c>
      <c r="AM411" s="58">
        <f t="shared" si="108"/>
        <v>0</v>
      </c>
      <c r="AN411" s="59" t="s">
        <v>1626</v>
      </c>
      <c r="AO411" s="59" t="s">
        <v>1634</v>
      </c>
      <c r="AP411" s="47" t="s">
        <v>1637</v>
      </c>
    </row>
    <row r="412" spans="1:42" x14ac:dyDescent="0.2">
      <c r="A412" s="55" t="s">
        <v>210</v>
      </c>
      <c r="B412" s="55" t="s">
        <v>1171</v>
      </c>
      <c r="C412" s="55" t="s">
        <v>1252</v>
      </c>
      <c r="D412" s="55" t="s">
        <v>1359</v>
      </c>
      <c r="E412" s="55" t="s">
        <v>1575</v>
      </c>
      <c r="F412" s="56">
        <v>1.85</v>
      </c>
      <c r="G412" s="56">
        <v>0</v>
      </c>
      <c r="H412" s="56">
        <f t="shared" si="97"/>
        <v>0</v>
      </c>
      <c r="I412" s="56">
        <f t="shared" si="98"/>
        <v>0</v>
      </c>
      <c r="J412" s="56">
        <f t="shared" si="99"/>
        <v>0</v>
      </c>
      <c r="K412" s="56">
        <v>0</v>
      </c>
      <c r="L412" s="56">
        <f t="shared" si="100"/>
        <v>0</v>
      </c>
      <c r="M412" s="57" t="s">
        <v>11</v>
      </c>
      <c r="N412" s="56">
        <f t="shared" si="101"/>
        <v>0</v>
      </c>
      <c r="Y412" s="56">
        <f t="shared" si="102"/>
        <v>0</v>
      </c>
      <c r="Z412" s="56">
        <f t="shared" si="103"/>
        <v>0</v>
      </c>
      <c r="AA412" s="56">
        <f t="shared" si="104"/>
        <v>0</v>
      </c>
      <c r="AC412" s="58">
        <v>21</v>
      </c>
      <c r="AD412" s="58">
        <f t="shared" si="105"/>
        <v>0</v>
      </c>
      <c r="AE412" s="58">
        <f t="shared" si="106"/>
        <v>0</v>
      </c>
      <c r="AL412" s="58">
        <f t="shared" si="107"/>
        <v>0</v>
      </c>
      <c r="AM412" s="58">
        <f t="shared" si="108"/>
        <v>0</v>
      </c>
      <c r="AN412" s="59" t="s">
        <v>1626</v>
      </c>
      <c r="AO412" s="59" t="s">
        <v>1634</v>
      </c>
      <c r="AP412" s="47" t="s">
        <v>1637</v>
      </c>
    </row>
    <row r="413" spans="1:42" x14ac:dyDescent="0.2">
      <c r="A413" s="52"/>
      <c r="B413" s="53" t="s">
        <v>1172</v>
      </c>
      <c r="C413" s="53"/>
      <c r="D413" s="248" t="s">
        <v>1407</v>
      </c>
      <c r="E413" s="249"/>
      <c r="F413" s="249"/>
      <c r="G413" s="249"/>
      <c r="H413" s="54">
        <f>H414+H419+H422+H425+H436+H449+H452+H485+H495+H519+H524+H535+H543+H551+H553+H555</f>
        <v>0</v>
      </c>
      <c r="I413" s="54">
        <f>I414+I419+I422+I425+I436+I449+I452+I485+I495+I519+I524+I535+I543+I551+I553+I555</f>
        <v>0</v>
      </c>
      <c r="J413" s="54">
        <f>H413+I413</f>
        <v>0</v>
      </c>
      <c r="K413" s="47"/>
      <c r="L413" s="54">
        <f>L414+L419+L422+L425+L436+L449+L452+L485+L495+L519+L524+L535+L543+L551+L553+L555</f>
        <v>3.4107937000000002</v>
      </c>
    </row>
    <row r="414" spans="1:42" x14ac:dyDescent="0.2">
      <c r="A414" s="52"/>
      <c r="B414" s="53" t="s">
        <v>1172</v>
      </c>
      <c r="C414" s="53" t="s">
        <v>38</v>
      </c>
      <c r="D414" s="248" t="s">
        <v>1362</v>
      </c>
      <c r="E414" s="249"/>
      <c r="F414" s="249"/>
      <c r="G414" s="249"/>
      <c r="H414" s="54">
        <f>SUM(H415:H418)</f>
        <v>0</v>
      </c>
      <c r="I414" s="54">
        <f>SUM(I415:I418)</f>
        <v>0</v>
      </c>
      <c r="J414" s="54">
        <f>H414+I414</f>
        <v>0</v>
      </c>
      <c r="K414" s="47"/>
      <c r="L414" s="54">
        <f>SUM(L415:L418)</f>
        <v>6.1462200000000002E-2</v>
      </c>
      <c r="O414" s="54">
        <f>IF(P414="PR",J414,SUM(N415:N418))</f>
        <v>0</v>
      </c>
      <c r="P414" s="47" t="s">
        <v>1601</v>
      </c>
      <c r="Q414" s="54">
        <f>IF(P414="HS",H414,0)</f>
        <v>0</v>
      </c>
      <c r="R414" s="54">
        <f>IF(P414="HS",I414-O414,0)</f>
        <v>0</v>
      </c>
      <c r="S414" s="54">
        <f>IF(P414="PS",H414,0)</f>
        <v>0</v>
      </c>
      <c r="T414" s="54">
        <f>IF(P414="PS",I414-O414,0)</f>
        <v>0</v>
      </c>
      <c r="U414" s="54">
        <f>IF(P414="MP",H414,0)</f>
        <v>0</v>
      </c>
      <c r="V414" s="54">
        <f>IF(P414="MP",I414-O414,0)</f>
        <v>0</v>
      </c>
      <c r="W414" s="54">
        <f>IF(P414="OM",H414,0)</f>
        <v>0</v>
      </c>
      <c r="X414" s="47" t="s">
        <v>1172</v>
      </c>
      <c r="AH414" s="54">
        <f>SUM(Y415:Y418)</f>
        <v>0</v>
      </c>
      <c r="AI414" s="54">
        <f>SUM(Z415:Z418)</f>
        <v>0</v>
      </c>
      <c r="AJ414" s="54">
        <f>SUM(AA415:AA418)</f>
        <v>0</v>
      </c>
    </row>
    <row r="415" spans="1:42" x14ac:dyDescent="0.2">
      <c r="A415" s="55" t="s">
        <v>211</v>
      </c>
      <c r="B415" s="55" t="s">
        <v>1172</v>
      </c>
      <c r="C415" s="55" t="s">
        <v>1253</v>
      </c>
      <c r="D415" s="55" t="s">
        <v>1708</v>
      </c>
      <c r="E415" s="55" t="s">
        <v>1580</v>
      </c>
      <c r="F415" s="56">
        <v>0.02</v>
      </c>
      <c r="G415" s="56">
        <v>0</v>
      </c>
      <c r="H415" s="56">
        <f>ROUND(F415*AD415,2)</f>
        <v>0</v>
      </c>
      <c r="I415" s="56">
        <f>J415-H415</f>
        <v>0</v>
      </c>
      <c r="J415" s="56">
        <f>ROUND(F415*G415,2)</f>
        <v>0</v>
      </c>
      <c r="K415" s="56">
        <v>2.53999</v>
      </c>
      <c r="L415" s="56">
        <f>F415*K415</f>
        <v>5.0799799999999999E-2</v>
      </c>
      <c r="M415" s="57" t="s">
        <v>7</v>
      </c>
      <c r="N415" s="56">
        <f>IF(M415="5",I415,0)</f>
        <v>0</v>
      </c>
      <c r="Y415" s="56">
        <f>IF(AC415=0,J415,0)</f>
        <v>0</v>
      </c>
      <c r="Z415" s="56">
        <f>IF(AC415=15,J415,0)</f>
        <v>0</v>
      </c>
      <c r="AA415" s="56">
        <f>IF(AC415=21,J415,0)</f>
        <v>0</v>
      </c>
      <c r="AC415" s="58">
        <v>21</v>
      </c>
      <c r="AD415" s="58">
        <f>G415*0.813362397820164</f>
        <v>0</v>
      </c>
      <c r="AE415" s="58">
        <f>G415*(1-0.813362397820164)</f>
        <v>0</v>
      </c>
      <c r="AL415" s="58">
        <f>F415*AD415</f>
        <v>0</v>
      </c>
      <c r="AM415" s="58">
        <f>F415*AE415</f>
        <v>0</v>
      </c>
      <c r="AN415" s="59" t="s">
        <v>1627</v>
      </c>
      <c r="AO415" s="59" t="s">
        <v>1628</v>
      </c>
      <c r="AP415" s="47" t="s">
        <v>1638</v>
      </c>
    </row>
    <row r="416" spans="1:42" x14ac:dyDescent="0.2">
      <c r="D416" s="60" t="s">
        <v>1363</v>
      </c>
      <c r="F416" s="61">
        <v>0.02</v>
      </c>
    </row>
    <row r="417" spans="1:42" x14ac:dyDescent="0.2">
      <c r="A417" s="55" t="s">
        <v>212</v>
      </c>
      <c r="B417" s="55" t="s">
        <v>1172</v>
      </c>
      <c r="C417" s="55" t="s">
        <v>1254</v>
      </c>
      <c r="D417" s="55" t="s">
        <v>1364</v>
      </c>
      <c r="E417" s="55" t="s">
        <v>1574</v>
      </c>
      <c r="F417" s="56">
        <v>0.28000000000000003</v>
      </c>
      <c r="G417" s="56">
        <v>0</v>
      </c>
      <c r="H417" s="56">
        <f>ROUND(F417*AD417,2)</f>
        <v>0</v>
      </c>
      <c r="I417" s="56">
        <f>J417-H417</f>
        <v>0</v>
      </c>
      <c r="J417" s="56">
        <f>ROUND(F417*G417,2)</f>
        <v>0</v>
      </c>
      <c r="K417" s="56">
        <v>3.8080000000000003E-2</v>
      </c>
      <c r="L417" s="56">
        <f>F417*K417</f>
        <v>1.0662400000000002E-2</v>
      </c>
      <c r="M417" s="57" t="s">
        <v>7</v>
      </c>
      <c r="N417" s="56">
        <f>IF(M417="5",I417,0)</f>
        <v>0</v>
      </c>
      <c r="Y417" s="56">
        <f>IF(AC417=0,J417,0)</f>
        <v>0</v>
      </c>
      <c r="Z417" s="56">
        <f>IF(AC417=15,J417,0)</f>
        <v>0</v>
      </c>
      <c r="AA417" s="56">
        <f>IF(AC417=21,J417,0)</f>
        <v>0</v>
      </c>
      <c r="AC417" s="58">
        <v>21</v>
      </c>
      <c r="AD417" s="58">
        <f>G417*0.555284552845528</f>
        <v>0</v>
      </c>
      <c r="AE417" s="58">
        <f>G417*(1-0.555284552845528)</f>
        <v>0</v>
      </c>
      <c r="AL417" s="58">
        <f>F417*AD417</f>
        <v>0</v>
      </c>
      <c r="AM417" s="58">
        <f>F417*AE417</f>
        <v>0</v>
      </c>
      <c r="AN417" s="59" t="s">
        <v>1627</v>
      </c>
      <c r="AO417" s="59" t="s">
        <v>1628</v>
      </c>
      <c r="AP417" s="47" t="s">
        <v>1638</v>
      </c>
    </row>
    <row r="418" spans="1:42" x14ac:dyDescent="0.2">
      <c r="D418" s="60" t="s">
        <v>1365</v>
      </c>
      <c r="F418" s="61">
        <v>0.28000000000000003</v>
      </c>
    </row>
    <row r="419" spans="1:42" x14ac:dyDescent="0.2">
      <c r="A419" s="52"/>
      <c r="B419" s="53" t="s">
        <v>1172</v>
      </c>
      <c r="C419" s="53" t="s">
        <v>39</v>
      </c>
      <c r="D419" s="248" t="s">
        <v>1280</v>
      </c>
      <c r="E419" s="249"/>
      <c r="F419" s="249"/>
      <c r="G419" s="249"/>
      <c r="H419" s="54">
        <f>SUM(H420:H420)</f>
        <v>0</v>
      </c>
      <c r="I419" s="54">
        <f>SUM(I420:I420)</f>
        <v>0</v>
      </c>
      <c r="J419" s="54">
        <f>H419+I419</f>
        <v>0</v>
      </c>
      <c r="K419" s="47"/>
      <c r="L419" s="54">
        <f>SUM(L420:L420)</f>
        <v>0.11921499999999999</v>
      </c>
      <c r="O419" s="54">
        <f>IF(P419="PR",J419,SUM(N420:N420))</f>
        <v>0</v>
      </c>
      <c r="P419" s="47" t="s">
        <v>1601</v>
      </c>
      <c r="Q419" s="54">
        <f>IF(P419="HS",H419,0)</f>
        <v>0</v>
      </c>
      <c r="R419" s="54">
        <f>IF(P419="HS",I419-O419,0)</f>
        <v>0</v>
      </c>
      <c r="S419" s="54">
        <f>IF(P419="PS",H419,0)</f>
        <v>0</v>
      </c>
      <c r="T419" s="54">
        <f>IF(P419="PS",I419-O419,0)</f>
        <v>0</v>
      </c>
      <c r="U419" s="54">
        <f>IF(P419="MP",H419,0)</f>
        <v>0</v>
      </c>
      <c r="V419" s="54">
        <f>IF(P419="MP",I419-O419,0)</f>
        <v>0</v>
      </c>
      <c r="W419" s="54">
        <f>IF(P419="OM",H419,0)</f>
        <v>0</v>
      </c>
      <c r="X419" s="47" t="s">
        <v>1172</v>
      </c>
      <c r="AH419" s="54">
        <f>SUM(Y420:Y420)</f>
        <v>0</v>
      </c>
      <c r="AI419" s="54">
        <f>SUM(Z420:Z420)</f>
        <v>0</v>
      </c>
      <c r="AJ419" s="54">
        <f>SUM(AA420:AA420)</f>
        <v>0</v>
      </c>
    </row>
    <row r="420" spans="1:42" x14ac:dyDescent="0.2">
      <c r="A420" s="55" t="s">
        <v>213</v>
      </c>
      <c r="B420" s="55" t="s">
        <v>1172</v>
      </c>
      <c r="C420" s="55" t="s">
        <v>1186</v>
      </c>
      <c r="D420" s="55" t="s">
        <v>1712</v>
      </c>
      <c r="E420" s="55" t="s">
        <v>1574</v>
      </c>
      <c r="F420" s="56">
        <v>1.1299999999999999</v>
      </c>
      <c r="G420" s="56">
        <v>0</v>
      </c>
      <c r="H420" s="56">
        <f>ROUND(F420*AD420,2)</f>
        <v>0</v>
      </c>
      <c r="I420" s="56">
        <f>J420-H420</f>
        <v>0</v>
      </c>
      <c r="J420" s="56">
        <f>ROUND(F420*G420,2)</f>
        <v>0</v>
      </c>
      <c r="K420" s="56">
        <v>0.1055</v>
      </c>
      <c r="L420" s="56">
        <f>F420*K420</f>
        <v>0.11921499999999999</v>
      </c>
      <c r="M420" s="57" t="s">
        <v>7</v>
      </c>
      <c r="N420" s="56">
        <f>IF(M420="5",I420,0)</f>
        <v>0</v>
      </c>
      <c r="Y420" s="56">
        <f>IF(AC420=0,J420,0)</f>
        <v>0</v>
      </c>
      <c r="Z420" s="56">
        <f>IF(AC420=15,J420,0)</f>
        <v>0</v>
      </c>
      <c r="AA420" s="56">
        <f>IF(AC420=21,J420,0)</f>
        <v>0</v>
      </c>
      <c r="AC420" s="58">
        <v>21</v>
      </c>
      <c r="AD420" s="58">
        <f>G420*0.853314527503526</f>
        <v>0</v>
      </c>
      <c r="AE420" s="58">
        <f>G420*(1-0.853314527503526)</f>
        <v>0</v>
      </c>
      <c r="AL420" s="58">
        <f>F420*AD420</f>
        <v>0</v>
      </c>
      <c r="AM420" s="58">
        <f>F420*AE420</f>
        <v>0</v>
      </c>
      <c r="AN420" s="59" t="s">
        <v>1612</v>
      </c>
      <c r="AO420" s="59" t="s">
        <v>1628</v>
      </c>
      <c r="AP420" s="47" t="s">
        <v>1638</v>
      </c>
    </row>
    <row r="421" spans="1:42" x14ac:dyDescent="0.2">
      <c r="D421" s="60" t="s">
        <v>1366</v>
      </c>
      <c r="F421" s="61">
        <v>1.1299999999999999</v>
      </c>
    </row>
    <row r="422" spans="1:42" x14ac:dyDescent="0.2">
      <c r="A422" s="52"/>
      <c r="B422" s="53" t="s">
        <v>1172</v>
      </c>
      <c r="C422" s="53" t="s">
        <v>43</v>
      </c>
      <c r="D422" s="248" t="s">
        <v>1282</v>
      </c>
      <c r="E422" s="249"/>
      <c r="F422" s="249"/>
      <c r="G422" s="249"/>
      <c r="H422" s="54">
        <f>SUM(H423:H423)</f>
        <v>0</v>
      </c>
      <c r="I422" s="54">
        <f>SUM(I423:I423)</f>
        <v>0</v>
      </c>
      <c r="J422" s="54">
        <f>H422+I422</f>
        <v>0</v>
      </c>
      <c r="K422" s="47"/>
      <c r="L422" s="54">
        <f>SUM(L423:L423)</f>
        <v>8.3699999999999997E-2</v>
      </c>
      <c r="O422" s="54">
        <f>IF(P422="PR",J422,SUM(N423:N423))</f>
        <v>0</v>
      </c>
      <c r="P422" s="47" t="s">
        <v>1601</v>
      </c>
      <c r="Q422" s="54">
        <f>IF(P422="HS",H422,0)</f>
        <v>0</v>
      </c>
      <c r="R422" s="54">
        <f>IF(P422="HS",I422-O422,0)</f>
        <v>0</v>
      </c>
      <c r="S422" s="54">
        <f>IF(P422="PS",H422,0)</f>
        <v>0</v>
      </c>
      <c r="T422" s="54">
        <f>IF(P422="PS",I422-O422,0)</f>
        <v>0</v>
      </c>
      <c r="U422" s="54">
        <f>IF(P422="MP",H422,0)</f>
        <v>0</v>
      </c>
      <c r="V422" s="54">
        <f>IF(P422="MP",I422-O422,0)</f>
        <v>0</v>
      </c>
      <c r="W422" s="54">
        <f>IF(P422="OM",H422,0)</f>
        <v>0</v>
      </c>
      <c r="X422" s="47" t="s">
        <v>1172</v>
      </c>
      <c r="AH422" s="54">
        <f>SUM(Y423:Y423)</f>
        <v>0</v>
      </c>
      <c r="AI422" s="54">
        <f>SUM(Z423:Z423)</f>
        <v>0</v>
      </c>
      <c r="AJ422" s="54">
        <f>SUM(AA423:AA423)</f>
        <v>0</v>
      </c>
    </row>
    <row r="423" spans="1:42" x14ac:dyDescent="0.2">
      <c r="A423" s="55" t="s">
        <v>214</v>
      </c>
      <c r="B423" s="55" t="s">
        <v>1172</v>
      </c>
      <c r="C423" s="55" t="s">
        <v>1188</v>
      </c>
      <c r="D423" s="55" t="s">
        <v>1283</v>
      </c>
      <c r="E423" s="55" t="s">
        <v>1574</v>
      </c>
      <c r="F423" s="56">
        <v>4.5</v>
      </c>
      <c r="G423" s="56">
        <v>0</v>
      </c>
      <c r="H423" s="56">
        <f>ROUND(F423*AD423,2)</f>
        <v>0</v>
      </c>
      <c r="I423" s="56">
        <f>J423-H423</f>
        <v>0</v>
      </c>
      <c r="J423" s="56">
        <f>ROUND(F423*G423,2)</f>
        <v>0</v>
      </c>
      <c r="K423" s="56">
        <v>1.8599999999999998E-2</v>
      </c>
      <c r="L423" s="56">
        <f>F423*K423</f>
        <v>8.3699999999999997E-2</v>
      </c>
      <c r="M423" s="57" t="s">
        <v>7</v>
      </c>
      <c r="N423" s="56">
        <f>IF(M423="5",I423,0)</f>
        <v>0</v>
      </c>
      <c r="Y423" s="56">
        <f>IF(AC423=0,J423,0)</f>
        <v>0</v>
      </c>
      <c r="Z423" s="56">
        <f>IF(AC423=15,J423,0)</f>
        <v>0</v>
      </c>
      <c r="AA423" s="56">
        <f>IF(AC423=21,J423,0)</f>
        <v>0</v>
      </c>
      <c r="AC423" s="58">
        <v>21</v>
      </c>
      <c r="AD423" s="58">
        <f>G423*0.563277249451353</f>
        <v>0</v>
      </c>
      <c r="AE423" s="58">
        <f>G423*(1-0.563277249451353)</f>
        <v>0</v>
      </c>
      <c r="AL423" s="58">
        <f>F423*AD423</f>
        <v>0</v>
      </c>
      <c r="AM423" s="58">
        <f>F423*AE423</f>
        <v>0</v>
      </c>
      <c r="AN423" s="59" t="s">
        <v>1613</v>
      </c>
      <c r="AO423" s="59" t="s">
        <v>1628</v>
      </c>
      <c r="AP423" s="47" t="s">
        <v>1638</v>
      </c>
    </row>
    <row r="424" spans="1:42" x14ac:dyDescent="0.2">
      <c r="D424" s="60" t="s">
        <v>1408</v>
      </c>
      <c r="F424" s="61">
        <v>4.5</v>
      </c>
    </row>
    <row r="425" spans="1:42" x14ac:dyDescent="0.2">
      <c r="A425" s="52"/>
      <c r="B425" s="53" t="s">
        <v>1172</v>
      </c>
      <c r="C425" s="53" t="s">
        <v>68</v>
      </c>
      <c r="D425" s="248" t="s">
        <v>1285</v>
      </c>
      <c r="E425" s="249"/>
      <c r="F425" s="249"/>
      <c r="G425" s="249"/>
      <c r="H425" s="54">
        <f>SUM(H426:H434)</f>
        <v>0</v>
      </c>
      <c r="I425" s="54">
        <f>SUM(I426:I434)</f>
        <v>0</v>
      </c>
      <c r="J425" s="54">
        <f>H425+I425</f>
        <v>0</v>
      </c>
      <c r="K425" s="47"/>
      <c r="L425" s="54">
        <f>SUM(L426:L434)</f>
        <v>0.46857740000000003</v>
      </c>
      <c r="O425" s="54">
        <f>IF(P425="PR",J425,SUM(N426:N434))</f>
        <v>0</v>
      </c>
      <c r="P425" s="47" t="s">
        <v>1601</v>
      </c>
      <c r="Q425" s="54">
        <f>IF(P425="HS",H425,0)</f>
        <v>0</v>
      </c>
      <c r="R425" s="54">
        <f>IF(P425="HS",I425-O425,0)</f>
        <v>0</v>
      </c>
      <c r="S425" s="54">
        <f>IF(P425="PS",H425,0)</f>
        <v>0</v>
      </c>
      <c r="T425" s="54">
        <f>IF(P425="PS",I425-O425,0)</f>
        <v>0</v>
      </c>
      <c r="U425" s="54">
        <f>IF(P425="MP",H425,0)</f>
        <v>0</v>
      </c>
      <c r="V425" s="54">
        <f>IF(P425="MP",I425-O425,0)</f>
        <v>0</v>
      </c>
      <c r="W425" s="54">
        <f>IF(P425="OM",H425,0)</f>
        <v>0</v>
      </c>
      <c r="X425" s="47" t="s">
        <v>1172</v>
      </c>
      <c r="AH425" s="54">
        <f>SUM(Y426:Y434)</f>
        <v>0</v>
      </c>
      <c r="AI425" s="54">
        <f>SUM(Z426:Z434)</f>
        <v>0</v>
      </c>
      <c r="AJ425" s="54">
        <f>SUM(AA426:AA434)</f>
        <v>0</v>
      </c>
    </row>
    <row r="426" spans="1:42" x14ac:dyDescent="0.2">
      <c r="A426" s="55" t="s">
        <v>215</v>
      </c>
      <c r="B426" s="55" t="s">
        <v>1172</v>
      </c>
      <c r="C426" s="55" t="s">
        <v>1255</v>
      </c>
      <c r="D426" s="55" t="s">
        <v>1709</v>
      </c>
      <c r="E426" s="55" t="s">
        <v>1580</v>
      </c>
      <c r="F426" s="56">
        <v>0.12</v>
      </c>
      <c r="G426" s="56">
        <v>0</v>
      </c>
      <c r="H426" s="56">
        <f>ROUND(F426*AD426,2)</f>
        <v>0</v>
      </c>
      <c r="I426" s="56">
        <f>J426-H426</f>
        <v>0</v>
      </c>
      <c r="J426" s="56">
        <f>ROUND(F426*G426,2)</f>
        <v>0</v>
      </c>
      <c r="K426" s="56">
        <v>2.5249999999999999</v>
      </c>
      <c r="L426" s="56">
        <f>F426*K426</f>
        <v>0.30299999999999999</v>
      </c>
      <c r="M426" s="57" t="s">
        <v>7</v>
      </c>
      <c r="N426" s="56">
        <f>IF(M426="5",I426,0)</f>
        <v>0</v>
      </c>
      <c r="Y426" s="56">
        <f>IF(AC426=0,J426,0)</f>
        <v>0</v>
      </c>
      <c r="Z426" s="56">
        <f>IF(AC426=15,J426,0)</f>
        <v>0</v>
      </c>
      <c r="AA426" s="56">
        <f>IF(AC426=21,J426,0)</f>
        <v>0</v>
      </c>
      <c r="AC426" s="58">
        <v>21</v>
      </c>
      <c r="AD426" s="58">
        <f>G426*0.859082802547771</f>
        <v>0</v>
      </c>
      <c r="AE426" s="58">
        <f>G426*(1-0.859082802547771)</f>
        <v>0</v>
      </c>
      <c r="AL426" s="58">
        <f>F426*AD426</f>
        <v>0</v>
      </c>
      <c r="AM426" s="58">
        <f>F426*AE426</f>
        <v>0</v>
      </c>
      <c r="AN426" s="59" t="s">
        <v>1614</v>
      </c>
      <c r="AO426" s="59" t="s">
        <v>1629</v>
      </c>
      <c r="AP426" s="47" t="s">
        <v>1638</v>
      </c>
    </row>
    <row r="427" spans="1:42" x14ac:dyDescent="0.2">
      <c r="D427" s="60" t="s">
        <v>1409</v>
      </c>
      <c r="F427" s="61">
        <v>0.12</v>
      </c>
    </row>
    <row r="428" spans="1:42" x14ac:dyDescent="0.2">
      <c r="A428" s="55" t="s">
        <v>216</v>
      </c>
      <c r="B428" s="55" t="s">
        <v>1172</v>
      </c>
      <c r="C428" s="55" t="s">
        <v>1256</v>
      </c>
      <c r="D428" s="55" t="s">
        <v>1369</v>
      </c>
      <c r="E428" s="55" t="s">
        <v>1574</v>
      </c>
      <c r="F428" s="56">
        <v>0.08</v>
      </c>
      <c r="G428" s="56">
        <v>0</v>
      </c>
      <c r="H428" s="56">
        <f>ROUND(F428*AD428,2)</f>
        <v>0</v>
      </c>
      <c r="I428" s="56">
        <f>J428-H428</f>
        <v>0</v>
      </c>
      <c r="J428" s="56">
        <f>ROUND(F428*G428,2)</f>
        <v>0</v>
      </c>
      <c r="K428" s="56">
        <v>1.41E-2</v>
      </c>
      <c r="L428" s="56">
        <f>F428*K428</f>
        <v>1.1280000000000001E-3</v>
      </c>
      <c r="M428" s="57" t="s">
        <v>7</v>
      </c>
      <c r="N428" s="56">
        <f>IF(M428="5",I428,0)</f>
        <v>0</v>
      </c>
      <c r="Y428" s="56">
        <f>IF(AC428=0,J428,0)</f>
        <v>0</v>
      </c>
      <c r="Z428" s="56">
        <f>IF(AC428=15,J428,0)</f>
        <v>0</v>
      </c>
      <c r="AA428" s="56">
        <f>IF(AC428=21,J428,0)</f>
        <v>0</v>
      </c>
      <c r="AC428" s="58">
        <v>21</v>
      </c>
      <c r="AD428" s="58">
        <f>G428*0.637948717948718</f>
        <v>0</v>
      </c>
      <c r="AE428" s="58">
        <f>G428*(1-0.637948717948718)</f>
        <v>0</v>
      </c>
      <c r="AL428" s="58">
        <f>F428*AD428</f>
        <v>0</v>
      </c>
      <c r="AM428" s="58">
        <f>F428*AE428</f>
        <v>0</v>
      </c>
      <c r="AN428" s="59" t="s">
        <v>1614</v>
      </c>
      <c r="AO428" s="59" t="s">
        <v>1629</v>
      </c>
      <c r="AP428" s="47" t="s">
        <v>1638</v>
      </c>
    </row>
    <row r="429" spans="1:42" x14ac:dyDescent="0.2">
      <c r="D429" s="60" t="s">
        <v>1410</v>
      </c>
      <c r="F429" s="61">
        <v>0.08</v>
      </c>
    </row>
    <row r="430" spans="1:42" x14ac:dyDescent="0.2">
      <c r="A430" s="55" t="s">
        <v>217</v>
      </c>
      <c r="B430" s="55" t="s">
        <v>1172</v>
      </c>
      <c r="C430" s="55" t="s">
        <v>1257</v>
      </c>
      <c r="D430" s="55" t="s">
        <v>1371</v>
      </c>
      <c r="E430" s="55" t="s">
        <v>1574</v>
      </c>
      <c r="F430" s="56">
        <v>0.08</v>
      </c>
      <c r="G430" s="56">
        <v>0</v>
      </c>
      <c r="H430" s="56">
        <f>ROUND(F430*AD430,2)</f>
        <v>0</v>
      </c>
      <c r="I430" s="56">
        <f>J430-H430</f>
        <v>0</v>
      </c>
      <c r="J430" s="56">
        <f>ROUND(F430*G430,2)</f>
        <v>0</v>
      </c>
      <c r="K430" s="56">
        <v>0</v>
      </c>
      <c r="L430" s="56">
        <f>F430*K430</f>
        <v>0</v>
      </c>
      <c r="M430" s="57" t="s">
        <v>7</v>
      </c>
      <c r="N430" s="56">
        <f>IF(M430="5",I430,0)</f>
        <v>0</v>
      </c>
      <c r="Y430" s="56">
        <f>IF(AC430=0,J430,0)</f>
        <v>0</v>
      </c>
      <c r="Z430" s="56">
        <f>IF(AC430=15,J430,0)</f>
        <v>0</v>
      </c>
      <c r="AA430" s="56">
        <f>IF(AC430=21,J430,0)</f>
        <v>0</v>
      </c>
      <c r="AC430" s="58">
        <v>21</v>
      </c>
      <c r="AD430" s="58">
        <f>G430*0</f>
        <v>0</v>
      </c>
      <c r="AE430" s="58">
        <f>G430*(1-0)</f>
        <v>0</v>
      </c>
      <c r="AL430" s="58">
        <f>F430*AD430</f>
        <v>0</v>
      </c>
      <c r="AM430" s="58">
        <f>F430*AE430</f>
        <v>0</v>
      </c>
      <c r="AN430" s="59" t="s">
        <v>1614</v>
      </c>
      <c r="AO430" s="59" t="s">
        <v>1629</v>
      </c>
      <c r="AP430" s="47" t="s">
        <v>1638</v>
      </c>
    </row>
    <row r="431" spans="1:42" x14ac:dyDescent="0.2">
      <c r="D431" s="60" t="s">
        <v>1411</v>
      </c>
      <c r="F431" s="61">
        <v>0.08</v>
      </c>
    </row>
    <row r="432" spans="1:42" x14ac:dyDescent="0.2">
      <c r="A432" s="55" t="s">
        <v>218</v>
      </c>
      <c r="B432" s="55" t="s">
        <v>1172</v>
      </c>
      <c r="C432" s="55" t="s">
        <v>1189</v>
      </c>
      <c r="D432" s="55" t="s">
        <v>1286</v>
      </c>
      <c r="E432" s="55" t="s">
        <v>1574</v>
      </c>
      <c r="F432" s="56">
        <v>4.3899999999999997</v>
      </c>
      <c r="G432" s="56">
        <v>0</v>
      </c>
      <c r="H432" s="56">
        <f>ROUND(F432*AD432,2)</f>
        <v>0</v>
      </c>
      <c r="I432" s="56">
        <f>J432-H432</f>
        <v>0</v>
      </c>
      <c r="J432" s="56">
        <f>ROUND(F432*G432,2)</f>
        <v>0</v>
      </c>
      <c r="K432" s="56">
        <v>3.415E-2</v>
      </c>
      <c r="L432" s="56">
        <f>F432*K432</f>
        <v>0.14991849999999998</v>
      </c>
      <c r="M432" s="57" t="s">
        <v>7</v>
      </c>
      <c r="N432" s="56">
        <f>IF(M432="5",I432,0)</f>
        <v>0</v>
      </c>
      <c r="Y432" s="56">
        <f>IF(AC432=0,J432,0)</f>
        <v>0</v>
      </c>
      <c r="Z432" s="56">
        <f>IF(AC432=15,J432,0)</f>
        <v>0</v>
      </c>
      <c r="AA432" s="56">
        <f>IF(AC432=21,J432,0)</f>
        <v>0</v>
      </c>
      <c r="AC432" s="58">
        <v>21</v>
      </c>
      <c r="AD432" s="58">
        <f>G432*0.841828478964401</f>
        <v>0</v>
      </c>
      <c r="AE432" s="58">
        <f>G432*(1-0.841828478964401)</f>
        <v>0</v>
      </c>
      <c r="AL432" s="58">
        <f>F432*AD432</f>
        <v>0</v>
      </c>
      <c r="AM432" s="58">
        <f>F432*AE432</f>
        <v>0</v>
      </c>
      <c r="AN432" s="59" t="s">
        <v>1614</v>
      </c>
      <c r="AO432" s="59" t="s">
        <v>1629</v>
      </c>
      <c r="AP432" s="47" t="s">
        <v>1638</v>
      </c>
    </row>
    <row r="433" spans="1:42" x14ac:dyDescent="0.2">
      <c r="D433" s="60" t="s">
        <v>1412</v>
      </c>
      <c r="F433" s="61">
        <v>4.3899999999999997</v>
      </c>
    </row>
    <row r="434" spans="1:42" x14ac:dyDescent="0.2">
      <c r="A434" s="55" t="s">
        <v>219</v>
      </c>
      <c r="B434" s="55" t="s">
        <v>1172</v>
      </c>
      <c r="C434" s="55" t="s">
        <v>1190</v>
      </c>
      <c r="D434" s="55" t="s">
        <v>1713</v>
      </c>
      <c r="E434" s="55" t="s">
        <v>1574</v>
      </c>
      <c r="F434" s="56">
        <v>4.3899999999999997</v>
      </c>
      <c r="G434" s="56">
        <v>0</v>
      </c>
      <c r="H434" s="56">
        <f>ROUND(F434*AD434,2)</f>
        <v>0</v>
      </c>
      <c r="I434" s="56">
        <f>J434-H434</f>
        <v>0</v>
      </c>
      <c r="J434" s="56">
        <f>ROUND(F434*G434,2)</f>
        <v>0</v>
      </c>
      <c r="K434" s="56">
        <v>3.31E-3</v>
      </c>
      <c r="L434" s="56">
        <f>F434*K434</f>
        <v>1.4530899999999999E-2</v>
      </c>
      <c r="M434" s="57" t="s">
        <v>7</v>
      </c>
      <c r="N434" s="56">
        <f>IF(M434="5",I434,0)</f>
        <v>0</v>
      </c>
      <c r="Y434" s="56">
        <f>IF(AC434=0,J434,0)</f>
        <v>0</v>
      </c>
      <c r="Z434" s="56">
        <f>IF(AC434=15,J434,0)</f>
        <v>0</v>
      </c>
      <c r="AA434" s="56">
        <f>IF(AC434=21,J434,0)</f>
        <v>0</v>
      </c>
      <c r="AC434" s="58">
        <v>21</v>
      </c>
      <c r="AD434" s="58">
        <f>G434*0.752032520325203</f>
        <v>0</v>
      </c>
      <c r="AE434" s="58">
        <f>G434*(1-0.752032520325203)</f>
        <v>0</v>
      </c>
      <c r="AL434" s="58">
        <f>F434*AD434</f>
        <v>0</v>
      </c>
      <c r="AM434" s="58">
        <f>F434*AE434</f>
        <v>0</v>
      </c>
      <c r="AN434" s="59" t="s">
        <v>1614</v>
      </c>
      <c r="AO434" s="59" t="s">
        <v>1629</v>
      </c>
      <c r="AP434" s="47" t="s">
        <v>1638</v>
      </c>
    </row>
    <row r="435" spans="1:42" x14ac:dyDescent="0.2">
      <c r="D435" s="60" t="s">
        <v>1412</v>
      </c>
      <c r="F435" s="61">
        <v>4.3899999999999997</v>
      </c>
    </row>
    <row r="436" spans="1:42" x14ac:dyDescent="0.2">
      <c r="A436" s="52"/>
      <c r="B436" s="53" t="s">
        <v>1172</v>
      </c>
      <c r="C436" s="53" t="s">
        <v>705</v>
      </c>
      <c r="D436" s="248" t="s">
        <v>1288</v>
      </c>
      <c r="E436" s="249"/>
      <c r="F436" s="249"/>
      <c r="G436" s="249"/>
      <c r="H436" s="54">
        <f>SUM(H437:H447)</f>
        <v>0</v>
      </c>
      <c r="I436" s="54">
        <f>SUM(I437:I447)</f>
        <v>0</v>
      </c>
      <c r="J436" s="54">
        <f>H436+I436</f>
        <v>0</v>
      </c>
      <c r="K436" s="47"/>
      <c r="L436" s="54">
        <f>SUM(L437:L447)</f>
        <v>1.2570499999999998E-2</v>
      </c>
      <c r="O436" s="54">
        <f>IF(P436="PR",J436,SUM(N437:N447))</f>
        <v>0</v>
      </c>
      <c r="P436" s="47" t="s">
        <v>1602</v>
      </c>
      <c r="Q436" s="54">
        <f>IF(P436="HS",H436,0)</f>
        <v>0</v>
      </c>
      <c r="R436" s="54">
        <f>IF(P436="HS",I436-O436,0)</f>
        <v>0</v>
      </c>
      <c r="S436" s="54">
        <f>IF(P436="PS",H436,0)</f>
        <v>0</v>
      </c>
      <c r="T436" s="54">
        <f>IF(P436="PS",I436-O436,0)</f>
        <v>0</v>
      </c>
      <c r="U436" s="54">
        <f>IF(P436="MP",H436,0)</f>
        <v>0</v>
      </c>
      <c r="V436" s="54">
        <f>IF(P436="MP",I436-O436,0)</f>
        <v>0</v>
      </c>
      <c r="W436" s="54">
        <f>IF(P436="OM",H436,0)</f>
        <v>0</v>
      </c>
      <c r="X436" s="47" t="s">
        <v>1172</v>
      </c>
      <c r="AH436" s="54">
        <f>SUM(Y437:Y447)</f>
        <v>0</v>
      </c>
      <c r="AI436" s="54">
        <f>SUM(Z437:Z447)</f>
        <v>0</v>
      </c>
      <c r="AJ436" s="54">
        <f>SUM(AA437:AA447)</f>
        <v>0</v>
      </c>
    </row>
    <row r="437" spans="1:42" x14ac:dyDescent="0.2">
      <c r="A437" s="55" t="s">
        <v>220</v>
      </c>
      <c r="B437" s="55" t="s">
        <v>1172</v>
      </c>
      <c r="C437" s="55" t="s">
        <v>1191</v>
      </c>
      <c r="D437" s="55" t="s">
        <v>1714</v>
      </c>
      <c r="E437" s="55" t="s">
        <v>1574</v>
      </c>
      <c r="F437" s="56">
        <v>5.55</v>
      </c>
      <c r="G437" s="56">
        <v>0</v>
      </c>
      <c r="H437" s="56">
        <f>ROUND(F437*AD437,2)</f>
        <v>0</v>
      </c>
      <c r="I437" s="56">
        <f>J437-H437</f>
        <v>0</v>
      </c>
      <c r="J437" s="56">
        <f>ROUND(F437*G437,2)</f>
        <v>0</v>
      </c>
      <c r="K437" s="56">
        <v>5.6999999999999998E-4</v>
      </c>
      <c r="L437" s="56">
        <f>F437*K437</f>
        <v>3.1634999999999996E-3</v>
      </c>
      <c r="M437" s="57" t="s">
        <v>7</v>
      </c>
      <c r="N437" s="56">
        <f>IF(M437="5",I437,0)</f>
        <v>0</v>
      </c>
      <c r="Y437" s="56">
        <f>IF(AC437=0,J437,0)</f>
        <v>0</v>
      </c>
      <c r="Z437" s="56">
        <f>IF(AC437=15,J437,0)</f>
        <v>0</v>
      </c>
      <c r="AA437" s="56">
        <f>IF(AC437=21,J437,0)</f>
        <v>0</v>
      </c>
      <c r="AC437" s="58">
        <v>21</v>
      </c>
      <c r="AD437" s="58">
        <f>G437*0.805751492132393</f>
        <v>0</v>
      </c>
      <c r="AE437" s="58">
        <f>G437*(1-0.805751492132393)</f>
        <v>0</v>
      </c>
      <c r="AL437" s="58">
        <f>F437*AD437</f>
        <v>0</v>
      </c>
      <c r="AM437" s="58">
        <f>F437*AE437</f>
        <v>0</v>
      </c>
      <c r="AN437" s="59" t="s">
        <v>1615</v>
      </c>
      <c r="AO437" s="59" t="s">
        <v>1630</v>
      </c>
      <c r="AP437" s="47" t="s">
        <v>1638</v>
      </c>
    </row>
    <row r="438" spans="1:42" x14ac:dyDescent="0.2">
      <c r="D438" s="60" t="s">
        <v>1413</v>
      </c>
      <c r="F438" s="61">
        <v>5.55</v>
      </c>
    </row>
    <row r="439" spans="1:42" x14ac:dyDescent="0.2">
      <c r="A439" s="55" t="s">
        <v>221</v>
      </c>
      <c r="B439" s="55" t="s">
        <v>1172</v>
      </c>
      <c r="C439" s="55" t="s">
        <v>1192</v>
      </c>
      <c r="D439" s="55" t="s">
        <v>1715</v>
      </c>
      <c r="E439" s="55" t="s">
        <v>1574</v>
      </c>
      <c r="F439" s="56">
        <v>5.55</v>
      </c>
      <c r="G439" s="56">
        <v>0</v>
      </c>
      <c r="H439" s="56">
        <f>ROUND(F439*AD439,2)</f>
        <v>0</v>
      </c>
      <c r="I439" s="56">
        <f>J439-H439</f>
        <v>0</v>
      </c>
      <c r="J439" s="56">
        <f>ROUND(F439*G439,2)</f>
        <v>0</v>
      </c>
      <c r="K439" s="56">
        <v>7.3999999999999999E-4</v>
      </c>
      <c r="L439" s="56">
        <f>F439*K439</f>
        <v>4.1069999999999995E-3</v>
      </c>
      <c r="M439" s="57" t="s">
        <v>7</v>
      </c>
      <c r="N439" s="56">
        <f>IF(M439="5",I439,0)</f>
        <v>0</v>
      </c>
      <c r="Y439" s="56">
        <f>IF(AC439=0,J439,0)</f>
        <v>0</v>
      </c>
      <c r="Z439" s="56">
        <f>IF(AC439=15,J439,0)</f>
        <v>0</v>
      </c>
      <c r="AA439" s="56">
        <f>IF(AC439=21,J439,0)</f>
        <v>0</v>
      </c>
      <c r="AC439" s="58">
        <v>21</v>
      </c>
      <c r="AD439" s="58">
        <f>G439*0.750758341759353</f>
        <v>0</v>
      </c>
      <c r="AE439" s="58">
        <f>G439*(1-0.750758341759353)</f>
        <v>0</v>
      </c>
      <c r="AL439" s="58">
        <f>F439*AD439</f>
        <v>0</v>
      </c>
      <c r="AM439" s="58">
        <f>F439*AE439</f>
        <v>0</v>
      </c>
      <c r="AN439" s="59" t="s">
        <v>1615</v>
      </c>
      <c r="AO439" s="59" t="s">
        <v>1630</v>
      </c>
      <c r="AP439" s="47" t="s">
        <v>1638</v>
      </c>
    </row>
    <row r="440" spans="1:42" x14ac:dyDescent="0.2">
      <c r="D440" s="60" t="s">
        <v>1414</v>
      </c>
      <c r="F440" s="61">
        <v>5.55</v>
      </c>
    </row>
    <row r="441" spans="1:42" x14ac:dyDescent="0.2">
      <c r="A441" s="55" t="s">
        <v>222</v>
      </c>
      <c r="B441" s="55" t="s">
        <v>1172</v>
      </c>
      <c r="C441" s="55" t="s">
        <v>1258</v>
      </c>
      <c r="D441" s="55" t="s">
        <v>1731</v>
      </c>
      <c r="E441" s="55" t="s">
        <v>1574</v>
      </c>
      <c r="F441" s="56">
        <v>1.1599999999999999</v>
      </c>
      <c r="G441" s="56">
        <v>0</v>
      </c>
      <c r="H441" s="56">
        <f>ROUND(F441*AD441,2)</f>
        <v>0</v>
      </c>
      <c r="I441" s="56">
        <f>J441-H441</f>
        <v>0</v>
      </c>
      <c r="J441" s="56">
        <f>ROUND(F441*G441,2)</f>
        <v>0</v>
      </c>
      <c r="K441" s="56">
        <v>4.0000000000000002E-4</v>
      </c>
      <c r="L441" s="56">
        <f>F441*K441</f>
        <v>4.64E-4</v>
      </c>
      <c r="M441" s="57" t="s">
        <v>7</v>
      </c>
      <c r="N441" s="56">
        <f>IF(M441="5",I441,0)</f>
        <v>0</v>
      </c>
      <c r="Y441" s="56">
        <f>IF(AC441=0,J441,0)</f>
        <v>0</v>
      </c>
      <c r="Z441" s="56">
        <f>IF(AC441=15,J441,0)</f>
        <v>0</v>
      </c>
      <c r="AA441" s="56">
        <f>IF(AC441=21,J441,0)</f>
        <v>0</v>
      </c>
      <c r="AC441" s="58">
        <v>21</v>
      </c>
      <c r="AD441" s="58">
        <f>G441*0.966850828729282</f>
        <v>0</v>
      </c>
      <c r="AE441" s="58">
        <f>G441*(1-0.966850828729282)</f>
        <v>0</v>
      </c>
      <c r="AL441" s="58">
        <f>F441*AD441</f>
        <v>0</v>
      </c>
      <c r="AM441" s="58">
        <f>F441*AE441</f>
        <v>0</v>
      </c>
      <c r="AN441" s="59" t="s">
        <v>1615</v>
      </c>
      <c r="AO441" s="59" t="s">
        <v>1630</v>
      </c>
      <c r="AP441" s="47" t="s">
        <v>1638</v>
      </c>
    </row>
    <row r="442" spans="1:42" x14ac:dyDescent="0.2">
      <c r="D442" s="60" t="s">
        <v>1415</v>
      </c>
      <c r="F442" s="61">
        <v>1.1599999999999999</v>
      </c>
    </row>
    <row r="443" spans="1:42" x14ac:dyDescent="0.2">
      <c r="A443" s="55" t="s">
        <v>223</v>
      </c>
      <c r="B443" s="55" t="s">
        <v>1172</v>
      </c>
      <c r="C443" s="55" t="s">
        <v>1259</v>
      </c>
      <c r="D443" s="55" t="s">
        <v>1732</v>
      </c>
      <c r="E443" s="55" t="s">
        <v>1574</v>
      </c>
      <c r="F443" s="56">
        <v>8.9700000000000006</v>
      </c>
      <c r="G443" s="56">
        <v>0</v>
      </c>
      <c r="H443" s="56">
        <f>ROUND(F443*AD443,2)</f>
        <v>0</v>
      </c>
      <c r="I443" s="56">
        <f>J443-H443</f>
        <v>0</v>
      </c>
      <c r="J443" s="56">
        <f>ROUND(F443*G443,2)</f>
        <v>0</v>
      </c>
      <c r="K443" s="56">
        <v>4.0000000000000002E-4</v>
      </c>
      <c r="L443" s="56">
        <f>F443*K443</f>
        <v>3.5880000000000005E-3</v>
      </c>
      <c r="M443" s="57" t="s">
        <v>7</v>
      </c>
      <c r="N443" s="56">
        <f>IF(M443="5",I443,0)</f>
        <v>0</v>
      </c>
      <c r="Y443" s="56">
        <f>IF(AC443=0,J443,0)</f>
        <v>0</v>
      </c>
      <c r="Z443" s="56">
        <f>IF(AC443=15,J443,0)</f>
        <v>0</v>
      </c>
      <c r="AA443" s="56">
        <f>IF(AC443=21,J443,0)</f>
        <v>0</v>
      </c>
      <c r="AC443" s="58">
        <v>21</v>
      </c>
      <c r="AD443" s="58">
        <f>G443*0.938757264193116</f>
        <v>0</v>
      </c>
      <c r="AE443" s="58">
        <f>G443*(1-0.938757264193116)</f>
        <v>0</v>
      </c>
      <c r="AL443" s="58">
        <f>F443*AD443</f>
        <v>0</v>
      </c>
      <c r="AM443" s="58">
        <f>F443*AE443</f>
        <v>0</v>
      </c>
      <c r="AN443" s="59" t="s">
        <v>1615</v>
      </c>
      <c r="AO443" s="59" t="s">
        <v>1630</v>
      </c>
      <c r="AP443" s="47" t="s">
        <v>1638</v>
      </c>
    </row>
    <row r="444" spans="1:42" x14ac:dyDescent="0.2">
      <c r="D444" s="60" t="s">
        <v>1416</v>
      </c>
      <c r="F444" s="61">
        <v>8.9700000000000006</v>
      </c>
    </row>
    <row r="445" spans="1:42" x14ac:dyDescent="0.2">
      <c r="A445" s="55" t="s">
        <v>224</v>
      </c>
      <c r="B445" s="55" t="s">
        <v>1172</v>
      </c>
      <c r="C445" s="55" t="s">
        <v>1260</v>
      </c>
      <c r="D445" s="55" t="s">
        <v>1733</v>
      </c>
      <c r="E445" s="55" t="s">
        <v>1579</v>
      </c>
      <c r="F445" s="56">
        <v>3.9</v>
      </c>
      <c r="G445" s="56">
        <v>0</v>
      </c>
      <c r="H445" s="56">
        <f>ROUND(F445*AD445,2)</f>
        <v>0</v>
      </c>
      <c r="I445" s="56">
        <f>J445-H445</f>
        <v>0</v>
      </c>
      <c r="J445" s="56">
        <f>ROUND(F445*G445,2)</f>
        <v>0</v>
      </c>
      <c r="K445" s="56">
        <v>3.2000000000000003E-4</v>
      </c>
      <c r="L445" s="56">
        <f>F445*K445</f>
        <v>1.248E-3</v>
      </c>
      <c r="M445" s="57" t="s">
        <v>7</v>
      </c>
      <c r="N445" s="56">
        <f>IF(M445="5",I445,0)</f>
        <v>0</v>
      </c>
      <c r="Y445" s="56">
        <f>IF(AC445=0,J445,0)</f>
        <v>0</v>
      </c>
      <c r="Z445" s="56">
        <f>IF(AC445=15,J445,0)</f>
        <v>0</v>
      </c>
      <c r="AA445" s="56">
        <f>IF(AC445=21,J445,0)</f>
        <v>0</v>
      </c>
      <c r="AC445" s="58">
        <v>21</v>
      </c>
      <c r="AD445" s="58">
        <f>G445*0.584192439862543</f>
        <v>0</v>
      </c>
      <c r="AE445" s="58">
        <f>G445*(1-0.584192439862543)</f>
        <v>0</v>
      </c>
      <c r="AL445" s="58">
        <f>F445*AD445</f>
        <v>0</v>
      </c>
      <c r="AM445" s="58">
        <f>F445*AE445</f>
        <v>0</v>
      </c>
      <c r="AN445" s="59" t="s">
        <v>1615</v>
      </c>
      <c r="AO445" s="59" t="s">
        <v>1630</v>
      </c>
      <c r="AP445" s="47" t="s">
        <v>1638</v>
      </c>
    </row>
    <row r="446" spans="1:42" x14ac:dyDescent="0.2">
      <c r="D446" s="60" t="s">
        <v>1417</v>
      </c>
      <c r="F446" s="61">
        <v>3.9</v>
      </c>
    </row>
    <row r="447" spans="1:42" x14ac:dyDescent="0.2">
      <c r="A447" s="55" t="s">
        <v>225</v>
      </c>
      <c r="B447" s="55" t="s">
        <v>1172</v>
      </c>
      <c r="C447" s="55" t="s">
        <v>1193</v>
      </c>
      <c r="D447" s="55" t="s">
        <v>1292</v>
      </c>
      <c r="E447" s="55" t="s">
        <v>1575</v>
      </c>
      <c r="F447" s="56">
        <v>0.04</v>
      </c>
      <c r="G447" s="56">
        <v>0</v>
      </c>
      <c r="H447" s="56">
        <f>ROUND(F447*AD447,2)</f>
        <v>0</v>
      </c>
      <c r="I447" s="56">
        <f>J447-H447</f>
        <v>0</v>
      </c>
      <c r="J447" s="56">
        <f>ROUND(F447*G447,2)</f>
        <v>0</v>
      </c>
      <c r="K447" s="56">
        <v>0</v>
      </c>
      <c r="L447" s="56">
        <f>F447*K447</f>
        <v>0</v>
      </c>
      <c r="M447" s="57" t="s">
        <v>11</v>
      </c>
      <c r="N447" s="56">
        <f>IF(M447="5",I447,0)</f>
        <v>0</v>
      </c>
      <c r="Y447" s="56">
        <f>IF(AC447=0,J447,0)</f>
        <v>0</v>
      </c>
      <c r="Z447" s="56">
        <f>IF(AC447=15,J447,0)</f>
        <v>0</v>
      </c>
      <c r="AA447" s="56">
        <f>IF(AC447=21,J447,0)</f>
        <v>0</v>
      </c>
      <c r="AC447" s="58">
        <v>21</v>
      </c>
      <c r="AD447" s="58">
        <f>G447*0</f>
        <v>0</v>
      </c>
      <c r="AE447" s="58">
        <f>G447*(1-0)</f>
        <v>0</v>
      </c>
      <c r="AL447" s="58">
        <f>F447*AD447</f>
        <v>0</v>
      </c>
      <c r="AM447" s="58">
        <f>F447*AE447</f>
        <v>0</v>
      </c>
      <c r="AN447" s="59" t="s">
        <v>1615</v>
      </c>
      <c r="AO447" s="59" t="s">
        <v>1630</v>
      </c>
      <c r="AP447" s="47" t="s">
        <v>1638</v>
      </c>
    </row>
    <row r="448" spans="1:42" x14ac:dyDescent="0.2">
      <c r="D448" s="60" t="s">
        <v>1418</v>
      </c>
      <c r="F448" s="61">
        <v>0.04</v>
      </c>
    </row>
    <row r="449" spans="1:42" x14ac:dyDescent="0.2">
      <c r="A449" s="52"/>
      <c r="B449" s="53" t="s">
        <v>1172</v>
      </c>
      <c r="C449" s="53" t="s">
        <v>715</v>
      </c>
      <c r="D449" s="248" t="s">
        <v>1294</v>
      </c>
      <c r="E449" s="249"/>
      <c r="F449" s="249"/>
      <c r="G449" s="249"/>
      <c r="H449" s="54">
        <f>SUM(H450:H450)</f>
        <v>0</v>
      </c>
      <c r="I449" s="54">
        <f>SUM(I450:I450)</f>
        <v>0</v>
      </c>
      <c r="J449" s="54">
        <f>H449+I449</f>
        <v>0</v>
      </c>
      <c r="K449" s="47"/>
      <c r="L449" s="54">
        <f>SUM(L450:L450)</f>
        <v>1.4599999999999999E-3</v>
      </c>
      <c r="O449" s="54">
        <f>IF(P449="PR",J449,SUM(N450:N450))</f>
        <v>0</v>
      </c>
      <c r="P449" s="47" t="s">
        <v>1602</v>
      </c>
      <c r="Q449" s="54">
        <f>IF(P449="HS",H449,0)</f>
        <v>0</v>
      </c>
      <c r="R449" s="54">
        <f>IF(P449="HS",I449-O449,0)</f>
        <v>0</v>
      </c>
      <c r="S449" s="54">
        <f>IF(P449="PS",H449,0)</f>
        <v>0</v>
      </c>
      <c r="T449" s="54">
        <f>IF(P449="PS",I449-O449,0)</f>
        <v>0</v>
      </c>
      <c r="U449" s="54">
        <f>IF(P449="MP",H449,0)</f>
        <v>0</v>
      </c>
      <c r="V449" s="54">
        <f>IF(P449="MP",I449-O449,0)</f>
        <v>0</v>
      </c>
      <c r="W449" s="54">
        <f>IF(P449="OM",H449,0)</f>
        <v>0</v>
      </c>
      <c r="X449" s="47" t="s">
        <v>1172</v>
      </c>
      <c r="AH449" s="54">
        <f>SUM(Y450:Y450)</f>
        <v>0</v>
      </c>
      <c r="AI449" s="54">
        <f>SUM(Z450:Z450)</f>
        <v>0</v>
      </c>
      <c r="AJ449" s="54">
        <f>SUM(AA450:AA450)</f>
        <v>0</v>
      </c>
    </row>
    <row r="450" spans="1:42" x14ac:dyDescent="0.2">
      <c r="A450" s="55" t="s">
        <v>226</v>
      </c>
      <c r="B450" s="55" t="s">
        <v>1172</v>
      </c>
      <c r="C450" s="55" t="s">
        <v>1194</v>
      </c>
      <c r="D450" s="55" t="s">
        <v>1295</v>
      </c>
      <c r="E450" s="55" t="s">
        <v>1576</v>
      </c>
      <c r="F450" s="56">
        <v>1</v>
      </c>
      <c r="G450" s="56">
        <v>0</v>
      </c>
      <c r="H450" s="56">
        <f>ROUND(F450*AD450,2)</f>
        <v>0</v>
      </c>
      <c r="I450" s="56">
        <f>J450-H450</f>
        <v>0</v>
      </c>
      <c r="J450" s="56">
        <f>ROUND(F450*G450,2)</f>
        <v>0</v>
      </c>
      <c r="K450" s="56">
        <v>1.4599999999999999E-3</v>
      </c>
      <c r="L450" s="56">
        <f>F450*K450</f>
        <v>1.4599999999999999E-3</v>
      </c>
      <c r="M450" s="57" t="s">
        <v>7</v>
      </c>
      <c r="N450" s="56">
        <f>IF(M450="5",I450,0)</f>
        <v>0</v>
      </c>
      <c r="Y450" s="56">
        <f>IF(AC450=0,J450,0)</f>
        <v>0</v>
      </c>
      <c r="Z450" s="56">
        <f>IF(AC450=15,J450,0)</f>
        <v>0</v>
      </c>
      <c r="AA450" s="56">
        <f>IF(AC450=21,J450,0)</f>
        <v>0</v>
      </c>
      <c r="AC450" s="58">
        <v>21</v>
      </c>
      <c r="AD450" s="58">
        <f>G450*0</f>
        <v>0</v>
      </c>
      <c r="AE450" s="58">
        <f>G450*(1-0)</f>
        <v>0</v>
      </c>
      <c r="AL450" s="58">
        <f>F450*AD450</f>
        <v>0</v>
      </c>
      <c r="AM450" s="58">
        <f>F450*AE450</f>
        <v>0</v>
      </c>
      <c r="AN450" s="59" t="s">
        <v>1616</v>
      </c>
      <c r="AO450" s="59" t="s">
        <v>1631</v>
      </c>
      <c r="AP450" s="47" t="s">
        <v>1638</v>
      </c>
    </row>
    <row r="451" spans="1:42" x14ac:dyDescent="0.2">
      <c r="D451" s="60" t="s">
        <v>1296</v>
      </c>
      <c r="F451" s="61">
        <v>1</v>
      </c>
    </row>
    <row r="452" spans="1:42" x14ac:dyDescent="0.2">
      <c r="A452" s="52"/>
      <c r="B452" s="53" t="s">
        <v>1172</v>
      </c>
      <c r="C452" s="53" t="s">
        <v>719</v>
      </c>
      <c r="D452" s="248" t="s">
        <v>1297</v>
      </c>
      <c r="E452" s="249"/>
      <c r="F452" s="249"/>
      <c r="G452" s="249"/>
      <c r="H452" s="54">
        <f>SUM(H453:H483)</f>
        <v>0</v>
      </c>
      <c r="I452" s="54">
        <f>SUM(I453:I483)</f>
        <v>0</v>
      </c>
      <c r="J452" s="54">
        <f>H452+I452</f>
        <v>0</v>
      </c>
      <c r="K452" s="47"/>
      <c r="L452" s="54">
        <f>SUM(L453:L483)</f>
        <v>7.2880000000000028E-2</v>
      </c>
      <c r="O452" s="54">
        <f>IF(P452="PR",J452,SUM(N453:N483))</f>
        <v>0</v>
      </c>
      <c r="P452" s="47" t="s">
        <v>1602</v>
      </c>
      <c r="Q452" s="54">
        <f>IF(P452="HS",H452,0)</f>
        <v>0</v>
      </c>
      <c r="R452" s="54">
        <f>IF(P452="HS",I452-O452,0)</f>
        <v>0</v>
      </c>
      <c r="S452" s="54">
        <f>IF(P452="PS",H452,0)</f>
        <v>0</v>
      </c>
      <c r="T452" s="54">
        <f>IF(P452="PS",I452-O452,0)</f>
        <v>0</v>
      </c>
      <c r="U452" s="54">
        <f>IF(P452="MP",H452,0)</f>
        <v>0</v>
      </c>
      <c r="V452" s="54">
        <f>IF(P452="MP",I452-O452,0)</f>
        <v>0</v>
      </c>
      <c r="W452" s="54">
        <f>IF(P452="OM",H452,0)</f>
        <v>0</v>
      </c>
      <c r="X452" s="47" t="s">
        <v>1172</v>
      </c>
      <c r="AH452" s="54">
        <f>SUM(Y453:Y483)</f>
        <v>0</v>
      </c>
      <c r="AI452" s="54">
        <f>SUM(Z453:Z483)</f>
        <v>0</v>
      </c>
      <c r="AJ452" s="54">
        <f>SUM(AA453:AA483)</f>
        <v>0</v>
      </c>
    </row>
    <row r="453" spans="1:42" x14ac:dyDescent="0.2">
      <c r="A453" s="55" t="s">
        <v>227</v>
      </c>
      <c r="B453" s="55" t="s">
        <v>1172</v>
      </c>
      <c r="C453" s="55" t="s">
        <v>1195</v>
      </c>
      <c r="D453" s="55" t="s">
        <v>1702</v>
      </c>
      <c r="E453" s="55" t="s">
        <v>1577</v>
      </c>
      <c r="F453" s="56">
        <v>2</v>
      </c>
      <c r="G453" s="56">
        <v>0</v>
      </c>
      <c r="H453" s="56">
        <f>ROUND(F453*AD453,2)</f>
        <v>0</v>
      </c>
      <c r="I453" s="56">
        <f>J453-H453</f>
        <v>0</v>
      </c>
      <c r="J453" s="56">
        <f>ROUND(F453*G453,2)</f>
        <v>0</v>
      </c>
      <c r="K453" s="56">
        <v>1.41E-3</v>
      </c>
      <c r="L453" s="56">
        <f>F453*K453</f>
        <v>2.82E-3</v>
      </c>
      <c r="M453" s="57" t="s">
        <v>7</v>
      </c>
      <c r="N453" s="56">
        <f>IF(M453="5",I453,0)</f>
        <v>0</v>
      </c>
      <c r="Y453" s="56">
        <f>IF(AC453=0,J453,0)</f>
        <v>0</v>
      </c>
      <c r="Z453" s="56">
        <f>IF(AC453=15,J453,0)</f>
        <v>0</v>
      </c>
      <c r="AA453" s="56">
        <f>IF(AC453=21,J453,0)</f>
        <v>0</v>
      </c>
      <c r="AC453" s="58">
        <v>21</v>
      </c>
      <c r="AD453" s="58">
        <f>G453*0.538136882129278</f>
        <v>0</v>
      </c>
      <c r="AE453" s="58">
        <f>G453*(1-0.538136882129278)</f>
        <v>0</v>
      </c>
      <c r="AL453" s="58">
        <f>F453*AD453</f>
        <v>0</v>
      </c>
      <c r="AM453" s="58">
        <f>F453*AE453</f>
        <v>0</v>
      </c>
      <c r="AN453" s="59" t="s">
        <v>1617</v>
      </c>
      <c r="AO453" s="59" t="s">
        <v>1631</v>
      </c>
      <c r="AP453" s="47" t="s">
        <v>1638</v>
      </c>
    </row>
    <row r="454" spans="1:42" x14ac:dyDescent="0.2">
      <c r="D454" s="60" t="s">
        <v>1380</v>
      </c>
      <c r="F454" s="61">
        <v>2</v>
      </c>
    </row>
    <row r="455" spans="1:42" x14ac:dyDescent="0.2">
      <c r="A455" s="62" t="s">
        <v>228</v>
      </c>
      <c r="B455" s="62" t="s">
        <v>1172</v>
      </c>
      <c r="C455" s="62" t="s">
        <v>1196</v>
      </c>
      <c r="D455" s="104" t="s">
        <v>1716</v>
      </c>
      <c r="E455" s="62" t="s">
        <v>1577</v>
      </c>
      <c r="F455" s="63">
        <v>2</v>
      </c>
      <c r="G455" s="63">
        <v>0</v>
      </c>
      <c r="H455" s="63">
        <f>ROUND(F455*AD455,2)</f>
        <v>0</v>
      </c>
      <c r="I455" s="63">
        <f>J455-H455</f>
        <v>0</v>
      </c>
      <c r="J455" s="63">
        <f>ROUND(F455*G455,2)</f>
        <v>0</v>
      </c>
      <c r="K455" s="63">
        <v>1.4E-2</v>
      </c>
      <c r="L455" s="63">
        <f>F455*K455</f>
        <v>2.8000000000000001E-2</v>
      </c>
      <c r="M455" s="64" t="s">
        <v>1598</v>
      </c>
      <c r="N455" s="63">
        <f>IF(M455="5",I455,0)</f>
        <v>0</v>
      </c>
      <c r="Y455" s="63">
        <f>IF(AC455=0,J455,0)</f>
        <v>0</v>
      </c>
      <c r="Z455" s="63">
        <f>IF(AC455=15,J455,0)</f>
        <v>0</v>
      </c>
      <c r="AA455" s="63">
        <f>IF(AC455=21,J455,0)</f>
        <v>0</v>
      </c>
      <c r="AC455" s="58">
        <v>21</v>
      </c>
      <c r="AD455" s="58">
        <f>G455*1</f>
        <v>0</v>
      </c>
      <c r="AE455" s="58">
        <f>G455*(1-1)</f>
        <v>0</v>
      </c>
      <c r="AL455" s="58">
        <f>F455*AD455</f>
        <v>0</v>
      </c>
      <c r="AM455" s="58">
        <f>F455*AE455</f>
        <v>0</v>
      </c>
      <c r="AN455" s="59" t="s">
        <v>1617</v>
      </c>
      <c r="AO455" s="59" t="s">
        <v>1631</v>
      </c>
      <c r="AP455" s="47" t="s">
        <v>1638</v>
      </c>
    </row>
    <row r="456" spans="1:42" x14ac:dyDescent="0.2">
      <c r="D456" s="60" t="s">
        <v>1296</v>
      </c>
      <c r="F456" s="61">
        <v>1</v>
      </c>
    </row>
    <row r="457" spans="1:42" x14ac:dyDescent="0.2">
      <c r="A457" s="55" t="s">
        <v>229</v>
      </c>
      <c r="B457" s="55" t="s">
        <v>1172</v>
      </c>
      <c r="C457" s="55" t="s">
        <v>1197</v>
      </c>
      <c r="D457" s="55" t="s">
        <v>1298</v>
      </c>
      <c r="E457" s="55" t="s">
        <v>1577</v>
      </c>
      <c r="F457" s="56">
        <v>2</v>
      </c>
      <c r="G457" s="56">
        <v>0</v>
      </c>
      <c r="H457" s="56">
        <f>ROUND(F457*AD457,2)</f>
        <v>0</v>
      </c>
      <c r="I457" s="56">
        <f>J457-H457</f>
        <v>0</v>
      </c>
      <c r="J457" s="56">
        <f>ROUND(F457*G457,2)</f>
        <v>0</v>
      </c>
      <c r="K457" s="56">
        <v>1.1999999999999999E-3</v>
      </c>
      <c r="L457" s="56">
        <f>F457*K457</f>
        <v>2.3999999999999998E-3</v>
      </c>
      <c r="M457" s="57" t="s">
        <v>7</v>
      </c>
      <c r="N457" s="56">
        <f>IF(M457="5",I457,0)</f>
        <v>0</v>
      </c>
      <c r="Y457" s="56">
        <f>IF(AC457=0,J457,0)</f>
        <v>0</v>
      </c>
      <c r="Z457" s="56">
        <f>IF(AC457=15,J457,0)</f>
        <v>0</v>
      </c>
      <c r="AA457" s="56">
        <f>IF(AC457=21,J457,0)</f>
        <v>0</v>
      </c>
      <c r="AC457" s="58">
        <v>21</v>
      </c>
      <c r="AD457" s="58">
        <f>G457*0.50771855010661</f>
        <v>0</v>
      </c>
      <c r="AE457" s="58">
        <f>G457*(1-0.50771855010661)</f>
        <v>0</v>
      </c>
      <c r="AL457" s="58">
        <f>F457*AD457</f>
        <v>0</v>
      </c>
      <c r="AM457" s="58">
        <f>F457*AE457</f>
        <v>0</v>
      </c>
      <c r="AN457" s="59" t="s">
        <v>1617</v>
      </c>
      <c r="AO457" s="59" t="s">
        <v>1631</v>
      </c>
      <c r="AP457" s="47" t="s">
        <v>1638</v>
      </c>
    </row>
    <row r="458" spans="1:42" x14ac:dyDescent="0.2">
      <c r="D458" s="60" t="s">
        <v>1380</v>
      </c>
      <c r="F458" s="61">
        <v>2</v>
      </c>
    </row>
    <row r="459" spans="1:42" x14ac:dyDescent="0.2">
      <c r="A459" s="62" t="s">
        <v>230</v>
      </c>
      <c r="B459" s="62" t="s">
        <v>1172</v>
      </c>
      <c r="C459" s="62" t="s">
        <v>1198</v>
      </c>
      <c r="D459" s="105" t="s">
        <v>1717</v>
      </c>
      <c r="E459" s="62" t="s">
        <v>1577</v>
      </c>
      <c r="F459" s="63">
        <v>2</v>
      </c>
      <c r="G459" s="63">
        <v>0</v>
      </c>
      <c r="H459" s="63">
        <f>ROUND(F459*AD459,2)</f>
        <v>0</v>
      </c>
      <c r="I459" s="63">
        <f>J459-H459</f>
        <v>0</v>
      </c>
      <c r="J459" s="63">
        <f>ROUND(F459*G459,2)</f>
        <v>0</v>
      </c>
      <c r="K459" s="63">
        <v>1.0499999999999999E-3</v>
      </c>
      <c r="L459" s="63">
        <f>F459*K459</f>
        <v>2.0999999999999999E-3</v>
      </c>
      <c r="M459" s="64" t="s">
        <v>1598</v>
      </c>
      <c r="N459" s="63">
        <f>IF(M459="5",I459,0)</f>
        <v>0</v>
      </c>
      <c r="Y459" s="63">
        <f>IF(AC459=0,J459,0)</f>
        <v>0</v>
      </c>
      <c r="Z459" s="63">
        <f>IF(AC459=15,J459,0)</f>
        <v>0</v>
      </c>
      <c r="AA459" s="63">
        <f>IF(AC459=21,J459,0)</f>
        <v>0</v>
      </c>
      <c r="AC459" s="58">
        <v>21</v>
      </c>
      <c r="AD459" s="58">
        <f>G459*1</f>
        <v>0</v>
      </c>
      <c r="AE459" s="58">
        <f>G459*(1-1)</f>
        <v>0</v>
      </c>
      <c r="AL459" s="58">
        <f>F459*AD459</f>
        <v>0</v>
      </c>
      <c r="AM459" s="58">
        <f>F459*AE459</f>
        <v>0</v>
      </c>
      <c r="AN459" s="59" t="s">
        <v>1617</v>
      </c>
      <c r="AO459" s="59" t="s">
        <v>1631</v>
      </c>
      <c r="AP459" s="47" t="s">
        <v>1638</v>
      </c>
    </row>
    <row r="460" spans="1:42" x14ac:dyDescent="0.2">
      <c r="D460" s="60" t="s">
        <v>1380</v>
      </c>
      <c r="F460" s="61">
        <v>2</v>
      </c>
    </row>
    <row r="461" spans="1:42" x14ac:dyDescent="0.2">
      <c r="A461" s="62" t="s">
        <v>231</v>
      </c>
      <c r="B461" s="62" t="s">
        <v>1172</v>
      </c>
      <c r="C461" s="62" t="s">
        <v>1199</v>
      </c>
      <c r="D461" s="62" t="s">
        <v>1419</v>
      </c>
      <c r="E461" s="62" t="s">
        <v>1577</v>
      </c>
      <c r="F461" s="63">
        <v>2</v>
      </c>
      <c r="G461" s="63">
        <v>0</v>
      </c>
      <c r="H461" s="63">
        <f>ROUND(F461*AD461,2)</f>
        <v>0</v>
      </c>
      <c r="I461" s="63">
        <f>J461-H461</f>
        <v>0</v>
      </c>
      <c r="J461" s="63">
        <f>ROUND(F461*G461,2)</f>
        <v>0</v>
      </c>
      <c r="K461" s="63">
        <v>7.3999999999999999E-4</v>
      </c>
      <c r="L461" s="63">
        <f>F461*K461</f>
        <v>1.48E-3</v>
      </c>
      <c r="M461" s="64" t="s">
        <v>1598</v>
      </c>
      <c r="N461" s="63">
        <f>IF(M461="5",I461,0)</f>
        <v>0</v>
      </c>
      <c r="Y461" s="63">
        <f>IF(AC461=0,J461,0)</f>
        <v>0</v>
      </c>
      <c r="Z461" s="63">
        <f>IF(AC461=15,J461,0)</f>
        <v>0</v>
      </c>
      <c r="AA461" s="63">
        <f>IF(AC461=21,J461,0)</f>
        <v>0</v>
      </c>
      <c r="AC461" s="58">
        <v>21</v>
      </c>
      <c r="AD461" s="58">
        <f>G461*1</f>
        <v>0</v>
      </c>
      <c r="AE461" s="58">
        <f>G461*(1-1)</f>
        <v>0</v>
      </c>
      <c r="AL461" s="58">
        <f>F461*AD461</f>
        <v>0</v>
      </c>
      <c r="AM461" s="58">
        <f>F461*AE461</f>
        <v>0</v>
      </c>
      <c r="AN461" s="59" t="s">
        <v>1617</v>
      </c>
      <c r="AO461" s="59" t="s">
        <v>1631</v>
      </c>
      <c r="AP461" s="47" t="s">
        <v>1638</v>
      </c>
    </row>
    <row r="462" spans="1:42" x14ac:dyDescent="0.2">
      <c r="D462" s="60" t="s">
        <v>1380</v>
      </c>
      <c r="F462" s="61">
        <v>2</v>
      </c>
    </row>
    <row r="463" spans="1:42" x14ac:dyDescent="0.2">
      <c r="A463" s="55" t="s">
        <v>232</v>
      </c>
      <c r="B463" s="55" t="s">
        <v>1172</v>
      </c>
      <c r="C463" s="55" t="s">
        <v>1200</v>
      </c>
      <c r="D463" s="55" t="s">
        <v>1300</v>
      </c>
      <c r="E463" s="55" t="s">
        <v>1578</v>
      </c>
      <c r="F463" s="56">
        <v>1</v>
      </c>
      <c r="G463" s="56">
        <v>0</v>
      </c>
      <c r="H463" s="56">
        <f>ROUND(F463*AD463,2)</f>
        <v>0</v>
      </c>
      <c r="I463" s="56">
        <f>J463-H463</f>
        <v>0</v>
      </c>
      <c r="J463" s="56">
        <f>ROUND(F463*G463,2)</f>
        <v>0</v>
      </c>
      <c r="K463" s="56">
        <v>4.0000000000000001E-3</v>
      </c>
      <c r="L463" s="56">
        <f>F463*K463</f>
        <v>4.0000000000000001E-3</v>
      </c>
      <c r="M463" s="57" t="s">
        <v>7</v>
      </c>
      <c r="N463" s="56">
        <f>IF(M463="5",I463,0)</f>
        <v>0</v>
      </c>
      <c r="Y463" s="56">
        <f>IF(AC463=0,J463,0)</f>
        <v>0</v>
      </c>
      <c r="Z463" s="56">
        <f>IF(AC463=15,J463,0)</f>
        <v>0</v>
      </c>
      <c r="AA463" s="56">
        <f>IF(AC463=21,J463,0)</f>
        <v>0</v>
      </c>
      <c r="AC463" s="58">
        <v>21</v>
      </c>
      <c r="AD463" s="58">
        <f>G463*0.62904717853839</f>
        <v>0</v>
      </c>
      <c r="AE463" s="58">
        <f>G463*(1-0.62904717853839)</f>
        <v>0</v>
      </c>
      <c r="AL463" s="58">
        <f>F463*AD463</f>
        <v>0</v>
      </c>
      <c r="AM463" s="58">
        <f>F463*AE463</f>
        <v>0</v>
      </c>
      <c r="AN463" s="59" t="s">
        <v>1617</v>
      </c>
      <c r="AO463" s="59" t="s">
        <v>1631</v>
      </c>
      <c r="AP463" s="47" t="s">
        <v>1638</v>
      </c>
    </row>
    <row r="464" spans="1:42" x14ac:dyDescent="0.2">
      <c r="D464" s="60" t="s">
        <v>1296</v>
      </c>
      <c r="F464" s="61">
        <v>1</v>
      </c>
    </row>
    <row r="465" spans="1:42" x14ac:dyDescent="0.2">
      <c r="A465" s="62" t="s">
        <v>233</v>
      </c>
      <c r="B465" s="62" t="s">
        <v>1172</v>
      </c>
      <c r="C465" s="62" t="s">
        <v>1202</v>
      </c>
      <c r="D465" s="62" t="s">
        <v>1703</v>
      </c>
      <c r="E465" s="62" t="s">
        <v>1577</v>
      </c>
      <c r="F465" s="63">
        <v>1</v>
      </c>
      <c r="G465" s="63">
        <v>0</v>
      </c>
      <c r="H465" s="63">
        <f>ROUND(F465*AD465,2)</f>
        <v>0</v>
      </c>
      <c r="I465" s="63">
        <f>J465-H465</f>
        <v>0</v>
      </c>
      <c r="J465" s="63">
        <f>ROUND(F465*G465,2)</f>
        <v>0</v>
      </c>
      <c r="K465" s="63">
        <v>1E-3</v>
      </c>
      <c r="L465" s="63">
        <f>F465*K465</f>
        <v>1E-3</v>
      </c>
      <c r="M465" s="64" t="s">
        <v>1598</v>
      </c>
      <c r="N465" s="63">
        <f>IF(M465="5",I465,0)</f>
        <v>0</v>
      </c>
      <c r="Y465" s="63">
        <f>IF(AC465=0,J465,0)</f>
        <v>0</v>
      </c>
      <c r="Z465" s="63">
        <f>IF(AC465=15,J465,0)</f>
        <v>0</v>
      </c>
      <c r="AA465" s="63">
        <f>IF(AC465=21,J465,0)</f>
        <v>0</v>
      </c>
      <c r="AC465" s="58">
        <v>21</v>
      </c>
      <c r="AD465" s="58">
        <f>G465*1</f>
        <v>0</v>
      </c>
      <c r="AE465" s="58">
        <f>G465*(1-1)</f>
        <v>0</v>
      </c>
      <c r="AL465" s="58">
        <f>F465*AD465</f>
        <v>0</v>
      </c>
      <c r="AM465" s="58">
        <f>F465*AE465</f>
        <v>0</v>
      </c>
      <c r="AN465" s="59" t="s">
        <v>1617</v>
      </c>
      <c r="AO465" s="59" t="s">
        <v>1631</v>
      </c>
      <c r="AP465" s="47" t="s">
        <v>1638</v>
      </c>
    </row>
    <row r="466" spans="1:42" x14ac:dyDescent="0.2">
      <c r="D466" s="60" t="s">
        <v>1296</v>
      </c>
      <c r="F466" s="61">
        <v>1</v>
      </c>
    </row>
    <row r="467" spans="1:42" x14ac:dyDescent="0.2">
      <c r="A467" s="62" t="s">
        <v>234</v>
      </c>
      <c r="B467" s="62" t="s">
        <v>1172</v>
      </c>
      <c r="C467" s="62" t="s">
        <v>1201</v>
      </c>
      <c r="D467" s="106" t="s">
        <v>1718</v>
      </c>
      <c r="E467" s="62" t="s">
        <v>1577</v>
      </c>
      <c r="F467" s="63">
        <v>1</v>
      </c>
      <c r="G467" s="63">
        <v>0</v>
      </c>
      <c r="H467" s="63">
        <f>ROUND(F467*AD467,2)</f>
        <v>0</v>
      </c>
      <c r="I467" s="63">
        <f>J467-H467</f>
        <v>0</v>
      </c>
      <c r="J467" s="63">
        <f>ROUND(F467*G467,2)</f>
        <v>0</v>
      </c>
      <c r="K467" s="63">
        <v>1.4500000000000001E-2</v>
      </c>
      <c r="L467" s="63">
        <f>F467*K467</f>
        <v>1.4500000000000001E-2</v>
      </c>
      <c r="M467" s="64" t="s">
        <v>1598</v>
      </c>
      <c r="N467" s="63">
        <f>IF(M467="5",I467,0)</f>
        <v>0</v>
      </c>
      <c r="Y467" s="63">
        <f>IF(AC467=0,J467,0)</f>
        <v>0</v>
      </c>
      <c r="Z467" s="63">
        <f>IF(AC467=15,J467,0)</f>
        <v>0</v>
      </c>
      <c r="AA467" s="63">
        <f>IF(AC467=21,J467,0)</f>
        <v>0</v>
      </c>
      <c r="AC467" s="58">
        <v>21</v>
      </c>
      <c r="AD467" s="58">
        <f>G467*1</f>
        <v>0</v>
      </c>
      <c r="AE467" s="58">
        <f>G467*(1-1)</f>
        <v>0</v>
      </c>
      <c r="AL467" s="58">
        <f>F467*AD467</f>
        <v>0</v>
      </c>
      <c r="AM467" s="58">
        <f>F467*AE467</f>
        <v>0</v>
      </c>
      <c r="AN467" s="59" t="s">
        <v>1617</v>
      </c>
      <c r="AO467" s="59" t="s">
        <v>1631</v>
      </c>
      <c r="AP467" s="47" t="s">
        <v>1638</v>
      </c>
    </row>
    <row r="468" spans="1:42" x14ac:dyDescent="0.2">
      <c r="D468" s="60" t="s">
        <v>1296</v>
      </c>
      <c r="F468" s="61">
        <v>1</v>
      </c>
    </row>
    <row r="469" spans="1:42" x14ac:dyDescent="0.2">
      <c r="A469" s="55" t="s">
        <v>235</v>
      </c>
      <c r="B469" s="55" t="s">
        <v>1172</v>
      </c>
      <c r="C469" s="55" t="s">
        <v>1262</v>
      </c>
      <c r="D469" s="55" t="s">
        <v>1381</v>
      </c>
      <c r="E469" s="55" t="s">
        <v>1578</v>
      </c>
      <c r="F469" s="56">
        <v>1</v>
      </c>
      <c r="G469" s="56">
        <v>0</v>
      </c>
      <c r="H469" s="56">
        <f>ROUND(F469*AD469,2)</f>
        <v>0</v>
      </c>
      <c r="I469" s="56">
        <f>J469-H469</f>
        <v>0</v>
      </c>
      <c r="J469" s="56">
        <f>ROUND(F469*G469,2)</f>
        <v>0</v>
      </c>
      <c r="K469" s="56">
        <v>1.7000000000000001E-4</v>
      </c>
      <c r="L469" s="56">
        <f>F469*K469</f>
        <v>1.7000000000000001E-4</v>
      </c>
      <c r="M469" s="57" t="s">
        <v>7</v>
      </c>
      <c r="N469" s="56">
        <f>IF(M469="5",I469,0)</f>
        <v>0</v>
      </c>
      <c r="Y469" s="56">
        <f>IF(AC469=0,J469,0)</f>
        <v>0</v>
      </c>
      <c r="Z469" s="56">
        <f>IF(AC469=15,J469,0)</f>
        <v>0</v>
      </c>
      <c r="AA469" s="56">
        <f>IF(AC469=21,J469,0)</f>
        <v>0</v>
      </c>
      <c r="AC469" s="58">
        <v>21</v>
      </c>
      <c r="AD469" s="58">
        <f>G469*0.503959731543624</f>
        <v>0</v>
      </c>
      <c r="AE469" s="58">
        <f>G469*(1-0.503959731543624)</f>
        <v>0</v>
      </c>
      <c r="AL469" s="58">
        <f>F469*AD469</f>
        <v>0</v>
      </c>
      <c r="AM469" s="58">
        <f>F469*AE469</f>
        <v>0</v>
      </c>
      <c r="AN469" s="59" t="s">
        <v>1617</v>
      </c>
      <c r="AO469" s="59" t="s">
        <v>1631</v>
      </c>
      <c r="AP469" s="47" t="s">
        <v>1638</v>
      </c>
    </row>
    <row r="470" spans="1:42" x14ac:dyDescent="0.2">
      <c r="D470" s="60" t="s">
        <v>1296</v>
      </c>
      <c r="F470" s="61">
        <v>1</v>
      </c>
    </row>
    <row r="471" spans="1:42" x14ac:dyDescent="0.2">
      <c r="A471" s="55" t="s">
        <v>236</v>
      </c>
      <c r="B471" s="55" t="s">
        <v>1172</v>
      </c>
      <c r="C471" s="55" t="s">
        <v>1263</v>
      </c>
      <c r="D471" s="107" t="s">
        <v>1719</v>
      </c>
      <c r="E471" s="55" t="s">
        <v>1579</v>
      </c>
      <c r="F471" s="56">
        <v>0.8</v>
      </c>
      <c r="G471" s="56">
        <v>0</v>
      </c>
      <c r="H471" s="56">
        <f>ROUND(F471*AD471,2)</f>
        <v>0</v>
      </c>
      <c r="I471" s="56">
        <f>J471-H471</f>
        <v>0</v>
      </c>
      <c r="J471" s="56">
        <f>ROUND(F471*G471,2)</f>
        <v>0</v>
      </c>
      <c r="K471" s="56">
        <v>8.9999999999999993E-3</v>
      </c>
      <c r="L471" s="56">
        <f>F471*K471</f>
        <v>7.1999999999999998E-3</v>
      </c>
      <c r="M471" s="57" t="s">
        <v>7</v>
      </c>
      <c r="N471" s="56">
        <f>IF(M471="5",I471,0)</f>
        <v>0</v>
      </c>
      <c r="Y471" s="56">
        <f>IF(AC471=0,J471,0)</f>
        <v>0</v>
      </c>
      <c r="Z471" s="56">
        <f>IF(AC471=15,J471,0)</f>
        <v>0</v>
      </c>
      <c r="AA471" s="56">
        <f>IF(AC471=21,J471,0)</f>
        <v>0</v>
      </c>
      <c r="AC471" s="58">
        <v>21</v>
      </c>
      <c r="AD471" s="58">
        <f>G471*1</f>
        <v>0</v>
      </c>
      <c r="AE471" s="58">
        <f>G471*(1-1)</f>
        <v>0</v>
      </c>
      <c r="AL471" s="58">
        <f>F471*AD471</f>
        <v>0</v>
      </c>
      <c r="AM471" s="58">
        <f>F471*AE471</f>
        <v>0</v>
      </c>
      <c r="AN471" s="59" t="s">
        <v>1617</v>
      </c>
      <c r="AO471" s="59" t="s">
        <v>1631</v>
      </c>
      <c r="AP471" s="47" t="s">
        <v>1638</v>
      </c>
    </row>
    <row r="472" spans="1:42" x14ac:dyDescent="0.2">
      <c r="D472" s="60" t="s">
        <v>1420</v>
      </c>
      <c r="F472" s="61">
        <v>0.8</v>
      </c>
    </row>
    <row r="473" spans="1:42" x14ac:dyDescent="0.2">
      <c r="A473" s="55" t="s">
        <v>237</v>
      </c>
      <c r="B473" s="55" t="s">
        <v>1172</v>
      </c>
      <c r="C473" s="55" t="s">
        <v>1264</v>
      </c>
      <c r="D473" s="55" t="s">
        <v>1704</v>
      </c>
      <c r="E473" s="55" t="s">
        <v>1577</v>
      </c>
      <c r="F473" s="56">
        <v>1</v>
      </c>
      <c r="G473" s="56">
        <v>0</v>
      </c>
      <c r="H473" s="56">
        <f>ROUND(F473*AD473,2)</f>
        <v>0</v>
      </c>
      <c r="I473" s="56">
        <f>J473-H473</f>
        <v>0</v>
      </c>
      <c r="J473" s="56">
        <f>ROUND(F473*G473,2)</f>
        <v>0</v>
      </c>
      <c r="K473" s="56">
        <v>7.0000000000000001E-3</v>
      </c>
      <c r="L473" s="56">
        <f>F473*K473</f>
        <v>7.0000000000000001E-3</v>
      </c>
      <c r="M473" s="57" t="s">
        <v>7</v>
      </c>
      <c r="N473" s="56">
        <f>IF(M473="5",I473,0)</f>
        <v>0</v>
      </c>
      <c r="Y473" s="56">
        <f>IF(AC473=0,J473,0)</f>
        <v>0</v>
      </c>
      <c r="Z473" s="56">
        <f>IF(AC473=15,J473,0)</f>
        <v>0</v>
      </c>
      <c r="AA473" s="56">
        <f>IF(AC473=21,J473,0)</f>
        <v>0</v>
      </c>
      <c r="AC473" s="58">
        <v>21</v>
      </c>
      <c r="AD473" s="58">
        <f>G473*1</f>
        <v>0</v>
      </c>
      <c r="AE473" s="58">
        <f>G473*(1-1)</f>
        <v>0</v>
      </c>
      <c r="AL473" s="58">
        <f>F473*AD473</f>
        <v>0</v>
      </c>
      <c r="AM473" s="58">
        <f>F473*AE473</f>
        <v>0</v>
      </c>
      <c r="AN473" s="59" t="s">
        <v>1617</v>
      </c>
      <c r="AO473" s="59" t="s">
        <v>1631</v>
      </c>
      <c r="AP473" s="47" t="s">
        <v>1638</v>
      </c>
    </row>
    <row r="474" spans="1:42" x14ac:dyDescent="0.2">
      <c r="D474" s="60" t="s">
        <v>1296</v>
      </c>
      <c r="F474" s="61">
        <v>1</v>
      </c>
    </row>
    <row r="475" spans="1:42" x14ac:dyDescent="0.2">
      <c r="A475" s="55" t="s">
        <v>238</v>
      </c>
      <c r="B475" s="55" t="s">
        <v>1172</v>
      </c>
      <c r="C475" s="55" t="s">
        <v>1265</v>
      </c>
      <c r="D475" s="108" t="s">
        <v>1720</v>
      </c>
      <c r="E475" s="55" t="s">
        <v>1577</v>
      </c>
      <c r="F475" s="56">
        <v>1</v>
      </c>
      <c r="G475" s="56">
        <v>0</v>
      </c>
      <c r="H475" s="56">
        <f>ROUND(F475*AD475,2)</f>
        <v>0</v>
      </c>
      <c r="I475" s="56">
        <f>J475-H475</f>
        <v>0</v>
      </c>
      <c r="J475" s="56">
        <f>ROUND(F475*G475,2)</f>
        <v>0</v>
      </c>
      <c r="K475" s="56">
        <v>2.7999999999999998E-4</v>
      </c>
      <c r="L475" s="56">
        <f>F475*K475</f>
        <v>2.7999999999999998E-4</v>
      </c>
      <c r="M475" s="57" t="s">
        <v>7</v>
      </c>
      <c r="N475" s="56">
        <f>IF(M475="5",I475,0)</f>
        <v>0</v>
      </c>
      <c r="Y475" s="56">
        <f>IF(AC475=0,J475,0)</f>
        <v>0</v>
      </c>
      <c r="Z475" s="56">
        <f>IF(AC475=15,J475,0)</f>
        <v>0</v>
      </c>
      <c r="AA475" s="56">
        <f>IF(AC475=21,J475,0)</f>
        <v>0</v>
      </c>
      <c r="AC475" s="58">
        <v>21</v>
      </c>
      <c r="AD475" s="58">
        <f>G475*1</f>
        <v>0</v>
      </c>
      <c r="AE475" s="58">
        <f>G475*(1-1)</f>
        <v>0</v>
      </c>
      <c r="AL475" s="58">
        <f>F475*AD475</f>
        <v>0</v>
      </c>
      <c r="AM475" s="58">
        <f>F475*AE475</f>
        <v>0</v>
      </c>
      <c r="AN475" s="59" t="s">
        <v>1617</v>
      </c>
      <c r="AO475" s="59" t="s">
        <v>1631</v>
      </c>
      <c r="AP475" s="47" t="s">
        <v>1638</v>
      </c>
    </row>
    <row r="476" spans="1:42" x14ac:dyDescent="0.2">
      <c r="D476" s="60" t="s">
        <v>1296</v>
      </c>
      <c r="F476" s="61">
        <v>1</v>
      </c>
    </row>
    <row r="477" spans="1:42" x14ac:dyDescent="0.2">
      <c r="A477" s="55" t="s">
        <v>239</v>
      </c>
      <c r="B477" s="55" t="s">
        <v>1172</v>
      </c>
      <c r="C477" s="55" t="s">
        <v>1266</v>
      </c>
      <c r="D477" s="109" t="s">
        <v>1721</v>
      </c>
      <c r="E477" s="55" t="s">
        <v>1577</v>
      </c>
      <c r="F477" s="56">
        <v>1</v>
      </c>
      <c r="G477" s="56">
        <v>0</v>
      </c>
      <c r="H477" s="56">
        <f>ROUND(F477*AD477,2)</f>
        <v>0</v>
      </c>
      <c r="I477" s="56">
        <f>J477-H477</f>
        <v>0</v>
      </c>
      <c r="J477" s="56">
        <f>ROUND(F477*G477,2)</f>
        <v>0</v>
      </c>
      <c r="K477" s="56">
        <v>1.1000000000000001E-3</v>
      </c>
      <c r="L477" s="56">
        <f>F477*K477</f>
        <v>1.1000000000000001E-3</v>
      </c>
      <c r="M477" s="57" t="s">
        <v>7</v>
      </c>
      <c r="N477" s="56">
        <f>IF(M477="5",I477,0)</f>
        <v>0</v>
      </c>
      <c r="Y477" s="56">
        <f>IF(AC477=0,J477,0)</f>
        <v>0</v>
      </c>
      <c r="Z477" s="56">
        <f>IF(AC477=15,J477,0)</f>
        <v>0</v>
      </c>
      <c r="AA477" s="56">
        <f>IF(AC477=21,J477,0)</f>
        <v>0</v>
      </c>
      <c r="AC477" s="58">
        <v>21</v>
      </c>
      <c r="AD477" s="58">
        <f>G477*1</f>
        <v>0</v>
      </c>
      <c r="AE477" s="58">
        <f>G477*(1-1)</f>
        <v>0</v>
      </c>
      <c r="AL477" s="58">
        <f>F477*AD477</f>
        <v>0</v>
      </c>
      <c r="AM477" s="58">
        <f>F477*AE477</f>
        <v>0</v>
      </c>
      <c r="AN477" s="59" t="s">
        <v>1617</v>
      </c>
      <c r="AO477" s="59" t="s">
        <v>1631</v>
      </c>
      <c r="AP477" s="47" t="s">
        <v>1638</v>
      </c>
    </row>
    <row r="478" spans="1:42" x14ac:dyDescent="0.2">
      <c r="D478" s="60" t="s">
        <v>1296</v>
      </c>
      <c r="F478" s="61">
        <v>1</v>
      </c>
    </row>
    <row r="479" spans="1:42" x14ac:dyDescent="0.2">
      <c r="A479" s="55" t="s">
        <v>240</v>
      </c>
      <c r="B479" s="55" t="s">
        <v>1172</v>
      </c>
      <c r="C479" s="55" t="s">
        <v>1267</v>
      </c>
      <c r="D479" s="55" t="s">
        <v>1383</v>
      </c>
      <c r="E479" s="55" t="s">
        <v>1577</v>
      </c>
      <c r="F479" s="56">
        <v>1</v>
      </c>
      <c r="G479" s="56">
        <v>0</v>
      </c>
      <c r="H479" s="56">
        <f>ROUND(F479*AD479,2)</f>
        <v>0</v>
      </c>
      <c r="I479" s="56">
        <f>J479-H479</f>
        <v>0</v>
      </c>
      <c r="J479" s="56">
        <f>ROUND(F479*G479,2)</f>
        <v>0</v>
      </c>
      <c r="K479" s="56">
        <v>1.2999999999999999E-4</v>
      </c>
      <c r="L479" s="56">
        <f>F479*K479</f>
        <v>1.2999999999999999E-4</v>
      </c>
      <c r="M479" s="57" t="s">
        <v>7</v>
      </c>
      <c r="N479" s="56">
        <f>IF(M479="5",I479,0)</f>
        <v>0</v>
      </c>
      <c r="Y479" s="56">
        <f>IF(AC479=0,J479,0)</f>
        <v>0</v>
      </c>
      <c r="Z479" s="56">
        <f>IF(AC479=15,J479,0)</f>
        <v>0</v>
      </c>
      <c r="AA479" s="56">
        <f>IF(AC479=21,J479,0)</f>
        <v>0</v>
      </c>
      <c r="AC479" s="58">
        <v>21</v>
      </c>
      <c r="AD479" s="58">
        <f>G479*0.234411764705882</f>
        <v>0</v>
      </c>
      <c r="AE479" s="58">
        <f>G479*(1-0.234411764705882)</f>
        <v>0</v>
      </c>
      <c r="AL479" s="58">
        <f>F479*AD479</f>
        <v>0</v>
      </c>
      <c r="AM479" s="58">
        <f>F479*AE479</f>
        <v>0</v>
      </c>
      <c r="AN479" s="59" t="s">
        <v>1617</v>
      </c>
      <c r="AO479" s="59" t="s">
        <v>1631</v>
      </c>
      <c r="AP479" s="47" t="s">
        <v>1638</v>
      </c>
    </row>
    <row r="480" spans="1:42" x14ac:dyDescent="0.2">
      <c r="D480" s="60" t="s">
        <v>1296</v>
      </c>
      <c r="F480" s="61">
        <v>1</v>
      </c>
    </row>
    <row r="481" spans="1:42" x14ac:dyDescent="0.2">
      <c r="A481" s="55" t="s">
        <v>241</v>
      </c>
      <c r="B481" s="55" t="s">
        <v>1172</v>
      </c>
      <c r="C481" s="55" t="s">
        <v>1268</v>
      </c>
      <c r="D481" s="110" t="s">
        <v>1722</v>
      </c>
      <c r="E481" s="55" t="s">
        <v>1577</v>
      </c>
      <c r="F481" s="56">
        <v>1</v>
      </c>
      <c r="G481" s="56">
        <v>0</v>
      </c>
      <c r="H481" s="56">
        <f>ROUND(F481*AD481,2)</f>
        <v>0</v>
      </c>
      <c r="I481" s="56">
        <f>J481-H481</f>
        <v>0</v>
      </c>
      <c r="J481" s="56">
        <f>ROUND(F481*G481,2)</f>
        <v>0</v>
      </c>
      <c r="K481" s="56">
        <v>6.9999999999999999E-4</v>
      </c>
      <c r="L481" s="56">
        <f>F481*K481</f>
        <v>6.9999999999999999E-4</v>
      </c>
      <c r="M481" s="57" t="s">
        <v>7</v>
      </c>
      <c r="N481" s="56">
        <f>IF(M481="5",I481,0)</f>
        <v>0</v>
      </c>
      <c r="Y481" s="56">
        <f>IF(AC481=0,J481,0)</f>
        <v>0</v>
      </c>
      <c r="Z481" s="56">
        <f>IF(AC481=15,J481,0)</f>
        <v>0</v>
      </c>
      <c r="AA481" s="56">
        <f>IF(AC481=21,J481,0)</f>
        <v>0</v>
      </c>
      <c r="AC481" s="58">
        <v>21</v>
      </c>
      <c r="AD481" s="58">
        <f>G481*1</f>
        <v>0</v>
      </c>
      <c r="AE481" s="58">
        <f>G481*(1-1)</f>
        <v>0</v>
      </c>
      <c r="AL481" s="58">
        <f>F481*AD481</f>
        <v>0</v>
      </c>
      <c r="AM481" s="58">
        <f>F481*AE481</f>
        <v>0</v>
      </c>
      <c r="AN481" s="59" t="s">
        <v>1617</v>
      </c>
      <c r="AO481" s="59" t="s">
        <v>1631</v>
      </c>
      <c r="AP481" s="47" t="s">
        <v>1638</v>
      </c>
    </row>
    <row r="482" spans="1:42" x14ac:dyDescent="0.2">
      <c r="D482" s="60" t="s">
        <v>1296</v>
      </c>
      <c r="F482" s="61">
        <v>1</v>
      </c>
    </row>
    <row r="483" spans="1:42" x14ac:dyDescent="0.2">
      <c r="A483" s="55" t="s">
        <v>242</v>
      </c>
      <c r="B483" s="55" t="s">
        <v>1172</v>
      </c>
      <c r="C483" s="55" t="s">
        <v>1209</v>
      </c>
      <c r="D483" s="55" t="s">
        <v>1301</v>
      </c>
      <c r="E483" s="55" t="s">
        <v>1575</v>
      </c>
      <c r="F483" s="56">
        <v>7.0000000000000007E-2</v>
      </c>
      <c r="G483" s="56">
        <v>0</v>
      </c>
      <c r="H483" s="56">
        <f>ROUND(F483*AD483,2)</f>
        <v>0</v>
      </c>
      <c r="I483" s="56">
        <f>J483-H483</f>
        <v>0</v>
      </c>
      <c r="J483" s="56">
        <f>ROUND(F483*G483,2)</f>
        <v>0</v>
      </c>
      <c r="K483" s="56">
        <v>0</v>
      </c>
      <c r="L483" s="56">
        <f>F483*K483</f>
        <v>0</v>
      </c>
      <c r="M483" s="57" t="s">
        <v>11</v>
      </c>
      <c r="N483" s="56">
        <f>IF(M483="5",I483,0)</f>
        <v>0</v>
      </c>
      <c r="Y483" s="56">
        <f>IF(AC483=0,J483,0)</f>
        <v>0</v>
      </c>
      <c r="Z483" s="56">
        <f>IF(AC483=15,J483,0)</f>
        <v>0</v>
      </c>
      <c r="AA483" s="56">
        <f>IF(AC483=21,J483,0)</f>
        <v>0</v>
      </c>
      <c r="AC483" s="58">
        <v>21</v>
      </c>
      <c r="AD483" s="58">
        <f>G483*0</f>
        <v>0</v>
      </c>
      <c r="AE483" s="58">
        <f>G483*(1-0)</f>
        <v>0</v>
      </c>
      <c r="AL483" s="58">
        <f>F483*AD483</f>
        <v>0</v>
      </c>
      <c r="AM483" s="58">
        <f>F483*AE483</f>
        <v>0</v>
      </c>
      <c r="AN483" s="59" t="s">
        <v>1617</v>
      </c>
      <c r="AO483" s="59" t="s">
        <v>1631</v>
      </c>
      <c r="AP483" s="47" t="s">
        <v>1638</v>
      </c>
    </row>
    <row r="484" spans="1:42" x14ac:dyDescent="0.2">
      <c r="D484" s="60" t="s">
        <v>1421</v>
      </c>
      <c r="F484" s="61">
        <v>7.0000000000000007E-2</v>
      </c>
    </row>
    <row r="485" spans="1:42" x14ac:dyDescent="0.2">
      <c r="A485" s="52"/>
      <c r="B485" s="53" t="s">
        <v>1172</v>
      </c>
      <c r="C485" s="53" t="s">
        <v>765</v>
      </c>
      <c r="D485" s="248" t="s">
        <v>1304</v>
      </c>
      <c r="E485" s="249"/>
      <c r="F485" s="249"/>
      <c r="G485" s="249"/>
      <c r="H485" s="54">
        <f>SUM(H486:H493)</f>
        <v>0</v>
      </c>
      <c r="I485" s="54">
        <f>SUM(I486:I493)</f>
        <v>0</v>
      </c>
      <c r="J485" s="54">
        <f>H485+I485</f>
        <v>0</v>
      </c>
      <c r="K485" s="47"/>
      <c r="L485" s="54">
        <f>SUM(L486:L493)</f>
        <v>9.2636999999999997E-2</v>
      </c>
      <c r="O485" s="54">
        <f>IF(P485="PR",J485,SUM(N486:N493))</f>
        <v>0</v>
      </c>
      <c r="P485" s="47" t="s">
        <v>1602</v>
      </c>
      <c r="Q485" s="54">
        <f>IF(P485="HS",H485,0)</f>
        <v>0</v>
      </c>
      <c r="R485" s="54">
        <f>IF(P485="HS",I485-O485,0)</f>
        <v>0</v>
      </c>
      <c r="S485" s="54">
        <f>IF(P485="PS",H485,0)</f>
        <v>0</v>
      </c>
      <c r="T485" s="54">
        <f>IF(P485="PS",I485-O485,0)</f>
        <v>0</v>
      </c>
      <c r="U485" s="54">
        <f>IF(P485="MP",H485,0)</f>
        <v>0</v>
      </c>
      <c r="V485" s="54">
        <f>IF(P485="MP",I485-O485,0)</f>
        <v>0</v>
      </c>
      <c r="W485" s="54">
        <f>IF(P485="OM",H485,0)</f>
        <v>0</v>
      </c>
      <c r="X485" s="47" t="s">
        <v>1172</v>
      </c>
      <c r="AH485" s="54">
        <f>SUM(Y486:Y493)</f>
        <v>0</v>
      </c>
      <c r="AI485" s="54">
        <f>SUM(Z486:Z493)</f>
        <v>0</v>
      </c>
      <c r="AJ485" s="54">
        <f>SUM(AA486:AA493)</f>
        <v>0</v>
      </c>
    </row>
    <row r="486" spans="1:42" x14ac:dyDescent="0.2">
      <c r="A486" s="55" t="s">
        <v>243</v>
      </c>
      <c r="B486" s="55" t="s">
        <v>1172</v>
      </c>
      <c r="C486" s="55" t="s">
        <v>1272</v>
      </c>
      <c r="D486" s="111" t="s">
        <v>1723</v>
      </c>
      <c r="E486" s="55" t="s">
        <v>1574</v>
      </c>
      <c r="F486" s="56">
        <v>4.3899999999999997</v>
      </c>
      <c r="G486" s="56">
        <v>0</v>
      </c>
      <c r="H486" s="56">
        <f>ROUND(F486*AD486,2)</f>
        <v>0</v>
      </c>
      <c r="I486" s="56">
        <f>J486-H486</f>
        <v>0</v>
      </c>
      <c r="J486" s="56">
        <f>ROUND(F486*G486,2)</f>
        <v>0</v>
      </c>
      <c r="K486" s="56">
        <v>3.5000000000000001E-3</v>
      </c>
      <c r="L486" s="56">
        <f>F486*K486</f>
        <v>1.5364999999999998E-2</v>
      </c>
      <c r="M486" s="57" t="s">
        <v>7</v>
      </c>
      <c r="N486" s="56">
        <f>IF(M486="5",I486,0)</f>
        <v>0</v>
      </c>
      <c r="Y486" s="56">
        <f>IF(AC486=0,J486,0)</f>
        <v>0</v>
      </c>
      <c r="Z486" s="56">
        <f>IF(AC486=15,J486,0)</f>
        <v>0</v>
      </c>
      <c r="AA486" s="56">
        <f>IF(AC486=21,J486,0)</f>
        <v>0</v>
      </c>
      <c r="AC486" s="58">
        <v>21</v>
      </c>
      <c r="AD486" s="58">
        <f>G486*0.372054263565891</f>
        <v>0</v>
      </c>
      <c r="AE486" s="58">
        <f>G486*(1-0.372054263565891)</f>
        <v>0</v>
      </c>
      <c r="AL486" s="58">
        <f>F486*AD486</f>
        <v>0</v>
      </c>
      <c r="AM486" s="58">
        <f>F486*AE486</f>
        <v>0</v>
      </c>
      <c r="AN486" s="59" t="s">
        <v>1618</v>
      </c>
      <c r="AO486" s="59" t="s">
        <v>1632</v>
      </c>
      <c r="AP486" s="47" t="s">
        <v>1638</v>
      </c>
    </row>
    <row r="487" spans="1:42" x14ac:dyDescent="0.2">
      <c r="D487" s="60" t="s">
        <v>1422</v>
      </c>
      <c r="F487" s="61">
        <v>1.29</v>
      </c>
    </row>
    <row r="488" spans="1:42" x14ac:dyDescent="0.2">
      <c r="D488" s="60" t="s">
        <v>1423</v>
      </c>
      <c r="F488" s="61">
        <v>3.1</v>
      </c>
    </row>
    <row r="489" spans="1:42" x14ac:dyDescent="0.2">
      <c r="A489" s="55" t="s">
        <v>244</v>
      </c>
      <c r="B489" s="55" t="s">
        <v>1172</v>
      </c>
      <c r="C489" s="55" t="s">
        <v>1211</v>
      </c>
      <c r="D489" s="55" t="s">
        <v>1306</v>
      </c>
      <c r="E489" s="55" t="s">
        <v>1574</v>
      </c>
      <c r="F489" s="56">
        <v>4.3899999999999997</v>
      </c>
      <c r="G489" s="56">
        <v>0</v>
      </c>
      <c r="H489" s="56">
        <f>ROUND(F489*AD489,2)</f>
        <v>0</v>
      </c>
      <c r="I489" s="56">
        <f>J489-H489</f>
        <v>0</v>
      </c>
      <c r="J489" s="56">
        <f>ROUND(F489*G489,2)</f>
        <v>0</v>
      </c>
      <c r="K489" s="56">
        <v>8.0000000000000004E-4</v>
      </c>
      <c r="L489" s="56">
        <f>F489*K489</f>
        <v>3.5119999999999999E-3</v>
      </c>
      <c r="M489" s="57" t="s">
        <v>7</v>
      </c>
      <c r="N489" s="56">
        <f>IF(M489="5",I489,0)</f>
        <v>0</v>
      </c>
      <c r="Y489" s="56">
        <f>IF(AC489=0,J489,0)</f>
        <v>0</v>
      </c>
      <c r="Z489" s="56">
        <f>IF(AC489=15,J489,0)</f>
        <v>0</v>
      </c>
      <c r="AA489" s="56">
        <f>IF(AC489=21,J489,0)</f>
        <v>0</v>
      </c>
      <c r="AC489" s="58">
        <v>21</v>
      </c>
      <c r="AD489" s="58">
        <f>G489*1</f>
        <v>0</v>
      </c>
      <c r="AE489" s="58">
        <f>G489*(1-1)</f>
        <v>0</v>
      </c>
      <c r="AL489" s="58">
        <f>F489*AD489</f>
        <v>0</v>
      </c>
      <c r="AM489" s="58">
        <f>F489*AE489</f>
        <v>0</v>
      </c>
      <c r="AN489" s="59" t="s">
        <v>1618</v>
      </c>
      <c r="AO489" s="59" t="s">
        <v>1632</v>
      </c>
      <c r="AP489" s="47" t="s">
        <v>1638</v>
      </c>
    </row>
    <row r="490" spans="1:42" x14ac:dyDescent="0.2">
      <c r="D490" s="60" t="s">
        <v>1412</v>
      </c>
      <c r="F490" s="61">
        <v>4.3899999999999997</v>
      </c>
    </row>
    <row r="491" spans="1:42" x14ac:dyDescent="0.2">
      <c r="A491" s="62" t="s">
        <v>245</v>
      </c>
      <c r="B491" s="62" t="s">
        <v>1172</v>
      </c>
      <c r="C491" s="62" t="s">
        <v>1212</v>
      </c>
      <c r="D491" s="112" t="s">
        <v>1724</v>
      </c>
      <c r="E491" s="62" t="s">
        <v>1574</v>
      </c>
      <c r="F491" s="63">
        <v>4.6100000000000003</v>
      </c>
      <c r="G491" s="63">
        <v>0</v>
      </c>
      <c r="H491" s="63">
        <f>ROUND(F491*AD491,2)</f>
        <v>0</v>
      </c>
      <c r="I491" s="63">
        <f>J491-H491</f>
        <v>0</v>
      </c>
      <c r="J491" s="63">
        <f>ROUND(F491*G491,2)</f>
        <v>0</v>
      </c>
      <c r="K491" s="63">
        <v>1.6E-2</v>
      </c>
      <c r="L491" s="63">
        <f>F491*K491</f>
        <v>7.3760000000000006E-2</v>
      </c>
      <c r="M491" s="64" t="s">
        <v>1598</v>
      </c>
      <c r="N491" s="63">
        <f>IF(M491="5",I491,0)</f>
        <v>0</v>
      </c>
      <c r="Y491" s="63">
        <f>IF(AC491=0,J491,0)</f>
        <v>0</v>
      </c>
      <c r="Z491" s="63">
        <f>IF(AC491=15,J491,0)</f>
        <v>0</v>
      </c>
      <c r="AA491" s="63">
        <f>IF(AC491=21,J491,0)</f>
        <v>0</v>
      </c>
      <c r="AC491" s="58">
        <v>21</v>
      </c>
      <c r="AD491" s="58">
        <f>G491*1</f>
        <v>0</v>
      </c>
      <c r="AE491" s="58">
        <f>G491*(1-1)</f>
        <v>0</v>
      </c>
      <c r="AL491" s="58">
        <f>F491*AD491</f>
        <v>0</v>
      </c>
      <c r="AM491" s="58">
        <f>F491*AE491</f>
        <v>0</v>
      </c>
      <c r="AN491" s="59" t="s">
        <v>1618</v>
      </c>
      <c r="AO491" s="59" t="s">
        <v>1632</v>
      </c>
      <c r="AP491" s="47" t="s">
        <v>1638</v>
      </c>
    </row>
    <row r="492" spans="1:42" x14ac:dyDescent="0.2">
      <c r="D492" s="60" t="s">
        <v>1424</v>
      </c>
      <c r="F492" s="61">
        <v>4.6100000000000003</v>
      </c>
    </row>
    <row r="493" spans="1:42" x14ac:dyDescent="0.2">
      <c r="A493" s="55" t="s">
        <v>246</v>
      </c>
      <c r="B493" s="55" t="s">
        <v>1172</v>
      </c>
      <c r="C493" s="55" t="s">
        <v>1213</v>
      </c>
      <c r="D493" s="55" t="s">
        <v>1308</v>
      </c>
      <c r="E493" s="55" t="s">
        <v>1575</v>
      </c>
      <c r="F493" s="56">
        <v>0.09</v>
      </c>
      <c r="G493" s="56">
        <v>0</v>
      </c>
      <c r="H493" s="56">
        <f>ROUND(F493*AD493,2)</f>
        <v>0</v>
      </c>
      <c r="I493" s="56">
        <f>J493-H493</f>
        <v>0</v>
      </c>
      <c r="J493" s="56">
        <f>ROUND(F493*G493,2)</f>
        <v>0</v>
      </c>
      <c r="K493" s="56">
        <v>0</v>
      </c>
      <c r="L493" s="56">
        <f>F493*K493</f>
        <v>0</v>
      </c>
      <c r="M493" s="57" t="s">
        <v>11</v>
      </c>
      <c r="N493" s="56">
        <f>IF(M493="5",I493,0)</f>
        <v>0</v>
      </c>
      <c r="Y493" s="56">
        <f>IF(AC493=0,J493,0)</f>
        <v>0</v>
      </c>
      <c r="Z493" s="56">
        <f>IF(AC493=15,J493,0)</f>
        <v>0</v>
      </c>
      <c r="AA493" s="56">
        <f>IF(AC493=21,J493,0)</f>
        <v>0</v>
      </c>
      <c r="AC493" s="58">
        <v>21</v>
      </c>
      <c r="AD493" s="58">
        <f>G493*0</f>
        <v>0</v>
      </c>
      <c r="AE493" s="58">
        <f>G493*(1-0)</f>
        <v>0</v>
      </c>
      <c r="AL493" s="58">
        <f>F493*AD493</f>
        <v>0</v>
      </c>
      <c r="AM493" s="58">
        <f>F493*AE493</f>
        <v>0</v>
      </c>
      <c r="AN493" s="59" t="s">
        <v>1618</v>
      </c>
      <c r="AO493" s="59" t="s">
        <v>1632</v>
      </c>
      <c r="AP493" s="47" t="s">
        <v>1638</v>
      </c>
    </row>
    <row r="494" spans="1:42" x14ac:dyDescent="0.2">
      <c r="D494" s="60" t="s">
        <v>1425</v>
      </c>
      <c r="F494" s="61">
        <v>0.09</v>
      </c>
    </row>
    <row r="495" spans="1:42" x14ac:dyDescent="0.2">
      <c r="A495" s="52"/>
      <c r="B495" s="53" t="s">
        <v>1172</v>
      </c>
      <c r="C495" s="53" t="s">
        <v>775</v>
      </c>
      <c r="D495" s="248" t="s">
        <v>1310</v>
      </c>
      <c r="E495" s="249"/>
      <c r="F495" s="249"/>
      <c r="G495" s="249"/>
      <c r="H495" s="54">
        <f>SUM(H496:H517)</f>
        <v>0</v>
      </c>
      <c r="I495" s="54">
        <f>SUM(I496:I517)</f>
        <v>0</v>
      </c>
      <c r="J495" s="54">
        <f>H495+I495</f>
        <v>0</v>
      </c>
      <c r="K495" s="47"/>
      <c r="L495" s="54">
        <f>SUM(L496:L517)</f>
        <v>0.61677700000000002</v>
      </c>
      <c r="O495" s="54">
        <f>IF(P495="PR",J495,SUM(N496:N517))</f>
        <v>0</v>
      </c>
      <c r="P495" s="47" t="s">
        <v>1602</v>
      </c>
      <c r="Q495" s="54">
        <f>IF(P495="HS",H495,0)</f>
        <v>0</v>
      </c>
      <c r="R495" s="54">
        <f>IF(P495="HS",I495-O495,0)</f>
        <v>0</v>
      </c>
      <c r="S495" s="54">
        <f>IF(P495="PS",H495,0)</f>
        <v>0</v>
      </c>
      <c r="T495" s="54">
        <f>IF(P495="PS",I495-O495,0)</f>
        <v>0</v>
      </c>
      <c r="U495" s="54">
        <f>IF(P495="MP",H495,0)</f>
        <v>0</v>
      </c>
      <c r="V495" s="54">
        <f>IF(P495="MP",I495-O495,0)</f>
        <v>0</v>
      </c>
      <c r="W495" s="54">
        <f>IF(P495="OM",H495,0)</f>
        <v>0</v>
      </c>
      <c r="X495" s="47" t="s">
        <v>1172</v>
      </c>
      <c r="AH495" s="54">
        <f>SUM(Y496:Y517)</f>
        <v>0</v>
      </c>
      <c r="AI495" s="54">
        <f>SUM(Z496:Z517)</f>
        <v>0</v>
      </c>
      <c r="AJ495" s="54">
        <f>SUM(AA496:AA517)</f>
        <v>0</v>
      </c>
    </row>
    <row r="496" spans="1:42" x14ac:dyDescent="0.2">
      <c r="A496" s="55" t="s">
        <v>247</v>
      </c>
      <c r="B496" s="55" t="s">
        <v>1172</v>
      </c>
      <c r="C496" s="55" t="s">
        <v>1214</v>
      </c>
      <c r="D496" s="55" t="s">
        <v>1311</v>
      </c>
      <c r="E496" s="55" t="s">
        <v>1574</v>
      </c>
      <c r="F496" s="56">
        <v>29.35</v>
      </c>
      <c r="G496" s="56">
        <v>0</v>
      </c>
      <c r="H496" s="56">
        <f>ROUND(F496*AD496,2)</f>
        <v>0</v>
      </c>
      <c r="I496" s="56">
        <f>J496-H496</f>
        <v>0</v>
      </c>
      <c r="J496" s="56">
        <f>ROUND(F496*G496,2)</f>
        <v>0</v>
      </c>
      <c r="K496" s="56">
        <v>0</v>
      </c>
      <c r="L496" s="56">
        <f>F496*K496</f>
        <v>0</v>
      </c>
      <c r="M496" s="57" t="s">
        <v>7</v>
      </c>
      <c r="N496" s="56">
        <f>IF(M496="5",I496,0)</f>
        <v>0</v>
      </c>
      <c r="Y496" s="56">
        <f>IF(AC496=0,J496,0)</f>
        <v>0</v>
      </c>
      <c r="Z496" s="56">
        <f>IF(AC496=15,J496,0)</f>
        <v>0</v>
      </c>
      <c r="AA496" s="56">
        <f>IF(AC496=21,J496,0)</f>
        <v>0</v>
      </c>
      <c r="AC496" s="58">
        <v>21</v>
      </c>
      <c r="AD496" s="58">
        <f>G496*0.334494773519164</f>
        <v>0</v>
      </c>
      <c r="AE496" s="58">
        <f>G496*(1-0.334494773519164)</f>
        <v>0</v>
      </c>
      <c r="AL496" s="58">
        <f>F496*AD496</f>
        <v>0</v>
      </c>
      <c r="AM496" s="58">
        <f>F496*AE496</f>
        <v>0</v>
      </c>
      <c r="AN496" s="59" t="s">
        <v>1619</v>
      </c>
      <c r="AO496" s="59" t="s">
        <v>1633</v>
      </c>
      <c r="AP496" s="47" t="s">
        <v>1638</v>
      </c>
    </row>
    <row r="497" spans="1:42" x14ac:dyDescent="0.2">
      <c r="D497" s="60" t="s">
        <v>1426</v>
      </c>
      <c r="F497" s="61">
        <v>10.26</v>
      </c>
    </row>
    <row r="498" spans="1:42" x14ac:dyDescent="0.2">
      <c r="D498" s="60" t="s">
        <v>1427</v>
      </c>
      <c r="F498" s="61">
        <v>19.09</v>
      </c>
    </row>
    <row r="499" spans="1:42" x14ac:dyDescent="0.2">
      <c r="A499" s="55" t="s">
        <v>248</v>
      </c>
      <c r="B499" s="55" t="s">
        <v>1172</v>
      </c>
      <c r="C499" s="55" t="s">
        <v>1215</v>
      </c>
      <c r="D499" s="55" t="s">
        <v>1727</v>
      </c>
      <c r="E499" s="55" t="s">
        <v>1574</v>
      </c>
      <c r="F499" s="56">
        <v>29.35</v>
      </c>
      <c r="G499" s="56">
        <v>0</v>
      </c>
      <c r="H499" s="56">
        <f>ROUND(F499*AD499,2)</f>
        <v>0</v>
      </c>
      <c r="I499" s="56">
        <f>J499-H499</f>
        <v>0</v>
      </c>
      <c r="J499" s="56">
        <f>ROUND(F499*G499,2)</f>
        <v>0</v>
      </c>
      <c r="K499" s="56">
        <v>1.1E-4</v>
      </c>
      <c r="L499" s="56">
        <f>F499*K499</f>
        <v>3.2285000000000005E-3</v>
      </c>
      <c r="M499" s="57" t="s">
        <v>7</v>
      </c>
      <c r="N499" s="56">
        <f>IF(M499="5",I499,0)</f>
        <v>0</v>
      </c>
      <c r="Y499" s="56">
        <f>IF(AC499=0,J499,0)</f>
        <v>0</v>
      </c>
      <c r="Z499" s="56">
        <f>IF(AC499=15,J499,0)</f>
        <v>0</v>
      </c>
      <c r="AA499" s="56">
        <f>IF(AC499=21,J499,0)</f>
        <v>0</v>
      </c>
      <c r="AC499" s="58">
        <v>21</v>
      </c>
      <c r="AD499" s="58">
        <f>G499*0.75</f>
        <v>0</v>
      </c>
      <c r="AE499" s="58">
        <f>G499*(1-0.75)</f>
        <v>0</v>
      </c>
      <c r="AL499" s="58">
        <f>F499*AD499</f>
        <v>0</v>
      </c>
      <c r="AM499" s="58">
        <f>F499*AE499</f>
        <v>0</v>
      </c>
      <c r="AN499" s="59" t="s">
        <v>1619</v>
      </c>
      <c r="AO499" s="59" t="s">
        <v>1633</v>
      </c>
      <c r="AP499" s="47" t="s">
        <v>1638</v>
      </c>
    </row>
    <row r="500" spans="1:42" x14ac:dyDescent="0.2">
      <c r="D500" s="60" t="s">
        <v>1428</v>
      </c>
      <c r="F500" s="61">
        <v>29.35</v>
      </c>
    </row>
    <row r="501" spans="1:42" x14ac:dyDescent="0.2">
      <c r="A501" s="55" t="s">
        <v>249</v>
      </c>
      <c r="B501" s="55" t="s">
        <v>1172</v>
      </c>
      <c r="C501" s="55" t="s">
        <v>1216</v>
      </c>
      <c r="D501" s="113" t="s">
        <v>1725</v>
      </c>
      <c r="E501" s="55" t="s">
        <v>1574</v>
      </c>
      <c r="F501" s="56">
        <v>29.35</v>
      </c>
      <c r="G501" s="56">
        <v>0</v>
      </c>
      <c r="H501" s="56">
        <f>ROUND(F501*AD501,2)</f>
        <v>0</v>
      </c>
      <c r="I501" s="56">
        <f>J501-H501</f>
        <v>0</v>
      </c>
      <c r="J501" s="56">
        <f>ROUND(F501*G501,2)</f>
        <v>0</v>
      </c>
      <c r="K501" s="56">
        <v>3.5000000000000001E-3</v>
      </c>
      <c r="L501" s="56">
        <f>F501*K501</f>
        <v>0.10272500000000001</v>
      </c>
      <c r="M501" s="57" t="s">
        <v>7</v>
      </c>
      <c r="N501" s="56">
        <f>IF(M501="5",I501,0)</f>
        <v>0</v>
      </c>
      <c r="Y501" s="56">
        <f>IF(AC501=0,J501,0)</f>
        <v>0</v>
      </c>
      <c r="Z501" s="56">
        <f>IF(AC501=15,J501,0)</f>
        <v>0</v>
      </c>
      <c r="AA501" s="56">
        <f>IF(AC501=21,J501,0)</f>
        <v>0</v>
      </c>
      <c r="AC501" s="58">
        <v>21</v>
      </c>
      <c r="AD501" s="58">
        <f>G501*0.315275310834813</f>
        <v>0</v>
      </c>
      <c r="AE501" s="58">
        <f>G501*(1-0.315275310834813)</f>
        <v>0</v>
      </c>
      <c r="AL501" s="58">
        <f>F501*AD501</f>
        <v>0</v>
      </c>
      <c r="AM501" s="58">
        <f>F501*AE501</f>
        <v>0</v>
      </c>
      <c r="AN501" s="59" t="s">
        <v>1619</v>
      </c>
      <c r="AO501" s="59" t="s">
        <v>1633</v>
      </c>
      <c r="AP501" s="47" t="s">
        <v>1638</v>
      </c>
    </row>
    <row r="502" spans="1:42" x14ac:dyDescent="0.2">
      <c r="D502" s="60" t="s">
        <v>1428</v>
      </c>
      <c r="F502" s="61">
        <v>29.35</v>
      </c>
    </row>
    <row r="503" spans="1:42" x14ac:dyDescent="0.2">
      <c r="A503" s="62" t="s">
        <v>250</v>
      </c>
      <c r="B503" s="62" t="s">
        <v>1172</v>
      </c>
      <c r="C503" s="62" t="s">
        <v>1217</v>
      </c>
      <c r="D503" s="114" t="s">
        <v>1726</v>
      </c>
      <c r="E503" s="62" t="s">
        <v>1574</v>
      </c>
      <c r="F503" s="63">
        <v>30.82</v>
      </c>
      <c r="G503" s="63">
        <v>0</v>
      </c>
      <c r="H503" s="63">
        <f>ROUND(F503*AD503,2)</f>
        <v>0</v>
      </c>
      <c r="I503" s="63">
        <f>J503-H503</f>
        <v>0</v>
      </c>
      <c r="J503" s="63">
        <f>ROUND(F503*G503,2)</f>
        <v>0</v>
      </c>
      <c r="K503" s="63">
        <v>1.6E-2</v>
      </c>
      <c r="L503" s="63">
        <f>F503*K503</f>
        <v>0.49312</v>
      </c>
      <c r="M503" s="64" t="s">
        <v>1598</v>
      </c>
      <c r="N503" s="63">
        <f>IF(M503="5",I503,0)</f>
        <v>0</v>
      </c>
      <c r="Y503" s="63">
        <f>IF(AC503=0,J503,0)</f>
        <v>0</v>
      </c>
      <c r="Z503" s="63">
        <f>IF(AC503=15,J503,0)</f>
        <v>0</v>
      </c>
      <c r="AA503" s="63">
        <f>IF(AC503=21,J503,0)</f>
        <v>0</v>
      </c>
      <c r="AC503" s="58">
        <v>21</v>
      </c>
      <c r="AD503" s="58">
        <f>G503*1</f>
        <v>0</v>
      </c>
      <c r="AE503" s="58">
        <f>G503*(1-1)</f>
        <v>0</v>
      </c>
      <c r="AL503" s="58">
        <f>F503*AD503</f>
        <v>0</v>
      </c>
      <c r="AM503" s="58">
        <f>F503*AE503</f>
        <v>0</v>
      </c>
      <c r="AN503" s="59" t="s">
        <v>1619</v>
      </c>
      <c r="AO503" s="59" t="s">
        <v>1633</v>
      </c>
      <c r="AP503" s="47" t="s">
        <v>1638</v>
      </c>
    </row>
    <row r="504" spans="1:42" x14ac:dyDescent="0.2">
      <c r="D504" s="60" t="s">
        <v>1429</v>
      </c>
      <c r="F504" s="61">
        <v>30.82</v>
      </c>
    </row>
    <row r="505" spans="1:42" x14ac:dyDescent="0.2">
      <c r="A505" s="55" t="s">
        <v>251</v>
      </c>
      <c r="B505" s="55" t="s">
        <v>1172</v>
      </c>
      <c r="C505" s="55" t="s">
        <v>1218</v>
      </c>
      <c r="D505" s="55" t="s">
        <v>1314</v>
      </c>
      <c r="E505" s="55" t="s">
        <v>1574</v>
      </c>
      <c r="F505" s="56">
        <v>29.35</v>
      </c>
      <c r="G505" s="56">
        <v>0</v>
      </c>
      <c r="H505" s="56">
        <f>ROUND(F505*AD505,2)</f>
        <v>0</v>
      </c>
      <c r="I505" s="56">
        <f>J505-H505</f>
        <v>0</v>
      </c>
      <c r="J505" s="56">
        <f>ROUND(F505*G505,2)</f>
        <v>0</v>
      </c>
      <c r="K505" s="56">
        <v>1.1E-4</v>
      </c>
      <c r="L505" s="56">
        <f>F505*K505</f>
        <v>3.2285000000000005E-3</v>
      </c>
      <c r="M505" s="57" t="s">
        <v>7</v>
      </c>
      <c r="N505" s="56">
        <f>IF(M505="5",I505,0)</f>
        <v>0</v>
      </c>
      <c r="Y505" s="56">
        <f>IF(AC505=0,J505,0)</f>
        <v>0</v>
      </c>
      <c r="Z505" s="56">
        <f>IF(AC505=15,J505,0)</f>
        <v>0</v>
      </c>
      <c r="AA505" s="56">
        <f>IF(AC505=21,J505,0)</f>
        <v>0</v>
      </c>
      <c r="AC505" s="58">
        <v>21</v>
      </c>
      <c r="AD505" s="58">
        <f>G505*1</f>
        <v>0</v>
      </c>
      <c r="AE505" s="58">
        <f>G505*(1-1)</f>
        <v>0</v>
      </c>
      <c r="AL505" s="58">
        <f>F505*AD505</f>
        <v>0</v>
      </c>
      <c r="AM505" s="58">
        <f>F505*AE505</f>
        <v>0</v>
      </c>
      <c r="AN505" s="59" t="s">
        <v>1619</v>
      </c>
      <c r="AO505" s="59" t="s">
        <v>1633</v>
      </c>
      <c r="AP505" s="47" t="s">
        <v>1638</v>
      </c>
    </row>
    <row r="506" spans="1:42" x14ac:dyDescent="0.2">
      <c r="D506" s="60" t="s">
        <v>1428</v>
      </c>
      <c r="F506" s="61">
        <v>29.35</v>
      </c>
    </row>
    <row r="507" spans="1:42" x14ac:dyDescent="0.2">
      <c r="A507" s="55" t="s">
        <v>252</v>
      </c>
      <c r="B507" s="55" t="s">
        <v>1172</v>
      </c>
      <c r="C507" s="55" t="s">
        <v>1219</v>
      </c>
      <c r="D507" s="55" t="s">
        <v>1315</v>
      </c>
      <c r="E507" s="55" t="s">
        <v>1579</v>
      </c>
      <c r="F507" s="56">
        <v>45.95</v>
      </c>
      <c r="G507" s="56">
        <v>0</v>
      </c>
      <c r="H507" s="56">
        <f>ROUND(F507*AD507,2)</f>
        <v>0</v>
      </c>
      <c r="I507" s="56">
        <f>J507-H507</f>
        <v>0</v>
      </c>
      <c r="J507" s="56">
        <f>ROUND(F507*G507,2)</f>
        <v>0</v>
      </c>
      <c r="K507" s="56">
        <v>0</v>
      </c>
      <c r="L507" s="56">
        <f>F507*K507</f>
        <v>0</v>
      </c>
      <c r="M507" s="57" t="s">
        <v>7</v>
      </c>
      <c r="N507" s="56">
        <f>IF(M507="5",I507,0)</f>
        <v>0</v>
      </c>
      <c r="Y507" s="56">
        <f>IF(AC507=0,J507,0)</f>
        <v>0</v>
      </c>
      <c r="Z507" s="56">
        <f>IF(AC507=15,J507,0)</f>
        <v>0</v>
      </c>
      <c r="AA507" s="56">
        <f>IF(AC507=21,J507,0)</f>
        <v>0</v>
      </c>
      <c r="AC507" s="58">
        <v>21</v>
      </c>
      <c r="AD507" s="58">
        <f>G507*0</f>
        <v>0</v>
      </c>
      <c r="AE507" s="58">
        <f>G507*(1-0)</f>
        <v>0</v>
      </c>
      <c r="AL507" s="58">
        <f>F507*AD507</f>
        <v>0</v>
      </c>
      <c r="AM507" s="58">
        <f>F507*AE507</f>
        <v>0</v>
      </c>
      <c r="AN507" s="59" t="s">
        <v>1619</v>
      </c>
      <c r="AO507" s="59" t="s">
        <v>1633</v>
      </c>
      <c r="AP507" s="47" t="s">
        <v>1638</v>
      </c>
    </row>
    <row r="508" spans="1:42" x14ac:dyDescent="0.2">
      <c r="D508" s="60" t="s">
        <v>1430</v>
      </c>
      <c r="F508" s="61">
        <v>28.4</v>
      </c>
    </row>
    <row r="509" spans="1:42" x14ac:dyDescent="0.2">
      <c r="D509" s="60" t="s">
        <v>1431</v>
      </c>
      <c r="F509" s="61">
        <v>7.95</v>
      </c>
    </row>
    <row r="510" spans="1:42" x14ac:dyDescent="0.2">
      <c r="D510" s="60" t="s">
        <v>1395</v>
      </c>
      <c r="F510" s="61">
        <v>9.6</v>
      </c>
    </row>
    <row r="511" spans="1:42" x14ac:dyDescent="0.2">
      <c r="A511" s="55" t="s">
        <v>253</v>
      </c>
      <c r="B511" s="55" t="s">
        <v>1172</v>
      </c>
      <c r="C511" s="55" t="s">
        <v>1220</v>
      </c>
      <c r="D511" s="55" t="s">
        <v>1319</v>
      </c>
      <c r="E511" s="55" t="s">
        <v>1579</v>
      </c>
      <c r="F511" s="56">
        <v>8.35</v>
      </c>
      <c r="G511" s="56">
        <v>0</v>
      </c>
      <c r="H511" s="56">
        <f>ROUND(F511*AD511,2)</f>
        <v>0</v>
      </c>
      <c r="I511" s="56">
        <f>J511-H511</f>
        <v>0</v>
      </c>
      <c r="J511" s="56">
        <f>ROUND(F511*G511,2)</f>
        <v>0</v>
      </c>
      <c r="K511" s="56">
        <v>2.9999999999999997E-4</v>
      </c>
      <c r="L511" s="56">
        <f>F511*K511</f>
        <v>2.5049999999999998E-3</v>
      </c>
      <c r="M511" s="57" t="s">
        <v>7</v>
      </c>
      <c r="N511" s="56">
        <f>IF(M511="5",I511,0)</f>
        <v>0</v>
      </c>
      <c r="Y511" s="56">
        <f>IF(AC511=0,J511,0)</f>
        <v>0</v>
      </c>
      <c r="Z511" s="56">
        <f>IF(AC511=15,J511,0)</f>
        <v>0</v>
      </c>
      <c r="AA511" s="56">
        <f>IF(AC511=21,J511,0)</f>
        <v>0</v>
      </c>
      <c r="AC511" s="58">
        <v>21</v>
      </c>
      <c r="AD511" s="58">
        <f>G511*1</f>
        <v>0</v>
      </c>
      <c r="AE511" s="58">
        <f>G511*(1-1)</f>
        <v>0</v>
      </c>
      <c r="AL511" s="58">
        <f>F511*AD511</f>
        <v>0</v>
      </c>
      <c r="AM511" s="58">
        <f>F511*AE511</f>
        <v>0</v>
      </c>
      <c r="AN511" s="59" t="s">
        <v>1619</v>
      </c>
      <c r="AO511" s="59" t="s">
        <v>1633</v>
      </c>
      <c r="AP511" s="47" t="s">
        <v>1638</v>
      </c>
    </row>
    <row r="512" spans="1:42" x14ac:dyDescent="0.2">
      <c r="D512" s="60" t="s">
        <v>1432</v>
      </c>
      <c r="F512" s="61">
        <v>8.35</v>
      </c>
    </row>
    <row r="513" spans="1:42" x14ac:dyDescent="0.2">
      <c r="A513" s="55" t="s">
        <v>254</v>
      </c>
      <c r="B513" s="55" t="s">
        <v>1172</v>
      </c>
      <c r="C513" s="55" t="s">
        <v>1221</v>
      </c>
      <c r="D513" s="55" t="s">
        <v>1321</v>
      </c>
      <c r="E513" s="55" t="s">
        <v>1579</v>
      </c>
      <c r="F513" s="56">
        <v>29.82</v>
      </c>
      <c r="G513" s="56">
        <v>0</v>
      </c>
      <c r="H513" s="56">
        <f>ROUND(F513*AD513,2)</f>
        <v>0</v>
      </c>
      <c r="I513" s="56">
        <f>J513-H513</f>
        <v>0</v>
      </c>
      <c r="J513" s="56">
        <f>ROUND(F513*G513,2)</f>
        <v>0</v>
      </c>
      <c r="K513" s="56">
        <v>2.9999999999999997E-4</v>
      </c>
      <c r="L513" s="56">
        <f>F513*K513</f>
        <v>8.9459999999999991E-3</v>
      </c>
      <c r="M513" s="57" t="s">
        <v>7</v>
      </c>
      <c r="N513" s="56">
        <f>IF(M513="5",I513,0)</f>
        <v>0</v>
      </c>
      <c r="Y513" s="56">
        <f>IF(AC513=0,J513,0)</f>
        <v>0</v>
      </c>
      <c r="Z513" s="56">
        <f>IF(AC513=15,J513,0)</f>
        <v>0</v>
      </c>
      <c r="AA513" s="56">
        <f>IF(AC513=21,J513,0)</f>
        <v>0</v>
      </c>
      <c r="AC513" s="58">
        <v>21</v>
      </c>
      <c r="AD513" s="58">
        <f>G513*1</f>
        <v>0</v>
      </c>
      <c r="AE513" s="58">
        <f>G513*(1-1)</f>
        <v>0</v>
      </c>
      <c r="AL513" s="58">
        <f>F513*AD513</f>
        <v>0</v>
      </c>
      <c r="AM513" s="58">
        <f>F513*AE513</f>
        <v>0</v>
      </c>
      <c r="AN513" s="59" t="s">
        <v>1619</v>
      </c>
      <c r="AO513" s="59" t="s">
        <v>1633</v>
      </c>
      <c r="AP513" s="47" t="s">
        <v>1638</v>
      </c>
    </row>
    <row r="514" spans="1:42" x14ac:dyDescent="0.2">
      <c r="D514" s="60" t="s">
        <v>1433</v>
      </c>
      <c r="F514" s="61">
        <v>29.82</v>
      </c>
    </row>
    <row r="515" spans="1:42" x14ac:dyDescent="0.2">
      <c r="A515" s="55" t="s">
        <v>255</v>
      </c>
      <c r="B515" s="55" t="s">
        <v>1172</v>
      </c>
      <c r="C515" s="55" t="s">
        <v>1222</v>
      </c>
      <c r="D515" s="55" t="s">
        <v>1323</v>
      </c>
      <c r="E515" s="55" t="s">
        <v>1579</v>
      </c>
      <c r="F515" s="56">
        <v>10.08</v>
      </c>
      <c r="G515" s="56">
        <v>0</v>
      </c>
      <c r="H515" s="56">
        <f>ROUND(F515*AD515,2)</f>
        <v>0</v>
      </c>
      <c r="I515" s="56">
        <f>J515-H515</f>
        <v>0</v>
      </c>
      <c r="J515" s="56">
        <f>ROUND(F515*G515,2)</f>
        <v>0</v>
      </c>
      <c r="K515" s="56">
        <v>2.9999999999999997E-4</v>
      </c>
      <c r="L515" s="56">
        <f>F515*K515</f>
        <v>3.0239999999999998E-3</v>
      </c>
      <c r="M515" s="57" t="s">
        <v>7</v>
      </c>
      <c r="N515" s="56">
        <f>IF(M515="5",I515,0)</f>
        <v>0</v>
      </c>
      <c r="Y515" s="56">
        <f>IF(AC515=0,J515,0)</f>
        <v>0</v>
      </c>
      <c r="Z515" s="56">
        <f>IF(AC515=15,J515,0)</f>
        <v>0</v>
      </c>
      <c r="AA515" s="56">
        <f>IF(AC515=21,J515,0)</f>
        <v>0</v>
      </c>
      <c r="AC515" s="58">
        <v>21</v>
      </c>
      <c r="AD515" s="58">
        <f>G515*1</f>
        <v>0</v>
      </c>
      <c r="AE515" s="58">
        <f>G515*(1-1)</f>
        <v>0</v>
      </c>
      <c r="AL515" s="58">
        <f>F515*AD515</f>
        <v>0</v>
      </c>
      <c r="AM515" s="58">
        <f>F515*AE515</f>
        <v>0</v>
      </c>
      <c r="AN515" s="59" t="s">
        <v>1619</v>
      </c>
      <c r="AO515" s="59" t="s">
        <v>1633</v>
      </c>
      <c r="AP515" s="47" t="s">
        <v>1638</v>
      </c>
    </row>
    <row r="516" spans="1:42" x14ac:dyDescent="0.2">
      <c r="D516" s="60" t="s">
        <v>1398</v>
      </c>
      <c r="F516" s="61">
        <v>10.08</v>
      </c>
    </row>
    <row r="517" spans="1:42" x14ac:dyDescent="0.2">
      <c r="A517" s="55" t="s">
        <v>256</v>
      </c>
      <c r="B517" s="55" t="s">
        <v>1172</v>
      </c>
      <c r="C517" s="55" t="s">
        <v>1223</v>
      </c>
      <c r="D517" s="55" t="s">
        <v>1325</v>
      </c>
      <c r="E517" s="55" t="s">
        <v>1575</v>
      </c>
      <c r="F517" s="56">
        <v>0.62</v>
      </c>
      <c r="G517" s="56">
        <v>0</v>
      </c>
      <c r="H517" s="56">
        <f>ROUND(F517*AD517,2)</f>
        <v>0</v>
      </c>
      <c r="I517" s="56">
        <f>J517-H517</f>
        <v>0</v>
      </c>
      <c r="J517" s="56">
        <f>ROUND(F517*G517,2)</f>
        <v>0</v>
      </c>
      <c r="K517" s="56">
        <v>0</v>
      </c>
      <c r="L517" s="56">
        <f>F517*K517</f>
        <v>0</v>
      </c>
      <c r="M517" s="57" t="s">
        <v>11</v>
      </c>
      <c r="N517" s="56">
        <f>IF(M517="5",I517,0)</f>
        <v>0</v>
      </c>
      <c r="Y517" s="56">
        <f>IF(AC517=0,J517,0)</f>
        <v>0</v>
      </c>
      <c r="Z517" s="56">
        <f>IF(AC517=15,J517,0)</f>
        <v>0</v>
      </c>
      <c r="AA517" s="56">
        <f>IF(AC517=21,J517,0)</f>
        <v>0</v>
      </c>
      <c r="AC517" s="58">
        <v>21</v>
      </c>
      <c r="AD517" s="58">
        <f>G517*0</f>
        <v>0</v>
      </c>
      <c r="AE517" s="58">
        <f>G517*(1-0)</f>
        <v>0</v>
      </c>
      <c r="AL517" s="58">
        <f>F517*AD517</f>
        <v>0</v>
      </c>
      <c r="AM517" s="58">
        <f>F517*AE517</f>
        <v>0</v>
      </c>
      <c r="AN517" s="59" t="s">
        <v>1619</v>
      </c>
      <c r="AO517" s="59" t="s">
        <v>1633</v>
      </c>
      <c r="AP517" s="47" t="s">
        <v>1638</v>
      </c>
    </row>
    <row r="518" spans="1:42" x14ac:dyDescent="0.2">
      <c r="D518" s="60" t="s">
        <v>1434</v>
      </c>
      <c r="F518" s="61">
        <v>0.62</v>
      </c>
    </row>
    <row r="519" spans="1:42" x14ac:dyDescent="0.2">
      <c r="A519" s="52"/>
      <c r="B519" s="53" t="s">
        <v>1172</v>
      </c>
      <c r="C519" s="53" t="s">
        <v>778</v>
      </c>
      <c r="D519" s="248" t="s">
        <v>1327</v>
      </c>
      <c r="E519" s="249"/>
      <c r="F519" s="249"/>
      <c r="G519" s="249"/>
      <c r="H519" s="54">
        <f>SUM(H520:H522)</f>
        <v>0</v>
      </c>
      <c r="I519" s="54">
        <f>SUM(I520:I522)</f>
        <v>0</v>
      </c>
      <c r="J519" s="54">
        <f>H519+I519</f>
        <v>0</v>
      </c>
      <c r="K519" s="47"/>
      <c r="L519" s="54">
        <f>SUM(L520:L522)</f>
        <v>9.4499999999999988E-4</v>
      </c>
      <c r="O519" s="54">
        <f>IF(P519="PR",J519,SUM(N520:N522))</f>
        <v>0</v>
      </c>
      <c r="P519" s="47" t="s">
        <v>1602</v>
      </c>
      <c r="Q519" s="54">
        <f>IF(P519="HS",H519,0)</f>
        <v>0</v>
      </c>
      <c r="R519" s="54">
        <f>IF(P519="HS",I519-O519,0)</f>
        <v>0</v>
      </c>
      <c r="S519" s="54">
        <f>IF(P519="PS",H519,0)</f>
        <v>0</v>
      </c>
      <c r="T519" s="54">
        <f>IF(P519="PS",I519-O519,0)</f>
        <v>0</v>
      </c>
      <c r="U519" s="54">
        <f>IF(P519="MP",H519,0)</f>
        <v>0</v>
      </c>
      <c r="V519" s="54">
        <f>IF(P519="MP",I519-O519,0)</f>
        <v>0</v>
      </c>
      <c r="W519" s="54">
        <f>IF(P519="OM",H519,0)</f>
        <v>0</v>
      </c>
      <c r="X519" s="47" t="s">
        <v>1172</v>
      </c>
      <c r="AH519" s="54">
        <f>SUM(Y520:Y522)</f>
        <v>0</v>
      </c>
      <c r="AI519" s="54">
        <f>SUM(Z520:Z522)</f>
        <v>0</v>
      </c>
      <c r="AJ519" s="54">
        <f>SUM(AA520:AA522)</f>
        <v>0</v>
      </c>
    </row>
    <row r="520" spans="1:42" x14ac:dyDescent="0.2">
      <c r="A520" s="55" t="s">
        <v>257</v>
      </c>
      <c r="B520" s="55" t="s">
        <v>1172</v>
      </c>
      <c r="C520" s="55" t="s">
        <v>1224</v>
      </c>
      <c r="D520" s="55" t="s">
        <v>1328</v>
      </c>
      <c r="E520" s="55" t="s">
        <v>1574</v>
      </c>
      <c r="F520" s="56">
        <v>4.5</v>
      </c>
      <c r="G520" s="56">
        <v>0</v>
      </c>
      <c r="H520" s="56">
        <f>ROUND(F520*AD520,2)</f>
        <v>0</v>
      </c>
      <c r="I520" s="56">
        <f>J520-H520</f>
        <v>0</v>
      </c>
      <c r="J520" s="56">
        <f>ROUND(F520*G520,2)</f>
        <v>0</v>
      </c>
      <c r="K520" s="56">
        <v>6.9999999999999994E-5</v>
      </c>
      <c r="L520" s="56">
        <f>F520*K520</f>
        <v>3.1499999999999996E-4</v>
      </c>
      <c r="M520" s="57" t="s">
        <v>7</v>
      </c>
      <c r="N520" s="56">
        <f>IF(M520="5",I520,0)</f>
        <v>0</v>
      </c>
      <c r="Y520" s="56">
        <f>IF(AC520=0,J520,0)</f>
        <v>0</v>
      </c>
      <c r="Z520" s="56">
        <f>IF(AC520=15,J520,0)</f>
        <v>0</v>
      </c>
      <c r="AA520" s="56">
        <f>IF(AC520=21,J520,0)</f>
        <v>0</v>
      </c>
      <c r="AC520" s="58">
        <v>21</v>
      </c>
      <c r="AD520" s="58">
        <f>G520*0.30859375</f>
        <v>0</v>
      </c>
      <c r="AE520" s="58">
        <f>G520*(1-0.30859375)</f>
        <v>0</v>
      </c>
      <c r="AL520" s="58">
        <f>F520*AD520</f>
        <v>0</v>
      </c>
      <c r="AM520" s="58">
        <f>F520*AE520</f>
        <v>0</v>
      </c>
      <c r="AN520" s="59" t="s">
        <v>1620</v>
      </c>
      <c r="AO520" s="59" t="s">
        <v>1633</v>
      </c>
      <c r="AP520" s="47" t="s">
        <v>1638</v>
      </c>
    </row>
    <row r="521" spans="1:42" x14ac:dyDescent="0.2">
      <c r="D521" s="60" t="s">
        <v>1435</v>
      </c>
      <c r="F521" s="61">
        <v>4.5</v>
      </c>
    </row>
    <row r="522" spans="1:42" x14ac:dyDescent="0.2">
      <c r="A522" s="55" t="s">
        <v>258</v>
      </c>
      <c r="B522" s="55" t="s">
        <v>1172</v>
      </c>
      <c r="C522" s="55" t="s">
        <v>1225</v>
      </c>
      <c r="D522" s="55" t="s">
        <v>1728</v>
      </c>
      <c r="E522" s="55" t="s">
        <v>1574</v>
      </c>
      <c r="F522" s="56">
        <v>4.5</v>
      </c>
      <c r="G522" s="56">
        <v>0</v>
      </c>
      <c r="H522" s="56">
        <f>ROUND(F522*AD522,2)</f>
        <v>0</v>
      </c>
      <c r="I522" s="56">
        <f>J522-H522</f>
        <v>0</v>
      </c>
      <c r="J522" s="56">
        <f>ROUND(F522*G522,2)</f>
        <v>0</v>
      </c>
      <c r="K522" s="56">
        <v>1.3999999999999999E-4</v>
      </c>
      <c r="L522" s="56">
        <f>F522*K522</f>
        <v>6.2999999999999992E-4</v>
      </c>
      <c r="M522" s="57" t="s">
        <v>7</v>
      </c>
      <c r="N522" s="56">
        <f>IF(M522="5",I522,0)</f>
        <v>0</v>
      </c>
      <c r="Y522" s="56">
        <f>IF(AC522=0,J522,0)</f>
        <v>0</v>
      </c>
      <c r="Z522" s="56">
        <f>IF(AC522=15,J522,0)</f>
        <v>0</v>
      </c>
      <c r="AA522" s="56">
        <f>IF(AC522=21,J522,0)</f>
        <v>0</v>
      </c>
      <c r="AC522" s="58">
        <v>21</v>
      </c>
      <c r="AD522" s="58">
        <f>G522*0.45045871559633</f>
        <v>0</v>
      </c>
      <c r="AE522" s="58">
        <f>G522*(1-0.45045871559633)</f>
        <v>0</v>
      </c>
      <c r="AL522" s="58">
        <f>F522*AD522</f>
        <v>0</v>
      </c>
      <c r="AM522" s="58">
        <f>F522*AE522</f>
        <v>0</v>
      </c>
      <c r="AN522" s="59" t="s">
        <v>1620</v>
      </c>
      <c r="AO522" s="59" t="s">
        <v>1633</v>
      </c>
      <c r="AP522" s="47" t="s">
        <v>1638</v>
      </c>
    </row>
    <row r="523" spans="1:42" x14ac:dyDescent="0.2">
      <c r="D523" s="60" t="s">
        <v>1435</v>
      </c>
      <c r="F523" s="61">
        <v>4.5</v>
      </c>
    </row>
    <row r="524" spans="1:42" x14ac:dyDescent="0.2">
      <c r="A524" s="52"/>
      <c r="B524" s="53" t="s">
        <v>1172</v>
      </c>
      <c r="C524" s="53" t="s">
        <v>99</v>
      </c>
      <c r="D524" s="248" t="s">
        <v>1330</v>
      </c>
      <c r="E524" s="249"/>
      <c r="F524" s="249"/>
      <c r="G524" s="249"/>
      <c r="H524" s="54">
        <f>SUM(H525:H533)</f>
        <v>0</v>
      </c>
      <c r="I524" s="54">
        <f>SUM(I525:I533)</f>
        <v>0</v>
      </c>
      <c r="J524" s="54">
        <f>H524+I524</f>
        <v>0</v>
      </c>
      <c r="K524" s="47"/>
      <c r="L524" s="54">
        <f>SUM(L525:L533)</f>
        <v>3.6029600000000002E-2</v>
      </c>
      <c r="O524" s="54">
        <f>IF(P524="PR",J524,SUM(N525:N533))</f>
        <v>0</v>
      </c>
      <c r="P524" s="47" t="s">
        <v>1601</v>
      </c>
      <c r="Q524" s="54">
        <f>IF(P524="HS",H524,0)</f>
        <v>0</v>
      </c>
      <c r="R524" s="54">
        <f>IF(P524="HS",I524-O524,0)</f>
        <v>0</v>
      </c>
      <c r="S524" s="54">
        <f>IF(P524="PS",H524,0)</f>
        <v>0</v>
      </c>
      <c r="T524" s="54">
        <f>IF(P524="PS",I524-O524,0)</f>
        <v>0</v>
      </c>
      <c r="U524" s="54">
        <f>IF(P524="MP",H524,0)</f>
        <v>0</v>
      </c>
      <c r="V524" s="54">
        <f>IF(P524="MP",I524-O524,0)</f>
        <v>0</v>
      </c>
      <c r="W524" s="54">
        <f>IF(P524="OM",H524,0)</f>
        <v>0</v>
      </c>
      <c r="X524" s="47" t="s">
        <v>1172</v>
      </c>
      <c r="AH524" s="54">
        <f>SUM(Y525:Y533)</f>
        <v>0</v>
      </c>
      <c r="AI524" s="54">
        <f>SUM(Z525:Z533)</f>
        <v>0</v>
      </c>
      <c r="AJ524" s="54">
        <f>SUM(AA525:AA533)</f>
        <v>0</v>
      </c>
    </row>
    <row r="525" spans="1:42" x14ac:dyDescent="0.2">
      <c r="A525" s="55" t="s">
        <v>259</v>
      </c>
      <c r="B525" s="55" t="s">
        <v>1172</v>
      </c>
      <c r="C525" s="55" t="s">
        <v>1226</v>
      </c>
      <c r="D525" s="55" t="s">
        <v>1331</v>
      </c>
      <c r="E525" s="55" t="s">
        <v>1577</v>
      </c>
      <c r="F525" s="56">
        <v>1</v>
      </c>
      <c r="G525" s="56">
        <v>0</v>
      </c>
      <c r="H525" s="56">
        <f>ROUND(F525*AD525,2)</f>
        <v>0</v>
      </c>
      <c r="I525" s="56">
        <f>J525-H525</f>
        <v>0</v>
      </c>
      <c r="J525" s="56">
        <f>ROUND(F525*G525,2)</f>
        <v>0</v>
      </c>
      <c r="K525" s="56">
        <v>0</v>
      </c>
      <c r="L525" s="56">
        <f>F525*K525</f>
        <v>0</v>
      </c>
      <c r="M525" s="57" t="s">
        <v>7</v>
      </c>
      <c r="N525" s="56">
        <f>IF(M525="5",I525,0)</f>
        <v>0</v>
      </c>
      <c r="Y525" s="56">
        <f>IF(AC525=0,J525,0)</f>
        <v>0</v>
      </c>
      <c r="Z525" s="56">
        <f>IF(AC525=15,J525,0)</f>
        <v>0</v>
      </c>
      <c r="AA525" s="56">
        <f>IF(AC525=21,J525,0)</f>
        <v>0</v>
      </c>
      <c r="AC525" s="58">
        <v>21</v>
      </c>
      <c r="AD525" s="58">
        <f>G525*0.297029702970297</f>
        <v>0</v>
      </c>
      <c r="AE525" s="58">
        <f>G525*(1-0.297029702970297)</f>
        <v>0</v>
      </c>
      <c r="AL525" s="58">
        <f>F525*AD525</f>
        <v>0</v>
      </c>
      <c r="AM525" s="58">
        <f>F525*AE525</f>
        <v>0</v>
      </c>
      <c r="AN525" s="59" t="s">
        <v>1621</v>
      </c>
      <c r="AO525" s="59" t="s">
        <v>1634</v>
      </c>
      <c r="AP525" s="47" t="s">
        <v>1638</v>
      </c>
    </row>
    <row r="526" spans="1:42" x14ac:dyDescent="0.2">
      <c r="D526" s="60" t="s">
        <v>1296</v>
      </c>
      <c r="F526" s="61">
        <v>1</v>
      </c>
    </row>
    <row r="527" spans="1:42" x14ac:dyDescent="0.2">
      <c r="A527" s="55" t="s">
        <v>260</v>
      </c>
      <c r="B527" s="55" t="s">
        <v>1172</v>
      </c>
      <c r="C527" s="55" t="s">
        <v>1227</v>
      </c>
      <c r="D527" s="55" t="s">
        <v>1705</v>
      </c>
      <c r="E527" s="55" t="s">
        <v>1577</v>
      </c>
      <c r="F527" s="56">
        <v>1</v>
      </c>
      <c r="G527" s="56">
        <v>0</v>
      </c>
      <c r="H527" s="56">
        <f>ROUND(F527*AD527,2)</f>
        <v>0</v>
      </c>
      <c r="I527" s="56">
        <f>J527-H527</f>
        <v>0</v>
      </c>
      <c r="J527" s="56">
        <f>ROUND(F527*G527,2)</f>
        <v>0</v>
      </c>
      <c r="K527" s="56">
        <v>4.0000000000000002E-4</v>
      </c>
      <c r="L527" s="56">
        <f>F527*K527</f>
        <v>4.0000000000000002E-4</v>
      </c>
      <c r="M527" s="57" t="s">
        <v>7</v>
      </c>
      <c r="N527" s="56">
        <f>IF(M527="5",I527,0)</f>
        <v>0</v>
      </c>
      <c r="Y527" s="56">
        <f>IF(AC527=0,J527,0)</f>
        <v>0</v>
      </c>
      <c r="Z527" s="56">
        <f>IF(AC527=15,J527,0)</f>
        <v>0</v>
      </c>
      <c r="AA527" s="56">
        <f>IF(AC527=21,J527,0)</f>
        <v>0</v>
      </c>
      <c r="AC527" s="58">
        <v>21</v>
      </c>
      <c r="AD527" s="58">
        <f>G527*1</f>
        <v>0</v>
      </c>
      <c r="AE527" s="58">
        <f>G527*(1-1)</f>
        <v>0</v>
      </c>
      <c r="AL527" s="58">
        <f>F527*AD527</f>
        <v>0</v>
      </c>
      <c r="AM527" s="58">
        <f>F527*AE527</f>
        <v>0</v>
      </c>
      <c r="AN527" s="59" t="s">
        <v>1621</v>
      </c>
      <c r="AO527" s="59" t="s">
        <v>1634</v>
      </c>
      <c r="AP527" s="47" t="s">
        <v>1638</v>
      </c>
    </row>
    <row r="528" spans="1:42" x14ac:dyDescent="0.2">
      <c r="D528" s="60" t="s">
        <v>1296</v>
      </c>
      <c r="F528" s="61">
        <v>1</v>
      </c>
    </row>
    <row r="529" spans="1:42" x14ac:dyDescent="0.2">
      <c r="A529" s="55" t="s">
        <v>261</v>
      </c>
      <c r="B529" s="55" t="s">
        <v>1172</v>
      </c>
      <c r="C529" s="55" t="s">
        <v>1228</v>
      </c>
      <c r="D529" s="55" t="s">
        <v>1332</v>
      </c>
      <c r="E529" s="55" t="s">
        <v>1577</v>
      </c>
      <c r="F529" s="56">
        <v>2</v>
      </c>
      <c r="G529" s="56">
        <v>0</v>
      </c>
      <c r="H529" s="56">
        <f>ROUND(F529*AD529,2)</f>
        <v>0</v>
      </c>
      <c r="I529" s="56">
        <f>J529-H529</f>
        <v>0</v>
      </c>
      <c r="J529" s="56">
        <f>ROUND(F529*G529,2)</f>
        <v>0</v>
      </c>
      <c r="K529" s="56">
        <v>2.14E-3</v>
      </c>
      <c r="L529" s="56">
        <f>F529*K529</f>
        <v>4.28E-3</v>
      </c>
      <c r="M529" s="57" t="s">
        <v>7</v>
      </c>
      <c r="N529" s="56">
        <f>IF(M529="5",I529,0)</f>
        <v>0</v>
      </c>
      <c r="Y529" s="56">
        <f>IF(AC529=0,J529,0)</f>
        <v>0</v>
      </c>
      <c r="Z529" s="56">
        <f>IF(AC529=15,J529,0)</f>
        <v>0</v>
      </c>
      <c r="AA529" s="56">
        <f>IF(AC529=21,J529,0)</f>
        <v>0</v>
      </c>
      <c r="AC529" s="58">
        <v>21</v>
      </c>
      <c r="AD529" s="58">
        <f>G529*0.474254742547426</f>
        <v>0</v>
      </c>
      <c r="AE529" s="58">
        <f>G529*(1-0.474254742547426)</f>
        <v>0</v>
      </c>
      <c r="AL529" s="58">
        <f>F529*AD529</f>
        <v>0</v>
      </c>
      <c r="AM529" s="58">
        <f>F529*AE529</f>
        <v>0</v>
      </c>
      <c r="AN529" s="59" t="s">
        <v>1621</v>
      </c>
      <c r="AO529" s="59" t="s">
        <v>1634</v>
      </c>
      <c r="AP529" s="47" t="s">
        <v>1638</v>
      </c>
    </row>
    <row r="530" spans="1:42" x14ac:dyDescent="0.2">
      <c r="D530" s="60" t="s">
        <v>1380</v>
      </c>
      <c r="F530" s="61">
        <v>2</v>
      </c>
    </row>
    <row r="531" spans="1:42" x14ac:dyDescent="0.2">
      <c r="A531" s="55" t="s">
        <v>262</v>
      </c>
      <c r="B531" s="55" t="s">
        <v>1172</v>
      </c>
      <c r="C531" s="55" t="s">
        <v>1229</v>
      </c>
      <c r="D531" s="55" t="s">
        <v>1706</v>
      </c>
      <c r="E531" s="55" t="s">
        <v>1577</v>
      </c>
      <c r="F531" s="56">
        <v>2</v>
      </c>
      <c r="G531" s="56">
        <v>0</v>
      </c>
      <c r="H531" s="56">
        <f>ROUND(F531*AD531,2)</f>
        <v>0</v>
      </c>
      <c r="I531" s="56">
        <f>J531-H531</f>
        <v>0</v>
      </c>
      <c r="J531" s="56">
        <f>ROUND(F531*G531,2)</f>
        <v>0</v>
      </c>
      <c r="K531" s="56">
        <v>1.4999999999999999E-2</v>
      </c>
      <c r="L531" s="56">
        <f>F531*K531</f>
        <v>0.03</v>
      </c>
      <c r="M531" s="57" t="s">
        <v>7</v>
      </c>
      <c r="N531" s="56">
        <f>IF(M531="5",I531,0)</f>
        <v>0</v>
      </c>
      <c r="Y531" s="56">
        <f>IF(AC531=0,J531,0)</f>
        <v>0</v>
      </c>
      <c r="Z531" s="56">
        <f>IF(AC531=15,J531,0)</f>
        <v>0</v>
      </c>
      <c r="AA531" s="56">
        <f>IF(AC531=21,J531,0)</f>
        <v>0</v>
      </c>
      <c r="AC531" s="58">
        <v>21</v>
      </c>
      <c r="AD531" s="58">
        <f>G531*1</f>
        <v>0</v>
      </c>
      <c r="AE531" s="58">
        <f>G531*(1-1)</f>
        <v>0</v>
      </c>
      <c r="AL531" s="58">
        <f>F531*AD531</f>
        <v>0</v>
      </c>
      <c r="AM531" s="58">
        <f>F531*AE531</f>
        <v>0</v>
      </c>
      <c r="AN531" s="59" t="s">
        <v>1621</v>
      </c>
      <c r="AO531" s="59" t="s">
        <v>1634</v>
      </c>
      <c r="AP531" s="47" t="s">
        <v>1638</v>
      </c>
    </row>
    <row r="532" spans="1:42" x14ac:dyDescent="0.2">
      <c r="D532" s="60" t="s">
        <v>1380</v>
      </c>
      <c r="F532" s="61">
        <v>2</v>
      </c>
    </row>
    <row r="533" spans="1:42" x14ac:dyDescent="0.2">
      <c r="A533" s="55" t="s">
        <v>263</v>
      </c>
      <c r="B533" s="55" t="s">
        <v>1172</v>
      </c>
      <c r="C533" s="55" t="s">
        <v>1230</v>
      </c>
      <c r="D533" s="55" t="s">
        <v>1333</v>
      </c>
      <c r="E533" s="55" t="s">
        <v>1574</v>
      </c>
      <c r="F533" s="56">
        <v>33.74</v>
      </c>
      <c r="G533" s="56">
        <v>0</v>
      </c>
      <c r="H533" s="56">
        <f>ROUND(F533*AD533,2)</f>
        <v>0</v>
      </c>
      <c r="I533" s="56">
        <f>J533-H533</f>
        <v>0</v>
      </c>
      <c r="J533" s="56">
        <f>ROUND(F533*G533,2)</f>
        <v>0</v>
      </c>
      <c r="K533" s="56">
        <v>4.0000000000000003E-5</v>
      </c>
      <c r="L533" s="56">
        <f>F533*K533</f>
        <v>1.3496000000000003E-3</v>
      </c>
      <c r="M533" s="57" t="s">
        <v>7</v>
      </c>
      <c r="N533" s="56">
        <f>IF(M533="5",I533,0)</f>
        <v>0</v>
      </c>
      <c r="Y533" s="56">
        <f>IF(AC533=0,J533,0)</f>
        <v>0</v>
      </c>
      <c r="Z533" s="56">
        <f>IF(AC533=15,J533,0)</f>
        <v>0</v>
      </c>
      <c r="AA533" s="56">
        <f>IF(AC533=21,J533,0)</f>
        <v>0</v>
      </c>
      <c r="AC533" s="58">
        <v>21</v>
      </c>
      <c r="AD533" s="58">
        <f>G533*0.0193808882907133</f>
        <v>0</v>
      </c>
      <c r="AE533" s="58">
        <f>G533*(1-0.0193808882907133)</f>
        <v>0</v>
      </c>
      <c r="AL533" s="58">
        <f>F533*AD533</f>
        <v>0</v>
      </c>
      <c r="AM533" s="58">
        <f>F533*AE533</f>
        <v>0</v>
      </c>
      <c r="AN533" s="59" t="s">
        <v>1621</v>
      </c>
      <c r="AO533" s="59" t="s">
        <v>1634</v>
      </c>
      <c r="AP533" s="47" t="s">
        <v>1638</v>
      </c>
    </row>
    <row r="534" spans="1:42" x14ac:dyDescent="0.2">
      <c r="D534" s="60" t="s">
        <v>1436</v>
      </c>
      <c r="F534" s="61">
        <v>33.74</v>
      </c>
    </row>
    <row r="535" spans="1:42" x14ac:dyDescent="0.2">
      <c r="A535" s="52"/>
      <c r="B535" s="53" t="s">
        <v>1172</v>
      </c>
      <c r="C535" s="53" t="s">
        <v>100</v>
      </c>
      <c r="D535" s="248" t="s">
        <v>1335</v>
      </c>
      <c r="E535" s="249"/>
      <c r="F535" s="249"/>
      <c r="G535" s="249"/>
      <c r="H535" s="54">
        <f>SUM(H536:H542)</f>
        <v>0</v>
      </c>
      <c r="I535" s="54">
        <f>SUM(I536:I542)</f>
        <v>0</v>
      </c>
      <c r="J535" s="54">
        <f>H535+I535</f>
        <v>0</v>
      </c>
      <c r="K535" s="47"/>
      <c r="L535" s="54">
        <f>SUM(L536:L542)</f>
        <v>0.12351999999999999</v>
      </c>
      <c r="O535" s="54">
        <f>IF(P535="PR",J535,SUM(N536:N542))</f>
        <v>0</v>
      </c>
      <c r="P535" s="47" t="s">
        <v>1601</v>
      </c>
      <c r="Q535" s="54">
        <f>IF(P535="HS",H535,0)</f>
        <v>0</v>
      </c>
      <c r="R535" s="54">
        <f>IF(P535="HS",I535-O535,0)</f>
        <v>0</v>
      </c>
      <c r="S535" s="54">
        <f>IF(P535="PS",H535,0)</f>
        <v>0</v>
      </c>
      <c r="T535" s="54">
        <f>IF(P535="PS",I535-O535,0)</f>
        <v>0</v>
      </c>
      <c r="U535" s="54">
        <f>IF(P535="MP",H535,0)</f>
        <v>0</v>
      </c>
      <c r="V535" s="54">
        <f>IF(P535="MP",I535-O535,0)</f>
        <v>0</v>
      </c>
      <c r="W535" s="54">
        <f>IF(P535="OM",H535,0)</f>
        <v>0</v>
      </c>
      <c r="X535" s="47" t="s">
        <v>1172</v>
      </c>
      <c r="AH535" s="54">
        <f>SUM(Y536:Y542)</f>
        <v>0</v>
      </c>
      <c r="AI535" s="54">
        <f>SUM(Z536:Z542)</f>
        <v>0</v>
      </c>
      <c r="AJ535" s="54">
        <f>SUM(AA536:AA542)</f>
        <v>0</v>
      </c>
    </row>
    <row r="536" spans="1:42" x14ac:dyDescent="0.2">
      <c r="A536" s="55" t="s">
        <v>264</v>
      </c>
      <c r="B536" s="55" t="s">
        <v>1172</v>
      </c>
      <c r="C536" s="55" t="s">
        <v>1231</v>
      </c>
      <c r="D536" s="55" t="s">
        <v>1336</v>
      </c>
      <c r="E536" s="55" t="s">
        <v>1577</v>
      </c>
      <c r="F536" s="56">
        <v>2</v>
      </c>
      <c r="G536" s="56">
        <v>0</v>
      </c>
      <c r="H536" s="56">
        <f t="shared" ref="H536:H542" si="109">ROUND(F536*AD536,2)</f>
        <v>0</v>
      </c>
      <c r="I536" s="56">
        <f t="shared" ref="I536:I542" si="110">J536-H536</f>
        <v>0</v>
      </c>
      <c r="J536" s="56">
        <f t="shared" ref="J536:J542" si="111">ROUND(F536*G536,2)</f>
        <v>0</v>
      </c>
      <c r="K536" s="56">
        <v>4.0000000000000002E-4</v>
      </c>
      <c r="L536" s="56">
        <f t="shared" ref="L536:L542" si="112">F536*K536</f>
        <v>8.0000000000000004E-4</v>
      </c>
      <c r="M536" s="57" t="s">
        <v>8</v>
      </c>
      <c r="N536" s="56">
        <f t="shared" ref="N536:N542" si="113">IF(M536="5",I536,0)</f>
        <v>0</v>
      </c>
      <c r="Y536" s="56">
        <f t="shared" ref="Y536:Y542" si="114">IF(AC536=0,J536,0)</f>
        <v>0</v>
      </c>
      <c r="Z536" s="56">
        <f t="shared" ref="Z536:Z542" si="115">IF(AC536=15,J536,0)</f>
        <v>0</v>
      </c>
      <c r="AA536" s="56">
        <f t="shared" ref="AA536:AA542" si="116">IF(AC536=21,J536,0)</f>
        <v>0</v>
      </c>
      <c r="AC536" s="58">
        <v>21</v>
      </c>
      <c r="AD536" s="58">
        <f t="shared" ref="AD536:AD542" si="117">G536*0</f>
        <v>0</v>
      </c>
      <c r="AE536" s="58">
        <f t="shared" ref="AE536:AE542" si="118">G536*(1-0)</f>
        <v>0</v>
      </c>
      <c r="AL536" s="58">
        <f t="shared" ref="AL536:AL542" si="119">F536*AD536</f>
        <v>0</v>
      </c>
      <c r="AM536" s="58">
        <f t="shared" ref="AM536:AM542" si="120">F536*AE536</f>
        <v>0</v>
      </c>
      <c r="AN536" s="59" t="s">
        <v>1622</v>
      </c>
      <c r="AO536" s="59" t="s">
        <v>1634</v>
      </c>
      <c r="AP536" s="47" t="s">
        <v>1638</v>
      </c>
    </row>
    <row r="537" spans="1:42" x14ac:dyDescent="0.2">
      <c r="A537" s="55" t="s">
        <v>265</v>
      </c>
      <c r="B537" s="55" t="s">
        <v>1172</v>
      </c>
      <c r="C537" s="55" t="s">
        <v>1232</v>
      </c>
      <c r="D537" s="55" t="s">
        <v>1337</v>
      </c>
      <c r="E537" s="55" t="s">
        <v>1577</v>
      </c>
      <c r="F537" s="56">
        <v>3</v>
      </c>
      <c r="G537" s="56">
        <v>0</v>
      </c>
      <c r="H537" s="56">
        <f t="shared" si="109"/>
        <v>0</v>
      </c>
      <c r="I537" s="56">
        <f t="shared" si="110"/>
        <v>0</v>
      </c>
      <c r="J537" s="56">
        <f t="shared" si="111"/>
        <v>0</v>
      </c>
      <c r="K537" s="56">
        <v>4.0000000000000002E-4</v>
      </c>
      <c r="L537" s="56">
        <f t="shared" si="112"/>
        <v>1.2000000000000001E-3</v>
      </c>
      <c r="M537" s="57" t="s">
        <v>8</v>
      </c>
      <c r="N537" s="56">
        <f t="shared" si="113"/>
        <v>0</v>
      </c>
      <c r="Y537" s="56">
        <f t="shared" si="114"/>
        <v>0</v>
      </c>
      <c r="Z537" s="56">
        <f t="shared" si="115"/>
        <v>0</v>
      </c>
      <c r="AA537" s="56">
        <f t="shared" si="116"/>
        <v>0</v>
      </c>
      <c r="AC537" s="58">
        <v>21</v>
      </c>
      <c r="AD537" s="58">
        <f t="shared" si="117"/>
        <v>0</v>
      </c>
      <c r="AE537" s="58">
        <f t="shared" si="118"/>
        <v>0</v>
      </c>
      <c r="AL537" s="58">
        <f t="shared" si="119"/>
        <v>0</v>
      </c>
      <c r="AM537" s="58">
        <f t="shared" si="120"/>
        <v>0</v>
      </c>
      <c r="AN537" s="59" t="s">
        <v>1622</v>
      </c>
      <c r="AO537" s="59" t="s">
        <v>1634</v>
      </c>
      <c r="AP537" s="47" t="s">
        <v>1638</v>
      </c>
    </row>
    <row r="538" spans="1:42" x14ac:dyDescent="0.2">
      <c r="A538" s="55" t="s">
        <v>266</v>
      </c>
      <c r="B538" s="55" t="s">
        <v>1172</v>
      </c>
      <c r="C538" s="55" t="s">
        <v>1233</v>
      </c>
      <c r="D538" s="55" t="s">
        <v>1338</v>
      </c>
      <c r="E538" s="55" t="s">
        <v>1577</v>
      </c>
      <c r="F538" s="56">
        <v>3</v>
      </c>
      <c r="G538" s="56">
        <v>0</v>
      </c>
      <c r="H538" s="56">
        <f t="shared" si="109"/>
        <v>0</v>
      </c>
      <c r="I538" s="56">
        <f t="shared" si="110"/>
        <v>0</v>
      </c>
      <c r="J538" s="56">
        <f t="shared" si="111"/>
        <v>0</v>
      </c>
      <c r="K538" s="56">
        <v>3.0000000000000001E-3</v>
      </c>
      <c r="L538" s="56">
        <f t="shared" si="112"/>
        <v>9.0000000000000011E-3</v>
      </c>
      <c r="M538" s="57" t="s">
        <v>8</v>
      </c>
      <c r="N538" s="56">
        <f t="shared" si="113"/>
        <v>0</v>
      </c>
      <c r="Y538" s="56">
        <f t="shared" si="114"/>
        <v>0</v>
      </c>
      <c r="Z538" s="56">
        <f t="shared" si="115"/>
        <v>0</v>
      </c>
      <c r="AA538" s="56">
        <f t="shared" si="116"/>
        <v>0</v>
      </c>
      <c r="AC538" s="58">
        <v>21</v>
      </c>
      <c r="AD538" s="58">
        <f t="shared" si="117"/>
        <v>0</v>
      </c>
      <c r="AE538" s="58">
        <f t="shared" si="118"/>
        <v>0</v>
      </c>
      <c r="AL538" s="58">
        <f t="shared" si="119"/>
        <v>0</v>
      </c>
      <c r="AM538" s="58">
        <f t="shared" si="120"/>
        <v>0</v>
      </c>
      <c r="AN538" s="59" t="s">
        <v>1622</v>
      </c>
      <c r="AO538" s="59" t="s">
        <v>1634</v>
      </c>
      <c r="AP538" s="47" t="s">
        <v>1638</v>
      </c>
    </row>
    <row r="539" spans="1:42" x14ac:dyDescent="0.2">
      <c r="A539" s="55" t="s">
        <v>267</v>
      </c>
      <c r="B539" s="55" t="s">
        <v>1172</v>
      </c>
      <c r="C539" s="55" t="s">
        <v>1234</v>
      </c>
      <c r="D539" s="55" t="s">
        <v>1339</v>
      </c>
      <c r="E539" s="55" t="s">
        <v>1577</v>
      </c>
      <c r="F539" s="56">
        <v>2</v>
      </c>
      <c r="G539" s="56">
        <v>0</v>
      </c>
      <c r="H539" s="56">
        <f t="shared" si="109"/>
        <v>0</v>
      </c>
      <c r="I539" s="56">
        <f t="shared" si="110"/>
        <v>0</v>
      </c>
      <c r="J539" s="56">
        <f t="shared" si="111"/>
        <v>0</v>
      </c>
      <c r="K539" s="56">
        <v>5.0000000000000001E-4</v>
      </c>
      <c r="L539" s="56">
        <f t="shared" si="112"/>
        <v>1E-3</v>
      </c>
      <c r="M539" s="57" t="s">
        <v>8</v>
      </c>
      <c r="N539" s="56">
        <f t="shared" si="113"/>
        <v>0</v>
      </c>
      <c r="Y539" s="56">
        <f t="shared" si="114"/>
        <v>0</v>
      </c>
      <c r="Z539" s="56">
        <f t="shared" si="115"/>
        <v>0</v>
      </c>
      <c r="AA539" s="56">
        <f t="shared" si="116"/>
        <v>0</v>
      </c>
      <c r="AC539" s="58">
        <v>21</v>
      </c>
      <c r="AD539" s="58">
        <f t="shared" si="117"/>
        <v>0</v>
      </c>
      <c r="AE539" s="58">
        <f t="shared" si="118"/>
        <v>0</v>
      </c>
      <c r="AL539" s="58">
        <f t="shared" si="119"/>
        <v>0</v>
      </c>
      <c r="AM539" s="58">
        <f t="shared" si="120"/>
        <v>0</v>
      </c>
      <c r="AN539" s="59" t="s">
        <v>1622</v>
      </c>
      <c r="AO539" s="59" t="s">
        <v>1634</v>
      </c>
      <c r="AP539" s="47" t="s">
        <v>1638</v>
      </c>
    </row>
    <row r="540" spans="1:42" x14ac:dyDescent="0.2">
      <c r="A540" s="55" t="s">
        <v>268</v>
      </c>
      <c r="B540" s="55" t="s">
        <v>1172</v>
      </c>
      <c r="C540" s="55" t="s">
        <v>1235</v>
      </c>
      <c r="D540" s="55" t="s">
        <v>1340</v>
      </c>
      <c r="E540" s="55" t="s">
        <v>1574</v>
      </c>
      <c r="F540" s="56">
        <v>4.5</v>
      </c>
      <c r="G540" s="56">
        <v>0</v>
      </c>
      <c r="H540" s="56">
        <f t="shared" si="109"/>
        <v>0</v>
      </c>
      <c r="I540" s="56">
        <f t="shared" si="110"/>
        <v>0</v>
      </c>
      <c r="J540" s="56">
        <f t="shared" si="111"/>
        <v>0</v>
      </c>
      <c r="K540" s="56">
        <v>0.02</v>
      </c>
      <c r="L540" s="56">
        <f t="shared" si="112"/>
        <v>0.09</v>
      </c>
      <c r="M540" s="57" t="s">
        <v>7</v>
      </c>
      <c r="N540" s="56">
        <f t="shared" si="113"/>
        <v>0</v>
      </c>
      <c r="Y540" s="56">
        <f t="shared" si="114"/>
        <v>0</v>
      </c>
      <c r="Z540" s="56">
        <f t="shared" si="115"/>
        <v>0</v>
      </c>
      <c r="AA540" s="56">
        <f t="shared" si="116"/>
        <v>0</v>
      </c>
      <c r="AC540" s="58">
        <v>21</v>
      </c>
      <c r="AD540" s="58">
        <f t="shared" si="117"/>
        <v>0</v>
      </c>
      <c r="AE540" s="58">
        <f t="shared" si="118"/>
        <v>0</v>
      </c>
      <c r="AL540" s="58">
        <f t="shared" si="119"/>
        <v>0</v>
      </c>
      <c r="AM540" s="58">
        <f t="shared" si="120"/>
        <v>0</v>
      </c>
      <c r="AN540" s="59" t="s">
        <v>1622</v>
      </c>
      <c r="AO540" s="59" t="s">
        <v>1634</v>
      </c>
      <c r="AP540" s="47" t="s">
        <v>1638</v>
      </c>
    </row>
    <row r="541" spans="1:42" x14ac:dyDescent="0.2">
      <c r="A541" s="55" t="s">
        <v>269</v>
      </c>
      <c r="B541" s="55" t="s">
        <v>1172</v>
      </c>
      <c r="C541" s="55" t="s">
        <v>1269</v>
      </c>
      <c r="D541" s="55" t="s">
        <v>1402</v>
      </c>
      <c r="E541" s="55" t="s">
        <v>1579</v>
      </c>
      <c r="F541" s="56">
        <v>0.8</v>
      </c>
      <c r="G541" s="56">
        <v>0</v>
      </c>
      <c r="H541" s="56">
        <f t="shared" si="109"/>
        <v>0</v>
      </c>
      <c r="I541" s="56">
        <f t="shared" si="110"/>
        <v>0</v>
      </c>
      <c r="J541" s="56">
        <f t="shared" si="111"/>
        <v>0</v>
      </c>
      <c r="K541" s="56">
        <v>9.4000000000000004E-3</v>
      </c>
      <c r="L541" s="56">
        <f t="shared" si="112"/>
        <v>7.5200000000000006E-3</v>
      </c>
      <c r="M541" s="57" t="s">
        <v>8</v>
      </c>
      <c r="N541" s="56">
        <f t="shared" si="113"/>
        <v>0</v>
      </c>
      <c r="Y541" s="56">
        <f t="shared" si="114"/>
        <v>0</v>
      </c>
      <c r="Z541" s="56">
        <f t="shared" si="115"/>
        <v>0</v>
      </c>
      <c r="AA541" s="56">
        <f t="shared" si="116"/>
        <v>0</v>
      </c>
      <c r="AC541" s="58">
        <v>21</v>
      </c>
      <c r="AD541" s="58">
        <f t="shared" si="117"/>
        <v>0</v>
      </c>
      <c r="AE541" s="58">
        <f t="shared" si="118"/>
        <v>0</v>
      </c>
      <c r="AL541" s="58">
        <f t="shared" si="119"/>
        <v>0</v>
      </c>
      <c r="AM541" s="58">
        <f t="shared" si="120"/>
        <v>0</v>
      </c>
      <c r="AN541" s="59" t="s">
        <v>1622</v>
      </c>
      <c r="AO541" s="59" t="s">
        <v>1634</v>
      </c>
      <c r="AP541" s="47" t="s">
        <v>1638</v>
      </c>
    </row>
    <row r="542" spans="1:42" x14ac:dyDescent="0.2">
      <c r="A542" s="55" t="s">
        <v>270</v>
      </c>
      <c r="B542" s="55" t="s">
        <v>1172</v>
      </c>
      <c r="C542" s="55" t="s">
        <v>1236</v>
      </c>
      <c r="D542" s="55" t="s">
        <v>1341</v>
      </c>
      <c r="E542" s="55" t="s">
        <v>1577</v>
      </c>
      <c r="F542" s="56">
        <v>2</v>
      </c>
      <c r="G542" s="56">
        <v>0</v>
      </c>
      <c r="H542" s="56">
        <f t="shared" si="109"/>
        <v>0</v>
      </c>
      <c r="I542" s="56">
        <f t="shared" si="110"/>
        <v>0</v>
      </c>
      <c r="J542" s="56">
        <f t="shared" si="111"/>
        <v>0</v>
      </c>
      <c r="K542" s="56">
        <v>7.0000000000000001E-3</v>
      </c>
      <c r="L542" s="56">
        <f t="shared" si="112"/>
        <v>1.4E-2</v>
      </c>
      <c r="M542" s="57" t="s">
        <v>8</v>
      </c>
      <c r="N542" s="56">
        <f t="shared" si="113"/>
        <v>0</v>
      </c>
      <c r="Y542" s="56">
        <f t="shared" si="114"/>
        <v>0</v>
      </c>
      <c r="Z542" s="56">
        <f t="shared" si="115"/>
        <v>0</v>
      </c>
      <c r="AA542" s="56">
        <f t="shared" si="116"/>
        <v>0</v>
      </c>
      <c r="AC542" s="58">
        <v>21</v>
      </c>
      <c r="AD542" s="58">
        <f t="shared" si="117"/>
        <v>0</v>
      </c>
      <c r="AE542" s="58">
        <f t="shared" si="118"/>
        <v>0</v>
      </c>
      <c r="AL542" s="58">
        <f t="shared" si="119"/>
        <v>0</v>
      </c>
      <c r="AM542" s="58">
        <f t="shared" si="120"/>
        <v>0</v>
      </c>
      <c r="AN542" s="59" t="s">
        <v>1622</v>
      </c>
      <c r="AO542" s="59" t="s">
        <v>1634</v>
      </c>
      <c r="AP542" s="47" t="s">
        <v>1638</v>
      </c>
    </row>
    <row r="543" spans="1:42" x14ac:dyDescent="0.2">
      <c r="A543" s="52"/>
      <c r="B543" s="53" t="s">
        <v>1172</v>
      </c>
      <c r="C543" s="53" t="s">
        <v>101</v>
      </c>
      <c r="D543" s="248" t="s">
        <v>1342</v>
      </c>
      <c r="E543" s="249"/>
      <c r="F543" s="249"/>
      <c r="G543" s="249"/>
      <c r="H543" s="54">
        <f>SUM(H544:H550)</f>
        <v>0</v>
      </c>
      <c r="I543" s="54">
        <f>SUM(I544:I550)</f>
        <v>0</v>
      </c>
      <c r="J543" s="54">
        <f>H543+I543</f>
        <v>0</v>
      </c>
      <c r="K543" s="47"/>
      <c r="L543" s="54">
        <f>SUM(L544:L550)</f>
        <v>1.72102</v>
      </c>
      <c r="O543" s="54">
        <f>IF(P543="PR",J543,SUM(N544:N550))</f>
        <v>0</v>
      </c>
      <c r="P543" s="47" t="s">
        <v>1601</v>
      </c>
      <c r="Q543" s="54">
        <f>IF(P543="HS",H543,0)</f>
        <v>0</v>
      </c>
      <c r="R543" s="54">
        <f>IF(P543="HS",I543-O543,0)</f>
        <v>0</v>
      </c>
      <c r="S543" s="54">
        <f>IF(P543="PS",H543,0)</f>
        <v>0</v>
      </c>
      <c r="T543" s="54">
        <f>IF(P543="PS",I543-O543,0)</f>
        <v>0</v>
      </c>
      <c r="U543" s="54">
        <f>IF(P543="MP",H543,0)</f>
        <v>0</v>
      </c>
      <c r="V543" s="54">
        <f>IF(P543="MP",I543-O543,0)</f>
        <v>0</v>
      </c>
      <c r="W543" s="54">
        <f>IF(P543="OM",H543,0)</f>
        <v>0</v>
      </c>
      <c r="X543" s="47" t="s">
        <v>1172</v>
      </c>
      <c r="AH543" s="54">
        <f>SUM(Y544:Y550)</f>
        <v>0</v>
      </c>
      <c r="AI543" s="54">
        <f>SUM(Z544:Z550)</f>
        <v>0</v>
      </c>
      <c r="AJ543" s="54">
        <f>SUM(AA544:AA550)</f>
        <v>0</v>
      </c>
    </row>
    <row r="544" spans="1:42" x14ac:dyDescent="0.2">
      <c r="A544" s="55" t="s">
        <v>271</v>
      </c>
      <c r="B544" s="55" t="s">
        <v>1172</v>
      </c>
      <c r="C544" s="55" t="s">
        <v>1270</v>
      </c>
      <c r="D544" s="55" t="s">
        <v>1403</v>
      </c>
      <c r="E544" s="55" t="s">
        <v>1579</v>
      </c>
      <c r="F544" s="56">
        <v>0.8</v>
      </c>
      <c r="G544" s="56">
        <v>0</v>
      </c>
      <c r="H544" s="56">
        <f t="shared" ref="H544:H550" si="121">ROUND(F544*AD544,2)</f>
        <v>0</v>
      </c>
      <c r="I544" s="56">
        <f t="shared" ref="I544:I550" si="122">J544-H544</f>
        <v>0</v>
      </c>
      <c r="J544" s="56">
        <f t="shared" ref="J544:J550" si="123">ROUND(F544*G544,2)</f>
        <v>0</v>
      </c>
      <c r="K544" s="56">
        <v>3.9600000000000003E-2</v>
      </c>
      <c r="L544" s="56">
        <f t="shared" ref="L544:L550" si="124">F544*K544</f>
        <v>3.1680000000000007E-2</v>
      </c>
      <c r="M544" s="57" t="s">
        <v>7</v>
      </c>
      <c r="N544" s="56">
        <f t="shared" ref="N544:N550" si="125">IF(M544="5",I544,0)</f>
        <v>0</v>
      </c>
      <c r="Y544" s="56">
        <f t="shared" ref="Y544:Y550" si="126">IF(AC544=0,J544,0)</f>
        <v>0</v>
      </c>
      <c r="Z544" s="56">
        <f t="shared" ref="Z544:Z550" si="127">IF(AC544=15,J544,0)</f>
        <v>0</v>
      </c>
      <c r="AA544" s="56">
        <f t="shared" ref="AA544:AA550" si="128">IF(AC544=21,J544,0)</f>
        <v>0</v>
      </c>
      <c r="AC544" s="58">
        <v>21</v>
      </c>
      <c r="AD544" s="58">
        <f t="shared" ref="AD544:AD550" si="129">G544*0</f>
        <v>0</v>
      </c>
      <c r="AE544" s="58">
        <f t="shared" ref="AE544:AE550" si="130">G544*(1-0)</f>
        <v>0</v>
      </c>
      <c r="AL544" s="58">
        <f t="shared" ref="AL544:AL550" si="131">F544*AD544</f>
        <v>0</v>
      </c>
      <c r="AM544" s="58">
        <f t="shared" ref="AM544:AM550" si="132">F544*AE544</f>
        <v>0</v>
      </c>
      <c r="AN544" s="59" t="s">
        <v>1623</v>
      </c>
      <c r="AO544" s="59" t="s">
        <v>1634</v>
      </c>
      <c r="AP544" s="47" t="s">
        <v>1638</v>
      </c>
    </row>
    <row r="545" spans="1:42" x14ac:dyDescent="0.2">
      <c r="A545" s="55" t="s">
        <v>272</v>
      </c>
      <c r="B545" s="55" t="s">
        <v>1172</v>
      </c>
      <c r="C545" s="55" t="s">
        <v>1271</v>
      </c>
      <c r="D545" s="55" t="s">
        <v>1404</v>
      </c>
      <c r="E545" s="55" t="s">
        <v>1577</v>
      </c>
      <c r="F545" s="56">
        <v>1</v>
      </c>
      <c r="G545" s="56">
        <v>0</v>
      </c>
      <c r="H545" s="56">
        <f t="shared" si="121"/>
        <v>0</v>
      </c>
      <c r="I545" s="56">
        <f t="shared" si="122"/>
        <v>0</v>
      </c>
      <c r="J545" s="56">
        <f t="shared" si="123"/>
        <v>0</v>
      </c>
      <c r="K545" s="56">
        <v>5.1999999999999995E-4</v>
      </c>
      <c r="L545" s="56">
        <f t="shared" si="124"/>
        <v>5.1999999999999995E-4</v>
      </c>
      <c r="M545" s="57" t="s">
        <v>7</v>
      </c>
      <c r="N545" s="56">
        <f t="shared" si="125"/>
        <v>0</v>
      </c>
      <c r="Y545" s="56">
        <f t="shared" si="126"/>
        <v>0</v>
      </c>
      <c r="Z545" s="56">
        <f t="shared" si="127"/>
        <v>0</v>
      </c>
      <c r="AA545" s="56">
        <f t="shared" si="128"/>
        <v>0</v>
      </c>
      <c r="AC545" s="58">
        <v>21</v>
      </c>
      <c r="AD545" s="58">
        <f t="shared" si="129"/>
        <v>0</v>
      </c>
      <c r="AE545" s="58">
        <f t="shared" si="130"/>
        <v>0</v>
      </c>
      <c r="AL545" s="58">
        <f t="shared" si="131"/>
        <v>0</v>
      </c>
      <c r="AM545" s="58">
        <f t="shared" si="132"/>
        <v>0</v>
      </c>
      <c r="AN545" s="59" t="s">
        <v>1623</v>
      </c>
      <c r="AO545" s="59" t="s">
        <v>1634</v>
      </c>
      <c r="AP545" s="47" t="s">
        <v>1638</v>
      </c>
    </row>
    <row r="546" spans="1:42" x14ac:dyDescent="0.2">
      <c r="A546" s="55" t="s">
        <v>273</v>
      </c>
      <c r="B546" s="55" t="s">
        <v>1172</v>
      </c>
      <c r="C546" s="55" t="s">
        <v>1242</v>
      </c>
      <c r="D546" s="55" t="s">
        <v>1405</v>
      </c>
      <c r="E546" s="55" t="s">
        <v>1577</v>
      </c>
      <c r="F546" s="56">
        <v>1</v>
      </c>
      <c r="G546" s="56">
        <v>0</v>
      </c>
      <c r="H546" s="56">
        <f t="shared" si="121"/>
        <v>0</v>
      </c>
      <c r="I546" s="56">
        <f t="shared" si="122"/>
        <v>0</v>
      </c>
      <c r="J546" s="56">
        <f t="shared" si="123"/>
        <v>0</v>
      </c>
      <c r="K546" s="56">
        <v>2.2499999999999998E-3</v>
      </c>
      <c r="L546" s="56">
        <f t="shared" si="124"/>
        <v>2.2499999999999998E-3</v>
      </c>
      <c r="M546" s="57" t="s">
        <v>7</v>
      </c>
      <c r="N546" s="56">
        <f t="shared" si="125"/>
        <v>0</v>
      </c>
      <c r="Y546" s="56">
        <f t="shared" si="126"/>
        <v>0</v>
      </c>
      <c r="Z546" s="56">
        <f t="shared" si="127"/>
        <v>0</v>
      </c>
      <c r="AA546" s="56">
        <f t="shared" si="128"/>
        <v>0</v>
      </c>
      <c r="AC546" s="58">
        <v>21</v>
      </c>
      <c r="AD546" s="58">
        <f t="shared" si="129"/>
        <v>0</v>
      </c>
      <c r="AE546" s="58">
        <f t="shared" si="130"/>
        <v>0</v>
      </c>
      <c r="AL546" s="58">
        <f t="shared" si="131"/>
        <v>0</v>
      </c>
      <c r="AM546" s="58">
        <f t="shared" si="132"/>
        <v>0</v>
      </c>
      <c r="AN546" s="59" t="s">
        <v>1623</v>
      </c>
      <c r="AO546" s="59" t="s">
        <v>1634</v>
      </c>
      <c r="AP546" s="47" t="s">
        <v>1638</v>
      </c>
    </row>
    <row r="547" spans="1:42" x14ac:dyDescent="0.2">
      <c r="A547" s="55" t="s">
        <v>274</v>
      </c>
      <c r="B547" s="55" t="s">
        <v>1172</v>
      </c>
      <c r="C547" s="55" t="s">
        <v>1237</v>
      </c>
      <c r="D547" s="55" t="s">
        <v>1343</v>
      </c>
      <c r="E547" s="55" t="s">
        <v>1577</v>
      </c>
      <c r="F547" s="56">
        <v>1</v>
      </c>
      <c r="G547" s="56">
        <v>0</v>
      </c>
      <c r="H547" s="56">
        <f t="shared" si="121"/>
        <v>0</v>
      </c>
      <c r="I547" s="56">
        <f t="shared" si="122"/>
        <v>0</v>
      </c>
      <c r="J547" s="56">
        <f t="shared" si="123"/>
        <v>0</v>
      </c>
      <c r="K547" s="56">
        <v>1.933E-2</v>
      </c>
      <c r="L547" s="56">
        <f t="shared" si="124"/>
        <v>1.933E-2</v>
      </c>
      <c r="M547" s="57" t="s">
        <v>7</v>
      </c>
      <c r="N547" s="56">
        <f t="shared" si="125"/>
        <v>0</v>
      </c>
      <c r="Y547" s="56">
        <f t="shared" si="126"/>
        <v>0</v>
      </c>
      <c r="Z547" s="56">
        <f t="shared" si="127"/>
        <v>0</v>
      </c>
      <c r="AA547" s="56">
        <f t="shared" si="128"/>
        <v>0</v>
      </c>
      <c r="AC547" s="58">
        <v>21</v>
      </c>
      <c r="AD547" s="58">
        <f t="shared" si="129"/>
        <v>0</v>
      </c>
      <c r="AE547" s="58">
        <f t="shared" si="130"/>
        <v>0</v>
      </c>
      <c r="AL547" s="58">
        <f t="shared" si="131"/>
        <v>0</v>
      </c>
      <c r="AM547" s="58">
        <f t="shared" si="132"/>
        <v>0</v>
      </c>
      <c r="AN547" s="59" t="s">
        <v>1623</v>
      </c>
      <c r="AO547" s="59" t="s">
        <v>1634</v>
      </c>
      <c r="AP547" s="47" t="s">
        <v>1638</v>
      </c>
    </row>
    <row r="548" spans="1:42" x14ac:dyDescent="0.2">
      <c r="A548" s="55" t="s">
        <v>275</v>
      </c>
      <c r="B548" s="55" t="s">
        <v>1172</v>
      </c>
      <c r="C548" s="55" t="s">
        <v>1238</v>
      </c>
      <c r="D548" s="55" t="s">
        <v>1344</v>
      </c>
      <c r="E548" s="55" t="s">
        <v>1577</v>
      </c>
      <c r="F548" s="56">
        <v>2</v>
      </c>
      <c r="G548" s="56">
        <v>0</v>
      </c>
      <c r="H548" s="56">
        <f t="shared" si="121"/>
        <v>0</v>
      </c>
      <c r="I548" s="56">
        <f t="shared" si="122"/>
        <v>0</v>
      </c>
      <c r="J548" s="56">
        <f t="shared" si="123"/>
        <v>0</v>
      </c>
      <c r="K548" s="56">
        <v>1.56E-3</v>
      </c>
      <c r="L548" s="56">
        <f t="shared" si="124"/>
        <v>3.1199999999999999E-3</v>
      </c>
      <c r="M548" s="57" t="s">
        <v>7</v>
      </c>
      <c r="N548" s="56">
        <f t="shared" si="125"/>
        <v>0</v>
      </c>
      <c r="Y548" s="56">
        <f t="shared" si="126"/>
        <v>0</v>
      </c>
      <c r="Z548" s="56">
        <f t="shared" si="127"/>
        <v>0</v>
      </c>
      <c r="AA548" s="56">
        <f t="shared" si="128"/>
        <v>0</v>
      </c>
      <c r="AC548" s="58">
        <v>21</v>
      </c>
      <c r="AD548" s="58">
        <f t="shared" si="129"/>
        <v>0</v>
      </c>
      <c r="AE548" s="58">
        <f t="shared" si="130"/>
        <v>0</v>
      </c>
      <c r="AL548" s="58">
        <f t="shared" si="131"/>
        <v>0</v>
      </c>
      <c r="AM548" s="58">
        <f t="shared" si="132"/>
        <v>0</v>
      </c>
      <c r="AN548" s="59" t="s">
        <v>1623</v>
      </c>
      <c r="AO548" s="59" t="s">
        <v>1634</v>
      </c>
      <c r="AP548" s="47" t="s">
        <v>1638</v>
      </c>
    </row>
    <row r="549" spans="1:42" x14ac:dyDescent="0.2">
      <c r="A549" s="55" t="s">
        <v>276</v>
      </c>
      <c r="B549" s="55" t="s">
        <v>1172</v>
      </c>
      <c r="C549" s="55" t="s">
        <v>1239</v>
      </c>
      <c r="D549" s="55" t="s">
        <v>1345</v>
      </c>
      <c r="E549" s="55" t="s">
        <v>1577</v>
      </c>
      <c r="F549" s="56">
        <v>2</v>
      </c>
      <c r="G549" s="56">
        <v>0</v>
      </c>
      <c r="H549" s="56">
        <f t="shared" si="121"/>
        <v>0</v>
      </c>
      <c r="I549" s="56">
        <f t="shared" si="122"/>
        <v>0</v>
      </c>
      <c r="J549" s="56">
        <f t="shared" si="123"/>
        <v>0</v>
      </c>
      <c r="K549" s="56">
        <v>1.9460000000000002E-2</v>
      </c>
      <c r="L549" s="56">
        <f t="shared" si="124"/>
        <v>3.8920000000000003E-2</v>
      </c>
      <c r="M549" s="57" t="s">
        <v>7</v>
      </c>
      <c r="N549" s="56">
        <f t="shared" si="125"/>
        <v>0</v>
      </c>
      <c r="Y549" s="56">
        <f t="shared" si="126"/>
        <v>0</v>
      </c>
      <c r="Z549" s="56">
        <f t="shared" si="127"/>
        <v>0</v>
      </c>
      <c r="AA549" s="56">
        <f t="shared" si="128"/>
        <v>0</v>
      </c>
      <c r="AC549" s="58">
        <v>21</v>
      </c>
      <c r="AD549" s="58">
        <f t="shared" si="129"/>
        <v>0</v>
      </c>
      <c r="AE549" s="58">
        <f t="shared" si="130"/>
        <v>0</v>
      </c>
      <c r="AL549" s="58">
        <f t="shared" si="131"/>
        <v>0</v>
      </c>
      <c r="AM549" s="58">
        <f t="shared" si="132"/>
        <v>0</v>
      </c>
      <c r="AN549" s="59" t="s">
        <v>1623</v>
      </c>
      <c r="AO549" s="59" t="s">
        <v>1634</v>
      </c>
      <c r="AP549" s="47" t="s">
        <v>1638</v>
      </c>
    </row>
    <row r="550" spans="1:42" x14ac:dyDescent="0.2">
      <c r="A550" s="55" t="s">
        <v>277</v>
      </c>
      <c r="B550" s="55" t="s">
        <v>1172</v>
      </c>
      <c r="C550" s="55" t="s">
        <v>1240</v>
      </c>
      <c r="D550" s="55" t="s">
        <v>1346</v>
      </c>
      <c r="E550" s="55" t="s">
        <v>1574</v>
      </c>
      <c r="F550" s="56">
        <v>23.9</v>
      </c>
      <c r="G550" s="56">
        <v>0</v>
      </c>
      <c r="H550" s="56">
        <f t="shared" si="121"/>
        <v>0</v>
      </c>
      <c r="I550" s="56">
        <f t="shared" si="122"/>
        <v>0</v>
      </c>
      <c r="J550" s="56">
        <f t="shared" si="123"/>
        <v>0</v>
      </c>
      <c r="K550" s="56">
        <v>6.8000000000000005E-2</v>
      </c>
      <c r="L550" s="56">
        <f t="shared" si="124"/>
        <v>1.6252</v>
      </c>
      <c r="M550" s="57" t="s">
        <v>7</v>
      </c>
      <c r="N550" s="56">
        <f t="shared" si="125"/>
        <v>0</v>
      </c>
      <c r="Y550" s="56">
        <f t="shared" si="126"/>
        <v>0</v>
      </c>
      <c r="Z550" s="56">
        <f t="shared" si="127"/>
        <v>0</v>
      </c>
      <c r="AA550" s="56">
        <f t="shared" si="128"/>
        <v>0</v>
      </c>
      <c r="AC550" s="58">
        <v>21</v>
      </c>
      <c r="AD550" s="58">
        <f t="shared" si="129"/>
        <v>0</v>
      </c>
      <c r="AE550" s="58">
        <f t="shared" si="130"/>
        <v>0</v>
      </c>
      <c r="AL550" s="58">
        <f t="shared" si="131"/>
        <v>0</v>
      </c>
      <c r="AM550" s="58">
        <f t="shared" si="132"/>
        <v>0</v>
      </c>
      <c r="AN550" s="59" t="s">
        <v>1623</v>
      </c>
      <c r="AO550" s="59" t="s">
        <v>1634</v>
      </c>
      <c r="AP550" s="47" t="s">
        <v>1638</v>
      </c>
    </row>
    <row r="551" spans="1:42" x14ac:dyDescent="0.2">
      <c r="A551" s="52"/>
      <c r="B551" s="53" t="s">
        <v>1172</v>
      </c>
      <c r="C551" s="53" t="s">
        <v>1243</v>
      </c>
      <c r="D551" s="248" t="s">
        <v>1349</v>
      </c>
      <c r="E551" s="249"/>
      <c r="F551" s="249"/>
      <c r="G551" s="249"/>
      <c r="H551" s="54">
        <f>SUM(H552:H552)</f>
        <v>0</v>
      </c>
      <c r="I551" s="54">
        <f>SUM(I552:I552)</f>
        <v>0</v>
      </c>
      <c r="J551" s="54">
        <f>H551+I551</f>
        <v>0</v>
      </c>
      <c r="K551" s="47"/>
      <c r="L551" s="54">
        <f>SUM(L552:L552)</f>
        <v>0</v>
      </c>
      <c r="O551" s="54">
        <f>IF(P551="PR",J551,SUM(N552:N552))</f>
        <v>0</v>
      </c>
      <c r="P551" s="47" t="s">
        <v>1603</v>
      </c>
      <c r="Q551" s="54">
        <f>IF(P551="HS",H551,0)</f>
        <v>0</v>
      </c>
      <c r="R551" s="54">
        <f>IF(P551="HS",I551-O551,0)</f>
        <v>0</v>
      </c>
      <c r="S551" s="54">
        <f>IF(P551="PS",H551,0)</f>
        <v>0</v>
      </c>
      <c r="T551" s="54">
        <f>IF(P551="PS",I551-O551,0)</f>
        <v>0</v>
      </c>
      <c r="U551" s="54">
        <f>IF(P551="MP",H551,0)</f>
        <v>0</v>
      </c>
      <c r="V551" s="54">
        <f>IF(P551="MP",I551-O551,0)</f>
        <v>0</v>
      </c>
      <c r="W551" s="54">
        <f>IF(P551="OM",H551,0)</f>
        <v>0</v>
      </c>
      <c r="X551" s="47" t="s">
        <v>1172</v>
      </c>
      <c r="AH551" s="54">
        <f>SUM(Y552:Y552)</f>
        <v>0</v>
      </c>
      <c r="AI551" s="54">
        <f>SUM(Z552:Z552)</f>
        <v>0</v>
      </c>
      <c r="AJ551" s="54">
        <f>SUM(AA552:AA552)</f>
        <v>0</v>
      </c>
    </row>
    <row r="552" spans="1:42" x14ac:dyDescent="0.2">
      <c r="A552" s="55" t="s">
        <v>278</v>
      </c>
      <c r="B552" s="55" t="s">
        <v>1172</v>
      </c>
      <c r="C552" s="55" t="s">
        <v>1244</v>
      </c>
      <c r="D552" s="55" t="s">
        <v>1350</v>
      </c>
      <c r="E552" s="55" t="s">
        <v>1575</v>
      </c>
      <c r="F552" s="56">
        <v>1E-3</v>
      </c>
      <c r="G552" s="56">
        <v>0</v>
      </c>
      <c r="H552" s="56">
        <f>ROUND(F552*AD552,2)</f>
        <v>0</v>
      </c>
      <c r="I552" s="56">
        <f>J552-H552</f>
        <v>0</v>
      </c>
      <c r="J552" s="56">
        <f>ROUND(F552*G552,2)</f>
        <v>0</v>
      </c>
      <c r="K552" s="56">
        <v>0</v>
      </c>
      <c r="L552" s="56">
        <f>F552*K552</f>
        <v>0</v>
      </c>
      <c r="M552" s="57" t="s">
        <v>11</v>
      </c>
      <c r="N552" s="56">
        <f>IF(M552="5",I552,0)</f>
        <v>0</v>
      </c>
      <c r="Y552" s="56">
        <f>IF(AC552=0,J552,0)</f>
        <v>0</v>
      </c>
      <c r="Z552" s="56">
        <f>IF(AC552=15,J552,0)</f>
        <v>0</v>
      </c>
      <c r="AA552" s="56">
        <f>IF(AC552=21,J552,0)</f>
        <v>0</v>
      </c>
      <c r="AC552" s="58">
        <v>21</v>
      </c>
      <c r="AD552" s="58">
        <f>G552*0</f>
        <v>0</v>
      </c>
      <c r="AE552" s="58">
        <f>G552*(1-0)</f>
        <v>0</v>
      </c>
      <c r="AL552" s="58">
        <f>F552*AD552</f>
        <v>0</v>
      </c>
      <c r="AM552" s="58">
        <f>F552*AE552</f>
        <v>0</v>
      </c>
      <c r="AN552" s="59" t="s">
        <v>1624</v>
      </c>
      <c r="AO552" s="59" t="s">
        <v>1634</v>
      </c>
      <c r="AP552" s="47" t="s">
        <v>1638</v>
      </c>
    </row>
    <row r="553" spans="1:42" x14ac:dyDescent="0.2">
      <c r="A553" s="52"/>
      <c r="B553" s="53" t="s">
        <v>1172</v>
      </c>
      <c r="C553" s="53" t="s">
        <v>1245</v>
      </c>
      <c r="D553" s="248" t="s">
        <v>1352</v>
      </c>
      <c r="E553" s="249"/>
      <c r="F553" s="249"/>
      <c r="G553" s="249"/>
      <c r="H553" s="54">
        <f>SUM(H554:H554)</f>
        <v>0</v>
      </c>
      <c r="I553" s="54">
        <f>SUM(I554:I554)</f>
        <v>0</v>
      </c>
      <c r="J553" s="54">
        <f>H553+I553</f>
        <v>0</v>
      </c>
      <c r="K553" s="47"/>
      <c r="L553" s="54">
        <f>SUM(L554:L554)</f>
        <v>0</v>
      </c>
      <c r="O553" s="54">
        <f>IF(P553="PR",J553,SUM(N554:N554))</f>
        <v>0</v>
      </c>
      <c r="P553" s="47" t="s">
        <v>1604</v>
      </c>
      <c r="Q553" s="54">
        <f>IF(P553="HS",H553,0)</f>
        <v>0</v>
      </c>
      <c r="R553" s="54">
        <f>IF(P553="HS",I553-O553,0)</f>
        <v>0</v>
      </c>
      <c r="S553" s="54">
        <f>IF(P553="PS",H553,0)</f>
        <v>0</v>
      </c>
      <c r="T553" s="54">
        <f>IF(P553="PS",I553-O553,0)</f>
        <v>0</v>
      </c>
      <c r="U553" s="54">
        <f>IF(P553="MP",H553,0)</f>
        <v>0</v>
      </c>
      <c r="V553" s="54">
        <f>IF(P553="MP",I553-O553,0)</f>
        <v>0</v>
      </c>
      <c r="W553" s="54">
        <f>IF(P553="OM",H553,0)</f>
        <v>0</v>
      </c>
      <c r="X553" s="47" t="s">
        <v>1172</v>
      </c>
      <c r="AH553" s="54">
        <f>SUM(Y554:Y554)</f>
        <v>0</v>
      </c>
      <c r="AI553" s="54">
        <f>SUM(Z554:Z554)</f>
        <v>0</v>
      </c>
      <c r="AJ553" s="54">
        <f>SUM(AA554:AA554)</f>
        <v>0</v>
      </c>
    </row>
    <row r="554" spans="1:42" x14ac:dyDescent="0.2">
      <c r="A554" s="55" t="s">
        <v>279</v>
      </c>
      <c r="B554" s="55" t="s">
        <v>1172</v>
      </c>
      <c r="C554" s="55"/>
      <c r="D554" s="55" t="s">
        <v>1352</v>
      </c>
      <c r="E554" s="55"/>
      <c r="F554" s="56">
        <v>1</v>
      </c>
      <c r="G554" s="56">
        <v>0</v>
      </c>
      <c r="H554" s="56">
        <f>ROUND(F554*AD554,2)</f>
        <v>0</v>
      </c>
      <c r="I554" s="56">
        <f>J554-H554</f>
        <v>0</v>
      </c>
      <c r="J554" s="56">
        <f>ROUND(F554*G554,2)</f>
        <v>0</v>
      </c>
      <c r="K554" s="56">
        <v>0</v>
      </c>
      <c r="L554" s="56">
        <f>F554*K554</f>
        <v>0</v>
      </c>
      <c r="M554" s="57" t="s">
        <v>8</v>
      </c>
      <c r="N554" s="56">
        <f>IF(M554="5",I554,0)</f>
        <v>0</v>
      </c>
      <c r="Y554" s="56">
        <f>IF(AC554=0,J554,0)</f>
        <v>0</v>
      </c>
      <c r="Z554" s="56">
        <f>IF(AC554=15,J554,0)</f>
        <v>0</v>
      </c>
      <c r="AA554" s="56">
        <f>IF(AC554=21,J554,0)</f>
        <v>0</v>
      </c>
      <c r="AC554" s="58">
        <v>21</v>
      </c>
      <c r="AD554" s="58">
        <f>G554*0</f>
        <v>0</v>
      </c>
      <c r="AE554" s="58">
        <f>G554*(1-0)</f>
        <v>0</v>
      </c>
      <c r="AL554" s="58">
        <f>F554*AD554</f>
        <v>0</v>
      </c>
      <c r="AM554" s="58">
        <f>F554*AE554</f>
        <v>0</v>
      </c>
      <c r="AN554" s="59" t="s">
        <v>1625</v>
      </c>
      <c r="AO554" s="59" t="s">
        <v>1634</v>
      </c>
      <c r="AP554" s="47" t="s">
        <v>1638</v>
      </c>
    </row>
    <row r="555" spans="1:42" x14ac:dyDescent="0.2">
      <c r="A555" s="52"/>
      <c r="B555" s="53" t="s">
        <v>1172</v>
      </c>
      <c r="C555" s="53" t="s">
        <v>1246</v>
      </c>
      <c r="D555" s="248" t="s">
        <v>1353</v>
      </c>
      <c r="E555" s="249"/>
      <c r="F555" s="249"/>
      <c r="G555" s="249"/>
      <c r="H555" s="54">
        <f>SUM(H556:H561)</f>
        <v>0</v>
      </c>
      <c r="I555" s="54">
        <f>SUM(I556:I561)</f>
        <v>0</v>
      </c>
      <c r="J555" s="54">
        <f>H555+I555</f>
        <v>0</v>
      </c>
      <c r="K555" s="47"/>
      <c r="L555" s="54">
        <f>SUM(L556:L561)</f>
        <v>0</v>
      </c>
      <c r="O555" s="54">
        <f>IF(P555="PR",J555,SUM(N556:N561))</f>
        <v>0</v>
      </c>
      <c r="P555" s="47" t="s">
        <v>1603</v>
      </c>
      <c r="Q555" s="54">
        <f>IF(P555="HS",H555,0)</f>
        <v>0</v>
      </c>
      <c r="R555" s="54">
        <f>IF(P555="HS",I555-O555,0)</f>
        <v>0</v>
      </c>
      <c r="S555" s="54">
        <f>IF(P555="PS",H555,0)</f>
        <v>0</v>
      </c>
      <c r="T555" s="54">
        <f>IF(P555="PS",I555-O555,0)</f>
        <v>0</v>
      </c>
      <c r="U555" s="54">
        <f>IF(P555="MP",H555,0)</f>
        <v>0</v>
      </c>
      <c r="V555" s="54">
        <f>IF(P555="MP",I555-O555,0)</f>
        <v>0</v>
      </c>
      <c r="W555" s="54">
        <f>IF(P555="OM",H555,0)</f>
        <v>0</v>
      </c>
      <c r="X555" s="47" t="s">
        <v>1172</v>
      </c>
      <c r="AH555" s="54">
        <f>SUM(Y556:Y561)</f>
        <v>0</v>
      </c>
      <c r="AI555" s="54">
        <f>SUM(Z556:Z561)</f>
        <v>0</v>
      </c>
      <c r="AJ555" s="54">
        <f>SUM(AA556:AA561)</f>
        <v>0</v>
      </c>
    </row>
    <row r="556" spans="1:42" x14ac:dyDescent="0.2">
      <c r="A556" s="55" t="s">
        <v>280</v>
      </c>
      <c r="B556" s="55" t="s">
        <v>1172</v>
      </c>
      <c r="C556" s="55" t="s">
        <v>1247</v>
      </c>
      <c r="D556" s="55" t="s">
        <v>1354</v>
      </c>
      <c r="E556" s="55" t="s">
        <v>1575</v>
      </c>
      <c r="F556" s="56">
        <v>1.84</v>
      </c>
      <c r="G556" s="56">
        <v>0</v>
      </c>
      <c r="H556" s="56">
        <f t="shared" ref="H556:H561" si="133">ROUND(F556*AD556,2)</f>
        <v>0</v>
      </c>
      <c r="I556" s="56">
        <f t="shared" ref="I556:I561" si="134">J556-H556</f>
        <v>0</v>
      </c>
      <c r="J556" s="56">
        <f t="shared" ref="J556:J561" si="135">ROUND(F556*G556,2)</f>
        <v>0</v>
      </c>
      <c r="K556" s="56">
        <v>0</v>
      </c>
      <c r="L556" s="56">
        <f t="shared" ref="L556:L561" si="136">F556*K556</f>
        <v>0</v>
      </c>
      <c r="M556" s="57" t="s">
        <v>11</v>
      </c>
      <c r="N556" s="56">
        <f t="shared" ref="N556:N561" si="137">IF(M556="5",I556,0)</f>
        <v>0</v>
      </c>
      <c r="Y556" s="56">
        <f t="shared" ref="Y556:Y561" si="138">IF(AC556=0,J556,0)</f>
        <v>0</v>
      </c>
      <c r="Z556" s="56">
        <f t="shared" ref="Z556:Z561" si="139">IF(AC556=15,J556,0)</f>
        <v>0</v>
      </c>
      <c r="AA556" s="56">
        <f t="shared" ref="AA556:AA561" si="140">IF(AC556=21,J556,0)</f>
        <v>0</v>
      </c>
      <c r="AC556" s="58">
        <v>21</v>
      </c>
      <c r="AD556" s="58">
        <f t="shared" ref="AD556:AD561" si="141">G556*0</f>
        <v>0</v>
      </c>
      <c r="AE556" s="58">
        <f t="shared" ref="AE556:AE561" si="142">G556*(1-0)</f>
        <v>0</v>
      </c>
      <c r="AL556" s="58">
        <f t="shared" ref="AL556:AL561" si="143">F556*AD556</f>
        <v>0</v>
      </c>
      <c r="AM556" s="58">
        <f t="shared" ref="AM556:AM561" si="144">F556*AE556</f>
        <v>0</v>
      </c>
      <c r="AN556" s="59" t="s">
        <v>1626</v>
      </c>
      <c r="AO556" s="59" t="s">
        <v>1634</v>
      </c>
      <c r="AP556" s="47" t="s">
        <v>1638</v>
      </c>
    </row>
    <row r="557" spans="1:42" x14ac:dyDescent="0.2">
      <c r="A557" s="55" t="s">
        <v>281</v>
      </c>
      <c r="B557" s="55" t="s">
        <v>1172</v>
      </c>
      <c r="C557" s="55" t="s">
        <v>1248</v>
      </c>
      <c r="D557" s="55" t="s">
        <v>1355</v>
      </c>
      <c r="E557" s="55" t="s">
        <v>1575</v>
      </c>
      <c r="F557" s="56">
        <v>1.84</v>
      </c>
      <c r="G557" s="56">
        <v>0</v>
      </c>
      <c r="H557" s="56">
        <f t="shared" si="133"/>
        <v>0</v>
      </c>
      <c r="I557" s="56">
        <f t="shared" si="134"/>
        <v>0</v>
      </c>
      <c r="J557" s="56">
        <f t="shared" si="135"/>
        <v>0</v>
      </c>
      <c r="K557" s="56">
        <v>0</v>
      </c>
      <c r="L557" s="56">
        <f t="shared" si="136"/>
        <v>0</v>
      </c>
      <c r="M557" s="57" t="s">
        <v>11</v>
      </c>
      <c r="N557" s="56">
        <f t="shared" si="137"/>
        <v>0</v>
      </c>
      <c r="Y557" s="56">
        <f t="shared" si="138"/>
        <v>0</v>
      </c>
      <c r="Z557" s="56">
        <f t="shared" si="139"/>
        <v>0</v>
      </c>
      <c r="AA557" s="56">
        <f t="shared" si="140"/>
        <v>0</v>
      </c>
      <c r="AC557" s="58">
        <v>21</v>
      </c>
      <c r="AD557" s="58">
        <f t="shared" si="141"/>
        <v>0</v>
      </c>
      <c r="AE557" s="58">
        <f t="shared" si="142"/>
        <v>0</v>
      </c>
      <c r="AL557" s="58">
        <f t="shared" si="143"/>
        <v>0</v>
      </c>
      <c r="AM557" s="58">
        <f t="shared" si="144"/>
        <v>0</v>
      </c>
      <c r="AN557" s="59" t="s">
        <v>1626</v>
      </c>
      <c r="AO557" s="59" t="s">
        <v>1634</v>
      </c>
      <c r="AP557" s="47" t="s">
        <v>1638</v>
      </c>
    </row>
    <row r="558" spans="1:42" x14ac:dyDescent="0.2">
      <c r="A558" s="55" t="s">
        <v>282</v>
      </c>
      <c r="B558" s="55" t="s">
        <v>1172</v>
      </c>
      <c r="C558" s="55" t="s">
        <v>1249</v>
      </c>
      <c r="D558" s="55" t="s">
        <v>1356</v>
      </c>
      <c r="E558" s="55" t="s">
        <v>1575</v>
      </c>
      <c r="F558" s="56">
        <v>1.84</v>
      </c>
      <c r="G558" s="56">
        <v>0</v>
      </c>
      <c r="H558" s="56">
        <f t="shared" si="133"/>
        <v>0</v>
      </c>
      <c r="I558" s="56">
        <f t="shared" si="134"/>
        <v>0</v>
      </c>
      <c r="J558" s="56">
        <f t="shared" si="135"/>
        <v>0</v>
      </c>
      <c r="K558" s="56">
        <v>0</v>
      </c>
      <c r="L558" s="56">
        <f t="shared" si="136"/>
        <v>0</v>
      </c>
      <c r="M558" s="57" t="s">
        <v>11</v>
      </c>
      <c r="N558" s="56">
        <f t="shared" si="137"/>
        <v>0</v>
      </c>
      <c r="Y558" s="56">
        <f t="shared" si="138"/>
        <v>0</v>
      </c>
      <c r="Z558" s="56">
        <f t="shared" si="139"/>
        <v>0</v>
      </c>
      <c r="AA558" s="56">
        <f t="shared" si="140"/>
        <v>0</v>
      </c>
      <c r="AC558" s="58">
        <v>21</v>
      </c>
      <c r="AD558" s="58">
        <f t="shared" si="141"/>
        <v>0</v>
      </c>
      <c r="AE558" s="58">
        <f t="shared" si="142"/>
        <v>0</v>
      </c>
      <c r="AL558" s="58">
        <f t="shared" si="143"/>
        <v>0</v>
      </c>
      <c r="AM558" s="58">
        <f t="shared" si="144"/>
        <v>0</v>
      </c>
      <c r="AN558" s="59" t="s">
        <v>1626</v>
      </c>
      <c r="AO558" s="59" t="s">
        <v>1634</v>
      </c>
      <c r="AP558" s="47" t="s">
        <v>1638</v>
      </c>
    </row>
    <row r="559" spans="1:42" x14ac:dyDescent="0.2">
      <c r="A559" s="55" t="s">
        <v>283</v>
      </c>
      <c r="B559" s="55" t="s">
        <v>1172</v>
      </c>
      <c r="C559" s="55" t="s">
        <v>1250</v>
      </c>
      <c r="D559" s="55" t="s">
        <v>1357</v>
      </c>
      <c r="E559" s="55" t="s">
        <v>1575</v>
      </c>
      <c r="F559" s="56">
        <v>1.84</v>
      </c>
      <c r="G559" s="56">
        <v>0</v>
      </c>
      <c r="H559" s="56">
        <f t="shared" si="133"/>
        <v>0</v>
      </c>
      <c r="I559" s="56">
        <f t="shared" si="134"/>
        <v>0</v>
      </c>
      <c r="J559" s="56">
        <f t="shared" si="135"/>
        <v>0</v>
      </c>
      <c r="K559" s="56">
        <v>0</v>
      </c>
      <c r="L559" s="56">
        <f t="shared" si="136"/>
        <v>0</v>
      </c>
      <c r="M559" s="57" t="s">
        <v>11</v>
      </c>
      <c r="N559" s="56">
        <f t="shared" si="137"/>
        <v>0</v>
      </c>
      <c r="Y559" s="56">
        <f t="shared" si="138"/>
        <v>0</v>
      </c>
      <c r="Z559" s="56">
        <f t="shared" si="139"/>
        <v>0</v>
      </c>
      <c r="AA559" s="56">
        <f t="shared" si="140"/>
        <v>0</v>
      </c>
      <c r="AC559" s="58">
        <v>21</v>
      </c>
      <c r="AD559" s="58">
        <f t="shared" si="141"/>
        <v>0</v>
      </c>
      <c r="AE559" s="58">
        <f t="shared" si="142"/>
        <v>0</v>
      </c>
      <c r="AL559" s="58">
        <f t="shared" si="143"/>
        <v>0</v>
      </c>
      <c r="AM559" s="58">
        <f t="shared" si="144"/>
        <v>0</v>
      </c>
      <c r="AN559" s="59" t="s">
        <v>1626</v>
      </c>
      <c r="AO559" s="59" t="s">
        <v>1634</v>
      </c>
      <c r="AP559" s="47" t="s">
        <v>1638</v>
      </c>
    </row>
    <row r="560" spans="1:42" x14ac:dyDescent="0.2">
      <c r="A560" s="55" t="s">
        <v>284</v>
      </c>
      <c r="B560" s="55" t="s">
        <v>1172</v>
      </c>
      <c r="C560" s="55" t="s">
        <v>1251</v>
      </c>
      <c r="D560" s="55" t="s">
        <v>1358</v>
      </c>
      <c r="E560" s="55" t="s">
        <v>1575</v>
      </c>
      <c r="F560" s="56">
        <v>1.84</v>
      </c>
      <c r="G560" s="56">
        <v>0</v>
      </c>
      <c r="H560" s="56">
        <f t="shared" si="133"/>
        <v>0</v>
      </c>
      <c r="I560" s="56">
        <f t="shared" si="134"/>
        <v>0</v>
      </c>
      <c r="J560" s="56">
        <f t="shared" si="135"/>
        <v>0</v>
      </c>
      <c r="K560" s="56">
        <v>0</v>
      </c>
      <c r="L560" s="56">
        <f t="shared" si="136"/>
        <v>0</v>
      </c>
      <c r="M560" s="57" t="s">
        <v>11</v>
      </c>
      <c r="N560" s="56">
        <f t="shared" si="137"/>
        <v>0</v>
      </c>
      <c r="Y560" s="56">
        <f t="shared" si="138"/>
        <v>0</v>
      </c>
      <c r="Z560" s="56">
        <f t="shared" si="139"/>
        <v>0</v>
      </c>
      <c r="AA560" s="56">
        <f t="shared" si="140"/>
        <v>0</v>
      </c>
      <c r="AC560" s="58">
        <v>21</v>
      </c>
      <c r="AD560" s="58">
        <f t="shared" si="141"/>
        <v>0</v>
      </c>
      <c r="AE560" s="58">
        <f t="shared" si="142"/>
        <v>0</v>
      </c>
      <c r="AL560" s="58">
        <f t="shared" si="143"/>
        <v>0</v>
      </c>
      <c r="AM560" s="58">
        <f t="shared" si="144"/>
        <v>0</v>
      </c>
      <c r="AN560" s="59" t="s">
        <v>1626</v>
      </c>
      <c r="AO560" s="59" t="s">
        <v>1634</v>
      </c>
      <c r="AP560" s="47" t="s">
        <v>1638</v>
      </c>
    </row>
    <row r="561" spans="1:42" x14ac:dyDescent="0.2">
      <c r="A561" s="55" t="s">
        <v>285</v>
      </c>
      <c r="B561" s="55" t="s">
        <v>1172</v>
      </c>
      <c r="C561" s="55" t="s">
        <v>1252</v>
      </c>
      <c r="D561" s="55" t="s">
        <v>1359</v>
      </c>
      <c r="E561" s="55" t="s">
        <v>1575</v>
      </c>
      <c r="F561" s="56">
        <v>1.84</v>
      </c>
      <c r="G561" s="56">
        <v>0</v>
      </c>
      <c r="H561" s="56">
        <f t="shared" si="133"/>
        <v>0</v>
      </c>
      <c r="I561" s="56">
        <f t="shared" si="134"/>
        <v>0</v>
      </c>
      <c r="J561" s="56">
        <f t="shared" si="135"/>
        <v>0</v>
      </c>
      <c r="K561" s="56">
        <v>0</v>
      </c>
      <c r="L561" s="56">
        <f t="shared" si="136"/>
        <v>0</v>
      </c>
      <c r="M561" s="57" t="s">
        <v>11</v>
      </c>
      <c r="N561" s="56">
        <f t="shared" si="137"/>
        <v>0</v>
      </c>
      <c r="Y561" s="56">
        <f t="shared" si="138"/>
        <v>0</v>
      </c>
      <c r="Z561" s="56">
        <f t="shared" si="139"/>
        <v>0</v>
      </c>
      <c r="AA561" s="56">
        <f t="shared" si="140"/>
        <v>0</v>
      </c>
      <c r="AC561" s="58">
        <v>21</v>
      </c>
      <c r="AD561" s="58">
        <f t="shared" si="141"/>
        <v>0</v>
      </c>
      <c r="AE561" s="58">
        <f t="shared" si="142"/>
        <v>0</v>
      </c>
      <c r="AL561" s="58">
        <f t="shared" si="143"/>
        <v>0</v>
      </c>
      <c r="AM561" s="58">
        <f t="shared" si="144"/>
        <v>0</v>
      </c>
      <c r="AN561" s="59" t="s">
        <v>1626</v>
      </c>
      <c r="AO561" s="59" t="s">
        <v>1634</v>
      </c>
      <c r="AP561" s="47" t="s">
        <v>1638</v>
      </c>
    </row>
    <row r="562" spans="1:42" x14ac:dyDescent="0.2">
      <c r="A562" s="52"/>
      <c r="B562" s="53" t="s">
        <v>1173</v>
      </c>
      <c r="C562" s="53"/>
      <c r="D562" s="248" t="s">
        <v>1437</v>
      </c>
      <c r="E562" s="249"/>
      <c r="F562" s="249"/>
      <c r="G562" s="249"/>
      <c r="H562" s="54">
        <f>H563+H568+H571+H576+H583+H586+H610+H619+H642+H647+H658+H665+H672+H675+H677</f>
        <v>0</v>
      </c>
      <c r="I562" s="54">
        <f>I563+I568+I571+I576+I583+I586+I610+I619+I642+I647+I658+I665+I672+I675+I677</f>
        <v>0</v>
      </c>
      <c r="J562" s="54">
        <f>H562+I562</f>
        <v>0</v>
      </c>
      <c r="K562" s="47"/>
      <c r="L562" s="54">
        <f>L563+L568+L571+L576+L583+L586+L610+L619+L642+L647+L658+L665+L672+L675+L677</f>
        <v>2.3306738</v>
      </c>
    </row>
    <row r="563" spans="1:42" x14ac:dyDescent="0.2">
      <c r="A563" s="52"/>
      <c r="B563" s="53" t="s">
        <v>1173</v>
      </c>
      <c r="C563" s="53" t="s">
        <v>39</v>
      </c>
      <c r="D563" s="248" t="s">
        <v>1280</v>
      </c>
      <c r="E563" s="249"/>
      <c r="F563" s="249"/>
      <c r="G563" s="249"/>
      <c r="H563" s="54">
        <f>SUM(H564:H566)</f>
        <v>0</v>
      </c>
      <c r="I563" s="54">
        <f>SUM(I564:I566)</f>
        <v>0</v>
      </c>
      <c r="J563" s="54">
        <f>H563+I563</f>
        <v>0</v>
      </c>
      <c r="K563" s="47"/>
      <c r="L563" s="54">
        <f>SUM(L564:L566)</f>
        <v>0.2565248</v>
      </c>
      <c r="O563" s="54">
        <f>IF(P563="PR",J563,SUM(N564:N566))</f>
        <v>0</v>
      </c>
      <c r="P563" s="47" t="s">
        <v>1601</v>
      </c>
      <c r="Q563" s="54">
        <f>IF(P563="HS",H563,0)</f>
        <v>0</v>
      </c>
      <c r="R563" s="54">
        <f>IF(P563="HS",I563-O563,0)</f>
        <v>0</v>
      </c>
      <c r="S563" s="54">
        <f>IF(P563="PS",H563,0)</f>
        <v>0</v>
      </c>
      <c r="T563" s="54">
        <f>IF(P563="PS",I563-O563,0)</f>
        <v>0</v>
      </c>
      <c r="U563" s="54">
        <f>IF(P563="MP",H563,0)</f>
        <v>0</v>
      </c>
      <c r="V563" s="54">
        <f>IF(P563="MP",I563-O563,0)</f>
        <v>0</v>
      </c>
      <c r="W563" s="54">
        <f>IF(P563="OM",H563,0)</f>
        <v>0</v>
      </c>
      <c r="X563" s="47" t="s">
        <v>1173</v>
      </c>
      <c r="AH563" s="54">
        <f>SUM(Y564:Y566)</f>
        <v>0</v>
      </c>
      <c r="AI563" s="54">
        <f>SUM(Z564:Z566)</f>
        <v>0</v>
      </c>
      <c r="AJ563" s="54">
        <f>SUM(AA564:AA566)</f>
        <v>0</v>
      </c>
    </row>
    <row r="564" spans="1:42" x14ac:dyDescent="0.2">
      <c r="A564" s="55" t="s">
        <v>286</v>
      </c>
      <c r="B564" s="55" t="s">
        <v>1173</v>
      </c>
      <c r="C564" s="55" t="s">
        <v>1186</v>
      </c>
      <c r="D564" s="55" t="s">
        <v>1712</v>
      </c>
      <c r="E564" s="55" t="s">
        <v>1574</v>
      </c>
      <c r="F564" s="56">
        <v>1.95</v>
      </c>
      <c r="G564" s="56">
        <v>0</v>
      </c>
      <c r="H564" s="56">
        <f>ROUND(F564*AD564,2)</f>
        <v>0</v>
      </c>
      <c r="I564" s="56">
        <f>J564-H564</f>
        <v>0</v>
      </c>
      <c r="J564" s="56">
        <f>ROUND(F564*G564,2)</f>
        <v>0</v>
      </c>
      <c r="K564" s="56">
        <v>0.1055</v>
      </c>
      <c r="L564" s="56">
        <f>F564*K564</f>
        <v>0.20572499999999999</v>
      </c>
      <c r="M564" s="57" t="s">
        <v>7</v>
      </c>
      <c r="N564" s="56">
        <f>IF(M564="5",I564,0)</f>
        <v>0</v>
      </c>
      <c r="Y564" s="56">
        <f>IF(AC564=0,J564,0)</f>
        <v>0</v>
      </c>
      <c r="Z564" s="56">
        <f>IF(AC564=15,J564,0)</f>
        <v>0</v>
      </c>
      <c r="AA564" s="56">
        <f>IF(AC564=21,J564,0)</f>
        <v>0</v>
      </c>
      <c r="AC564" s="58">
        <v>21</v>
      </c>
      <c r="AD564" s="58">
        <f>G564*0.853314527503526</f>
        <v>0</v>
      </c>
      <c r="AE564" s="58">
        <f>G564*(1-0.853314527503526)</f>
        <v>0</v>
      </c>
      <c r="AL564" s="58">
        <f>F564*AD564</f>
        <v>0</v>
      </c>
      <c r="AM564" s="58">
        <f>F564*AE564</f>
        <v>0</v>
      </c>
      <c r="AN564" s="59" t="s">
        <v>1612</v>
      </c>
      <c r="AO564" s="59" t="s">
        <v>1628</v>
      </c>
      <c r="AP564" s="47" t="s">
        <v>1639</v>
      </c>
    </row>
    <row r="565" spans="1:42" x14ac:dyDescent="0.2">
      <c r="D565" s="60" t="s">
        <v>1281</v>
      </c>
      <c r="F565" s="61">
        <v>1.95</v>
      </c>
    </row>
    <row r="566" spans="1:42" x14ac:dyDescent="0.2">
      <c r="A566" s="55" t="s">
        <v>287</v>
      </c>
      <c r="B566" s="55" t="s">
        <v>1173</v>
      </c>
      <c r="C566" s="55" t="s">
        <v>1187</v>
      </c>
      <c r="D566" s="55" t="s">
        <v>1708</v>
      </c>
      <c r="E566" s="55" t="s">
        <v>1580</v>
      </c>
      <c r="F566" s="56">
        <v>0.02</v>
      </c>
      <c r="G566" s="56">
        <v>0</v>
      </c>
      <c r="H566" s="56">
        <f>ROUND(F566*AD566,2)</f>
        <v>0</v>
      </c>
      <c r="I566" s="56">
        <f>J566-H566</f>
        <v>0</v>
      </c>
      <c r="J566" s="56">
        <f>ROUND(F566*G566,2)</f>
        <v>0</v>
      </c>
      <c r="K566" s="56">
        <v>2.53999</v>
      </c>
      <c r="L566" s="56">
        <f>F566*K566</f>
        <v>5.0799799999999999E-2</v>
      </c>
      <c r="M566" s="57" t="s">
        <v>7</v>
      </c>
      <c r="N566" s="56">
        <f>IF(M566="5",I566,0)</f>
        <v>0</v>
      </c>
      <c r="Y566" s="56">
        <f>IF(AC566=0,J566,0)</f>
        <v>0</v>
      </c>
      <c r="Z566" s="56">
        <f>IF(AC566=15,J566,0)</f>
        <v>0</v>
      </c>
      <c r="AA566" s="56">
        <f>IF(AC566=21,J566,0)</f>
        <v>0</v>
      </c>
      <c r="AC566" s="58">
        <v>21</v>
      </c>
      <c r="AD566" s="58">
        <f>G566*0.554070473876063</f>
        <v>0</v>
      </c>
      <c r="AE566" s="58">
        <f>G566*(1-0.554070473876063)</f>
        <v>0</v>
      </c>
      <c r="AL566" s="58">
        <f>F566*AD566</f>
        <v>0</v>
      </c>
      <c r="AM566" s="58">
        <f>F566*AE566</f>
        <v>0</v>
      </c>
      <c r="AN566" s="59" t="s">
        <v>1612</v>
      </c>
      <c r="AO566" s="59" t="s">
        <v>1628</v>
      </c>
      <c r="AP566" s="47" t="s">
        <v>1639</v>
      </c>
    </row>
    <row r="567" spans="1:42" x14ac:dyDescent="0.2">
      <c r="D567" s="60" t="s">
        <v>1363</v>
      </c>
      <c r="F567" s="61">
        <v>0.02</v>
      </c>
    </row>
    <row r="568" spans="1:42" x14ac:dyDescent="0.2">
      <c r="A568" s="52"/>
      <c r="B568" s="53" t="s">
        <v>1173</v>
      </c>
      <c r="C568" s="53" t="s">
        <v>43</v>
      </c>
      <c r="D568" s="248" t="s">
        <v>1282</v>
      </c>
      <c r="E568" s="249"/>
      <c r="F568" s="249"/>
      <c r="G568" s="249"/>
      <c r="H568" s="54">
        <f>SUM(H569:H569)</f>
        <v>0</v>
      </c>
      <c r="I568" s="54">
        <f>SUM(I569:I569)</f>
        <v>0</v>
      </c>
      <c r="J568" s="54">
        <f>H568+I568</f>
        <v>0</v>
      </c>
      <c r="K568" s="47"/>
      <c r="L568" s="54">
        <f>SUM(L569:L569)</f>
        <v>7.7747999999999984E-2</v>
      </c>
      <c r="O568" s="54">
        <f>IF(P568="PR",J568,SUM(N569:N569))</f>
        <v>0</v>
      </c>
      <c r="P568" s="47" t="s">
        <v>1601</v>
      </c>
      <c r="Q568" s="54">
        <f>IF(P568="HS",H568,0)</f>
        <v>0</v>
      </c>
      <c r="R568" s="54">
        <f>IF(P568="HS",I568-O568,0)</f>
        <v>0</v>
      </c>
      <c r="S568" s="54">
        <f>IF(P568="PS",H568,0)</f>
        <v>0</v>
      </c>
      <c r="T568" s="54">
        <f>IF(P568="PS",I568-O568,0)</f>
        <v>0</v>
      </c>
      <c r="U568" s="54">
        <f>IF(P568="MP",H568,0)</f>
        <v>0</v>
      </c>
      <c r="V568" s="54">
        <f>IF(P568="MP",I568-O568,0)</f>
        <v>0</v>
      </c>
      <c r="W568" s="54">
        <f>IF(P568="OM",H568,0)</f>
        <v>0</v>
      </c>
      <c r="X568" s="47" t="s">
        <v>1173</v>
      </c>
      <c r="AH568" s="54">
        <f>SUM(Y569:Y569)</f>
        <v>0</v>
      </c>
      <c r="AI568" s="54">
        <f>SUM(Z569:Z569)</f>
        <v>0</v>
      </c>
      <c r="AJ568" s="54">
        <f>SUM(AA569:AA569)</f>
        <v>0</v>
      </c>
    </row>
    <row r="569" spans="1:42" x14ac:dyDescent="0.2">
      <c r="A569" s="55" t="s">
        <v>288</v>
      </c>
      <c r="B569" s="55" t="s">
        <v>1173</v>
      </c>
      <c r="C569" s="55" t="s">
        <v>1188</v>
      </c>
      <c r="D569" s="55" t="s">
        <v>1283</v>
      </c>
      <c r="E569" s="55" t="s">
        <v>1574</v>
      </c>
      <c r="F569" s="56">
        <v>4.18</v>
      </c>
      <c r="G569" s="56">
        <v>0</v>
      </c>
      <c r="H569" s="56">
        <f>ROUND(F569*AD569,2)</f>
        <v>0</v>
      </c>
      <c r="I569" s="56">
        <f>J569-H569</f>
        <v>0</v>
      </c>
      <c r="J569" s="56">
        <f>ROUND(F569*G569,2)</f>
        <v>0</v>
      </c>
      <c r="K569" s="56">
        <v>1.8599999999999998E-2</v>
      </c>
      <c r="L569" s="56">
        <f>F569*K569</f>
        <v>7.7747999999999984E-2</v>
      </c>
      <c r="M569" s="57" t="s">
        <v>7</v>
      </c>
      <c r="N569" s="56">
        <f>IF(M569="5",I569,0)</f>
        <v>0</v>
      </c>
      <c r="Y569" s="56">
        <f>IF(AC569=0,J569,0)</f>
        <v>0</v>
      </c>
      <c r="Z569" s="56">
        <f>IF(AC569=15,J569,0)</f>
        <v>0</v>
      </c>
      <c r="AA569" s="56">
        <f>IF(AC569=21,J569,0)</f>
        <v>0</v>
      </c>
      <c r="AC569" s="58">
        <v>21</v>
      </c>
      <c r="AD569" s="58">
        <f>G569*0.563277249451353</f>
        <v>0</v>
      </c>
      <c r="AE569" s="58">
        <f>G569*(1-0.563277249451353)</f>
        <v>0</v>
      </c>
      <c r="AL569" s="58">
        <f>F569*AD569</f>
        <v>0</v>
      </c>
      <c r="AM569" s="58">
        <f>F569*AE569</f>
        <v>0</v>
      </c>
      <c r="AN569" s="59" t="s">
        <v>1613</v>
      </c>
      <c r="AO569" s="59" t="s">
        <v>1628</v>
      </c>
      <c r="AP569" s="47" t="s">
        <v>1639</v>
      </c>
    </row>
    <row r="570" spans="1:42" x14ac:dyDescent="0.2">
      <c r="D570" s="60" t="s">
        <v>1284</v>
      </c>
      <c r="F570" s="61">
        <v>4.18</v>
      </c>
    </row>
    <row r="571" spans="1:42" x14ac:dyDescent="0.2">
      <c r="A571" s="52"/>
      <c r="B571" s="53" t="s">
        <v>1173</v>
      </c>
      <c r="C571" s="53" t="s">
        <v>68</v>
      </c>
      <c r="D571" s="248" t="s">
        <v>1285</v>
      </c>
      <c r="E571" s="249"/>
      <c r="F571" s="249"/>
      <c r="G571" s="249"/>
      <c r="H571" s="54">
        <f>SUM(H572:H574)</f>
        <v>0</v>
      </c>
      <c r="I571" s="54">
        <f>SUM(I572:I574)</f>
        <v>0</v>
      </c>
      <c r="J571" s="54">
        <f>H571+I571</f>
        <v>0</v>
      </c>
      <c r="K571" s="47"/>
      <c r="L571" s="54">
        <f>SUM(L572:L574)</f>
        <v>0.14909080000000002</v>
      </c>
      <c r="O571" s="54">
        <f>IF(P571="PR",J571,SUM(N572:N574))</f>
        <v>0</v>
      </c>
      <c r="P571" s="47" t="s">
        <v>1601</v>
      </c>
      <c r="Q571" s="54">
        <f>IF(P571="HS",H571,0)</f>
        <v>0</v>
      </c>
      <c r="R571" s="54">
        <f>IF(P571="HS",I571-O571,0)</f>
        <v>0</v>
      </c>
      <c r="S571" s="54">
        <f>IF(P571="PS",H571,0)</f>
        <v>0</v>
      </c>
      <c r="T571" s="54">
        <f>IF(P571="PS",I571-O571,0)</f>
        <v>0</v>
      </c>
      <c r="U571" s="54">
        <f>IF(P571="MP",H571,0)</f>
        <v>0</v>
      </c>
      <c r="V571" s="54">
        <f>IF(P571="MP",I571-O571,0)</f>
        <v>0</v>
      </c>
      <c r="W571" s="54">
        <f>IF(P571="OM",H571,0)</f>
        <v>0</v>
      </c>
      <c r="X571" s="47" t="s">
        <v>1173</v>
      </c>
      <c r="AH571" s="54">
        <f>SUM(Y572:Y574)</f>
        <v>0</v>
      </c>
      <c r="AI571" s="54">
        <f>SUM(Z572:Z574)</f>
        <v>0</v>
      </c>
      <c r="AJ571" s="54">
        <f>SUM(AA572:AA574)</f>
        <v>0</v>
      </c>
    </row>
    <row r="572" spans="1:42" x14ac:dyDescent="0.2">
      <c r="A572" s="55" t="s">
        <v>289</v>
      </c>
      <c r="B572" s="55" t="s">
        <v>1173</v>
      </c>
      <c r="C572" s="55" t="s">
        <v>1189</v>
      </c>
      <c r="D572" s="55" t="s">
        <v>1286</v>
      </c>
      <c r="E572" s="55" t="s">
        <v>1574</v>
      </c>
      <c r="F572" s="56">
        <v>3.98</v>
      </c>
      <c r="G572" s="56">
        <v>0</v>
      </c>
      <c r="H572" s="56">
        <f>ROUND(F572*AD572,2)</f>
        <v>0</v>
      </c>
      <c r="I572" s="56">
        <f>J572-H572</f>
        <v>0</v>
      </c>
      <c r="J572" s="56">
        <f>ROUND(F572*G572,2)</f>
        <v>0</v>
      </c>
      <c r="K572" s="56">
        <v>3.415E-2</v>
      </c>
      <c r="L572" s="56">
        <f>F572*K572</f>
        <v>0.13591700000000001</v>
      </c>
      <c r="M572" s="57" t="s">
        <v>7</v>
      </c>
      <c r="N572" s="56">
        <f>IF(M572="5",I572,0)</f>
        <v>0</v>
      </c>
      <c r="Y572" s="56">
        <f>IF(AC572=0,J572,0)</f>
        <v>0</v>
      </c>
      <c r="Z572" s="56">
        <f>IF(AC572=15,J572,0)</f>
        <v>0</v>
      </c>
      <c r="AA572" s="56">
        <f>IF(AC572=21,J572,0)</f>
        <v>0</v>
      </c>
      <c r="AC572" s="58">
        <v>21</v>
      </c>
      <c r="AD572" s="58">
        <f>G572*0.841828478964401</f>
        <v>0</v>
      </c>
      <c r="AE572" s="58">
        <f>G572*(1-0.841828478964401)</f>
        <v>0</v>
      </c>
      <c r="AL572" s="58">
        <f>F572*AD572</f>
        <v>0</v>
      </c>
      <c r="AM572" s="58">
        <f>F572*AE572</f>
        <v>0</v>
      </c>
      <c r="AN572" s="59" t="s">
        <v>1614</v>
      </c>
      <c r="AO572" s="59" t="s">
        <v>1629</v>
      </c>
      <c r="AP572" s="47" t="s">
        <v>1639</v>
      </c>
    </row>
    <row r="573" spans="1:42" x14ac:dyDescent="0.2">
      <c r="D573" s="60" t="s">
        <v>1287</v>
      </c>
      <c r="F573" s="61">
        <v>3.98</v>
      </c>
    </row>
    <row r="574" spans="1:42" x14ac:dyDescent="0.2">
      <c r="A574" s="55" t="s">
        <v>290</v>
      </c>
      <c r="B574" s="55" t="s">
        <v>1173</v>
      </c>
      <c r="C574" s="55" t="s">
        <v>1190</v>
      </c>
      <c r="D574" s="55" t="s">
        <v>1713</v>
      </c>
      <c r="E574" s="55" t="s">
        <v>1574</v>
      </c>
      <c r="F574" s="56">
        <v>3.98</v>
      </c>
      <c r="G574" s="56">
        <v>0</v>
      </c>
      <c r="H574" s="56">
        <f>ROUND(F574*AD574,2)</f>
        <v>0</v>
      </c>
      <c r="I574" s="56">
        <f>J574-H574</f>
        <v>0</v>
      </c>
      <c r="J574" s="56">
        <f>ROUND(F574*G574,2)</f>
        <v>0</v>
      </c>
      <c r="K574" s="56">
        <v>3.31E-3</v>
      </c>
      <c r="L574" s="56">
        <f>F574*K574</f>
        <v>1.3173799999999999E-2</v>
      </c>
      <c r="M574" s="57" t="s">
        <v>7</v>
      </c>
      <c r="N574" s="56">
        <f>IF(M574="5",I574,0)</f>
        <v>0</v>
      </c>
      <c r="Y574" s="56">
        <f>IF(AC574=0,J574,0)</f>
        <v>0</v>
      </c>
      <c r="Z574" s="56">
        <f>IF(AC574=15,J574,0)</f>
        <v>0</v>
      </c>
      <c r="AA574" s="56">
        <f>IF(AC574=21,J574,0)</f>
        <v>0</v>
      </c>
      <c r="AC574" s="58">
        <v>21</v>
      </c>
      <c r="AD574" s="58">
        <f>G574*0.752032520325203</f>
        <v>0</v>
      </c>
      <c r="AE574" s="58">
        <f>G574*(1-0.752032520325203)</f>
        <v>0</v>
      </c>
      <c r="AL574" s="58">
        <f>F574*AD574</f>
        <v>0</v>
      </c>
      <c r="AM574" s="58">
        <f>F574*AE574</f>
        <v>0</v>
      </c>
      <c r="AN574" s="59" t="s">
        <v>1614</v>
      </c>
      <c r="AO574" s="59" t="s">
        <v>1629</v>
      </c>
      <c r="AP574" s="47" t="s">
        <v>1639</v>
      </c>
    </row>
    <row r="575" spans="1:42" x14ac:dyDescent="0.2">
      <c r="D575" s="60" t="s">
        <v>1287</v>
      </c>
      <c r="F575" s="61">
        <v>3.98</v>
      </c>
    </row>
    <row r="576" spans="1:42" x14ac:dyDescent="0.2">
      <c r="A576" s="52"/>
      <c r="B576" s="53" t="s">
        <v>1173</v>
      </c>
      <c r="C576" s="53" t="s">
        <v>705</v>
      </c>
      <c r="D576" s="248" t="s">
        <v>1288</v>
      </c>
      <c r="E576" s="249"/>
      <c r="F576" s="249"/>
      <c r="G576" s="249"/>
      <c r="H576" s="54">
        <f>SUM(H577:H581)</f>
        <v>0</v>
      </c>
      <c r="I576" s="54">
        <f>SUM(I577:I581)</f>
        <v>0</v>
      </c>
      <c r="J576" s="54">
        <f>H576+I576</f>
        <v>0</v>
      </c>
      <c r="K576" s="47"/>
      <c r="L576" s="54">
        <f>SUM(L577:L581)</f>
        <v>5.2137999999999993E-3</v>
      </c>
      <c r="O576" s="54">
        <f>IF(P576="PR",J576,SUM(N577:N581))</f>
        <v>0</v>
      </c>
      <c r="P576" s="47" t="s">
        <v>1602</v>
      </c>
      <c r="Q576" s="54">
        <f>IF(P576="HS",H576,0)</f>
        <v>0</v>
      </c>
      <c r="R576" s="54">
        <f>IF(P576="HS",I576-O576,0)</f>
        <v>0</v>
      </c>
      <c r="S576" s="54">
        <f>IF(P576="PS",H576,0)</f>
        <v>0</v>
      </c>
      <c r="T576" s="54">
        <f>IF(P576="PS",I576-O576,0)</f>
        <v>0</v>
      </c>
      <c r="U576" s="54">
        <f>IF(P576="MP",H576,0)</f>
        <v>0</v>
      </c>
      <c r="V576" s="54">
        <f>IF(P576="MP",I576-O576,0)</f>
        <v>0</v>
      </c>
      <c r="W576" s="54">
        <f>IF(P576="OM",H576,0)</f>
        <v>0</v>
      </c>
      <c r="X576" s="47" t="s">
        <v>1173</v>
      </c>
      <c r="AH576" s="54">
        <f>SUM(Y577:Y581)</f>
        <v>0</v>
      </c>
      <c r="AI576" s="54">
        <f>SUM(Z577:Z581)</f>
        <v>0</v>
      </c>
      <c r="AJ576" s="54">
        <f>SUM(AA577:AA581)</f>
        <v>0</v>
      </c>
    </row>
    <row r="577" spans="1:42" x14ac:dyDescent="0.2">
      <c r="A577" s="55" t="s">
        <v>291</v>
      </c>
      <c r="B577" s="55" t="s">
        <v>1173</v>
      </c>
      <c r="C577" s="55" t="s">
        <v>1191</v>
      </c>
      <c r="D577" s="55" t="s">
        <v>1289</v>
      </c>
      <c r="E577" s="55" t="s">
        <v>1574</v>
      </c>
      <c r="F577" s="56">
        <v>3.98</v>
      </c>
      <c r="G577" s="56">
        <v>0</v>
      </c>
      <c r="H577" s="56">
        <f>ROUND(F577*AD577,2)</f>
        <v>0</v>
      </c>
      <c r="I577" s="56">
        <f>J577-H577</f>
        <v>0</v>
      </c>
      <c r="J577" s="56">
        <f>ROUND(F577*G577,2)</f>
        <v>0</v>
      </c>
      <c r="K577" s="56">
        <v>5.6999999999999998E-4</v>
      </c>
      <c r="L577" s="56">
        <f>F577*K577</f>
        <v>2.2686E-3</v>
      </c>
      <c r="M577" s="57" t="s">
        <v>7</v>
      </c>
      <c r="N577" s="56">
        <f>IF(M577="5",I577,0)</f>
        <v>0</v>
      </c>
      <c r="Y577" s="56">
        <f>IF(AC577=0,J577,0)</f>
        <v>0</v>
      </c>
      <c r="Z577" s="56">
        <f>IF(AC577=15,J577,0)</f>
        <v>0</v>
      </c>
      <c r="AA577" s="56">
        <f>IF(AC577=21,J577,0)</f>
        <v>0</v>
      </c>
      <c r="AC577" s="58">
        <v>21</v>
      </c>
      <c r="AD577" s="58">
        <f>G577*0.805751492132393</f>
        <v>0</v>
      </c>
      <c r="AE577" s="58">
        <f>G577*(1-0.805751492132393)</f>
        <v>0</v>
      </c>
      <c r="AL577" s="58">
        <f>F577*AD577</f>
        <v>0</v>
      </c>
      <c r="AM577" s="58">
        <f>F577*AE577</f>
        <v>0</v>
      </c>
      <c r="AN577" s="59" t="s">
        <v>1615</v>
      </c>
      <c r="AO577" s="59" t="s">
        <v>1630</v>
      </c>
      <c r="AP577" s="47" t="s">
        <v>1639</v>
      </c>
    </row>
    <row r="578" spans="1:42" x14ac:dyDescent="0.2">
      <c r="D578" s="60" t="s">
        <v>1287</v>
      </c>
      <c r="F578" s="61">
        <v>3.98</v>
      </c>
    </row>
    <row r="579" spans="1:42" x14ac:dyDescent="0.2">
      <c r="A579" s="55" t="s">
        <v>292</v>
      </c>
      <c r="B579" s="55" t="s">
        <v>1173</v>
      </c>
      <c r="C579" s="55" t="s">
        <v>1192</v>
      </c>
      <c r="D579" s="55" t="s">
        <v>1290</v>
      </c>
      <c r="E579" s="55" t="s">
        <v>1574</v>
      </c>
      <c r="F579" s="56">
        <v>3.98</v>
      </c>
      <c r="G579" s="56">
        <v>0</v>
      </c>
      <c r="H579" s="56">
        <f>ROUND(F579*AD579,2)</f>
        <v>0</v>
      </c>
      <c r="I579" s="56">
        <f>J579-H579</f>
        <v>0</v>
      </c>
      <c r="J579" s="56">
        <f>ROUND(F579*G579,2)</f>
        <v>0</v>
      </c>
      <c r="K579" s="56">
        <v>7.3999999999999999E-4</v>
      </c>
      <c r="L579" s="56">
        <f>F579*K579</f>
        <v>2.9451999999999998E-3</v>
      </c>
      <c r="M579" s="57" t="s">
        <v>7</v>
      </c>
      <c r="N579" s="56">
        <f>IF(M579="5",I579,0)</f>
        <v>0</v>
      </c>
      <c r="Y579" s="56">
        <f>IF(AC579=0,J579,0)</f>
        <v>0</v>
      </c>
      <c r="Z579" s="56">
        <f>IF(AC579=15,J579,0)</f>
        <v>0</v>
      </c>
      <c r="AA579" s="56">
        <f>IF(AC579=21,J579,0)</f>
        <v>0</v>
      </c>
      <c r="AC579" s="58">
        <v>21</v>
      </c>
      <c r="AD579" s="58">
        <f>G579*0.750758341759353</f>
        <v>0</v>
      </c>
      <c r="AE579" s="58">
        <f>G579*(1-0.750758341759353)</f>
        <v>0</v>
      </c>
      <c r="AL579" s="58">
        <f>F579*AD579</f>
        <v>0</v>
      </c>
      <c r="AM579" s="58">
        <f>F579*AE579</f>
        <v>0</v>
      </c>
      <c r="AN579" s="59" t="s">
        <v>1615</v>
      </c>
      <c r="AO579" s="59" t="s">
        <v>1630</v>
      </c>
      <c r="AP579" s="47" t="s">
        <v>1639</v>
      </c>
    </row>
    <row r="580" spans="1:42" x14ac:dyDescent="0.2">
      <c r="D580" s="60" t="s">
        <v>1438</v>
      </c>
      <c r="F580" s="61">
        <v>3.98</v>
      </c>
    </row>
    <row r="581" spans="1:42" x14ac:dyDescent="0.2">
      <c r="A581" s="55" t="s">
        <v>293</v>
      </c>
      <c r="B581" s="55" t="s">
        <v>1173</v>
      </c>
      <c r="C581" s="55" t="s">
        <v>1193</v>
      </c>
      <c r="D581" s="55" t="s">
        <v>1292</v>
      </c>
      <c r="E581" s="55" t="s">
        <v>1575</v>
      </c>
      <c r="F581" s="56">
        <v>0.02</v>
      </c>
      <c r="G581" s="56">
        <v>0</v>
      </c>
      <c r="H581" s="56">
        <f>ROUND(F581*AD581,2)</f>
        <v>0</v>
      </c>
      <c r="I581" s="56">
        <f>J581-H581</f>
        <v>0</v>
      </c>
      <c r="J581" s="56">
        <f>ROUND(F581*G581,2)</f>
        <v>0</v>
      </c>
      <c r="K581" s="56">
        <v>0</v>
      </c>
      <c r="L581" s="56">
        <f>F581*K581</f>
        <v>0</v>
      </c>
      <c r="M581" s="57" t="s">
        <v>11</v>
      </c>
      <c r="N581" s="56">
        <f>IF(M581="5",I581,0)</f>
        <v>0</v>
      </c>
      <c r="Y581" s="56">
        <f>IF(AC581=0,J581,0)</f>
        <v>0</v>
      </c>
      <c r="Z581" s="56">
        <f>IF(AC581=15,J581,0)</f>
        <v>0</v>
      </c>
      <c r="AA581" s="56">
        <f>IF(AC581=21,J581,0)</f>
        <v>0</v>
      </c>
      <c r="AC581" s="58">
        <v>21</v>
      </c>
      <c r="AD581" s="58">
        <f>G581*0</f>
        <v>0</v>
      </c>
      <c r="AE581" s="58">
        <f>G581*(1-0)</f>
        <v>0</v>
      </c>
      <c r="AL581" s="58">
        <f>F581*AD581</f>
        <v>0</v>
      </c>
      <c r="AM581" s="58">
        <f>F581*AE581</f>
        <v>0</v>
      </c>
      <c r="AN581" s="59" t="s">
        <v>1615</v>
      </c>
      <c r="AO581" s="59" t="s">
        <v>1630</v>
      </c>
      <c r="AP581" s="47" t="s">
        <v>1639</v>
      </c>
    </row>
    <row r="582" spans="1:42" x14ac:dyDescent="0.2">
      <c r="D582" s="60" t="s">
        <v>1439</v>
      </c>
      <c r="F582" s="61">
        <v>0.02</v>
      </c>
    </row>
    <row r="583" spans="1:42" x14ac:dyDescent="0.2">
      <c r="A583" s="52"/>
      <c r="B583" s="53" t="s">
        <v>1173</v>
      </c>
      <c r="C583" s="53" t="s">
        <v>715</v>
      </c>
      <c r="D583" s="248" t="s">
        <v>1294</v>
      </c>
      <c r="E583" s="249"/>
      <c r="F583" s="249"/>
      <c r="G583" s="249"/>
      <c r="H583" s="54">
        <f>SUM(H584:H584)</f>
        <v>0</v>
      </c>
      <c r="I583" s="54">
        <f>SUM(I584:I584)</f>
        <v>0</v>
      </c>
      <c r="J583" s="54">
        <f>H583+I583</f>
        <v>0</v>
      </c>
      <c r="K583" s="47"/>
      <c r="L583" s="54">
        <f>SUM(L584:L584)</f>
        <v>1.4599999999999999E-3</v>
      </c>
      <c r="O583" s="54">
        <f>IF(P583="PR",J583,SUM(N584:N584))</f>
        <v>0</v>
      </c>
      <c r="P583" s="47" t="s">
        <v>1602</v>
      </c>
      <c r="Q583" s="54">
        <f>IF(P583="HS",H583,0)</f>
        <v>0</v>
      </c>
      <c r="R583" s="54">
        <f>IF(P583="HS",I583-O583,0)</f>
        <v>0</v>
      </c>
      <c r="S583" s="54">
        <f>IF(P583="PS",H583,0)</f>
        <v>0</v>
      </c>
      <c r="T583" s="54">
        <f>IF(P583="PS",I583-O583,0)</f>
        <v>0</v>
      </c>
      <c r="U583" s="54">
        <f>IF(P583="MP",H583,0)</f>
        <v>0</v>
      </c>
      <c r="V583" s="54">
        <f>IF(P583="MP",I583-O583,0)</f>
        <v>0</v>
      </c>
      <c r="W583" s="54">
        <f>IF(P583="OM",H583,0)</f>
        <v>0</v>
      </c>
      <c r="X583" s="47" t="s">
        <v>1173</v>
      </c>
      <c r="AH583" s="54">
        <f>SUM(Y584:Y584)</f>
        <v>0</v>
      </c>
      <c r="AI583" s="54">
        <f>SUM(Z584:Z584)</f>
        <v>0</v>
      </c>
      <c r="AJ583" s="54">
        <f>SUM(AA584:AA584)</f>
        <v>0</v>
      </c>
    </row>
    <row r="584" spans="1:42" x14ac:dyDescent="0.2">
      <c r="A584" s="55" t="s">
        <v>294</v>
      </c>
      <c r="B584" s="55" t="s">
        <v>1173</v>
      </c>
      <c r="C584" s="55" t="s">
        <v>1194</v>
      </c>
      <c r="D584" s="55" t="s">
        <v>1295</v>
      </c>
      <c r="E584" s="55" t="s">
        <v>1576</v>
      </c>
      <c r="F584" s="56">
        <v>1</v>
      </c>
      <c r="G584" s="56">
        <v>0</v>
      </c>
      <c r="H584" s="56">
        <f>ROUND(F584*AD584,2)</f>
        <v>0</v>
      </c>
      <c r="I584" s="56">
        <f>J584-H584</f>
        <v>0</v>
      </c>
      <c r="J584" s="56">
        <f>ROUND(F584*G584,2)</f>
        <v>0</v>
      </c>
      <c r="K584" s="56">
        <v>1.4599999999999999E-3</v>
      </c>
      <c r="L584" s="56">
        <f>F584*K584</f>
        <v>1.4599999999999999E-3</v>
      </c>
      <c r="M584" s="57" t="s">
        <v>7</v>
      </c>
      <c r="N584" s="56">
        <f>IF(M584="5",I584,0)</f>
        <v>0</v>
      </c>
      <c r="Y584" s="56">
        <f>IF(AC584=0,J584,0)</f>
        <v>0</v>
      </c>
      <c r="Z584" s="56">
        <f>IF(AC584=15,J584,0)</f>
        <v>0</v>
      </c>
      <c r="AA584" s="56">
        <f>IF(AC584=21,J584,0)</f>
        <v>0</v>
      </c>
      <c r="AC584" s="58">
        <v>21</v>
      </c>
      <c r="AD584" s="58">
        <f>G584*0</f>
        <v>0</v>
      </c>
      <c r="AE584" s="58">
        <f>G584*(1-0)</f>
        <v>0</v>
      </c>
      <c r="AL584" s="58">
        <f>F584*AD584</f>
        <v>0</v>
      </c>
      <c r="AM584" s="58">
        <f>F584*AE584</f>
        <v>0</v>
      </c>
      <c r="AN584" s="59" t="s">
        <v>1616</v>
      </c>
      <c r="AO584" s="59" t="s">
        <v>1631</v>
      </c>
      <c r="AP584" s="47" t="s">
        <v>1639</v>
      </c>
    </row>
    <row r="585" spans="1:42" x14ac:dyDescent="0.2">
      <c r="D585" s="60" t="s">
        <v>1296</v>
      </c>
      <c r="F585" s="61">
        <v>1</v>
      </c>
    </row>
    <row r="586" spans="1:42" x14ac:dyDescent="0.2">
      <c r="A586" s="52"/>
      <c r="B586" s="53" t="s">
        <v>1173</v>
      </c>
      <c r="C586" s="53" t="s">
        <v>719</v>
      </c>
      <c r="D586" s="248" t="s">
        <v>1297</v>
      </c>
      <c r="E586" s="249"/>
      <c r="F586" s="249"/>
      <c r="G586" s="249"/>
      <c r="H586" s="54">
        <f>SUM(H587:H609)</f>
        <v>0</v>
      </c>
      <c r="I586" s="54">
        <f>SUM(I587:I609)</f>
        <v>0</v>
      </c>
      <c r="J586" s="54">
        <f>H586+I586</f>
        <v>0</v>
      </c>
      <c r="K586" s="47"/>
      <c r="L586" s="54">
        <f>SUM(L587:L609)</f>
        <v>5.7950000000000002E-2</v>
      </c>
      <c r="O586" s="54">
        <f>IF(P586="PR",J586,SUM(N587:N609))</f>
        <v>0</v>
      </c>
      <c r="P586" s="47" t="s">
        <v>1602</v>
      </c>
      <c r="Q586" s="54">
        <f>IF(P586="HS",H586,0)</f>
        <v>0</v>
      </c>
      <c r="R586" s="54">
        <f>IF(P586="HS",I586-O586,0)</f>
        <v>0</v>
      </c>
      <c r="S586" s="54">
        <f>IF(P586="PS",H586,0)</f>
        <v>0</v>
      </c>
      <c r="T586" s="54">
        <f>IF(P586="PS",I586-O586,0)</f>
        <v>0</v>
      </c>
      <c r="U586" s="54">
        <f>IF(P586="MP",H586,0)</f>
        <v>0</v>
      </c>
      <c r="V586" s="54">
        <f>IF(P586="MP",I586-O586,0)</f>
        <v>0</v>
      </c>
      <c r="W586" s="54">
        <f>IF(P586="OM",H586,0)</f>
        <v>0</v>
      </c>
      <c r="X586" s="47" t="s">
        <v>1173</v>
      </c>
      <c r="AH586" s="54">
        <f>SUM(Y587:Y609)</f>
        <v>0</v>
      </c>
      <c r="AI586" s="54">
        <f>SUM(Z587:Z609)</f>
        <v>0</v>
      </c>
      <c r="AJ586" s="54">
        <f>SUM(AA587:AA609)</f>
        <v>0</v>
      </c>
    </row>
    <row r="587" spans="1:42" x14ac:dyDescent="0.2">
      <c r="A587" s="55" t="s">
        <v>295</v>
      </c>
      <c r="B587" s="55" t="s">
        <v>1173</v>
      </c>
      <c r="C587" s="55" t="s">
        <v>1195</v>
      </c>
      <c r="D587" s="55" t="s">
        <v>1702</v>
      </c>
      <c r="E587" s="55" t="s">
        <v>1577</v>
      </c>
      <c r="F587" s="56">
        <v>1</v>
      </c>
      <c r="G587" s="56">
        <v>0</v>
      </c>
      <c r="H587" s="56">
        <f>ROUND(F587*AD587,2)</f>
        <v>0</v>
      </c>
      <c r="I587" s="56">
        <f>J587-H587</f>
        <v>0</v>
      </c>
      <c r="J587" s="56">
        <f>ROUND(F587*G587,2)</f>
        <v>0</v>
      </c>
      <c r="K587" s="56">
        <v>1.41E-3</v>
      </c>
      <c r="L587" s="56">
        <f>F587*K587</f>
        <v>1.41E-3</v>
      </c>
      <c r="M587" s="57" t="s">
        <v>7</v>
      </c>
      <c r="N587" s="56">
        <f>IF(M587="5",I587,0)</f>
        <v>0</v>
      </c>
      <c r="Y587" s="56">
        <f>IF(AC587=0,J587,0)</f>
        <v>0</v>
      </c>
      <c r="Z587" s="56">
        <f>IF(AC587=15,J587,0)</f>
        <v>0</v>
      </c>
      <c r="AA587" s="56">
        <f>IF(AC587=21,J587,0)</f>
        <v>0</v>
      </c>
      <c r="AC587" s="58">
        <v>21</v>
      </c>
      <c r="AD587" s="58">
        <f>G587*0.538136882129278</f>
        <v>0</v>
      </c>
      <c r="AE587" s="58">
        <f>G587*(1-0.538136882129278)</f>
        <v>0</v>
      </c>
      <c r="AL587" s="58">
        <f>F587*AD587</f>
        <v>0</v>
      </c>
      <c r="AM587" s="58">
        <f>F587*AE587</f>
        <v>0</v>
      </c>
      <c r="AN587" s="59" t="s">
        <v>1617</v>
      </c>
      <c r="AO587" s="59" t="s">
        <v>1631</v>
      </c>
      <c r="AP587" s="47" t="s">
        <v>1639</v>
      </c>
    </row>
    <row r="588" spans="1:42" x14ac:dyDescent="0.2">
      <c r="D588" s="60" t="s">
        <v>1296</v>
      </c>
      <c r="F588" s="61">
        <v>1</v>
      </c>
    </row>
    <row r="589" spans="1:42" x14ac:dyDescent="0.2">
      <c r="A589" s="62" t="s">
        <v>296</v>
      </c>
      <c r="B589" s="62" t="s">
        <v>1173</v>
      </c>
      <c r="C589" s="62" t="s">
        <v>1196</v>
      </c>
      <c r="D589" s="115" t="s">
        <v>1716</v>
      </c>
      <c r="E589" s="62" t="s">
        <v>1577</v>
      </c>
      <c r="F589" s="63">
        <v>1</v>
      </c>
      <c r="G589" s="63">
        <v>0</v>
      </c>
      <c r="H589" s="63">
        <f>ROUND(F589*AD589,2)</f>
        <v>0</v>
      </c>
      <c r="I589" s="63">
        <f>J589-H589</f>
        <v>0</v>
      </c>
      <c r="J589" s="63">
        <f>ROUND(F589*G589,2)</f>
        <v>0</v>
      </c>
      <c r="K589" s="63">
        <v>1.4E-2</v>
      </c>
      <c r="L589" s="63">
        <f>F589*K589</f>
        <v>1.4E-2</v>
      </c>
      <c r="M589" s="64" t="s">
        <v>1598</v>
      </c>
      <c r="N589" s="63">
        <f>IF(M589="5",I589,0)</f>
        <v>0</v>
      </c>
      <c r="Y589" s="63">
        <f>IF(AC589=0,J589,0)</f>
        <v>0</v>
      </c>
      <c r="Z589" s="63">
        <f>IF(AC589=15,J589,0)</f>
        <v>0</v>
      </c>
      <c r="AA589" s="63">
        <f>IF(AC589=21,J589,0)</f>
        <v>0</v>
      </c>
      <c r="AC589" s="58">
        <v>21</v>
      </c>
      <c r="AD589" s="58">
        <f>G589*1</f>
        <v>0</v>
      </c>
      <c r="AE589" s="58">
        <f>G589*(1-1)</f>
        <v>0</v>
      </c>
      <c r="AL589" s="58">
        <f>F589*AD589</f>
        <v>0</v>
      </c>
      <c r="AM589" s="58">
        <f>F589*AE589</f>
        <v>0</v>
      </c>
      <c r="AN589" s="59" t="s">
        <v>1617</v>
      </c>
      <c r="AO589" s="59" t="s">
        <v>1631</v>
      </c>
      <c r="AP589" s="47" t="s">
        <v>1639</v>
      </c>
    </row>
    <row r="590" spans="1:42" x14ac:dyDescent="0.2">
      <c r="D590" s="60" t="s">
        <v>1296</v>
      </c>
      <c r="F590" s="61">
        <v>1</v>
      </c>
    </row>
    <row r="591" spans="1:42" x14ac:dyDescent="0.2">
      <c r="A591" s="55" t="s">
        <v>297</v>
      </c>
      <c r="B591" s="55" t="s">
        <v>1173</v>
      </c>
      <c r="C591" s="55" t="s">
        <v>1197</v>
      </c>
      <c r="D591" s="55" t="s">
        <v>1298</v>
      </c>
      <c r="E591" s="55" t="s">
        <v>1577</v>
      </c>
      <c r="F591" s="56">
        <v>1</v>
      </c>
      <c r="G591" s="56">
        <v>0</v>
      </c>
      <c r="H591" s="56">
        <f>ROUND(F591*AD591,2)</f>
        <v>0</v>
      </c>
      <c r="I591" s="56">
        <f>J591-H591</f>
        <v>0</v>
      </c>
      <c r="J591" s="56">
        <f>ROUND(F591*G591,2)</f>
        <v>0</v>
      </c>
      <c r="K591" s="56">
        <v>1.1999999999999999E-3</v>
      </c>
      <c r="L591" s="56">
        <f>F591*K591</f>
        <v>1.1999999999999999E-3</v>
      </c>
      <c r="M591" s="57" t="s">
        <v>7</v>
      </c>
      <c r="N591" s="56">
        <f>IF(M591="5",I591,0)</f>
        <v>0</v>
      </c>
      <c r="Y591" s="56">
        <f>IF(AC591=0,J591,0)</f>
        <v>0</v>
      </c>
      <c r="Z591" s="56">
        <f>IF(AC591=15,J591,0)</f>
        <v>0</v>
      </c>
      <c r="AA591" s="56">
        <f>IF(AC591=21,J591,0)</f>
        <v>0</v>
      </c>
      <c r="AC591" s="58">
        <v>21</v>
      </c>
      <c r="AD591" s="58">
        <f>G591*0.50771855010661</f>
        <v>0</v>
      </c>
      <c r="AE591" s="58">
        <f>G591*(1-0.50771855010661)</f>
        <v>0</v>
      </c>
      <c r="AL591" s="58">
        <f>F591*AD591</f>
        <v>0</v>
      </c>
      <c r="AM591" s="58">
        <f>F591*AE591</f>
        <v>0</v>
      </c>
      <c r="AN591" s="59" t="s">
        <v>1617</v>
      </c>
      <c r="AO591" s="59" t="s">
        <v>1631</v>
      </c>
      <c r="AP591" s="47" t="s">
        <v>1639</v>
      </c>
    </row>
    <row r="592" spans="1:42" x14ac:dyDescent="0.2">
      <c r="D592" s="60" t="s">
        <v>1296</v>
      </c>
      <c r="F592" s="61">
        <v>1</v>
      </c>
    </row>
    <row r="593" spans="1:42" x14ac:dyDescent="0.2">
      <c r="A593" s="62" t="s">
        <v>298</v>
      </c>
      <c r="B593" s="62" t="s">
        <v>1173</v>
      </c>
      <c r="C593" s="62" t="s">
        <v>1198</v>
      </c>
      <c r="D593" s="62" t="s">
        <v>1299</v>
      </c>
      <c r="E593" s="62" t="s">
        <v>1577</v>
      </c>
      <c r="F593" s="63">
        <v>1</v>
      </c>
      <c r="G593" s="63">
        <v>0</v>
      </c>
      <c r="H593" s="63">
        <f>ROUND(F593*AD593,2)</f>
        <v>0</v>
      </c>
      <c r="I593" s="63">
        <f>J593-H593</f>
        <v>0</v>
      </c>
      <c r="J593" s="63">
        <f>ROUND(F593*G593,2)</f>
        <v>0</v>
      </c>
      <c r="K593" s="63">
        <v>7.3999999999999999E-4</v>
      </c>
      <c r="L593" s="63">
        <f>F593*K593</f>
        <v>7.3999999999999999E-4</v>
      </c>
      <c r="M593" s="64" t="s">
        <v>1598</v>
      </c>
      <c r="N593" s="63">
        <f>IF(M593="5",I593,0)</f>
        <v>0</v>
      </c>
      <c r="Y593" s="63">
        <f>IF(AC593=0,J593,0)</f>
        <v>0</v>
      </c>
      <c r="Z593" s="63">
        <f>IF(AC593=15,J593,0)</f>
        <v>0</v>
      </c>
      <c r="AA593" s="63">
        <f>IF(AC593=21,J593,0)</f>
        <v>0</v>
      </c>
      <c r="AC593" s="58">
        <v>21</v>
      </c>
      <c r="AD593" s="58">
        <f>G593*1</f>
        <v>0</v>
      </c>
      <c r="AE593" s="58">
        <f>G593*(1-1)</f>
        <v>0</v>
      </c>
      <c r="AL593" s="58">
        <f>F593*AD593</f>
        <v>0</v>
      </c>
      <c r="AM593" s="58">
        <f>F593*AE593</f>
        <v>0</v>
      </c>
      <c r="AN593" s="59" t="s">
        <v>1617</v>
      </c>
      <c r="AO593" s="59" t="s">
        <v>1631</v>
      </c>
      <c r="AP593" s="47" t="s">
        <v>1639</v>
      </c>
    </row>
    <row r="594" spans="1:42" x14ac:dyDescent="0.2">
      <c r="D594" s="60" t="s">
        <v>1296</v>
      </c>
      <c r="F594" s="61">
        <v>1</v>
      </c>
    </row>
    <row r="595" spans="1:42" x14ac:dyDescent="0.2">
      <c r="A595" s="62" t="s">
        <v>299</v>
      </c>
      <c r="B595" s="62" t="s">
        <v>1173</v>
      </c>
      <c r="C595" s="62" t="s">
        <v>1199</v>
      </c>
      <c r="D595" s="116" t="s">
        <v>1717</v>
      </c>
      <c r="E595" s="62" t="s">
        <v>1577</v>
      </c>
      <c r="F595" s="63">
        <v>1</v>
      </c>
      <c r="G595" s="63">
        <v>0</v>
      </c>
      <c r="H595" s="63">
        <f>ROUND(F595*AD595,2)</f>
        <v>0</v>
      </c>
      <c r="I595" s="63">
        <f>J595-H595</f>
        <v>0</v>
      </c>
      <c r="J595" s="63">
        <f>ROUND(F595*G595,2)</f>
        <v>0</v>
      </c>
      <c r="K595" s="63">
        <v>1.0499999999999999E-3</v>
      </c>
      <c r="L595" s="63">
        <f>F595*K595</f>
        <v>1.0499999999999999E-3</v>
      </c>
      <c r="M595" s="64" t="s">
        <v>1598</v>
      </c>
      <c r="N595" s="63">
        <f>IF(M595="5",I595,0)</f>
        <v>0</v>
      </c>
      <c r="Y595" s="63">
        <f>IF(AC595=0,J595,0)</f>
        <v>0</v>
      </c>
      <c r="Z595" s="63">
        <f>IF(AC595=15,J595,0)</f>
        <v>0</v>
      </c>
      <c r="AA595" s="63">
        <f>IF(AC595=21,J595,0)</f>
        <v>0</v>
      </c>
      <c r="AC595" s="58">
        <v>21</v>
      </c>
      <c r="AD595" s="58">
        <f>G595*1</f>
        <v>0</v>
      </c>
      <c r="AE595" s="58">
        <f>G595*(1-1)</f>
        <v>0</v>
      </c>
      <c r="AL595" s="58">
        <f>F595*AD595</f>
        <v>0</v>
      </c>
      <c r="AM595" s="58">
        <f>F595*AE595</f>
        <v>0</v>
      </c>
      <c r="AN595" s="59" t="s">
        <v>1617</v>
      </c>
      <c r="AO595" s="59" t="s">
        <v>1631</v>
      </c>
      <c r="AP595" s="47" t="s">
        <v>1639</v>
      </c>
    </row>
    <row r="596" spans="1:42" x14ac:dyDescent="0.2">
      <c r="D596" s="60" t="s">
        <v>1296</v>
      </c>
      <c r="F596" s="61">
        <v>1</v>
      </c>
    </row>
    <row r="597" spans="1:42" x14ac:dyDescent="0.2">
      <c r="A597" s="55" t="s">
        <v>300</v>
      </c>
      <c r="B597" s="55" t="s">
        <v>1173</v>
      </c>
      <c r="C597" s="55" t="s">
        <v>1200</v>
      </c>
      <c r="D597" s="55" t="s">
        <v>1300</v>
      </c>
      <c r="E597" s="55" t="s">
        <v>1578</v>
      </c>
      <c r="F597" s="56">
        <v>1</v>
      </c>
      <c r="G597" s="56">
        <v>0</v>
      </c>
      <c r="H597" s="56">
        <f>ROUND(F597*AD597,2)</f>
        <v>0</v>
      </c>
      <c r="I597" s="56">
        <f>J597-H597</f>
        <v>0</v>
      </c>
      <c r="J597" s="56">
        <f>ROUND(F597*G597,2)</f>
        <v>0</v>
      </c>
      <c r="K597" s="56">
        <v>4.0000000000000001E-3</v>
      </c>
      <c r="L597" s="56">
        <f>F597*K597</f>
        <v>4.0000000000000001E-3</v>
      </c>
      <c r="M597" s="57" t="s">
        <v>7</v>
      </c>
      <c r="N597" s="56">
        <f>IF(M597="5",I597,0)</f>
        <v>0</v>
      </c>
      <c r="Y597" s="56">
        <f>IF(AC597=0,J597,0)</f>
        <v>0</v>
      </c>
      <c r="Z597" s="56">
        <f>IF(AC597=15,J597,0)</f>
        <v>0</v>
      </c>
      <c r="AA597" s="56">
        <f>IF(AC597=21,J597,0)</f>
        <v>0</v>
      </c>
      <c r="AC597" s="58">
        <v>21</v>
      </c>
      <c r="AD597" s="58">
        <f>G597*0.62904717853839</f>
        <v>0</v>
      </c>
      <c r="AE597" s="58">
        <f>G597*(1-0.62904717853839)</f>
        <v>0</v>
      </c>
      <c r="AL597" s="58">
        <f>F597*AD597</f>
        <v>0</v>
      </c>
      <c r="AM597" s="58">
        <f>F597*AE597</f>
        <v>0</v>
      </c>
      <c r="AN597" s="59" t="s">
        <v>1617</v>
      </c>
      <c r="AO597" s="59" t="s">
        <v>1631</v>
      </c>
      <c r="AP597" s="47" t="s">
        <v>1639</v>
      </c>
    </row>
    <row r="598" spans="1:42" x14ac:dyDescent="0.2">
      <c r="D598" s="60" t="s">
        <v>1296</v>
      </c>
      <c r="F598" s="61">
        <v>1</v>
      </c>
    </row>
    <row r="599" spans="1:42" x14ac:dyDescent="0.2">
      <c r="A599" s="62" t="s">
        <v>301</v>
      </c>
      <c r="B599" s="62" t="s">
        <v>1173</v>
      </c>
      <c r="C599" s="62" t="s">
        <v>1201</v>
      </c>
      <c r="D599" s="62" t="s">
        <v>1707</v>
      </c>
      <c r="E599" s="62" t="s">
        <v>1577</v>
      </c>
      <c r="F599" s="63">
        <v>1</v>
      </c>
      <c r="G599" s="63">
        <v>0</v>
      </c>
      <c r="H599" s="63">
        <f>ROUND(F599*AD599,2)</f>
        <v>0</v>
      </c>
      <c r="I599" s="63">
        <f>J599-H599</f>
        <v>0</v>
      </c>
      <c r="J599" s="63">
        <f>ROUND(F599*G599,2)</f>
        <v>0</v>
      </c>
      <c r="K599" s="63">
        <v>1E-3</v>
      </c>
      <c r="L599" s="63">
        <f>F599*K599</f>
        <v>1E-3</v>
      </c>
      <c r="M599" s="64" t="s">
        <v>1598</v>
      </c>
      <c r="N599" s="63">
        <f>IF(M599="5",I599,0)</f>
        <v>0</v>
      </c>
      <c r="Y599" s="63">
        <f>IF(AC599=0,J599,0)</f>
        <v>0</v>
      </c>
      <c r="Z599" s="63">
        <f>IF(AC599=15,J599,0)</f>
        <v>0</v>
      </c>
      <c r="AA599" s="63">
        <f>IF(AC599=21,J599,0)</f>
        <v>0</v>
      </c>
      <c r="AC599" s="58">
        <v>21</v>
      </c>
      <c r="AD599" s="58">
        <f>G599*1</f>
        <v>0</v>
      </c>
      <c r="AE599" s="58">
        <f>G599*(1-1)</f>
        <v>0</v>
      </c>
      <c r="AL599" s="58">
        <f>F599*AD599</f>
        <v>0</v>
      </c>
      <c r="AM599" s="58">
        <f>F599*AE599</f>
        <v>0</v>
      </c>
      <c r="AN599" s="59" t="s">
        <v>1617</v>
      </c>
      <c r="AO599" s="59" t="s">
        <v>1631</v>
      </c>
      <c r="AP599" s="47" t="s">
        <v>1639</v>
      </c>
    </row>
    <row r="600" spans="1:42" x14ac:dyDescent="0.2">
      <c r="D600" s="60" t="s">
        <v>1296</v>
      </c>
      <c r="F600" s="61">
        <v>1</v>
      </c>
    </row>
    <row r="601" spans="1:42" x14ac:dyDescent="0.2">
      <c r="A601" s="62" t="s">
        <v>302</v>
      </c>
      <c r="B601" s="62" t="s">
        <v>1173</v>
      </c>
      <c r="C601" s="62" t="s">
        <v>1202</v>
      </c>
      <c r="D601" s="117" t="s">
        <v>1718</v>
      </c>
      <c r="E601" s="62" t="s">
        <v>1577</v>
      </c>
      <c r="F601" s="63">
        <v>1</v>
      </c>
      <c r="G601" s="63">
        <v>0</v>
      </c>
      <c r="H601" s="63">
        <f>ROUND(F601*AD601,2)</f>
        <v>0</v>
      </c>
      <c r="I601" s="63">
        <f>J601-H601</f>
        <v>0</v>
      </c>
      <c r="J601" s="63">
        <f>ROUND(F601*G601,2)</f>
        <v>0</v>
      </c>
      <c r="K601" s="63">
        <v>1.4500000000000001E-2</v>
      </c>
      <c r="L601" s="63">
        <f>F601*K601</f>
        <v>1.4500000000000001E-2</v>
      </c>
      <c r="M601" s="64" t="s">
        <v>1598</v>
      </c>
      <c r="N601" s="63">
        <f>IF(M601="5",I601,0)</f>
        <v>0</v>
      </c>
      <c r="Y601" s="63">
        <f>IF(AC601=0,J601,0)</f>
        <v>0</v>
      </c>
      <c r="Z601" s="63">
        <f>IF(AC601=15,J601,0)</f>
        <v>0</v>
      </c>
      <c r="AA601" s="63">
        <f>IF(AC601=21,J601,0)</f>
        <v>0</v>
      </c>
      <c r="AC601" s="58">
        <v>21</v>
      </c>
      <c r="AD601" s="58">
        <f>G601*1</f>
        <v>0</v>
      </c>
      <c r="AE601" s="58">
        <f>G601*(1-1)</f>
        <v>0</v>
      </c>
      <c r="AL601" s="58">
        <f>F601*AD601</f>
        <v>0</v>
      </c>
      <c r="AM601" s="58">
        <f>F601*AE601</f>
        <v>0</v>
      </c>
      <c r="AN601" s="59" t="s">
        <v>1617</v>
      </c>
      <c r="AO601" s="59" t="s">
        <v>1631</v>
      </c>
      <c r="AP601" s="47" t="s">
        <v>1639</v>
      </c>
    </row>
    <row r="602" spans="1:42" x14ac:dyDescent="0.2">
      <c r="D602" s="60" t="s">
        <v>1296</v>
      </c>
      <c r="F602" s="61">
        <v>1</v>
      </c>
    </row>
    <row r="603" spans="1:42" x14ac:dyDescent="0.2">
      <c r="A603" s="55" t="s">
        <v>303</v>
      </c>
      <c r="B603" s="55" t="s">
        <v>1173</v>
      </c>
      <c r="C603" s="55" t="s">
        <v>1203</v>
      </c>
      <c r="D603" s="55" t="s">
        <v>1381</v>
      </c>
      <c r="E603" s="55" t="s">
        <v>1578</v>
      </c>
      <c r="F603" s="56">
        <v>1</v>
      </c>
      <c r="G603" s="56">
        <v>0</v>
      </c>
      <c r="H603" s="56">
        <f t="shared" ref="H603:H608" si="145">ROUND(F603*AD603,2)</f>
        <v>0</v>
      </c>
      <c r="I603" s="56">
        <f t="shared" ref="I603:I608" si="146">J603-H603</f>
        <v>0</v>
      </c>
      <c r="J603" s="56">
        <f t="shared" ref="J603:J608" si="147">ROUND(F603*G603,2)</f>
        <v>0</v>
      </c>
      <c r="K603" s="56">
        <v>1.7000000000000001E-4</v>
      </c>
      <c r="L603" s="56">
        <f t="shared" ref="L603:L609" si="148">F603*K603</f>
        <v>1.7000000000000001E-4</v>
      </c>
      <c r="M603" s="57" t="s">
        <v>7</v>
      </c>
      <c r="N603" s="56">
        <f t="shared" ref="N603:N609" si="149">IF(M603="5",I603,0)</f>
        <v>0</v>
      </c>
      <c r="Y603" s="56">
        <f t="shared" ref="Y603:Y609" si="150">IF(AC603=0,J603,0)</f>
        <v>0</v>
      </c>
      <c r="Z603" s="56">
        <f t="shared" ref="Z603:Z609" si="151">IF(AC603=15,J603,0)</f>
        <v>0</v>
      </c>
      <c r="AA603" s="56">
        <f t="shared" ref="AA603:AA609" si="152">IF(AC603=21,J603,0)</f>
        <v>0</v>
      </c>
      <c r="AC603" s="58">
        <v>21</v>
      </c>
      <c r="AD603" s="58">
        <f>G603*0.466584328255798</f>
        <v>0</v>
      </c>
      <c r="AE603" s="58">
        <f>G603*(1-0.466584328255798)</f>
        <v>0</v>
      </c>
      <c r="AL603" s="58">
        <f t="shared" ref="AL603:AL609" si="153">F603*AD603</f>
        <v>0</v>
      </c>
      <c r="AM603" s="58">
        <f t="shared" ref="AM603:AM609" si="154">F603*AE603</f>
        <v>0</v>
      </c>
      <c r="AN603" s="59" t="s">
        <v>1617</v>
      </c>
      <c r="AO603" s="59" t="s">
        <v>1631</v>
      </c>
      <c r="AP603" s="47" t="s">
        <v>1639</v>
      </c>
    </row>
    <row r="604" spans="1:42" x14ac:dyDescent="0.2">
      <c r="A604" s="55" t="s">
        <v>304</v>
      </c>
      <c r="B604" s="55" t="s">
        <v>1173</v>
      </c>
      <c r="C604" s="55" t="s">
        <v>1204</v>
      </c>
      <c r="D604" s="118" t="s">
        <v>1719</v>
      </c>
      <c r="E604" s="55" t="s">
        <v>1579</v>
      </c>
      <c r="F604" s="56">
        <v>1.2</v>
      </c>
      <c r="G604" s="56">
        <v>0</v>
      </c>
      <c r="H604" s="56">
        <f t="shared" si="145"/>
        <v>0</v>
      </c>
      <c r="I604" s="56">
        <f t="shared" si="146"/>
        <v>0</v>
      </c>
      <c r="J604" s="56">
        <f t="shared" si="147"/>
        <v>0</v>
      </c>
      <c r="K604" s="56">
        <v>8.9999999999999993E-3</v>
      </c>
      <c r="L604" s="56">
        <f t="shared" si="148"/>
        <v>1.0799999999999999E-2</v>
      </c>
      <c r="M604" s="57" t="s">
        <v>7</v>
      </c>
      <c r="N604" s="56">
        <f t="shared" si="149"/>
        <v>0</v>
      </c>
      <c r="Y604" s="56">
        <f t="shared" si="150"/>
        <v>0</v>
      </c>
      <c r="Z604" s="56">
        <f t="shared" si="151"/>
        <v>0</v>
      </c>
      <c r="AA604" s="56">
        <f t="shared" si="152"/>
        <v>0</v>
      </c>
      <c r="AC604" s="58">
        <v>21</v>
      </c>
      <c r="AD604" s="58">
        <f>G604*1</f>
        <v>0</v>
      </c>
      <c r="AE604" s="58">
        <f>G604*(1-1)</f>
        <v>0</v>
      </c>
      <c r="AL604" s="58">
        <f t="shared" si="153"/>
        <v>0</v>
      </c>
      <c r="AM604" s="58">
        <f t="shared" si="154"/>
        <v>0</v>
      </c>
      <c r="AN604" s="59" t="s">
        <v>1617</v>
      </c>
      <c r="AO604" s="59" t="s">
        <v>1631</v>
      </c>
      <c r="AP604" s="47" t="s">
        <v>1639</v>
      </c>
    </row>
    <row r="605" spans="1:42" x14ac:dyDescent="0.2">
      <c r="A605" s="55" t="s">
        <v>305</v>
      </c>
      <c r="B605" s="55" t="s">
        <v>1173</v>
      </c>
      <c r="C605" s="55" t="s">
        <v>1205</v>
      </c>
      <c r="D605" s="55" t="s">
        <v>1704</v>
      </c>
      <c r="E605" s="55" t="s">
        <v>1577</v>
      </c>
      <c r="F605" s="56">
        <v>1</v>
      </c>
      <c r="G605" s="56">
        <v>0</v>
      </c>
      <c r="H605" s="56">
        <f t="shared" si="145"/>
        <v>0</v>
      </c>
      <c r="I605" s="56">
        <f t="shared" si="146"/>
        <v>0</v>
      </c>
      <c r="J605" s="56">
        <f t="shared" si="147"/>
        <v>0</v>
      </c>
      <c r="K605" s="56">
        <v>7.0000000000000001E-3</v>
      </c>
      <c r="L605" s="56">
        <f t="shared" si="148"/>
        <v>7.0000000000000001E-3</v>
      </c>
      <c r="M605" s="57" t="s">
        <v>7</v>
      </c>
      <c r="N605" s="56">
        <f t="shared" si="149"/>
        <v>0</v>
      </c>
      <c r="Y605" s="56">
        <f t="shared" si="150"/>
        <v>0</v>
      </c>
      <c r="Z605" s="56">
        <f t="shared" si="151"/>
        <v>0</v>
      </c>
      <c r="AA605" s="56">
        <f t="shared" si="152"/>
        <v>0</v>
      </c>
      <c r="AC605" s="58">
        <v>21</v>
      </c>
      <c r="AD605" s="58">
        <f>G605*1</f>
        <v>0</v>
      </c>
      <c r="AE605" s="58">
        <f>G605*(1-1)</f>
        <v>0</v>
      </c>
      <c r="AL605" s="58">
        <f t="shared" si="153"/>
        <v>0</v>
      </c>
      <c r="AM605" s="58">
        <f t="shared" si="154"/>
        <v>0</v>
      </c>
      <c r="AN605" s="59" t="s">
        <v>1617</v>
      </c>
      <c r="AO605" s="59" t="s">
        <v>1631</v>
      </c>
      <c r="AP605" s="47" t="s">
        <v>1639</v>
      </c>
    </row>
    <row r="606" spans="1:42" x14ac:dyDescent="0.2">
      <c r="A606" s="55" t="s">
        <v>306</v>
      </c>
      <c r="B606" s="55" t="s">
        <v>1173</v>
      </c>
      <c r="C606" s="55" t="s">
        <v>1206</v>
      </c>
      <c r="D606" s="119" t="s">
        <v>1720</v>
      </c>
      <c r="E606" s="55" t="s">
        <v>1577</v>
      </c>
      <c r="F606" s="56">
        <v>1</v>
      </c>
      <c r="G606" s="56">
        <v>0</v>
      </c>
      <c r="H606" s="56">
        <f t="shared" si="145"/>
        <v>0</v>
      </c>
      <c r="I606" s="56">
        <f t="shared" si="146"/>
        <v>0</v>
      </c>
      <c r="J606" s="56">
        <f t="shared" si="147"/>
        <v>0</v>
      </c>
      <c r="K606" s="56">
        <v>2.7999999999999998E-4</v>
      </c>
      <c r="L606" s="56">
        <f t="shared" si="148"/>
        <v>2.7999999999999998E-4</v>
      </c>
      <c r="M606" s="57" t="s">
        <v>7</v>
      </c>
      <c r="N606" s="56">
        <f t="shared" si="149"/>
        <v>0</v>
      </c>
      <c r="Y606" s="56">
        <f t="shared" si="150"/>
        <v>0</v>
      </c>
      <c r="Z606" s="56">
        <f t="shared" si="151"/>
        <v>0</v>
      </c>
      <c r="AA606" s="56">
        <f t="shared" si="152"/>
        <v>0</v>
      </c>
      <c r="AC606" s="58">
        <v>21</v>
      </c>
      <c r="AD606" s="58">
        <f>G606*0.511973575557391</f>
        <v>0</v>
      </c>
      <c r="AE606" s="58">
        <f>G606*(1-0.511973575557391)</f>
        <v>0</v>
      </c>
      <c r="AL606" s="58">
        <f t="shared" si="153"/>
        <v>0</v>
      </c>
      <c r="AM606" s="58">
        <f t="shared" si="154"/>
        <v>0</v>
      </c>
      <c r="AN606" s="59" t="s">
        <v>1617</v>
      </c>
      <c r="AO606" s="59" t="s">
        <v>1631</v>
      </c>
      <c r="AP606" s="47" t="s">
        <v>1639</v>
      </c>
    </row>
    <row r="607" spans="1:42" x14ac:dyDescent="0.2">
      <c r="A607" s="55" t="s">
        <v>307</v>
      </c>
      <c r="B607" s="55" t="s">
        <v>1173</v>
      </c>
      <c r="C607" s="55" t="s">
        <v>1207</v>
      </c>
      <c r="D607" s="120" t="s">
        <v>1721</v>
      </c>
      <c r="E607" s="55" t="s">
        <v>1577</v>
      </c>
      <c r="F607" s="56">
        <v>1</v>
      </c>
      <c r="G607" s="56">
        <v>0</v>
      </c>
      <c r="H607" s="56">
        <f t="shared" si="145"/>
        <v>0</v>
      </c>
      <c r="I607" s="56">
        <f t="shared" si="146"/>
        <v>0</v>
      </c>
      <c r="J607" s="56">
        <f t="shared" si="147"/>
        <v>0</v>
      </c>
      <c r="K607" s="56">
        <v>1.1000000000000001E-3</v>
      </c>
      <c r="L607" s="56">
        <f t="shared" si="148"/>
        <v>1.1000000000000001E-3</v>
      </c>
      <c r="M607" s="57" t="s">
        <v>7</v>
      </c>
      <c r="N607" s="56">
        <f t="shared" si="149"/>
        <v>0</v>
      </c>
      <c r="Y607" s="56">
        <f t="shared" si="150"/>
        <v>0</v>
      </c>
      <c r="Z607" s="56">
        <f t="shared" si="151"/>
        <v>0</v>
      </c>
      <c r="AA607" s="56">
        <f t="shared" si="152"/>
        <v>0</v>
      </c>
      <c r="AC607" s="58">
        <v>21</v>
      </c>
      <c r="AD607" s="58">
        <f>G607*1</f>
        <v>0</v>
      </c>
      <c r="AE607" s="58">
        <f>G607*(1-1)</f>
        <v>0</v>
      </c>
      <c r="AL607" s="58">
        <f t="shared" si="153"/>
        <v>0</v>
      </c>
      <c r="AM607" s="58">
        <f t="shared" si="154"/>
        <v>0</v>
      </c>
      <c r="AN607" s="59" t="s">
        <v>1617</v>
      </c>
      <c r="AO607" s="59" t="s">
        <v>1631</v>
      </c>
      <c r="AP607" s="47" t="s">
        <v>1639</v>
      </c>
    </row>
    <row r="608" spans="1:42" x14ac:dyDescent="0.2">
      <c r="A608" s="55" t="s">
        <v>308</v>
      </c>
      <c r="B608" s="55" t="s">
        <v>1173</v>
      </c>
      <c r="C608" s="55" t="s">
        <v>1208</v>
      </c>
      <c r="D608" s="121" t="s">
        <v>1722</v>
      </c>
      <c r="E608" s="55" t="s">
        <v>1577</v>
      </c>
      <c r="F608" s="56">
        <v>1</v>
      </c>
      <c r="G608" s="56">
        <v>0</v>
      </c>
      <c r="H608" s="56">
        <f t="shared" si="145"/>
        <v>0</v>
      </c>
      <c r="I608" s="56">
        <f t="shared" si="146"/>
        <v>0</v>
      </c>
      <c r="J608" s="56">
        <f t="shared" si="147"/>
        <v>0</v>
      </c>
      <c r="K608" s="56">
        <v>6.9999999999999999E-4</v>
      </c>
      <c r="L608" s="56">
        <f t="shared" si="148"/>
        <v>6.9999999999999999E-4</v>
      </c>
      <c r="M608" s="57" t="s">
        <v>7</v>
      </c>
      <c r="N608" s="56">
        <f t="shared" si="149"/>
        <v>0</v>
      </c>
      <c r="Y608" s="56">
        <f t="shared" si="150"/>
        <v>0</v>
      </c>
      <c r="Z608" s="56">
        <f t="shared" si="151"/>
        <v>0</v>
      </c>
      <c r="AA608" s="56">
        <f t="shared" si="152"/>
        <v>0</v>
      </c>
      <c r="AC608" s="58">
        <v>21</v>
      </c>
      <c r="AD608" s="58">
        <f>G608*0.606212624584718</f>
        <v>0</v>
      </c>
      <c r="AE608" s="58">
        <f>G608*(1-0.606212624584718)</f>
        <v>0</v>
      </c>
      <c r="AL608" s="58">
        <f t="shared" si="153"/>
        <v>0</v>
      </c>
      <c r="AM608" s="58">
        <f t="shared" si="154"/>
        <v>0</v>
      </c>
      <c r="AN608" s="59" t="s">
        <v>1617</v>
      </c>
      <c r="AO608" s="59" t="s">
        <v>1631</v>
      </c>
      <c r="AP608" s="47" t="s">
        <v>1639</v>
      </c>
    </row>
    <row r="609" spans="1:42" x14ac:dyDescent="0.2">
      <c r="A609" s="55" t="s">
        <v>309</v>
      </c>
      <c r="B609" s="55" t="s">
        <v>1173</v>
      </c>
      <c r="C609" s="55" t="s">
        <v>1209</v>
      </c>
      <c r="D609" s="55" t="s">
        <v>1301</v>
      </c>
      <c r="E609" s="55" t="s">
        <v>1575</v>
      </c>
      <c r="F609" s="56">
        <v>0.11</v>
      </c>
      <c r="G609" s="56">
        <v>0</v>
      </c>
      <c r="H609" s="56">
        <f t="shared" ref="H609" si="155">ROUND(F609*AD609,2)</f>
        <v>0</v>
      </c>
      <c r="I609" s="56">
        <f t="shared" ref="I609" si="156">J609-H609</f>
        <v>0</v>
      </c>
      <c r="J609" s="56">
        <f t="shared" ref="J609" si="157">ROUND(F609*G609,2)</f>
        <v>0</v>
      </c>
      <c r="K609" s="56">
        <v>0</v>
      </c>
      <c r="L609" s="56">
        <f t="shared" si="148"/>
        <v>0</v>
      </c>
      <c r="M609" s="57" t="s">
        <v>11</v>
      </c>
      <c r="N609" s="56">
        <f t="shared" si="149"/>
        <v>0</v>
      </c>
      <c r="Y609" s="56">
        <f t="shared" si="150"/>
        <v>0</v>
      </c>
      <c r="Z609" s="56">
        <f t="shared" si="151"/>
        <v>0</v>
      </c>
      <c r="AA609" s="56">
        <f t="shared" si="152"/>
        <v>0</v>
      </c>
      <c r="AC609" s="58">
        <v>21</v>
      </c>
      <c r="AD609" s="58">
        <f>G609*0</f>
        <v>0</v>
      </c>
      <c r="AE609" s="58">
        <f>G609*(1-0)</f>
        <v>0</v>
      </c>
      <c r="AL609" s="58">
        <f t="shared" si="153"/>
        <v>0</v>
      </c>
      <c r="AM609" s="58">
        <f t="shared" si="154"/>
        <v>0</v>
      </c>
      <c r="AN609" s="59" t="s">
        <v>1617</v>
      </c>
      <c r="AO609" s="59" t="s">
        <v>1631</v>
      </c>
      <c r="AP609" s="47" t="s">
        <v>1639</v>
      </c>
    </row>
    <row r="610" spans="1:42" x14ac:dyDescent="0.2">
      <c r="A610" s="52"/>
      <c r="B610" s="53" t="s">
        <v>1173</v>
      </c>
      <c r="C610" s="53" t="s">
        <v>765</v>
      </c>
      <c r="D610" s="248" t="s">
        <v>1304</v>
      </c>
      <c r="E610" s="249"/>
      <c r="F610" s="249"/>
      <c r="G610" s="249"/>
      <c r="H610" s="54">
        <f>SUM(H611:H617)</f>
        <v>0</v>
      </c>
      <c r="I610" s="54">
        <f>SUM(I611:I617)</f>
        <v>0</v>
      </c>
      <c r="J610" s="54">
        <f>H610+I610</f>
        <v>0</v>
      </c>
      <c r="K610" s="47"/>
      <c r="L610" s="54">
        <f>SUM(L611:L617)</f>
        <v>8.3993999999999999E-2</v>
      </c>
      <c r="O610" s="54">
        <f>IF(P610="PR",J610,SUM(N611:N617))</f>
        <v>0</v>
      </c>
      <c r="P610" s="47" t="s">
        <v>1602</v>
      </c>
      <c r="Q610" s="54">
        <f>IF(P610="HS",H610,0)</f>
        <v>0</v>
      </c>
      <c r="R610" s="54">
        <f>IF(P610="HS",I610-O610,0)</f>
        <v>0</v>
      </c>
      <c r="S610" s="54">
        <f>IF(P610="PS",H610,0)</f>
        <v>0</v>
      </c>
      <c r="T610" s="54">
        <f>IF(P610="PS",I610-O610,0)</f>
        <v>0</v>
      </c>
      <c r="U610" s="54">
        <f>IF(P610="MP",H610,0)</f>
        <v>0</v>
      </c>
      <c r="V610" s="54">
        <f>IF(P610="MP",I610-O610,0)</f>
        <v>0</v>
      </c>
      <c r="W610" s="54">
        <f>IF(P610="OM",H610,0)</f>
        <v>0</v>
      </c>
      <c r="X610" s="47" t="s">
        <v>1173</v>
      </c>
      <c r="AH610" s="54">
        <f>SUM(Y611:Y617)</f>
        <v>0</v>
      </c>
      <c r="AI610" s="54">
        <f>SUM(Z611:Z617)</f>
        <v>0</v>
      </c>
      <c r="AJ610" s="54">
        <f>SUM(AA611:AA617)</f>
        <v>0</v>
      </c>
    </row>
    <row r="611" spans="1:42" x14ac:dyDescent="0.2">
      <c r="A611" s="55" t="s">
        <v>310</v>
      </c>
      <c r="B611" s="55" t="s">
        <v>1173</v>
      </c>
      <c r="C611" s="55" t="s">
        <v>1210</v>
      </c>
      <c r="D611" s="122" t="s">
        <v>1723</v>
      </c>
      <c r="E611" s="55" t="s">
        <v>1574</v>
      </c>
      <c r="F611" s="56">
        <v>3.98</v>
      </c>
      <c r="G611" s="56">
        <v>0</v>
      </c>
      <c r="H611" s="56">
        <f>ROUND(F611*AD611,2)</f>
        <v>0</v>
      </c>
      <c r="I611" s="56">
        <f>J611-H611</f>
        <v>0</v>
      </c>
      <c r="J611" s="56">
        <f>ROUND(F611*G611,2)</f>
        <v>0</v>
      </c>
      <c r="K611" s="56">
        <v>3.5000000000000001E-3</v>
      </c>
      <c r="L611" s="56">
        <f>F611*K611</f>
        <v>1.393E-2</v>
      </c>
      <c r="M611" s="57" t="s">
        <v>7</v>
      </c>
      <c r="N611" s="56">
        <f>IF(M611="5",I611,0)</f>
        <v>0</v>
      </c>
      <c r="Y611" s="56">
        <f>IF(AC611=0,J611,0)</f>
        <v>0</v>
      </c>
      <c r="Z611" s="56">
        <f>IF(AC611=15,J611,0)</f>
        <v>0</v>
      </c>
      <c r="AA611" s="56">
        <f>IF(AC611=21,J611,0)</f>
        <v>0</v>
      </c>
      <c r="AC611" s="58">
        <v>21</v>
      </c>
      <c r="AD611" s="58">
        <f>G611*0.372054263565891</f>
        <v>0</v>
      </c>
      <c r="AE611" s="58">
        <f>G611*(1-0.372054263565891)</f>
        <v>0</v>
      </c>
      <c r="AL611" s="58">
        <f>F611*AD611</f>
        <v>0</v>
      </c>
      <c r="AM611" s="58">
        <f>F611*AE611</f>
        <v>0</v>
      </c>
      <c r="AN611" s="59" t="s">
        <v>1618</v>
      </c>
      <c r="AO611" s="59" t="s">
        <v>1632</v>
      </c>
      <c r="AP611" s="47" t="s">
        <v>1639</v>
      </c>
    </row>
    <row r="612" spans="1:42" x14ac:dyDescent="0.2">
      <c r="D612" s="60" t="s">
        <v>1305</v>
      </c>
      <c r="F612" s="61">
        <v>3.98</v>
      </c>
    </row>
    <row r="613" spans="1:42" x14ac:dyDescent="0.2">
      <c r="A613" s="55" t="s">
        <v>311</v>
      </c>
      <c r="B613" s="55" t="s">
        <v>1173</v>
      </c>
      <c r="C613" s="55" t="s">
        <v>1211</v>
      </c>
      <c r="D613" s="55" t="s">
        <v>1306</v>
      </c>
      <c r="E613" s="55" t="s">
        <v>1574</v>
      </c>
      <c r="F613" s="56">
        <v>3.98</v>
      </c>
      <c r="G613" s="56">
        <v>0</v>
      </c>
      <c r="H613" s="56">
        <f>ROUND(F613*AD613,2)</f>
        <v>0</v>
      </c>
      <c r="I613" s="56">
        <f>J613-H613</f>
        <v>0</v>
      </c>
      <c r="J613" s="56">
        <f>ROUND(F613*G613,2)</f>
        <v>0</v>
      </c>
      <c r="K613" s="56">
        <v>8.0000000000000004E-4</v>
      </c>
      <c r="L613" s="56">
        <f>F613*K613</f>
        <v>3.1840000000000002E-3</v>
      </c>
      <c r="M613" s="57" t="s">
        <v>7</v>
      </c>
      <c r="N613" s="56">
        <f>IF(M613="5",I613,0)</f>
        <v>0</v>
      </c>
      <c r="Y613" s="56">
        <f>IF(AC613=0,J613,0)</f>
        <v>0</v>
      </c>
      <c r="Z613" s="56">
        <f>IF(AC613=15,J613,0)</f>
        <v>0</v>
      </c>
      <c r="AA613" s="56">
        <f>IF(AC613=21,J613,0)</f>
        <v>0</v>
      </c>
      <c r="AC613" s="58">
        <v>21</v>
      </c>
      <c r="AD613" s="58">
        <f>G613*1</f>
        <v>0</v>
      </c>
      <c r="AE613" s="58">
        <f>G613*(1-1)</f>
        <v>0</v>
      </c>
      <c r="AL613" s="58">
        <f>F613*AD613</f>
        <v>0</v>
      </c>
      <c r="AM613" s="58">
        <f>F613*AE613</f>
        <v>0</v>
      </c>
      <c r="AN613" s="59" t="s">
        <v>1618</v>
      </c>
      <c r="AO613" s="59" t="s">
        <v>1632</v>
      </c>
      <c r="AP613" s="47" t="s">
        <v>1639</v>
      </c>
    </row>
    <row r="614" spans="1:42" x14ac:dyDescent="0.2">
      <c r="D614" s="60" t="s">
        <v>1287</v>
      </c>
      <c r="F614" s="61">
        <v>3.98</v>
      </c>
    </row>
    <row r="615" spans="1:42" x14ac:dyDescent="0.2">
      <c r="A615" s="62" t="s">
        <v>312</v>
      </c>
      <c r="B615" s="62" t="s">
        <v>1173</v>
      </c>
      <c r="C615" s="62" t="s">
        <v>1212</v>
      </c>
      <c r="D615" s="123" t="s">
        <v>1724</v>
      </c>
      <c r="E615" s="62" t="s">
        <v>1574</v>
      </c>
      <c r="F615" s="63">
        <v>4.18</v>
      </c>
      <c r="G615" s="63">
        <v>0</v>
      </c>
      <c r="H615" s="63">
        <f>ROUND(F615*AD615,2)</f>
        <v>0</v>
      </c>
      <c r="I615" s="63">
        <f>J615-H615</f>
        <v>0</v>
      </c>
      <c r="J615" s="63">
        <f>ROUND(F615*G615,2)</f>
        <v>0</v>
      </c>
      <c r="K615" s="63">
        <v>1.6E-2</v>
      </c>
      <c r="L615" s="63">
        <f>F615*K615</f>
        <v>6.6879999999999995E-2</v>
      </c>
      <c r="M615" s="64" t="s">
        <v>1598</v>
      </c>
      <c r="N615" s="63">
        <f>IF(M615="5",I615,0)</f>
        <v>0</v>
      </c>
      <c r="Y615" s="63">
        <f>IF(AC615=0,J615,0)</f>
        <v>0</v>
      </c>
      <c r="Z615" s="63">
        <f>IF(AC615=15,J615,0)</f>
        <v>0</v>
      </c>
      <c r="AA615" s="63">
        <f>IF(AC615=21,J615,0)</f>
        <v>0</v>
      </c>
      <c r="AC615" s="58">
        <v>21</v>
      </c>
      <c r="AD615" s="58">
        <f>G615*1</f>
        <v>0</v>
      </c>
      <c r="AE615" s="58">
        <f>G615*(1-1)</f>
        <v>0</v>
      </c>
      <c r="AL615" s="58">
        <f>F615*AD615</f>
        <v>0</v>
      </c>
      <c r="AM615" s="58">
        <f>F615*AE615</f>
        <v>0</v>
      </c>
      <c r="AN615" s="59" t="s">
        <v>1618</v>
      </c>
      <c r="AO615" s="59" t="s">
        <v>1632</v>
      </c>
      <c r="AP615" s="47" t="s">
        <v>1639</v>
      </c>
    </row>
    <row r="616" spans="1:42" x14ac:dyDescent="0.2">
      <c r="D616" s="60" t="s">
        <v>1307</v>
      </c>
      <c r="F616" s="61">
        <v>4.18</v>
      </c>
    </row>
    <row r="617" spans="1:42" x14ac:dyDescent="0.2">
      <c r="A617" s="55" t="s">
        <v>313</v>
      </c>
      <c r="B617" s="55" t="s">
        <v>1173</v>
      </c>
      <c r="C617" s="55" t="s">
        <v>1213</v>
      </c>
      <c r="D617" s="55" t="s">
        <v>1308</v>
      </c>
      <c r="E617" s="55" t="s">
        <v>1575</v>
      </c>
      <c r="F617" s="56">
        <v>0.08</v>
      </c>
      <c r="G617" s="56">
        <v>0</v>
      </c>
      <c r="H617" s="56">
        <f>ROUND(F617*AD617,2)</f>
        <v>0</v>
      </c>
      <c r="I617" s="56">
        <f>J617-H617</f>
        <v>0</v>
      </c>
      <c r="J617" s="56">
        <f>ROUND(F617*G617,2)</f>
        <v>0</v>
      </c>
      <c r="K617" s="56">
        <v>0</v>
      </c>
      <c r="L617" s="56">
        <f>F617*K617</f>
        <v>0</v>
      </c>
      <c r="M617" s="57" t="s">
        <v>11</v>
      </c>
      <c r="N617" s="56">
        <f>IF(M617="5",I617,0)</f>
        <v>0</v>
      </c>
      <c r="Y617" s="56">
        <f>IF(AC617=0,J617,0)</f>
        <v>0</v>
      </c>
      <c r="Z617" s="56">
        <f>IF(AC617=15,J617,0)</f>
        <v>0</v>
      </c>
      <c r="AA617" s="56">
        <f>IF(AC617=21,J617,0)</f>
        <v>0</v>
      </c>
      <c r="AC617" s="58">
        <v>21</v>
      </c>
      <c r="AD617" s="58">
        <f>G617*0</f>
        <v>0</v>
      </c>
      <c r="AE617" s="58">
        <f>G617*(1-0)</f>
        <v>0</v>
      </c>
      <c r="AL617" s="58">
        <f>F617*AD617</f>
        <v>0</v>
      </c>
      <c r="AM617" s="58">
        <f>F617*AE617</f>
        <v>0</v>
      </c>
      <c r="AN617" s="59" t="s">
        <v>1618</v>
      </c>
      <c r="AO617" s="59" t="s">
        <v>1632</v>
      </c>
      <c r="AP617" s="47" t="s">
        <v>1639</v>
      </c>
    </row>
    <row r="618" spans="1:42" x14ac:dyDescent="0.2">
      <c r="D618" s="60" t="s">
        <v>1309</v>
      </c>
      <c r="F618" s="61">
        <v>0.08</v>
      </c>
    </row>
    <row r="619" spans="1:42" x14ac:dyDescent="0.2">
      <c r="A619" s="52"/>
      <c r="B619" s="53" t="s">
        <v>1173</v>
      </c>
      <c r="C619" s="53" t="s">
        <v>775</v>
      </c>
      <c r="D619" s="248" t="s">
        <v>1310</v>
      </c>
      <c r="E619" s="249"/>
      <c r="F619" s="249"/>
      <c r="G619" s="249"/>
      <c r="H619" s="54">
        <f>SUM(H620:H640)</f>
        <v>0</v>
      </c>
      <c r="I619" s="54">
        <f>SUM(I620:I640)</f>
        <v>0</v>
      </c>
      <c r="J619" s="54">
        <f>H619+I619</f>
        <v>0</v>
      </c>
      <c r="K619" s="47"/>
      <c r="L619" s="54">
        <f>SUM(L620:L640)</f>
        <v>0.39156380000000002</v>
      </c>
      <c r="O619" s="54">
        <f>IF(P619="PR",J619,SUM(N620:N640))</f>
        <v>0</v>
      </c>
      <c r="P619" s="47" t="s">
        <v>1602</v>
      </c>
      <c r="Q619" s="54">
        <f>IF(P619="HS",H619,0)</f>
        <v>0</v>
      </c>
      <c r="R619" s="54">
        <f>IF(P619="HS",I619-O619,0)</f>
        <v>0</v>
      </c>
      <c r="S619" s="54">
        <f>IF(P619="PS",H619,0)</f>
        <v>0</v>
      </c>
      <c r="T619" s="54">
        <f>IF(P619="PS",I619-O619,0)</f>
        <v>0</v>
      </c>
      <c r="U619" s="54">
        <f>IF(P619="MP",H619,0)</f>
        <v>0</v>
      </c>
      <c r="V619" s="54">
        <f>IF(P619="MP",I619-O619,0)</f>
        <v>0</v>
      </c>
      <c r="W619" s="54">
        <f>IF(P619="OM",H619,0)</f>
        <v>0</v>
      </c>
      <c r="X619" s="47" t="s">
        <v>1173</v>
      </c>
      <c r="AH619" s="54">
        <f>SUM(Y620:Y640)</f>
        <v>0</v>
      </c>
      <c r="AI619" s="54">
        <f>SUM(Z620:Z640)</f>
        <v>0</v>
      </c>
      <c r="AJ619" s="54">
        <f>SUM(AA620:AA640)</f>
        <v>0</v>
      </c>
    </row>
    <row r="620" spans="1:42" x14ac:dyDescent="0.2">
      <c r="A620" s="55" t="s">
        <v>314</v>
      </c>
      <c r="B620" s="55" t="s">
        <v>1173</v>
      </c>
      <c r="C620" s="55" t="s">
        <v>1214</v>
      </c>
      <c r="D620" s="55" t="s">
        <v>1311</v>
      </c>
      <c r="E620" s="55" t="s">
        <v>1574</v>
      </c>
      <c r="F620" s="56">
        <v>18.79</v>
      </c>
      <c r="G620" s="56">
        <v>0</v>
      </c>
      <c r="H620" s="56">
        <f>ROUND(F620*AD620,2)</f>
        <v>0</v>
      </c>
      <c r="I620" s="56">
        <f>J620-H620</f>
        <v>0</v>
      </c>
      <c r="J620" s="56">
        <f>ROUND(F620*G620,2)</f>
        <v>0</v>
      </c>
      <c r="K620" s="56">
        <v>0</v>
      </c>
      <c r="L620" s="56">
        <f>F620*K620</f>
        <v>0</v>
      </c>
      <c r="M620" s="57" t="s">
        <v>7</v>
      </c>
      <c r="N620" s="56">
        <f>IF(M620="5",I620,0)</f>
        <v>0</v>
      </c>
      <c r="Y620" s="56">
        <f>IF(AC620=0,J620,0)</f>
        <v>0</v>
      </c>
      <c r="Z620" s="56">
        <f>IF(AC620=15,J620,0)</f>
        <v>0</v>
      </c>
      <c r="AA620" s="56">
        <f>IF(AC620=21,J620,0)</f>
        <v>0</v>
      </c>
      <c r="AC620" s="58">
        <v>21</v>
      </c>
      <c r="AD620" s="58">
        <f>G620*0.334494773519164</f>
        <v>0</v>
      </c>
      <c r="AE620" s="58">
        <f>G620*(1-0.334494773519164)</f>
        <v>0</v>
      </c>
      <c r="AL620" s="58">
        <f>F620*AD620</f>
        <v>0</v>
      </c>
      <c r="AM620" s="58">
        <f>F620*AE620</f>
        <v>0</v>
      </c>
      <c r="AN620" s="59" t="s">
        <v>1619</v>
      </c>
      <c r="AO620" s="59" t="s">
        <v>1633</v>
      </c>
      <c r="AP620" s="47" t="s">
        <v>1639</v>
      </c>
    </row>
    <row r="621" spans="1:42" x14ac:dyDescent="0.2">
      <c r="D621" s="60" t="s">
        <v>1440</v>
      </c>
      <c r="F621" s="61">
        <v>18.79</v>
      </c>
    </row>
    <row r="622" spans="1:42" x14ac:dyDescent="0.2">
      <c r="A622" s="55" t="s">
        <v>315</v>
      </c>
      <c r="B622" s="55" t="s">
        <v>1173</v>
      </c>
      <c r="C622" s="55" t="s">
        <v>1215</v>
      </c>
      <c r="D622" s="55" t="s">
        <v>1730</v>
      </c>
      <c r="E622" s="55" t="s">
        <v>1574</v>
      </c>
      <c r="F622" s="56">
        <v>18.79</v>
      </c>
      <c r="G622" s="56">
        <v>0</v>
      </c>
      <c r="H622" s="56">
        <f>ROUND(F622*AD622,2)</f>
        <v>0</v>
      </c>
      <c r="I622" s="56">
        <f>J622-H622</f>
        <v>0</v>
      </c>
      <c r="J622" s="56">
        <f>ROUND(F622*G622,2)</f>
        <v>0</v>
      </c>
      <c r="K622" s="56">
        <v>1.1E-4</v>
      </c>
      <c r="L622" s="56">
        <f>F622*K622</f>
        <v>2.0669E-3</v>
      </c>
      <c r="M622" s="57" t="s">
        <v>7</v>
      </c>
      <c r="N622" s="56">
        <f>IF(M622="5",I622,0)</f>
        <v>0</v>
      </c>
      <c r="Y622" s="56">
        <f>IF(AC622=0,J622,0)</f>
        <v>0</v>
      </c>
      <c r="Z622" s="56">
        <f>IF(AC622=15,J622,0)</f>
        <v>0</v>
      </c>
      <c r="AA622" s="56">
        <f>IF(AC622=21,J622,0)</f>
        <v>0</v>
      </c>
      <c r="AC622" s="58">
        <v>21</v>
      </c>
      <c r="AD622" s="58">
        <f>G622*0.75</f>
        <v>0</v>
      </c>
      <c r="AE622" s="58">
        <f>G622*(1-0.75)</f>
        <v>0</v>
      </c>
      <c r="AL622" s="58">
        <f>F622*AD622</f>
        <v>0</v>
      </c>
      <c r="AM622" s="58">
        <f>F622*AE622</f>
        <v>0</v>
      </c>
      <c r="AN622" s="59" t="s">
        <v>1619</v>
      </c>
      <c r="AO622" s="59" t="s">
        <v>1633</v>
      </c>
      <c r="AP622" s="47" t="s">
        <v>1639</v>
      </c>
    </row>
    <row r="623" spans="1:42" x14ac:dyDescent="0.2">
      <c r="D623" s="60" t="s">
        <v>1438</v>
      </c>
      <c r="F623" s="61">
        <v>18.79</v>
      </c>
    </row>
    <row r="624" spans="1:42" x14ac:dyDescent="0.2">
      <c r="A624" s="55" t="s">
        <v>316</v>
      </c>
      <c r="B624" s="55" t="s">
        <v>1173</v>
      </c>
      <c r="C624" s="55" t="s">
        <v>1216</v>
      </c>
      <c r="D624" s="124" t="s">
        <v>1725</v>
      </c>
      <c r="E624" s="55" t="s">
        <v>1574</v>
      </c>
      <c r="F624" s="56">
        <v>18.79</v>
      </c>
      <c r="G624" s="56">
        <v>0</v>
      </c>
      <c r="H624" s="56">
        <f>ROUND(F624*AD624,2)</f>
        <v>0</v>
      </c>
      <c r="I624" s="56">
        <f>J624-H624</f>
        <v>0</v>
      </c>
      <c r="J624" s="56">
        <f>ROUND(F624*G624,2)</f>
        <v>0</v>
      </c>
      <c r="K624" s="56">
        <v>3.5000000000000001E-3</v>
      </c>
      <c r="L624" s="56">
        <f>F624*K624</f>
        <v>6.5765000000000004E-2</v>
      </c>
      <c r="M624" s="57" t="s">
        <v>7</v>
      </c>
      <c r="N624" s="56">
        <f>IF(M624="5",I624,0)</f>
        <v>0</v>
      </c>
      <c r="Y624" s="56">
        <f>IF(AC624=0,J624,0)</f>
        <v>0</v>
      </c>
      <c r="Z624" s="56">
        <f>IF(AC624=15,J624,0)</f>
        <v>0</v>
      </c>
      <c r="AA624" s="56">
        <f>IF(AC624=21,J624,0)</f>
        <v>0</v>
      </c>
      <c r="AC624" s="58">
        <v>21</v>
      </c>
      <c r="AD624" s="58">
        <f>G624*0.315275310834813</f>
        <v>0</v>
      </c>
      <c r="AE624" s="58">
        <f>G624*(1-0.315275310834813)</f>
        <v>0</v>
      </c>
      <c r="AL624" s="58">
        <f>F624*AD624</f>
        <v>0</v>
      </c>
      <c r="AM624" s="58">
        <f>F624*AE624</f>
        <v>0</v>
      </c>
      <c r="AN624" s="59" t="s">
        <v>1619</v>
      </c>
      <c r="AO624" s="59" t="s">
        <v>1633</v>
      </c>
      <c r="AP624" s="47" t="s">
        <v>1639</v>
      </c>
    </row>
    <row r="625" spans="1:42" x14ac:dyDescent="0.2">
      <c r="D625" s="60" t="s">
        <v>1438</v>
      </c>
      <c r="F625" s="61">
        <v>18.79</v>
      </c>
    </row>
    <row r="626" spans="1:42" x14ac:dyDescent="0.2">
      <c r="A626" s="62" t="s">
        <v>317</v>
      </c>
      <c r="B626" s="62" t="s">
        <v>1173</v>
      </c>
      <c r="C626" s="62" t="s">
        <v>1217</v>
      </c>
      <c r="D626" s="125" t="s">
        <v>1726</v>
      </c>
      <c r="E626" s="62" t="s">
        <v>1574</v>
      </c>
      <c r="F626" s="63">
        <v>19.73</v>
      </c>
      <c r="G626" s="63">
        <v>0</v>
      </c>
      <c r="H626" s="63">
        <f>ROUND(F626*AD626,2)</f>
        <v>0</v>
      </c>
      <c r="I626" s="63">
        <f>J626-H626</f>
        <v>0</v>
      </c>
      <c r="J626" s="63">
        <f>ROUND(F626*G626,2)</f>
        <v>0</v>
      </c>
      <c r="K626" s="63">
        <v>1.6E-2</v>
      </c>
      <c r="L626" s="63">
        <f>F626*K626</f>
        <v>0.31568000000000002</v>
      </c>
      <c r="M626" s="64" t="s">
        <v>1598</v>
      </c>
      <c r="N626" s="63">
        <f>IF(M626="5",I626,0)</f>
        <v>0</v>
      </c>
      <c r="Y626" s="63">
        <f>IF(AC626=0,J626,0)</f>
        <v>0</v>
      </c>
      <c r="Z626" s="63">
        <f>IF(AC626=15,J626,0)</f>
        <v>0</v>
      </c>
      <c r="AA626" s="63">
        <f>IF(AC626=21,J626,0)</f>
        <v>0</v>
      </c>
      <c r="AC626" s="58">
        <v>21</v>
      </c>
      <c r="AD626" s="58">
        <f>G626*1</f>
        <v>0</v>
      </c>
      <c r="AE626" s="58">
        <f>G626*(1-1)</f>
        <v>0</v>
      </c>
      <c r="AL626" s="58">
        <f>F626*AD626</f>
        <v>0</v>
      </c>
      <c r="AM626" s="58">
        <f>F626*AE626</f>
        <v>0</v>
      </c>
      <c r="AN626" s="59" t="s">
        <v>1619</v>
      </c>
      <c r="AO626" s="59" t="s">
        <v>1633</v>
      </c>
      <c r="AP626" s="47" t="s">
        <v>1639</v>
      </c>
    </row>
    <row r="627" spans="1:42" x14ac:dyDescent="0.2">
      <c r="D627" s="60" t="s">
        <v>1441</v>
      </c>
      <c r="F627" s="61">
        <v>19.73</v>
      </c>
    </row>
    <row r="628" spans="1:42" x14ac:dyDescent="0.2">
      <c r="A628" s="55" t="s">
        <v>318</v>
      </c>
      <c r="B628" s="55" t="s">
        <v>1173</v>
      </c>
      <c r="C628" s="55" t="s">
        <v>1218</v>
      </c>
      <c r="D628" s="55" t="s">
        <v>1314</v>
      </c>
      <c r="E628" s="55" t="s">
        <v>1574</v>
      </c>
      <c r="F628" s="56">
        <v>18.79</v>
      </c>
      <c r="G628" s="56">
        <v>0</v>
      </c>
      <c r="H628" s="56">
        <f>ROUND(F628*AD628,2)</f>
        <v>0</v>
      </c>
      <c r="I628" s="56">
        <f>J628-H628</f>
        <v>0</v>
      </c>
      <c r="J628" s="56">
        <f>ROUND(F628*G628,2)</f>
        <v>0</v>
      </c>
      <c r="K628" s="56">
        <v>1.1E-4</v>
      </c>
      <c r="L628" s="56">
        <f>F628*K628</f>
        <v>2.0669E-3</v>
      </c>
      <c r="M628" s="57" t="s">
        <v>7</v>
      </c>
      <c r="N628" s="56">
        <f>IF(M628="5",I628,0)</f>
        <v>0</v>
      </c>
      <c r="Y628" s="56">
        <f>IF(AC628=0,J628,0)</f>
        <v>0</v>
      </c>
      <c r="Z628" s="56">
        <f>IF(AC628=15,J628,0)</f>
        <v>0</v>
      </c>
      <c r="AA628" s="56">
        <f>IF(AC628=21,J628,0)</f>
        <v>0</v>
      </c>
      <c r="AC628" s="58">
        <v>21</v>
      </c>
      <c r="AD628" s="58">
        <f>G628*1</f>
        <v>0</v>
      </c>
      <c r="AE628" s="58">
        <f>G628*(1-1)</f>
        <v>0</v>
      </c>
      <c r="AL628" s="58">
        <f>F628*AD628</f>
        <v>0</v>
      </c>
      <c r="AM628" s="58">
        <f>F628*AE628</f>
        <v>0</v>
      </c>
      <c r="AN628" s="59" t="s">
        <v>1619</v>
      </c>
      <c r="AO628" s="59" t="s">
        <v>1633</v>
      </c>
      <c r="AP628" s="47" t="s">
        <v>1639</v>
      </c>
    </row>
    <row r="629" spans="1:42" x14ac:dyDescent="0.2">
      <c r="D629" s="60" t="s">
        <v>1438</v>
      </c>
      <c r="F629" s="61">
        <v>18.79</v>
      </c>
    </row>
    <row r="630" spans="1:42" x14ac:dyDescent="0.2">
      <c r="A630" s="55" t="s">
        <v>319</v>
      </c>
      <c r="B630" s="55" t="s">
        <v>1173</v>
      </c>
      <c r="C630" s="55" t="s">
        <v>1219</v>
      </c>
      <c r="D630" s="55" t="s">
        <v>1315</v>
      </c>
      <c r="E630" s="55" t="s">
        <v>1579</v>
      </c>
      <c r="F630" s="56">
        <v>19</v>
      </c>
      <c r="G630" s="56">
        <v>0</v>
      </c>
      <c r="H630" s="56">
        <f>ROUND(F630*AD630,2)</f>
        <v>0</v>
      </c>
      <c r="I630" s="56">
        <f>J630-H630</f>
        <v>0</v>
      </c>
      <c r="J630" s="56">
        <f>ROUND(F630*G630,2)</f>
        <v>0</v>
      </c>
      <c r="K630" s="56">
        <v>0</v>
      </c>
      <c r="L630" s="56">
        <f>F630*K630</f>
        <v>0</v>
      </c>
      <c r="M630" s="57" t="s">
        <v>7</v>
      </c>
      <c r="N630" s="56">
        <f>IF(M630="5",I630,0)</f>
        <v>0</v>
      </c>
      <c r="Y630" s="56">
        <f>IF(AC630=0,J630,0)</f>
        <v>0</v>
      </c>
      <c r="Z630" s="56">
        <f>IF(AC630=15,J630,0)</f>
        <v>0</v>
      </c>
      <c r="AA630" s="56">
        <f>IF(AC630=21,J630,0)</f>
        <v>0</v>
      </c>
      <c r="AC630" s="58">
        <v>21</v>
      </c>
      <c r="AD630" s="58">
        <f>G630*0</f>
        <v>0</v>
      </c>
      <c r="AE630" s="58">
        <f>G630*(1-0)</f>
        <v>0</v>
      </c>
      <c r="AL630" s="58">
        <f>F630*AD630</f>
        <v>0</v>
      </c>
      <c r="AM630" s="58">
        <f>F630*AE630</f>
        <v>0</v>
      </c>
      <c r="AN630" s="59" t="s">
        <v>1619</v>
      </c>
      <c r="AO630" s="59" t="s">
        <v>1633</v>
      </c>
      <c r="AP630" s="47" t="s">
        <v>1639</v>
      </c>
    </row>
    <row r="631" spans="1:42" x14ac:dyDescent="0.2">
      <c r="D631" s="60" t="s">
        <v>1442</v>
      </c>
      <c r="F631" s="61">
        <v>12</v>
      </c>
    </row>
    <row r="632" spans="1:42" x14ac:dyDescent="0.2">
      <c r="D632" s="60" t="s">
        <v>1443</v>
      </c>
      <c r="F632" s="61">
        <v>2.2000000000000002</v>
      </c>
    </row>
    <row r="633" spans="1:42" x14ac:dyDescent="0.2">
      <c r="D633" s="60" t="s">
        <v>1444</v>
      </c>
      <c r="F633" s="61">
        <v>4.8</v>
      </c>
    </row>
    <row r="634" spans="1:42" x14ac:dyDescent="0.2">
      <c r="A634" s="55" t="s">
        <v>320</v>
      </c>
      <c r="B634" s="55" t="s">
        <v>1173</v>
      </c>
      <c r="C634" s="55" t="s">
        <v>1220</v>
      </c>
      <c r="D634" s="55" t="s">
        <v>1319</v>
      </c>
      <c r="E634" s="55" t="s">
        <v>1579</v>
      </c>
      <c r="F634" s="56">
        <v>2.31</v>
      </c>
      <c r="G634" s="56">
        <v>0</v>
      </c>
      <c r="H634" s="56">
        <f>ROUND(F634*AD634,2)</f>
        <v>0</v>
      </c>
      <c r="I634" s="56">
        <f>J634-H634</f>
        <v>0</v>
      </c>
      <c r="J634" s="56">
        <f>ROUND(F634*G634,2)</f>
        <v>0</v>
      </c>
      <c r="K634" s="56">
        <v>2.9999999999999997E-4</v>
      </c>
      <c r="L634" s="56">
        <f>F634*K634</f>
        <v>6.9299999999999993E-4</v>
      </c>
      <c r="M634" s="57" t="s">
        <v>7</v>
      </c>
      <c r="N634" s="56">
        <f>IF(M634="5",I634,0)</f>
        <v>0</v>
      </c>
      <c r="Y634" s="56">
        <f>IF(AC634=0,J634,0)</f>
        <v>0</v>
      </c>
      <c r="Z634" s="56">
        <f>IF(AC634=15,J634,0)</f>
        <v>0</v>
      </c>
      <c r="AA634" s="56">
        <f>IF(AC634=21,J634,0)</f>
        <v>0</v>
      </c>
      <c r="AC634" s="58">
        <v>21</v>
      </c>
      <c r="AD634" s="58">
        <f>G634*1</f>
        <v>0</v>
      </c>
      <c r="AE634" s="58">
        <f>G634*(1-1)</f>
        <v>0</v>
      </c>
      <c r="AL634" s="58">
        <f>F634*AD634</f>
        <v>0</v>
      </c>
      <c r="AM634" s="58">
        <f>F634*AE634</f>
        <v>0</v>
      </c>
      <c r="AN634" s="59" t="s">
        <v>1619</v>
      </c>
      <c r="AO634" s="59" t="s">
        <v>1633</v>
      </c>
      <c r="AP634" s="47" t="s">
        <v>1639</v>
      </c>
    </row>
    <row r="635" spans="1:42" x14ac:dyDescent="0.2">
      <c r="D635" s="60" t="s">
        <v>1445</v>
      </c>
      <c r="F635" s="61">
        <v>2.31</v>
      </c>
    </row>
    <row r="636" spans="1:42" x14ac:dyDescent="0.2">
      <c r="A636" s="55" t="s">
        <v>321</v>
      </c>
      <c r="B636" s="55" t="s">
        <v>1173</v>
      </c>
      <c r="C636" s="55" t="s">
        <v>1221</v>
      </c>
      <c r="D636" s="55" t="s">
        <v>1321</v>
      </c>
      <c r="E636" s="55" t="s">
        <v>1579</v>
      </c>
      <c r="F636" s="56">
        <v>12.6</v>
      </c>
      <c r="G636" s="56">
        <v>0</v>
      </c>
      <c r="H636" s="56">
        <f>ROUND(F636*AD636,2)</f>
        <v>0</v>
      </c>
      <c r="I636" s="56">
        <f>J636-H636</f>
        <v>0</v>
      </c>
      <c r="J636" s="56">
        <f>ROUND(F636*G636,2)</f>
        <v>0</v>
      </c>
      <c r="K636" s="56">
        <v>2.9999999999999997E-4</v>
      </c>
      <c r="L636" s="56">
        <f>F636*K636</f>
        <v>3.7799999999999995E-3</v>
      </c>
      <c r="M636" s="57" t="s">
        <v>7</v>
      </c>
      <c r="N636" s="56">
        <f>IF(M636="5",I636,0)</f>
        <v>0</v>
      </c>
      <c r="Y636" s="56">
        <f>IF(AC636=0,J636,0)</f>
        <v>0</v>
      </c>
      <c r="Z636" s="56">
        <f>IF(AC636=15,J636,0)</f>
        <v>0</v>
      </c>
      <c r="AA636" s="56">
        <f>IF(AC636=21,J636,0)</f>
        <v>0</v>
      </c>
      <c r="AC636" s="58">
        <v>21</v>
      </c>
      <c r="AD636" s="58">
        <f>G636*1</f>
        <v>0</v>
      </c>
      <c r="AE636" s="58">
        <f>G636*(1-1)</f>
        <v>0</v>
      </c>
      <c r="AL636" s="58">
        <f>F636*AD636</f>
        <v>0</v>
      </c>
      <c r="AM636" s="58">
        <f>F636*AE636</f>
        <v>0</v>
      </c>
      <c r="AN636" s="59" t="s">
        <v>1619</v>
      </c>
      <c r="AO636" s="59" t="s">
        <v>1633</v>
      </c>
      <c r="AP636" s="47" t="s">
        <v>1639</v>
      </c>
    </row>
    <row r="637" spans="1:42" x14ac:dyDescent="0.2">
      <c r="D637" s="60" t="s">
        <v>1446</v>
      </c>
      <c r="F637" s="61">
        <v>12.6</v>
      </c>
    </row>
    <row r="638" spans="1:42" x14ac:dyDescent="0.2">
      <c r="A638" s="55" t="s">
        <v>322</v>
      </c>
      <c r="B638" s="55" t="s">
        <v>1173</v>
      </c>
      <c r="C638" s="55" t="s">
        <v>1222</v>
      </c>
      <c r="D638" s="55" t="s">
        <v>1323</v>
      </c>
      <c r="E638" s="55" t="s">
        <v>1579</v>
      </c>
      <c r="F638" s="56">
        <v>5.04</v>
      </c>
      <c r="G638" s="56">
        <v>0</v>
      </c>
      <c r="H638" s="56">
        <f>ROUND(F638*AD638,2)</f>
        <v>0</v>
      </c>
      <c r="I638" s="56">
        <f>J638-H638</f>
        <v>0</v>
      </c>
      <c r="J638" s="56">
        <f>ROUND(F638*G638,2)</f>
        <v>0</v>
      </c>
      <c r="K638" s="56">
        <v>2.9999999999999997E-4</v>
      </c>
      <c r="L638" s="56">
        <f>F638*K638</f>
        <v>1.5119999999999999E-3</v>
      </c>
      <c r="M638" s="57" t="s">
        <v>7</v>
      </c>
      <c r="N638" s="56">
        <f>IF(M638="5",I638,0)</f>
        <v>0</v>
      </c>
      <c r="Y638" s="56">
        <f>IF(AC638=0,J638,0)</f>
        <v>0</v>
      </c>
      <c r="Z638" s="56">
        <f>IF(AC638=15,J638,0)</f>
        <v>0</v>
      </c>
      <c r="AA638" s="56">
        <f>IF(AC638=21,J638,0)</f>
        <v>0</v>
      </c>
      <c r="AC638" s="58">
        <v>21</v>
      </c>
      <c r="AD638" s="58">
        <f>G638*1</f>
        <v>0</v>
      </c>
      <c r="AE638" s="58">
        <f>G638*(1-1)</f>
        <v>0</v>
      </c>
      <c r="AL638" s="58">
        <f>F638*AD638</f>
        <v>0</v>
      </c>
      <c r="AM638" s="58">
        <f>F638*AE638</f>
        <v>0</v>
      </c>
      <c r="AN638" s="59" t="s">
        <v>1619</v>
      </c>
      <c r="AO638" s="59" t="s">
        <v>1633</v>
      </c>
      <c r="AP638" s="47" t="s">
        <v>1639</v>
      </c>
    </row>
    <row r="639" spans="1:42" x14ac:dyDescent="0.2">
      <c r="D639" s="60" t="s">
        <v>1324</v>
      </c>
      <c r="F639" s="61">
        <v>5.04</v>
      </c>
    </row>
    <row r="640" spans="1:42" x14ac:dyDescent="0.2">
      <c r="A640" s="55" t="s">
        <v>323</v>
      </c>
      <c r="B640" s="55" t="s">
        <v>1173</v>
      </c>
      <c r="C640" s="55" t="s">
        <v>1223</v>
      </c>
      <c r="D640" s="55" t="s">
        <v>1325</v>
      </c>
      <c r="E640" s="55" t="s">
        <v>1575</v>
      </c>
      <c r="F640" s="56">
        <v>0.39</v>
      </c>
      <c r="G640" s="56">
        <v>0</v>
      </c>
      <c r="H640" s="56">
        <f>ROUND(F640*AD640,2)</f>
        <v>0</v>
      </c>
      <c r="I640" s="56">
        <f>J640-H640</f>
        <v>0</v>
      </c>
      <c r="J640" s="56">
        <f>ROUND(F640*G640,2)</f>
        <v>0</v>
      </c>
      <c r="K640" s="56">
        <v>0</v>
      </c>
      <c r="L640" s="56">
        <f>F640*K640</f>
        <v>0</v>
      </c>
      <c r="M640" s="57" t="s">
        <v>11</v>
      </c>
      <c r="N640" s="56">
        <f>IF(M640="5",I640,0)</f>
        <v>0</v>
      </c>
      <c r="Y640" s="56">
        <f>IF(AC640=0,J640,0)</f>
        <v>0</v>
      </c>
      <c r="Z640" s="56">
        <f>IF(AC640=15,J640,0)</f>
        <v>0</v>
      </c>
      <c r="AA640" s="56">
        <f>IF(AC640=21,J640,0)</f>
        <v>0</v>
      </c>
      <c r="AC640" s="58">
        <v>21</v>
      </c>
      <c r="AD640" s="58">
        <f>G640*0</f>
        <v>0</v>
      </c>
      <c r="AE640" s="58">
        <f>G640*(1-0)</f>
        <v>0</v>
      </c>
      <c r="AL640" s="58">
        <f>F640*AD640</f>
        <v>0</v>
      </c>
      <c r="AM640" s="58">
        <f>F640*AE640</f>
        <v>0</v>
      </c>
      <c r="AN640" s="59" t="s">
        <v>1619</v>
      </c>
      <c r="AO640" s="59" t="s">
        <v>1633</v>
      </c>
      <c r="AP640" s="47" t="s">
        <v>1639</v>
      </c>
    </row>
    <row r="641" spans="1:42" x14ac:dyDescent="0.2">
      <c r="D641" s="60" t="s">
        <v>1447</v>
      </c>
      <c r="F641" s="61">
        <v>0.39</v>
      </c>
    </row>
    <row r="642" spans="1:42" x14ac:dyDescent="0.2">
      <c r="A642" s="52"/>
      <c r="B642" s="53" t="s">
        <v>1173</v>
      </c>
      <c r="C642" s="53" t="s">
        <v>778</v>
      </c>
      <c r="D642" s="248" t="s">
        <v>1327</v>
      </c>
      <c r="E642" s="249"/>
      <c r="F642" s="249"/>
      <c r="G642" s="249"/>
      <c r="H642" s="54">
        <f>SUM(H643:H645)</f>
        <v>0</v>
      </c>
      <c r="I642" s="54">
        <f>SUM(I643:I645)</f>
        <v>0</v>
      </c>
      <c r="J642" s="54">
        <f>H642+I642</f>
        <v>0</v>
      </c>
      <c r="K642" s="47"/>
      <c r="L642" s="54">
        <f>SUM(L643:L645)</f>
        <v>8.7779999999999987E-4</v>
      </c>
      <c r="O642" s="54">
        <f>IF(P642="PR",J642,SUM(N643:N645))</f>
        <v>0</v>
      </c>
      <c r="P642" s="47" t="s">
        <v>1602</v>
      </c>
      <c r="Q642" s="54">
        <f>IF(P642="HS",H642,0)</f>
        <v>0</v>
      </c>
      <c r="R642" s="54">
        <f>IF(P642="HS",I642-O642,0)</f>
        <v>0</v>
      </c>
      <c r="S642" s="54">
        <f>IF(P642="PS",H642,0)</f>
        <v>0</v>
      </c>
      <c r="T642" s="54">
        <f>IF(P642="PS",I642-O642,0)</f>
        <v>0</v>
      </c>
      <c r="U642" s="54">
        <f>IF(P642="MP",H642,0)</f>
        <v>0</v>
      </c>
      <c r="V642" s="54">
        <f>IF(P642="MP",I642-O642,0)</f>
        <v>0</v>
      </c>
      <c r="W642" s="54">
        <f>IF(P642="OM",H642,0)</f>
        <v>0</v>
      </c>
      <c r="X642" s="47" t="s">
        <v>1173</v>
      </c>
      <c r="AH642" s="54">
        <f>SUM(Y643:Y645)</f>
        <v>0</v>
      </c>
      <c r="AI642" s="54">
        <f>SUM(Z643:Z645)</f>
        <v>0</v>
      </c>
      <c r="AJ642" s="54">
        <f>SUM(AA643:AA645)</f>
        <v>0</v>
      </c>
    </row>
    <row r="643" spans="1:42" x14ac:dyDescent="0.2">
      <c r="A643" s="55" t="s">
        <v>324</v>
      </c>
      <c r="B643" s="55" t="s">
        <v>1173</v>
      </c>
      <c r="C643" s="55" t="s">
        <v>1224</v>
      </c>
      <c r="D643" s="55" t="s">
        <v>1328</v>
      </c>
      <c r="E643" s="55" t="s">
        <v>1574</v>
      </c>
      <c r="F643" s="56">
        <v>4.18</v>
      </c>
      <c r="G643" s="56">
        <v>0</v>
      </c>
      <c r="H643" s="56">
        <f>ROUND(F643*AD643,2)</f>
        <v>0</v>
      </c>
      <c r="I643" s="56">
        <f>J643-H643</f>
        <v>0</v>
      </c>
      <c r="J643" s="56">
        <f>ROUND(F643*G643,2)</f>
        <v>0</v>
      </c>
      <c r="K643" s="56">
        <v>6.9999999999999994E-5</v>
      </c>
      <c r="L643" s="56">
        <f>F643*K643</f>
        <v>2.9259999999999996E-4</v>
      </c>
      <c r="M643" s="57" t="s">
        <v>7</v>
      </c>
      <c r="N643" s="56">
        <f>IF(M643="5",I643,0)</f>
        <v>0</v>
      </c>
      <c r="Y643" s="56">
        <f>IF(AC643=0,J643,0)</f>
        <v>0</v>
      </c>
      <c r="Z643" s="56">
        <f>IF(AC643=15,J643,0)</f>
        <v>0</v>
      </c>
      <c r="AA643" s="56">
        <f>IF(AC643=21,J643,0)</f>
        <v>0</v>
      </c>
      <c r="AC643" s="58">
        <v>21</v>
      </c>
      <c r="AD643" s="58">
        <f>G643*0.30859375</f>
        <v>0</v>
      </c>
      <c r="AE643" s="58">
        <f>G643*(1-0.30859375)</f>
        <v>0</v>
      </c>
      <c r="AL643" s="58">
        <f>F643*AD643</f>
        <v>0</v>
      </c>
      <c r="AM643" s="58">
        <f>F643*AE643</f>
        <v>0</v>
      </c>
      <c r="AN643" s="59" t="s">
        <v>1620</v>
      </c>
      <c r="AO643" s="59" t="s">
        <v>1633</v>
      </c>
      <c r="AP643" s="47" t="s">
        <v>1639</v>
      </c>
    </row>
    <row r="644" spans="1:42" x14ac:dyDescent="0.2">
      <c r="D644" s="60" t="s">
        <v>1329</v>
      </c>
      <c r="F644" s="61">
        <v>4.18</v>
      </c>
    </row>
    <row r="645" spans="1:42" x14ac:dyDescent="0.2">
      <c r="A645" s="55" t="s">
        <v>325</v>
      </c>
      <c r="B645" s="55" t="s">
        <v>1173</v>
      </c>
      <c r="C645" s="55" t="s">
        <v>1225</v>
      </c>
      <c r="D645" s="55" t="s">
        <v>1728</v>
      </c>
      <c r="E645" s="55" t="s">
        <v>1574</v>
      </c>
      <c r="F645" s="56">
        <v>4.18</v>
      </c>
      <c r="G645" s="56">
        <v>0</v>
      </c>
      <c r="H645" s="56">
        <f>ROUND(F645*AD645,2)</f>
        <v>0</v>
      </c>
      <c r="I645" s="56">
        <f>J645-H645</f>
        <v>0</v>
      </c>
      <c r="J645" s="56">
        <f>ROUND(F645*G645,2)</f>
        <v>0</v>
      </c>
      <c r="K645" s="56">
        <v>1.3999999999999999E-4</v>
      </c>
      <c r="L645" s="56">
        <f>F645*K645</f>
        <v>5.8519999999999991E-4</v>
      </c>
      <c r="M645" s="57" t="s">
        <v>7</v>
      </c>
      <c r="N645" s="56">
        <f>IF(M645="5",I645,0)</f>
        <v>0</v>
      </c>
      <c r="Y645" s="56">
        <f>IF(AC645=0,J645,0)</f>
        <v>0</v>
      </c>
      <c r="Z645" s="56">
        <f>IF(AC645=15,J645,0)</f>
        <v>0</v>
      </c>
      <c r="AA645" s="56">
        <f>IF(AC645=21,J645,0)</f>
        <v>0</v>
      </c>
      <c r="AC645" s="58">
        <v>21</v>
      </c>
      <c r="AD645" s="58">
        <f>G645*0.45045871559633</f>
        <v>0</v>
      </c>
      <c r="AE645" s="58">
        <f>G645*(1-0.45045871559633)</f>
        <v>0</v>
      </c>
      <c r="AL645" s="58">
        <f>F645*AD645</f>
        <v>0</v>
      </c>
      <c r="AM645" s="58">
        <f>F645*AE645</f>
        <v>0</v>
      </c>
      <c r="AN645" s="59" t="s">
        <v>1620</v>
      </c>
      <c r="AO645" s="59" t="s">
        <v>1633</v>
      </c>
      <c r="AP645" s="47" t="s">
        <v>1639</v>
      </c>
    </row>
    <row r="646" spans="1:42" x14ac:dyDescent="0.2">
      <c r="D646" s="60" t="s">
        <v>1329</v>
      </c>
      <c r="F646" s="61">
        <v>4.18</v>
      </c>
    </row>
    <row r="647" spans="1:42" x14ac:dyDescent="0.2">
      <c r="A647" s="52"/>
      <c r="B647" s="53" t="s">
        <v>1173</v>
      </c>
      <c r="C647" s="53" t="s">
        <v>99</v>
      </c>
      <c r="D647" s="248" t="s">
        <v>1330</v>
      </c>
      <c r="E647" s="249"/>
      <c r="F647" s="249"/>
      <c r="G647" s="249"/>
      <c r="H647" s="54">
        <f>SUM(H648:H656)</f>
        <v>0</v>
      </c>
      <c r="I647" s="54">
        <f>SUM(I648:I656)</f>
        <v>0</v>
      </c>
      <c r="J647" s="54">
        <f>H647+I647</f>
        <v>0</v>
      </c>
      <c r="K647" s="47"/>
      <c r="L647" s="54">
        <f>SUM(L648:L656)</f>
        <v>1.84508E-2</v>
      </c>
      <c r="O647" s="54">
        <f>IF(P647="PR",J647,SUM(N648:N656))</f>
        <v>0</v>
      </c>
      <c r="P647" s="47" t="s">
        <v>1601</v>
      </c>
      <c r="Q647" s="54">
        <f>IF(P647="HS",H647,0)</f>
        <v>0</v>
      </c>
      <c r="R647" s="54">
        <f>IF(P647="HS",I647-O647,0)</f>
        <v>0</v>
      </c>
      <c r="S647" s="54">
        <f>IF(P647="PS",H647,0)</f>
        <v>0</v>
      </c>
      <c r="T647" s="54">
        <f>IF(P647="PS",I647-O647,0)</f>
        <v>0</v>
      </c>
      <c r="U647" s="54">
        <f>IF(P647="MP",H647,0)</f>
        <v>0</v>
      </c>
      <c r="V647" s="54">
        <f>IF(P647="MP",I647-O647,0)</f>
        <v>0</v>
      </c>
      <c r="W647" s="54">
        <f>IF(P647="OM",H647,0)</f>
        <v>0</v>
      </c>
      <c r="X647" s="47" t="s">
        <v>1173</v>
      </c>
      <c r="AH647" s="54">
        <f>SUM(Y648:Y656)</f>
        <v>0</v>
      </c>
      <c r="AI647" s="54">
        <f>SUM(Z648:Z656)</f>
        <v>0</v>
      </c>
      <c r="AJ647" s="54">
        <f>SUM(AA648:AA656)</f>
        <v>0</v>
      </c>
    </row>
    <row r="648" spans="1:42" x14ac:dyDescent="0.2">
      <c r="A648" s="55" t="s">
        <v>326</v>
      </c>
      <c r="B648" s="55" t="s">
        <v>1173</v>
      </c>
      <c r="C648" s="55" t="s">
        <v>1226</v>
      </c>
      <c r="D648" s="55" t="s">
        <v>1331</v>
      </c>
      <c r="E648" s="55" t="s">
        <v>1577</v>
      </c>
      <c r="F648" s="56">
        <v>1</v>
      </c>
      <c r="G648" s="56">
        <v>0</v>
      </c>
      <c r="H648" s="56">
        <f>ROUND(F648*AD648,2)</f>
        <v>0</v>
      </c>
      <c r="I648" s="56">
        <f>J648-H648</f>
        <v>0</v>
      </c>
      <c r="J648" s="56">
        <f>ROUND(F648*G648,2)</f>
        <v>0</v>
      </c>
      <c r="K648" s="56">
        <v>0</v>
      </c>
      <c r="L648" s="56">
        <f>F648*K648</f>
        <v>0</v>
      </c>
      <c r="M648" s="57" t="s">
        <v>7</v>
      </c>
      <c r="N648" s="56">
        <f>IF(M648="5",I648,0)</f>
        <v>0</v>
      </c>
      <c r="Y648" s="56">
        <f>IF(AC648=0,J648,0)</f>
        <v>0</v>
      </c>
      <c r="Z648" s="56">
        <f>IF(AC648=15,J648,0)</f>
        <v>0</v>
      </c>
      <c r="AA648" s="56">
        <f>IF(AC648=21,J648,0)</f>
        <v>0</v>
      </c>
      <c r="AC648" s="58">
        <v>21</v>
      </c>
      <c r="AD648" s="58">
        <f>G648*0.297029702970297</f>
        <v>0</v>
      </c>
      <c r="AE648" s="58">
        <f>G648*(1-0.297029702970297)</f>
        <v>0</v>
      </c>
      <c r="AL648" s="58">
        <f>F648*AD648</f>
        <v>0</v>
      </c>
      <c r="AM648" s="58">
        <f>F648*AE648</f>
        <v>0</v>
      </c>
      <c r="AN648" s="59" t="s">
        <v>1621</v>
      </c>
      <c r="AO648" s="59" t="s">
        <v>1634</v>
      </c>
      <c r="AP648" s="47" t="s">
        <v>1639</v>
      </c>
    </row>
    <row r="649" spans="1:42" x14ac:dyDescent="0.2">
      <c r="D649" s="60" t="s">
        <v>1296</v>
      </c>
      <c r="F649" s="61">
        <v>1</v>
      </c>
    </row>
    <row r="650" spans="1:42" x14ac:dyDescent="0.2">
      <c r="A650" s="55" t="s">
        <v>327</v>
      </c>
      <c r="B650" s="55" t="s">
        <v>1173</v>
      </c>
      <c r="C650" s="55" t="s">
        <v>1227</v>
      </c>
      <c r="D650" s="55" t="s">
        <v>1710</v>
      </c>
      <c r="E650" s="55" t="s">
        <v>1577</v>
      </c>
      <c r="F650" s="56">
        <v>1</v>
      </c>
      <c r="G650" s="56">
        <v>0</v>
      </c>
      <c r="H650" s="56">
        <f>ROUND(F650*AD650,2)</f>
        <v>0</v>
      </c>
      <c r="I650" s="56">
        <f>J650-H650</f>
        <v>0</v>
      </c>
      <c r="J650" s="56">
        <f>ROUND(F650*G650,2)</f>
        <v>0</v>
      </c>
      <c r="K650" s="56">
        <v>4.0000000000000002E-4</v>
      </c>
      <c r="L650" s="56">
        <f>F650*K650</f>
        <v>4.0000000000000002E-4</v>
      </c>
      <c r="M650" s="57" t="s">
        <v>7</v>
      </c>
      <c r="N650" s="56">
        <f>IF(M650="5",I650,0)</f>
        <v>0</v>
      </c>
      <c r="Y650" s="56">
        <f>IF(AC650=0,J650,0)</f>
        <v>0</v>
      </c>
      <c r="Z650" s="56">
        <f>IF(AC650=15,J650,0)</f>
        <v>0</v>
      </c>
      <c r="AA650" s="56">
        <f>IF(AC650=21,J650,0)</f>
        <v>0</v>
      </c>
      <c r="AC650" s="58">
        <v>21</v>
      </c>
      <c r="AD650" s="58">
        <f>G650*1</f>
        <v>0</v>
      </c>
      <c r="AE650" s="58">
        <f>G650*(1-1)</f>
        <v>0</v>
      </c>
      <c r="AL650" s="58">
        <f>F650*AD650</f>
        <v>0</v>
      </c>
      <c r="AM650" s="58">
        <f>F650*AE650</f>
        <v>0</v>
      </c>
      <c r="AN650" s="59" t="s">
        <v>1621</v>
      </c>
      <c r="AO650" s="59" t="s">
        <v>1634</v>
      </c>
      <c r="AP650" s="47" t="s">
        <v>1639</v>
      </c>
    </row>
    <row r="651" spans="1:42" x14ac:dyDescent="0.2">
      <c r="D651" s="60" t="s">
        <v>1296</v>
      </c>
      <c r="F651" s="61">
        <v>1</v>
      </c>
    </row>
    <row r="652" spans="1:42" x14ac:dyDescent="0.2">
      <c r="A652" s="55" t="s">
        <v>328</v>
      </c>
      <c r="B652" s="55" t="s">
        <v>1173</v>
      </c>
      <c r="C652" s="55" t="s">
        <v>1228</v>
      </c>
      <c r="D652" s="55" t="s">
        <v>1332</v>
      </c>
      <c r="E652" s="55" t="s">
        <v>1577</v>
      </c>
      <c r="F652" s="56">
        <v>1</v>
      </c>
      <c r="G652" s="56">
        <v>0</v>
      </c>
      <c r="H652" s="56">
        <f>ROUND(F652*AD652,2)</f>
        <v>0</v>
      </c>
      <c r="I652" s="56">
        <f>J652-H652</f>
        <v>0</v>
      </c>
      <c r="J652" s="56">
        <f>ROUND(F652*G652,2)</f>
        <v>0</v>
      </c>
      <c r="K652" s="56">
        <v>2.14E-3</v>
      </c>
      <c r="L652" s="56">
        <f>F652*K652</f>
        <v>2.14E-3</v>
      </c>
      <c r="M652" s="57" t="s">
        <v>7</v>
      </c>
      <c r="N652" s="56">
        <f>IF(M652="5",I652,0)</f>
        <v>0</v>
      </c>
      <c r="Y652" s="56">
        <f>IF(AC652=0,J652,0)</f>
        <v>0</v>
      </c>
      <c r="Z652" s="56">
        <f>IF(AC652=15,J652,0)</f>
        <v>0</v>
      </c>
      <c r="AA652" s="56">
        <f>IF(AC652=21,J652,0)</f>
        <v>0</v>
      </c>
      <c r="AC652" s="58">
        <v>21</v>
      </c>
      <c r="AD652" s="58">
        <f>G652*0.474254742547426</f>
        <v>0</v>
      </c>
      <c r="AE652" s="58">
        <f>G652*(1-0.474254742547426)</f>
        <v>0</v>
      </c>
      <c r="AL652" s="58">
        <f>F652*AD652</f>
        <v>0</v>
      </c>
      <c r="AM652" s="58">
        <f>F652*AE652</f>
        <v>0</v>
      </c>
      <c r="AN652" s="59" t="s">
        <v>1621</v>
      </c>
      <c r="AO652" s="59" t="s">
        <v>1634</v>
      </c>
      <c r="AP652" s="47" t="s">
        <v>1639</v>
      </c>
    </row>
    <row r="653" spans="1:42" x14ac:dyDescent="0.2">
      <c r="D653" s="60" t="s">
        <v>1296</v>
      </c>
      <c r="F653" s="61">
        <v>1</v>
      </c>
    </row>
    <row r="654" spans="1:42" x14ac:dyDescent="0.2">
      <c r="A654" s="55" t="s">
        <v>329</v>
      </c>
      <c r="B654" s="55" t="s">
        <v>1173</v>
      </c>
      <c r="C654" s="55" t="s">
        <v>1229</v>
      </c>
      <c r="D654" s="55" t="s">
        <v>1711</v>
      </c>
      <c r="E654" s="55" t="s">
        <v>1577</v>
      </c>
      <c r="F654" s="56">
        <v>1</v>
      </c>
      <c r="G654" s="56">
        <v>0</v>
      </c>
      <c r="H654" s="56">
        <f>ROUND(F654*AD654,2)</f>
        <v>0</v>
      </c>
      <c r="I654" s="56">
        <f>J654-H654</f>
        <v>0</v>
      </c>
      <c r="J654" s="56">
        <f>ROUND(F654*G654,2)</f>
        <v>0</v>
      </c>
      <c r="K654" s="56">
        <v>1.4999999999999999E-2</v>
      </c>
      <c r="L654" s="56">
        <f>F654*K654</f>
        <v>1.4999999999999999E-2</v>
      </c>
      <c r="M654" s="57" t="s">
        <v>7</v>
      </c>
      <c r="N654" s="56">
        <f>IF(M654="5",I654,0)</f>
        <v>0</v>
      </c>
      <c r="Y654" s="56">
        <f>IF(AC654=0,J654,0)</f>
        <v>0</v>
      </c>
      <c r="Z654" s="56">
        <f>IF(AC654=15,J654,0)</f>
        <v>0</v>
      </c>
      <c r="AA654" s="56">
        <f>IF(AC654=21,J654,0)</f>
        <v>0</v>
      </c>
      <c r="AC654" s="58">
        <v>21</v>
      </c>
      <c r="AD654" s="58">
        <f>G654*1</f>
        <v>0</v>
      </c>
      <c r="AE654" s="58">
        <f>G654*(1-1)</f>
        <v>0</v>
      </c>
      <c r="AL654" s="58">
        <f>F654*AD654</f>
        <v>0</v>
      </c>
      <c r="AM654" s="58">
        <f>F654*AE654</f>
        <v>0</v>
      </c>
      <c r="AN654" s="59" t="s">
        <v>1621</v>
      </c>
      <c r="AO654" s="59" t="s">
        <v>1634</v>
      </c>
      <c r="AP654" s="47" t="s">
        <v>1639</v>
      </c>
    </row>
    <row r="655" spans="1:42" x14ac:dyDescent="0.2">
      <c r="D655" s="60" t="s">
        <v>1296</v>
      </c>
      <c r="F655" s="61">
        <v>1</v>
      </c>
    </row>
    <row r="656" spans="1:42" x14ac:dyDescent="0.2">
      <c r="A656" s="55" t="s">
        <v>330</v>
      </c>
      <c r="B656" s="55" t="s">
        <v>1173</v>
      </c>
      <c r="C656" s="55" t="s">
        <v>1230</v>
      </c>
      <c r="D656" s="55" t="s">
        <v>1333</v>
      </c>
      <c r="E656" s="55" t="s">
        <v>1574</v>
      </c>
      <c r="F656" s="56">
        <v>22.77</v>
      </c>
      <c r="G656" s="56">
        <v>0</v>
      </c>
      <c r="H656" s="56">
        <f>ROUND(F656*AD656,2)</f>
        <v>0</v>
      </c>
      <c r="I656" s="56">
        <f>J656-H656</f>
        <v>0</v>
      </c>
      <c r="J656" s="56">
        <f>ROUND(F656*G656,2)</f>
        <v>0</v>
      </c>
      <c r="K656" s="56">
        <v>4.0000000000000003E-5</v>
      </c>
      <c r="L656" s="56">
        <f>F656*K656</f>
        <v>9.1080000000000002E-4</v>
      </c>
      <c r="M656" s="57" t="s">
        <v>7</v>
      </c>
      <c r="N656" s="56">
        <f>IF(M656="5",I656,0)</f>
        <v>0</v>
      </c>
      <c r="Y656" s="56">
        <f>IF(AC656=0,J656,0)</f>
        <v>0</v>
      </c>
      <c r="Z656" s="56">
        <f>IF(AC656=15,J656,0)</f>
        <v>0</v>
      </c>
      <c r="AA656" s="56">
        <f>IF(AC656=21,J656,0)</f>
        <v>0</v>
      </c>
      <c r="AC656" s="58">
        <v>21</v>
      </c>
      <c r="AD656" s="58">
        <f>G656*0.0193808882907133</f>
        <v>0</v>
      </c>
      <c r="AE656" s="58">
        <f>G656*(1-0.0193808882907133)</f>
        <v>0</v>
      </c>
      <c r="AL656" s="58">
        <f>F656*AD656</f>
        <v>0</v>
      </c>
      <c r="AM656" s="58">
        <f>F656*AE656</f>
        <v>0</v>
      </c>
      <c r="AN656" s="59" t="s">
        <v>1621</v>
      </c>
      <c r="AO656" s="59" t="s">
        <v>1634</v>
      </c>
      <c r="AP656" s="47" t="s">
        <v>1639</v>
      </c>
    </row>
    <row r="657" spans="1:42" x14ac:dyDescent="0.2">
      <c r="D657" s="60" t="s">
        <v>1448</v>
      </c>
      <c r="F657" s="61">
        <v>22.77</v>
      </c>
    </row>
    <row r="658" spans="1:42" x14ac:dyDescent="0.2">
      <c r="A658" s="52"/>
      <c r="B658" s="53" t="s">
        <v>1173</v>
      </c>
      <c r="C658" s="53" t="s">
        <v>100</v>
      </c>
      <c r="D658" s="248" t="s">
        <v>1335</v>
      </c>
      <c r="E658" s="249"/>
      <c r="F658" s="249"/>
      <c r="G658" s="249"/>
      <c r="H658" s="54">
        <f>SUM(H659:H664)</f>
        <v>0</v>
      </c>
      <c r="I658" s="54">
        <f>SUM(I659:I664)</f>
        <v>0</v>
      </c>
      <c r="J658" s="54">
        <f>H658+I658</f>
        <v>0</v>
      </c>
      <c r="K658" s="47"/>
      <c r="L658" s="54">
        <f>SUM(L659:L664)</f>
        <v>7.6700000000000018E-2</v>
      </c>
      <c r="O658" s="54">
        <f>IF(P658="PR",J658,SUM(N659:N664))</f>
        <v>0</v>
      </c>
      <c r="P658" s="47" t="s">
        <v>1601</v>
      </c>
      <c r="Q658" s="54">
        <f>IF(P658="HS",H658,0)</f>
        <v>0</v>
      </c>
      <c r="R658" s="54">
        <f>IF(P658="HS",I658-O658,0)</f>
        <v>0</v>
      </c>
      <c r="S658" s="54">
        <f>IF(P658="PS",H658,0)</f>
        <v>0</v>
      </c>
      <c r="T658" s="54">
        <f>IF(P658="PS",I658-O658,0)</f>
        <v>0</v>
      </c>
      <c r="U658" s="54">
        <f>IF(P658="MP",H658,0)</f>
        <v>0</v>
      </c>
      <c r="V658" s="54">
        <f>IF(P658="MP",I658-O658,0)</f>
        <v>0</v>
      </c>
      <c r="W658" s="54">
        <f>IF(P658="OM",H658,0)</f>
        <v>0</v>
      </c>
      <c r="X658" s="47" t="s">
        <v>1173</v>
      </c>
      <c r="AH658" s="54">
        <f>SUM(Y659:Y664)</f>
        <v>0</v>
      </c>
      <c r="AI658" s="54">
        <f>SUM(Z659:Z664)</f>
        <v>0</v>
      </c>
      <c r="AJ658" s="54">
        <f>SUM(AA659:AA664)</f>
        <v>0</v>
      </c>
    </row>
    <row r="659" spans="1:42" x14ac:dyDescent="0.2">
      <c r="A659" s="55" t="s">
        <v>331</v>
      </c>
      <c r="B659" s="55" t="s">
        <v>1173</v>
      </c>
      <c r="C659" s="55" t="s">
        <v>1231</v>
      </c>
      <c r="D659" s="55" t="s">
        <v>1336</v>
      </c>
      <c r="E659" s="55" t="s">
        <v>1577</v>
      </c>
      <c r="F659" s="56">
        <v>1</v>
      </c>
      <c r="G659" s="56">
        <v>0</v>
      </c>
      <c r="H659" s="56">
        <f t="shared" ref="H659:H664" si="158">ROUND(F659*AD659,2)</f>
        <v>0</v>
      </c>
      <c r="I659" s="56">
        <f t="shared" ref="I659:I664" si="159">J659-H659</f>
        <v>0</v>
      </c>
      <c r="J659" s="56">
        <f t="shared" ref="J659:J664" si="160">ROUND(F659*G659,2)</f>
        <v>0</v>
      </c>
      <c r="K659" s="56">
        <v>4.0000000000000002E-4</v>
      </c>
      <c r="L659" s="56">
        <f t="shared" ref="L659:L664" si="161">F659*K659</f>
        <v>4.0000000000000002E-4</v>
      </c>
      <c r="M659" s="57" t="s">
        <v>8</v>
      </c>
      <c r="N659" s="56">
        <f t="shared" ref="N659:N664" si="162">IF(M659="5",I659,0)</f>
        <v>0</v>
      </c>
      <c r="Y659" s="56">
        <f t="shared" ref="Y659:Y664" si="163">IF(AC659=0,J659,0)</f>
        <v>0</v>
      </c>
      <c r="Z659" s="56">
        <f t="shared" ref="Z659:Z664" si="164">IF(AC659=15,J659,0)</f>
        <v>0</v>
      </c>
      <c r="AA659" s="56">
        <f t="shared" ref="AA659:AA664" si="165">IF(AC659=21,J659,0)</f>
        <v>0</v>
      </c>
      <c r="AC659" s="58">
        <v>21</v>
      </c>
      <c r="AD659" s="58">
        <f t="shared" ref="AD659:AD664" si="166">G659*0</f>
        <v>0</v>
      </c>
      <c r="AE659" s="58">
        <f t="shared" ref="AE659:AE664" si="167">G659*(1-0)</f>
        <v>0</v>
      </c>
      <c r="AL659" s="58">
        <f t="shared" ref="AL659:AL664" si="168">F659*AD659</f>
        <v>0</v>
      </c>
      <c r="AM659" s="58">
        <f t="shared" ref="AM659:AM664" si="169">F659*AE659</f>
        <v>0</v>
      </c>
      <c r="AN659" s="59" t="s">
        <v>1622</v>
      </c>
      <c r="AO659" s="59" t="s">
        <v>1634</v>
      </c>
      <c r="AP659" s="47" t="s">
        <v>1639</v>
      </c>
    </row>
    <row r="660" spans="1:42" x14ac:dyDescent="0.2">
      <c r="A660" s="55" t="s">
        <v>332</v>
      </c>
      <c r="B660" s="55" t="s">
        <v>1173</v>
      </c>
      <c r="C660" s="55" t="s">
        <v>1232</v>
      </c>
      <c r="D660" s="55" t="s">
        <v>1337</v>
      </c>
      <c r="E660" s="55" t="s">
        <v>1577</v>
      </c>
      <c r="F660" s="56">
        <v>2</v>
      </c>
      <c r="G660" s="56">
        <v>0</v>
      </c>
      <c r="H660" s="56">
        <f t="shared" si="158"/>
        <v>0</v>
      </c>
      <c r="I660" s="56">
        <f t="shared" si="159"/>
        <v>0</v>
      </c>
      <c r="J660" s="56">
        <f t="shared" si="160"/>
        <v>0</v>
      </c>
      <c r="K660" s="56">
        <v>4.0000000000000002E-4</v>
      </c>
      <c r="L660" s="56">
        <f t="shared" si="161"/>
        <v>8.0000000000000004E-4</v>
      </c>
      <c r="M660" s="57" t="s">
        <v>8</v>
      </c>
      <c r="N660" s="56">
        <f t="shared" si="162"/>
        <v>0</v>
      </c>
      <c r="Y660" s="56">
        <f t="shared" si="163"/>
        <v>0</v>
      </c>
      <c r="Z660" s="56">
        <f t="shared" si="164"/>
        <v>0</v>
      </c>
      <c r="AA660" s="56">
        <f t="shared" si="165"/>
        <v>0</v>
      </c>
      <c r="AC660" s="58">
        <v>21</v>
      </c>
      <c r="AD660" s="58">
        <f t="shared" si="166"/>
        <v>0</v>
      </c>
      <c r="AE660" s="58">
        <f t="shared" si="167"/>
        <v>0</v>
      </c>
      <c r="AL660" s="58">
        <f t="shared" si="168"/>
        <v>0</v>
      </c>
      <c r="AM660" s="58">
        <f t="shared" si="169"/>
        <v>0</v>
      </c>
      <c r="AN660" s="59" t="s">
        <v>1622</v>
      </c>
      <c r="AO660" s="59" t="s">
        <v>1634</v>
      </c>
      <c r="AP660" s="47" t="s">
        <v>1639</v>
      </c>
    </row>
    <row r="661" spans="1:42" x14ac:dyDescent="0.2">
      <c r="A661" s="55" t="s">
        <v>333</v>
      </c>
      <c r="B661" s="55" t="s">
        <v>1173</v>
      </c>
      <c r="C661" s="55" t="s">
        <v>1233</v>
      </c>
      <c r="D661" s="55" t="s">
        <v>1338</v>
      </c>
      <c r="E661" s="55" t="s">
        <v>1577</v>
      </c>
      <c r="F661" s="56">
        <v>2</v>
      </c>
      <c r="G661" s="56">
        <v>0</v>
      </c>
      <c r="H661" s="56">
        <f t="shared" si="158"/>
        <v>0</v>
      </c>
      <c r="I661" s="56">
        <f t="shared" si="159"/>
        <v>0</v>
      </c>
      <c r="J661" s="56">
        <f t="shared" si="160"/>
        <v>0</v>
      </c>
      <c r="K661" s="56">
        <v>3.0000000000000001E-3</v>
      </c>
      <c r="L661" s="56">
        <f t="shared" si="161"/>
        <v>6.0000000000000001E-3</v>
      </c>
      <c r="M661" s="57" t="s">
        <v>8</v>
      </c>
      <c r="N661" s="56">
        <f t="shared" si="162"/>
        <v>0</v>
      </c>
      <c r="Y661" s="56">
        <f t="shared" si="163"/>
        <v>0</v>
      </c>
      <c r="Z661" s="56">
        <f t="shared" si="164"/>
        <v>0</v>
      </c>
      <c r="AA661" s="56">
        <f t="shared" si="165"/>
        <v>0</v>
      </c>
      <c r="AC661" s="58">
        <v>21</v>
      </c>
      <c r="AD661" s="58">
        <f t="shared" si="166"/>
        <v>0</v>
      </c>
      <c r="AE661" s="58">
        <f t="shared" si="167"/>
        <v>0</v>
      </c>
      <c r="AL661" s="58">
        <f t="shared" si="168"/>
        <v>0</v>
      </c>
      <c r="AM661" s="58">
        <f t="shared" si="169"/>
        <v>0</v>
      </c>
      <c r="AN661" s="59" t="s">
        <v>1622</v>
      </c>
      <c r="AO661" s="59" t="s">
        <v>1634</v>
      </c>
      <c r="AP661" s="47" t="s">
        <v>1639</v>
      </c>
    </row>
    <row r="662" spans="1:42" x14ac:dyDescent="0.2">
      <c r="A662" s="55" t="s">
        <v>334</v>
      </c>
      <c r="B662" s="55" t="s">
        <v>1173</v>
      </c>
      <c r="C662" s="55" t="s">
        <v>1234</v>
      </c>
      <c r="D662" s="55" t="s">
        <v>1339</v>
      </c>
      <c r="E662" s="55" t="s">
        <v>1577</v>
      </c>
      <c r="F662" s="56">
        <v>1</v>
      </c>
      <c r="G662" s="56">
        <v>0</v>
      </c>
      <c r="H662" s="56">
        <f t="shared" si="158"/>
        <v>0</v>
      </c>
      <c r="I662" s="56">
        <f t="shared" si="159"/>
        <v>0</v>
      </c>
      <c r="J662" s="56">
        <f t="shared" si="160"/>
        <v>0</v>
      </c>
      <c r="K662" s="56">
        <v>5.0000000000000001E-4</v>
      </c>
      <c r="L662" s="56">
        <f t="shared" si="161"/>
        <v>5.0000000000000001E-4</v>
      </c>
      <c r="M662" s="57" t="s">
        <v>8</v>
      </c>
      <c r="N662" s="56">
        <f t="shared" si="162"/>
        <v>0</v>
      </c>
      <c r="Y662" s="56">
        <f t="shared" si="163"/>
        <v>0</v>
      </c>
      <c r="Z662" s="56">
        <f t="shared" si="164"/>
        <v>0</v>
      </c>
      <c r="AA662" s="56">
        <f t="shared" si="165"/>
        <v>0</v>
      </c>
      <c r="AC662" s="58">
        <v>21</v>
      </c>
      <c r="AD662" s="58">
        <f t="shared" si="166"/>
        <v>0</v>
      </c>
      <c r="AE662" s="58">
        <f t="shared" si="167"/>
        <v>0</v>
      </c>
      <c r="AL662" s="58">
        <f t="shared" si="168"/>
        <v>0</v>
      </c>
      <c r="AM662" s="58">
        <f t="shared" si="169"/>
        <v>0</v>
      </c>
      <c r="AN662" s="59" t="s">
        <v>1622</v>
      </c>
      <c r="AO662" s="59" t="s">
        <v>1634</v>
      </c>
      <c r="AP662" s="47" t="s">
        <v>1639</v>
      </c>
    </row>
    <row r="663" spans="1:42" x14ac:dyDescent="0.2">
      <c r="A663" s="55" t="s">
        <v>335</v>
      </c>
      <c r="B663" s="55" t="s">
        <v>1173</v>
      </c>
      <c r="C663" s="55" t="s">
        <v>1235</v>
      </c>
      <c r="D663" s="55" t="s">
        <v>1340</v>
      </c>
      <c r="E663" s="55" t="s">
        <v>1574</v>
      </c>
      <c r="F663" s="56">
        <v>3.1</v>
      </c>
      <c r="G663" s="56">
        <v>0</v>
      </c>
      <c r="H663" s="56">
        <f t="shared" si="158"/>
        <v>0</v>
      </c>
      <c r="I663" s="56">
        <f t="shared" si="159"/>
        <v>0</v>
      </c>
      <c r="J663" s="56">
        <f t="shared" si="160"/>
        <v>0</v>
      </c>
      <c r="K663" s="56">
        <v>0.02</v>
      </c>
      <c r="L663" s="56">
        <f t="shared" si="161"/>
        <v>6.2000000000000006E-2</v>
      </c>
      <c r="M663" s="57" t="s">
        <v>7</v>
      </c>
      <c r="N663" s="56">
        <f t="shared" si="162"/>
        <v>0</v>
      </c>
      <c r="Y663" s="56">
        <f t="shared" si="163"/>
        <v>0</v>
      </c>
      <c r="Z663" s="56">
        <f t="shared" si="164"/>
        <v>0</v>
      </c>
      <c r="AA663" s="56">
        <f t="shared" si="165"/>
        <v>0</v>
      </c>
      <c r="AC663" s="58">
        <v>21</v>
      </c>
      <c r="AD663" s="58">
        <f t="shared" si="166"/>
        <v>0</v>
      </c>
      <c r="AE663" s="58">
        <f t="shared" si="167"/>
        <v>0</v>
      </c>
      <c r="AL663" s="58">
        <f t="shared" si="168"/>
        <v>0</v>
      </c>
      <c r="AM663" s="58">
        <f t="shared" si="169"/>
        <v>0</v>
      </c>
      <c r="AN663" s="59" t="s">
        <v>1622</v>
      </c>
      <c r="AO663" s="59" t="s">
        <v>1634</v>
      </c>
      <c r="AP663" s="47" t="s">
        <v>1639</v>
      </c>
    </row>
    <row r="664" spans="1:42" x14ac:dyDescent="0.2">
      <c r="A664" s="55" t="s">
        <v>336</v>
      </c>
      <c r="B664" s="55" t="s">
        <v>1173</v>
      </c>
      <c r="C664" s="55" t="s">
        <v>1236</v>
      </c>
      <c r="D664" s="55" t="s">
        <v>1341</v>
      </c>
      <c r="E664" s="55" t="s">
        <v>1577</v>
      </c>
      <c r="F664" s="56">
        <v>1</v>
      </c>
      <c r="G664" s="56">
        <v>0</v>
      </c>
      <c r="H664" s="56">
        <f t="shared" si="158"/>
        <v>0</v>
      </c>
      <c r="I664" s="56">
        <f t="shared" si="159"/>
        <v>0</v>
      </c>
      <c r="J664" s="56">
        <f t="shared" si="160"/>
        <v>0</v>
      </c>
      <c r="K664" s="56">
        <v>7.0000000000000001E-3</v>
      </c>
      <c r="L664" s="56">
        <f t="shared" si="161"/>
        <v>7.0000000000000001E-3</v>
      </c>
      <c r="M664" s="57" t="s">
        <v>8</v>
      </c>
      <c r="N664" s="56">
        <f t="shared" si="162"/>
        <v>0</v>
      </c>
      <c r="Y664" s="56">
        <f t="shared" si="163"/>
        <v>0</v>
      </c>
      <c r="Z664" s="56">
        <f t="shared" si="164"/>
        <v>0</v>
      </c>
      <c r="AA664" s="56">
        <f t="shared" si="165"/>
        <v>0</v>
      </c>
      <c r="AC664" s="58">
        <v>21</v>
      </c>
      <c r="AD664" s="58">
        <f t="shared" si="166"/>
        <v>0</v>
      </c>
      <c r="AE664" s="58">
        <f t="shared" si="167"/>
        <v>0</v>
      </c>
      <c r="AL664" s="58">
        <f t="shared" si="168"/>
        <v>0</v>
      </c>
      <c r="AM664" s="58">
        <f t="shared" si="169"/>
        <v>0</v>
      </c>
      <c r="AN664" s="59" t="s">
        <v>1622</v>
      </c>
      <c r="AO664" s="59" t="s">
        <v>1634</v>
      </c>
      <c r="AP664" s="47" t="s">
        <v>1639</v>
      </c>
    </row>
    <row r="665" spans="1:42" x14ac:dyDescent="0.2">
      <c r="A665" s="52"/>
      <c r="B665" s="53" t="s">
        <v>1173</v>
      </c>
      <c r="C665" s="53" t="s">
        <v>101</v>
      </c>
      <c r="D665" s="248" t="s">
        <v>1342</v>
      </c>
      <c r="E665" s="249"/>
      <c r="F665" s="249"/>
      <c r="G665" s="249"/>
      <c r="H665" s="54">
        <f>SUM(H666:H671)</f>
        <v>0</v>
      </c>
      <c r="I665" s="54">
        <f>SUM(I666:I671)</f>
        <v>0</v>
      </c>
      <c r="J665" s="54">
        <f>H665+I665</f>
        <v>0</v>
      </c>
      <c r="K665" s="47"/>
      <c r="L665" s="54">
        <f>SUM(L666:L671)</f>
        <v>1.2110999999999998</v>
      </c>
      <c r="O665" s="54">
        <f>IF(P665="PR",J665,SUM(N666:N671))</f>
        <v>0</v>
      </c>
      <c r="P665" s="47" t="s">
        <v>1601</v>
      </c>
      <c r="Q665" s="54">
        <f>IF(P665="HS",H665,0)</f>
        <v>0</v>
      </c>
      <c r="R665" s="54">
        <f>IF(P665="HS",I665-O665,0)</f>
        <v>0</v>
      </c>
      <c r="S665" s="54">
        <f>IF(P665="PS",H665,0)</f>
        <v>0</v>
      </c>
      <c r="T665" s="54">
        <f>IF(P665="PS",I665-O665,0)</f>
        <v>0</v>
      </c>
      <c r="U665" s="54">
        <f>IF(P665="MP",H665,0)</f>
        <v>0</v>
      </c>
      <c r="V665" s="54">
        <f>IF(P665="MP",I665-O665,0)</f>
        <v>0</v>
      </c>
      <c r="W665" s="54">
        <f>IF(P665="OM",H665,0)</f>
        <v>0</v>
      </c>
      <c r="X665" s="47" t="s">
        <v>1173</v>
      </c>
      <c r="AH665" s="54">
        <f>SUM(Y666:Y671)</f>
        <v>0</v>
      </c>
      <c r="AI665" s="54">
        <f>SUM(Z666:Z671)</f>
        <v>0</v>
      </c>
      <c r="AJ665" s="54">
        <f>SUM(AA666:AA671)</f>
        <v>0</v>
      </c>
    </row>
    <row r="666" spans="1:42" x14ac:dyDescent="0.2">
      <c r="A666" s="55" t="s">
        <v>337</v>
      </c>
      <c r="B666" s="55" t="s">
        <v>1173</v>
      </c>
      <c r="C666" s="55" t="s">
        <v>1237</v>
      </c>
      <c r="D666" s="55" t="s">
        <v>1343</v>
      </c>
      <c r="E666" s="55" t="s">
        <v>1577</v>
      </c>
      <c r="F666" s="56">
        <v>1</v>
      </c>
      <c r="G666" s="56">
        <v>0</v>
      </c>
      <c r="H666" s="56">
        <f t="shared" ref="H666:H671" si="170">ROUND(F666*AD666,2)</f>
        <v>0</v>
      </c>
      <c r="I666" s="56">
        <f t="shared" ref="I666:I671" si="171">J666-H666</f>
        <v>0</v>
      </c>
      <c r="J666" s="56">
        <f t="shared" ref="J666:J671" si="172">ROUND(F666*G666,2)</f>
        <v>0</v>
      </c>
      <c r="K666" s="56">
        <v>1.933E-2</v>
      </c>
      <c r="L666" s="56">
        <f t="shared" ref="L666:L671" si="173">F666*K666</f>
        <v>1.933E-2</v>
      </c>
      <c r="M666" s="57" t="s">
        <v>7</v>
      </c>
      <c r="N666" s="56">
        <f t="shared" ref="N666:N671" si="174">IF(M666="5",I666,0)</f>
        <v>0</v>
      </c>
      <c r="Y666" s="56">
        <f t="shared" ref="Y666:Y671" si="175">IF(AC666=0,J666,0)</f>
        <v>0</v>
      </c>
      <c r="Z666" s="56">
        <f t="shared" ref="Z666:Z671" si="176">IF(AC666=15,J666,0)</f>
        <v>0</v>
      </c>
      <c r="AA666" s="56">
        <f t="shared" ref="AA666:AA671" si="177">IF(AC666=21,J666,0)</f>
        <v>0</v>
      </c>
      <c r="AC666" s="58">
        <v>21</v>
      </c>
      <c r="AD666" s="58">
        <f t="shared" ref="AD666:AD671" si="178">G666*0</f>
        <v>0</v>
      </c>
      <c r="AE666" s="58">
        <f t="shared" ref="AE666:AE671" si="179">G666*(1-0)</f>
        <v>0</v>
      </c>
      <c r="AL666" s="58">
        <f t="shared" ref="AL666:AL671" si="180">F666*AD666</f>
        <v>0</v>
      </c>
      <c r="AM666" s="58">
        <f t="shared" ref="AM666:AM671" si="181">F666*AE666</f>
        <v>0</v>
      </c>
      <c r="AN666" s="59" t="s">
        <v>1623</v>
      </c>
      <c r="AO666" s="59" t="s">
        <v>1634</v>
      </c>
      <c r="AP666" s="47" t="s">
        <v>1639</v>
      </c>
    </row>
    <row r="667" spans="1:42" x14ac:dyDescent="0.2">
      <c r="A667" s="55" t="s">
        <v>338</v>
      </c>
      <c r="B667" s="55" t="s">
        <v>1173</v>
      </c>
      <c r="C667" s="55" t="s">
        <v>1238</v>
      </c>
      <c r="D667" s="55" t="s">
        <v>1344</v>
      </c>
      <c r="E667" s="55" t="s">
        <v>1577</v>
      </c>
      <c r="F667" s="56">
        <v>1</v>
      </c>
      <c r="G667" s="56">
        <v>0</v>
      </c>
      <c r="H667" s="56">
        <f t="shared" si="170"/>
        <v>0</v>
      </c>
      <c r="I667" s="56">
        <f t="shared" si="171"/>
        <v>0</v>
      </c>
      <c r="J667" s="56">
        <f t="shared" si="172"/>
        <v>0</v>
      </c>
      <c r="K667" s="56">
        <v>1.56E-3</v>
      </c>
      <c r="L667" s="56">
        <f t="shared" si="173"/>
        <v>1.56E-3</v>
      </c>
      <c r="M667" s="57" t="s">
        <v>7</v>
      </c>
      <c r="N667" s="56">
        <f t="shared" si="174"/>
        <v>0</v>
      </c>
      <c r="Y667" s="56">
        <f t="shared" si="175"/>
        <v>0</v>
      </c>
      <c r="Z667" s="56">
        <f t="shared" si="176"/>
        <v>0</v>
      </c>
      <c r="AA667" s="56">
        <f t="shared" si="177"/>
        <v>0</v>
      </c>
      <c r="AC667" s="58">
        <v>21</v>
      </c>
      <c r="AD667" s="58">
        <f t="shared" si="178"/>
        <v>0</v>
      </c>
      <c r="AE667" s="58">
        <f t="shared" si="179"/>
        <v>0</v>
      </c>
      <c r="AL667" s="58">
        <f t="shared" si="180"/>
        <v>0</v>
      </c>
      <c r="AM667" s="58">
        <f t="shared" si="181"/>
        <v>0</v>
      </c>
      <c r="AN667" s="59" t="s">
        <v>1623</v>
      </c>
      <c r="AO667" s="59" t="s">
        <v>1634</v>
      </c>
      <c r="AP667" s="47" t="s">
        <v>1639</v>
      </c>
    </row>
    <row r="668" spans="1:42" x14ac:dyDescent="0.2">
      <c r="A668" s="55" t="s">
        <v>339</v>
      </c>
      <c r="B668" s="55" t="s">
        <v>1173</v>
      </c>
      <c r="C668" s="55" t="s">
        <v>1239</v>
      </c>
      <c r="D668" s="55" t="s">
        <v>1345</v>
      </c>
      <c r="E668" s="55" t="s">
        <v>1577</v>
      </c>
      <c r="F668" s="56">
        <v>1</v>
      </c>
      <c r="G668" s="56">
        <v>0</v>
      </c>
      <c r="H668" s="56">
        <f t="shared" si="170"/>
        <v>0</v>
      </c>
      <c r="I668" s="56">
        <f t="shared" si="171"/>
        <v>0</v>
      </c>
      <c r="J668" s="56">
        <f t="shared" si="172"/>
        <v>0</v>
      </c>
      <c r="K668" s="56">
        <v>1.9460000000000002E-2</v>
      </c>
      <c r="L668" s="56">
        <f t="shared" si="173"/>
        <v>1.9460000000000002E-2</v>
      </c>
      <c r="M668" s="57" t="s">
        <v>7</v>
      </c>
      <c r="N668" s="56">
        <f t="shared" si="174"/>
        <v>0</v>
      </c>
      <c r="Y668" s="56">
        <f t="shared" si="175"/>
        <v>0</v>
      </c>
      <c r="Z668" s="56">
        <f t="shared" si="176"/>
        <v>0</v>
      </c>
      <c r="AA668" s="56">
        <f t="shared" si="177"/>
        <v>0</v>
      </c>
      <c r="AC668" s="58">
        <v>21</v>
      </c>
      <c r="AD668" s="58">
        <f t="shared" si="178"/>
        <v>0</v>
      </c>
      <c r="AE668" s="58">
        <f t="shared" si="179"/>
        <v>0</v>
      </c>
      <c r="AL668" s="58">
        <f t="shared" si="180"/>
        <v>0</v>
      </c>
      <c r="AM668" s="58">
        <f t="shared" si="181"/>
        <v>0</v>
      </c>
      <c r="AN668" s="59" t="s">
        <v>1623</v>
      </c>
      <c r="AO668" s="59" t="s">
        <v>1634</v>
      </c>
      <c r="AP668" s="47" t="s">
        <v>1639</v>
      </c>
    </row>
    <row r="669" spans="1:42" x14ac:dyDescent="0.2">
      <c r="A669" s="55" t="s">
        <v>340</v>
      </c>
      <c r="B669" s="55" t="s">
        <v>1173</v>
      </c>
      <c r="C669" s="55" t="s">
        <v>1240</v>
      </c>
      <c r="D669" s="55" t="s">
        <v>1346</v>
      </c>
      <c r="E669" s="55" t="s">
        <v>1574</v>
      </c>
      <c r="F669" s="56">
        <v>16.7</v>
      </c>
      <c r="G669" s="56">
        <v>0</v>
      </c>
      <c r="H669" s="56">
        <f t="shared" si="170"/>
        <v>0</v>
      </c>
      <c r="I669" s="56">
        <f t="shared" si="171"/>
        <v>0</v>
      </c>
      <c r="J669" s="56">
        <f t="shared" si="172"/>
        <v>0</v>
      </c>
      <c r="K669" s="56">
        <v>6.8000000000000005E-2</v>
      </c>
      <c r="L669" s="56">
        <f t="shared" si="173"/>
        <v>1.1355999999999999</v>
      </c>
      <c r="M669" s="57" t="s">
        <v>7</v>
      </c>
      <c r="N669" s="56">
        <f t="shared" si="174"/>
        <v>0</v>
      </c>
      <c r="Y669" s="56">
        <f t="shared" si="175"/>
        <v>0</v>
      </c>
      <c r="Z669" s="56">
        <f t="shared" si="176"/>
        <v>0</v>
      </c>
      <c r="AA669" s="56">
        <f t="shared" si="177"/>
        <v>0</v>
      </c>
      <c r="AC669" s="58">
        <v>21</v>
      </c>
      <c r="AD669" s="58">
        <f t="shared" si="178"/>
        <v>0</v>
      </c>
      <c r="AE669" s="58">
        <f t="shared" si="179"/>
        <v>0</v>
      </c>
      <c r="AL669" s="58">
        <f t="shared" si="180"/>
        <v>0</v>
      </c>
      <c r="AM669" s="58">
        <f t="shared" si="181"/>
        <v>0</v>
      </c>
      <c r="AN669" s="59" t="s">
        <v>1623</v>
      </c>
      <c r="AO669" s="59" t="s">
        <v>1634</v>
      </c>
      <c r="AP669" s="47" t="s">
        <v>1639</v>
      </c>
    </row>
    <row r="670" spans="1:42" x14ac:dyDescent="0.2">
      <c r="A670" s="55" t="s">
        <v>341</v>
      </c>
      <c r="B670" s="55" t="s">
        <v>1173</v>
      </c>
      <c r="C670" s="55" t="s">
        <v>1241</v>
      </c>
      <c r="D670" s="55" t="s">
        <v>1347</v>
      </c>
      <c r="E670" s="55" t="s">
        <v>1577</v>
      </c>
      <c r="F670" s="56">
        <v>1</v>
      </c>
      <c r="G670" s="56">
        <v>0</v>
      </c>
      <c r="H670" s="56">
        <f t="shared" si="170"/>
        <v>0</v>
      </c>
      <c r="I670" s="56">
        <f t="shared" si="171"/>
        <v>0</v>
      </c>
      <c r="J670" s="56">
        <f t="shared" si="172"/>
        <v>0</v>
      </c>
      <c r="K670" s="56">
        <v>3.2899999999999999E-2</v>
      </c>
      <c r="L670" s="56">
        <f t="shared" si="173"/>
        <v>3.2899999999999999E-2</v>
      </c>
      <c r="M670" s="57" t="s">
        <v>7</v>
      </c>
      <c r="N670" s="56">
        <f t="shared" si="174"/>
        <v>0</v>
      </c>
      <c r="Y670" s="56">
        <f t="shared" si="175"/>
        <v>0</v>
      </c>
      <c r="Z670" s="56">
        <f t="shared" si="176"/>
        <v>0</v>
      </c>
      <c r="AA670" s="56">
        <f t="shared" si="177"/>
        <v>0</v>
      </c>
      <c r="AC670" s="58">
        <v>21</v>
      </c>
      <c r="AD670" s="58">
        <f t="shared" si="178"/>
        <v>0</v>
      </c>
      <c r="AE670" s="58">
        <f t="shared" si="179"/>
        <v>0</v>
      </c>
      <c r="AL670" s="58">
        <f t="shared" si="180"/>
        <v>0</v>
      </c>
      <c r="AM670" s="58">
        <f t="shared" si="181"/>
        <v>0</v>
      </c>
      <c r="AN670" s="59" t="s">
        <v>1623</v>
      </c>
      <c r="AO670" s="59" t="s">
        <v>1634</v>
      </c>
      <c r="AP670" s="47" t="s">
        <v>1639</v>
      </c>
    </row>
    <row r="671" spans="1:42" x14ac:dyDescent="0.2">
      <c r="A671" s="55" t="s">
        <v>342</v>
      </c>
      <c r="B671" s="55" t="s">
        <v>1173</v>
      </c>
      <c r="C671" s="55" t="s">
        <v>1242</v>
      </c>
      <c r="D671" s="55" t="s">
        <v>1348</v>
      </c>
      <c r="E671" s="55" t="s">
        <v>1577</v>
      </c>
      <c r="F671" s="56">
        <v>1</v>
      </c>
      <c r="G671" s="56">
        <v>0</v>
      </c>
      <c r="H671" s="56">
        <f t="shared" si="170"/>
        <v>0</v>
      </c>
      <c r="I671" s="56">
        <f t="shared" si="171"/>
        <v>0</v>
      </c>
      <c r="J671" s="56">
        <f t="shared" si="172"/>
        <v>0</v>
      </c>
      <c r="K671" s="56">
        <v>2.2499999999999998E-3</v>
      </c>
      <c r="L671" s="56">
        <f t="shared" si="173"/>
        <v>2.2499999999999998E-3</v>
      </c>
      <c r="M671" s="57" t="s">
        <v>7</v>
      </c>
      <c r="N671" s="56">
        <f t="shared" si="174"/>
        <v>0</v>
      </c>
      <c r="Y671" s="56">
        <f t="shared" si="175"/>
        <v>0</v>
      </c>
      <c r="Z671" s="56">
        <f t="shared" si="176"/>
        <v>0</v>
      </c>
      <c r="AA671" s="56">
        <f t="shared" si="177"/>
        <v>0</v>
      </c>
      <c r="AC671" s="58">
        <v>21</v>
      </c>
      <c r="AD671" s="58">
        <f t="shared" si="178"/>
        <v>0</v>
      </c>
      <c r="AE671" s="58">
        <f t="shared" si="179"/>
        <v>0</v>
      </c>
      <c r="AL671" s="58">
        <f t="shared" si="180"/>
        <v>0</v>
      </c>
      <c r="AM671" s="58">
        <f t="shared" si="181"/>
        <v>0</v>
      </c>
      <c r="AN671" s="59" t="s">
        <v>1623</v>
      </c>
      <c r="AO671" s="59" t="s">
        <v>1634</v>
      </c>
      <c r="AP671" s="47" t="s">
        <v>1639</v>
      </c>
    </row>
    <row r="672" spans="1:42" x14ac:dyDescent="0.2">
      <c r="A672" s="52"/>
      <c r="B672" s="53" t="s">
        <v>1173</v>
      </c>
      <c r="C672" s="53" t="s">
        <v>1243</v>
      </c>
      <c r="D672" s="248" t="s">
        <v>1349</v>
      </c>
      <c r="E672" s="249"/>
      <c r="F672" s="249"/>
      <c r="G672" s="249"/>
      <c r="H672" s="54">
        <f>SUM(H673:H673)</f>
        <v>0</v>
      </c>
      <c r="I672" s="54">
        <f>SUM(I673:I673)</f>
        <v>0</v>
      </c>
      <c r="J672" s="54">
        <f>H672+I672</f>
        <v>0</v>
      </c>
      <c r="K672" s="47"/>
      <c r="L672" s="54">
        <f>SUM(L673:L673)</f>
        <v>0</v>
      </c>
      <c r="O672" s="54">
        <f>IF(P672="PR",J672,SUM(N673:N673))</f>
        <v>0</v>
      </c>
      <c r="P672" s="47" t="s">
        <v>1603</v>
      </c>
      <c r="Q672" s="54">
        <f>IF(P672="HS",H672,0)</f>
        <v>0</v>
      </c>
      <c r="R672" s="54">
        <f>IF(P672="HS",I672-O672,0)</f>
        <v>0</v>
      </c>
      <c r="S672" s="54">
        <f>IF(P672="PS",H672,0)</f>
        <v>0</v>
      </c>
      <c r="T672" s="54">
        <f>IF(P672="PS",I672-O672,0)</f>
        <v>0</v>
      </c>
      <c r="U672" s="54">
        <f>IF(P672="MP",H672,0)</f>
        <v>0</v>
      </c>
      <c r="V672" s="54">
        <f>IF(P672="MP",I672-O672,0)</f>
        <v>0</v>
      </c>
      <c r="W672" s="54">
        <f>IF(P672="OM",H672,0)</f>
        <v>0</v>
      </c>
      <c r="X672" s="47" t="s">
        <v>1173</v>
      </c>
      <c r="AH672" s="54">
        <f>SUM(Y673:Y673)</f>
        <v>0</v>
      </c>
      <c r="AI672" s="54">
        <f>SUM(Z673:Z673)</f>
        <v>0</v>
      </c>
      <c r="AJ672" s="54">
        <f>SUM(AA673:AA673)</f>
        <v>0</v>
      </c>
    </row>
    <row r="673" spans="1:42" x14ac:dyDescent="0.2">
      <c r="A673" s="55" t="s">
        <v>343</v>
      </c>
      <c r="B673" s="55" t="s">
        <v>1173</v>
      </c>
      <c r="C673" s="55" t="s">
        <v>1244</v>
      </c>
      <c r="D673" s="55" t="s">
        <v>1350</v>
      </c>
      <c r="E673" s="55" t="s">
        <v>1575</v>
      </c>
      <c r="F673" s="56">
        <v>0.66</v>
      </c>
      <c r="G673" s="56">
        <v>0</v>
      </c>
      <c r="H673" s="56">
        <f>ROUND(F673*AD673,2)</f>
        <v>0</v>
      </c>
      <c r="I673" s="56">
        <f>J673-H673</f>
        <v>0</v>
      </c>
      <c r="J673" s="56">
        <f>ROUND(F673*G673,2)</f>
        <v>0</v>
      </c>
      <c r="K673" s="56">
        <v>0</v>
      </c>
      <c r="L673" s="56">
        <f>F673*K673</f>
        <v>0</v>
      </c>
      <c r="M673" s="57" t="s">
        <v>11</v>
      </c>
      <c r="N673" s="56">
        <f>IF(M673="5",I673,0)</f>
        <v>0</v>
      </c>
      <c r="Y673" s="56">
        <f>IF(AC673=0,J673,0)</f>
        <v>0</v>
      </c>
      <c r="Z673" s="56">
        <f>IF(AC673=15,J673,0)</f>
        <v>0</v>
      </c>
      <c r="AA673" s="56">
        <f>IF(AC673=21,J673,0)</f>
        <v>0</v>
      </c>
      <c r="AC673" s="58">
        <v>21</v>
      </c>
      <c r="AD673" s="58">
        <f>G673*0</f>
        <v>0</v>
      </c>
      <c r="AE673" s="58">
        <f>G673*(1-0)</f>
        <v>0</v>
      </c>
      <c r="AL673" s="58">
        <f>F673*AD673</f>
        <v>0</v>
      </c>
      <c r="AM673" s="58">
        <f>F673*AE673</f>
        <v>0</v>
      </c>
      <c r="AN673" s="59" t="s">
        <v>1624</v>
      </c>
      <c r="AO673" s="59" t="s">
        <v>1634</v>
      </c>
      <c r="AP673" s="47" t="s">
        <v>1639</v>
      </c>
    </row>
    <row r="674" spans="1:42" x14ac:dyDescent="0.2">
      <c r="D674" s="60" t="s">
        <v>1449</v>
      </c>
      <c r="F674" s="61">
        <v>0.66</v>
      </c>
    </row>
    <row r="675" spans="1:42" x14ac:dyDescent="0.2">
      <c r="A675" s="52"/>
      <c r="B675" s="53" t="s">
        <v>1173</v>
      </c>
      <c r="C675" s="53" t="s">
        <v>1245</v>
      </c>
      <c r="D675" s="248" t="s">
        <v>1352</v>
      </c>
      <c r="E675" s="249"/>
      <c r="F675" s="249"/>
      <c r="G675" s="249"/>
      <c r="H675" s="54">
        <f>SUM(H676:H676)</f>
        <v>0</v>
      </c>
      <c r="I675" s="54">
        <f>SUM(I676:I676)</f>
        <v>0</v>
      </c>
      <c r="J675" s="54">
        <f>H675+I675</f>
        <v>0</v>
      </c>
      <c r="K675" s="47"/>
      <c r="L675" s="54">
        <f>SUM(L676:L676)</f>
        <v>0</v>
      </c>
      <c r="O675" s="54">
        <f>IF(P675="PR",J675,SUM(N676:N676))</f>
        <v>0</v>
      </c>
      <c r="P675" s="47" t="s">
        <v>1604</v>
      </c>
      <c r="Q675" s="54">
        <f>IF(P675="HS",H675,0)</f>
        <v>0</v>
      </c>
      <c r="R675" s="54">
        <f>IF(P675="HS",I675-O675,0)</f>
        <v>0</v>
      </c>
      <c r="S675" s="54">
        <f>IF(P675="PS",H675,0)</f>
        <v>0</v>
      </c>
      <c r="T675" s="54">
        <f>IF(P675="PS",I675-O675,0)</f>
        <v>0</v>
      </c>
      <c r="U675" s="54">
        <f>IF(P675="MP",H675,0)</f>
        <v>0</v>
      </c>
      <c r="V675" s="54">
        <f>IF(P675="MP",I675-O675,0)</f>
        <v>0</v>
      </c>
      <c r="W675" s="54">
        <f>IF(P675="OM",H675,0)</f>
        <v>0</v>
      </c>
      <c r="X675" s="47" t="s">
        <v>1173</v>
      </c>
      <c r="AH675" s="54">
        <f>SUM(Y676:Y676)</f>
        <v>0</v>
      </c>
      <c r="AI675" s="54">
        <f>SUM(Z676:Z676)</f>
        <v>0</v>
      </c>
      <c r="AJ675" s="54">
        <f>SUM(AA676:AA676)</f>
        <v>0</v>
      </c>
    </row>
    <row r="676" spans="1:42" x14ac:dyDescent="0.2">
      <c r="A676" s="55" t="s">
        <v>344</v>
      </c>
      <c r="B676" s="55" t="s">
        <v>1173</v>
      </c>
      <c r="C676" s="55"/>
      <c r="D676" s="55" t="s">
        <v>1352</v>
      </c>
      <c r="E676" s="55"/>
      <c r="F676" s="56">
        <v>1</v>
      </c>
      <c r="G676" s="56">
        <v>0</v>
      </c>
      <c r="H676" s="56">
        <f>ROUND(F676*AD676,2)</f>
        <v>0</v>
      </c>
      <c r="I676" s="56">
        <f>J676-H676</f>
        <v>0</v>
      </c>
      <c r="J676" s="56">
        <f>ROUND(F676*G676,2)</f>
        <v>0</v>
      </c>
      <c r="K676" s="56">
        <v>0</v>
      </c>
      <c r="L676" s="56">
        <f>F676*K676</f>
        <v>0</v>
      </c>
      <c r="M676" s="57" t="s">
        <v>8</v>
      </c>
      <c r="N676" s="56">
        <f>IF(M676="5",I676,0)</f>
        <v>0</v>
      </c>
      <c r="Y676" s="56">
        <f>IF(AC676=0,J676,0)</f>
        <v>0</v>
      </c>
      <c r="Z676" s="56">
        <f>IF(AC676=15,J676,0)</f>
        <v>0</v>
      </c>
      <c r="AA676" s="56">
        <f>IF(AC676=21,J676,0)</f>
        <v>0</v>
      </c>
      <c r="AC676" s="58">
        <v>21</v>
      </c>
      <c r="AD676" s="58">
        <f>G676*0</f>
        <v>0</v>
      </c>
      <c r="AE676" s="58">
        <f>G676*(1-0)</f>
        <v>0</v>
      </c>
      <c r="AL676" s="58">
        <f>F676*AD676</f>
        <v>0</v>
      </c>
      <c r="AM676" s="58">
        <f>F676*AE676</f>
        <v>0</v>
      </c>
      <c r="AN676" s="59" t="s">
        <v>1625</v>
      </c>
      <c r="AO676" s="59" t="s">
        <v>1634</v>
      </c>
      <c r="AP676" s="47" t="s">
        <v>1639</v>
      </c>
    </row>
    <row r="677" spans="1:42" x14ac:dyDescent="0.2">
      <c r="A677" s="52"/>
      <c r="B677" s="53" t="s">
        <v>1173</v>
      </c>
      <c r="C677" s="53" t="s">
        <v>1246</v>
      </c>
      <c r="D677" s="248" t="s">
        <v>1353</v>
      </c>
      <c r="E677" s="249"/>
      <c r="F677" s="249"/>
      <c r="G677" s="249"/>
      <c r="H677" s="54">
        <f>SUM(H678:H683)</f>
        <v>0</v>
      </c>
      <c r="I677" s="54">
        <f>SUM(I678:I683)</f>
        <v>0</v>
      </c>
      <c r="J677" s="54">
        <f>H677+I677</f>
        <v>0</v>
      </c>
      <c r="K677" s="47"/>
      <c r="L677" s="54">
        <f>SUM(L678:L683)</f>
        <v>0</v>
      </c>
      <c r="O677" s="54">
        <f>IF(P677="PR",J677,SUM(N678:N683))</f>
        <v>0</v>
      </c>
      <c r="P677" s="47" t="s">
        <v>1603</v>
      </c>
      <c r="Q677" s="54">
        <f>IF(P677="HS",H677,0)</f>
        <v>0</v>
      </c>
      <c r="R677" s="54">
        <f>IF(P677="HS",I677-O677,0)</f>
        <v>0</v>
      </c>
      <c r="S677" s="54">
        <f>IF(P677="PS",H677,0)</f>
        <v>0</v>
      </c>
      <c r="T677" s="54">
        <f>IF(P677="PS",I677-O677,0)</f>
        <v>0</v>
      </c>
      <c r="U677" s="54">
        <f>IF(P677="MP",H677,0)</f>
        <v>0</v>
      </c>
      <c r="V677" s="54">
        <f>IF(P677="MP",I677-O677,0)</f>
        <v>0</v>
      </c>
      <c r="W677" s="54">
        <f>IF(P677="OM",H677,0)</f>
        <v>0</v>
      </c>
      <c r="X677" s="47" t="s">
        <v>1173</v>
      </c>
      <c r="AH677" s="54">
        <f>SUM(Y678:Y683)</f>
        <v>0</v>
      </c>
      <c r="AI677" s="54">
        <f>SUM(Z678:Z683)</f>
        <v>0</v>
      </c>
      <c r="AJ677" s="54">
        <f>SUM(AA678:AA683)</f>
        <v>0</v>
      </c>
    </row>
    <row r="678" spans="1:42" x14ac:dyDescent="0.2">
      <c r="A678" s="55" t="s">
        <v>345</v>
      </c>
      <c r="B678" s="55" t="s">
        <v>1173</v>
      </c>
      <c r="C678" s="55" t="s">
        <v>1247</v>
      </c>
      <c r="D678" s="55" t="s">
        <v>1354</v>
      </c>
      <c r="E678" s="55" t="s">
        <v>1575</v>
      </c>
      <c r="F678" s="56">
        <v>1.29</v>
      </c>
      <c r="G678" s="56">
        <v>0</v>
      </c>
      <c r="H678" s="56">
        <f t="shared" ref="H678:H683" si="182">ROUND(F678*AD678,2)</f>
        <v>0</v>
      </c>
      <c r="I678" s="56">
        <f t="shared" ref="I678:I683" si="183">J678-H678</f>
        <v>0</v>
      </c>
      <c r="J678" s="56">
        <f t="shared" ref="J678:J683" si="184">ROUND(F678*G678,2)</f>
        <v>0</v>
      </c>
      <c r="K678" s="56">
        <v>0</v>
      </c>
      <c r="L678" s="56">
        <f t="shared" ref="L678:L683" si="185">F678*K678</f>
        <v>0</v>
      </c>
      <c r="M678" s="57" t="s">
        <v>11</v>
      </c>
      <c r="N678" s="56">
        <f t="shared" ref="N678:N683" si="186">IF(M678="5",I678,0)</f>
        <v>0</v>
      </c>
      <c r="Y678" s="56">
        <f t="shared" ref="Y678:Y683" si="187">IF(AC678=0,J678,0)</f>
        <v>0</v>
      </c>
      <c r="Z678" s="56">
        <f t="shared" ref="Z678:Z683" si="188">IF(AC678=15,J678,0)</f>
        <v>0</v>
      </c>
      <c r="AA678" s="56">
        <f t="shared" ref="AA678:AA683" si="189">IF(AC678=21,J678,0)</f>
        <v>0</v>
      </c>
      <c r="AC678" s="58">
        <v>21</v>
      </c>
      <c r="AD678" s="58">
        <f t="shared" ref="AD678:AD683" si="190">G678*0</f>
        <v>0</v>
      </c>
      <c r="AE678" s="58">
        <f t="shared" ref="AE678:AE683" si="191">G678*(1-0)</f>
        <v>0</v>
      </c>
      <c r="AL678" s="58">
        <f t="shared" ref="AL678:AL683" si="192">F678*AD678</f>
        <v>0</v>
      </c>
      <c r="AM678" s="58">
        <f t="shared" ref="AM678:AM683" si="193">F678*AE678</f>
        <v>0</v>
      </c>
      <c r="AN678" s="59" t="s">
        <v>1626</v>
      </c>
      <c r="AO678" s="59" t="s">
        <v>1634</v>
      </c>
      <c r="AP678" s="47" t="s">
        <v>1639</v>
      </c>
    </row>
    <row r="679" spans="1:42" x14ac:dyDescent="0.2">
      <c r="A679" s="55" t="s">
        <v>346</v>
      </c>
      <c r="B679" s="55" t="s">
        <v>1173</v>
      </c>
      <c r="C679" s="55" t="s">
        <v>1248</v>
      </c>
      <c r="D679" s="55" t="s">
        <v>1355</v>
      </c>
      <c r="E679" s="55" t="s">
        <v>1575</v>
      </c>
      <c r="F679" s="56">
        <v>1.29</v>
      </c>
      <c r="G679" s="56">
        <v>0</v>
      </c>
      <c r="H679" s="56">
        <f t="shared" si="182"/>
        <v>0</v>
      </c>
      <c r="I679" s="56">
        <f t="shared" si="183"/>
        <v>0</v>
      </c>
      <c r="J679" s="56">
        <f t="shared" si="184"/>
        <v>0</v>
      </c>
      <c r="K679" s="56">
        <v>0</v>
      </c>
      <c r="L679" s="56">
        <f t="shared" si="185"/>
        <v>0</v>
      </c>
      <c r="M679" s="57" t="s">
        <v>11</v>
      </c>
      <c r="N679" s="56">
        <f t="shared" si="186"/>
        <v>0</v>
      </c>
      <c r="Y679" s="56">
        <f t="shared" si="187"/>
        <v>0</v>
      </c>
      <c r="Z679" s="56">
        <f t="shared" si="188"/>
        <v>0</v>
      </c>
      <c r="AA679" s="56">
        <f t="shared" si="189"/>
        <v>0</v>
      </c>
      <c r="AC679" s="58">
        <v>21</v>
      </c>
      <c r="AD679" s="58">
        <f t="shared" si="190"/>
        <v>0</v>
      </c>
      <c r="AE679" s="58">
        <f t="shared" si="191"/>
        <v>0</v>
      </c>
      <c r="AL679" s="58">
        <f t="shared" si="192"/>
        <v>0</v>
      </c>
      <c r="AM679" s="58">
        <f t="shared" si="193"/>
        <v>0</v>
      </c>
      <c r="AN679" s="59" t="s">
        <v>1626</v>
      </c>
      <c r="AO679" s="59" t="s">
        <v>1634</v>
      </c>
      <c r="AP679" s="47" t="s">
        <v>1639</v>
      </c>
    </row>
    <row r="680" spans="1:42" x14ac:dyDescent="0.2">
      <c r="A680" s="55" t="s">
        <v>347</v>
      </c>
      <c r="B680" s="55" t="s">
        <v>1173</v>
      </c>
      <c r="C680" s="55" t="s">
        <v>1249</v>
      </c>
      <c r="D680" s="55" t="s">
        <v>1356</v>
      </c>
      <c r="E680" s="55" t="s">
        <v>1575</v>
      </c>
      <c r="F680" s="56">
        <v>1.29</v>
      </c>
      <c r="G680" s="56">
        <v>0</v>
      </c>
      <c r="H680" s="56">
        <f t="shared" si="182"/>
        <v>0</v>
      </c>
      <c r="I680" s="56">
        <f t="shared" si="183"/>
        <v>0</v>
      </c>
      <c r="J680" s="56">
        <f t="shared" si="184"/>
        <v>0</v>
      </c>
      <c r="K680" s="56">
        <v>0</v>
      </c>
      <c r="L680" s="56">
        <f t="shared" si="185"/>
        <v>0</v>
      </c>
      <c r="M680" s="57" t="s">
        <v>11</v>
      </c>
      <c r="N680" s="56">
        <f t="shared" si="186"/>
        <v>0</v>
      </c>
      <c r="Y680" s="56">
        <f t="shared" si="187"/>
        <v>0</v>
      </c>
      <c r="Z680" s="56">
        <f t="shared" si="188"/>
        <v>0</v>
      </c>
      <c r="AA680" s="56">
        <f t="shared" si="189"/>
        <v>0</v>
      </c>
      <c r="AC680" s="58">
        <v>21</v>
      </c>
      <c r="AD680" s="58">
        <f t="shared" si="190"/>
        <v>0</v>
      </c>
      <c r="AE680" s="58">
        <f t="shared" si="191"/>
        <v>0</v>
      </c>
      <c r="AL680" s="58">
        <f t="shared" si="192"/>
        <v>0</v>
      </c>
      <c r="AM680" s="58">
        <f t="shared" si="193"/>
        <v>0</v>
      </c>
      <c r="AN680" s="59" t="s">
        <v>1626</v>
      </c>
      <c r="AO680" s="59" t="s">
        <v>1634</v>
      </c>
      <c r="AP680" s="47" t="s">
        <v>1639</v>
      </c>
    </row>
    <row r="681" spans="1:42" x14ac:dyDescent="0.2">
      <c r="A681" s="55" t="s">
        <v>348</v>
      </c>
      <c r="B681" s="55" t="s">
        <v>1173</v>
      </c>
      <c r="C681" s="55" t="s">
        <v>1250</v>
      </c>
      <c r="D681" s="55" t="s">
        <v>1357</v>
      </c>
      <c r="E681" s="55" t="s">
        <v>1575</v>
      </c>
      <c r="F681" s="56">
        <v>1.29</v>
      </c>
      <c r="G681" s="56">
        <v>0</v>
      </c>
      <c r="H681" s="56">
        <f t="shared" si="182"/>
        <v>0</v>
      </c>
      <c r="I681" s="56">
        <f t="shared" si="183"/>
        <v>0</v>
      </c>
      <c r="J681" s="56">
        <f t="shared" si="184"/>
        <v>0</v>
      </c>
      <c r="K681" s="56">
        <v>0</v>
      </c>
      <c r="L681" s="56">
        <f t="shared" si="185"/>
        <v>0</v>
      </c>
      <c r="M681" s="57" t="s">
        <v>11</v>
      </c>
      <c r="N681" s="56">
        <f t="shared" si="186"/>
        <v>0</v>
      </c>
      <c r="Y681" s="56">
        <f t="shared" si="187"/>
        <v>0</v>
      </c>
      <c r="Z681" s="56">
        <f t="shared" si="188"/>
        <v>0</v>
      </c>
      <c r="AA681" s="56">
        <f t="shared" si="189"/>
        <v>0</v>
      </c>
      <c r="AC681" s="58">
        <v>21</v>
      </c>
      <c r="AD681" s="58">
        <f t="shared" si="190"/>
        <v>0</v>
      </c>
      <c r="AE681" s="58">
        <f t="shared" si="191"/>
        <v>0</v>
      </c>
      <c r="AL681" s="58">
        <f t="shared" si="192"/>
        <v>0</v>
      </c>
      <c r="AM681" s="58">
        <f t="shared" si="193"/>
        <v>0</v>
      </c>
      <c r="AN681" s="59" t="s">
        <v>1626</v>
      </c>
      <c r="AO681" s="59" t="s">
        <v>1634</v>
      </c>
      <c r="AP681" s="47" t="s">
        <v>1639</v>
      </c>
    </row>
    <row r="682" spans="1:42" x14ac:dyDescent="0.2">
      <c r="A682" s="55" t="s">
        <v>349</v>
      </c>
      <c r="B682" s="55" t="s">
        <v>1173</v>
      </c>
      <c r="C682" s="55" t="s">
        <v>1251</v>
      </c>
      <c r="D682" s="55" t="s">
        <v>1358</v>
      </c>
      <c r="E682" s="55" t="s">
        <v>1575</v>
      </c>
      <c r="F682" s="56">
        <v>1.29</v>
      </c>
      <c r="G682" s="56">
        <v>0</v>
      </c>
      <c r="H682" s="56">
        <f t="shared" si="182"/>
        <v>0</v>
      </c>
      <c r="I682" s="56">
        <f t="shared" si="183"/>
        <v>0</v>
      </c>
      <c r="J682" s="56">
        <f t="shared" si="184"/>
        <v>0</v>
      </c>
      <c r="K682" s="56">
        <v>0</v>
      </c>
      <c r="L682" s="56">
        <f t="shared" si="185"/>
        <v>0</v>
      </c>
      <c r="M682" s="57" t="s">
        <v>11</v>
      </c>
      <c r="N682" s="56">
        <f t="shared" si="186"/>
        <v>0</v>
      </c>
      <c r="Y682" s="56">
        <f t="shared" si="187"/>
        <v>0</v>
      </c>
      <c r="Z682" s="56">
        <f t="shared" si="188"/>
        <v>0</v>
      </c>
      <c r="AA682" s="56">
        <f t="shared" si="189"/>
        <v>0</v>
      </c>
      <c r="AC682" s="58">
        <v>21</v>
      </c>
      <c r="AD682" s="58">
        <f t="shared" si="190"/>
        <v>0</v>
      </c>
      <c r="AE682" s="58">
        <f t="shared" si="191"/>
        <v>0</v>
      </c>
      <c r="AL682" s="58">
        <f t="shared" si="192"/>
        <v>0</v>
      </c>
      <c r="AM682" s="58">
        <f t="shared" si="193"/>
        <v>0</v>
      </c>
      <c r="AN682" s="59" t="s">
        <v>1626</v>
      </c>
      <c r="AO682" s="59" t="s">
        <v>1634</v>
      </c>
      <c r="AP682" s="47" t="s">
        <v>1639</v>
      </c>
    </row>
    <row r="683" spans="1:42" x14ac:dyDescent="0.2">
      <c r="A683" s="55" t="s">
        <v>350</v>
      </c>
      <c r="B683" s="55" t="s">
        <v>1173</v>
      </c>
      <c r="C683" s="55" t="s">
        <v>1252</v>
      </c>
      <c r="D683" s="55" t="s">
        <v>1359</v>
      </c>
      <c r="E683" s="55" t="s">
        <v>1575</v>
      </c>
      <c r="F683" s="56">
        <v>1.29</v>
      </c>
      <c r="G683" s="56">
        <v>0</v>
      </c>
      <c r="H683" s="56">
        <f t="shared" si="182"/>
        <v>0</v>
      </c>
      <c r="I683" s="56">
        <f t="shared" si="183"/>
        <v>0</v>
      </c>
      <c r="J683" s="56">
        <f t="shared" si="184"/>
        <v>0</v>
      </c>
      <c r="K683" s="56">
        <v>0</v>
      </c>
      <c r="L683" s="56">
        <f t="shared" si="185"/>
        <v>0</v>
      </c>
      <c r="M683" s="57" t="s">
        <v>11</v>
      </c>
      <c r="N683" s="56">
        <f t="shared" si="186"/>
        <v>0</v>
      </c>
      <c r="Y683" s="56">
        <f t="shared" si="187"/>
        <v>0</v>
      </c>
      <c r="Z683" s="56">
        <f t="shared" si="188"/>
        <v>0</v>
      </c>
      <c r="AA683" s="56">
        <f t="shared" si="189"/>
        <v>0</v>
      </c>
      <c r="AC683" s="58">
        <v>21</v>
      </c>
      <c r="AD683" s="58">
        <f t="shared" si="190"/>
        <v>0</v>
      </c>
      <c r="AE683" s="58">
        <f t="shared" si="191"/>
        <v>0</v>
      </c>
      <c r="AL683" s="58">
        <f t="shared" si="192"/>
        <v>0</v>
      </c>
      <c r="AM683" s="58">
        <f t="shared" si="193"/>
        <v>0</v>
      </c>
      <c r="AN683" s="59" t="s">
        <v>1626</v>
      </c>
      <c r="AO683" s="59" t="s">
        <v>1634</v>
      </c>
      <c r="AP683" s="47" t="s">
        <v>1639</v>
      </c>
    </row>
    <row r="684" spans="1:42" x14ac:dyDescent="0.2">
      <c r="A684" s="52"/>
      <c r="B684" s="53" t="s">
        <v>1174</v>
      </c>
      <c r="C684" s="53"/>
      <c r="D684" s="248" t="s">
        <v>1450</v>
      </c>
      <c r="E684" s="249"/>
      <c r="F684" s="249"/>
      <c r="G684" s="249"/>
      <c r="H684" s="54">
        <f>H685+H690+H693+H698+H705+H708+H732+H741+H764+H769+H780+H788+H795+H798+H800</f>
        <v>0</v>
      </c>
      <c r="I684" s="54">
        <f>I685+I690+I693+I698+I705+I708+I732+I741+I764+I769+I780+I788+I795+I798+I800</f>
        <v>0</v>
      </c>
      <c r="J684" s="54">
        <f>H684+I684</f>
        <v>0</v>
      </c>
      <c r="K684" s="47"/>
      <c r="L684" s="54">
        <f>L685+L690+L693+L698+L705+L708+L732+L741+L764+L769+L780+L788+L795+L798+L800</f>
        <v>2.2851983000000002</v>
      </c>
    </row>
    <row r="685" spans="1:42" x14ac:dyDescent="0.2">
      <c r="A685" s="52"/>
      <c r="B685" s="53" t="s">
        <v>1174</v>
      </c>
      <c r="C685" s="53" t="s">
        <v>39</v>
      </c>
      <c r="D685" s="248" t="s">
        <v>1280</v>
      </c>
      <c r="E685" s="249"/>
      <c r="F685" s="249"/>
      <c r="G685" s="249"/>
      <c r="H685" s="54">
        <f>SUM(H686:H688)</f>
        <v>0</v>
      </c>
      <c r="I685" s="54">
        <f>SUM(I686:I688)</f>
        <v>0</v>
      </c>
      <c r="J685" s="54">
        <f>H685+I685</f>
        <v>0</v>
      </c>
      <c r="K685" s="47"/>
      <c r="L685" s="54">
        <f>SUM(L686:L688)</f>
        <v>0.16157479999999999</v>
      </c>
      <c r="O685" s="54">
        <f>IF(P685="PR",J685,SUM(N686:N688))</f>
        <v>0</v>
      </c>
      <c r="P685" s="47" t="s">
        <v>1601</v>
      </c>
      <c r="Q685" s="54">
        <f>IF(P685="HS",H685,0)</f>
        <v>0</v>
      </c>
      <c r="R685" s="54">
        <f>IF(P685="HS",I685-O685,0)</f>
        <v>0</v>
      </c>
      <c r="S685" s="54">
        <f>IF(P685="PS",H685,0)</f>
        <v>0</v>
      </c>
      <c r="T685" s="54">
        <f>IF(P685="PS",I685-O685,0)</f>
        <v>0</v>
      </c>
      <c r="U685" s="54">
        <f>IF(P685="MP",H685,0)</f>
        <v>0</v>
      </c>
      <c r="V685" s="54">
        <f>IF(P685="MP",I685-O685,0)</f>
        <v>0</v>
      </c>
      <c r="W685" s="54">
        <f>IF(P685="OM",H685,0)</f>
        <v>0</v>
      </c>
      <c r="X685" s="47" t="s">
        <v>1174</v>
      </c>
      <c r="AH685" s="54">
        <f>SUM(Y686:Y688)</f>
        <v>0</v>
      </c>
      <c r="AI685" s="54">
        <f>SUM(Z686:Z688)</f>
        <v>0</v>
      </c>
      <c r="AJ685" s="54">
        <f>SUM(AA686:AA688)</f>
        <v>0</v>
      </c>
    </row>
    <row r="686" spans="1:42" x14ac:dyDescent="0.2">
      <c r="A686" s="55" t="s">
        <v>351</v>
      </c>
      <c r="B686" s="55" t="s">
        <v>1174</v>
      </c>
      <c r="C686" s="55" t="s">
        <v>1186</v>
      </c>
      <c r="D686" s="55" t="s">
        <v>1712</v>
      </c>
      <c r="E686" s="55" t="s">
        <v>1574</v>
      </c>
      <c r="F686" s="56">
        <v>1.05</v>
      </c>
      <c r="G686" s="56">
        <v>0</v>
      </c>
      <c r="H686" s="56">
        <f>ROUND(F686*AD686,2)</f>
        <v>0</v>
      </c>
      <c r="I686" s="56">
        <f>J686-H686</f>
        <v>0</v>
      </c>
      <c r="J686" s="56">
        <f>ROUND(F686*G686,2)</f>
        <v>0</v>
      </c>
      <c r="K686" s="56">
        <v>0.1055</v>
      </c>
      <c r="L686" s="56">
        <f>F686*K686</f>
        <v>0.110775</v>
      </c>
      <c r="M686" s="57" t="s">
        <v>7</v>
      </c>
      <c r="N686" s="56">
        <f>IF(M686="5",I686,0)</f>
        <v>0</v>
      </c>
      <c r="Y686" s="56">
        <f>IF(AC686=0,J686,0)</f>
        <v>0</v>
      </c>
      <c r="Z686" s="56">
        <f>IF(AC686=15,J686,0)</f>
        <v>0</v>
      </c>
      <c r="AA686" s="56">
        <f>IF(AC686=21,J686,0)</f>
        <v>0</v>
      </c>
      <c r="AC686" s="58">
        <v>21</v>
      </c>
      <c r="AD686" s="58">
        <f>G686*0.853314527503526</f>
        <v>0</v>
      </c>
      <c r="AE686" s="58">
        <f>G686*(1-0.853314527503526)</f>
        <v>0</v>
      </c>
      <c r="AL686" s="58">
        <f>F686*AD686</f>
        <v>0</v>
      </c>
      <c r="AM686" s="58">
        <f>F686*AE686</f>
        <v>0</v>
      </c>
      <c r="AN686" s="59" t="s">
        <v>1612</v>
      </c>
      <c r="AO686" s="59" t="s">
        <v>1628</v>
      </c>
      <c r="AP686" s="47" t="s">
        <v>1640</v>
      </c>
    </row>
    <row r="687" spans="1:42" x14ac:dyDescent="0.2">
      <c r="D687" s="60" t="s">
        <v>1451</v>
      </c>
      <c r="F687" s="61">
        <v>1.05</v>
      </c>
    </row>
    <row r="688" spans="1:42" x14ac:dyDescent="0.2">
      <c r="A688" s="55" t="s">
        <v>352</v>
      </c>
      <c r="B688" s="55" t="s">
        <v>1174</v>
      </c>
      <c r="C688" s="55" t="s">
        <v>1187</v>
      </c>
      <c r="D688" s="55" t="s">
        <v>1708</v>
      </c>
      <c r="E688" s="55" t="s">
        <v>1580</v>
      </c>
      <c r="F688" s="56">
        <v>0.02</v>
      </c>
      <c r="G688" s="56">
        <v>0</v>
      </c>
      <c r="H688" s="56">
        <f>ROUND(F688*AD688,2)</f>
        <v>0</v>
      </c>
      <c r="I688" s="56">
        <f>J688-H688</f>
        <v>0</v>
      </c>
      <c r="J688" s="56">
        <f>ROUND(F688*G688,2)</f>
        <v>0</v>
      </c>
      <c r="K688" s="56">
        <v>2.53999</v>
      </c>
      <c r="L688" s="56">
        <f>F688*K688</f>
        <v>5.0799799999999999E-2</v>
      </c>
      <c r="M688" s="57" t="s">
        <v>7</v>
      </c>
      <c r="N688" s="56">
        <f>IF(M688="5",I688,0)</f>
        <v>0</v>
      </c>
      <c r="Y688" s="56">
        <f>IF(AC688=0,J688,0)</f>
        <v>0</v>
      </c>
      <c r="Z688" s="56">
        <f>IF(AC688=15,J688,0)</f>
        <v>0</v>
      </c>
      <c r="AA688" s="56">
        <f>IF(AC688=21,J688,0)</f>
        <v>0</v>
      </c>
      <c r="AC688" s="58">
        <v>21</v>
      </c>
      <c r="AD688" s="58">
        <f>G688*0.554070473876063</f>
        <v>0</v>
      </c>
      <c r="AE688" s="58">
        <f>G688*(1-0.554070473876063)</f>
        <v>0</v>
      </c>
      <c r="AL688" s="58">
        <f>F688*AD688</f>
        <v>0</v>
      </c>
      <c r="AM688" s="58">
        <f>F688*AE688</f>
        <v>0</v>
      </c>
      <c r="AN688" s="59" t="s">
        <v>1612</v>
      </c>
      <c r="AO688" s="59" t="s">
        <v>1628</v>
      </c>
      <c r="AP688" s="47" t="s">
        <v>1640</v>
      </c>
    </row>
    <row r="689" spans="1:42" x14ac:dyDescent="0.2">
      <c r="D689" s="60" t="s">
        <v>1363</v>
      </c>
      <c r="F689" s="61">
        <v>0.02</v>
      </c>
    </row>
    <row r="690" spans="1:42" x14ac:dyDescent="0.2">
      <c r="A690" s="52"/>
      <c r="B690" s="53" t="s">
        <v>1174</v>
      </c>
      <c r="C690" s="53" t="s">
        <v>43</v>
      </c>
      <c r="D690" s="248" t="s">
        <v>1282</v>
      </c>
      <c r="E690" s="249"/>
      <c r="F690" s="249"/>
      <c r="G690" s="249"/>
      <c r="H690" s="54">
        <f>SUM(H691:H691)</f>
        <v>0</v>
      </c>
      <c r="I690" s="54">
        <f>SUM(I691:I691)</f>
        <v>0</v>
      </c>
      <c r="J690" s="54">
        <f>H690+I690</f>
        <v>0</v>
      </c>
      <c r="K690" s="47"/>
      <c r="L690" s="54">
        <f>SUM(L691:L691)</f>
        <v>7.5702000000000005E-2</v>
      </c>
      <c r="O690" s="54">
        <f>IF(P690="PR",J690,SUM(N691:N691))</f>
        <v>0</v>
      </c>
      <c r="P690" s="47" t="s">
        <v>1601</v>
      </c>
      <c r="Q690" s="54">
        <f>IF(P690="HS",H690,0)</f>
        <v>0</v>
      </c>
      <c r="R690" s="54">
        <f>IF(P690="HS",I690-O690,0)</f>
        <v>0</v>
      </c>
      <c r="S690" s="54">
        <f>IF(P690="PS",H690,0)</f>
        <v>0</v>
      </c>
      <c r="T690" s="54">
        <f>IF(P690="PS",I690-O690,0)</f>
        <v>0</v>
      </c>
      <c r="U690" s="54">
        <f>IF(P690="MP",H690,0)</f>
        <v>0</v>
      </c>
      <c r="V690" s="54">
        <f>IF(P690="MP",I690-O690,0)</f>
        <v>0</v>
      </c>
      <c r="W690" s="54">
        <f>IF(P690="OM",H690,0)</f>
        <v>0</v>
      </c>
      <c r="X690" s="47" t="s">
        <v>1174</v>
      </c>
      <c r="AH690" s="54">
        <f>SUM(Y691:Y691)</f>
        <v>0</v>
      </c>
      <c r="AI690" s="54">
        <f>SUM(Z691:Z691)</f>
        <v>0</v>
      </c>
      <c r="AJ690" s="54">
        <f>SUM(AA691:AA691)</f>
        <v>0</v>
      </c>
    </row>
    <row r="691" spans="1:42" x14ac:dyDescent="0.2">
      <c r="A691" s="55" t="s">
        <v>353</v>
      </c>
      <c r="B691" s="55" t="s">
        <v>1174</v>
      </c>
      <c r="C691" s="55" t="s">
        <v>1188</v>
      </c>
      <c r="D691" s="55" t="s">
        <v>1283</v>
      </c>
      <c r="E691" s="55" t="s">
        <v>1574</v>
      </c>
      <c r="F691" s="56">
        <v>4.07</v>
      </c>
      <c r="G691" s="56">
        <v>0</v>
      </c>
      <c r="H691" s="56">
        <f>ROUND(F691*AD691,2)</f>
        <v>0</v>
      </c>
      <c r="I691" s="56">
        <f>J691-H691</f>
        <v>0</v>
      </c>
      <c r="J691" s="56">
        <f>ROUND(F691*G691,2)</f>
        <v>0</v>
      </c>
      <c r="K691" s="56">
        <v>1.8599999999999998E-2</v>
      </c>
      <c r="L691" s="56">
        <f>F691*K691</f>
        <v>7.5702000000000005E-2</v>
      </c>
      <c r="M691" s="57" t="s">
        <v>7</v>
      </c>
      <c r="N691" s="56">
        <f>IF(M691="5",I691,0)</f>
        <v>0</v>
      </c>
      <c r="Y691" s="56">
        <f>IF(AC691=0,J691,0)</f>
        <v>0</v>
      </c>
      <c r="Z691" s="56">
        <f>IF(AC691=15,J691,0)</f>
        <v>0</v>
      </c>
      <c r="AA691" s="56">
        <f>IF(AC691=21,J691,0)</f>
        <v>0</v>
      </c>
      <c r="AC691" s="58">
        <v>21</v>
      </c>
      <c r="AD691" s="58">
        <f>G691*0.563277249451353</f>
        <v>0</v>
      </c>
      <c r="AE691" s="58">
        <f>G691*(1-0.563277249451353)</f>
        <v>0</v>
      </c>
      <c r="AL691" s="58">
        <f>F691*AD691</f>
        <v>0</v>
      </c>
      <c r="AM691" s="58">
        <f>F691*AE691</f>
        <v>0</v>
      </c>
      <c r="AN691" s="59" t="s">
        <v>1613</v>
      </c>
      <c r="AO691" s="59" t="s">
        <v>1628</v>
      </c>
      <c r="AP691" s="47" t="s">
        <v>1640</v>
      </c>
    </row>
    <row r="692" spans="1:42" x14ac:dyDescent="0.2">
      <c r="D692" s="60" t="s">
        <v>1452</v>
      </c>
      <c r="F692" s="61">
        <v>4.07</v>
      </c>
    </row>
    <row r="693" spans="1:42" x14ac:dyDescent="0.2">
      <c r="A693" s="52"/>
      <c r="B693" s="53" t="s">
        <v>1174</v>
      </c>
      <c r="C693" s="53" t="s">
        <v>68</v>
      </c>
      <c r="D693" s="248" t="s">
        <v>1285</v>
      </c>
      <c r="E693" s="249"/>
      <c r="F693" s="249"/>
      <c r="G693" s="249"/>
      <c r="H693" s="54">
        <f>SUM(H694:H696)</f>
        <v>0</v>
      </c>
      <c r="I693" s="54">
        <f>SUM(I694:I696)</f>
        <v>0</v>
      </c>
      <c r="J693" s="54">
        <f>H693+I693</f>
        <v>0</v>
      </c>
      <c r="K693" s="47"/>
      <c r="L693" s="54">
        <f>SUM(L694:L696)</f>
        <v>0.14834159999999999</v>
      </c>
      <c r="O693" s="54">
        <f>IF(P693="PR",J693,SUM(N694:N696))</f>
        <v>0</v>
      </c>
      <c r="P693" s="47" t="s">
        <v>1601</v>
      </c>
      <c r="Q693" s="54">
        <f>IF(P693="HS",H693,0)</f>
        <v>0</v>
      </c>
      <c r="R693" s="54">
        <f>IF(P693="HS",I693-O693,0)</f>
        <v>0</v>
      </c>
      <c r="S693" s="54">
        <f>IF(P693="PS",H693,0)</f>
        <v>0</v>
      </c>
      <c r="T693" s="54">
        <f>IF(P693="PS",I693-O693,0)</f>
        <v>0</v>
      </c>
      <c r="U693" s="54">
        <f>IF(P693="MP",H693,0)</f>
        <v>0</v>
      </c>
      <c r="V693" s="54">
        <f>IF(P693="MP",I693-O693,0)</f>
        <v>0</v>
      </c>
      <c r="W693" s="54">
        <f>IF(P693="OM",H693,0)</f>
        <v>0</v>
      </c>
      <c r="X693" s="47" t="s">
        <v>1174</v>
      </c>
      <c r="AH693" s="54">
        <f>SUM(Y694:Y696)</f>
        <v>0</v>
      </c>
      <c r="AI693" s="54">
        <f>SUM(Z694:Z696)</f>
        <v>0</v>
      </c>
      <c r="AJ693" s="54">
        <f>SUM(AA694:AA696)</f>
        <v>0</v>
      </c>
    </row>
    <row r="694" spans="1:42" x14ac:dyDescent="0.2">
      <c r="A694" s="55" t="s">
        <v>354</v>
      </c>
      <c r="B694" s="55" t="s">
        <v>1174</v>
      </c>
      <c r="C694" s="55" t="s">
        <v>1189</v>
      </c>
      <c r="D694" s="55" t="s">
        <v>1286</v>
      </c>
      <c r="E694" s="55" t="s">
        <v>1574</v>
      </c>
      <c r="F694" s="56">
        <v>3.96</v>
      </c>
      <c r="G694" s="56">
        <v>0</v>
      </c>
      <c r="H694" s="56">
        <f>ROUND(F694*AD694,2)</f>
        <v>0</v>
      </c>
      <c r="I694" s="56">
        <f>J694-H694</f>
        <v>0</v>
      </c>
      <c r="J694" s="56">
        <f>ROUND(F694*G694,2)</f>
        <v>0</v>
      </c>
      <c r="K694" s="56">
        <v>3.415E-2</v>
      </c>
      <c r="L694" s="56">
        <f>F694*K694</f>
        <v>0.13523399999999999</v>
      </c>
      <c r="M694" s="57" t="s">
        <v>7</v>
      </c>
      <c r="N694" s="56">
        <f>IF(M694="5",I694,0)</f>
        <v>0</v>
      </c>
      <c r="Y694" s="56">
        <f>IF(AC694=0,J694,0)</f>
        <v>0</v>
      </c>
      <c r="Z694" s="56">
        <f>IF(AC694=15,J694,0)</f>
        <v>0</v>
      </c>
      <c r="AA694" s="56">
        <f>IF(AC694=21,J694,0)</f>
        <v>0</v>
      </c>
      <c r="AC694" s="58">
        <v>21</v>
      </c>
      <c r="AD694" s="58">
        <f>G694*0.841828478964401</f>
        <v>0</v>
      </c>
      <c r="AE694" s="58">
        <f>G694*(1-0.841828478964401)</f>
        <v>0</v>
      </c>
      <c r="AL694" s="58">
        <f>F694*AD694</f>
        <v>0</v>
      </c>
      <c r="AM694" s="58">
        <f>F694*AE694</f>
        <v>0</v>
      </c>
      <c r="AN694" s="59" t="s">
        <v>1614</v>
      </c>
      <c r="AO694" s="59" t="s">
        <v>1629</v>
      </c>
      <c r="AP694" s="47" t="s">
        <v>1640</v>
      </c>
    </row>
    <row r="695" spans="1:42" x14ac:dyDescent="0.2">
      <c r="D695" s="60" t="s">
        <v>1453</v>
      </c>
      <c r="F695" s="61">
        <v>3.96</v>
      </c>
    </row>
    <row r="696" spans="1:42" x14ac:dyDescent="0.2">
      <c r="A696" s="55" t="s">
        <v>355</v>
      </c>
      <c r="B696" s="55" t="s">
        <v>1174</v>
      </c>
      <c r="C696" s="55" t="s">
        <v>1190</v>
      </c>
      <c r="D696" s="55" t="s">
        <v>1713</v>
      </c>
      <c r="E696" s="55" t="s">
        <v>1574</v>
      </c>
      <c r="F696" s="56">
        <v>3.96</v>
      </c>
      <c r="G696" s="56">
        <v>0</v>
      </c>
      <c r="H696" s="56">
        <f>ROUND(F696*AD696,2)</f>
        <v>0</v>
      </c>
      <c r="I696" s="56">
        <f>J696-H696</f>
        <v>0</v>
      </c>
      <c r="J696" s="56">
        <f>ROUND(F696*G696,2)</f>
        <v>0</v>
      </c>
      <c r="K696" s="56">
        <v>3.31E-3</v>
      </c>
      <c r="L696" s="56">
        <f>F696*K696</f>
        <v>1.3107600000000001E-2</v>
      </c>
      <c r="M696" s="57" t="s">
        <v>7</v>
      </c>
      <c r="N696" s="56">
        <f>IF(M696="5",I696,0)</f>
        <v>0</v>
      </c>
      <c r="Y696" s="56">
        <f>IF(AC696=0,J696,0)</f>
        <v>0</v>
      </c>
      <c r="Z696" s="56">
        <f>IF(AC696=15,J696,0)</f>
        <v>0</v>
      </c>
      <c r="AA696" s="56">
        <f>IF(AC696=21,J696,0)</f>
        <v>0</v>
      </c>
      <c r="AC696" s="58">
        <v>21</v>
      </c>
      <c r="AD696" s="58">
        <f>G696*0.752032520325203</f>
        <v>0</v>
      </c>
      <c r="AE696" s="58">
        <f>G696*(1-0.752032520325203)</f>
        <v>0</v>
      </c>
      <c r="AL696" s="58">
        <f>F696*AD696</f>
        <v>0</v>
      </c>
      <c r="AM696" s="58">
        <f>F696*AE696</f>
        <v>0</v>
      </c>
      <c r="AN696" s="59" t="s">
        <v>1614</v>
      </c>
      <c r="AO696" s="59" t="s">
        <v>1629</v>
      </c>
      <c r="AP696" s="47" t="s">
        <v>1640</v>
      </c>
    </row>
    <row r="697" spans="1:42" x14ac:dyDescent="0.2">
      <c r="D697" s="60" t="s">
        <v>1453</v>
      </c>
      <c r="F697" s="61">
        <v>3.96</v>
      </c>
    </row>
    <row r="698" spans="1:42" x14ac:dyDescent="0.2">
      <c r="A698" s="52"/>
      <c r="B698" s="53" t="s">
        <v>1174</v>
      </c>
      <c r="C698" s="53" t="s">
        <v>705</v>
      </c>
      <c r="D698" s="248" t="s">
        <v>1288</v>
      </c>
      <c r="E698" s="249"/>
      <c r="F698" s="249"/>
      <c r="G698" s="249"/>
      <c r="H698" s="54">
        <f>SUM(H699:H703)</f>
        <v>0</v>
      </c>
      <c r="I698" s="54">
        <f>SUM(I699:I703)</f>
        <v>0</v>
      </c>
      <c r="J698" s="54">
        <f>H698+I698</f>
        <v>0</v>
      </c>
      <c r="K698" s="47"/>
      <c r="L698" s="54">
        <f>SUM(L699:L703)</f>
        <v>5.1876000000000005E-3</v>
      </c>
      <c r="O698" s="54">
        <f>IF(P698="PR",J698,SUM(N699:N703))</f>
        <v>0</v>
      </c>
      <c r="P698" s="47" t="s">
        <v>1602</v>
      </c>
      <c r="Q698" s="54">
        <f>IF(P698="HS",H698,0)</f>
        <v>0</v>
      </c>
      <c r="R698" s="54">
        <f>IF(P698="HS",I698-O698,0)</f>
        <v>0</v>
      </c>
      <c r="S698" s="54">
        <f>IF(P698="PS",H698,0)</f>
        <v>0</v>
      </c>
      <c r="T698" s="54">
        <f>IF(P698="PS",I698-O698,0)</f>
        <v>0</v>
      </c>
      <c r="U698" s="54">
        <f>IF(P698="MP",H698,0)</f>
        <v>0</v>
      </c>
      <c r="V698" s="54">
        <f>IF(P698="MP",I698-O698,0)</f>
        <v>0</v>
      </c>
      <c r="W698" s="54">
        <f>IF(P698="OM",H698,0)</f>
        <v>0</v>
      </c>
      <c r="X698" s="47" t="s">
        <v>1174</v>
      </c>
      <c r="AH698" s="54">
        <f>SUM(Y699:Y703)</f>
        <v>0</v>
      </c>
      <c r="AI698" s="54">
        <f>SUM(Z699:Z703)</f>
        <v>0</v>
      </c>
      <c r="AJ698" s="54">
        <f>SUM(AA699:AA703)</f>
        <v>0</v>
      </c>
    </row>
    <row r="699" spans="1:42" x14ac:dyDescent="0.2">
      <c r="A699" s="55" t="s">
        <v>356</v>
      </c>
      <c r="B699" s="55" t="s">
        <v>1174</v>
      </c>
      <c r="C699" s="55" t="s">
        <v>1191</v>
      </c>
      <c r="D699" s="55" t="s">
        <v>1714</v>
      </c>
      <c r="E699" s="55" t="s">
        <v>1574</v>
      </c>
      <c r="F699" s="56">
        <v>3.96</v>
      </c>
      <c r="G699" s="56">
        <v>0</v>
      </c>
      <c r="H699" s="56">
        <f>ROUND(F699*AD699,2)</f>
        <v>0</v>
      </c>
      <c r="I699" s="56">
        <f>J699-H699</f>
        <v>0</v>
      </c>
      <c r="J699" s="56">
        <f>ROUND(F699*G699,2)</f>
        <v>0</v>
      </c>
      <c r="K699" s="56">
        <v>5.6999999999999998E-4</v>
      </c>
      <c r="L699" s="56">
        <f>F699*K699</f>
        <v>2.2572E-3</v>
      </c>
      <c r="M699" s="57" t="s">
        <v>7</v>
      </c>
      <c r="N699" s="56">
        <f>IF(M699="5",I699,0)</f>
        <v>0</v>
      </c>
      <c r="Y699" s="56">
        <f>IF(AC699=0,J699,0)</f>
        <v>0</v>
      </c>
      <c r="Z699" s="56">
        <f>IF(AC699=15,J699,0)</f>
        <v>0</v>
      </c>
      <c r="AA699" s="56">
        <f>IF(AC699=21,J699,0)</f>
        <v>0</v>
      </c>
      <c r="AC699" s="58">
        <v>21</v>
      </c>
      <c r="AD699" s="58">
        <f>G699*0.805751492132393</f>
        <v>0</v>
      </c>
      <c r="AE699" s="58">
        <f>G699*(1-0.805751492132393)</f>
        <v>0</v>
      </c>
      <c r="AL699" s="58">
        <f>F699*AD699</f>
        <v>0</v>
      </c>
      <c r="AM699" s="58">
        <f>F699*AE699</f>
        <v>0</v>
      </c>
      <c r="AN699" s="59" t="s">
        <v>1615</v>
      </c>
      <c r="AO699" s="59" t="s">
        <v>1630</v>
      </c>
      <c r="AP699" s="47" t="s">
        <v>1640</v>
      </c>
    </row>
    <row r="700" spans="1:42" x14ac:dyDescent="0.2">
      <c r="D700" s="60" t="s">
        <v>1453</v>
      </c>
      <c r="F700" s="61">
        <v>3.96</v>
      </c>
    </row>
    <row r="701" spans="1:42" x14ac:dyDescent="0.2">
      <c r="A701" s="55" t="s">
        <v>357</v>
      </c>
      <c r="B701" s="55" t="s">
        <v>1174</v>
      </c>
      <c r="C701" s="55" t="s">
        <v>1192</v>
      </c>
      <c r="D701" s="55" t="s">
        <v>1715</v>
      </c>
      <c r="E701" s="55" t="s">
        <v>1574</v>
      </c>
      <c r="F701" s="56">
        <v>3.96</v>
      </c>
      <c r="G701" s="56">
        <v>0</v>
      </c>
      <c r="H701" s="56">
        <f>ROUND(F701*AD701,2)</f>
        <v>0</v>
      </c>
      <c r="I701" s="56">
        <f>J701-H701</f>
        <v>0</v>
      </c>
      <c r="J701" s="56">
        <f>ROUND(F701*G701,2)</f>
        <v>0</v>
      </c>
      <c r="K701" s="56">
        <v>7.3999999999999999E-4</v>
      </c>
      <c r="L701" s="56">
        <f>F701*K701</f>
        <v>2.9304000000000001E-3</v>
      </c>
      <c r="M701" s="57" t="s">
        <v>7</v>
      </c>
      <c r="N701" s="56">
        <f>IF(M701="5",I701,0)</f>
        <v>0</v>
      </c>
      <c r="Y701" s="56">
        <f>IF(AC701=0,J701,0)</f>
        <v>0</v>
      </c>
      <c r="Z701" s="56">
        <f>IF(AC701=15,J701,0)</f>
        <v>0</v>
      </c>
      <c r="AA701" s="56">
        <f>IF(AC701=21,J701,0)</f>
        <v>0</v>
      </c>
      <c r="AC701" s="58">
        <v>21</v>
      </c>
      <c r="AD701" s="58">
        <f>G701*0.750758341759353</f>
        <v>0</v>
      </c>
      <c r="AE701" s="58">
        <f>G701*(1-0.750758341759353)</f>
        <v>0</v>
      </c>
      <c r="AL701" s="58">
        <f>F701*AD701</f>
        <v>0</v>
      </c>
      <c r="AM701" s="58">
        <f>F701*AE701</f>
        <v>0</v>
      </c>
      <c r="AN701" s="59" t="s">
        <v>1615</v>
      </c>
      <c r="AO701" s="59" t="s">
        <v>1630</v>
      </c>
      <c r="AP701" s="47" t="s">
        <v>1640</v>
      </c>
    </row>
    <row r="702" spans="1:42" x14ac:dyDescent="0.2">
      <c r="D702" s="60" t="s">
        <v>1454</v>
      </c>
      <c r="F702" s="61">
        <v>3.96</v>
      </c>
    </row>
    <row r="703" spans="1:42" x14ac:dyDescent="0.2">
      <c r="A703" s="55" t="s">
        <v>358</v>
      </c>
      <c r="B703" s="55" t="s">
        <v>1174</v>
      </c>
      <c r="C703" s="55" t="s">
        <v>1193</v>
      </c>
      <c r="D703" s="55" t="s">
        <v>1292</v>
      </c>
      <c r="E703" s="55" t="s">
        <v>1575</v>
      </c>
      <c r="F703" s="56">
        <v>0.02</v>
      </c>
      <c r="G703" s="56">
        <v>0</v>
      </c>
      <c r="H703" s="56">
        <f>ROUND(F703*AD703,2)</f>
        <v>0</v>
      </c>
      <c r="I703" s="56">
        <f>J703-H703</f>
        <v>0</v>
      </c>
      <c r="J703" s="56">
        <f>ROUND(F703*G703,2)</f>
        <v>0</v>
      </c>
      <c r="K703" s="56">
        <v>0</v>
      </c>
      <c r="L703" s="56">
        <f>F703*K703</f>
        <v>0</v>
      </c>
      <c r="M703" s="57" t="s">
        <v>11</v>
      </c>
      <c r="N703" s="56">
        <f>IF(M703="5",I703,0)</f>
        <v>0</v>
      </c>
      <c r="Y703" s="56">
        <f>IF(AC703=0,J703,0)</f>
        <v>0</v>
      </c>
      <c r="Z703" s="56">
        <f>IF(AC703=15,J703,0)</f>
        <v>0</v>
      </c>
      <c r="AA703" s="56">
        <f>IF(AC703=21,J703,0)</f>
        <v>0</v>
      </c>
      <c r="AC703" s="58">
        <v>21</v>
      </c>
      <c r="AD703" s="58">
        <f>G703*0</f>
        <v>0</v>
      </c>
      <c r="AE703" s="58">
        <f>G703*(1-0)</f>
        <v>0</v>
      </c>
      <c r="AL703" s="58">
        <f>F703*AD703</f>
        <v>0</v>
      </c>
      <c r="AM703" s="58">
        <f>F703*AE703</f>
        <v>0</v>
      </c>
      <c r="AN703" s="59" t="s">
        <v>1615</v>
      </c>
      <c r="AO703" s="59" t="s">
        <v>1630</v>
      </c>
      <c r="AP703" s="47" t="s">
        <v>1640</v>
      </c>
    </row>
    <row r="704" spans="1:42" x14ac:dyDescent="0.2">
      <c r="D704" s="60" t="s">
        <v>1439</v>
      </c>
      <c r="F704" s="61">
        <v>0.02</v>
      </c>
    </row>
    <row r="705" spans="1:42" x14ac:dyDescent="0.2">
      <c r="A705" s="52"/>
      <c r="B705" s="53" t="s">
        <v>1174</v>
      </c>
      <c r="C705" s="53" t="s">
        <v>715</v>
      </c>
      <c r="D705" s="248" t="s">
        <v>1294</v>
      </c>
      <c r="E705" s="249"/>
      <c r="F705" s="249"/>
      <c r="G705" s="249"/>
      <c r="H705" s="54">
        <f>SUM(H706:H706)</f>
        <v>0</v>
      </c>
      <c r="I705" s="54">
        <f>SUM(I706:I706)</f>
        <v>0</v>
      </c>
      <c r="J705" s="54">
        <f>H705+I705</f>
        <v>0</v>
      </c>
      <c r="K705" s="47"/>
      <c r="L705" s="54">
        <f>SUM(L706:L706)</f>
        <v>1.4599999999999999E-3</v>
      </c>
      <c r="O705" s="54">
        <f>IF(P705="PR",J705,SUM(N706:N706))</f>
        <v>0</v>
      </c>
      <c r="P705" s="47" t="s">
        <v>1602</v>
      </c>
      <c r="Q705" s="54">
        <f>IF(P705="HS",H705,0)</f>
        <v>0</v>
      </c>
      <c r="R705" s="54">
        <f>IF(P705="HS",I705-O705,0)</f>
        <v>0</v>
      </c>
      <c r="S705" s="54">
        <f>IF(P705="PS",H705,0)</f>
        <v>0</v>
      </c>
      <c r="T705" s="54">
        <f>IF(P705="PS",I705-O705,0)</f>
        <v>0</v>
      </c>
      <c r="U705" s="54">
        <f>IF(P705="MP",H705,0)</f>
        <v>0</v>
      </c>
      <c r="V705" s="54">
        <f>IF(P705="MP",I705-O705,0)</f>
        <v>0</v>
      </c>
      <c r="W705" s="54">
        <f>IF(P705="OM",H705,0)</f>
        <v>0</v>
      </c>
      <c r="X705" s="47" t="s">
        <v>1174</v>
      </c>
      <c r="AH705" s="54">
        <f>SUM(Y706:Y706)</f>
        <v>0</v>
      </c>
      <c r="AI705" s="54">
        <f>SUM(Z706:Z706)</f>
        <v>0</v>
      </c>
      <c r="AJ705" s="54">
        <f>SUM(AA706:AA706)</f>
        <v>0</v>
      </c>
    </row>
    <row r="706" spans="1:42" x14ac:dyDescent="0.2">
      <c r="A706" s="55" t="s">
        <v>359</v>
      </c>
      <c r="B706" s="55" t="s">
        <v>1174</v>
      </c>
      <c r="C706" s="55" t="s">
        <v>1194</v>
      </c>
      <c r="D706" s="55" t="s">
        <v>1295</v>
      </c>
      <c r="E706" s="55" t="s">
        <v>1576</v>
      </c>
      <c r="F706" s="56">
        <v>1</v>
      </c>
      <c r="G706" s="56">
        <v>0</v>
      </c>
      <c r="H706" s="56">
        <f>ROUND(F706*AD706,2)</f>
        <v>0</v>
      </c>
      <c r="I706" s="56">
        <f>J706-H706</f>
        <v>0</v>
      </c>
      <c r="J706" s="56">
        <f>ROUND(F706*G706,2)</f>
        <v>0</v>
      </c>
      <c r="K706" s="56">
        <v>1.4599999999999999E-3</v>
      </c>
      <c r="L706" s="56">
        <f>F706*K706</f>
        <v>1.4599999999999999E-3</v>
      </c>
      <c r="M706" s="57" t="s">
        <v>7</v>
      </c>
      <c r="N706" s="56">
        <f>IF(M706="5",I706,0)</f>
        <v>0</v>
      </c>
      <c r="Y706" s="56">
        <f>IF(AC706=0,J706,0)</f>
        <v>0</v>
      </c>
      <c r="Z706" s="56">
        <f>IF(AC706=15,J706,0)</f>
        <v>0</v>
      </c>
      <c r="AA706" s="56">
        <f>IF(AC706=21,J706,0)</f>
        <v>0</v>
      </c>
      <c r="AC706" s="58">
        <v>21</v>
      </c>
      <c r="AD706" s="58">
        <f>G706*0</f>
        <v>0</v>
      </c>
      <c r="AE706" s="58">
        <f>G706*(1-0)</f>
        <v>0</v>
      </c>
      <c r="AL706" s="58">
        <f>F706*AD706</f>
        <v>0</v>
      </c>
      <c r="AM706" s="58">
        <f>F706*AE706</f>
        <v>0</v>
      </c>
      <c r="AN706" s="59" t="s">
        <v>1616</v>
      </c>
      <c r="AO706" s="59" t="s">
        <v>1631</v>
      </c>
      <c r="AP706" s="47" t="s">
        <v>1640</v>
      </c>
    </row>
    <row r="707" spans="1:42" x14ac:dyDescent="0.2">
      <c r="D707" s="60" t="s">
        <v>1296</v>
      </c>
      <c r="F707" s="61">
        <v>1</v>
      </c>
    </row>
    <row r="708" spans="1:42" x14ac:dyDescent="0.2">
      <c r="A708" s="52"/>
      <c r="B708" s="53" t="s">
        <v>1174</v>
      </c>
      <c r="C708" s="53" t="s">
        <v>719</v>
      </c>
      <c r="D708" s="248" t="s">
        <v>1297</v>
      </c>
      <c r="E708" s="249"/>
      <c r="F708" s="249"/>
      <c r="G708" s="249"/>
      <c r="H708" s="54">
        <f>SUM(H709:H731)</f>
        <v>0</v>
      </c>
      <c r="I708" s="54">
        <f>SUM(I709:I731)</f>
        <v>0</v>
      </c>
      <c r="J708" s="54">
        <f>H708+I708</f>
        <v>0</v>
      </c>
      <c r="K708" s="47"/>
      <c r="L708" s="54">
        <f>SUM(L709:L731)</f>
        <v>5.7950000000000002E-2</v>
      </c>
      <c r="O708" s="54">
        <f>IF(P708="PR",J708,SUM(N709:N731))</f>
        <v>0</v>
      </c>
      <c r="P708" s="47" t="s">
        <v>1602</v>
      </c>
      <c r="Q708" s="54">
        <f>IF(P708="HS",H708,0)</f>
        <v>0</v>
      </c>
      <c r="R708" s="54">
        <f>IF(P708="HS",I708-O708,0)</f>
        <v>0</v>
      </c>
      <c r="S708" s="54">
        <f>IF(P708="PS",H708,0)</f>
        <v>0</v>
      </c>
      <c r="T708" s="54">
        <f>IF(P708="PS",I708-O708,0)</f>
        <v>0</v>
      </c>
      <c r="U708" s="54">
        <f>IF(P708="MP",H708,0)</f>
        <v>0</v>
      </c>
      <c r="V708" s="54">
        <f>IF(P708="MP",I708-O708,0)</f>
        <v>0</v>
      </c>
      <c r="W708" s="54">
        <f>IF(P708="OM",H708,0)</f>
        <v>0</v>
      </c>
      <c r="X708" s="47" t="s">
        <v>1174</v>
      </c>
      <c r="AH708" s="54">
        <f>SUM(Y709:Y731)</f>
        <v>0</v>
      </c>
      <c r="AI708" s="54">
        <f>SUM(Z709:Z731)</f>
        <v>0</v>
      </c>
      <c r="AJ708" s="54">
        <f>SUM(AA709:AA731)</f>
        <v>0</v>
      </c>
    </row>
    <row r="709" spans="1:42" x14ac:dyDescent="0.2">
      <c r="A709" s="55" t="s">
        <v>360</v>
      </c>
      <c r="B709" s="55" t="s">
        <v>1174</v>
      </c>
      <c r="C709" s="55" t="s">
        <v>1195</v>
      </c>
      <c r="D709" s="55" t="s">
        <v>1702</v>
      </c>
      <c r="E709" s="55" t="s">
        <v>1577</v>
      </c>
      <c r="F709" s="56">
        <v>1</v>
      </c>
      <c r="G709" s="56">
        <v>0</v>
      </c>
      <c r="H709" s="56">
        <f>ROUND(F709*AD709,2)</f>
        <v>0</v>
      </c>
      <c r="I709" s="56">
        <f>J709-H709</f>
        <v>0</v>
      </c>
      <c r="J709" s="56">
        <f>ROUND(F709*G709,2)</f>
        <v>0</v>
      </c>
      <c r="K709" s="56">
        <v>1.41E-3</v>
      </c>
      <c r="L709" s="56">
        <f>F709*K709</f>
        <v>1.41E-3</v>
      </c>
      <c r="M709" s="57" t="s">
        <v>7</v>
      </c>
      <c r="N709" s="56">
        <f>IF(M709="5",I709,0)</f>
        <v>0</v>
      </c>
      <c r="Y709" s="56">
        <f>IF(AC709=0,J709,0)</f>
        <v>0</v>
      </c>
      <c r="Z709" s="56">
        <f>IF(AC709=15,J709,0)</f>
        <v>0</v>
      </c>
      <c r="AA709" s="56">
        <f>IF(AC709=21,J709,0)</f>
        <v>0</v>
      </c>
      <c r="AC709" s="58">
        <v>21</v>
      </c>
      <c r="AD709" s="58">
        <f>G709*0.538136882129278</f>
        <v>0</v>
      </c>
      <c r="AE709" s="58">
        <f>G709*(1-0.538136882129278)</f>
        <v>0</v>
      </c>
      <c r="AL709" s="58">
        <f>F709*AD709</f>
        <v>0</v>
      </c>
      <c r="AM709" s="58">
        <f>F709*AE709</f>
        <v>0</v>
      </c>
      <c r="AN709" s="59" t="s">
        <v>1617</v>
      </c>
      <c r="AO709" s="59" t="s">
        <v>1631</v>
      </c>
      <c r="AP709" s="47" t="s">
        <v>1640</v>
      </c>
    </row>
    <row r="710" spans="1:42" x14ac:dyDescent="0.2">
      <c r="D710" s="60" t="s">
        <v>1296</v>
      </c>
      <c r="F710" s="61">
        <v>1</v>
      </c>
    </row>
    <row r="711" spans="1:42" x14ac:dyDescent="0.2">
      <c r="A711" s="62" t="s">
        <v>361</v>
      </c>
      <c r="B711" s="62" t="s">
        <v>1174</v>
      </c>
      <c r="C711" s="62" t="s">
        <v>1196</v>
      </c>
      <c r="D711" s="126" t="s">
        <v>1716</v>
      </c>
      <c r="E711" s="62" t="s">
        <v>1577</v>
      </c>
      <c r="F711" s="63">
        <v>1</v>
      </c>
      <c r="G711" s="63">
        <v>0</v>
      </c>
      <c r="H711" s="63">
        <f>ROUND(F711*AD711,2)</f>
        <v>0</v>
      </c>
      <c r="I711" s="63">
        <f>J711-H711</f>
        <v>0</v>
      </c>
      <c r="J711" s="63">
        <f>ROUND(F711*G711,2)</f>
        <v>0</v>
      </c>
      <c r="K711" s="63">
        <v>1.4E-2</v>
      </c>
      <c r="L711" s="63">
        <f>F711*K711</f>
        <v>1.4E-2</v>
      </c>
      <c r="M711" s="64" t="s">
        <v>1598</v>
      </c>
      <c r="N711" s="63">
        <f>IF(M711="5",I711,0)</f>
        <v>0</v>
      </c>
      <c r="Y711" s="63">
        <f>IF(AC711=0,J711,0)</f>
        <v>0</v>
      </c>
      <c r="Z711" s="63">
        <f>IF(AC711=15,J711,0)</f>
        <v>0</v>
      </c>
      <c r="AA711" s="63">
        <f>IF(AC711=21,J711,0)</f>
        <v>0</v>
      </c>
      <c r="AC711" s="58">
        <v>21</v>
      </c>
      <c r="AD711" s="58">
        <f>G711*1</f>
        <v>0</v>
      </c>
      <c r="AE711" s="58">
        <f>G711*(1-1)</f>
        <v>0</v>
      </c>
      <c r="AL711" s="58">
        <f>F711*AD711</f>
        <v>0</v>
      </c>
      <c r="AM711" s="58">
        <f>F711*AE711</f>
        <v>0</v>
      </c>
      <c r="AN711" s="59" t="s">
        <v>1617</v>
      </c>
      <c r="AO711" s="59" t="s">
        <v>1631</v>
      </c>
      <c r="AP711" s="47" t="s">
        <v>1640</v>
      </c>
    </row>
    <row r="712" spans="1:42" x14ac:dyDescent="0.2">
      <c r="D712" s="60" t="s">
        <v>1296</v>
      </c>
      <c r="F712" s="61">
        <v>1</v>
      </c>
    </row>
    <row r="713" spans="1:42" x14ac:dyDescent="0.2">
      <c r="A713" s="55" t="s">
        <v>362</v>
      </c>
      <c r="B713" s="55" t="s">
        <v>1174</v>
      </c>
      <c r="C713" s="55" t="s">
        <v>1197</v>
      </c>
      <c r="D713" s="55" t="s">
        <v>1298</v>
      </c>
      <c r="E713" s="55" t="s">
        <v>1577</v>
      </c>
      <c r="F713" s="56">
        <v>1</v>
      </c>
      <c r="G713" s="56">
        <v>0</v>
      </c>
      <c r="H713" s="56">
        <f>ROUND(F713*AD713,2)</f>
        <v>0</v>
      </c>
      <c r="I713" s="56">
        <f>J713-H713</f>
        <v>0</v>
      </c>
      <c r="J713" s="56">
        <f>ROUND(F713*G713,2)</f>
        <v>0</v>
      </c>
      <c r="K713" s="56">
        <v>1.1999999999999999E-3</v>
      </c>
      <c r="L713" s="56">
        <f>F713*K713</f>
        <v>1.1999999999999999E-3</v>
      </c>
      <c r="M713" s="57" t="s">
        <v>7</v>
      </c>
      <c r="N713" s="56">
        <f>IF(M713="5",I713,0)</f>
        <v>0</v>
      </c>
      <c r="Y713" s="56">
        <f>IF(AC713=0,J713,0)</f>
        <v>0</v>
      </c>
      <c r="Z713" s="56">
        <f>IF(AC713=15,J713,0)</f>
        <v>0</v>
      </c>
      <c r="AA713" s="56">
        <f>IF(AC713=21,J713,0)</f>
        <v>0</v>
      </c>
      <c r="AC713" s="58">
        <v>21</v>
      </c>
      <c r="AD713" s="58">
        <f>G713*0.50771855010661</f>
        <v>0</v>
      </c>
      <c r="AE713" s="58">
        <f>G713*(1-0.50771855010661)</f>
        <v>0</v>
      </c>
      <c r="AL713" s="58">
        <f>F713*AD713</f>
        <v>0</v>
      </c>
      <c r="AM713" s="58">
        <f>F713*AE713</f>
        <v>0</v>
      </c>
      <c r="AN713" s="59" t="s">
        <v>1617</v>
      </c>
      <c r="AO713" s="59" t="s">
        <v>1631</v>
      </c>
      <c r="AP713" s="47" t="s">
        <v>1640</v>
      </c>
    </row>
    <row r="714" spans="1:42" x14ac:dyDescent="0.2">
      <c r="D714" s="60" t="s">
        <v>1296</v>
      </c>
      <c r="F714" s="61">
        <v>1</v>
      </c>
    </row>
    <row r="715" spans="1:42" x14ac:dyDescent="0.2">
      <c r="A715" s="62" t="s">
        <v>363</v>
      </c>
      <c r="B715" s="62" t="s">
        <v>1174</v>
      </c>
      <c r="C715" s="62" t="s">
        <v>1198</v>
      </c>
      <c r="D715" s="62" t="s">
        <v>1299</v>
      </c>
      <c r="E715" s="62" t="s">
        <v>1577</v>
      </c>
      <c r="F715" s="63">
        <v>1</v>
      </c>
      <c r="G715" s="63">
        <v>0</v>
      </c>
      <c r="H715" s="63">
        <f>ROUND(F715*AD715,2)</f>
        <v>0</v>
      </c>
      <c r="I715" s="63">
        <f>J715-H715</f>
        <v>0</v>
      </c>
      <c r="J715" s="63">
        <f>ROUND(F715*G715,2)</f>
        <v>0</v>
      </c>
      <c r="K715" s="63">
        <v>7.3999999999999999E-4</v>
      </c>
      <c r="L715" s="63">
        <f>F715*K715</f>
        <v>7.3999999999999999E-4</v>
      </c>
      <c r="M715" s="64" t="s">
        <v>1598</v>
      </c>
      <c r="N715" s="63">
        <f>IF(M715="5",I715,0)</f>
        <v>0</v>
      </c>
      <c r="Y715" s="63">
        <f>IF(AC715=0,J715,0)</f>
        <v>0</v>
      </c>
      <c r="Z715" s="63">
        <f>IF(AC715=15,J715,0)</f>
        <v>0</v>
      </c>
      <c r="AA715" s="63">
        <f>IF(AC715=21,J715,0)</f>
        <v>0</v>
      </c>
      <c r="AC715" s="58">
        <v>21</v>
      </c>
      <c r="AD715" s="58">
        <f>G715*1</f>
        <v>0</v>
      </c>
      <c r="AE715" s="58">
        <f>G715*(1-1)</f>
        <v>0</v>
      </c>
      <c r="AL715" s="58">
        <f>F715*AD715</f>
        <v>0</v>
      </c>
      <c r="AM715" s="58">
        <f>F715*AE715</f>
        <v>0</v>
      </c>
      <c r="AN715" s="59" t="s">
        <v>1617</v>
      </c>
      <c r="AO715" s="59" t="s">
        <v>1631</v>
      </c>
      <c r="AP715" s="47" t="s">
        <v>1640</v>
      </c>
    </row>
    <row r="716" spans="1:42" x14ac:dyDescent="0.2">
      <c r="D716" s="60" t="s">
        <v>1296</v>
      </c>
      <c r="F716" s="61">
        <v>1</v>
      </c>
    </row>
    <row r="717" spans="1:42" x14ac:dyDescent="0.2">
      <c r="A717" s="62" t="s">
        <v>364</v>
      </c>
      <c r="B717" s="62" t="s">
        <v>1174</v>
      </c>
      <c r="C717" s="62" t="s">
        <v>1199</v>
      </c>
      <c r="D717" s="127" t="s">
        <v>1717</v>
      </c>
      <c r="E717" s="62" t="s">
        <v>1577</v>
      </c>
      <c r="F717" s="63">
        <v>1</v>
      </c>
      <c r="G717" s="63">
        <v>0</v>
      </c>
      <c r="H717" s="63">
        <f>ROUND(F717*AD717,2)</f>
        <v>0</v>
      </c>
      <c r="I717" s="63">
        <f>J717-H717</f>
        <v>0</v>
      </c>
      <c r="J717" s="63">
        <f>ROUND(F717*G717,2)</f>
        <v>0</v>
      </c>
      <c r="K717" s="63">
        <v>1.0499999999999999E-3</v>
      </c>
      <c r="L717" s="63">
        <f>F717*K717</f>
        <v>1.0499999999999999E-3</v>
      </c>
      <c r="M717" s="64" t="s">
        <v>1598</v>
      </c>
      <c r="N717" s="63">
        <f>IF(M717="5",I717,0)</f>
        <v>0</v>
      </c>
      <c r="Y717" s="63">
        <f>IF(AC717=0,J717,0)</f>
        <v>0</v>
      </c>
      <c r="Z717" s="63">
        <f>IF(AC717=15,J717,0)</f>
        <v>0</v>
      </c>
      <c r="AA717" s="63">
        <f>IF(AC717=21,J717,0)</f>
        <v>0</v>
      </c>
      <c r="AC717" s="58">
        <v>21</v>
      </c>
      <c r="AD717" s="58">
        <f>G717*1</f>
        <v>0</v>
      </c>
      <c r="AE717" s="58">
        <f>G717*(1-1)</f>
        <v>0</v>
      </c>
      <c r="AL717" s="58">
        <f>F717*AD717</f>
        <v>0</v>
      </c>
      <c r="AM717" s="58">
        <f>F717*AE717</f>
        <v>0</v>
      </c>
      <c r="AN717" s="59" t="s">
        <v>1617</v>
      </c>
      <c r="AO717" s="59" t="s">
        <v>1631</v>
      </c>
      <c r="AP717" s="47" t="s">
        <v>1640</v>
      </c>
    </row>
    <row r="718" spans="1:42" x14ac:dyDescent="0.2">
      <c r="D718" s="60" t="s">
        <v>1296</v>
      </c>
      <c r="F718" s="61">
        <v>1</v>
      </c>
    </row>
    <row r="719" spans="1:42" x14ac:dyDescent="0.2">
      <c r="A719" s="55" t="s">
        <v>365</v>
      </c>
      <c r="B719" s="55" t="s">
        <v>1174</v>
      </c>
      <c r="C719" s="55" t="s">
        <v>1200</v>
      </c>
      <c r="D719" s="55" t="s">
        <v>1300</v>
      </c>
      <c r="E719" s="55" t="s">
        <v>1578</v>
      </c>
      <c r="F719" s="56">
        <v>1</v>
      </c>
      <c r="G719" s="56">
        <v>0</v>
      </c>
      <c r="H719" s="56">
        <f>ROUND(F719*AD719,2)</f>
        <v>0</v>
      </c>
      <c r="I719" s="56">
        <f>J719-H719</f>
        <v>0</v>
      </c>
      <c r="J719" s="56">
        <f>ROUND(F719*G719,2)</f>
        <v>0</v>
      </c>
      <c r="K719" s="56">
        <v>4.0000000000000001E-3</v>
      </c>
      <c r="L719" s="56">
        <f>F719*K719</f>
        <v>4.0000000000000001E-3</v>
      </c>
      <c r="M719" s="57" t="s">
        <v>7</v>
      </c>
      <c r="N719" s="56">
        <f>IF(M719="5",I719,0)</f>
        <v>0</v>
      </c>
      <c r="Y719" s="56">
        <f>IF(AC719=0,J719,0)</f>
        <v>0</v>
      </c>
      <c r="Z719" s="56">
        <f>IF(AC719=15,J719,0)</f>
        <v>0</v>
      </c>
      <c r="AA719" s="56">
        <f>IF(AC719=21,J719,0)</f>
        <v>0</v>
      </c>
      <c r="AC719" s="58">
        <v>21</v>
      </c>
      <c r="AD719" s="58">
        <f>G719*0.62904717853839</f>
        <v>0</v>
      </c>
      <c r="AE719" s="58">
        <f>G719*(1-0.62904717853839)</f>
        <v>0</v>
      </c>
      <c r="AL719" s="58">
        <f>F719*AD719</f>
        <v>0</v>
      </c>
      <c r="AM719" s="58">
        <f>F719*AE719</f>
        <v>0</v>
      </c>
      <c r="AN719" s="59" t="s">
        <v>1617</v>
      </c>
      <c r="AO719" s="59" t="s">
        <v>1631</v>
      </c>
      <c r="AP719" s="47" t="s">
        <v>1640</v>
      </c>
    </row>
    <row r="720" spans="1:42" x14ac:dyDescent="0.2">
      <c r="D720" s="60" t="s">
        <v>1296</v>
      </c>
      <c r="F720" s="61">
        <v>1</v>
      </c>
    </row>
    <row r="721" spans="1:42" x14ac:dyDescent="0.2">
      <c r="A721" s="62" t="s">
        <v>366</v>
      </c>
      <c r="B721" s="62" t="s">
        <v>1174</v>
      </c>
      <c r="C721" s="62" t="s">
        <v>1202</v>
      </c>
      <c r="D721" s="62" t="s">
        <v>1703</v>
      </c>
      <c r="E721" s="62" t="s">
        <v>1577</v>
      </c>
      <c r="F721" s="63">
        <v>1</v>
      </c>
      <c r="G721" s="63">
        <v>0</v>
      </c>
      <c r="H721" s="63">
        <f>ROUND(F721*AD721,2)</f>
        <v>0</v>
      </c>
      <c r="I721" s="63">
        <f>J721-H721</f>
        <v>0</v>
      </c>
      <c r="J721" s="63">
        <f>ROUND(F721*G721,2)</f>
        <v>0</v>
      </c>
      <c r="K721" s="63">
        <v>1E-3</v>
      </c>
      <c r="L721" s="63">
        <f>F721*K721</f>
        <v>1E-3</v>
      </c>
      <c r="M721" s="64" t="s">
        <v>1598</v>
      </c>
      <c r="N721" s="63">
        <f>IF(M721="5",I721,0)</f>
        <v>0</v>
      </c>
      <c r="Y721" s="63">
        <f>IF(AC721=0,J721,0)</f>
        <v>0</v>
      </c>
      <c r="Z721" s="63">
        <f>IF(AC721=15,J721,0)</f>
        <v>0</v>
      </c>
      <c r="AA721" s="63">
        <f>IF(AC721=21,J721,0)</f>
        <v>0</v>
      </c>
      <c r="AC721" s="58">
        <v>21</v>
      </c>
      <c r="AD721" s="58">
        <f>G721*1</f>
        <v>0</v>
      </c>
      <c r="AE721" s="58">
        <f>G721*(1-1)</f>
        <v>0</v>
      </c>
      <c r="AL721" s="58">
        <f>F721*AD721</f>
        <v>0</v>
      </c>
      <c r="AM721" s="58">
        <f>F721*AE721</f>
        <v>0</v>
      </c>
      <c r="AN721" s="59" t="s">
        <v>1617</v>
      </c>
      <c r="AO721" s="59" t="s">
        <v>1631</v>
      </c>
      <c r="AP721" s="47" t="s">
        <v>1640</v>
      </c>
    </row>
    <row r="722" spans="1:42" x14ac:dyDescent="0.2">
      <c r="D722" s="60" t="s">
        <v>1296</v>
      </c>
      <c r="F722" s="61">
        <v>1</v>
      </c>
    </row>
    <row r="723" spans="1:42" x14ac:dyDescent="0.2">
      <c r="A723" s="62" t="s">
        <v>367</v>
      </c>
      <c r="B723" s="62" t="s">
        <v>1174</v>
      </c>
      <c r="C723" s="62" t="s">
        <v>1201</v>
      </c>
      <c r="D723" s="128" t="s">
        <v>1718</v>
      </c>
      <c r="E723" s="62" t="s">
        <v>1577</v>
      </c>
      <c r="F723" s="63">
        <v>1</v>
      </c>
      <c r="G723" s="63">
        <v>0</v>
      </c>
      <c r="H723" s="63">
        <f>ROUND(F723*AD723,2)</f>
        <v>0</v>
      </c>
      <c r="I723" s="63">
        <f>J723-H723</f>
        <v>0</v>
      </c>
      <c r="J723" s="63">
        <f>ROUND(F723*G723,2)</f>
        <v>0</v>
      </c>
      <c r="K723" s="63">
        <v>1.4500000000000001E-2</v>
      </c>
      <c r="L723" s="63">
        <f>F723*K723</f>
        <v>1.4500000000000001E-2</v>
      </c>
      <c r="M723" s="64" t="s">
        <v>1598</v>
      </c>
      <c r="N723" s="63">
        <f>IF(M723="5",I723,0)</f>
        <v>0</v>
      </c>
      <c r="Y723" s="63">
        <f>IF(AC723=0,J723,0)</f>
        <v>0</v>
      </c>
      <c r="Z723" s="63">
        <f>IF(AC723=15,J723,0)</f>
        <v>0</v>
      </c>
      <c r="AA723" s="63">
        <f>IF(AC723=21,J723,0)</f>
        <v>0</v>
      </c>
      <c r="AC723" s="58">
        <v>21</v>
      </c>
      <c r="AD723" s="58">
        <f>G723*1</f>
        <v>0</v>
      </c>
      <c r="AE723" s="58">
        <f>G723*(1-1)</f>
        <v>0</v>
      </c>
      <c r="AL723" s="58">
        <f>F723*AD723</f>
        <v>0</v>
      </c>
      <c r="AM723" s="58">
        <f>F723*AE723</f>
        <v>0</v>
      </c>
      <c r="AN723" s="59" t="s">
        <v>1617</v>
      </c>
      <c r="AO723" s="59" t="s">
        <v>1631</v>
      </c>
      <c r="AP723" s="47" t="s">
        <v>1640</v>
      </c>
    </row>
    <row r="724" spans="1:42" x14ac:dyDescent="0.2">
      <c r="D724" s="60" t="s">
        <v>1296</v>
      </c>
      <c r="F724" s="61">
        <v>1</v>
      </c>
    </row>
    <row r="725" spans="1:42" x14ac:dyDescent="0.2">
      <c r="A725" s="55" t="s">
        <v>368</v>
      </c>
      <c r="B725" s="55" t="s">
        <v>1174</v>
      </c>
      <c r="C725" s="55" t="s">
        <v>1203</v>
      </c>
      <c r="D725" s="55" t="s">
        <v>1381</v>
      </c>
      <c r="E725" s="55" t="s">
        <v>1578</v>
      </c>
      <c r="F725" s="56">
        <v>1</v>
      </c>
      <c r="G725" s="56">
        <v>0</v>
      </c>
      <c r="H725" s="56">
        <f t="shared" ref="H725:H730" si="194">ROUND(F725*AD725,2)</f>
        <v>0</v>
      </c>
      <c r="I725" s="56">
        <f t="shared" ref="I725:I730" si="195">J725-H725</f>
        <v>0</v>
      </c>
      <c r="J725" s="56">
        <f t="shared" ref="J725:J730" si="196">ROUND(F725*G725,2)</f>
        <v>0</v>
      </c>
      <c r="K725" s="56">
        <v>1.7000000000000001E-4</v>
      </c>
      <c r="L725" s="56">
        <f t="shared" ref="L725:L731" si="197">F725*K725</f>
        <v>1.7000000000000001E-4</v>
      </c>
      <c r="M725" s="57" t="s">
        <v>7</v>
      </c>
      <c r="N725" s="56">
        <f t="shared" ref="N725:N731" si="198">IF(M725="5",I725,0)</f>
        <v>0</v>
      </c>
      <c r="Y725" s="56">
        <f t="shared" ref="Y725:Y731" si="199">IF(AC725=0,J725,0)</f>
        <v>0</v>
      </c>
      <c r="Z725" s="56">
        <f t="shared" ref="Z725:Z731" si="200">IF(AC725=15,J725,0)</f>
        <v>0</v>
      </c>
      <c r="AA725" s="56">
        <f t="shared" ref="AA725:AA731" si="201">IF(AC725=21,J725,0)</f>
        <v>0</v>
      </c>
      <c r="AC725" s="58">
        <v>21</v>
      </c>
      <c r="AD725" s="58">
        <f>G725*0.466584328255798</f>
        <v>0</v>
      </c>
      <c r="AE725" s="58">
        <f>G725*(1-0.466584328255798)</f>
        <v>0</v>
      </c>
      <c r="AL725" s="58">
        <f t="shared" ref="AL725:AL731" si="202">F725*AD725</f>
        <v>0</v>
      </c>
      <c r="AM725" s="58">
        <f t="shared" ref="AM725:AM731" si="203">F725*AE725</f>
        <v>0</v>
      </c>
      <c r="AN725" s="59" t="s">
        <v>1617</v>
      </c>
      <c r="AO725" s="59" t="s">
        <v>1631</v>
      </c>
      <c r="AP725" s="47" t="s">
        <v>1640</v>
      </c>
    </row>
    <row r="726" spans="1:42" x14ac:dyDescent="0.2">
      <c r="A726" s="55" t="s">
        <v>369</v>
      </c>
      <c r="B726" s="55" t="s">
        <v>1174</v>
      </c>
      <c r="C726" s="55" t="s">
        <v>1204</v>
      </c>
      <c r="D726" s="129" t="s">
        <v>1719</v>
      </c>
      <c r="E726" s="55" t="s">
        <v>1579</v>
      </c>
      <c r="F726" s="56">
        <v>1.2</v>
      </c>
      <c r="G726" s="56">
        <v>0</v>
      </c>
      <c r="H726" s="56">
        <f t="shared" si="194"/>
        <v>0</v>
      </c>
      <c r="I726" s="56">
        <f t="shared" si="195"/>
        <v>0</v>
      </c>
      <c r="J726" s="56">
        <f t="shared" si="196"/>
        <v>0</v>
      </c>
      <c r="K726" s="56">
        <v>8.9999999999999993E-3</v>
      </c>
      <c r="L726" s="56">
        <f t="shared" si="197"/>
        <v>1.0799999999999999E-2</v>
      </c>
      <c r="M726" s="57" t="s">
        <v>7</v>
      </c>
      <c r="N726" s="56">
        <f t="shared" si="198"/>
        <v>0</v>
      </c>
      <c r="Y726" s="56">
        <f t="shared" si="199"/>
        <v>0</v>
      </c>
      <c r="Z726" s="56">
        <f t="shared" si="200"/>
        <v>0</v>
      </c>
      <c r="AA726" s="56">
        <f t="shared" si="201"/>
        <v>0</v>
      </c>
      <c r="AC726" s="58">
        <v>21</v>
      </c>
      <c r="AD726" s="58">
        <f>G726*1</f>
        <v>0</v>
      </c>
      <c r="AE726" s="58">
        <f>G726*(1-1)</f>
        <v>0</v>
      </c>
      <c r="AL726" s="58">
        <f t="shared" si="202"/>
        <v>0</v>
      </c>
      <c r="AM726" s="58">
        <f t="shared" si="203"/>
        <v>0</v>
      </c>
      <c r="AN726" s="59" t="s">
        <v>1617</v>
      </c>
      <c r="AO726" s="59" t="s">
        <v>1631</v>
      </c>
      <c r="AP726" s="47" t="s">
        <v>1640</v>
      </c>
    </row>
    <row r="727" spans="1:42" x14ac:dyDescent="0.2">
      <c r="A727" s="55" t="s">
        <v>370</v>
      </c>
      <c r="B727" s="55" t="s">
        <v>1174</v>
      </c>
      <c r="C727" s="55" t="s">
        <v>1205</v>
      </c>
      <c r="D727" s="55" t="s">
        <v>1704</v>
      </c>
      <c r="E727" s="55" t="s">
        <v>1577</v>
      </c>
      <c r="F727" s="56">
        <v>1</v>
      </c>
      <c r="G727" s="56">
        <v>0</v>
      </c>
      <c r="H727" s="56">
        <f t="shared" si="194"/>
        <v>0</v>
      </c>
      <c r="I727" s="56">
        <f t="shared" si="195"/>
        <v>0</v>
      </c>
      <c r="J727" s="56">
        <f t="shared" si="196"/>
        <v>0</v>
      </c>
      <c r="K727" s="56">
        <v>7.0000000000000001E-3</v>
      </c>
      <c r="L727" s="56">
        <f t="shared" si="197"/>
        <v>7.0000000000000001E-3</v>
      </c>
      <c r="M727" s="57" t="s">
        <v>7</v>
      </c>
      <c r="N727" s="56">
        <f t="shared" si="198"/>
        <v>0</v>
      </c>
      <c r="Y727" s="56">
        <f t="shared" si="199"/>
        <v>0</v>
      </c>
      <c r="Z727" s="56">
        <f t="shared" si="200"/>
        <v>0</v>
      </c>
      <c r="AA727" s="56">
        <f t="shared" si="201"/>
        <v>0</v>
      </c>
      <c r="AC727" s="58">
        <v>21</v>
      </c>
      <c r="AD727" s="58">
        <f>G727*1</f>
        <v>0</v>
      </c>
      <c r="AE727" s="58">
        <f>G727*(1-1)</f>
        <v>0</v>
      </c>
      <c r="AL727" s="58">
        <f t="shared" si="202"/>
        <v>0</v>
      </c>
      <c r="AM727" s="58">
        <f t="shared" si="203"/>
        <v>0</v>
      </c>
      <c r="AN727" s="59" t="s">
        <v>1617</v>
      </c>
      <c r="AO727" s="59" t="s">
        <v>1631</v>
      </c>
      <c r="AP727" s="47" t="s">
        <v>1640</v>
      </c>
    </row>
    <row r="728" spans="1:42" x14ac:dyDescent="0.2">
      <c r="A728" s="55" t="s">
        <v>371</v>
      </c>
      <c r="B728" s="55" t="s">
        <v>1174</v>
      </c>
      <c r="C728" s="55" t="s">
        <v>1206</v>
      </c>
      <c r="D728" s="130" t="s">
        <v>1720</v>
      </c>
      <c r="E728" s="55" t="s">
        <v>1577</v>
      </c>
      <c r="F728" s="56">
        <v>1</v>
      </c>
      <c r="G728" s="56">
        <v>0</v>
      </c>
      <c r="H728" s="56">
        <f t="shared" si="194"/>
        <v>0</v>
      </c>
      <c r="I728" s="56">
        <f t="shared" si="195"/>
        <v>0</v>
      </c>
      <c r="J728" s="56">
        <f t="shared" si="196"/>
        <v>0</v>
      </c>
      <c r="K728" s="56">
        <v>2.7999999999999998E-4</v>
      </c>
      <c r="L728" s="56">
        <f t="shared" si="197"/>
        <v>2.7999999999999998E-4</v>
      </c>
      <c r="M728" s="57" t="s">
        <v>7</v>
      </c>
      <c r="N728" s="56">
        <f t="shared" si="198"/>
        <v>0</v>
      </c>
      <c r="Y728" s="56">
        <f t="shared" si="199"/>
        <v>0</v>
      </c>
      <c r="Z728" s="56">
        <f t="shared" si="200"/>
        <v>0</v>
      </c>
      <c r="AA728" s="56">
        <f t="shared" si="201"/>
        <v>0</v>
      </c>
      <c r="AC728" s="58">
        <v>21</v>
      </c>
      <c r="AD728" s="58">
        <f>G728*0.511973575557391</f>
        <v>0</v>
      </c>
      <c r="AE728" s="58">
        <f>G728*(1-0.511973575557391)</f>
        <v>0</v>
      </c>
      <c r="AL728" s="58">
        <f t="shared" si="202"/>
        <v>0</v>
      </c>
      <c r="AM728" s="58">
        <f t="shared" si="203"/>
        <v>0</v>
      </c>
      <c r="AN728" s="59" t="s">
        <v>1617</v>
      </c>
      <c r="AO728" s="59" t="s">
        <v>1631</v>
      </c>
      <c r="AP728" s="47" t="s">
        <v>1640</v>
      </c>
    </row>
    <row r="729" spans="1:42" x14ac:dyDescent="0.2">
      <c r="A729" s="55" t="s">
        <v>372</v>
      </c>
      <c r="B729" s="55" t="s">
        <v>1174</v>
      </c>
      <c r="C729" s="55" t="s">
        <v>1207</v>
      </c>
      <c r="D729" s="131" t="s">
        <v>1721</v>
      </c>
      <c r="E729" s="55" t="s">
        <v>1577</v>
      </c>
      <c r="F729" s="56">
        <v>1</v>
      </c>
      <c r="G729" s="56">
        <v>0</v>
      </c>
      <c r="H729" s="56">
        <f t="shared" si="194"/>
        <v>0</v>
      </c>
      <c r="I729" s="56">
        <f t="shared" si="195"/>
        <v>0</v>
      </c>
      <c r="J729" s="56">
        <f t="shared" si="196"/>
        <v>0</v>
      </c>
      <c r="K729" s="56">
        <v>1.1000000000000001E-3</v>
      </c>
      <c r="L729" s="56">
        <f t="shared" si="197"/>
        <v>1.1000000000000001E-3</v>
      </c>
      <c r="M729" s="57" t="s">
        <v>7</v>
      </c>
      <c r="N729" s="56">
        <f t="shared" si="198"/>
        <v>0</v>
      </c>
      <c r="Y729" s="56">
        <f t="shared" si="199"/>
        <v>0</v>
      </c>
      <c r="Z729" s="56">
        <f t="shared" si="200"/>
        <v>0</v>
      </c>
      <c r="AA729" s="56">
        <f t="shared" si="201"/>
        <v>0</v>
      </c>
      <c r="AC729" s="58">
        <v>21</v>
      </c>
      <c r="AD729" s="58">
        <f>G729*1</f>
        <v>0</v>
      </c>
      <c r="AE729" s="58">
        <f>G729*(1-1)</f>
        <v>0</v>
      </c>
      <c r="AL729" s="58">
        <f t="shared" si="202"/>
        <v>0</v>
      </c>
      <c r="AM729" s="58">
        <f t="shared" si="203"/>
        <v>0</v>
      </c>
      <c r="AN729" s="59" t="s">
        <v>1617</v>
      </c>
      <c r="AO729" s="59" t="s">
        <v>1631</v>
      </c>
      <c r="AP729" s="47" t="s">
        <v>1640</v>
      </c>
    </row>
    <row r="730" spans="1:42" x14ac:dyDescent="0.2">
      <c r="A730" s="55" t="s">
        <v>373</v>
      </c>
      <c r="B730" s="55" t="s">
        <v>1174</v>
      </c>
      <c r="C730" s="55" t="s">
        <v>1208</v>
      </c>
      <c r="D730" s="132" t="s">
        <v>1722</v>
      </c>
      <c r="E730" s="55" t="s">
        <v>1577</v>
      </c>
      <c r="F730" s="56">
        <v>1</v>
      </c>
      <c r="G730" s="56">
        <v>0</v>
      </c>
      <c r="H730" s="56">
        <f t="shared" si="194"/>
        <v>0</v>
      </c>
      <c r="I730" s="56">
        <f t="shared" si="195"/>
        <v>0</v>
      </c>
      <c r="J730" s="56">
        <f t="shared" si="196"/>
        <v>0</v>
      </c>
      <c r="K730" s="56">
        <v>6.9999999999999999E-4</v>
      </c>
      <c r="L730" s="56">
        <f t="shared" si="197"/>
        <v>6.9999999999999999E-4</v>
      </c>
      <c r="M730" s="57" t="s">
        <v>7</v>
      </c>
      <c r="N730" s="56">
        <f t="shared" si="198"/>
        <v>0</v>
      </c>
      <c r="Y730" s="56">
        <f t="shared" si="199"/>
        <v>0</v>
      </c>
      <c r="Z730" s="56">
        <f t="shared" si="200"/>
        <v>0</v>
      </c>
      <c r="AA730" s="56">
        <f t="shared" si="201"/>
        <v>0</v>
      </c>
      <c r="AC730" s="58">
        <v>21</v>
      </c>
      <c r="AD730" s="58">
        <f>G730*0.606212624584718</f>
        <v>0</v>
      </c>
      <c r="AE730" s="58">
        <f>G730*(1-0.606212624584718)</f>
        <v>0</v>
      </c>
      <c r="AL730" s="58">
        <f t="shared" si="202"/>
        <v>0</v>
      </c>
      <c r="AM730" s="58">
        <f t="shared" si="203"/>
        <v>0</v>
      </c>
      <c r="AN730" s="59" t="s">
        <v>1617</v>
      </c>
      <c r="AO730" s="59" t="s">
        <v>1631</v>
      </c>
      <c r="AP730" s="47" t="s">
        <v>1640</v>
      </c>
    </row>
    <row r="731" spans="1:42" x14ac:dyDescent="0.2">
      <c r="A731" s="55" t="s">
        <v>374</v>
      </c>
      <c r="B731" s="55" t="s">
        <v>1174</v>
      </c>
      <c r="C731" s="55" t="s">
        <v>1209</v>
      </c>
      <c r="D731" s="55" t="s">
        <v>1301</v>
      </c>
      <c r="E731" s="55" t="s">
        <v>1575</v>
      </c>
      <c r="F731" s="56">
        <v>0.11</v>
      </c>
      <c r="G731" s="56">
        <v>0</v>
      </c>
      <c r="H731" s="56">
        <f t="shared" ref="H731" si="204">ROUND(F731*AD731,2)</f>
        <v>0</v>
      </c>
      <c r="I731" s="56">
        <f t="shared" ref="I731" si="205">J731-H731</f>
        <v>0</v>
      </c>
      <c r="J731" s="56">
        <f t="shared" ref="J731" si="206">ROUND(F731*G731,2)</f>
        <v>0</v>
      </c>
      <c r="K731" s="56">
        <v>0</v>
      </c>
      <c r="L731" s="56">
        <f t="shared" si="197"/>
        <v>0</v>
      </c>
      <c r="M731" s="57" t="s">
        <v>11</v>
      </c>
      <c r="N731" s="56">
        <f t="shared" si="198"/>
        <v>0</v>
      </c>
      <c r="Y731" s="56">
        <f t="shared" si="199"/>
        <v>0</v>
      </c>
      <c r="Z731" s="56">
        <f t="shared" si="200"/>
        <v>0</v>
      </c>
      <c r="AA731" s="56">
        <f t="shared" si="201"/>
        <v>0</v>
      </c>
      <c r="AC731" s="58">
        <v>21</v>
      </c>
      <c r="AD731" s="58">
        <f>G731*0</f>
        <v>0</v>
      </c>
      <c r="AE731" s="58">
        <f>G731*(1-0)</f>
        <v>0</v>
      </c>
      <c r="AL731" s="58">
        <f t="shared" si="202"/>
        <v>0</v>
      </c>
      <c r="AM731" s="58">
        <f t="shared" si="203"/>
        <v>0</v>
      </c>
      <c r="AN731" s="59" t="s">
        <v>1617</v>
      </c>
      <c r="AO731" s="59" t="s">
        <v>1631</v>
      </c>
      <c r="AP731" s="47" t="s">
        <v>1640</v>
      </c>
    </row>
    <row r="732" spans="1:42" x14ac:dyDescent="0.2">
      <c r="A732" s="52"/>
      <c r="B732" s="53" t="s">
        <v>1174</v>
      </c>
      <c r="C732" s="53" t="s">
        <v>765</v>
      </c>
      <c r="D732" s="248" t="s">
        <v>1304</v>
      </c>
      <c r="E732" s="249"/>
      <c r="F732" s="249"/>
      <c r="G732" s="249"/>
      <c r="H732" s="54">
        <f>SUM(H733:H739)</f>
        <v>0</v>
      </c>
      <c r="I732" s="54">
        <f>SUM(I733:I739)</f>
        <v>0</v>
      </c>
      <c r="J732" s="54">
        <f>H732+I732</f>
        <v>0</v>
      </c>
      <c r="K732" s="47"/>
      <c r="L732" s="54">
        <f>SUM(L733:L739)</f>
        <v>8.358800000000001E-2</v>
      </c>
      <c r="O732" s="54">
        <f>IF(P732="PR",J732,SUM(N733:N739))</f>
        <v>0</v>
      </c>
      <c r="P732" s="47" t="s">
        <v>1602</v>
      </c>
      <c r="Q732" s="54">
        <f>IF(P732="HS",H732,0)</f>
        <v>0</v>
      </c>
      <c r="R732" s="54">
        <f>IF(P732="HS",I732-O732,0)</f>
        <v>0</v>
      </c>
      <c r="S732" s="54">
        <f>IF(P732="PS",H732,0)</f>
        <v>0</v>
      </c>
      <c r="T732" s="54">
        <f>IF(P732="PS",I732-O732,0)</f>
        <v>0</v>
      </c>
      <c r="U732" s="54">
        <f>IF(P732="MP",H732,0)</f>
        <v>0</v>
      </c>
      <c r="V732" s="54">
        <f>IF(P732="MP",I732-O732,0)</f>
        <v>0</v>
      </c>
      <c r="W732" s="54">
        <f>IF(P732="OM",H732,0)</f>
        <v>0</v>
      </c>
      <c r="X732" s="47" t="s">
        <v>1174</v>
      </c>
      <c r="AH732" s="54">
        <f>SUM(Y733:Y739)</f>
        <v>0</v>
      </c>
      <c r="AI732" s="54">
        <f>SUM(Z733:Z739)</f>
        <v>0</v>
      </c>
      <c r="AJ732" s="54">
        <f>SUM(AA733:AA739)</f>
        <v>0</v>
      </c>
    </row>
    <row r="733" spans="1:42" x14ac:dyDescent="0.2">
      <c r="A733" s="55" t="s">
        <v>375</v>
      </c>
      <c r="B733" s="55" t="s">
        <v>1174</v>
      </c>
      <c r="C733" s="55" t="s">
        <v>1272</v>
      </c>
      <c r="D733" s="133" t="s">
        <v>1723</v>
      </c>
      <c r="E733" s="55" t="s">
        <v>1574</v>
      </c>
      <c r="F733" s="56">
        <v>3.96</v>
      </c>
      <c r="G733" s="56">
        <v>0</v>
      </c>
      <c r="H733" s="56">
        <f>ROUND(F733*AD733,2)</f>
        <v>0</v>
      </c>
      <c r="I733" s="56">
        <f>J733-H733</f>
        <v>0</v>
      </c>
      <c r="J733" s="56">
        <f>ROUND(F733*G733,2)</f>
        <v>0</v>
      </c>
      <c r="K733" s="56">
        <v>3.5000000000000001E-3</v>
      </c>
      <c r="L733" s="56">
        <f>F733*K733</f>
        <v>1.3860000000000001E-2</v>
      </c>
      <c r="M733" s="57" t="s">
        <v>7</v>
      </c>
      <c r="N733" s="56">
        <f>IF(M733="5",I733,0)</f>
        <v>0</v>
      </c>
      <c r="Y733" s="56">
        <f>IF(AC733=0,J733,0)</f>
        <v>0</v>
      </c>
      <c r="Z733" s="56">
        <f>IF(AC733=15,J733,0)</f>
        <v>0</v>
      </c>
      <c r="AA733" s="56">
        <f>IF(AC733=21,J733,0)</f>
        <v>0</v>
      </c>
      <c r="AC733" s="58">
        <v>21</v>
      </c>
      <c r="AD733" s="58">
        <f>G733*0.372054263565891</f>
        <v>0</v>
      </c>
      <c r="AE733" s="58">
        <f>G733*(1-0.372054263565891)</f>
        <v>0</v>
      </c>
      <c r="AL733" s="58">
        <f>F733*AD733</f>
        <v>0</v>
      </c>
      <c r="AM733" s="58">
        <f>F733*AE733</f>
        <v>0</v>
      </c>
      <c r="AN733" s="59" t="s">
        <v>1618</v>
      </c>
      <c r="AO733" s="59" t="s">
        <v>1632</v>
      </c>
      <c r="AP733" s="47" t="s">
        <v>1640</v>
      </c>
    </row>
    <row r="734" spans="1:42" x14ac:dyDescent="0.2">
      <c r="D734" s="60" t="s">
        <v>1455</v>
      </c>
      <c r="F734" s="61">
        <v>3.96</v>
      </c>
    </row>
    <row r="735" spans="1:42" x14ac:dyDescent="0.2">
      <c r="A735" s="55" t="s">
        <v>376</v>
      </c>
      <c r="B735" s="55" t="s">
        <v>1174</v>
      </c>
      <c r="C735" s="55" t="s">
        <v>1211</v>
      </c>
      <c r="D735" s="55" t="s">
        <v>1306</v>
      </c>
      <c r="E735" s="55" t="s">
        <v>1574</v>
      </c>
      <c r="F735" s="56">
        <v>3.96</v>
      </c>
      <c r="G735" s="56">
        <v>0</v>
      </c>
      <c r="H735" s="56">
        <f>ROUND(F735*AD735,2)</f>
        <v>0</v>
      </c>
      <c r="I735" s="56">
        <f>J735-H735</f>
        <v>0</v>
      </c>
      <c r="J735" s="56">
        <f>ROUND(F735*G735,2)</f>
        <v>0</v>
      </c>
      <c r="K735" s="56">
        <v>8.0000000000000004E-4</v>
      </c>
      <c r="L735" s="56">
        <f>F735*K735</f>
        <v>3.1680000000000002E-3</v>
      </c>
      <c r="M735" s="57" t="s">
        <v>7</v>
      </c>
      <c r="N735" s="56">
        <f>IF(M735="5",I735,0)</f>
        <v>0</v>
      </c>
      <c r="Y735" s="56">
        <f>IF(AC735=0,J735,0)</f>
        <v>0</v>
      </c>
      <c r="Z735" s="56">
        <f>IF(AC735=15,J735,0)</f>
        <v>0</v>
      </c>
      <c r="AA735" s="56">
        <f>IF(AC735=21,J735,0)</f>
        <v>0</v>
      </c>
      <c r="AC735" s="58">
        <v>21</v>
      </c>
      <c r="AD735" s="58">
        <f>G735*1</f>
        <v>0</v>
      </c>
      <c r="AE735" s="58">
        <f>G735*(1-1)</f>
        <v>0</v>
      </c>
      <c r="AL735" s="58">
        <f>F735*AD735</f>
        <v>0</v>
      </c>
      <c r="AM735" s="58">
        <f>F735*AE735</f>
        <v>0</v>
      </c>
      <c r="AN735" s="59" t="s">
        <v>1618</v>
      </c>
      <c r="AO735" s="59" t="s">
        <v>1632</v>
      </c>
      <c r="AP735" s="47" t="s">
        <v>1640</v>
      </c>
    </row>
    <row r="736" spans="1:42" x14ac:dyDescent="0.2">
      <c r="D736" s="60" t="s">
        <v>1453</v>
      </c>
      <c r="F736" s="61">
        <v>3.96</v>
      </c>
    </row>
    <row r="737" spans="1:42" x14ac:dyDescent="0.2">
      <c r="A737" s="62" t="s">
        <v>377</v>
      </c>
      <c r="B737" s="62" t="s">
        <v>1174</v>
      </c>
      <c r="C737" s="62" t="s">
        <v>1212</v>
      </c>
      <c r="D737" s="134" t="s">
        <v>1724</v>
      </c>
      <c r="E737" s="62" t="s">
        <v>1574</v>
      </c>
      <c r="F737" s="63">
        <v>4.16</v>
      </c>
      <c r="G737" s="63">
        <v>0</v>
      </c>
      <c r="H737" s="63">
        <f>ROUND(F737*AD737,2)</f>
        <v>0</v>
      </c>
      <c r="I737" s="63">
        <f>J737-H737</f>
        <v>0</v>
      </c>
      <c r="J737" s="63">
        <f>ROUND(F737*G737,2)</f>
        <v>0</v>
      </c>
      <c r="K737" s="63">
        <v>1.6E-2</v>
      </c>
      <c r="L737" s="63">
        <f>F737*K737</f>
        <v>6.6560000000000008E-2</v>
      </c>
      <c r="M737" s="64" t="s">
        <v>1598</v>
      </c>
      <c r="N737" s="63">
        <f>IF(M737="5",I737,0)</f>
        <v>0</v>
      </c>
      <c r="Y737" s="63">
        <f>IF(AC737=0,J737,0)</f>
        <v>0</v>
      </c>
      <c r="Z737" s="63">
        <f>IF(AC737=15,J737,0)</f>
        <v>0</v>
      </c>
      <c r="AA737" s="63">
        <f>IF(AC737=21,J737,0)</f>
        <v>0</v>
      </c>
      <c r="AC737" s="58">
        <v>21</v>
      </c>
      <c r="AD737" s="58">
        <f>G737*1</f>
        <v>0</v>
      </c>
      <c r="AE737" s="58">
        <f>G737*(1-1)</f>
        <v>0</v>
      </c>
      <c r="AL737" s="58">
        <f>F737*AD737</f>
        <v>0</v>
      </c>
      <c r="AM737" s="58">
        <f>F737*AE737</f>
        <v>0</v>
      </c>
      <c r="AN737" s="59" t="s">
        <v>1618</v>
      </c>
      <c r="AO737" s="59" t="s">
        <v>1632</v>
      </c>
      <c r="AP737" s="47" t="s">
        <v>1640</v>
      </c>
    </row>
    <row r="738" spans="1:42" x14ac:dyDescent="0.2">
      <c r="D738" s="60" t="s">
        <v>1456</v>
      </c>
      <c r="F738" s="61">
        <v>4.16</v>
      </c>
    </row>
    <row r="739" spans="1:42" x14ac:dyDescent="0.2">
      <c r="A739" s="55" t="s">
        <v>378</v>
      </c>
      <c r="B739" s="55" t="s">
        <v>1174</v>
      </c>
      <c r="C739" s="55" t="s">
        <v>1213</v>
      </c>
      <c r="D739" s="55" t="s">
        <v>1308</v>
      </c>
      <c r="E739" s="55" t="s">
        <v>1575</v>
      </c>
      <c r="F739" s="56">
        <v>0.08</v>
      </c>
      <c r="G739" s="56">
        <v>0</v>
      </c>
      <c r="H739" s="56">
        <f>ROUND(F739*AD739,2)</f>
        <v>0</v>
      </c>
      <c r="I739" s="56">
        <f>J739-H739</f>
        <v>0</v>
      </c>
      <c r="J739" s="56">
        <f>ROUND(F739*G739,2)</f>
        <v>0</v>
      </c>
      <c r="K739" s="56">
        <v>0</v>
      </c>
      <c r="L739" s="56">
        <f>F739*K739</f>
        <v>0</v>
      </c>
      <c r="M739" s="57" t="s">
        <v>11</v>
      </c>
      <c r="N739" s="56">
        <f>IF(M739="5",I739,0)</f>
        <v>0</v>
      </c>
      <c r="Y739" s="56">
        <f>IF(AC739=0,J739,0)</f>
        <v>0</v>
      </c>
      <c r="Z739" s="56">
        <f>IF(AC739=15,J739,0)</f>
        <v>0</v>
      </c>
      <c r="AA739" s="56">
        <f>IF(AC739=21,J739,0)</f>
        <v>0</v>
      </c>
      <c r="AC739" s="58">
        <v>21</v>
      </c>
      <c r="AD739" s="58">
        <f>G739*0</f>
        <v>0</v>
      </c>
      <c r="AE739" s="58">
        <f>G739*(1-0)</f>
        <v>0</v>
      </c>
      <c r="AL739" s="58">
        <f>F739*AD739</f>
        <v>0</v>
      </c>
      <c r="AM739" s="58">
        <f>F739*AE739</f>
        <v>0</v>
      </c>
      <c r="AN739" s="59" t="s">
        <v>1618</v>
      </c>
      <c r="AO739" s="59" t="s">
        <v>1632</v>
      </c>
      <c r="AP739" s="47" t="s">
        <v>1640</v>
      </c>
    </row>
    <row r="740" spans="1:42" x14ac:dyDescent="0.2">
      <c r="D740" s="60" t="s">
        <v>1457</v>
      </c>
      <c r="F740" s="61">
        <v>0.08</v>
      </c>
    </row>
    <row r="741" spans="1:42" x14ac:dyDescent="0.2">
      <c r="A741" s="52"/>
      <c r="B741" s="53" t="s">
        <v>1174</v>
      </c>
      <c r="C741" s="53" t="s">
        <v>775</v>
      </c>
      <c r="D741" s="248" t="s">
        <v>1310</v>
      </c>
      <c r="E741" s="249"/>
      <c r="F741" s="249"/>
      <c r="G741" s="249"/>
      <c r="H741" s="54">
        <f>SUM(H742:H762)</f>
        <v>0</v>
      </c>
      <c r="I741" s="54">
        <f>SUM(I742:I762)</f>
        <v>0</v>
      </c>
      <c r="J741" s="54">
        <f>H741+I741</f>
        <v>0</v>
      </c>
      <c r="K741" s="47"/>
      <c r="L741" s="54">
        <f>SUM(L742:L762)</f>
        <v>0.39867639999999999</v>
      </c>
      <c r="O741" s="54">
        <f>IF(P741="PR",J741,SUM(N742:N762))</f>
        <v>0</v>
      </c>
      <c r="P741" s="47" t="s">
        <v>1602</v>
      </c>
      <c r="Q741" s="54">
        <f>IF(P741="HS",H741,0)</f>
        <v>0</v>
      </c>
      <c r="R741" s="54">
        <f>IF(P741="HS",I741-O741,0)</f>
        <v>0</v>
      </c>
      <c r="S741" s="54">
        <f>IF(P741="PS",H741,0)</f>
        <v>0</v>
      </c>
      <c r="T741" s="54">
        <f>IF(P741="PS",I741-O741,0)</f>
        <v>0</v>
      </c>
      <c r="U741" s="54">
        <f>IF(P741="MP",H741,0)</f>
        <v>0</v>
      </c>
      <c r="V741" s="54">
        <f>IF(P741="MP",I741-O741,0)</f>
        <v>0</v>
      </c>
      <c r="W741" s="54">
        <f>IF(P741="OM",H741,0)</f>
        <v>0</v>
      </c>
      <c r="X741" s="47" t="s">
        <v>1174</v>
      </c>
      <c r="AH741" s="54">
        <f>SUM(Y742:Y762)</f>
        <v>0</v>
      </c>
      <c r="AI741" s="54">
        <f>SUM(Z742:Z762)</f>
        <v>0</v>
      </c>
      <c r="AJ741" s="54">
        <f>SUM(AA742:AA762)</f>
        <v>0</v>
      </c>
    </row>
    <row r="742" spans="1:42" x14ac:dyDescent="0.2">
      <c r="A742" s="55" t="s">
        <v>379</v>
      </c>
      <c r="B742" s="55" t="s">
        <v>1174</v>
      </c>
      <c r="C742" s="55" t="s">
        <v>1214</v>
      </c>
      <c r="D742" s="55" t="s">
        <v>1311</v>
      </c>
      <c r="E742" s="55" t="s">
        <v>1574</v>
      </c>
      <c r="F742" s="56">
        <v>19.12</v>
      </c>
      <c r="G742" s="56">
        <v>0</v>
      </c>
      <c r="H742" s="56">
        <f>ROUND(F742*AD742,2)</f>
        <v>0</v>
      </c>
      <c r="I742" s="56">
        <f>J742-H742</f>
        <v>0</v>
      </c>
      <c r="J742" s="56">
        <f>ROUND(F742*G742,2)</f>
        <v>0</v>
      </c>
      <c r="K742" s="56">
        <v>0</v>
      </c>
      <c r="L742" s="56">
        <f>F742*K742</f>
        <v>0</v>
      </c>
      <c r="M742" s="57" t="s">
        <v>7</v>
      </c>
      <c r="N742" s="56">
        <f>IF(M742="5",I742,0)</f>
        <v>0</v>
      </c>
      <c r="Y742" s="56">
        <f>IF(AC742=0,J742,0)</f>
        <v>0</v>
      </c>
      <c r="Z742" s="56">
        <f>IF(AC742=15,J742,0)</f>
        <v>0</v>
      </c>
      <c r="AA742" s="56">
        <f>IF(AC742=21,J742,0)</f>
        <v>0</v>
      </c>
      <c r="AC742" s="58">
        <v>21</v>
      </c>
      <c r="AD742" s="58">
        <f>G742*0.334494773519164</f>
        <v>0</v>
      </c>
      <c r="AE742" s="58">
        <f>G742*(1-0.334494773519164)</f>
        <v>0</v>
      </c>
      <c r="AL742" s="58">
        <f>F742*AD742</f>
        <v>0</v>
      </c>
      <c r="AM742" s="58">
        <f>F742*AE742</f>
        <v>0</v>
      </c>
      <c r="AN742" s="59" t="s">
        <v>1619</v>
      </c>
      <c r="AO742" s="59" t="s">
        <v>1633</v>
      </c>
      <c r="AP742" s="47" t="s">
        <v>1640</v>
      </c>
    </row>
    <row r="743" spans="1:42" x14ac:dyDescent="0.2">
      <c r="D743" s="60" t="s">
        <v>1458</v>
      </c>
      <c r="F743" s="61">
        <v>19.12</v>
      </c>
    </row>
    <row r="744" spans="1:42" x14ac:dyDescent="0.2">
      <c r="A744" s="55" t="s">
        <v>380</v>
      </c>
      <c r="B744" s="55" t="s">
        <v>1174</v>
      </c>
      <c r="C744" s="55" t="s">
        <v>1215</v>
      </c>
      <c r="D744" s="55" t="s">
        <v>1730</v>
      </c>
      <c r="E744" s="55" t="s">
        <v>1574</v>
      </c>
      <c r="F744" s="56">
        <v>19.12</v>
      </c>
      <c r="G744" s="56">
        <v>0</v>
      </c>
      <c r="H744" s="56">
        <f>ROUND(F744*AD744,2)</f>
        <v>0</v>
      </c>
      <c r="I744" s="56">
        <f>J744-H744</f>
        <v>0</v>
      </c>
      <c r="J744" s="56">
        <f>ROUND(F744*G744,2)</f>
        <v>0</v>
      </c>
      <c r="K744" s="56">
        <v>1.1E-4</v>
      </c>
      <c r="L744" s="56">
        <f>F744*K744</f>
        <v>2.1032000000000004E-3</v>
      </c>
      <c r="M744" s="57" t="s">
        <v>7</v>
      </c>
      <c r="N744" s="56">
        <f>IF(M744="5",I744,0)</f>
        <v>0</v>
      </c>
      <c r="Y744" s="56">
        <f>IF(AC744=0,J744,0)</f>
        <v>0</v>
      </c>
      <c r="Z744" s="56">
        <f>IF(AC744=15,J744,0)</f>
        <v>0</v>
      </c>
      <c r="AA744" s="56">
        <f>IF(AC744=21,J744,0)</f>
        <v>0</v>
      </c>
      <c r="AC744" s="58">
        <v>21</v>
      </c>
      <c r="AD744" s="58">
        <f>G744*0.75</f>
        <v>0</v>
      </c>
      <c r="AE744" s="58">
        <f>G744*(1-0.75)</f>
        <v>0</v>
      </c>
      <c r="AL744" s="58">
        <f>F744*AD744</f>
        <v>0</v>
      </c>
      <c r="AM744" s="58">
        <f>F744*AE744</f>
        <v>0</v>
      </c>
      <c r="AN744" s="59" t="s">
        <v>1619</v>
      </c>
      <c r="AO744" s="59" t="s">
        <v>1633</v>
      </c>
      <c r="AP744" s="47" t="s">
        <v>1640</v>
      </c>
    </row>
    <row r="745" spans="1:42" x14ac:dyDescent="0.2">
      <c r="D745" s="60" t="s">
        <v>1454</v>
      </c>
      <c r="F745" s="61">
        <v>19.12</v>
      </c>
    </row>
    <row r="746" spans="1:42" x14ac:dyDescent="0.2">
      <c r="A746" s="55" t="s">
        <v>381</v>
      </c>
      <c r="B746" s="55" t="s">
        <v>1174</v>
      </c>
      <c r="C746" s="55" t="s">
        <v>1216</v>
      </c>
      <c r="D746" s="135" t="s">
        <v>1725</v>
      </c>
      <c r="E746" s="55" t="s">
        <v>1574</v>
      </c>
      <c r="F746" s="56">
        <v>19.12</v>
      </c>
      <c r="G746" s="56">
        <v>0</v>
      </c>
      <c r="H746" s="56">
        <f>ROUND(F746*AD746,2)</f>
        <v>0</v>
      </c>
      <c r="I746" s="56">
        <f>J746-H746</f>
        <v>0</v>
      </c>
      <c r="J746" s="56">
        <f>ROUND(F746*G746,2)</f>
        <v>0</v>
      </c>
      <c r="K746" s="56">
        <v>3.5000000000000001E-3</v>
      </c>
      <c r="L746" s="56">
        <f>F746*K746</f>
        <v>6.6920000000000007E-2</v>
      </c>
      <c r="M746" s="57" t="s">
        <v>7</v>
      </c>
      <c r="N746" s="56">
        <f>IF(M746="5",I746,0)</f>
        <v>0</v>
      </c>
      <c r="Y746" s="56">
        <f>IF(AC746=0,J746,0)</f>
        <v>0</v>
      </c>
      <c r="Z746" s="56">
        <f>IF(AC746=15,J746,0)</f>
        <v>0</v>
      </c>
      <c r="AA746" s="56">
        <f>IF(AC746=21,J746,0)</f>
        <v>0</v>
      </c>
      <c r="AC746" s="58">
        <v>21</v>
      </c>
      <c r="AD746" s="58">
        <f>G746*0.315275310834813</f>
        <v>0</v>
      </c>
      <c r="AE746" s="58">
        <f>G746*(1-0.315275310834813)</f>
        <v>0</v>
      </c>
      <c r="AL746" s="58">
        <f>F746*AD746</f>
        <v>0</v>
      </c>
      <c r="AM746" s="58">
        <f>F746*AE746</f>
        <v>0</v>
      </c>
      <c r="AN746" s="59" t="s">
        <v>1619</v>
      </c>
      <c r="AO746" s="59" t="s">
        <v>1633</v>
      </c>
      <c r="AP746" s="47" t="s">
        <v>1640</v>
      </c>
    </row>
    <row r="747" spans="1:42" x14ac:dyDescent="0.2">
      <c r="D747" s="60" t="s">
        <v>1454</v>
      </c>
      <c r="F747" s="61">
        <v>19.12</v>
      </c>
    </row>
    <row r="748" spans="1:42" x14ac:dyDescent="0.2">
      <c r="A748" s="62" t="s">
        <v>382</v>
      </c>
      <c r="B748" s="62" t="s">
        <v>1174</v>
      </c>
      <c r="C748" s="62" t="s">
        <v>1217</v>
      </c>
      <c r="D748" s="136" t="s">
        <v>1726</v>
      </c>
      <c r="E748" s="62" t="s">
        <v>1574</v>
      </c>
      <c r="F748" s="63">
        <v>20.079999999999998</v>
      </c>
      <c r="G748" s="63">
        <v>0</v>
      </c>
      <c r="H748" s="63">
        <f>ROUND(F748*AD748,2)</f>
        <v>0</v>
      </c>
      <c r="I748" s="63">
        <f>J748-H748</f>
        <v>0</v>
      </c>
      <c r="J748" s="63">
        <f>ROUND(F748*G748,2)</f>
        <v>0</v>
      </c>
      <c r="K748" s="63">
        <v>1.6E-2</v>
      </c>
      <c r="L748" s="63">
        <f>F748*K748</f>
        <v>0.32127999999999995</v>
      </c>
      <c r="M748" s="64" t="s">
        <v>1598</v>
      </c>
      <c r="N748" s="63">
        <f>IF(M748="5",I748,0)</f>
        <v>0</v>
      </c>
      <c r="Y748" s="63">
        <f>IF(AC748=0,J748,0)</f>
        <v>0</v>
      </c>
      <c r="Z748" s="63">
        <f>IF(AC748=15,J748,0)</f>
        <v>0</v>
      </c>
      <c r="AA748" s="63">
        <f>IF(AC748=21,J748,0)</f>
        <v>0</v>
      </c>
      <c r="AC748" s="58">
        <v>21</v>
      </c>
      <c r="AD748" s="58">
        <f>G748*1</f>
        <v>0</v>
      </c>
      <c r="AE748" s="58">
        <f>G748*(1-1)</f>
        <v>0</v>
      </c>
      <c r="AL748" s="58">
        <f>F748*AD748</f>
        <v>0</v>
      </c>
      <c r="AM748" s="58">
        <f>F748*AE748</f>
        <v>0</v>
      </c>
      <c r="AN748" s="59" t="s">
        <v>1619</v>
      </c>
      <c r="AO748" s="59" t="s">
        <v>1633</v>
      </c>
      <c r="AP748" s="47" t="s">
        <v>1640</v>
      </c>
    </row>
    <row r="749" spans="1:42" x14ac:dyDescent="0.2">
      <c r="D749" s="60" t="s">
        <v>1459</v>
      </c>
      <c r="F749" s="61">
        <v>20.079999999999998</v>
      </c>
    </row>
    <row r="750" spans="1:42" x14ac:dyDescent="0.2">
      <c r="A750" s="55" t="s">
        <v>383</v>
      </c>
      <c r="B750" s="55" t="s">
        <v>1174</v>
      </c>
      <c r="C750" s="55" t="s">
        <v>1218</v>
      </c>
      <c r="D750" s="55" t="s">
        <v>1314</v>
      </c>
      <c r="E750" s="55" t="s">
        <v>1574</v>
      </c>
      <c r="F750" s="56">
        <v>19.12</v>
      </c>
      <c r="G750" s="56">
        <v>0</v>
      </c>
      <c r="H750" s="56">
        <f>ROUND(F750*AD750,2)</f>
        <v>0</v>
      </c>
      <c r="I750" s="56">
        <f>J750-H750</f>
        <v>0</v>
      </c>
      <c r="J750" s="56">
        <f>ROUND(F750*G750,2)</f>
        <v>0</v>
      </c>
      <c r="K750" s="56">
        <v>1.1E-4</v>
      </c>
      <c r="L750" s="56">
        <f>F750*K750</f>
        <v>2.1032000000000004E-3</v>
      </c>
      <c r="M750" s="57" t="s">
        <v>7</v>
      </c>
      <c r="N750" s="56">
        <f>IF(M750="5",I750,0)</f>
        <v>0</v>
      </c>
      <c r="Y750" s="56">
        <f>IF(AC750=0,J750,0)</f>
        <v>0</v>
      </c>
      <c r="Z750" s="56">
        <f>IF(AC750=15,J750,0)</f>
        <v>0</v>
      </c>
      <c r="AA750" s="56">
        <f>IF(AC750=21,J750,0)</f>
        <v>0</v>
      </c>
      <c r="AC750" s="58">
        <v>21</v>
      </c>
      <c r="AD750" s="58">
        <f>G750*1</f>
        <v>0</v>
      </c>
      <c r="AE750" s="58">
        <f>G750*(1-1)</f>
        <v>0</v>
      </c>
      <c r="AL750" s="58">
        <f>F750*AD750</f>
        <v>0</v>
      </c>
      <c r="AM750" s="58">
        <f>F750*AE750</f>
        <v>0</v>
      </c>
      <c r="AN750" s="59" t="s">
        <v>1619</v>
      </c>
      <c r="AO750" s="59" t="s">
        <v>1633</v>
      </c>
      <c r="AP750" s="47" t="s">
        <v>1640</v>
      </c>
    </row>
    <row r="751" spans="1:42" x14ac:dyDescent="0.2">
      <c r="D751" s="60" t="s">
        <v>1454</v>
      </c>
      <c r="F751" s="61">
        <v>19.12</v>
      </c>
    </row>
    <row r="752" spans="1:42" x14ac:dyDescent="0.2">
      <c r="A752" s="55" t="s">
        <v>384</v>
      </c>
      <c r="B752" s="55" t="s">
        <v>1174</v>
      </c>
      <c r="C752" s="55" t="s">
        <v>1219</v>
      </c>
      <c r="D752" s="55" t="s">
        <v>1315</v>
      </c>
      <c r="E752" s="55" t="s">
        <v>1579</v>
      </c>
      <c r="F752" s="56">
        <v>19.899999999999999</v>
      </c>
      <c r="G752" s="56">
        <v>0</v>
      </c>
      <c r="H752" s="56">
        <f>ROUND(F752*AD752,2)</f>
        <v>0</v>
      </c>
      <c r="I752" s="56">
        <f>J752-H752</f>
        <v>0</v>
      </c>
      <c r="J752" s="56">
        <f>ROUND(F752*G752,2)</f>
        <v>0</v>
      </c>
      <c r="K752" s="56">
        <v>0</v>
      </c>
      <c r="L752" s="56">
        <f>F752*K752</f>
        <v>0</v>
      </c>
      <c r="M752" s="57" t="s">
        <v>7</v>
      </c>
      <c r="N752" s="56">
        <f>IF(M752="5",I752,0)</f>
        <v>0</v>
      </c>
      <c r="Y752" s="56">
        <f>IF(AC752=0,J752,0)</f>
        <v>0</v>
      </c>
      <c r="Z752" s="56">
        <f>IF(AC752=15,J752,0)</f>
        <v>0</v>
      </c>
      <c r="AA752" s="56">
        <f>IF(AC752=21,J752,0)</f>
        <v>0</v>
      </c>
      <c r="AC752" s="58">
        <v>21</v>
      </c>
      <c r="AD752" s="58">
        <f>G752*0</f>
        <v>0</v>
      </c>
      <c r="AE752" s="58">
        <f>G752*(1-0)</f>
        <v>0</v>
      </c>
      <c r="AL752" s="58">
        <f>F752*AD752</f>
        <v>0</v>
      </c>
      <c r="AM752" s="58">
        <f>F752*AE752</f>
        <v>0</v>
      </c>
      <c r="AN752" s="59" t="s">
        <v>1619</v>
      </c>
      <c r="AO752" s="59" t="s">
        <v>1633</v>
      </c>
      <c r="AP752" s="47" t="s">
        <v>1640</v>
      </c>
    </row>
    <row r="753" spans="1:42" x14ac:dyDescent="0.2">
      <c r="D753" s="60" t="s">
        <v>1442</v>
      </c>
      <c r="F753" s="61">
        <v>12</v>
      </c>
    </row>
    <row r="754" spans="1:42" x14ac:dyDescent="0.2">
      <c r="D754" s="60" t="s">
        <v>1460</v>
      </c>
      <c r="F754" s="61">
        <v>3.1</v>
      </c>
    </row>
    <row r="755" spans="1:42" x14ac:dyDescent="0.2">
      <c r="D755" s="60" t="s">
        <v>1444</v>
      </c>
      <c r="F755" s="61">
        <v>4.8</v>
      </c>
    </row>
    <row r="756" spans="1:42" x14ac:dyDescent="0.2">
      <c r="A756" s="55" t="s">
        <v>385</v>
      </c>
      <c r="B756" s="55" t="s">
        <v>1174</v>
      </c>
      <c r="C756" s="55" t="s">
        <v>1220</v>
      </c>
      <c r="D756" s="55" t="s">
        <v>1319</v>
      </c>
      <c r="E756" s="55" t="s">
        <v>1579</v>
      </c>
      <c r="F756" s="56">
        <v>3.26</v>
      </c>
      <c r="G756" s="56">
        <v>0</v>
      </c>
      <c r="H756" s="56">
        <f>ROUND(F756*AD756,2)</f>
        <v>0</v>
      </c>
      <c r="I756" s="56">
        <f>J756-H756</f>
        <v>0</v>
      </c>
      <c r="J756" s="56">
        <f>ROUND(F756*G756,2)</f>
        <v>0</v>
      </c>
      <c r="K756" s="56">
        <v>2.9999999999999997E-4</v>
      </c>
      <c r="L756" s="56">
        <f>F756*K756</f>
        <v>9.7799999999999992E-4</v>
      </c>
      <c r="M756" s="57" t="s">
        <v>7</v>
      </c>
      <c r="N756" s="56">
        <f>IF(M756="5",I756,0)</f>
        <v>0</v>
      </c>
      <c r="Y756" s="56">
        <f>IF(AC756=0,J756,0)</f>
        <v>0</v>
      </c>
      <c r="Z756" s="56">
        <f>IF(AC756=15,J756,0)</f>
        <v>0</v>
      </c>
      <c r="AA756" s="56">
        <f>IF(AC756=21,J756,0)</f>
        <v>0</v>
      </c>
      <c r="AC756" s="58">
        <v>21</v>
      </c>
      <c r="AD756" s="58">
        <f>G756*1</f>
        <v>0</v>
      </c>
      <c r="AE756" s="58">
        <f>G756*(1-1)</f>
        <v>0</v>
      </c>
      <c r="AL756" s="58">
        <f>F756*AD756</f>
        <v>0</v>
      </c>
      <c r="AM756" s="58">
        <f>F756*AE756</f>
        <v>0</v>
      </c>
      <c r="AN756" s="59" t="s">
        <v>1619</v>
      </c>
      <c r="AO756" s="59" t="s">
        <v>1633</v>
      </c>
      <c r="AP756" s="47" t="s">
        <v>1640</v>
      </c>
    </row>
    <row r="757" spans="1:42" x14ac:dyDescent="0.2">
      <c r="D757" s="60" t="s">
        <v>1461</v>
      </c>
      <c r="F757" s="61">
        <v>3.26</v>
      </c>
    </row>
    <row r="758" spans="1:42" x14ac:dyDescent="0.2">
      <c r="A758" s="55" t="s">
        <v>386</v>
      </c>
      <c r="B758" s="55" t="s">
        <v>1174</v>
      </c>
      <c r="C758" s="55" t="s">
        <v>1221</v>
      </c>
      <c r="D758" s="55" t="s">
        <v>1321</v>
      </c>
      <c r="E758" s="55" t="s">
        <v>1579</v>
      </c>
      <c r="F758" s="56">
        <v>12.6</v>
      </c>
      <c r="G758" s="56">
        <v>0</v>
      </c>
      <c r="H758" s="56">
        <f>ROUND(F758*AD758,2)</f>
        <v>0</v>
      </c>
      <c r="I758" s="56">
        <f>J758-H758</f>
        <v>0</v>
      </c>
      <c r="J758" s="56">
        <f>ROUND(F758*G758,2)</f>
        <v>0</v>
      </c>
      <c r="K758" s="56">
        <v>2.9999999999999997E-4</v>
      </c>
      <c r="L758" s="56">
        <f>F758*K758</f>
        <v>3.7799999999999995E-3</v>
      </c>
      <c r="M758" s="57" t="s">
        <v>7</v>
      </c>
      <c r="N758" s="56">
        <f>IF(M758="5",I758,0)</f>
        <v>0</v>
      </c>
      <c r="Y758" s="56">
        <f>IF(AC758=0,J758,0)</f>
        <v>0</v>
      </c>
      <c r="Z758" s="56">
        <f>IF(AC758=15,J758,0)</f>
        <v>0</v>
      </c>
      <c r="AA758" s="56">
        <f>IF(AC758=21,J758,0)</f>
        <v>0</v>
      </c>
      <c r="AC758" s="58">
        <v>21</v>
      </c>
      <c r="AD758" s="58">
        <f>G758*1</f>
        <v>0</v>
      </c>
      <c r="AE758" s="58">
        <f>G758*(1-1)</f>
        <v>0</v>
      </c>
      <c r="AL758" s="58">
        <f>F758*AD758</f>
        <v>0</v>
      </c>
      <c r="AM758" s="58">
        <f>F758*AE758</f>
        <v>0</v>
      </c>
      <c r="AN758" s="59" t="s">
        <v>1619</v>
      </c>
      <c r="AO758" s="59" t="s">
        <v>1633</v>
      </c>
      <c r="AP758" s="47" t="s">
        <v>1640</v>
      </c>
    </row>
    <row r="759" spans="1:42" x14ac:dyDescent="0.2">
      <c r="D759" s="60" t="s">
        <v>1462</v>
      </c>
      <c r="F759" s="61">
        <v>12.6</v>
      </c>
    </row>
    <row r="760" spans="1:42" x14ac:dyDescent="0.2">
      <c r="A760" s="55" t="s">
        <v>387</v>
      </c>
      <c r="B760" s="55" t="s">
        <v>1174</v>
      </c>
      <c r="C760" s="55" t="s">
        <v>1222</v>
      </c>
      <c r="D760" s="55" t="s">
        <v>1323</v>
      </c>
      <c r="E760" s="55" t="s">
        <v>1579</v>
      </c>
      <c r="F760" s="56">
        <v>5.04</v>
      </c>
      <c r="G760" s="56">
        <v>0</v>
      </c>
      <c r="H760" s="56">
        <f>ROUND(F760*AD760,2)</f>
        <v>0</v>
      </c>
      <c r="I760" s="56">
        <f>J760-H760</f>
        <v>0</v>
      </c>
      <c r="J760" s="56">
        <f>ROUND(F760*G760,2)</f>
        <v>0</v>
      </c>
      <c r="K760" s="56">
        <v>2.9999999999999997E-4</v>
      </c>
      <c r="L760" s="56">
        <f>F760*K760</f>
        <v>1.5119999999999999E-3</v>
      </c>
      <c r="M760" s="57" t="s">
        <v>7</v>
      </c>
      <c r="N760" s="56">
        <f>IF(M760="5",I760,0)</f>
        <v>0</v>
      </c>
      <c r="Y760" s="56">
        <f>IF(AC760=0,J760,0)</f>
        <v>0</v>
      </c>
      <c r="Z760" s="56">
        <f>IF(AC760=15,J760,0)</f>
        <v>0</v>
      </c>
      <c r="AA760" s="56">
        <f>IF(AC760=21,J760,0)</f>
        <v>0</v>
      </c>
      <c r="AC760" s="58">
        <v>21</v>
      </c>
      <c r="AD760" s="58">
        <f>G760*1</f>
        <v>0</v>
      </c>
      <c r="AE760" s="58">
        <f>G760*(1-1)</f>
        <v>0</v>
      </c>
      <c r="AL760" s="58">
        <f>F760*AD760</f>
        <v>0</v>
      </c>
      <c r="AM760" s="58">
        <f>F760*AE760</f>
        <v>0</v>
      </c>
      <c r="AN760" s="59" t="s">
        <v>1619</v>
      </c>
      <c r="AO760" s="59" t="s">
        <v>1633</v>
      </c>
      <c r="AP760" s="47" t="s">
        <v>1640</v>
      </c>
    </row>
    <row r="761" spans="1:42" x14ac:dyDescent="0.2">
      <c r="D761" s="60" t="s">
        <v>1324</v>
      </c>
      <c r="F761" s="61">
        <v>5.04</v>
      </c>
    </row>
    <row r="762" spans="1:42" x14ac:dyDescent="0.2">
      <c r="A762" s="55" t="s">
        <v>388</v>
      </c>
      <c r="B762" s="55" t="s">
        <v>1174</v>
      </c>
      <c r="C762" s="55" t="s">
        <v>1223</v>
      </c>
      <c r="D762" s="55" t="s">
        <v>1325</v>
      </c>
      <c r="E762" s="55" t="s">
        <v>1575</v>
      </c>
      <c r="F762" s="56">
        <v>0.4</v>
      </c>
      <c r="G762" s="56">
        <v>0</v>
      </c>
      <c r="H762" s="56">
        <f>ROUND(F762*AD762,2)</f>
        <v>0</v>
      </c>
      <c r="I762" s="56">
        <f>J762-H762</f>
        <v>0</v>
      </c>
      <c r="J762" s="56">
        <f>ROUND(F762*G762,2)</f>
        <v>0</v>
      </c>
      <c r="K762" s="56">
        <v>0</v>
      </c>
      <c r="L762" s="56">
        <f>F762*K762</f>
        <v>0</v>
      </c>
      <c r="M762" s="57" t="s">
        <v>11</v>
      </c>
      <c r="N762" s="56">
        <f>IF(M762="5",I762,0)</f>
        <v>0</v>
      </c>
      <c r="Y762" s="56">
        <f>IF(AC762=0,J762,0)</f>
        <v>0</v>
      </c>
      <c r="Z762" s="56">
        <f>IF(AC762=15,J762,0)</f>
        <v>0</v>
      </c>
      <c r="AA762" s="56">
        <f>IF(AC762=21,J762,0)</f>
        <v>0</v>
      </c>
      <c r="AC762" s="58">
        <v>21</v>
      </c>
      <c r="AD762" s="58">
        <f>G762*0</f>
        <v>0</v>
      </c>
      <c r="AE762" s="58">
        <f>G762*(1-0)</f>
        <v>0</v>
      </c>
      <c r="AL762" s="58">
        <f>F762*AD762</f>
        <v>0</v>
      </c>
      <c r="AM762" s="58">
        <f>F762*AE762</f>
        <v>0</v>
      </c>
      <c r="AN762" s="59" t="s">
        <v>1619</v>
      </c>
      <c r="AO762" s="59" t="s">
        <v>1633</v>
      </c>
      <c r="AP762" s="47" t="s">
        <v>1640</v>
      </c>
    </row>
    <row r="763" spans="1:42" x14ac:dyDescent="0.2">
      <c r="D763" s="60" t="s">
        <v>1463</v>
      </c>
      <c r="F763" s="61">
        <v>0.4</v>
      </c>
    </row>
    <row r="764" spans="1:42" x14ac:dyDescent="0.2">
      <c r="A764" s="52"/>
      <c r="B764" s="53" t="s">
        <v>1174</v>
      </c>
      <c r="C764" s="53" t="s">
        <v>778</v>
      </c>
      <c r="D764" s="248" t="s">
        <v>1327</v>
      </c>
      <c r="E764" s="249"/>
      <c r="F764" s="249"/>
      <c r="G764" s="249"/>
      <c r="H764" s="54">
        <f>SUM(H765:H767)</f>
        <v>0</v>
      </c>
      <c r="I764" s="54">
        <f>SUM(I765:I767)</f>
        <v>0</v>
      </c>
      <c r="J764" s="54">
        <f>H764+I764</f>
        <v>0</v>
      </c>
      <c r="K764" s="47"/>
      <c r="L764" s="54">
        <f>SUM(L765:L767)</f>
        <v>8.546999999999999E-4</v>
      </c>
      <c r="O764" s="54">
        <f>IF(P764="PR",J764,SUM(N765:N767))</f>
        <v>0</v>
      </c>
      <c r="P764" s="47" t="s">
        <v>1602</v>
      </c>
      <c r="Q764" s="54">
        <f>IF(P764="HS",H764,0)</f>
        <v>0</v>
      </c>
      <c r="R764" s="54">
        <f>IF(P764="HS",I764-O764,0)</f>
        <v>0</v>
      </c>
      <c r="S764" s="54">
        <f>IF(P764="PS",H764,0)</f>
        <v>0</v>
      </c>
      <c r="T764" s="54">
        <f>IF(P764="PS",I764-O764,0)</f>
        <v>0</v>
      </c>
      <c r="U764" s="54">
        <f>IF(P764="MP",H764,0)</f>
        <v>0</v>
      </c>
      <c r="V764" s="54">
        <f>IF(P764="MP",I764-O764,0)</f>
        <v>0</v>
      </c>
      <c r="W764" s="54">
        <f>IF(P764="OM",H764,0)</f>
        <v>0</v>
      </c>
      <c r="X764" s="47" t="s">
        <v>1174</v>
      </c>
      <c r="AH764" s="54">
        <f>SUM(Y765:Y767)</f>
        <v>0</v>
      </c>
      <c r="AI764" s="54">
        <f>SUM(Z765:Z767)</f>
        <v>0</v>
      </c>
      <c r="AJ764" s="54">
        <f>SUM(AA765:AA767)</f>
        <v>0</v>
      </c>
    </row>
    <row r="765" spans="1:42" x14ac:dyDescent="0.2">
      <c r="A765" s="55" t="s">
        <v>389</v>
      </c>
      <c r="B765" s="55" t="s">
        <v>1174</v>
      </c>
      <c r="C765" s="55" t="s">
        <v>1224</v>
      </c>
      <c r="D765" s="55" t="s">
        <v>1328</v>
      </c>
      <c r="E765" s="55" t="s">
        <v>1574</v>
      </c>
      <c r="F765" s="56">
        <v>4.07</v>
      </c>
      <c r="G765" s="56">
        <v>0</v>
      </c>
      <c r="H765" s="56">
        <f>ROUND(F765*AD765,2)</f>
        <v>0</v>
      </c>
      <c r="I765" s="56">
        <f>J765-H765</f>
        <v>0</v>
      </c>
      <c r="J765" s="56">
        <f>ROUND(F765*G765,2)</f>
        <v>0</v>
      </c>
      <c r="K765" s="56">
        <v>6.9999999999999994E-5</v>
      </c>
      <c r="L765" s="56">
        <f>F765*K765</f>
        <v>2.8489999999999999E-4</v>
      </c>
      <c r="M765" s="57" t="s">
        <v>7</v>
      </c>
      <c r="N765" s="56">
        <f>IF(M765="5",I765,0)</f>
        <v>0</v>
      </c>
      <c r="Y765" s="56">
        <f>IF(AC765=0,J765,0)</f>
        <v>0</v>
      </c>
      <c r="Z765" s="56">
        <f>IF(AC765=15,J765,0)</f>
        <v>0</v>
      </c>
      <c r="AA765" s="56">
        <f>IF(AC765=21,J765,0)</f>
        <v>0</v>
      </c>
      <c r="AC765" s="58">
        <v>21</v>
      </c>
      <c r="AD765" s="58">
        <f>G765*0.30859375</f>
        <v>0</v>
      </c>
      <c r="AE765" s="58">
        <f>G765*(1-0.30859375)</f>
        <v>0</v>
      </c>
      <c r="AL765" s="58">
        <f>F765*AD765</f>
        <v>0</v>
      </c>
      <c r="AM765" s="58">
        <f>F765*AE765</f>
        <v>0</v>
      </c>
      <c r="AN765" s="59" t="s">
        <v>1620</v>
      </c>
      <c r="AO765" s="59" t="s">
        <v>1633</v>
      </c>
      <c r="AP765" s="47" t="s">
        <v>1640</v>
      </c>
    </row>
    <row r="766" spans="1:42" x14ac:dyDescent="0.2">
      <c r="D766" s="60" t="s">
        <v>1464</v>
      </c>
      <c r="F766" s="61">
        <v>4.07</v>
      </c>
    </row>
    <row r="767" spans="1:42" x14ac:dyDescent="0.2">
      <c r="A767" s="55" t="s">
        <v>390</v>
      </c>
      <c r="B767" s="55" t="s">
        <v>1174</v>
      </c>
      <c r="C767" s="55" t="s">
        <v>1225</v>
      </c>
      <c r="D767" s="55" t="s">
        <v>1728</v>
      </c>
      <c r="E767" s="55" t="s">
        <v>1574</v>
      </c>
      <c r="F767" s="56">
        <v>4.07</v>
      </c>
      <c r="G767" s="56">
        <v>0</v>
      </c>
      <c r="H767" s="56">
        <f>ROUND(F767*AD767,2)</f>
        <v>0</v>
      </c>
      <c r="I767" s="56">
        <f>J767-H767</f>
        <v>0</v>
      </c>
      <c r="J767" s="56">
        <f>ROUND(F767*G767,2)</f>
        <v>0</v>
      </c>
      <c r="K767" s="56">
        <v>1.3999999999999999E-4</v>
      </c>
      <c r="L767" s="56">
        <f>F767*K767</f>
        <v>5.6979999999999997E-4</v>
      </c>
      <c r="M767" s="57" t="s">
        <v>7</v>
      </c>
      <c r="N767" s="56">
        <f>IF(M767="5",I767,0)</f>
        <v>0</v>
      </c>
      <c r="Y767" s="56">
        <f>IF(AC767=0,J767,0)</f>
        <v>0</v>
      </c>
      <c r="Z767" s="56">
        <f>IF(AC767=15,J767,0)</f>
        <v>0</v>
      </c>
      <c r="AA767" s="56">
        <f>IF(AC767=21,J767,0)</f>
        <v>0</v>
      </c>
      <c r="AC767" s="58">
        <v>21</v>
      </c>
      <c r="AD767" s="58">
        <f>G767*0.45045871559633</f>
        <v>0</v>
      </c>
      <c r="AE767" s="58">
        <f>G767*(1-0.45045871559633)</f>
        <v>0</v>
      </c>
      <c r="AL767" s="58">
        <f>F767*AD767</f>
        <v>0</v>
      </c>
      <c r="AM767" s="58">
        <f>F767*AE767</f>
        <v>0</v>
      </c>
      <c r="AN767" s="59" t="s">
        <v>1620</v>
      </c>
      <c r="AO767" s="59" t="s">
        <v>1633</v>
      </c>
      <c r="AP767" s="47" t="s">
        <v>1640</v>
      </c>
    </row>
    <row r="768" spans="1:42" x14ac:dyDescent="0.2">
      <c r="D768" s="60" t="s">
        <v>1464</v>
      </c>
      <c r="F768" s="61">
        <v>4.07</v>
      </c>
    </row>
    <row r="769" spans="1:42" x14ac:dyDescent="0.2">
      <c r="A769" s="52"/>
      <c r="B769" s="53" t="s">
        <v>1174</v>
      </c>
      <c r="C769" s="53" t="s">
        <v>99</v>
      </c>
      <c r="D769" s="248" t="s">
        <v>1330</v>
      </c>
      <c r="E769" s="249"/>
      <c r="F769" s="249"/>
      <c r="G769" s="249"/>
      <c r="H769" s="54">
        <f>SUM(H770:H778)</f>
        <v>0</v>
      </c>
      <c r="I769" s="54">
        <f>SUM(I770:I778)</f>
        <v>0</v>
      </c>
      <c r="J769" s="54">
        <f>H769+I769</f>
        <v>0</v>
      </c>
      <c r="K769" s="47"/>
      <c r="L769" s="54">
        <f>SUM(L770:L778)</f>
        <v>1.8463199999999999E-2</v>
      </c>
      <c r="O769" s="54">
        <f>IF(P769="PR",J769,SUM(N770:N778))</f>
        <v>0</v>
      </c>
      <c r="P769" s="47" t="s">
        <v>1601</v>
      </c>
      <c r="Q769" s="54">
        <f>IF(P769="HS",H769,0)</f>
        <v>0</v>
      </c>
      <c r="R769" s="54">
        <f>IF(P769="HS",I769-O769,0)</f>
        <v>0</v>
      </c>
      <c r="S769" s="54">
        <f>IF(P769="PS",H769,0)</f>
        <v>0</v>
      </c>
      <c r="T769" s="54">
        <f>IF(P769="PS",I769-O769,0)</f>
        <v>0</v>
      </c>
      <c r="U769" s="54">
        <f>IF(P769="MP",H769,0)</f>
        <v>0</v>
      </c>
      <c r="V769" s="54">
        <f>IF(P769="MP",I769-O769,0)</f>
        <v>0</v>
      </c>
      <c r="W769" s="54">
        <f>IF(P769="OM",H769,0)</f>
        <v>0</v>
      </c>
      <c r="X769" s="47" t="s">
        <v>1174</v>
      </c>
      <c r="AH769" s="54">
        <f>SUM(Y770:Y778)</f>
        <v>0</v>
      </c>
      <c r="AI769" s="54">
        <f>SUM(Z770:Z778)</f>
        <v>0</v>
      </c>
      <c r="AJ769" s="54">
        <f>SUM(AA770:AA778)</f>
        <v>0</v>
      </c>
    </row>
    <row r="770" spans="1:42" x14ac:dyDescent="0.2">
      <c r="A770" s="55" t="s">
        <v>391</v>
      </c>
      <c r="B770" s="55" t="s">
        <v>1174</v>
      </c>
      <c r="C770" s="55" t="s">
        <v>1226</v>
      </c>
      <c r="D770" s="55" t="s">
        <v>1331</v>
      </c>
      <c r="E770" s="55" t="s">
        <v>1577</v>
      </c>
      <c r="F770" s="56">
        <v>1</v>
      </c>
      <c r="G770" s="56">
        <v>0</v>
      </c>
      <c r="H770" s="56">
        <f>ROUND(F770*AD770,2)</f>
        <v>0</v>
      </c>
      <c r="I770" s="56">
        <f>J770-H770</f>
        <v>0</v>
      </c>
      <c r="J770" s="56">
        <f>ROUND(F770*G770,2)</f>
        <v>0</v>
      </c>
      <c r="K770" s="56">
        <v>0</v>
      </c>
      <c r="L770" s="56">
        <f>F770*K770</f>
        <v>0</v>
      </c>
      <c r="M770" s="57" t="s">
        <v>7</v>
      </c>
      <c r="N770" s="56">
        <f>IF(M770="5",I770,0)</f>
        <v>0</v>
      </c>
      <c r="Y770" s="56">
        <f>IF(AC770=0,J770,0)</f>
        <v>0</v>
      </c>
      <c r="Z770" s="56">
        <f>IF(AC770=15,J770,0)</f>
        <v>0</v>
      </c>
      <c r="AA770" s="56">
        <f>IF(AC770=21,J770,0)</f>
        <v>0</v>
      </c>
      <c r="AC770" s="58">
        <v>21</v>
      </c>
      <c r="AD770" s="58">
        <f>G770*0.297029702970297</f>
        <v>0</v>
      </c>
      <c r="AE770" s="58">
        <f>G770*(1-0.297029702970297)</f>
        <v>0</v>
      </c>
      <c r="AL770" s="58">
        <f>F770*AD770</f>
        <v>0</v>
      </c>
      <c r="AM770" s="58">
        <f>F770*AE770</f>
        <v>0</v>
      </c>
      <c r="AN770" s="59" t="s">
        <v>1621</v>
      </c>
      <c r="AO770" s="59" t="s">
        <v>1634</v>
      </c>
      <c r="AP770" s="47" t="s">
        <v>1640</v>
      </c>
    </row>
    <row r="771" spans="1:42" x14ac:dyDescent="0.2">
      <c r="D771" s="60" t="s">
        <v>1296</v>
      </c>
      <c r="F771" s="61">
        <v>1</v>
      </c>
    </row>
    <row r="772" spans="1:42" x14ac:dyDescent="0.2">
      <c r="A772" s="55" t="s">
        <v>392</v>
      </c>
      <c r="B772" s="55" t="s">
        <v>1174</v>
      </c>
      <c r="C772" s="55" t="s">
        <v>1227</v>
      </c>
      <c r="D772" s="55" t="s">
        <v>1705</v>
      </c>
      <c r="E772" s="55" t="s">
        <v>1577</v>
      </c>
      <c r="F772" s="56">
        <v>1</v>
      </c>
      <c r="G772" s="56">
        <v>0</v>
      </c>
      <c r="H772" s="56">
        <f>ROUND(F772*AD772,2)</f>
        <v>0</v>
      </c>
      <c r="I772" s="56">
        <f>J772-H772</f>
        <v>0</v>
      </c>
      <c r="J772" s="56">
        <f>ROUND(F772*G772,2)</f>
        <v>0</v>
      </c>
      <c r="K772" s="56">
        <v>4.0000000000000002E-4</v>
      </c>
      <c r="L772" s="56">
        <f>F772*K772</f>
        <v>4.0000000000000002E-4</v>
      </c>
      <c r="M772" s="57" t="s">
        <v>7</v>
      </c>
      <c r="N772" s="56">
        <f>IF(M772="5",I772,0)</f>
        <v>0</v>
      </c>
      <c r="Y772" s="56">
        <f>IF(AC772=0,J772,0)</f>
        <v>0</v>
      </c>
      <c r="Z772" s="56">
        <f>IF(AC772=15,J772,0)</f>
        <v>0</v>
      </c>
      <c r="AA772" s="56">
        <f>IF(AC772=21,J772,0)</f>
        <v>0</v>
      </c>
      <c r="AC772" s="58">
        <v>21</v>
      </c>
      <c r="AD772" s="58">
        <f>G772*1</f>
        <v>0</v>
      </c>
      <c r="AE772" s="58">
        <f>G772*(1-1)</f>
        <v>0</v>
      </c>
      <c r="AL772" s="58">
        <f>F772*AD772</f>
        <v>0</v>
      </c>
      <c r="AM772" s="58">
        <f>F772*AE772</f>
        <v>0</v>
      </c>
      <c r="AN772" s="59" t="s">
        <v>1621</v>
      </c>
      <c r="AO772" s="59" t="s">
        <v>1634</v>
      </c>
      <c r="AP772" s="47" t="s">
        <v>1640</v>
      </c>
    </row>
    <row r="773" spans="1:42" x14ac:dyDescent="0.2">
      <c r="D773" s="60" t="s">
        <v>1296</v>
      </c>
      <c r="F773" s="61">
        <v>1</v>
      </c>
    </row>
    <row r="774" spans="1:42" x14ac:dyDescent="0.2">
      <c r="A774" s="55" t="s">
        <v>393</v>
      </c>
      <c r="B774" s="55" t="s">
        <v>1174</v>
      </c>
      <c r="C774" s="55" t="s">
        <v>1228</v>
      </c>
      <c r="D774" s="55" t="s">
        <v>1332</v>
      </c>
      <c r="E774" s="55" t="s">
        <v>1577</v>
      </c>
      <c r="F774" s="56">
        <v>1</v>
      </c>
      <c r="G774" s="56">
        <v>0</v>
      </c>
      <c r="H774" s="56">
        <f>ROUND(F774*AD774,2)</f>
        <v>0</v>
      </c>
      <c r="I774" s="56">
        <f>J774-H774</f>
        <v>0</v>
      </c>
      <c r="J774" s="56">
        <f>ROUND(F774*G774,2)</f>
        <v>0</v>
      </c>
      <c r="K774" s="56">
        <v>2.14E-3</v>
      </c>
      <c r="L774" s="56">
        <f>F774*K774</f>
        <v>2.14E-3</v>
      </c>
      <c r="M774" s="57" t="s">
        <v>7</v>
      </c>
      <c r="N774" s="56">
        <f>IF(M774="5",I774,0)</f>
        <v>0</v>
      </c>
      <c r="Y774" s="56">
        <f>IF(AC774=0,J774,0)</f>
        <v>0</v>
      </c>
      <c r="Z774" s="56">
        <f>IF(AC774=15,J774,0)</f>
        <v>0</v>
      </c>
      <c r="AA774" s="56">
        <f>IF(AC774=21,J774,0)</f>
        <v>0</v>
      </c>
      <c r="AC774" s="58">
        <v>21</v>
      </c>
      <c r="AD774" s="58">
        <f>G774*0.474254742547426</f>
        <v>0</v>
      </c>
      <c r="AE774" s="58">
        <f>G774*(1-0.474254742547426)</f>
        <v>0</v>
      </c>
      <c r="AL774" s="58">
        <f>F774*AD774</f>
        <v>0</v>
      </c>
      <c r="AM774" s="58">
        <f>F774*AE774</f>
        <v>0</v>
      </c>
      <c r="AN774" s="59" t="s">
        <v>1621</v>
      </c>
      <c r="AO774" s="59" t="s">
        <v>1634</v>
      </c>
      <c r="AP774" s="47" t="s">
        <v>1640</v>
      </c>
    </row>
    <row r="775" spans="1:42" x14ac:dyDescent="0.2">
      <c r="D775" s="60" t="s">
        <v>1296</v>
      </c>
      <c r="F775" s="61">
        <v>1</v>
      </c>
    </row>
    <row r="776" spans="1:42" x14ac:dyDescent="0.2">
      <c r="A776" s="55" t="s">
        <v>394</v>
      </c>
      <c r="B776" s="55" t="s">
        <v>1174</v>
      </c>
      <c r="C776" s="55" t="s">
        <v>1229</v>
      </c>
      <c r="D776" s="55" t="s">
        <v>1706</v>
      </c>
      <c r="E776" s="55" t="s">
        <v>1577</v>
      </c>
      <c r="F776" s="56">
        <v>1</v>
      </c>
      <c r="G776" s="56">
        <v>0</v>
      </c>
      <c r="H776" s="56">
        <f>ROUND(F776*AD776,2)</f>
        <v>0</v>
      </c>
      <c r="I776" s="56">
        <f>J776-H776</f>
        <v>0</v>
      </c>
      <c r="J776" s="56">
        <f>ROUND(F776*G776,2)</f>
        <v>0</v>
      </c>
      <c r="K776" s="56">
        <v>1.4999999999999999E-2</v>
      </c>
      <c r="L776" s="56">
        <f>F776*K776</f>
        <v>1.4999999999999999E-2</v>
      </c>
      <c r="M776" s="57" t="s">
        <v>7</v>
      </c>
      <c r="N776" s="56">
        <f>IF(M776="5",I776,0)</f>
        <v>0</v>
      </c>
      <c r="Y776" s="56">
        <f>IF(AC776=0,J776,0)</f>
        <v>0</v>
      </c>
      <c r="Z776" s="56">
        <f>IF(AC776=15,J776,0)</f>
        <v>0</v>
      </c>
      <c r="AA776" s="56">
        <f>IF(AC776=21,J776,0)</f>
        <v>0</v>
      </c>
      <c r="AC776" s="58">
        <v>21</v>
      </c>
      <c r="AD776" s="58">
        <f>G776*1</f>
        <v>0</v>
      </c>
      <c r="AE776" s="58">
        <f>G776*(1-1)</f>
        <v>0</v>
      </c>
      <c r="AL776" s="58">
        <f>F776*AD776</f>
        <v>0</v>
      </c>
      <c r="AM776" s="58">
        <f>F776*AE776</f>
        <v>0</v>
      </c>
      <c r="AN776" s="59" t="s">
        <v>1621</v>
      </c>
      <c r="AO776" s="59" t="s">
        <v>1634</v>
      </c>
      <c r="AP776" s="47" t="s">
        <v>1640</v>
      </c>
    </row>
    <row r="777" spans="1:42" x14ac:dyDescent="0.2">
      <c r="D777" s="60" t="s">
        <v>1296</v>
      </c>
      <c r="F777" s="61">
        <v>1</v>
      </c>
    </row>
    <row r="778" spans="1:42" x14ac:dyDescent="0.2">
      <c r="A778" s="55" t="s">
        <v>395</v>
      </c>
      <c r="B778" s="55" t="s">
        <v>1174</v>
      </c>
      <c r="C778" s="55" t="s">
        <v>1230</v>
      </c>
      <c r="D778" s="55" t="s">
        <v>1333</v>
      </c>
      <c r="E778" s="55" t="s">
        <v>1574</v>
      </c>
      <c r="F778" s="56">
        <v>23.08</v>
      </c>
      <c r="G778" s="56">
        <v>0</v>
      </c>
      <c r="H778" s="56">
        <f>ROUND(F778*AD778,2)</f>
        <v>0</v>
      </c>
      <c r="I778" s="56">
        <f>J778-H778</f>
        <v>0</v>
      </c>
      <c r="J778" s="56">
        <f>ROUND(F778*G778,2)</f>
        <v>0</v>
      </c>
      <c r="K778" s="56">
        <v>4.0000000000000003E-5</v>
      </c>
      <c r="L778" s="56">
        <f>F778*K778</f>
        <v>9.232E-4</v>
      </c>
      <c r="M778" s="57" t="s">
        <v>7</v>
      </c>
      <c r="N778" s="56">
        <f>IF(M778="5",I778,0)</f>
        <v>0</v>
      </c>
      <c r="Y778" s="56">
        <f>IF(AC778=0,J778,0)</f>
        <v>0</v>
      </c>
      <c r="Z778" s="56">
        <f>IF(AC778=15,J778,0)</f>
        <v>0</v>
      </c>
      <c r="AA778" s="56">
        <f>IF(AC778=21,J778,0)</f>
        <v>0</v>
      </c>
      <c r="AC778" s="58">
        <v>21</v>
      </c>
      <c r="AD778" s="58">
        <f>G778*0.0193808882907133</f>
        <v>0</v>
      </c>
      <c r="AE778" s="58">
        <f>G778*(1-0.0193808882907133)</f>
        <v>0</v>
      </c>
      <c r="AL778" s="58">
        <f>F778*AD778</f>
        <v>0</v>
      </c>
      <c r="AM778" s="58">
        <f>F778*AE778</f>
        <v>0</v>
      </c>
      <c r="AN778" s="59" t="s">
        <v>1621</v>
      </c>
      <c r="AO778" s="59" t="s">
        <v>1634</v>
      </c>
      <c r="AP778" s="47" t="s">
        <v>1640</v>
      </c>
    </row>
    <row r="779" spans="1:42" x14ac:dyDescent="0.2">
      <c r="D779" s="60" t="s">
        <v>1465</v>
      </c>
      <c r="F779" s="61">
        <v>23.08</v>
      </c>
    </row>
    <row r="780" spans="1:42" x14ac:dyDescent="0.2">
      <c r="A780" s="52"/>
      <c r="B780" s="53" t="s">
        <v>1174</v>
      </c>
      <c r="C780" s="53" t="s">
        <v>100</v>
      </c>
      <c r="D780" s="248" t="s">
        <v>1335</v>
      </c>
      <c r="E780" s="249"/>
      <c r="F780" s="249"/>
      <c r="G780" s="249"/>
      <c r="H780" s="54">
        <f>SUM(H781:H787)</f>
        <v>0</v>
      </c>
      <c r="I780" s="54">
        <f>SUM(I781:I787)</f>
        <v>0</v>
      </c>
      <c r="J780" s="54">
        <f>H780+I780</f>
        <v>0</v>
      </c>
      <c r="K780" s="47"/>
      <c r="L780" s="54">
        <f>SUM(L781:L787)</f>
        <v>7.4700000000000003E-2</v>
      </c>
      <c r="O780" s="54">
        <f>IF(P780="PR",J780,SUM(N781:N787))</f>
        <v>0</v>
      </c>
      <c r="P780" s="47" t="s">
        <v>1601</v>
      </c>
      <c r="Q780" s="54">
        <f>IF(P780="HS",H780,0)</f>
        <v>0</v>
      </c>
      <c r="R780" s="54">
        <f>IF(P780="HS",I780-O780,0)</f>
        <v>0</v>
      </c>
      <c r="S780" s="54">
        <f>IF(P780="PS",H780,0)</f>
        <v>0</v>
      </c>
      <c r="T780" s="54">
        <f>IF(P780="PS",I780-O780,0)</f>
        <v>0</v>
      </c>
      <c r="U780" s="54">
        <f>IF(P780="MP",H780,0)</f>
        <v>0</v>
      </c>
      <c r="V780" s="54">
        <f>IF(P780="MP",I780-O780,0)</f>
        <v>0</v>
      </c>
      <c r="W780" s="54">
        <f>IF(P780="OM",H780,0)</f>
        <v>0</v>
      </c>
      <c r="X780" s="47" t="s">
        <v>1174</v>
      </c>
      <c r="AH780" s="54">
        <f>SUM(Y781:Y787)</f>
        <v>0</v>
      </c>
      <c r="AI780" s="54">
        <f>SUM(Z781:Z787)</f>
        <v>0</v>
      </c>
      <c r="AJ780" s="54">
        <f>SUM(AA781:AA787)</f>
        <v>0</v>
      </c>
    </row>
    <row r="781" spans="1:42" x14ac:dyDescent="0.2">
      <c r="A781" s="55" t="s">
        <v>396</v>
      </c>
      <c r="B781" s="55" t="s">
        <v>1174</v>
      </c>
      <c r="C781" s="55" t="s">
        <v>1231</v>
      </c>
      <c r="D781" s="55" t="s">
        <v>1336</v>
      </c>
      <c r="E781" s="55" t="s">
        <v>1577</v>
      </c>
      <c r="F781" s="56">
        <v>1</v>
      </c>
      <c r="G781" s="56">
        <v>0</v>
      </c>
      <c r="H781" s="56">
        <f t="shared" ref="H781:H787" si="207">ROUND(F781*AD781,2)</f>
        <v>0</v>
      </c>
      <c r="I781" s="56">
        <f t="shared" ref="I781:I787" si="208">J781-H781</f>
        <v>0</v>
      </c>
      <c r="J781" s="56">
        <f t="shared" ref="J781:J787" si="209">ROUND(F781*G781,2)</f>
        <v>0</v>
      </c>
      <c r="K781" s="56">
        <v>4.0000000000000002E-4</v>
      </c>
      <c r="L781" s="56">
        <f t="shared" ref="L781:L787" si="210">F781*K781</f>
        <v>4.0000000000000002E-4</v>
      </c>
      <c r="M781" s="57" t="s">
        <v>8</v>
      </c>
      <c r="N781" s="56">
        <f t="shared" ref="N781:N787" si="211">IF(M781="5",I781,0)</f>
        <v>0</v>
      </c>
      <c r="Y781" s="56">
        <f t="shared" ref="Y781:Y787" si="212">IF(AC781=0,J781,0)</f>
        <v>0</v>
      </c>
      <c r="Z781" s="56">
        <f t="shared" ref="Z781:Z787" si="213">IF(AC781=15,J781,0)</f>
        <v>0</v>
      </c>
      <c r="AA781" s="56">
        <f t="shared" ref="AA781:AA787" si="214">IF(AC781=21,J781,0)</f>
        <v>0</v>
      </c>
      <c r="AC781" s="58">
        <v>21</v>
      </c>
      <c r="AD781" s="58">
        <f t="shared" ref="AD781:AD787" si="215">G781*0</f>
        <v>0</v>
      </c>
      <c r="AE781" s="58">
        <f t="shared" ref="AE781:AE787" si="216">G781*(1-0)</f>
        <v>0</v>
      </c>
      <c r="AL781" s="58">
        <f t="shared" ref="AL781:AL787" si="217">F781*AD781</f>
        <v>0</v>
      </c>
      <c r="AM781" s="58">
        <f t="shared" ref="AM781:AM787" si="218">F781*AE781</f>
        <v>0</v>
      </c>
      <c r="AN781" s="59" t="s">
        <v>1622</v>
      </c>
      <c r="AO781" s="59" t="s">
        <v>1634</v>
      </c>
      <c r="AP781" s="47" t="s">
        <v>1640</v>
      </c>
    </row>
    <row r="782" spans="1:42" x14ac:dyDescent="0.2">
      <c r="A782" s="55" t="s">
        <v>397</v>
      </c>
      <c r="B782" s="55" t="s">
        <v>1174</v>
      </c>
      <c r="C782" s="55" t="s">
        <v>1231</v>
      </c>
      <c r="D782" s="55" t="s">
        <v>1336</v>
      </c>
      <c r="E782" s="55" t="s">
        <v>1577</v>
      </c>
      <c r="F782" s="56">
        <v>1</v>
      </c>
      <c r="G782" s="56">
        <v>0</v>
      </c>
      <c r="H782" s="56">
        <f t="shared" si="207"/>
        <v>0</v>
      </c>
      <c r="I782" s="56">
        <f t="shared" si="208"/>
        <v>0</v>
      </c>
      <c r="J782" s="56">
        <f t="shared" si="209"/>
        <v>0</v>
      </c>
      <c r="K782" s="56">
        <v>0</v>
      </c>
      <c r="L782" s="56">
        <f t="shared" si="210"/>
        <v>0</v>
      </c>
      <c r="M782" s="57" t="s">
        <v>8</v>
      </c>
      <c r="N782" s="56">
        <f t="shared" si="211"/>
        <v>0</v>
      </c>
      <c r="Y782" s="56">
        <f t="shared" si="212"/>
        <v>0</v>
      </c>
      <c r="Z782" s="56">
        <f t="shared" si="213"/>
        <v>0</v>
      </c>
      <c r="AA782" s="56">
        <f t="shared" si="214"/>
        <v>0</v>
      </c>
      <c r="AC782" s="58">
        <v>21</v>
      </c>
      <c r="AD782" s="58">
        <f t="shared" si="215"/>
        <v>0</v>
      </c>
      <c r="AE782" s="58">
        <f t="shared" si="216"/>
        <v>0</v>
      </c>
      <c r="AL782" s="58">
        <f t="shared" si="217"/>
        <v>0</v>
      </c>
      <c r="AM782" s="58">
        <f t="shared" si="218"/>
        <v>0</v>
      </c>
      <c r="AN782" s="59" t="s">
        <v>1622</v>
      </c>
      <c r="AO782" s="59" t="s">
        <v>1634</v>
      </c>
      <c r="AP782" s="47" t="s">
        <v>1640</v>
      </c>
    </row>
    <row r="783" spans="1:42" x14ac:dyDescent="0.2">
      <c r="A783" s="55" t="s">
        <v>398</v>
      </c>
      <c r="B783" s="55" t="s">
        <v>1174</v>
      </c>
      <c r="C783" s="55" t="s">
        <v>1232</v>
      </c>
      <c r="D783" s="55" t="s">
        <v>1337</v>
      </c>
      <c r="E783" s="55" t="s">
        <v>1577</v>
      </c>
      <c r="F783" s="56">
        <v>2</v>
      </c>
      <c r="G783" s="56">
        <v>0</v>
      </c>
      <c r="H783" s="56">
        <f t="shared" si="207"/>
        <v>0</v>
      </c>
      <c r="I783" s="56">
        <f t="shared" si="208"/>
        <v>0</v>
      </c>
      <c r="J783" s="56">
        <f t="shared" si="209"/>
        <v>0</v>
      </c>
      <c r="K783" s="56">
        <v>4.0000000000000002E-4</v>
      </c>
      <c r="L783" s="56">
        <f t="shared" si="210"/>
        <v>8.0000000000000004E-4</v>
      </c>
      <c r="M783" s="57" t="s">
        <v>8</v>
      </c>
      <c r="N783" s="56">
        <f t="shared" si="211"/>
        <v>0</v>
      </c>
      <c r="Y783" s="56">
        <f t="shared" si="212"/>
        <v>0</v>
      </c>
      <c r="Z783" s="56">
        <f t="shared" si="213"/>
        <v>0</v>
      </c>
      <c r="AA783" s="56">
        <f t="shared" si="214"/>
        <v>0</v>
      </c>
      <c r="AC783" s="58">
        <v>21</v>
      </c>
      <c r="AD783" s="58">
        <f t="shared" si="215"/>
        <v>0</v>
      </c>
      <c r="AE783" s="58">
        <f t="shared" si="216"/>
        <v>0</v>
      </c>
      <c r="AL783" s="58">
        <f t="shared" si="217"/>
        <v>0</v>
      </c>
      <c r="AM783" s="58">
        <f t="shared" si="218"/>
        <v>0</v>
      </c>
      <c r="AN783" s="59" t="s">
        <v>1622</v>
      </c>
      <c r="AO783" s="59" t="s">
        <v>1634</v>
      </c>
      <c r="AP783" s="47" t="s">
        <v>1640</v>
      </c>
    </row>
    <row r="784" spans="1:42" x14ac:dyDescent="0.2">
      <c r="A784" s="55" t="s">
        <v>399</v>
      </c>
      <c r="B784" s="55" t="s">
        <v>1174</v>
      </c>
      <c r="C784" s="55" t="s">
        <v>1233</v>
      </c>
      <c r="D784" s="55" t="s">
        <v>1338</v>
      </c>
      <c r="E784" s="55" t="s">
        <v>1577</v>
      </c>
      <c r="F784" s="56">
        <v>2</v>
      </c>
      <c r="G784" s="56">
        <v>0</v>
      </c>
      <c r="H784" s="56">
        <f t="shared" si="207"/>
        <v>0</v>
      </c>
      <c r="I784" s="56">
        <f t="shared" si="208"/>
        <v>0</v>
      </c>
      <c r="J784" s="56">
        <f t="shared" si="209"/>
        <v>0</v>
      </c>
      <c r="K784" s="56">
        <v>3.0000000000000001E-3</v>
      </c>
      <c r="L784" s="56">
        <f t="shared" si="210"/>
        <v>6.0000000000000001E-3</v>
      </c>
      <c r="M784" s="57" t="s">
        <v>8</v>
      </c>
      <c r="N784" s="56">
        <f t="shared" si="211"/>
        <v>0</v>
      </c>
      <c r="Y784" s="56">
        <f t="shared" si="212"/>
        <v>0</v>
      </c>
      <c r="Z784" s="56">
        <f t="shared" si="213"/>
        <v>0</v>
      </c>
      <c r="AA784" s="56">
        <f t="shared" si="214"/>
        <v>0</v>
      </c>
      <c r="AC784" s="58">
        <v>21</v>
      </c>
      <c r="AD784" s="58">
        <f t="shared" si="215"/>
        <v>0</v>
      </c>
      <c r="AE784" s="58">
        <f t="shared" si="216"/>
        <v>0</v>
      </c>
      <c r="AL784" s="58">
        <f t="shared" si="217"/>
        <v>0</v>
      </c>
      <c r="AM784" s="58">
        <f t="shared" si="218"/>
        <v>0</v>
      </c>
      <c r="AN784" s="59" t="s">
        <v>1622</v>
      </c>
      <c r="AO784" s="59" t="s">
        <v>1634</v>
      </c>
      <c r="AP784" s="47" t="s">
        <v>1640</v>
      </c>
    </row>
    <row r="785" spans="1:42" x14ac:dyDescent="0.2">
      <c r="A785" s="55" t="s">
        <v>400</v>
      </c>
      <c r="B785" s="55" t="s">
        <v>1174</v>
      </c>
      <c r="C785" s="55" t="s">
        <v>1234</v>
      </c>
      <c r="D785" s="55" t="s">
        <v>1339</v>
      </c>
      <c r="E785" s="55" t="s">
        <v>1577</v>
      </c>
      <c r="F785" s="56">
        <v>1</v>
      </c>
      <c r="G785" s="56">
        <v>0</v>
      </c>
      <c r="H785" s="56">
        <f t="shared" si="207"/>
        <v>0</v>
      </c>
      <c r="I785" s="56">
        <f t="shared" si="208"/>
        <v>0</v>
      </c>
      <c r="J785" s="56">
        <f t="shared" si="209"/>
        <v>0</v>
      </c>
      <c r="K785" s="56">
        <v>5.0000000000000001E-4</v>
      </c>
      <c r="L785" s="56">
        <f t="shared" si="210"/>
        <v>5.0000000000000001E-4</v>
      </c>
      <c r="M785" s="57" t="s">
        <v>8</v>
      </c>
      <c r="N785" s="56">
        <f t="shared" si="211"/>
        <v>0</v>
      </c>
      <c r="Y785" s="56">
        <f t="shared" si="212"/>
        <v>0</v>
      </c>
      <c r="Z785" s="56">
        <f t="shared" si="213"/>
        <v>0</v>
      </c>
      <c r="AA785" s="56">
        <f t="shared" si="214"/>
        <v>0</v>
      </c>
      <c r="AC785" s="58">
        <v>21</v>
      </c>
      <c r="AD785" s="58">
        <f t="shared" si="215"/>
        <v>0</v>
      </c>
      <c r="AE785" s="58">
        <f t="shared" si="216"/>
        <v>0</v>
      </c>
      <c r="AL785" s="58">
        <f t="shared" si="217"/>
        <v>0</v>
      </c>
      <c r="AM785" s="58">
        <f t="shared" si="218"/>
        <v>0</v>
      </c>
      <c r="AN785" s="59" t="s">
        <v>1622</v>
      </c>
      <c r="AO785" s="59" t="s">
        <v>1634</v>
      </c>
      <c r="AP785" s="47" t="s">
        <v>1640</v>
      </c>
    </row>
    <row r="786" spans="1:42" x14ac:dyDescent="0.2">
      <c r="A786" s="55" t="s">
        <v>401</v>
      </c>
      <c r="B786" s="55" t="s">
        <v>1174</v>
      </c>
      <c r="C786" s="55" t="s">
        <v>1235</v>
      </c>
      <c r="D786" s="55" t="s">
        <v>1340</v>
      </c>
      <c r="E786" s="55" t="s">
        <v>1574</v>
      </c>
      <c r="F786" s="56">
        <v>3</v>
      </c>
      <c r="G786" s="56">
        <v>0</v>
      </c>
      <c r="H786" s="56">
        <f t="shared" si="207"/>
        <v>0</v>
      </c>
      <c r="I786" s="56">
        <f t="shared" si="208"/>
        <v>0</v>
      </c>
      <c r="J786" s="56">
        <f t="shared" si="209"/>
        <v>0</v>
      </c>
      <c r="K786" s="56">
        <v>0.02</v>
      </c>
      <c r="L786" s="56">
        <f t="shared" si="210"/>
        <v>0.06</v>
      </c>
      <c r="M786" s="57" t="s">
        <v>7</v>
      </c>
      <c r="N786" s="56">
        <f t="shared" si="211"/>
        <v>0</v>
      </c>
      <c r="Y786" s="56">
        <f t="shared" si="212"/>
        <v>0</v>
      </c>
      <c r="Z786" s="56">
        <f t="shared" si="213"/>
        <v>0</v>
      </c>
      <c r="AA786" s="56">
        <f t="shared" si="214"/>
        <v>0</v>
      </c>
      <c r="AC786" s="58">
        <v>21</v>
      </c>
      <c r="AD786" s="58">
        <f t="shared" si="215"/>
        <v>0</v>
      </c>
      <c r="AE786" s="58">
        <f t="shared" si="216"/>
        <v>0</v>
      </c>
      <c r="AL786" s="58">
        <f t="shared" si="217"/>
        <v>0</v>
      </c>
      <c r="AM786" s="58">
        <f t="shared" si="218"/>
        <v>0</v>
      </c>
      <c r="AN786" s="59" t="s">
        <v>1622</v>
      </c>
      <c r="AO786" s="59" t="s">
        <v>1634</v>
      </c>
      <c r="AP786" s="47" t="s">
        <v>1640</v>
      </c>
    </row>
    <row r="787" spans="1:42" x14ac:dyDescent="0.2">
      <c r="A787" s="55" t="s">
        <v>402</v>
      </c>
      <c r="B787" s="55" t="s">
        <v>1174</v>
      </c>
      <c r="C787" s="55" t="s">
        <v>1236</v>
      </c>
      <c r="D787" s="55" t="s">
        <v>1341</v>
      </c>
      <c r="E787" s="55" t="s">
        <v>1577</v>
      </c>
      <c r="F787" s="56">
        <v>1</v>
      </c>
      <c r="G787" s="56">
        <v>0</v>
      </c>
      <c r="H787" s="56">
        <f t="shared" si="207"/>
        <v>0</v>
      </c>
      <c r="I787" s="56">
        <f t="shared" si="208"/>
        <v>0</v>
      </c>
      <c r="J787" s="56">
        <f t="shared" si="209"/>
        <v>0</v>
      </c>
      <c r="K787" s="56">
        <v>7.0000000000000001E-3</v>
      </c>
      <c r="L787" s="56">
        <f t="shared" si="210"/>
        <v>7.0000000000000001E-3</v>
      </c>
      <c r="M787" s="57" t="s">
        <v>8</v>
      </c>
      <c r="N787" s="56">
        <f t="shared" si="211"/>
        <v>0</v>
      </c>
      <c r="Y787" s="56">
        <f t="shared" si="212"/>
        <v>0</v>
      </c>
      <c r="Z787" s="56">
        <f t="shared" si="213"/>
        <v>0</v>
      </c>
      <c r="AA787" s="56">
        <f t="shared" si="214"/>
        <v>0</v>
      </c>
      <c r="AC787" s="58">
        <v>21</v>
      </c>
      <c r="AD787" s="58">
        <f t="shared" si="215"/>
        <v>0</v>
      </c>
      <c r="AE787" s="58">
        <f t="shared" si="216"/>
        <v>0</v>
      </c>
      <c r="AL787" s="58">
        <f t="shared" si="217"/>
        <v>0</v>
      </c>
      <c r="AM787" s="58">
        <f t="shared" si="218"/>
        <v>0</v>
      </c>
      <c r="AN787" s="59" t="s">
        <v>1622</v>
      </c>
      <c r="AO787" s="59" t="s">
        <v>1634</v>
      </c>
      <c r="AP787" s="47" t="s">
        <v>1640</v>
      </c>
    </row>
    <row r="788" spans="1:42" x14ac:dyDescent="0.2">
      <c r="A788" s="52"/>
      <c r="B788" s="53" t="s">
        <v>1174</v>
      </c>
      <c r="C788" s="53" t="s">
        <v>101</v>
      </c>
      <c r="D788" s="248" t="s">
        <v>1342</v>
      </c>
      <c r="E788" s="249"/>
      <c r="F788" s="249"/>
      <c r="G788" s="249"/>
      <c r="H788" s="54">
        <f>SUM(H789:H794)</f>
        <v>0</v>
      </c>
      <c r="I788" s="54">
        <f>SUM(I789:I794)</f>
        <v>0</v>
      </c>
      <c r="J788" s="54">
        <f>H788+I788</f>
        <v>0</v>
      </c>
      <c r="K788" s="47"/>
      <c r="L788" s="54">
        <f>SUM(L789:L794)</f>
        <v>1.2586999999999999</v>
      </c>
      <c r="O788" s="54">
        <f>IF(P788="PR",J788,SUM(N789:N794))</f>
        <v>0</v>
      </c>
      <c r="P788" s="47" t="s">
        <v>1601</v>
      </c>
      <c r="Q788" s="54">
        <f>IF(P788="HS",H788,0)</f>
        <v>0</v>
      </c>
      <c r="R788" s="54">
        <f>IF(P788="HS",I788-O788,0)</f>
        <v>0</v>
      </c>
      <c r="S788" s="54">
        <f>IF(P788="PS",H788,0)</f>
        <v>0</v>
      </c>
      <c r="T788" s="54">
        <f>IF(P788="PS",I788-O788,0)</f>
        <v>0</v>
      </c>
      <c r="U788" s="54">
        <f>IF(P788="MP",H788,0)</f>
        <v>0</v>
      </c>
      <c r="V788" s="54">
        <f>IF(P788="MP",I788-O788,0)</f>
        <v>0</v>
      </c>
      <c r="W788" s="54">
        <f>IF(P788="OM",H788,0)</f>
        <v>0</v>
      </c>
      <c r="X788" s="47" t="s">
        <v>1174</v>
      </c>
      <c r="AH788" s="54">
        <f>SUM(Y789:Y794)</f>
        <v>0</v>
      </c>
      <c r="AI788" s="54">
        <f>SUM(Z789:Z794)</f>
        <v>0</v>
      </c>
      <c r="AJ788" s="54">
        <f>SUM(AA789:AA794)</f>
        <v>0</v>
      </c>
    </row>
    <row r="789" spans="1:42" x14ac:dyDescent="0.2">
      <c r="A789" s="55" t="s">
        <v>403</v>
      </c>
      <c r="B789" s="55" t="s">
        <v>1174</v>
      </c>
      <c r="C789" s="55" t="s">
        <v>1237</v>
      </c>
      <c r="D789" s="55" t="s">
        <v>1343</v>
      </c>
      <c r="E789" s="55" t="s">
        <v>1577</v>
      </c>
      <c r="F789" s="56">
        <v>1</v>
      </c>
      <c r="G789" s="56">
        <v>0</v>
      </c>
      <c r="H789" s="56">
        <f t="shared" ref="H789:H794" si="219">ROUND(F789*AD789,2)</f>
        <v>0</v>
      </c>
      <c r="I789" s="56">
        <f t="shared" ref="I789:I794" si="220">J789-H789</f>
        <v>0</v>
      </c>
      <c r="J789" s="56">
        <f t="shared" ref="J789:J794" si="221">ROUND(F789*G789,2)</f>
        <v>0</v>
      </c>
      <c r="K789" s="56">
        <v>1.933E-2</v>
      </c>
      <c r="L789" s="56">
        <f t="shared" ref="L789:L794" si="222">F789*K789</f>
        <v>1.933E-2</v>
      </c>
      <c r="M789" s="57" t="s">
        <v>7</v>
      </c>
      <c r="N789" s="56">
        <f t="shared" ref="N789:N794" si="223">IF(M789="5",I789,0)</f>
        <v>0</v>
      </c>
      <c r="Y789" s="56">
        <f t="shared" ref="Y789:Y794" si="224">IF(AC789=0,J789,0)</f>
        <v>0</v>
      </c>
      <c r="Z789" s="56">
        <f t="shared" ref="Z789:Z794" si="225">IF(AC789=15,J789,0)</f>
        <v>0</v>
      </c>
      <c r="AA789" s="56">
        <f t="shared" ref="AA789:AA794" si="226">IF(AC789=21,J789,0)</f>
        <v>0</v>
      </c>
      <c r="AC789" s="58">
        <v>21</v>
      </c>
      <c r="AD789" s="58">
        <f t="shared" ref="AD789:AD794" si="227">G789*0</f>
        <v>0</v>
      </c>
      <c r="AE789" s="58">
        <f t="shared" ref="AE789:AE794" si="228">G789*(1-0)</f>
        <v>0</v>
      </c>
      <c r="AL789" s="58">
        <f t="shared" ref="AL789:AL794" si="229">F789*AD789</f>
        <v>0</v>
      </c>
      <c r="AM789" s="58">
        <f t="shared" ref="AM789:AM794" si="230">F789*AE789</f>
        <v>0</v>
      </c>
      <c r="AN789" s="59" t="s">
        <v>1623</v>
      </c>
      <c r="AO789" s="59" t="s">
        <v>1634</v>
      </c>
      <c r="AP789" s="47" t="s">
        <v>1640</v>
      </c>
    </row>
    <row r="790" spans="1:42" x14ac:dyDescent="0.2">
      <c r="A790" s="55" t="s">
        <v>404</v>
      </c>
      <c r="B790" s="55" t="s">
        <v>1174</v>
      </c>
      <c r="C790" s="55" t="s">
        <v>1238</v>
      </c>
      <c r="D790" s="55" t="s">
        <v>1344</v>
      </c>
      <c r="E790" s="55" t="s">
        <v>1577</v>
      </c>
      <c r="F790" s="56">
        <v>1</v>
      </c>
      <c r="G790" s="56">
        <v>0</v>
      </c>
      <c r="H790" s="56">
        <f t="shared" si="219"/>
        <v>0</v>
      </c>
      <c r="I790" s="56">
        <f t="shared" si="220"/>
        <v>0</v>
      </c>
      <c r="J790" s="56">
        <f t="shared" si="221"/>
        <v>0</v>
      </c>
      <c r="K790" s="56">
        <v>1.56E-3</v>
      </c>
      <c r="L790" s="56">
        <f t="shared" si="222"/>
        <v>1.56E-3</v>
      </c>
      <c r="M790" s="57" t="s">
        <v>7</v>
      </c>
      <c r="N790" s="56">
        <f t="shared" si="223"/>
        <v>0</v>
      </c>
      <c r="Y790" s="56">
        <f t="shared" si="224"/>
        <v>0</v>
      </c>
      <c r="Z790" s="56">
        <f t="shared" si="225"/>
        <v>0</v>
      </c>
      <c r="AA790" s="56">
        <f t="shared" si="226"/>
        <v>0</v>
      </c>
      <c r="AC790" s="58">
        <v>21</v>
      </c>
      <c r="AD790" s="58">
        <f t="shared" si="227"/>
        <v>0</v>
      </c>
      <c r="AE790" s="58">
        <f t="shared" si="228"/>
        <v>0</v>
      </c>
      <c r="AL790" s="58">
        <f t="shared" si="229"/>
        <v>0</v>
      </c>
      <c r="AM790" s="58">
        <f t="shared" si="230"/>
        <v>0</v>
      </c>
      <c r="AN790" s="59" t="s">
        <v>1623</v>
      </c>
      <c r="AO790" s="59" t="s">
        <v>1634</v>
      </c>
      <c r="AP790" s="47" t="s">
        <v>1640</v>
      </c>
    </row>
    <row r="791" spans="1:42" x14ac:dyDescent="0.2">
      <c r="A791" s="55" t="s">
        <v>405</v>
      </c>
      <c r="B791" s="55" t="s">
        <v>1174</v>
      </c>
      <c r="C791" s="55" t="s">
        <v>1239</v>
      </c>
      <c r="D791" s="55" t="s">
        <v>1345</v>
      </c>
      <c r="E791" s="55" t="s">
        <v>1577</v>
      </c>
      <c r="F791" s="56">
        <v>1</v>
      </c>
      <c r="G791" s="56">
        <v>0</v>
      </c>
      <c r="H791" s="56">
        <f t="shared" si="219"/>
        <v>0</v>
      </c>
      <c r="I791" s="56">
        <f t="shared" si="220"/>
        <v>0</v>
      </c>
      <c r="J791" s="56">
        <f t="shared" si="221"/>
        <v>0</v>
      </c>
      <c r="K791" s="56">
        <v>1.9460000000000002E-2</v>
      </c>
      <c r="L791" s="56">
        <f t="shared" si="222"/>
        <v>1.9460000000000002E-2</v>
      </c>
      <c r="M791" s="57" t="s">
        <v>7</v>
      </c>
      <c r="N791" s="56">
        <f t="shared" si="223"/>
        <v>0</v>
      </c>
      <c r="Y791" s="56">
        <f t="shared" si="224"/>
        <v>0</v>
      </c>
      <c r="Z791" s="56">
        <f t="shared" si="225"/>
        <v>0</v>
      </c>
      <c r="AA791" s="56">
        <f t="shared" si="226"/>
        <v>0</v>
      </c>
      <c r="AC791" s="58">
        <v>21</v>
      </c>
      <c r="AD791" s="58">
        <f t="shared" si="227"/>
        <v>0</v>
      </c>
      <c r="AE791" s="58">
        <f t="shared" si="228"/>
        <v>0</v>
      </c>
      <c r="AL791" s="58">
        <f t="shared" si="229"/>
        <v>0</v>
      </c>
      <c r="AM791" s="58">
        <f t="shared" si="230"/>
        <v>0</v>
      </c>
      <c r="AN791" s="59" t="s">
        <v>1623</v>
      </c>
      <c r="AO791" s="59" t="s">
        <v>1634</v>
      </c>
      <c r="AP791" s="47" t="s">
        <v>1640</v>
      </c>
    </row>
    <row r="792" spans="1:42" x14ac:dyDescent="0.2">
      <c r="A792" s="55" t="s">
        <v>406</v>
      </c>
      <c r="B792" s="55" t="s">
        <v>1174</v>
      </c>
      <c r="C792" s="55" t="s">
        <v>1240</v>
      </c>
      <c r="D792" s="55" t="s">
        <v>1346</v>
      </c>
      <c r="E792" s="55" t="s">
        <v>1574</v>
      </c>
      <c r="F792" s="56">
        <v>17.399999999999999</v>
      </c>
      <c r="G792" s="56">
        <v>0</v>
      </c>
      <c r="H792" s="56">
        <f t="shared" si="219"/>
        <v>0</v>
      </c>
      <c r="I792" s="56">
        <f t="shared" si="220"/>
        <v>0</v>
      </c>
      <c r="J792" s="56">
        <f t="shared" si="221"/>
        <v>0</v>
      </c>
      <c r="K792" s="56">
        <v>6.8000000000000005E-2</v>
      </c>
      <c r="L792" s="56">
        <f t="shared" si="222"/>
        <v>1.1832</v>
      </c>
      <c r="M792" s="57" t="s">
        <v>7</v>
      </c>
      <c r="N792" s="56">
        <f t="shared" si="223"/>
        <v>0</v>
      </c>
      <c r="Y792" s="56">
        <f t="shared" si="224"/>
        <v>0</v>
      </c>
      <c r="Z792" s="56">
        <f t="shared" si="225"/>
        <v>0</v>
      </c>
      <c r="AA792" s="56">
        <f t="shared" si="226"/>
        <v>0</v>
      </c>
      <c r="AC792" s="58">
        <v>21</v>
      </c>
      <c r="AD792" s="58">
        <f t="shared" si="227"/>
        <v>0</v>
      </c>
      <c r="AE792" s="58">
        <f t="shared" si="228"/>
        <v>0</v>
      </c>
      <c r="AL792" s="58">
        <f t="shared" si="229"/>
        <v>0</v>
      </c>
      <c r="AM792" s="58">
        <f t="shared" si="230"/>
        <v>0</v>
      </c>
      <c r="AN792" s="59" t="s">
        <v>1623</v>
      </c>
      <c r="AO792" s="59" t="s">
        <v>1634</v>
      </c>
      <c r="AP792" s="47" t="s">
        <v>1640</v>
      </c>
    </row>
    <row r="793" spans="1:42" x14ac:dyDescent="0.2">
      <c r="A793" s="55" t="s">
        <v>407</v>
      </c>
      <c r="B793" s="55" t="s">
        <v>1174</v>
      </c>
      <c r="C793" s="55" t="s">
        <v>1241</v>
      </c>
      <c r="D793" s="55" t="s">
        <v>1347</v>
      </c>
      <c r="E793" s="55" t="s">
        <v>1577</v>
      </c>
      <c r="F793" s="56">
        <v>1</v>
      </c>
      <c r="G793" s="56">
        <v>0</v>
      </c>
      <c r="H793" s="56">
        <f t="shared" si="219"/>
        <v>0</v>
      </c>
      <c r="I793" s="56">
        <f t="shared" si="220"/>
        <v>0</v>
      </c>
      <c r="J793" s="56">
        <f t="shared" si="221"/>
        <v>0</v>
      </c>
      <c r="K793" s="56">
        <v>3.2899999999999999E-2</v>
      </c>
      <c r="L793" s="56">
        <f t="shared" si="222"/>
        <v>3.2899999999999999E-2</v>
      </c>
      <c r="M793" s="57" t="s">
        <v>7</v>
      </c>
      <c r="N793" s="56">
        <f t="shared" si="223"/>
        <v>0</v>
      </c>
      <c r="Y793" s="56">
        <f t="shared" si="224"/>
        <v>0</v>
      </c>
      <c r="Z793" s="56">
        <f t="shared" si="225"/>
        <v>0</v>
      </c>
      <c r="AA793" s="56">
        <f t="shared" si="226"/>
        <v>0</v>
      </c>
      <c r="AC793" s="58">
        <v>21</v>
      </c>
      <c r="AD793" s="58">
        <f t="shared" si="227"/>
        <v>0</v>
      </c>
      <c r="AE793" s="58">
        <f t="shared" si="228"/>
        <v>0</v>
      </c>
      <c r="AL793" s="58">
        <f t="shared" si="229"/>
        <v>0</v>
      </c>
      <c r="AM793" s="58">
        <f t="shared" si="230"/>
        <v>0</v>
      </c>
      <c r="AN793" s="59" t="s">
        <v>1623</v>
      </c>
      <c r="AO793" s="59" t="s">
        <v>1634</v>
      </c>
      <c r="AP793" s="47" t="s">
        <v>1640</v>
      </c>
    </row>
    <row r="794" spans="1:42" x14ac:dyDescent="0.2">
      <c r="A794" s="55" t="s">
        <v>408</v>
      </c>
      <c r="B794" s="55" t="s">
        <v>1174</v>
      </c>
      <c r="C794" s="55" t="s">
        <v>1242</v>
      </c>
      <c r="D794" s="55" t="s">
        <v>1348</v>
      </c>
      <c r="E794" s="55" t="s">
        <v>1577</v>
      </c>
      <c r="F794" s="56">
        <v>1</v>
      </c>
      <c r="G794" s="56">
        <v>0</v>
      </c>
      <c r="H794" s="56">
        <f t="shared" si="219"/>
        <v>0</v>
      </c>
      <c r="I794" s="56">
        <f t="shared" si="220"/>
        <v>0</v>
      </c>
      <c r="J794" s="56">
        <f t="shared" si="221"/>
        <v>0</v>
      </c>
      <c r="K794" s="56">
        <v>2.2499999999999998E-3</v>
      </c>
      <c r="L794" s="56">
        <f t="shared" si="222"/>
        <v>2.2499999999999998E-3</v>
      </c>
      <c r="M794" s="57" t="s">
        <v>7</v>
      </c>
      <c r="N794" s="56">
        <f t="shared" si="223"/>
        <v>0</v>
      </c>
      <c r="Y794" s="56">
        <f t="shared" si="224"/>
        <v>0</v>
      </c>
      <c r="Z794" s="56">
        <f t="shared" si="225"/>
        <v>0</v>
      </c>
      <c r="AA794" s="56">
        <f t="shared" si="226"/>
        <v>0</v>
      </c>
      <c r="AC794" s="58">
        <v>21</v>
      </c>
      <c r="AD794" s="58">
        <f t="shared" si="227"/>
        <v>0</v>
      </c>
      <c r="AE794" s="58">
        <f t="shared" si="228"/>
        <v>0</v>
      </c>
      <c r="AL794" s="58">
        <f t="shared" si="229"/>
        <v>0</v>
      </c>
      <c r="AM794" s="58">
        <f t="shared" si="230"/>
        <v>0</v>
      </c>
      <c r="AN794" s="59" t="s">
        <v>1623</v>
      </c>
      <c r="AO794" s="59" t="s">
        <v>1634</v>
      </c>
      <c r="AP794" s="47" t="s">
        <v>1640</v>
      </c>
    </row>
    <row r="795" spans="1:42" x14ac:dyDescent="0.2">
      <c r="A795" s="52"/>
      <c r="B795" s="53" t="s">
        <v>1174</v>
      </c>
      <c r="C795" s="53" t="s">
        <v>1243</v>
      </c>
      <c r="D795" s="248" t="s">
        <v>1349</v>
      </c>
      <c r="E795" s="249"/>
      <c r="F795" s="249"/>
      <c r="G795" s="249"/>
      <c r="H795" s="54">
        <f>SUM(H796:H796)</f>
        <v>0</v>
      </c>
      <c r="I795" s="54">
        <f>SUM(I796:I796)</f>
        <v>0</v>
      </c>
      <c r="J795" s="54">
        <f>H795+I795</f>
        <v>0</v>
      </c>
      <c r="K795" s="47"/>
      <c r="L795" s="54">
        <f>SUM(L796:L796)</f>
        <v>0</v>
      </c>
      <c r="O795" s="54">
        <f>IF(P795="PR",J795,SUM(N796:N796))</f>
        <v>0</v>
      </c>
      <c r="P795" s="47" t="s">
        <v>1603</v>
      </c>
      <c r="Q795" s="54">
        <f>IF(P795="HS",H795,0)</f>
        <v>0</v>
      </c>
      <c r="R795" s="54">
        <f>IF(P795="HS",I795-O795,0)</f>
        <v>0</v>
      </c>
      <c r="S795" s="54">
        <f>IF(P795="PS",H795,0)</f>
        <v>0</v>
      </c>
      <c r="T795" s="54">
        <f>IF(P795="PS",I795-O795,0)</f>
        <v>0</v>
      </c>
      <c r="U795" s="54">
        <f>IF(P795="MP",H795,0)</f>
        <v>0</v>
      </c>
      <c r="V795" s="54">
        <f>IF(P795="MP",I795-O795,0)</f>
        <v>0</v>
      </c>
      <c r="W795" s="54">
        <f>IF(P795="OM",H795,0)</f>
        <v>0</v>
      </c>
      <c r="X795" s="47" t="s">
        <v>1174</v>
      </c>
      <c r="AH795" s="54">
        <f>SUM(Y796:Y796)</f>
        <v>0</v>
      </c>
      <c r="AI795" s="54">
        <f>SUM(Z796:Z796)</f>
        <v>0</v>
      </c>
      <c r="AJ795" s="54">
        <f>SUM(AA796:AA796)</f>
        <v>0</v>
      </c>
    </row>
    <row r="796" spans="1:42" x14ac:dyDescent="0.2">
      <c r="A796" s="55" t="s">
        <v>409</v>
      </c>
      <c r="B796" s="55" t="s">
        <v>1174</v>
      </c>
      <c r="C796" s="55" t="s">
        <v>1244</v>
      </c>
      <c r="D796" s="55" t="s">
        <v>1350</v>
      </c>
      <c r="E796" s="55" t="s">
        <v>1575</v>
      </c>
      <c r="F796" s="56">
        <v>0.57999999999999996</v>
      </c>
      <c r="G796" s="56">
        <v>0</v>
      </c>
      <c r="H796" s="56">
        <f>ROUND(F796*AD796,2)</f>
        <v>0</v>
      </c>
      <c r="I796" s="56">
        <f>J796-H796</f>
        <v>0</v>
      </c>
      <c r="J796" s="56">
        <f>ROUND(F796*G796,2)</f>
        <v>0</v>
      </c>
      <c r="K796" s="56">
        <v>0</v>
      </c>
      <c r="L796" s="56">
        <f>F796*K796</f>
        <v>0</v>
      </c>
      <c r="M796" s="57" t="s">
        <v>11</v>
      </c>
      <c r="N796" s="56">
        <f>IF(M796="5",I796,0)</f>
        <v>0</v>
      </c>
      <c r="Y796" s="56">
        <f>IF(AC796=0,J796,0)</f>
        <v>0</v>
      </c>
      <c r="Z796" s="56">
        <f>IF(AC796=15,J796,0)</f>
        <v>0</v>
      </c>
      <c r="AA796" s="56">
        <f>IF(AC796=21,J796,0)</f>
        <v>0</v>
      </c>
      <c r="AC796" s="58">
        <v>21</v>
      </c>
      <c r="AD796" s="58">
        <f>G796*0</f>
        <v>0</v>
      </c>
      <c r="AE796" s="58">
        <f>G796*(1-0)</f>
        <v>0</v>
      </c>
      <c r="AL796" s="58">
        <f>F796*AD796</f>
        <v>0</v>
      </c>
      <c r="AM796" s="58">
        <f>F796*AE796</f>
        <v>0</v>
      </c>
      <c r="AN796" s="59" t="s">
        <v>1624</v>
      </c>
      <c r="AO796" s="59" t="s">
        <v>1634</v>
      </c>
      <c r="AP796" s="47" t="s">
        <v>1640</v>
      </c>
    </row>
    <row r="797" spans="1:42" x14ac:dyDescent="0.2">
      <c r="D797" s="60" t="s">
        <v>1466</v>
      </c>
      <c r="F797" s="61">
        <v>0.57999999999999996</v>
      </c>
    </row>
    <row r="798" spans="1:42" x14ac:dyDescent="0.2">
      <c r="A798" s="52"/>
      <c r="B798" s="53" t="s">
        <v>1174</v>
      </c>
      <c r="C798" s="53" t="s">
        <v>1245</v>
      </c>
      <c r="D798" s="248" t="s">
        <v>1352</v>
      </c>
      <c r="E798" s="249"/>
      <c r="F798" s="249"/>
      <c r="G798" s="249"/>
      <c r="H798" s="54">
        <f>SUM(H799:H799)</f>
        <v>0</v>
      </c>
      <c r="I798" s="54">
        <f>SUM(I799:I799)</f>
        <v>0</v>
      </c>
      <c r="J798" s="54">
        <f>H798+I798</f>
        <v>0</v>
      </c>
      <c r="K798" s="47"/>
      <c r="L798" s="54">
        <f>SUM(L799:L799)</f>
        <v>0</v>
      </c>
      <c r="O798" s="54">
        <f>IF(P798="PR",J798,SUM(N799:N799))</f>
        <v>0</v>
      </c>
      <c r="P798" s="47" t="s">
        <v>1604</v>
      </c>
      <c r="Q798" s="54">
        <f>IF(P798="HS",H798,0)</f>
        <v>0</v>
      </c>
      <c r="R798" s="54">
        <f>IF(P798="HS",I798-O798,0)</f>
        <v>0</v>
      </c>
      <c r="S798" s="54">
        <f>IF(P798="PS",H798,0)</f>
        <v>0</v>
      </c>
      <c r="T798" s="54">
        <f>IF(P798="PS",I798-O798,0)</f>
        <v>0</v>
      </c>
      <c r="U798" s="54">
        <f>IF(P798="MP",H798,0)</f>
        <v>0</v>
      </c>
      <c r="V798" s="54">
        <f>IF(P798="MP",I798-O798,0)</f>
        <v>0</v>
      </c>
      <c r="W798" s="54">
        <f>IF(P798="OM",H798,0)</f>
        <v>0</v>
      </c>
      <c r="X798" s="47" t="s">
        <v>1174</v>
      </c>
      <c r="AH798" s="54">
        <f>SUM(Y799:Y799)</f>
        <v>0</v>
      </c>
      <c r="AI798" s="54">
        <f>SUM(Z799:Z799)</f>
        <v>0</v>
      </c>
      <c r="AJ798" s="54">
        <f>SUM(AA799:AA799)</f>
        <v>0</v>
      </c>
    </row>
    <row r="799" spans="1:42" x14ac:dyDescent="0.2">
      <c r="A799" s="55" t="s">
        <v>410</v>
      </c>
      <c r="B799" s="55" t="s">
        <v>1174</v>
      </c>
      <c r="C799" s="55"/>
      <c r="D799" s="55" t="s">
        <v>1352</v>
      </c>
      <c r="E799" s="55"/>
      <c r="F799" s="56">
        <v>1</v>
      </c>
      <c r="G799" s="56">
        <v>0</v>
      </c>
      <c r="H799" s="56">
        <f>ROUND(F799*AD799,2)</f>
        <v>0</v>
      </c>
      <c r="I799" s="56">
        <f>J799-H799</f>
        <v>0</v>
      </c>
      <c r="J799" s="56">
        <f>ROUND(F799*G799,2)</f>
        <v>0</v>
      </c>
      <c r="K799" s="56">
        <v>0</v>
      </c>
      <c r="L799" s="56">
        <f>F799*K799</f>
        <v>0</v>
      </c>
      <c r="M799" s="57" t="s">
        <v>8</v>
      </c>
      <c r="N799" s="56">
        <f>IF(M799="5",I799,0)</f>
        <v>0</v>
      </c>
      <c r="Y799" s="56">
        <f>IF(AC799=0,J799,0)</f>
        <v>0</v>
      </c>
      <c r="Z799" s="56">
        <f>IF(AC799=15,J799,0)</f>
        <v>0</v>
      </c>
      <c r="AA799" s="56">
        <f>IF(AC799=21,J799,0)</f>
        <v>0</v>
      </c>
      <c r="AC799" s="58">
        <v>21</v>
      </c>
      <c r="AD799" s="58">
        <f>G799*0</f>
        <v>0</v>
      </c>
      <c r="AE799" s="58">
        <f>G799*(1-0)</f>
        <v>0</v>
      </c>
      <c r="AL799" s="58">
        <f>F799*AD799</f>
        <v>0</v>
      </c>
      <c r="AM799" s="58">
        <f>F799*AE799</f>
        <v>0</v>
      </c>
      <c r="AN799" s="59" t="s">
        <v>1625</v>
      </c>
      <c r="AO799" s="59" t="s">
        <v>1634</v>
      </c>
      <c r="AP799" s="47" t="s">
        <v>1640</v>
      </c>
    </row>
    <row r="800" spans="1:42" x14ac:dyDescent="0.2">
      <c r="A800" s="52"/>
      <c r="B800" s="53" t="s">
        <v>1174</v>
      </c>
      <c r="C800" s="53" t="s">
        <v>1246</v>
      </c>
      <c r="D800" s="248" t="s">
        <v>1353</v>
      </c>
      <c r="E800" s="249"/>
      <c r="F800" s="249"/>
      <c r="G800" s="249"/>
      <c r="H800" s="54">
        <f>SUM(H801:H806)</f>
        <v>0</v>
      </c>
      <c r="I800" s="54">
        <f>SUM(I801:I806)</f>
        <v>0</v>
      </c>
      <c r="J800" s="54">
        <f>H800+I800</f>
        <v>0</v>
      </c>
      <c r="K800" s="47"/>
      <c r="L800" s="54">
        <f>SUM(L801:L806)</f>
        <v>0</v>
      </c>
      <c r="O800" s="54">
        <f>IF(P800="PR",J800,SUM(N801:N806))</f>
        <v>0</v>
      </c>
      <c r="P800" s="47" t="s">
        <v>1603</v>
      </c>
      <c r="Q800" s="54">
        <f>IF(P800="HS",H800,0)</f>
        <v>0</v>
      </c>
      <c r="R800" s="54">
        <f>IF(P800="HS",I800-O800,0)</f>
        <v>0</v>
      </c>
      <c r="S800" s="54">
        <f>IF(P800="PS",H800,0)</f>
        <v>0</v>
      </c>
      <c r="T800" s="54">
        <f>IF(P800="PS",I800-O800,0)</f>
        <v>0</v>
      </c>
      <c r="U800" s="54">
        <f>IF(P800="MP",H800,0)</f>
        <v>0</v>
      </c>
      <c r="V800" s="54">
        <f>IF(P800="MP",I800-O800,0)</f>
        <v>0</v>
      </c>
      <c r="W800" s="54">
        <f>IF(P800="OM",H800,0)</f>
        <v>0</v>
      </c>
      <c r="X800" s="47" t="s">
        <v>1174</v>
      </c>
      <c r="AH800" s="54">
        <f>SUM(Y801:Y806)</f>
        <v>0</v>
      </c>
      <c r="AI800" s="54">
        <f>SUM(Z801:Z806)</f>
        <v>0</v>
      </c>
      <c r="AJ800" s="54">
        <f>SUM(AA801:AA806)</f>
        <v>0</v>
      </c>
    </row>
    <row r="801" spans="1:42" x14ac:dyDescent="0.2">
      <c r="A801" s="55" t="s">
        <v>411</v>
      </c>
      <c r="B801" s="55" t="s">
        <v>1174</v>
      </c>
      <c r="C801" s="55" t="s">
        <v>1247</v>
      </c>
      <c r="D801" s="55" t="s">
        <v>1354</v>
      </c>
      <c r="E801" s="55" t="s">
        <v>1575</v>
      </c>
      <c r="F801" s="56">
        <v>1.33</v>
      </c>
      <c r="G801" s="56">
        <v>0</v>
      </c>
      <c r="H801" s="56">
        <f t="shared" ref="H801:H806" si="231">ROUND(F801*AD801,2)</f>
        <v>0</v>
      </c>
      <c r="I801" s="56">
        <f t="shared" ref="I801:I806" si="232">J801-H801</f>
        <v>0</v>
      </c>
      <c r="J801" s="56">
        <f t="shared" ref="J801:J806" si="233">ROUND(F801*G801,2)</f>
        <v>0</v>
      </c>
      <c r="K801" s="56">
        <v>0</v>
      </c>
      <c r="L801" s="56">
        <f t="shared" ref="L801:L806" si="234">F801*K801</f>
        <v>0</v>
      </c>
      <c r="M801" s="57" t="s">
        <v>11</v>
      </c>
      <c r="N801" s="56">
        <f t="shared" ref="N801:N806" si="235">IF(M801="5",I801,0)</f>
        <v>0</v>
      </c>
      <c r="Y801" s="56">
        <f t="shared" ref="Y801:Y806" si="236">IF(AC801=0,J801,0)</f>
        <v>0</v>
      </c>
      <c r="Z801" s="56">
        <f t="shared" ref="Z801:Z806" si="237">IF(AC801=15,J801,0)</f>
        <v>0</v>
      </c>
      <c r="AA801" s="56">
        <f t="shared" ref="AA801:AA806" si="238">IF(AC801=21,J801,0)</f>
        <v>0</v>
      </c>
      <c r="AC801" s="58">
        <v>21</v>
      </c>
      <c r="AD801" s="58">
        <f t="shared" ref="AD801:AD806" si="239">G801*0</f>
        <v>0</v>
      </c>
      <c r="AE801" s="58">
        <f t="shared" ref="AE801:AE806" si="240">G801*(1-0)</f>
        <v>0</v>
      </c>
      <c r="AL801" s="58">
        <f t="shared" ref="AL801:AL806" si="241">F801*AD801</f>
        <v>0</v>
      </c>
      <c r="AM801" s="58">
        <f t="shared" ref="AM801:AM806" si="242">F801*AE801</f>
        <v>0</v>
      </c>
      <c r="AN801" s="59" t="s">
        <v>1626</v>
      </c>
      <c r="AO801" s="59" t="s">
        <v>1634</v>
      </c>
      <c r="AP801" s="47" t="s">
        <v>1640</v>
      </c>
    </row>
    <row r="802" spans="1:42" x14ac:dyDescent="0.2">
      <c r="A802" s="55" t="s">
        <v>412</v>
      </c>
      <c r="B802" s="55" t="s">
        <v>1174</v>
      </c>
      <c r="C802" s="55" t="s">
        <v>1248</v>
      </c>
      <c r="D802" s="55" t="s">
        <v>1355</v>
      </c>
      <c r="E802" s="55" t="s">
        <v>1575</v>
      </c>
      <c r="F802" s="56">
        <v>1.33</v>
      </c>
      <c r="G802" s="56">
        <v>0</v>
      </c>
      <c r="H802" s="56">
        <f t="shared" si="231"/>
        <v>0</v>
      </c>
      <c r="I802" s="56">
        <f t="shared" si="232"/>
        <v>0</v>
      </c>
      <c r="J802" s="56">
        <f t="shared" si="233"/>
        <v>0</v>
      </c>
      <c r="K802" s="56">
        <v>0</v>
      </c>
      <c r="L802" s="56">
        <f t="shared" si="234"/>
        <v>0</v>
      </c>
      <c r="M802" s="57" t="s">
        <v>11</v>
      </c>
      <c r="N802" s="56">
        <f t="shared" si="235"/>
        <v>0</v>
      </c>
      <c r="Y802" s="56">
        <f t="shared" si="236"/>
        <v>0</v>
      </c>
      <c r="Z802" s="56">
        <f t="shared" si="237"/>
        <v>0</v>
      </c>
      <c r="AA802" s="56">
        <f t="shared" si="238"/>
        <v>0</v>
      </c>
      <c r="AC802" s="58">
        <v>21</v>
      </c>
      <c r="AD802" s="58">
        <f t="shared" si="239"/>
        <v>0</v>
      </c>
      <c r="AE802" s="58">
        <f t="shared" si="240"/>
        <v>0</v>
      </c>
      <c r="AL802" s="58">
        <f t="shared" si="241"/>
        <v>0</v>
      </c>
      <c r="AM802" s="58">
        <f t="shared" si="242"/>
        <v>0</v>
      </c>
      <c r="AN802" s="59" t="s">
        <v>1626</v>
      </c>
      <c r="AO802" s="59" t="s">
        <v>1634</v>
      </c>
      <c r="AP802" s="47" t="s">
        <v>1640</v>
      </c>
    </row>
    <row r="803" spans="1:42" x14ac:dyDescent="0.2">
      <c r="A803" s="55" t="s">
        <v>413</v>
      </c>
      <c r="B803" s="55" t="s">
        <v>1174</v>
      </c>
      <c r="C803" s="55" t="s">
        <v>1249</v>
      </c>
      <c r="D803" s="55" t="s">
        <v>1356</v>
      </c>
      <c r="E803" s="55" t="s">
        <v>1575</v>
      </c>
      <c r="F803" s="56">
        <v>1.33</v>
      </c>
      <c r="G803" s="56">
        <v>0</v>
      </c>
      <c r="H803" s="56">
        <f t="shared" si="231"/>
        <v>0</v>
      </c>
      <c r="I803" s="56">
        <f t="shared" si="232"/>
        <v>0</v>
      </c>
      <c r="J803" s="56">
        <f t="shared" si="233"/>
        <v>0</v>
      </c>
      <c r="K803" s="56">
        <v>0</v>
      </c>
      <c r="L803" s="56">
        <f t="shared" si="234"/>
        <v>0</v>
      </c>
      <c r="M803" s="57" t="s">
        <v>11</v>
      </c>
      <c r="N803" s="56">
        <f t="shared" si="235"/>
        <v>0</v>
      </c>
      <c r="Y803" s="56">
        <f t="shared" si="236"/>
        <v>0</v>
      </c>
      <c r="Z803" s="56">
        <f t="shared" si="237"/>
        <v>0</v>
      </c>
      <c r="AA803" s="56">
        <f t="shared" si="238"/>
        <v>0</v>
      </c>
      <c r="AC803" s="58">
        <v>21</v>
      </c>
      <c r="AD803" s="58">
        <f t="shared" si="239"/>
        <v>0</v>
      </c>
      <c r="AE803" s="58">
        <f t="shared" si="240"/>
        <v>0</v>
      </c>
      <c r="AL803" s="58">
        <f t="shared" si="241"/>
        <v>0</v>
      </c>
      <c r="AM803" s="58">
        <f t="shared" si="242"/>
        <v>0</v>
      </c>
      <c r="AN803" s="59" t="s">
        <v>1626</v>
      </c>
      <c r="AO803" s="59" t="s">
        <v>1634</v>
      </c>
      <c r="AP803" s="47" t="s">
        <v>1640</v>
      </c>
    </row>
    <row r="804" spans="1:42" x14ac:dyDescent="0.2">
      <c r="A804" s="55" t="s">
        <v>414</v>
      </c>
      <c r="B804" s="55" t="s">
        <v>1174</v>
      </c>
      <c r="C804" s="55" t="s">
        <v>1250</v>
      </c>
      <c r="D804" s="55" t="s">
        <v>1357</v>
      </c>
      <c r="E804" s="55" t="s">
        <v>1575</v>
      </c>
      <c r="F804" s="56">
        <v>1.33</v>
      </c>
      <c r="G804" s="56">
        <v>0</v>
      </c>
      <c r="H804" s="56">
        <f t="shared" si="231"/>
        <v>0</v>
      </c>
      <c r="I804" s="56">
        <f t="shared" si="232"/>
        <v>0</v>
      </c>
      <c r="J804" s="56">
        <f t="shared" si="233"/>
        <v>0</v>
      </c>
      <c r="K804" s="56">
        <v>0</v>
      </c>
      <c r="L804" s="56">
        <f t="shared" si="234"/>
        <v>0</v>
      </c>
      <c r="M804" s="57" t="s">
        <v>11</v>
      </c>
      <c r="N804" s="56">
        <f t="shared" si="235"/>
        <v>0</v>
      </c>
      <c r="Y804" s="56">
        <f t="shared" si="236"/>
        <v>0</v>
      </c>
      <c r="Z804" s="56">
        <f t="shared" si="237"/>
        <v>0</v>
      </c>
      <c r="AA804" s="56">
        <f t="shared" si="238"/>
        <v>0</v>
      </c>
      <c r="AC804" s="58">
        <v>21</v>
      </c>
      <c r="AD804" s="58">
        <f t="shared" si="239"/>
        <v>0</v>
      </c>
      <c r="AE804" s="58">
        <f t="shared" si="240"/>
        <v>0</v>
      </c>
      <c r="AL804" s="58">
        <f t="shared" si="241"/>
        <v>0</v>
      </c>
      <c r="AM804" s="58">
        <f t="shared" si="242"/>
        <v>0</v>
      </c>
      <c r="AN804" s="59" t="s">
        <v>1626</v>
      </c>
      <c r="AO804" s="59" t="s">
        <v>1634</v>
      </c>
      <c r="AP804" s="47" t="s">
        <v>1640</v>
      </c>
    </row>
    <row r="805" spans="1:42" x14ac:dyDescent="0.2">
      <c r="A805" s="55" t="s">
        <v>415</v>
      </c>
      <c r="B805" s="55" t="s">
        <v>1174</v>
      </c>
      <c r="C805" s="55" t="s">
        <v>1251</v>
      </c>
      <c r="D805" s="55" t="s">
        <v>1358</v>
      </c>
      <c r="E805" s="55" t="s">
        <v>1575</v>
      </c>
      <c r="F805" s="56">
        <v>1.33</v>
      </c>
      <c r="G805" s="56">
        <v>0</v>
      </c>
      <c r="H805" s="56">
        <f t="shared" si="231"/>
        <v>0</v>
      </c>
      <c r="I805" s="56">
        <f t="shared" si="232"/>
        <v>0</v>
      </c>
      <c r="J805" s="56">
        <f t="shared" si="233"/>
        <v>0</v>
      </c>
      <c r="K805" s="56">
        <v>0</v>
      </c>
      <c r="L805" s="56">
        <f t="shared" si="234"/>
        <v>0</v>
      </c>
      <c r="M805" s="57" t="s">
        <v>11</v>
      </c>
      <c r="N805" s="56">
        <f t="shared" si="235"/>
        <v>0</v>
      </c>
      <c r="Y805" s="56">
        <f t="shared" si="236"/>
        <v>0</v>
      </c>
      <c r="Z805" s="56">
        <f t="shared" si="237"/>
        <v>0</v>
      </c>
      <c r="AA805" s="56">
        <f t="shared" si="238"/>
        <v>0</v>
      </c>
      <c r="AC805" s="58">
        <v>21</v>
      </c>
      <c r="AD805" s="58">
        <f t="shared" si="239"/>
        <v>0</v>
      </c>
      <c r="AE805" s="58">
        <f t="shared" si="240"/>
        <v>0</v>
      </c>
      <c r="AL805" s="58">
        <f t="shared" si="241"/>
        <v>0</v>
      </c>
      <c r="AM805" s="58">
        <f t="shared" si="242"/>
        <v>0</v>
      </c>
      <c r="AN805" s="59" t="s">
        <v>1626</v>
      </c>
      <c r="AO805" s="59" t="s">
        <v>1634</v>
      </c>
      <c r="AP805" s="47" t="s">
        <v>1640</v>
      </c>
    </row>
    <row r="806" spans="1:42" x14ac:dyDescent="0.2">
      <c r="A806" s="55" t="s">
        <v>416</v>
      </c>
      <c r="B806" s="55" t="s">
        <v>1174</v>
      </c>
      <c r="C806" s="55" t="s">
        <v>1252</v>
      </c>
      <c r="D806" s="55" t="s">
        <v>1359</v>
      </c>
      <c r="E806" s="55" t="s">
        <v>1575</v>
      </c>
      <c r="F806" s="56">
        <v>1.33</v>
      </c>
      <c r="G806" s="56">
        <v>0</v>
      </c>
      <c r="H806" s="56">
        <f t="shared" si="231"/>
        <v>0</v>
      </c>
      <c r="I806" s="56">
        <f t="shared" si="232"/>
        <v>0</v>
      </c>
      <c r="J806" s="56">
        <f t="shared" si="233"/>
        <v>0</v>
      </c>
      <c r="K806" s="56">
        <v>0</v>
      </c>
      <c r="L806" s="56">
        <f t="shared" si="234"/>
        <v>0</v>
      </c>
      <c r="M806" s="57" t="s">
        <v>11</v>
      </c>
      <c r="N806" s="56">
        <f t="shared" si="235"/>
        <v>0</v>
      </c>
      <c r="Y806" s="56">
        <f t="shared" si="236"/>
        <v>0</v>
      </c>
      <c r="Z806" s="56">
        <f t="shared" si="237"/>
        <v>0</v>
      </c>
      <c r="AA806" s="56">
        <f t="shared" si="238"/>
        <v>0</v>
      </c>
      <c r="AC806" s="58">
        <v>21</v>
      </c>
      <c r="AD806" s="58">
        <f t="shared" si="239"/>
        <v>0</v>
      </c>
      <c r="AE806" s="58">
        <f t="shared" si="240"/>
        <v>0</v>
      </c>
      <c r="AL806" s="58">
        <f t="shared" si="241"/>
        <v>0</v>
      </c>
      <c r="AM806" s="58">
        <f t="shared" si="242"/>
        <v>0</v>
      </c>
      <c r="AN806" s="59" t="s">
        <v>1626</v>
      </c>
      <c r="AO806" s="59" t="s">
        <v>1634</v>
      </c>
      <c r="AP806" s="47" t="s">
        <v>1640</v>
      </c>
    </row>
    <row r="807" spans="1:42" x14ac:dyDescent="0.2">
      <c r="A807" s="52"/>
      <c r="B807" s="53" t="s">
        <v>1175</v>
      </c>
      <c r="C807" s="53"/>
      <c r="D807" s="248" t="s">
        <v>1467</v>
      </c>
      <c r="E807" s="249"/>
      <c r="F807" s="249"/>
      <c r="G807" s="249"/>
      <c r="H807" s="54">
        <f>H808+H813+H816+H819+H830+H843+H846+H878+H887+H910+H915+H926+H934+H942+H944+H946</f>
        <v>0</v>
      </c>
      <c r="I807" s="54">
        <f>I808+I813+I816+I819+I830+I843+I846+I878+I887+I910+I915+I926+I934+I942+I944+I946</f>
        <v>0</v>
      </c>
      <c r="J807" s="54">
        <f>H807+I807</f>
        <v>0</v>
      </c>
      <c r="K807" s="47"/>
      <c r="L807" s="54">
        <f>L808+L813+L816+L819+L830+L843+L846+L878+L887+L910+L915+L926+L934+L942+L944+L946</f>
        <v>2.4279606999999999</v>
      </c>
    </row>
    <row r="808" spans="1:42" x14ac:dyDescent="0.2">
      <c r="A808" s="52"/>
      <c r="B808" s="53" t="s">
        <v>1175</v>
      </c>
      <c r="C808" s="53" t="s">
        <v>38</v>
      </c>
      <c r="D808" s="248" t="s">
        <v>1362</v>
      </c>
      <c r="E808" s="249"/>
      <c r="F808" s="249"/>
      <c r="G808" s="249"/>
      <c r="H808" s="54">
        <f>SUM(H809:H812)</f>
        <v>0</v>
      </c>
      <c r="I808" s="54">
        <f>SUM(I809:I812)</f>
        <v>0</v>
      </c>
      <c r="J808" s="54">
        <f>H808+I808</f>
        <v>0</v>
      </c>
      <c r="K808" s="47"/>
      <c r="L808" s="54">
        <f>SUM(L809:L812)</f>
        <v>6.1462200000000002E-2</v>
      </c>
      <c r="O808" s="54">
        <f>IF(P808="PR",J808,SUM(N809:N812))</f>
        <v>0</v>
      </c>
      <c r="P808" s="47" t="s">
        <v>1601</v>
      </c>
      <c r="Q808" s="54">
        <f>IF(P808="HS",H808,0)</f>
        <v>0</v>
      </c>
      <c r="R808" s="54">
        <f>IF(P808="HS",I808-O808,0)</f>
        <v>0</v>
      </c>
      <c r="S808" s="54">
        <f>IF(P808="PS",H808,0)</f>
        <v>0</v>
      </c>
      <c r="T808" s="54">
        <f>IF(P808="PS",I808-O808,0)</f>
        <v>0</v>
      </c>
      <c r="U808" s="54">
        <f>IF(P808="MP",H808,0)</f>
        <v>0</v>
      </c>
      <c r="V808" s="54">
        <f>IF(P808="MP",I808-O808,0)</f>
        <v>0</v>
      </c>
      <c r="W808" s="54">
        <f>IF(P808="OM",H808,0)</f>
        <v>0</v>
      </c>
      <c r="X808" s="47" t="s">
        <v>1175</v>
      </c>
      <c r="AH808" s="54">
        <f>SUM(Y809:Y812)</f>
        <v>0</v>
      </c>
      <c r="AI808" s="54">
        <f>SUM(Z809:Z812)</f>
        <v>0</v>
      </c>
      <c r="AJ808" s="54">
        <f>SUM(AA809:AA812)</f>
        <v>0</v>
      </c>
    </row>
    <row r="809" spans="1:42" x14ac:dyDescent="0.2">
      <c r="A809" s="55" t="s">
        <v>417</v>
      </c>
      <c r="B809" s="55" t="s">
        <v>1175</v>
      </c>
      <c r="C809" s="55" t="s">
        <v>1253</v>
      </c>
      <c r="D809" s="55" t="s">
        <v>1708</v>
      </c>
      <c r="E809" s="55" t="s">
        <v>1580</v>
      </c>
      <c r="F809" s="56">
        <v>0.02</v>
      </c>
      <c r="G809" s="56">
        <v>0</v>
      </c>
      <c r="H809" s="56">
        <f>ROUND(F809*AD809,2)</f>
        <v>0</v>
      </c>
      <c r="I809" s="56">
        <f>J809-H809</f>
        <v>0</v>
      </c>
      <c r="J809" s="56">
        <f>ROUND(F809*G809,2)</f>
        <v>0</v>
      </c>
      <c r="K809" s="56">
        <v>2.53999</v>
      </c>
      <c r="L809" s="56">
        <f>F809*K809</f>
        <v>5.0799799999999999E-2</v>
      </c>
      <c r="M809" s="57" t="s">
        <v>7</v>
      </c>
      <c r="N809" s="56">
        <f>IF(M809="5",I809,0)</f>
        <v>0</v>
      </c>
      <c r="Y809" s="56">
        <f>IF(AC809=0,J809,0)</f>
        <v>0</v>
      </c>
      <c r="Z809" s="56">
        <f>IF(AC809=15,J809,0)</f>
        <v>0</v>
      </c>
      <c r="AA809" s="56">
        <f>IF(AC809=21,J809,0)</f>
        <v>0</v>
      </c>
      <c r="AC809" s="58">
        <v>21</v>
      </c>
      <c r="AD809" s="58">
        <f>G809*0.813362397820164</f>
        <v>0</v>
      </c>
      <c r="AE809" s="58">
        <f>G809*(1-0.813362397820164)</f>
        <v>0</v>
      </c>
      <c r="AL809" s="58">
        <f>F809*AD809</f>
        <v>0</v>
      </c>
      <c r="AM809" s="58">
        <f>F809*AE809</f>
        <v>0</v>
      </c>
      <c r="AN809" s="59" t="s">
        <v>1627</v>
      </c>
      <c r="AO809" s="59" t="s">
        <v>1628</v>
      </c>
      <c r="AP809" s="47" t="s">
        <v>1641</v>
      </c>
    </row>
    <row r="810" spans="1:42" x14ac:dyDescent="0.2">
      <c r="D810" s="60" t="s">
        <v>1363</v>
      </c>
      <c r="F810" s="61">
        <v>0.02</v>
      </c>
    </row>
    <row r="811" spans="1:42" x14ac:dyDescent="0.2">
      <c r="A811" s="55" t="s">
        <v>418</v>
      </c>
      <c r="B811" s="55" t="s">
        <v>1175</v>
      </c>
      <c r="C811" s="55" t="s">
        <v>1254</v>
      </c>
      <c r="D811" s="55" t="s">
        <v>1364</v>
      </c>
      <c r="E811" s="55" t="s">
        <v>1574</v>
      </c>
      <c r="F811" s="56">
        <v>0.28000000000000003</v>
      </c>
      <c r="G811" s="56">
        <v>0</v>
      </c>
      <c r="H811" s="56">
        <f>ROUND(F811*AD811,2)</f>
        <v>0</v>
      </c>
      <c r="I811" s="56">
        <f>J811-H811</f>
        <v>0</v>
      </c>
      <c r="J811" s="56">
        <f>ROUND(F811*G811,2)</f>
        <v>0</v>
      </c>
      <c r="K811" s="56">
        <v>3.8080000000000003E-2</v>
      </c>
      <c r="L811" s="56">
        <f>F811*K811</f>
        <v>1.0662400000000002E-2</v>
      </c>
      <c r="M811" s="57" t="s">
        <v>7</v>
      </c>
      <c r="N811" s="56">
        <f>IF(M811="5",I811,0)</f>
        <v>0</v>
      </c>
      <c r="Y811" s="56">
        <f>IF(AC811=0,J811,0)</f>
        <v>0</v>
      </c>
      <c r="Z811" s="56">
        <f>IF(AC811=15,J811,0)</f>
        <v>0</v>
      </c>
      <c r="AA811" s="56">
        <f>IF(AC811=21,J811,0)</f>
        <v>0</v>
      </c>
      <c r="AC811" s="58">
        <v>21</v>
      </c>
      <c r="AD811" s="58">
        <f>G811*0.555284552845528</f>
        <v>0</v>
      </c>
      <c r="AE811" s="58">
        <f>G811*(1-0.555284552845528)</f>
        <v>0</v>
      </c>
      <c r="AL811" s="58">
        <f>F811*AD811</f>
        <v>0</v>
      </c>
      <c r="AM811" s="58">
        <f>F811*AE811</f>
        <v>0</v>
      </c>
      <c r="AN811" s="59" t="s">
        <v>1627</v>
      </c>
      <c r="AO811" s="59" t="s">
        <v>1628</v>
      </c>
      <c r="AP811" s="47" t="s">
        <v>1641</v>
      </c>
    </row>
    <row r="812" spans="1:42" x14ac:dyDescent="0.2">
      <c r="D812" s="60" t="s">
        <v>1365</v>
      </c>
      <c r="F812" s="61">
        <v>0.28000000000000003</v>
      </c>
    </row>
    <row r="813" spans="1:42" x14ac:dyDescent="0.2">
      <c r="A813" s="52"/>
      <c r="B813" s="53" t="s">
        <v>1175</v>
      </c>
      <c r="C813" s="53" t="s">
        <v>39</v>
      </c>
      <c r="D813" s="248" t="s">
        <v>1280</v>
      </c>
      <c r="E813" s="249"/>
      <c r="F813" s="249"/>
      <c r="G813" s="249"/>
      <c r="H813" s="54">
        <f>SUM(H814:H814)</f>
        <v>0</v>
      </c>
      <c r="I813" s="54">
        <f>SUM(I814:I814)</f>
        <v>0</v>
      </c>
      <c r="J813" s="54">
        <f>H813+I813</f>
        <v>0</v>
      </c>
      <c r="K813" s="47"/>
      <c r="L813" s="54">
        <f>SUM(L814:L814)</f>
        <v>0.150865</v>
      </c>
      <c r="O813" s="54">
        <f>IF(P813="PR",J813,SUM(N814:N814))</f>
        <v>0</v>
      </c>
      <c r="P813" s="47" t="s">
        <v>1601</v>
      </c>
      <c r="Q813" s="54">
        <f>IF(P813="HS",H813,0)</f>
        <v>0</v>
      </c>
      <c r="R813" s="54">
        <f>IF(P813="HS",I813-O813,0)</f>
        <v>0</v>
      </c>
      <c r="S813" s="54">
        <f>IF(P813="PS",H813,0)</f>
        <v>0</v>
      </c>
      <c r="T813" s="54">
        <f>IF(P813="PS",I813-O813,0)</f>
        <v>0</v>
      </c>
      <c r="U813" s="54">
        <f>IF(P813="MP",H813,0)</f>
        <v>0</v>
      </c>
      <c r="V813" s="54">
        <f>IF(P813="MP",I813-O813,0)</f>
        <v>0</v>
      </c>
      <c r="W813" s="54">
        <f>IF(P813="OM",H813,0)</f>
        <v>0</v>
      </c>
      <c r="X813" s="47" t="s">
        <v>1175</v>
      </c>
      <c r="AH813" s="54">
        <f>SUM(Y814:Y814)</f>
        <v>0</v>
      </c>
      <c r="AI813" s="54">
        <f>SUM(Z814:Z814)</f>
        <v>0</v>
      </c>
      <c r="AJ813" s="54">
        <f>SUM(AA814:AA814)</f>
        <v>0</v>
      </c>
    </row>
    <row r="814" spans="1:42" x14ac:dyDescent="0.2">
      <c r="A814" s="55" t="s">
        <v>419</v>
      </c>
      <c r="B814" s="55" t="s">
        <v>1175</v>
      </c>
      <c r="C814" s="55" t="s">
        <v>1186</v>
      </c>
      <c r="D814" s="55" t="s">
        <v>1712</v>
      </c>
      <c r="E814" s="55" t="s">
        <v>1574</v>
      </c>
      <c r="F814" s="56">
        <v>1.43</v>
      </c>
      <c r="G814" s="56">
        <v>0</v>
      </c>
      <c r="H814" s="56">
        <f>ROUND(F814*AD814,2)</f>
        <v>0</v>
      </c>
      <c r="I814" s="56">
        <f>J814-H814</f>
        <v>0</v>
      </c>
      <c r="J814" s="56">
        <f>ROUND(F814*G814,2)</f>
        <v>0</v>
      </c>
      <c r="K814" s="56">
        <v>0.1055</v>
      </c>
      <c r="L814" s="56">
        <f>F814*K814</f>
        <v>0.150865</v>
      </c>
      <c r="M814" s="57" t="s">
        <v>7</v>
      </c>
      <c r="N814" s="56">
        <f>IF(M814="5",I814,0)</f>
        <v>0</v>
      </c>
      <c r="Y814" s="56">
        <f>IF(AC814=0,J814,0)</f>
        <v>0</v>
      </c>
      <c r="Z814" s="56">
        <f>IF(AC814=15,J814,0)</f>
        <v>0</v>
      </c>
      <c r="AA814" s="56">
        <f>IF(AC814=21,J814,0)</f>
        <v>0</v>
      </c>
      <c r="AC814" s="58">
        <v>21</v>
      </c>
      <c r="AD814" s="58">
        <f>G814*0.853314527503526</f>
        <v>0</v>
      </c>
      <c r="AE814" s="58">
        <f>G814*(1-0.853314527503526)</f>
        <v>0</v>
      </c>
      <c r="AL814" s="58">
        <f>F814*AD814</f>
        <v>0</v>
      </c>
      <c r="AM814" s="58">
        <f>F814*AE814</f>
        <v>0</v>
      </c>
      <c r="AN814" s="59" t="s">
        <v>1612</v>
      </c>
      <c r="AO814" s="59" t="s">
        <v>1628</v>
      </c>
      <c r="AP814" s="47" t="s">
        <v>1641</v>
      </c>
    </row>
    <row r="815" spans="1:42" x14ac:dyDescent="0.2">
      <c r="D815" s="60" t="s">
        <v>1468</v>
      </c>
      <c r="F815" s="61">
        <v>1.43</v>
      </c>
    </row>
    <row r="816" spans="1:42" x14ac:dyDescent="0.2">
      <c r="A816" s="52"/>
      <c r="B816" s="53" t="s">
        <v>1175</v>
      </c>
      <c r="C816" s="53" t="s">
        <v>43</v>
      </c>
      <c r="D816" s="248" t="s">
        <v>1282</v>
      </c>
      <c r="E816" s="249"/>
      <c r="F816" s="249"/>
      <c r="G816" s="249"/>
      <c r="H816" s="54">
        <f>SUM(H817:H817)</f>
        <v>0</v>
      </c>
      <c r="I816" s="54">
        <f>SUM(I817:I817)</f>
        <v>0</v>
      </c>
      <c r="J816" s="54">
        <f>H816+I816</f>
        <v>0</v>
      </c>
      <c r="K816" s="47"/>
      <c r="L816" s="54">
        <f>SUM(L817:L817)</f>
        <v>5.2451999999999992E-2</v>
      </c>
      <c r="O816" s="54">
        <f>IF(P816="PR",J816,SUM(N817:N817))</f>
        <v>0</v>
      </c>
      <c r="P816" s="47" t="s">
        <v>1601</v>
      </c>
      <c r="Q816" s="54">
        <f>IF(P816="HS",H816,0)</f>
        <v>0</v>
      </c>
      <c r="R816" s="54">
        <f>IF(P816="HS",I816-O816,0)</f>
        <v>0</v>
      </c>
      <c r="S816" s="54">
        <f>IF(P816="PS",H816,0)</f>
        <v>0</v>
      </c>
      <c r="T816" s="54">
        <f>IF(P816="PS",I816-O816,0)</f>
        <v>0</v>
      </c>
      <c r="U816" s="54">
        <f>IF(P816="MP",H816,0)</f>
        <v>0</v>
      </c>
      <c r="V816" s="54">
        <f>IF(P816="MP",I816-O816,0)</f>
        <v>0</v>
      </c>
      <c r="W816" s="54">
        <f>IF(P816="OM",H816,0)</f>
        <v>0</v>
      </c>
      <c r="X816" s="47" t="s">
        <v>1175</v>
      </c>
      <c r="AH816" s="54">
        <f>SUM(Y817:Y817)</f>
        <v>0</v>
      </c>
      <c r="AI816" s="54">
        <f>SUM(Z817:Z817)</f>
        <v>0</v>
      </c>
      <c r="AJ816" s="54">
        <f>SUM(AA817:AA817)</f>
        <v>0</v>
      </c>
    </row>
    <row r="817" spans="1:42" x14ac:dyDescent="0.2">
      <c r="A817" s="55" t="s">
        <v>420</v>
      </c>
      <c r="B817" s="55" t="s">
        <v>1175</v>
      </c>
      <c r="C817" s="55" t="s">
        <v>1188</v>
      </c>
      <c r="D817" s="55" t="s">
        <v>1283</v>
      </c>
      <c r="E817" s="55" t="s">
        <v>1574</v>
      </c>
      <c r="F817" s="56">
        <v>2.82</v>
      </c>
      <c r="G817" s="56">
        <v>0</v>
      </c>
      <c r="H817" s="56">
        <f>ROUND(F817*AD817,2)</f>
        <v>0</v>
      </c>
      <c r="I817" s="56">
        <f>J817-H817</f>
        <v>0</v>
      </c>
      <c r="J817" s="56">
        <f>ROUND(F817*G817,2)</f>
        <v>0</v>
      </c>
      <c r="K817" s="56">
        <v>1.8599999999999998E-2</v>
      </c>
      <c r="L817" s="56">
        <f>F817*K817</f>
        <v>5.2451999999999992E-2</v>
      </c>
      <c r="M817" s="57" t="s">
        <v>7</v>
      </c>
      <c r="N817" s="56">
        <f>IF(M817="5",I817,0)</f>
        <v>0</v>
      </c>
      <c r="Y817" s="56">
        <f>IF(AC817=0,J817,0)</f>
        <v>0</v>
      </c>
      <c r="Z817" s="56">
        <f>IF(AC817=15,J817,0)</f>
        <v>0</v>
      </c>
      <c r="AA817" s="56">
        <f>IF(AC817=21,J817,0)</f>
        <v>0</v>
      </c>
      <c r="AC817" s="58">
        <v>21</v>
      </c>
      <c r="AD817" s="58">
        <f>G817*0.563277249451353</f>
        <v>0</v>
      </c>
      <c r="AE817" s="58">
        <f>G817*(1-0.563277249451353)</f>
        <v>0</v>
      </c>
      <c r="AL817" s="58">
        <f>F817*AD817</f>
        <v>0</v>
      </c>
      <c r="AM817" s="58">
        <f>F817*AE817</f>
        <v>0</v>
      </c>
      <c r="AN817" s="59" t="s">
        <v>1613</v>
      </c>
      <c r="AO817" s="59" t="s">
        <v>1628</v>
      </c>
      <c r="AP817" s="47" t="s">
        <v>1641</v>
      </c>
    </row>
    <row r="818" spans="1:42" x14ac:dyDescent="0.2">
      <c r="D818" s="60" t="s">
        <v>1469</v>
      </c>
      <c r="F818" s="61">
        <v>2.82</v>
      </c>
    </row>
    <row r="819" spans="1:42" x14ac:dyDescent="0.2">
      <c r="A819" s="52"/>
      <c r="B819" s="53" t="s">
        <v>1175</v>
      </c>
      <c r="C819" s="53" t="s">
        <v>68</v>
      </c>
      <c r="D819" s="248" t="s">
        <v>1285</v>
      </c>
      <c r="E819" s="249"/>
      <c r="F819" s="249"/>
      <c r="G819" s="249"/>
      <c r="H819" s="54">
        <f>SUM(H820:H828)</f>
        <v>0</v>
      </c>
      <c r="I819" s="54">
        <f>SUM(I820:I828)</f>
        <v>0</v>
      </c>
      <c r="J819" s="54">
        <f>H819+I819</f>
        <v>0</v>
      </c>
      <c r="K819" s="47"/>
      <c r="L819" s="54">
        <f>SUM(L820:L828)</f>
        <v>0.35387980000000002</v>
      </c>
      <c r="O819" s="54">
        <f>IF(P819="PR",J819,SUM(N820:N828))</f>
        <v>0</v>
      </c>
      <c r="P819" s="47" t="s">
        <v>1601</v>
      </c>
      <c r="Q819" s="54">
        <f>IF(P819="HS",H819,0)</f>
        <v>0</v>
      </c>
      <c r="R819" s="54">
        <f>IF(P819="HS",I819-O819,0)</f>
        <v>0</v>
      </c>
      <c r="S819" s="54">
        <f>IF(P819="PS",H819,0)</f>
        <v>0</v>
      </c>
      <c r="T819" s="54">
        <f>IF(P819="PS",I819-O819,0)</f>
        <v>0</v>
      </c>
      <c r="U819" s="54">
        <f>IF(P819="MP",H819,0)</f>
        <v>0</v>
      </c>
      <c r="V819" s="54">
        <f>IF(P819="MP",I819-O819,0)</f>
        <v>0</v>
      </c>
      <c r="W819" s="54">
        <f>IF(P819="OM",H819,0)</f>
        <v>0</v>
      </c>
      <c r="X819" s="47" t="s">
        <v>1175</v>
      </c>
      <c r="AH819" s="54">
        <f>SUM(Y820:Y828)</f>
        <v>0</v>
      </c>
      <c r="AI819" s="54">
        <f>SUM(Z820:Z828)</f>
        <v>0</v>
      </c>
      <c r="AJ819" s="54">
        <f>SUM(AA820:AA828)</f>
        <v>0</v>
      </c>
    </row>
    <row r="820" spans="1:42" x14ac:dyDescent="0.2">
      <c r="A820" s="55" t="s">
        <v>421</v>
      </c>
      <c r="B820" s="55" t="s">
        <v>1175</v>
      </c>
      <c r="C820" s="55" t="s">
        <v>1255</v>
      </c>
      <c r="D820" s="55" t="s">
        <v>1709</v>
      </c>
      <c r="E820" s="55" t="s">
        <v>1580</v>
      </c>
      <c r="F820" s="56">
        <v>0.1</v>
      </c>
      <c r="G820" s="56">
        <v>0</v>
      </c>
      <c r="H820" s="56">
        <f>ROUND(F820*AD820,2)</f>
        <v>0</v>
      </c>
      <c r="I820" s="56">
        <f>J820-H820</f>
        <v>0</v>
      </c>
      <c r="J820" s="56">
        <f>ROUND(F820*G820,2)</f>
        <v>0</v>
      </c>
      <c r="K820" s="56">
        <v>2.5249999999999999</v>
      </c>
      <c r="L820" s="56">
        <f>F820*K820</f>
        <v>0.2525</v>
      </c>
      <c r="M820" s="57" t="s">
        <v>7</v>
      </c>
      <c r="N820" s="56">
        <f>IF(M820="5",I820,0)</f>
        <v>0</v>
      </c>
      <c r="Y820" s="56">
        <f>IF(AC820=0,J820,0)</f>
        <v>0</v>
      </c>
      <c r="Z820" s="56">
        <f>IF(AC820=15,J820,0)</f>
        <v>0</v>
      </c>
      <c r="AA820" s="56">
        <f>IF(AC820=21,J820,0)</f>
        <v>0</v>
      </c>
      <c r="AC820" s="58">
        <v>21</v>
      </c>
      <c r="AD820" s="58">
        <f>G820*0.859082802547771</f>
        <v>0</v>
      </c>
      <c r="AE820" s="58">
        <f>G820*(1-0.859082802547771)</f>
        <v>0</v>
      </c>
      <c r="AL820" s="58">
        <f>F820*AD820</f>
        <v>0</v>
      </c>
      <c r="AM820" s="58">
        <f>F820*AE820</f>
        <v>0</v>
      </c>
      <c r="AN820" s="59" t="s">
        <v>1614</v>
      </c>
      <c r="AO820" s="59" t="s">
        <v>1629</v>
      </c>
      <c r="AP820" s="47" t="s">
        <v>1641</v>
      </c>
    </row>
    <row r="821" spans="1:42" x14ac:dyDescent="0.2">
      <c r="D821" s="60" t="s">
        <v>1470</v>
      </c>
      <c r="F821" s="61">
        <v>0.1</v>
      </c>
    </row>
    <row r="822" spans="1:42" x14ac:dyDescent="0.2">
      <c r="A822" s="55" t="s">
        <v>422</v>
      </c>
      <c r="B822" s="55" t="s">
        <v>1175</v>
      </c>
      <c r="C822" s="55" t="s">
        <v>1256</v>
      </c>
      <c r="D822" s="55" t="s">
        <v>1369</v>
      </c>
      <c r="E822" s="55" t="s">
        <v>1574</v>
      </c>
      <c r="F822" s="56">
        <v>7.0000000000000007E-2</v>
      </c>
      <c r="G822" s="56">
        <v>0</v>
      </c>
      <c r="H822" s="56">
        <f>ROUND(F822*AD822,2)</f>
        <v>0</v>
      </c>
      <c r="I822" s="56">
        <f>J822-H822</f>
        <v>0</v>
      </c>
      <c r="J822" s="56">
        <f>ROUND(F822*G822,2)</f>
        <v>0</v>
      </c>
      <c r="K822" s="56">
        <v>1.41E-2</v>
      </c>
      <c r="L822" s="56">
        <f>F822*K822</f>
        <v>9.8700000000000003E-4</v>
      </c>
      <c r="M822" s="57" t="s">
        <v>7</v>
      </c>
      <c r="N822" s="56">
        <f>IF(M822="5",I822,0)</f>
        <v>0</v>
      </c>
      <c r="Y822" s="56">
        <f>IF(AC822=0,J822,0)</f>
        <v>0</v>
      </c>
      <c r="Z822" s="56">
        <f>IF(AC822=15,J822,0)</f>
        <v>0</v>
      </c>
      <c r="AA822" s="56">
        <f>IF(AC822=21,J822,0)</f>
        <v>0</v>
      </c>
      <c r="AC822" s="58">
        <v>21</v>
      </c>
      <c r="AD822" s="58">
        <f>G822*0.637948717948718</f>
        <v>0</v>
      </c>
      <c r="AE822" s="58">
        <f>G822*(1-0.637948717948718)</f>
        <v>0</v>
      </c>
      <c r="AL822" s="58">
        <f>F822*AD822</f>
        <v>0</v>
      </c>
      <c r="AM822" s="58">
        <f>F822*AE822</f>
        <v>0</v>
      </c>
      <c r="AN822" s="59" t="s">
        <v>1614</v>
      </c>
      <c r="AO822" s="59" t="s">
        <v>1629</v>
      </c>
      <c r="AP822" s="47" t="s">
        <v>1641</v>
      </c>
    </row>
    <row r="823" spans="1:42" x14ac:dyDescent="0.2">
      <c r="D823" s="60" t="s">
        <v>1471</v>
      </c>
      <c r="F823" s="61">
        <v>7.0000000000000007E-2</v>
      </c>
    </row>
    <row r="824" spans="1:42" x14ac:dyDescent="0.2">
      <c r="A824" s="55" t="s">
        <v>423</v>
      </c>
      <c r="B824" s="55" t="s">
        <v>1175</v>
      </c>
      <c r="C824" s="55" t="s">
        <v>1257</v>
      </c>
      <c r="D824" s="55" t="s">
        <v>1371</v>
      </c>
      <c r="E824" s="55" t="s">
        <v>1574</v>
      </c>
      <c r="F824" s="56">
        <v>7.0000000000000007E-2</v>
      </c>
      <c r="G824" s="56">
        <v>0</v>
      </c>
      <c r="H824" s="56">
        <f>ROUND(F824*AD824,2)</f>
        <v>0</v>
      </c>
      <c r="I824" s="56">
        <f>J824-H824</f>
        <v>0</v>
      </c>
      <c r="J824" s="56">
        <f>ROUND(F824*G824,2)</f>
        <v>0</v>
      </c>
      <c r="K824" s="56">
        <v>0</v>
      </c>
      <c r="L824" s="56">
        <f>F824*K824</f>
        <v>0</v>
      </c>
      <c r="M824" s="57" t="s">
        <v>7</v>
      </c>
      <c r="N824" s="56">
        <f>IF(M824="5",I824,0)</f>
        <v>0</v>
      </c>
      <c r="Y824" s="56">
        <f>IF(AC824=0,J824,0)</f>
        <v>0</v>
      </c>
      <c r="Z824" s="56">
        <f>IF(AC824=15,J824,0)</f>
        <v>0</v>
      </c>
      <c r="AA824" s="56">
        <f>IF(AC824=21,J824,0)</f>
        <v>0</v>
      </c>
      <c r="AC824" s="58">
        <v>21</v>
      </c>
      <c r="AD824" s="58">
        <f>G824*0</f>
        <v>0</v>
      </c>
      <c r="AE824" s="58">
        <f>G824*(1-0)</f>
        <v>0</v>
      </c>
      <c r="AL824" s="58">
        <f>F824*AD824</f>
        <v>0</v>
      </c>
      <c r="AM824" s="58">
        <f>F824*AE824</f>
        <v>0</v>
      </c>
      <c r="AN824" s="59" t="s">
        <v>1614</v>
      </c>
      <c r="AO824" s="59" t="s">
        <v>1629</v>
      </c>
      <c r="AP824" s="47" t="s">
        <v>1641</v>
      </c>
    </row>
    <row r="825" spans="1:42" x14ac:dyDescent="0.2">
      <c r="D825" s="60" t="s">
        <v>1384</v>
      </c>
      <c r="F825" s="61">
        <v>7.0000000000000007E-2</v>
      </c>
    </row>
    <row r="826" spans="1:42" x14ac:dyDescent="0.2">
      <c r="A826" s="55" t="s">
        <v>424</v>
      </c>
      <c r="B826" s="55" t="s">
        <v>1175</v>
      </c>
      <c r="C826" s="55" t="s">
        <v>1189</v>
      </c>
      <c r="D826" s="55" t="s">
        <v>1286</v>
      </c>
      <c r="E826" s="55" t="s">
        <v>1574</v>
      </c>
      <c r="F826" s="56">
        <v>2.68</v>
      </c>
      <c r="G826" s="56">
        <v>0</v>
      </c>
      <c r="H826" s="56">
        <f>ROUND(F826*AD826,2)</f>
        <v>0</v>
      </c>
      <c r="I826" s="56">
        <f>J826-H826</f>
        <v>0</v>
      </c>
      <c r="J826" s="56">
        <f>ROUND(F826*G826,2)</f>
        <v>0</v>
      </c>
      <c r="K826" s="56">
        <v>3.415E-2</v>
      </c>
      <c r="L826" s="56">
        <f>F826*K826</f>
        <v>9.1522000000000006E-2</v>
      </c>
      <c r="M826" s="57" t="s">
        <v>7</v>
      </c>
      <c r="N826" s="56">
        <f>IF(M826="5",I826,0)</f>
        <v>0</v>
      </c>
      <c r="Y826" s="56">
        <f>IF(AC826=0,J826,0)</f>
        <v>0</v>
      </c>
      <c r="Z826" s="56">
        <f>IF(AC826=15,J826,0)</f>
        <v>0</v>
      </c>
      <c r="AA826" s="56">
        <f>IF(AC826=21,J826,0)</f>
        <v>0</v>
      </c>
      <c r="AC826" s="58">
        <v>21</v>
      </c>
      <c r="AD826" s="58">
        <f>G826*0.841828478964401</f>
        <v>0</v>
      </c>
      <c r="AE826" s="58">
        <f>G826*(1-0.841828478964401)</f>
        <v>0</v>
      </c>
      <c r="AL826" s="58">
        <f>F826*AD826</f>
        <v>0</v>
      </c>
      <c r="AM826" s="58">
        <f>F826*AE826</f>
        <v>0</v>
      </c>
      <c r="AN826" s="59" t="s">
        <v>1614</v>
      </c>
      <c r="AO826" s="59" t="s">
        <v>1629</v>
      </c>
      <c r="AP826" s="47" t="s">
        <v>1641</v>
      </c>
    </row>
    <row r="827" spans="1:42" x14ac:dyDescent="0.2">
      <c r="D827" s="60" t="s">
        <v>1472</v>
      </c>
      <c r="F827" s="61">
        <v>2.68</v>
      </c>
    </row>
    <row r="828" spans="1:42" x14ac:dyDescent="0.2">
      <c r="A828" s="55" t="s">
        <v>425</v>
      </c>
      <c r="B828" s="55" t="s">
        <v>1175</v>
      </c>
      <c r="C828" s="55" t="s">
        <v>1190</v>
      </c>
      <c r="D828" s="55" t="s">
        <v>1713</v>
      </c>
      <c r="E828" s="55" t="s">
        <v>1574</v>
      </c>
      <c r="F828" s="56">
        <v>2.68</v>
      </c>
      <c r="G828" s="56">
        <v>0</v>
      </c>
      <c r="H828" s="56">
        <f>ROUND(F828*AD828,2)</f>
        <v>0</v>
      </c>
      <c r="I828" s="56">
        <f>J828-H828</f>
        <v>0</v>
      </c>
      <c r="J828" s="56">
        <f>ROUND(F828*G828,2)</f>
        <v>0</v>
      </c>
      <c r="K828" s="56">
        <v>3.31E-3</v>
      </c>
      <c r="L828" s="56">
        <f>F828*K828</f>
        <v>8.8707999999999999E-3</v>
      </c>
      <c r="M828" s="57" t="s">
        <v>7</v>
      </c>
      <c r="N828" s="56">
        <f>IF(M828="5",I828,0)</f>
        <v>0</v>
      </c>
      <c r="Y828" s="56">
        <f>IF(AC828=0,J828,0)</f>
        <v>0</v>
      </c>
      <c r="Z828" s="56">
        <f>IF(AC828=15,J828,0)</f>
        <v>0</v>
      </c>
      <c r="AA828" s="56">
        <f>IF(AC828=21,J828,0)</f>
        <v>0</v>
      </c>
      <c r="AC828" s="58">
        <v>21</v>
      </c>
      <c r="AD828" s="58">
        <f>G828*0.752032520325203</f>
        <v>0</v>
      </c>
      <c r="AE828" s="58">
        <f>G828*(1-0.752032520325203)</f>
        <v>0</v>
      </c>
      <c r="AL828" s="58">
        <f>F828*AD828</f>
        <v>0</v>
      </c>
      <c r="AM828" s="58">
        <f>F828*AE828</f>
        <v>0</v>
      </c>
      <c r="AN828" s="59" t="s">
        <v>1614</v>
      </c>
      <c r="AO828" s="59" t="s">
        <v>1629</v>
      </c>
      <c r="AP828" s="47" t="s">
        <v>1641</v>
      </c>
    </row>
    <row r="829" spans="1:42" x14ac:dyDescent="0.2">
      <c r="D829" s="60" t="s">
        <v>1472</v>
      </c>
      <c r="F829" s="61">
        <v>2.68</v>
      </c>
    </row>
    <row r="830" spans="1:42" x14ac:dyDescent="0.2">
      <c r="A830" s="52"/>
      <c r="B830" s="53" t="s">
        <v>1175</v>
      </c>
      <c r="C830" s="53" t="s">
        <v>705</v>
      </c>
      <c r="D830" s="248" t="s">
        <v>1288</v>
      </c>
      <c r="E830" s="249"/>
      <c r="F830" s="249"/>
      <c r="G830" s="249"/>
      <c r="H830" s="54">
        <f>SUM(H831:H841)</f>
        <v>0</v>
      </c>
      <c r="I830" s="54">
        <f>SUM(I831:I841)</f>
        <v>0</v>
      </c>
      <c r="J830" s="54">
        <f>H830+I830</f>
        <v>0</v>
      </c>
      <c r="K830" s="47"/>
      <c r="L830" s="54">
        <f>SUM(L831:L841)</f>
        <v>9.3255000000000005E-3</v>
      </c>
      <c r="O830" s="54">
        <f>IF(P830="PR",J830,SUM(N831:N841))</f>
        <v>0</v>
      </c>
      <c r="P830" s="47" t="s">
        <v>1602</v>
      </c>
      <c r="Q830" s="54">
        <f>IF(P830="HS",H830,0)</f>
        <v>0</v>
      </c>
      <c r="R830" s="54">
        <f>IF(P830="HS",I830-O830,0)</f>
        <v>0</v>
      </c>
      <c r="S830" s="54">
        <f>IF(P830="PS",H830,0)</f>
        <v>0</v>
      </c>
      <c r="T830" s="54">
        <f>IF(P830="PS",I830-O830,0)</f>
        <v>0</v>
      </c>
      <c r="U830" s="54">
        <f>IF(P830="MP",H830,0)</f>
        <v>0</v>
      </c>
      <c r="V830" s="54">
        <f>IF(P830="MP",I830-O830,0)</f>
        <v>0</v>
      </c>
      <c r="W830" s="54">
        <f>IF(P830="OM",H830,0)</f>
        <v>0</v>
      </c>
      <c r="X830" s="47" t="s">
        <v>1175</v>
      </c>
      <c r="AH830" s="54">
        <f>SUM(Y831:Y841)</f>
        <v>0</v>
      </c>
      <c r="AI830" s="54">
        <f>SUM(Z831:Z841)</f>
        <v>0</v>
      </c>
      <c r="AJ830" s="54">
        <f>SUM(AA831:AA841)</f>
        <v>0</v>
      </c>
    </row>
    <row r="831" spans="1:42" x14ac:dyDescent="0.2">
      <c r="A831" s="55" t="s">
        <v>426</v>
      </c>
      <c r="B831" s="55" t="s">
        <v>1175</v>
      </c>
      <c r="C831" s="55" t="s">
        <v>1191</v>
      </c>
      <c r="D831" s="55" t="s">
        <v>1714</v>
      </c>
      <c r="E831" s="55" t="s">
        <v>1574</v>
      </c>
      <c r="F831" s="56">
        <v>3.65</v>
      </c>
      <c r="G831" s="56">
        <v>0</v>
      </c>
      <c r="H831" s="56">
        <f>ROUND(F831*AD831,2)</f>
        <v>0</v>
      </c>
      <c r="I831" s="56">
        <f>J831-H831</f>
        <v>0</v>
      </c>
      <c r="J831" s="56">
        <f>ROUND(F831*G831,2)</f>
        <v>0</v>
      </c>
      <c r="K831" s="56">
        <v>5.6999999999999998E-4</v>
      </c>
      <c r="L831" s="56">
        <f>F831*K831</f>
        <v>2.0804999999999999E-3</v>
      </c>
      <c r="M831" s="57" t="s">
        <v>7</v>
      </c>
      <c r="N831" s="56">
        <f>IF(M831="5",I831,0)</f>
        <v>0</v>
      </c>
      <c r="Y831" s="56">
        <f>IF(AC831=0,J831,0)</f>
        <v>0</v>
      </c>
      <c r="Z831" s="56">
        <f>IF(AC831=15,J831,0)</f>
        <v>0</v>
      </c>
      <c r="AA831" s="56">
        <f>IF(AC831=21,J831,0)</f>
        <v>0</v>
      </c>
      <c r="AC831" s="58">
        <v>21</v>
      </c>
      <c r="AD831" s="58">
        <f>G831*0.805751492132393</f>
        <v>0</v>
      </c>
      <c r="AE831" s="58">
        <f>G831*(1-0.805751492132393)</f>
        <v>0</v>
      </c>
      <c r="AL831" s="58">
        <f>F831*AD831</f>
        <v>0</v>
      </c>
      <c r="AM831" s="58">
        <f>F831*AE831</f>
        <v>0</v>
      </c>
      <c r="AN831" s="59" t="s">
        <v>1615</v>
      </c>
      <c r="AO831" s="59" t="s">
        <v>1630</v>
      </c>
      <c r="AP831" s="47" t="s">
        <v>1641</v>
      </c>
    </row>
    <row r="832" spans="1:42" x14ac:dyDescent="0.2">
      <c r="D832" s="60" t="s">
        <v>1473</v>
      </c>
      <c r="F832" s="61">
        <v>3.65</v>
      </c>
    </row>
    <row r="833" spans="1:42" x14ac:dyDescent="0.2">
      <c r="A833" s="55" t="s">
        <v>427</v>
      </c>
      <c r="B833" s="55" t="s">
        <v>1175</v>
      </c>
      <c r="C833" s="55" t="s">
        <v>1192</v>
      </c>
      <c r="D833" s="55" t="s">
        <v>1715</v>
      </c>
      <c r="E833" s="55" t="s">
        <v>1574</v>
      </c>
      <c r="F833" s="56">
        <v>3.65</v>
      </c>
      <c r="G833" s="56">
        <v>0</v>
      </c>
      <c r="H833" s="56">
        <f>ROUND(F833*AD833,2)</f>
        <v>0</v>
      </c>
      <c r="I833" s="56">
        <f>J833-H833</f>
        <v>0</v>
      </c>
      <c r="J833" s="56">
        <f>ROUND(F833*G833,2)</f>
        <v>0</v>
      </c>
      <c r="K833" s="56">
        <v>7.3999999999999999E-4</v>
      </c>
      <c r="L833" s="56">
        <f>F833*K833</f>
        <v>2.7009999999999998E-3</v>
      </c>
      <c r="M833" s="57" t="s">
        <v>7</v>
      </c>
      <c r="N833" s="56">
        <f>IF(M833="5",I833,0)</f>
        <v>0</v>
      </c>
      <c r="Y833" s="56">
        <f>IF(AC833=0,J833,0)</f>
        <v>0</v>
      </c>
      <c r="Z833" s="56">
        <f>IF(AC833=15,J833,0)</f>
        <v>0</v>
      </c>
      <c r="AA833" s="56">
        <f>IF(AC833=21,J833,0)</f>
        <v>0</v>
      </c>
      <c r="AC833" s="58">
        <v>21</v>
      </c>
      <c r="AD833" s="58">
        <f>G833*0.750758341759353</f>
        <v>0</v>
      </c>
      <c r="AE833" s="58">
        <f>G833*(1-0.750758341759353)</f>
        <v>0</v>
      </c>
      <c r="AL833" s="58">
        <f>F833*AD833</f>
        <v>0</v>
      </c>
      <c r="AM833" s="58">
        <f>F833*AE833</f>
        <v>0</v>
      </c>
      <c r="AN833" s="59" t="s">
        <v>1615</v>
      </c>
      <c r="AO833" s="59" t="s">
        <v>1630</v>
      </c>
      <c r="AP833" s="47" t="s">
        <v>1641</v>
      </c>
    </row>
    <row r="834" spans="1:42" x14ac:dyDescent="0.2">
      <c r="D834" s="60" t="s">
        <v>1474</v>
      </c>
      <c r="F834" s="61">
        <v>3.65</v>
      </c>
    </row>
    <row r="835" spans="1:42" x14ac:dyDescent="0.2">
      <c r="A835" s="55" t="s">
        <v>428</v>
      </c>
      <c r="B835" s="55" t="s">
        <v>1175</v>
      </c>
      <c r="C835" s="55" t="s">
        <v>1258</v>
      </c>
      <c r="D835" s="55" t="s">
        <v>1731</v>
      </c>
      <c r="E835" s="55" t="s">
        <v>1574</v>
      </c>
      <c r="F835" s="56">
        <v>0.97</v>
      </c>
      <c r="G835" s="56">
        <v>0</v>
      </c>
      <c r="H835" s="56">
        <f>ROUND(F835*AD835,2)</f>
        <v>0</v>
      </c>
      <c r="I835" s="56">
        <f>J835-H835</f>
        <v>0</v>
      </c>
      <c r="J835" s="56">
        <f>ROUND(F835*G835,2)</f>
        <v>0</v>
      </c>
      <c r="K835" s="56">
        <v>4.0000000000000002E-4</v>
      </c>
      <c r="L835" s="56">
        <f>F835*K835</f>
        <v>3.88E-4</v>
      </c>
      <c r="M835" s="57" t="s">
        <v>7</v>
      </c>
      <c r="N835" s="56">
        <f>IF(M835="5",I835,0)</f>
        <v>0</v>
      </c>
      <c r="Y835" s="56">
        <f>IF(AC835=0,J835,0)</f>
        <v>0</v>
      </c>
      <c r="Z835" s="56">
        <f>IF(AC835=15,J835,0)</f>
        <v>0</v>
      </c>
      <c r="AA835" s="56">
        <f>IF(AC835=21,J835,0)</f>
        <v>0</v>
      </c>
      <c r="AC835" s="58">
        <v>21</v>
      </c>
      <c r="AD835" s="58">
        <f>G835*0.966850828729282</f>
        <v>0</v>
      </c>
      <c r="AE835" s="58">
        <f>G835*(1-0.966850828729282)</f>
        <v>0</v>
      </c>
      <c r="AL835" s="58">
        <f>F835*AD835</f>
        <v>0</v>
      </c>
      <c r="AM835" s="58">
        <f>F835*AE835</f>
        <v>0</v>
      </c>
      <c r="AN835" s="59" t="s">
        <v>1615</v>
      </c>
      <c r="AO835" s="59" t="s">
        <v>1630</v>
      </c>
      <c r="AP835" s="47" t="s">
        <v>1641</v>
      </c>
    </row>
    <row r="836" spans="1:42" x14ac:dyDescent="0.2">
      <c r="D836" s="60" t="s">
        <v>1475</v>
      </c>
      <c r="F836" s="61">
        <v>0.97</v>
      </c>
    </row>
    <row r="837" spans="1:42" x14ac:dyDescent="0.2">
      <c r="A837" s="55" t="s">
        <v>429</v>
      </c>
      <c r="B837" s="55" t="s">
        <v>1175</v>
      </c>
      <c r="C837" s="55" t="s">
        <v>1259</v>
      </c>
      <c r="D837" s="55" t="s">
        <v>1732</v>
      </c>
      <c r="E837" s="55" t="s">
        <v>1574</v>
      </c>
      <c r="F837" s="56">
        <v>7.71</v>
      </c>
      <c r="G837" s="56">
        <v>0</v>
      </c>
      <c r="H837" s="56">
        <f>ROUND(F837*AD837,2)</f>
        <v>0</v>
      </c>
      <c r="I837" s="56">
        <f>J837-H837</f>
        <v>0</v>
      </c>
      <c r="J837" s="56">
        <f>ROUND(F837*G837,2)</f>
        <v>0</v>
      </c>
      <c r="K837" s="56">
        <v>4.0000000000000002E-4</v>
      </c>
      <c r="L837" s="56">
        <f>F837*K837</f>
        <v>3.0839999999999999E-3</v>
      </c>
      <c r="M837" s="57" t="s">
        <v>7</v>
      </c>
      <c r="N837" s="56">
        <f>IF(M837="5",I837,0)</f>
        <v>0</v>
      </c>
      <c r="Y837" s="56">
        <f>IF(AC837=0,J837,0)</f>
        <v>0</v>
      </c>
      <c r="Z837" s="56">
        <f>IF(AC837=15,J837,0)</f>
        <v>0</v>
      </c>
      <c r="AA837" s="56">
        <f>IF(AC837=21,J837,0)</f>
        <v>0</v>
      </c>
      <c r="AC837" s="58">
        <v>21</v>
      </c>
      <c r="AD837" s="58">
        <f>G837*0.938757264193116</f>
        <v>0</v>
      </c>
      <c r="AE837" s="58">
        <f>G837*(1-0.938757264193116)</f>
        <v>0</v>
      </c>
      <c r="AL837" s="58">
        <f>F837*AD837</f>
        <v>0</v>
      </c>
      <c r="AM837" s="58">
        <f>F837*AE837</f>
        <v>0</v>
      </c>
      <c r="AN837" s="59" t="s">
        <v>1615</v>
      </c>
      <c r="AO837" s="59" t="s">
        <v>1630</v>
      </c>
      <c r="AP837" s="47" t="s">
        <v>1641</v>
      </c>
    </row>
    <row r="838" spans="1:42" x14ac:dyDescent="0.2">
      <c r="D838" s="60" t="s">
        <v>1476</v>
      </c>
      <c r="F838" s="61">
        <v>7.71</v>
      </c>
    </row>
    <row r="839" spans="1:42" x14ac:dyDescent="0.2">
      <c r="A839" s="55" t="s">
        <v>430</v>
      </c>
      <c r="B839" s="55" t="s">
        <v>1175</v>
      </c>
      <c r="C839" s="55" t="s">
        <v>1260</v>
      </c>
      <c r="D839" s="55" t="s">
        <v>1733</v>
      </c>
      <c r="E839" s="55" t="s">
        <v>1579</v>
      </c>
      <c r="F839" s="56">
        <v>3.35</v>
      </c>
      <c r="G839" s="56">
        <v>0</v>
      </c>
      <c r="H839" s="56">
        <f>ROUND(F839*AD839,2)</f>
        <v>0</v>
      </c>
      <c r="I839" s="56">
        <f>J839-H839</f>
        <v>0</v>
      </c>
      <c r="J839" s="56">
        <f>ROUND(F839*G839,2)</f>
        <v>0</v>
      </c>
      <c r="K839" s="56">
        <v>3.2000000000000003E-4</v>
      </c>
      <c r="L839" s="56">
        <f>F839*K839</f>
        <v>1.072E-3</v>
      </c>
      <c r="M839" s="57" t="s">
        <v>7</v>
      </c>
      <c r="N839" s="56">
        <f>IF(M839="5",I839,0)</f>
        <v>0</v>
      </c>
      <c r="Y839" s="56">
        <f>IF(AC839=0,J839,0)</f>
        <v>0</v>
      </c>
      <c r="Z839" s="56">
        <f>IF(AC839=15,J839,0)</f>
        <v>0</v>
      </c>
      <c r="AA839" s="56">
        <f>IF(AC839=21,J839,0)</f>
        <v>0</v>
      </c>
      <c r="AC839" s="58">
        <v>21</v>
      </c>
      <c r="AD839" s="58">
        <f>G839*0.584192439862543</f>
        <v>0</v>
      </c>
      <c r="AE839" s="58">
        <f>G839*(1-0.584192439862543)</f>
        <v>0</v>
      </c>
      <c r="AL839" s="58">
        <f>F839*AD839</f>
        <v>0</v>
      </c>
      <c r="AM839" s="58">
        <f>F839*AE839</f>
        <v>0</v>
      </c>
      <c r="AN839" s="59" t="s">
        <v>1615</v>
      </c>
      <c r="AO839" s="59" t="s">
        <v>1630</v>
      </c>
      <c r="AP839" s="47" t="s">
        <v>1641</v>
      </c>
    </row>
    <row r="840" spans="1:42" x14ac:dyDescent="0.2">
      <c r="D840" s="60" t="s">
        <v>1477</v>
      </c>
      <c r="F840" s="61">
        <v>3.35</v>
      </c>
    </row>
    <row r="841" spans="1:42" x14ac:dyDescent="0.2">
      <c r="A841" s="55" t="s">
        <v>431</v>
      </c>
      <c r="B841" s="55" t="s">
        <v>1175</v>
      </c>
      <c r="C841" s="55" t="s">
        <v>1193</v>
      </c>
      <c r="D841" s="55" t="s">
        <v>1292</v>
      </c>
      <c r="E841" s="55" t="s">
        <v>1575</v>
      </c>
      <c r="F841" s="56">
        <v>0.03</v>
      </c>
      <c r="G841" s="56">
        <v>0</v>
      </c>
      <c r="H841" s="56">
        <f>ROUND(F841*AD841,2)</f>
        <v>0</v>
      </c>
      <c r="I841" s="56">
        <f>J841-H841</f>
        <v>0</v>
      </c>
      <c r="J841" s="56">
        <f>ROUND(F841*G841,2)</f>
        <v>0</v>
      </c>
      <c r="K841" s="56">
        <v>0</v>
      </c>
      <c r="L841" s="56">
        <f>F841*K841</f>
        <v>0</v>
      </c>
      <c r="M841" s="57" t="s">
        <v>11</v>
      </c>
      <c r="N841" s="56">
        <f>IF(M841="5",I841,0)</f>
        <v>0</v>
      </c>
      <c r="Y841" s="56">
        <f>IF(AC841=0,J841,0)</f>
        <v>0</v>
      </c>
      <c r="Z841" s="56">
        <f>IF(AC841=15,J841,0)</f>
        <v>0</v>
      </c>
      <c r="AA841" s="56">
        <f>IF(AC841=21,J841,0)</f>
        <v>0</v>
      </c>
      <c r="AC841" s="58">
        <v>21</v>
      </c>
      <c r="AD841" s="58">
        <f>G841*0</f>
        <v>0</v>
      </c>
      <c r="AE841" s="58">
        <f>G841*(1-0)</f>
        <v>0</v>
      </c>
      <c r="AL841" s="58">
        <f>F841*AD841</f>
        <v>0</v>
      </c>
      <c r="AM841" s="58">
        <f>F841*AE841</f>
        <v>0</v>
      </c>
      <c r="AN841" s="59" t="s">
        <v>1615</v>
      </c>
      <c r="AO841" s="59" t="s">
        <v>1630</v>
      </c>
      <c r="AP841" s="47" t="s">
        <v>1641</v>
      </c>
    </row>
    <row r="842" spans="1:42" x14ac:dyDescent="0.2">
      <c r="D842" s="60" t="s">
        <v>1478</v>
      </c>
      <c r="F842" s="61">
        <v>0.03</v>
      </c>
    </row>
    <row r="843" spans="1:42" x14ac:dyDescent="0.2">
      <c r="A843" s="52"/>
      <c r="B843" s="53" t="s">
        <v>1175</v>
      </c>
      <c r="C843" s="53" t="s">
        <v>715</v>
      </c>
      <c r="D843" s="248" t="s">
        <v>1294</v>
      </c>
      <c r="E843" s="249"/>
      <c r="F843" s="249"/>
      <c r="G843" s="249"/>
      <c r="H843" s="54">
        <f>SUM(H844:H844)</f>
        <v>0</v>
      </c>
      <c r="I843" s="54">
        <f>SUM(I844:I844)</f>
        <v>0</v>
      </c>
      <c r="J843" s="54">
        <f>H843+I843</f>
        <v>0</v>
      </c>
      <c r="K843" s="47"/>
      <c r="L843" s="54">
        <f>SUM(L844:L844)</f>
        <v>1.4599999999999999E-3</v>
      </c>
      <c r="O843" s="54">
        <f>IF(P843="PR",J843,SUM(N844:N844))</f>
        <v>0</v>
      </c>
      <c r="P843" s="47" t="s">
        <v>1602</v>
      </c>
      <c r="Q843" s="54">
        <f>IF(P843="HS",H843,0)</f>
        <v>0</v>
      </c>
      <c r="R843" s="54">
        <f>IF(P843="HS",I843-O843,0)</f>
        <v>0</v>
      </c>
      <c r="S843" s="54">
        <f>IF(P843="PS",H843,0)</f>
        <v>0</v>
      </c>
      <c r="T843" s="54">
        <f>IF(P843="PS",I843-O843,0)</f>
        <v>0</v>
      </c>
      <c r="U843" s="54">
        <f>IF(P843="MP",H843,0)</f>
        <v>0</v>
      </c>
      <c r="V843" s="54">
        <f>IF(P843="MP",I843-O843,0)</f>
        <v>0</v>
      </c>
      <c r="W843" s="54">
        <f>IF(P843="OM",H843,0)</f>
        <v>0</v>
      </c>
      <c r="X843" s="47" t="s">
        <v>1175</v>
      </c>
      <c r="AH843" s="54">
        <f>SUM(Y844:Y844)</f>
        <v>0</v>
      </c>
      <c r="AI843" s="54">
        <f>SUM(Z844:Z844)</f>
        <v>0</v>
      </c>
      <c r="AJ843" s="54">
        <f>SUM(AA844:AA844)</f>
        <v>0</v>
      </c>
    </row>
    <row r="844" spans="1:42" x14ac:dyDescent="0.2">
      <c r="A844" s="55" t="s">
        <v>432</v>
      </c>
      <c r="B844" s="55" t="s">
        <v>1175</v>
      </c>
      <c r="C844" s="55" t="s">
        <v>1194</v>
      </c>
      <c r="D844" s="55" t="s">
        <v>1295</v>
      </c>
      <c r="E844" s="55" t="s">
        <v>1576</v>
      </c>
      <c r="F844" s="56">
        <v>1</v>
      </c>
      <c r="G844" s="56">
        <v>0</v>
      </c>
      <c r="H844" s="56">
        <f>ROUND(F844*AD844,2)</f>
        <v>0</v>
      </c>
      <c r="I844" s="56">
        <f>J844-H844</f>
        <v>0</v>
      </c>
      <c r="J844" s="56">
        <f>ROUND(F844*G844,2)</f>
        <v>0</v>
      </c>
      <c r="K844" s="56">
        <v>1.4599999999999999E-3</v>
      </c>
      <c r="L844" s="56">
        <f>F844*K844</f>
        <v>1.4599999999999999E-3</v>
      </c>
      <c r="M844" s="57" t="s">
        <v>7</v>
      </c>
      <c r="N844" s="56">
        <f>IF(M844="5",I844,0)</f>
        <v>0</v>
      </c>
      <c r="Y844" s="56">
        <f>IF(AC844=0,J844,0)</f>
        <v>0</v>
      </c>
      <c r="Z844" s="56">
        <f>IF(AC844=15,J844,0)</f>
        <v>0</v>
      </c>
      <c r="AA844" s="56">
        <f>IF(AC844=21,J844,0)</f>
        <v>0</v>
      </c>
      <c r="AC844" s="58">
        <v>21</v>
      </c>
      <c r="AD844" s="58">
        <f>G844*0</f>
        <v>0</v>
      </c>
      <c r="AE844" s="58">
        <f>G844*(1-0)</f>
        <v>0</v>
      </c>
      <c r="AL844" s="58">
        <f>F844*AD844</f>
        <v>0</v>
      </c>
      <c r="AM844" s="58">
        <f>F844*AE844</f>
        <v>0</v>
      </c>
      <c r="AN844" s="59" t="s">
        <v>1616</v>
      </c>
      <c r="AO844" s="59" t="s">
        <v>1631</v>
      </c>
      <c r="AP844" s="47" t="s">
        <v>1641</v>
      </c>
    </row>
    <row r="845" spans="1:42" x14ac:dyDescent="0.2">
      <c r="D845" s="60" t="s">
        <v>1296</v>
      </c>
      <c r="F845" s="61">
        <v>1</v>
      </c>
    </row>
    <row r="846" spans="1:42" x14ac:dyDescent="0.2">
      <c r="A846" s="52"/>
      <c r="B846" s="53" t="s">
        <v>1175</v>
      </c>
      <c r="C846" s="53" t="s">
        <v>719</v>
      </c>
      <c r="D846" s="248" t="s">
        <v>1297</v>
      </c>
      <c r="E846" s="249"/>
      <c r="F846" s="249"/>
      <c r="G846" s="249"/>
      <c r="H846" s="54">
        <f>SUM(H847:H877)</f>
        <v>0</v>
      </c>
      <c r="I846" s="54">
        <f>SUM(I847:I877)</f>
        <v>0</v>
      </c>
      <c r="J846" s="54">
        <f>H846+I846</f>
        <v>0</v>
      </c>
      <c r="K846" s="47"/>
      <c r="L846" s="54">
        <f>SUM(L847:L877)</f>
        <v>5.3130000000000004E-2</v>
      </c>
      <c r="O846" s="54">
        <f>IF(P846="PR",J846,SUM(N847:N877))</f>
        <v>0</v>
      </c>
      <c r="P846" s="47" t="s">
        <v>1602</v>
      </c>
      <c r="Q846" s="54">
        <f>IF(P846="HS",H846,0)</f>
        <v>0</v>
      </c>
      <c r="R846" s="54">
        <f>IF(P846="HS",I846-O846,0)</f>
        <v>0</v>
      </c>
      <c r="S846" s="54">
        <f>IF(P846="PS",H846,0)</f>
        <v>0</v>
      </c>
      <c r="T846" s="54">
        <f>IF(P846="PS",I846-O846,0)</f>
        <v>0</v>
      </c>
      <c r="U846" s="54">
        <f>IF(P846="MP",H846,0)</f>
        <v>0</v>
      </c>
      <c r="V846" s="54">
        <f>IF(P846="MP",I846-O846,0)</f>
        <v>0</v>
      </c>
      <c r="W846" s="54">
        <f>IF(P846="OM",H846,0)</f>
        <v>0</v>
      </c>
      <c r="X846" s="47" t="s">
        <v>1175</v>
      </c>
      <c r="AH846" s="54">
        <f>SUM(Y847:Y877)</f>
        <v>0</v>
      </c>
      <c r="AI846" s="54">
        <f>SUM(Z847:Z877)</f>
        <v>0</v>
      </c>
      <c r="AJ846" s="54">
        <f>SUM(AA847:AA877)</f>
        <v>0</v>
      </c>
    </row>
    <row r="847" spans="1:42" x14ac:dyDescent="0.2">
      <c r="A847" s="55" t="s">
        <v>433</v>
      </c>
      <c r="B847" s="55" t="s">
        <v>1175</v>
      </c>
      <c r="C847" s="55" t="s">
        <v>1195</v>
      </c>
      <c r="D847" s="55" t="s">
        <v>1702</v>
      </c>
      <c r="E847" s="55" t="s">
        <v>1577</v>
      </c>
      <c r="F847" s="56">
        <v>1</v>
      </c>
      <c r="G847" s="56">
        <v>0</v>
      </c>
      <c r="H847" s="56">
        <f>ROUND(F847*AD847,2)</f>
        <v>0</v>
      </c>
      <c r="I847" s="56">
        <f>J847-H847</f>
        <v>0</v>
      </c>
      <c r="J847" s="56">
        <f>ROUND(F847*G847,2)</f>
        <v>0</v>
      </c>
      <c r="K847" s="56">
        <v>1.41E-3</v>
      </c>
      <c r="L847" s="56">
        <f>F847*K847</f>
        <v>1.41E-3</v>
      </c>
      <c r="M847" s="57" t="s">
        <v>7</v>
      </c>
      <c r="N847" s="56">
        <f>IF(M847="5",I847,0)</f>
        <v>0</v>
      </c>
      <c r="Y847" s="56">
        <f>IF(AC847=0,J847,0)</f>
        <v>0</v>
      </c>
      <c r="Z847" s="56">
        <f>IF(AC847=15,J847,0)</f>
        <v>0</v>
      </c>
      <c r="AA847" s="56">
        <f>IF(AC847=21,J847,0)</f>
        <v>0</v>
      </c>
      <c r="AC847" s="58">
        <v>21</v>
      </c>
      <c r="AD847" s="58">
        <f>G847*0.538136882129278</f>
        <v>0</v>
      </c>
      <c r="AE847" s="58">
        <f>G847*(1-0.538136882129278)</f>
        <v>0</v>
      </c>
      <c r="AL847" s="58">
        <f>F847*AD847</f>
        <v>0</v>
      </c>
      <c r="AM847" s="58">
        <f>F847*AE847</f>
        <v>0</v>
      </c>
      <c r="AN847" s="59" t="s">
        <v>1617</v>
      </c>
      <c r="AO847" s="59" t="s">
        <v>1631</v>
      </c>
      <c r="AP847" s="47" t="s">
        <v>1641</v>
      </c>
    </row>
    <row r="848" spans="1:42" x14ac:dyDescent="0.2">
      <c r="D848" s="60" t="s">
        <v>1296</v>
      </c>
      <c r="F848" s="61">
        <v>1</v>
      </c>
    </row>
    <row r="849" spans="1:42" x14ac:dyDescent="0.2">
      <c r="A849" s="62" t="s">
        <v>434</v>
      </c>
      <c r="B849" s="62" t="s">
        <v>1175</v>
      </c>
      <c r="C849" s="62" t="s">
        <v>1196</v>
      </c>
      <c r="D849" s="137" t="s">
        <v>1716</v>
      </c>
      <c r="E849" s="62" t="s">
        <v>1577</v>
      </c>
      <c r="F849" s="63">
        <v>1</v>
      </c>
      <c r="G849" s="63">
        <v>0</v>
      </c>
      <c r="H849" s="63">
        <f>ROUND(F849*AD849,2)</f>
        <v>0</v>
      </c>
      <c r="I849" s="63">
        <f>J849-H849</f>
        <v>0</v>
      </c>
      <c r="J849" s="63">
        <f>ROUND(F849*G849,2)</f>
        <v>0</v>
      </c>
      <c r="K849" s="63">
        <v>1.4E-2</v>
      </c>
      <c r="L849" s="63">
        <f>F849*K849</f>
        <v>1.4E-2</v>
      </c>
      <c r="M849" s="64" t="s">
        <v>1598</v>
      </c>
      <c r="N849" s="63">
        <f>IF(M849="5",I849,0)</f>
        <v>0</v>
      </c>
      <c r="Y849" s="63">
        <f>IF(AC849=0,J849,0)</f>
        <v>0</v>
      </c>
      <c r="Z849" s="63">
        <f>IF(AC849=15,J849,0)</f>
        <v>0</v>
      </c>
      <c r="AA849" s="63">
        <f>IF(AC849=21,J849,0)</f>
        <v>0</v>
      </c>
      <c r="AC849" s="58">
        <v>21</v>
      </c>
      <c r="AD849" s="58">
        <f>G849*1</f>
        <v>0</v>
      </c>
      <c r="AE849" s="58">
        <f>G849*(1-1)</f>
        <v>0</v>
      </c>
      <c r="AL849" s="58">
        <f>F849*AD849</f>
        <v>0</v>
      </c>
      <c r="AM849" s="58">
        <f>F849*AE849</f>
        <v>0</v>
      </c>
      <c r="AN849" s="59" t="s">
        <v>1617</v>
      </c>
      <c r="AO849" s="59" t="s">
        <v>1631</v>
      </c>
      <c r="AP849" s="47" t="s">
        <v>1641</v>
      </c>
    </row>
    <row r="850" spans="1:42" x14ac:dyDescent="0.2">
      <c r="D850" s="60" t="s">
        <v>1296</v>
      </c>
      <c r="F850" s="61">
        <v>1</v>
      </c>
    </row>
    <row r="851" spans="1:42" x14ac:dyDescent="0.2">
      <c r="A851" s="55" t="s">
        <v>435</v>
      </c>
      <c r="B851" s="55" t="s">
        <v>1175</v>
      </c>
      <c r="C851" s="55" t="s">
        <v>1197</v>
      </c>
      <c r="D851" s="55" t="s">
        <v>1298</v>
      </c>
      <c r="E851" s="55" t="s">
        <v>1577</v>
      </c>
      <c r="F851" s="56">
        <v>1</v>
      </c>
      <c r="G851" s="56">
        <v>0</v>
      </c>
      <c r="H851" s="56">
        <f>ROUND(F851*AD851,2)</f>
        <v>0</v>
      </c>
      <c r="I851" s="56">
        <f>J851-H851</f>
        <v>0</v>
      </c>
      <c r="J851" s="56">
        <f>ROUND(F851*G851,2)</f>
        <v>0</v>
      </c>
      <c r="K851" s="56">
        <v>1.1999999999999999E-3</v>
      </c>
      <c r="L851" s="56">
        <f>F851*K851</f>
        <v>1.1999999999999999E-3</v>
      </c>
      <c r="M851" s="57" t="s">
        <v>7</v>
      </c>
      <c r="N851" s="56">
        <f>IF(M851="5",I851,0)</f>
        <v>0</v>
      </c>
      <c r="Y851" s="56">
        <f>IF(AC851=0,J851,0)</f>
        <v>0</v>
      </c>
      <c r="Z851" s="56">
        <f>IF(AC851=15,J851,0)</f>
        <v>0</v>
      </c>
      <c r="AA851" s="56">
        <f>IF(AC851=21,J851,0)</f>
        <v>0</v>
      </c>
      <c r="AC851" s="58">
        <v>21</v>
      </c>
      <c r="AD851" s="58">
        <f>G851*0.50771855010661</f>
        <v>0</v>
      </c>
      <c r="AE851" s="58">
        <f>G851*(1-0.50771855010661)</f>
        <v>0</v>
      </c>
      <c r="AL851" s="58">
        <f>F851*AD851</f>
        <v>0</v>
      </c>
      <c r="AM851" s="58">
        <f>F851*AE851</f>
        <v>0</v>
      </c>
      <c r="AN851" s="59" t="s">
        <v>1617</v>
      </c>
      <c r="AO851" s="59" t="s">
        <v>1631</v>
      </c>
      <c r="AP851" s="47" t="s">
        <v>1641</v>
      </c>
    </row>
    <row r="852" spans="1:42" x14ac:dyDescent="0.2">
      <c r="D852" s="60" t="s">
        <v>1296</v>
      </c>
      <c r="F852" s="61">
        <v>1</v>
      </c>
    </row>
    <row r="853" spans="1:42" x14ac:dyDescent="0.2">
      <c r="A853" s="62" t="s">
        <v>436</v>
      </c>
      <c r="B853" s="62" t="s">
        <v>1175</v>
      </c>
      <c r="C853" s="62" t="s">
        <v>1198</v>
      </c>
      <c r="D853" s="138" t="s">
        <v>1717</v>
      </c>
      <c r="E853" s="62" t="s">
        <v>1577</v>
      </c>
      <c r="F853" s="63">
        <v>1</v>
      </c>
      <c r="G853" s="63">
        <v>0</v>
      </c>
      <c r="H853" s="63">
        <f>ROUND(F853*AD853,2)</f>
        <v>0</v>
      </c>
      <c r="I853" s="63">
        <f>J853-H853</f>
        <v>0</v>
      </c>
      <c r="J853" s="63">
        <f>ROUND(F853*G853,2)</f>
        <v>0</v>
      </c>
      <c r="K853" s="63">
        <v>1.0499999999999999E-3</v>
      </c>
      <c r="L853" s="63">
        <f>F853*K853</f>
        <v>1.0499999999999999E-3</v>
      </c>
      <c r="M853" s="64" t="s">
        <v>1598</v>
      </c>
      <c r="N853" s="63">
        <f>IF(M853="5",I853,0)</f>
        <v>0</v>
      </c>
      <c r="Y853" s="63">
        <f>IF(AC853=0,J853,0)</f>
        <v>0</v>
      </c>
      <c r="Z853" s="63">
        <f>IF(AC853=15,J853,0)</f>
        <v>0</v>
      </c>
      <c r="AA853" s="63">
        <f>IF(AC853=21,J853,0)</f>
        <v>0</v>
      </c>
      <c r="AC853" s="58">
        <v>21</v>
      </c>
      <c r="AD853" s="58">
        <f>G853*1</f>
        <v>0</v>
      </c>
      <c r="AE853" s="58">
        <f>G853*(1-1)</f>
        <v>0</v>
      </c>
      <c r="AL853" s="58">
        <f>F853*AD853</f>
        <v>0</v>
      </c>
      <c r="AM853" s="58">
        <f>F853*AE853</f>
        <v>0</v>
      </c>
      <c r="AN853" s="59" t="s">
        <v>1617</v>
      </c>
      <c r="AO853" s="59" t="s">
        <v>1631</v>
      </c>
      <c r="AP853" s="47" t="s">
        <v>1641</v>
      </c>
    </row>
    <row r="854" spans="1:42" x14ac:dyDescent="0.2">
      <c r="D854" s="60" t="s">
        <v>1296</v>
      </c>
      <c r="F854" s="61">
        <v>1</v>
      </c>
    </row>
    <row r="855" spans="1:42" x14ac:dyDescent="0.2">
      <c r="A855" s="62" t="s">
        <v>437</v>
      </c>
      <c r="B855" s="62" t="s">
        <v>1175</v>
      </c>
      <c r="C855" s="62" t="s">
        <v>1199</v>
      </c>
      <c r="D855" s="62" t="s">
        <v>1299</v>
      </c>
      <c r="E855" s="62" t="s">
        <v>1577</v>
      </c>
      <c r="F855" s="63">
        <v>1</v>
      </c>
      <c r="G855" s="63">
        <v>0</v>
      </c>
      <c r="H855" s="63">
        <f>ROUND(F855*AD855,2)</f>
        <v>0</v>
      </c>
      <c r="I855" s="63">
        <f>J855-H855</f>
        <v>0</v>
      </c>
      <c r="J855" s="63">
        <f>ROUND(F855*G855,2)</f>
        <v>0</v>
      </c>
      <c r="K855" s="63">
        <v>7.3999999999999999E-4</v>
      </c>
      <c r="L855" s="63">
        <f>F855*K855</f>
        <v>7.3999999999999999E-4</v>
      </c>
      <c r="M855" s="64" t="s">
        <v>1598</v>
      </c>
      <c r="N855" s="63">
        <f>IF(M855="5",I855,0)</f>
        <v>0</v>
      </c>
      <c r="Y855" s="63">
        <f>IF(AC855=0,J855,0)</f>
        <v>0</v>
      </c>
      <c r="Z855" s="63">
        <f>IF(AC855=15,J855,0)</f>
        <v>0</v>
      </c>
      <c r="AA855" s="63">
        <f>IF(AC855=21,J855,0)</f>
        <v>0</v>
      </c>
      <c r="AC855" s="58">
        <v>21</v>
      </c>
      <c r="AD855" s="58">
        <f>G855*1</f>
        <v>0</v>
      </c>
      <c r="AE855" s="58">
        <f>G855*(1-1)</f>
        <v>0</v>
      </c>
      <c r="AL855" s="58">
        <f>F855*AD855</f>
        <v>0</v>
      </c>
      <c r="AM855" s="58">
        <f>F855*AE855</f>
        <v>0</v>
      </c>
      <c r="AN855" s="59" t="s">
        <v>1617</v>
      </c>
      <c r="AO855" s="59" t="s">
        <v>1631</v>
      </c>
      <c r="AP855" s="47" t="s">
        <v>1641</v>
      </c>
    </row>
    <row r="856" spans="1:42" x14ac:dyDescent="0.2">
      <c r="D856" s="60" t="s">
        <v>1296</v>
      </c>
      <c r="F856" s="61">
        <v>1</v>
      </c>
    </row>
    <row r="857" spans="1:42" x14ac:dyDescent="0.2">
      <c r="A857" s="55" t="s">
        <v>438</v>
      </c>
      <c r="B857" s="55" t="s">
        <v>1175</v>
      </c>
      <c r="C857" s="55" t="s">
        <v>1200</v>
      </c>
      <c r="D857" s="55" t="s">
        <v>1300</v>
      </c>
      <c r="E857" s="55" t="s">
        <v>1578</v>
      </c>
      <c r="F857" s="56">
        <v>1</v>
      </c>
      <c r="G857" s="56">
        <v>0</v>
      </c>
      <c r="H857" s="56">
        <f>ROUND(F857*AD857,2)</f>
        <v>0</v>
      </c>
      <c r="I857" s="56">
        <f>J857-H857</f>
        <v>0</v>
      </c>
      <c r="J857" s="56">
        <f>ROUND(F857*G857,2)</f>
        <v>0</v>
      </c>
      <c r="K857" s="56">
        <v>4.0000000000000001E-3</v>
      </c>
      <c r="L857" s="56">
        <f>F857*K857</f>
        <v>4.0000000000000001E-3</v>
      </c>
      <c r="M857" s="57" t="s">
        <v>7</v>
      </c>
      <c r="N857" s="56">
        <f>IF(M857="5",I857,0)</f>
        <v>0</v>
      </c>
      <c r="Y857" s="56">
        <f>IF(AC857=0,J857,0)</f>
        <v>0</v>
      </c>
      <c r="Z857" s="56">
        <f>IF(AC857=15,J857,0)</f>
        <v>0</v>
      </c>
      <c r="AA857" s="56">
        <f>IF(AC857=21,J857,0)</f>
        <v>0</v>
      </c>
      <c r="AC857" s="58">
        <v>21</v>
      </c>
      <c r="AD857" s="58">
        <f>G857*0.62904717853839</f>
        <v>0</v>
      </c>
      <c r="AE857" s="58">
        <f>G857*(1-0.62904717853839)</f>
        <v>0</v>
      </c>
      <c r="AL857" s="58">
        <f>F857*AD857</f>
        <v>0</v>
      </c>
      <c r="AM857" s="58">
        <f>F857*AE857</f>
        <v>0</v>
      </c>
      <c r="AN857" s="59" t="s">
        <v>1617</v>
      </c>
      <c r="AO857" s="59" t="s">
        <v>1631</v>
      </c>
      <c r="AP857" s="47" t="s">
        <v>1641</v>
      </c>
    </row>
    <row r="858" spans="1:42" x14ac:dyDescent="0.2">
      <c r="D858" s="60" t="s">
        <v>1296</v>
      </c>
      <c r="F858" s="61">
        <v>1</v>
      </c>
    </row>
    <row r="859" spans="1:42" x14ac:dyDescent="0.2">
      <c r="A859" s="62" t="s">
        <v>439</v>
      </c>
      <c r="B859" s="62" t="s">
        <v>1175</v>
      </c>
      <c r="C859" s="62" t="s">
        <v>1201</v>
      </c>
      <c r="D859" s="139" t="s">
        <v>1718</v>
      </c>
      <c r="E859" s="62" t="s">
        <v>1577</v>
      </c>
      <c r="F859" s="63">
        <v>1</v>
      </c>
      <c r="G859" s="63">
        <v>0</v>
      </c>
      <c r="H859" s="63">
        <f>ROUND(F859*AD859,2)</f>
        <v>0</v>
      </c>
      <c r="I859" s="63">
        <f>J859-H859</f>
        <v>0</v>
      </c>
      <c r="J859" s="63">
        <f>ROUND(F859*G859,2)</f>
        <v>0</v>
      </c>
      <c r="K859" s="63">
        <v>1.4500000000000001E-2</v>
      </c>
      <c r="L859" s="63">
        <f>F859*K859</f>
        <v>1.4500000000000001E-2</v>
      </c>
      <c r="M859" s="64" t="s">
        <v>1598</v>
      </c>
      <c r="N859" s="63">
        <f>IF(M859="5",I859,0)</f>
        <v>0</v>
      </c>
      <c r="Y859" s="63">
        <f>IF(AC859=0,J859,0)</f>
        <v>0</v>
      </c>
      <c r="Z859" s="63">
        <f>IF(AC859=15,J859,0)</f>
        <v>0</v>
      </c>
      <c r="AA859" s="63">
        <f>IF(AC859=21,J859,0)</f>
        <v>0</v>
      </c>
      <c r="AC859" s="58">
        <v>21</v>
      </c>
      <c r="AD859" s="58">
        <f>G859*1</f>
        <v>0</v>
      </c>
      <c r="AE859" s="58">
        <f>G859*(1-1)</f>
        <v>0</v>
      </c>
      <c r="AL859" s="58">
        <f>F859*AD859</f>
        <v>0</v>
      </c>
      <c r="AM859" s="58">
        <f>F859*AE859</f>
        <v>0</v>
      </c>
      <c r="AN859" s="59" t="s">
        <v>1617</v>
      </c>
      <c r="AO859" s="59" t="s">
        <v>1631</v>
      </c>
      <c r="AP859" s="47" t="s">
        <v>1641</v>
      </c>
    </row>
    <row r="860" spans="1:42" x14ac:dyDescent="0.2">
      <c r="D860" s="60" t="s">
        <v>1296</v>
      </c>
      <c r="F860" s="61">
        <v>1</v>
      </c>
    </row>
    <row r="861" spans="1:42" x14ac:dyDescent="0.2">
      <c r="A861" s="62" t="s">
        <v>440</v>
      </c>
      <c r="B861" s="62" t="s">
        <v>1175</v>
      </c>
      <c r="C861" s="62" t="s">
        <v>1202</v>
      </c>
      <c r="D861" s="62" t="s">
        <v>1703</v>
      </c>
      <c r="E861" s="62" t="s">
        <v>1577</v>
      </c>
      <c r="F861" s="63">
        <v>1</v>
      </c>
      <c r="G861" s="63">
        <v>0</v>
      </c>
      <c r="H861" s="63">
        <f>ROUND(F861*AD861,2)</f>
        <v>0</v>
      </c>
      <c r="I861" s="63">
        <f>J861-H861</f>
        <v>0</v>
      </c>
      <c r="J861" s="63">
        <f>ROUND(F861*G861,2)</f>
        <v>0</v>
      </c>
      <c r="K861" s="63">
        <v>1E-3</v>
      </c>
      <c r="L861" s="63">
        <f>F861*K861</f>
        <v>1E-3</v>
      </c>
      <c r="M861" s="64" t="s">
        <v>1598</v>
      </c>
      <c r="N861" s="63">
        <f>IF(M861="5",I861,0)</f>
        <v>0</v>
      </c>
      <c r="Y861" s="63">
        <f>IF(AC861=0,J861,0)</f>
        <v>0</v>
      </c>
      <c r="Z861" s="63">
        <f>IF(AC861=15,J861,0)</f>
        <v>0</v>
      </c>
      <c r="AA861" s="63">
        <f>IF(AC861=21,J861,0)</f>
        <v>0</v>
      </c>
      <c r="AC861" s="58">
        <v>21</v>
      </c>
      <c r="AD861" s="58">
        <f>G861*1</f>
        <v>0</v>
      </c>
      <c r="AE861" s="58">
        <f>G861*(1-1)</f>
        <v>0</v>
      </c>
      <c r="AL861" s="58">
        <f>F861*AD861</f>
        <v>0</v>
      </c>
      <c r="AM861" s="58">
        <f>F861*AE861</f>
        <v>0</v>
      </c>
      <c r="AN861" s="59" t="s">
        <v>1617</v>
      </c>
      <c r="AO861" s="59" t="s">
        <v>1631</v>
      </c>
      <c r="AP861" s="47" t="s">
        <v>1641</v>
      </c>
    </row>
    <row r="862" spans="1:42" x14ac:dyDescent="0.2">
      <c r="D862" s="60" t="s">
        <v>1296</v>
      </c>
      <c r="F862" s="61">
        <v>1</v>
      </c>
    </row>
    <row r="863" spans="1:42" x14ac:dyDescent="0.2">
      <c r="A863" s="55" t="s">
        <v>441</v>
      </c>
      <c r="B863" s="55" t="s">
        <v>1175</v>
      </c>
      <c r="C863" s="55" t="s">
        <v>1262</v>
      </c>
      <c r="D863" s="55" t="s">
        <v>1381</v>
      </c>
      <c r="E863" s="55" t="s">
        <v>1578</v>
      </c>
      <c r="F863" s="56">
        <v>1</v>
      </c>
      <c r="G863" s="56">
        <v>0</v>
      </c>
      <c r="H863" s="56">
        <f>ROUND(F863*AD863,2)</f>
        <v>0</v>
      </c>
      <c r="I863" s="56">
        <f>J863-H863</f>
        <v>0</v>
      </c>
      <c r="J863" s="56">
        <f>ROUND(F863*G863,2)</f>
        <v>0</v>
      </c>
      <c r="K863" s="56">
        <v>1.7000000000000001E-4</v>
      </c>
      <c r="L863" s="56">
        <f>F863*K863</f>
        <v>1.7000000000000001E-4</v>
      </c>
      <c r="M863" s="57" t="s">
        <v>7</v>
      </c>
      <c r="N863" s="56">
        <f>IF(M863="5",I863,0)</f>
        <v>0</v>
      </c>
      <c r="Y863" s="56">
        <f>IF(AC863=0,J863,0)</f>
        <v>0</v>
      </c>
      <c r="Z863" s="56">
        <f>IF(AC863=15,J863,0)</f>
        <v>0</v>
      </c>
      <c r="AA863" s="56">
        <f>IF(AC863=21,J863,0)</f>
        <v>0</v>
      </c>
      <c r="AC863" s="58">
        <v>21</v>
      </c>
      <c r="AD863" s="58">
        <f>G863*0.503959731543624</f>
        <v>0</v>
      </c>
      <c r="AE863" s="58">
        <f>G863*(1-0.503959731543624)</f>
        <v>0</v>
      </c>
      <c r="AL863" s="58">
        <f>F863*AD863</f>
        <v>0</v>
      </c>
      <c r="AM863" s="58">
        <f>F863*AE863</f>
        <v>0</v>
      </c>
      <c r="AN863" s="59" t="s">
        <v>1617</v>
      </c>
      <c r="AO863" s="59" t="s">
        <v>1631</v>
      </c>
      <c r="AP863" s="47" t="s">
        <v>1641</v>
      </c>
    </row>
    <row r="864" spans="1:42" x14ac:dyDescent="0.2">
      <c r="D864" s="60" t="s">
        <v>1296</v>
      </c>
      <c r="F864" s="61">
        <v>1</v>
      </c>
    </row>
    <row r="865" spans="1:42" x14ac:dyDescent="0.2">
      <c r="A865" s="55" t="s">
        <v>442</v>
      </c>
      <c r="B865" s="55" t="s">
        <v>1175</v>
      </c>
      <c r="C865" s="55" t="s">
        <v>1263</v>
      </c>
      <c r="D865" s="140" t="s">
        <v>1719</v>
      </c>
      <c r="E865" s="55" t="s">
        <v>1579</v>
      </c>
      <c r="F865" s="56">
        <v>0.65</v>
      </c>
      <c r="G865" s="56">
        <v>0</v>
      </c>
      <c r="H865" s="56">
        <f>ROUND(F865*AD865,2)</f>
        <v>0</v>
      </c>
      <c r="I865" s="56">
        <f>J865-H865</f>
        <v>0</v>
      </c>
      <c r="J865" s="56">
        <f>ROUND(F865*G865,2)</f>
        <v>0</v>
      </c>
      <c r="K865" s="56">
        <v>8.9999999999999993E-3</v>
      </c>
      <c r="L865" s="56">
        <f>F865*K865</f>
        <v>5.8500000000000002E-3</v>
      </c>
      <c r="M865" s="57" t="s">
        <v>7</v>
      </c>
      <c r="N865" s="56">
        <f>IF(M865="5",I865,0)</f>
        <v>0</v>
      </c>
      <c r="Y865" s="56">
        <f>IF(AC865=0,J865,0)</f>
        <v>0</v>
      </c>
      <c r="Z865" s="56">
        <f>IF(AC865=15,J865,0)</f>
        <v>0</v>
      </c>
      <c r="AA865" s="56">
        <f>IF(AC865=21,J865,0)</f>
        <v>0</v>
      </c>
      <c r="AC865" s="58">
        <v>21</v>
      </c>
      <c r="AD865" s="58">
        <f>G865*1</f>
        <v>0</v>
      </c>
      <c r="AE865" s="58">
        <f>G865*(1-1)</f>
        <v>0</v>
      </c>
      <c r="AL865" s="58">
        <f>F865*AD865</f>
        <v>0</v>
      </c>
      <c r="AM865" s="58">
        <f>F865*AE865</f>
        <v>0</v>
      </c>
      <c r="AN865" s="59" t="s">
        <v>1617</v>
      </c>
      <c r="AO865" s="59" t="s">
        <v>1631</v>
      </c>
      <c r="AP865" s="47" t="s">
        <v>1641</v>
      </c>
    </row>
    <row r="866" spans="1:42" x14ac:dyDescent="0.2">
      <c r="D866" s="60" t="s">
        <v>1351</v>
      </c>
      <c r="F866" s="61">
        <v>0.65</v>
      </c>
    </row>
    <row r="867" spans="1:42" x14ac:dyDescent="0.2">
      <c r="A867" s="55" t="s">
        <v>443</v>
      </c>
      <c r="B867" s="55" t="s">
        <v>1175</v>
      </c>
      <c r="C867" s="55" t="s">
        <v>1264</v>
      </c>
      <c r="D867" s="55" t="s">
        <v>1704</v>
      </c>
      <c r="E867" s="55" t="s">
        <v>1577</v>
      </c>
      <c r="F867" s="56">
        <v>1</v>
      </c>
      <c r="G867" s="56">
        <v>0</v>
      </c>
      <c r="H867" s="56">
        <f>ROUND(F867*AD867,2)</f>
        <v>0</v>
      </c>
      <c r="I867" s="56">
        <f>J867-H867</f>
        <v>0</v>
      </c>
      <c r="J867" s="56">
        <f>ROUND(F867*G867,2)</f>
        <v>0</v>
      </c>
      <c r="K867" s="56">
        <v>7.0000000000000001E-3</v>
      </c>
      <c r="L867" s="56">
        <f>F867*K867</f>
        <v>7.0000000000000001E-3</v>
      </c>
      <c r="M867" s="57" t="s">
        <v>7</v>
      </c>
      <c r="N867" s="56">
        <f>IF(M867="5",I867,0)</f>
        <v>0</v>
      </c>
      <c r="Y867" s="56">
        <f>IF(AC867=0,J867,0)</f>
        <v>0</v>
      </c>
      <c r="Z867" s="56">
        <f>IF(AC867=15,J867,0)</f>
        <v>0</v>
      </c>
      <c r="AA867" s="56">
        <f>IF(AC867=21,J867,0)</f>
        <v>0</v>
      </c>
      <c r="AC867" s="58">
        <v>21</v>
      </c>
      <c r="AD867" s="58">
        <f>G867*1</f>
        <v>0</v>
      </c>
      <c r="AE867" s="58">
        <f>G867*(1-1)</f>
        <v>0</v>
      </c>
      <c r="AL867" s="58">
        <f>F867*AD867</f>
        <v>0</v>
      </c>
      <c r="AM867" s="58">
        <f>F867*AE867</f>
        <v>0</v>
      </c>
      <c r="AN867" s="59" t="s">
        <v>1617</v>
      </c>
      <c r="AO867" s="59" t="s">
        <v>1631</v>
      </c>
      <c r="AP867" s="47" t="s">
        <v>1641</v>
      </c>
    </row>
    <row r="868" spans="1:42" x14ac:dyDescent="0.2">
      <c r="D868" s="60" t="s">
        <v>1296</v>
      </c>
      <c r="F868" s="61">
        <v>1</v>
      </c>
    </row>
    <row r="869" spans="1:42" x14ac:dyDescent="0.2">
      <c r="A869" s="55" t="s">
        <v>444</v>
      </c>
      <c r="B869" s="55" t="s">
        <v>1175</v>
      </c>
      <c r="C869" s="55" t="s">
        <v>1265</v>
      </c>
      <c r="D869" s="141" t="s">
        <v>1720</v>
      </c>
      <c r="E869" s="55" t="s">
        <v>1577</v>
      </c>
      <c r="F869" s="56">
        <v>1</v>
      </c>
      <c r="G869" s="56">
        <v>0</v>
      </c>
      <c r="H869" s="56">
        <f>ROUND(F869*AD869,2)</f>
        <v>0</v>
      </c>
      <c r="I869" s="56">
        <f>J869-H869</f>
        <v>0</v>
      </c>
      <c r="J869" s="56">
        <f>ROUND(F869*G869,2)</f>
        <v>0</v>
      </c>
      <c r="K869" s="56">
        <v>2.7999999999999998E-4</v>
      </c>
      <c r="L869" s="56">
        <f>F869*K869</f>
        <v>2.7999999999999998E-4</v>
      </c>
      <c r="M869" s="57" t="s">
        <v>7</v>
      </c>
      <c r="N869" s="56">
        <f>IF(M869="5",I869,0)</f>
        <v>0</v>
      </c>
      <c r="Y869" s="56">
        <f>IF(AC869=0,J869,0)</f>
        <v>0</v>
      </c>
      <c r="Z869" s="56">
        <f>IF(AC869=15,J869,0)</f>
        <v>0</v>
      </c>
      <c r="AA869" s="56">
        <f>IF(AC869=21,J869,0)</f>
        <v>0</v>
      </c>
      <c r="AC869" s="58">
        <v>21</v>
      </c>
      <c r="AD869" s="58">
        <f>G869*1</f>
        <v>0</v>
      </c>
      <c r="AE869" s="58">
        <f>G869*(1-1)</f>
        <v>0</v>
      </c>
      <c r="AL869" s="58">
        <f>F869*AD869</f>
        <v>0</v>
      </c>
      <c r="AM869" s="58">
        <f>F869*AE869</f>
        <v>0</v>
      </c>
      <c r="AN869" s="59" t="s">
        <v>1617</v>
      </c>
      <c r="AO869" s="59" t="s">
        <v>1631</v>
      </c>
      <c r="AP869" s="47" t="s">
        <v>1641</v>
      </c>
    </row>
    <row r="870" spans="1:42" x14ac:dyDescent="0.2">
      <c r="D870" s="60" t="s">
        <v>1296</v>
      </c>
      <c r="F870" s="61">
        <v>1</v>
      </c>
    </row>
    <row r="871" spans="1:42" x14ac:dyDescent="0.2">
      <c r="A871" s="55" t="s">
        <v>445</v>
      </c>
      <c r="B871" s="55" t="s">
        <v>1175</v>
      </c>
      <c r="C871" s="55" t="s">
        <v>1266</v>
      </c>
      <c r="D871" s="142" t="s">
        <v>1721</v>
      </c>
      <c r="E871" s="55" t="s">
        <v>1577</v>
      </c>
      <c r="F871" s="56">
        <v>1</v>
      </c>
      <c r="G871" s="56">
        <v>0</v>
      </c>
      <c r="H871" s="56">
        <f>ROUND(F871*AD871,2)</f>
        <v>0</v>
      </c>
      <c r="I871" s="56">
        <f>J871-H871</f>
        <v>0</v>
      </c>
      <c r="J871" s="56">
        <f>ROUND(F871*G871,2)</f>
        <v>0</v>
      </c>
      <c r="K871" s="56">
        <v>1.1000000000000001E-3</v>
      </c>
      <c r="L871" s="56">
        <f>F871*K871</f>
        <v>1.1000000000000001E-3</v>
      </c>
      <c r="M871" s="57" t="s">
        <v>7</v>
      </c>
      <c r="N871" s="56">
        <f>IF(M871="5",I871,0)</f>
        <v>0</v>
      </c>
      <c r="Y871" s="56">
        <f>IF(AC871=0,J871,0)</f>
        <v>0</v>
      </c>
      <c r="Z871" s="56">
        <f>IF(AC871=15,J871,0)</f>
        <v>0</v>
      </c>
      <c r="AA871" s="56">
        <f>IF(AC871=21,J871,0)</f>
        <v>0</v>
      </c>
      <c r="AC871" s="58">
        <v>21</v>
      </c>
      <c r="AD871" s="58">
        <f>G871*1</f>
        <v>0</v>
      </c>
      <c r="AE871" s="58">
        <f>G871*(1-1)</f>
        <v>0</v>
      </c>
      <c r="AL871" s="58">
        <f>F871*AD871</f>
        <v>0</v>
      </c>
      <c r="AM871" s="58">
        <f>F871*AE871</f>
        <v>0</v>
      </c>
      <c r="AN871" s="59" t="s">
        <v>1617</v>
      </c>
      <c r="AO871" s="59" t="s">
        <v>1631</v>
      </c>
      <c r="AP871" s="47" t="s">
        <v>1641</v>
      </c>
    </row>
    <row r="872" spans="1:42" x14ac:dyDescent="0.2">
      <c r="D872" s="60" t="s">
        <v>1296</v>
      </c>
      <c r="F872" s="61">
        <v>1</v>
      </c>
    </row>
    <row r="873" spans="1:42" x14ac:dyDescent="0.2">
      <c r="A873" s="55" t="s">
        <v>446</v>
      </c>
      <c r="B873" s="55" t="s">
        <v>1175</v>
      </c>
      <c r="C873" s="55" t="s">
        <v>1267</v>
      </c>
      <c r="D873" s="55" t="s">
        <v>1383</v>
      </c>
      <c r="E873" s="55" t="s">
        <v>1577</v>
      </c>
      <c r="F873" s="56">
        <v>1</v>
      </c>
      <c r="G873" s="56">
        <v>0</v>
      </c>
      <c r="H873" s="56">
        <f>ROUND(F873*AD873,2)</f>
        <v>0</v>
      </c>
      <c r="I873" s="56">
        <f>J873-H873</f>
        <v>0</v>
      </c>
      <c r="J873" s="56">
        <f>ROUND(F873*G873,2)</f>
        <v>0</v>
      </c>
      <c r="K873" s="56">
        <v>1.2999999999999999E-4</v>
      </c>
      <c r="L873" s="56">
        <f>F873*K873</f>
        <v>1.2999999999999999E-4</v>
      </c>
      <c r="M873" s="57" t="s">
        <v>7</v>
      </c>
      <c r="N873" s="56">
        <f>IF(M873="5",I873,0)</f>
        <v>0</v>
      </c>
      <c r="Y873" s="56">
        <f>IF(AC873=0,J873,0)</f>
        <v>0</v>
      </c>
      <c r="Z873" s="56">
        <f>IF(AC873=15,J873,0)</f>
        <v>0</v>
      </c>
      <c r="AA873" s="56">
        <f>IF(AC873=21,J873,0)</f>
        <v>0</v>
      </c>
      <c r="AC873" s="58">
        <v>21</v>
      </c>
      <c r="AD873" s="58">
        <f>G873*0.234411764705882</f>
        <v>0</v>
      </c>
      <c r="AE873" s="58">
        <f>G873*(1-0.234411764705882)</f>
        <v>0</v>
      </c>
      <c r="AL873" s="58">
        <f>F873*AD873</f>
        <v>0</v>
      </c>
      <c r="AM873" s="58">
        <f>F873*AE873</f>
        <v>0</v>
      </c>
      <c r="AN873" s="59" t="s">
        <v>1617</v>
      </c>
      <c r="AO873" s="59" t="s">
        <v>1631</v>
      </c>
      <c r="AP873" s="47" t="s">
        <v>1641</v>
      </c>
    </row>
    <row r="874" spans="1:42" x14ac:dyDescent="0.2">
      <c r="D874" s="60" t="s">
        <v>1296</v>
      </c>
      <c r="F874" s="61">
        <v>1</v>
      </c>
    </row>
    <row r="875" spans="1:42" x14ac:dyDescent="0.2">
      <c r="A875" s="55" t="s">
        <v>447</v>
      </c>
      <c r="B875" s="55" t="s">
        <v>1175</v>
      </c>
      <c r="C875" s="55" t="s">
        <v>1268</v>
      </c>
      <c r="D875" s="143" t="s">
        <v>1722</v>
      </c>
      <c r="E875" s="55" t="s">
        <v>1577</v>
      </c>
      <c r="F875" s="56">
        <v>1</v>
      </c>
      <c r="G875" s="56">
        <v>0</v>
      </c>
      <c r="H875" s="56">
        <f>ROUND(F875*AD875,2)</f>
        <v>0</v>
      </c>
      <c r="I875" s="56">
        <f>J875-H875</f>
        <v>0</v>
      </c>
      <c r="J875" s="56">
        <f>ROUND(F875*G875,2)</f>
        <v>0</v>
      </c>
      <c r="K875" s="56">
        <v>6.9999999999999999E-4</v>
      </c>
      <c r="L875" s="56">
        <f>F875*K875</f>
        <v>6.9999999999999999E-4</v>
      </c>
      <c r="M875" s="57" t="s">
        <v>7</v>
      </c>
      <c r="N875" s="56">
        <f>IF(M875="5",I875,0)</f>
        <v>0</v>
      </c>
      <c r="Y875" s="56">
        <f>IF(AC875=0,J875,0)</f>
        <v>0</v>
      </c>
      <c r="Z875" s="56">
        <f>IF(AC875=15,J875,0)</f>
        <v>0</v>
      </c>
      <c r="AA875" s="56">
        <f>IF(AC875=21,J875,0)</f>
        <v>0</v>
      </c>
      <c r="AC875" s="58">
        <v>21</v>
      </c>
      <c r="AD875" s="58">
        <f>G875*1</f>
        <v>0</v>
      </c>
      <c r="AE875" s="58">
        <f>G875*(1-1)</f>
        <v>0</v>
      </c>
      <c r="AL875" s="58">
        <f>F875*AD875</f>
        <v>0</v>
      </c>
      <c r="AM875" s="58">
        <f>F875*AE875</f>
        <v>0</v>
      </c>
      <c r="AN875" s="59" t="s">
        <v>1617</v>
      </c>
      <c r="AO875" s="59" t="s">
        <v>1631</v>
      </c>
      <c r="AP875" s="47" t="s">
        <v>1641</v>
      </c>
    </row>
    <row r="876" spans="1:42" x14ac:dyDescent="0.2">
      <c r="D876" s="60" t="s">
        <v>1296</v>
      </c>
      <c r="F876" s="61">
        <v>1</v>
      </c>
    </row>
    <row r="877" spans="1:42" x14ac:dyDescent="0.2">
      <c r="A877" s="55" t="s">
        <v>448</v>
      </c>
      <c r="B877" s="55" t="s">
        <v>1175</v>
      </c>
      <c r="C877" s="55" t="s">
        <v>1209</v>
      </c>
      <c r="D877" s="55" t="s">
        <v>1301</v>
      </c>
      <c r="E877" s="55" t="s">
        <v>1575</v>
      </c>
      <c r="F877" s="56">
        <v>1E-3</v>
      </c>
      <c r="G877" s="56">
        <v>0</v>
      </c>
      <c r="H877" s="56">
        <f>ROUND(F877*AD877,2)</f>
        <v>0</v>
      </c>
      <c r="I877" s="56">
        <f>J877-H877</f>
        <v>0</v>
      </c>
      <c r="J877" s="56">
        <f>ROUND(F877*G877,2)</f>
        <v>0</v>
      </c>
      <c r="K877" s="56">
        <v>0</v>
      </c>
      <c r="L877" s="56">
        <f>F877*K877</f>
        <v>0</v>
      </c>
      <c r="M877" s="57" t="s">
        <v>11</v>
      </c>
      <c r="N877" s="56">
        <f>IF(M877="5",I877,0)</f>
        <v>0</v>
      </c>
      <c r="Y877" s="56">
        <f>IF(AC877=0,J877,0)</f>
        <v>0</v>
      </c>
      <c r="Z877" s="56">
        <f>IF(AC877=15,J877,0)</f>
        <v>0</v>
      </c>
      <c r="AA877" s="56">
        <f>IF(AC877=21,J877,0)</f>
        <v>0</v>
      </c>
      <c r="AC877" s="58">
        <v>21</v>
      </c>
      <c r="AD877" s="58">
        <f>G877*0</f>
        <v>0</v>
      </c>
      <c r="AE877" s="58">
        <f>G877*(1-0)</f>
        <v>0</v>
      </c>
      <c r="AL877" s="58">
        <f>F877*AD877</f>
        <v>0</v>
      </c>
      <c r="AM877" s="58">
        <f>F877*AE877</f>
        <v>0</v>
      </c>
      <c r="AN877" s="59" t="s">
        <v>1617</v>
      </c>
      <c r="AO877" s="59" t="s">
        <v>1631</v>
      </c>
      <c r="AP877" s="47" t="s">
        <v>1641</v>
      </c>
    </row>
    <row r="878" spans="1:42" x14ac:dyDescent="0.2">
      <c r="A878" s="52"/>
      <c r="B878" s="53" t="s">
        <v>1175</v>
      </c>
      <c r="C878" s="53" t="s">
        <v>765</v>
      </c>
      <c r="D878" s="248" t="s">
        <v>1304</v>
      </c>
      <c r="E878" s="249"/>
      <c r="F878" s="249"/>
      <c r="G878" s="249"/>
      <c r="H878" s="54">
        <f>SUM(H879:H885)</f>
        <v>0</v>
      </c>
      <c r="I878" s="54">
        <f>SUM(I879:I885)</f>
        <v>0</v>
      </c>
      <c r="J878" s="54">
        <f>H878+I878</f>
        <v>0</v>
      </c>
      <c r="K878" s="47"/>
      <c r="L878" s="54">
        <f>SUM(L879:L885)</f>
        <v>5.6483999999999999E-2</v>
      </c>
      <c r="O878" s="54">
        <f>IF(P878="PR",J878,SUM(N879:N885))</f>
        <v>0</v>
      </c>
      <c r="P878" s="47" t="s">
        <v>1602</v>
      </c>
      <c r="Q878" s="54">
        <f>IF(P878="HS",H878,0)</f>
        <v>0</v>
      </c>
      <c r="R878" s="54">
        <f>IF(P878="HS",I878-O878,0)</f>
        <v>0</v>
      </c>
      <c r="S878" s="54">
        <f>IF(P878="PS",H878,0)</f>
        <v>0</v>
      </c>
      <c r="T878" s="54">
        <f>IF(P878="PS",I878-O878,0)</f>
        <v>0</v>
      </c>
      <c r="U878" s="54">
        <f>IF(P878="MP",H878,0)</f>
        <v>0</v>
      </c>
      <c r="V878" s="54">
        <f>IF(P878="MP",I878-O878,0)</f>
        <v>0</v>
      </c>
      <c r="W878" s="54">
        <f>IF(P878="OM",H878,0)</f>
        <v>0</v>
      </c>
      <c r="X878" s="47" t="s">
        <v>1175</v>
      </c>
      <c r="AH878" s="54">
        <f>SUM(Y879:Y885)</f>
        <v>0</v>
      </c>
      <c r="AI878" s="54">
        <f>SUM(Z879:Z885)</f>
        <v>0</v>
      </c>
      <c r="AJ878" s="54">
        <f>SUM(AA879:AA885)</f>
        <v>0</v>
      </c>
    </row>
    <row r="879" spans="1:42" x14ac:dyDescent="0.2">
      <c r="A879" s="55" t="s">
        <v>449</v>
      </c>
      <c r="B879" s="55" t="s">
        <v>1175</v>
      </c>
      <c r="C879" s="55" t="s">
        <v>1272</v>
      </c>
      <c r="D879" s="144" t="s">
        <v>1723</v>
      </c>
      <c r="E879" s="55" t="s">
        <v>1574</v>
      </c>
      <c r="F879" s="56">
        <v>2.68</v>
      </c>
      <c r="G879" s="56">
        <v>0</v>
      </c>
      <c r="H879" s="56">
        <f>ROUND(F879*AD879,2)</f>
        <v>0</v>
      </c>
      <c r="I879" s="56">
        <f>J879-H879</f>
        <v>0</v>
      </c>
      <c r="J879" s="56">
        <f>ROUND(F879*G879,2)</f>
        <v>0</v>
      </c>
      <c r="K879" s="56">
        <v>3.5000000000000001E-3</v>
      </c>
      <c r="L879" s="56">
        <f>F879*K879</f>
        <v>9.3800000000000012E-3</v>
      </c>
      <c r="M879" s="57" t="s">
        <v>7</v>
      </c>
      <c r="N879" s="56">
        <f>IF(M879="5",I879,0)</f>
        <v>0</v>
      </c>
      <c r="Y879" s="56">
        <f>IF(AC879=0,J879,0)</f>
        <v>0</v>
      </c>
      <c r="Z879" s="56">
        <f>IF(AC879=15,J879,0)</f>
        <v>0</v>
      </c>
      <c r="AA879" s="56">
        <f>IF(AC879=21,J879,0)</f>
        <v>0</v>
      </c>
      <c r="AC879" s="58">
        <v>21</v>
      </c>
      <c r="AD879" s="58">
        <f>G879*0.372054263565891</f>
        <v>0</v>
      </c>
      <c r="AE879" s="58">
        <f>G879*(1-0.372054263565891)</f>
        <v>0</v>
      </c>
      <c r="AL879" s="58">
        <f>F879*AD879</f>
        <v>0</v>
      </c>
      <c r="AM879" s="58">
        <f>F879*AE879</f>
        <v>0</v>
      </c>
      <c r="AN879" s="59" t="s">
        <v>1618</v>
      </c>
      <c r="AO879" s="59" t="s">
        <v>1632</v>
      </c>
      <c r="AP879" s="47" t="s">
        <v>1641</v>
      </c>
    </row>
    <row r="880" spans="1:42" x14ac:dyDescent="0.2">
      <c r="D880" s="60" t="s">
        <v>1479</v>
      </c>
      <c r="F880" s="61">
        <v>2.68</v>
      </c>
    </row>
    <row r="881" spans="1:42" x14ac:dyDescent="0.2">
      <c r="A881" s="55" t="s">
        <v>450</v>
      </c>
      <c r="B881" s="55" t="s">
        <v>1175</v>
      </c>
      <c r="C881" s="55" t="s">
        <v>1211</v>
      </c>
      <c r="D881" s="55" t="s">
        <v>1306</v>
      </c>
      <c r="E881" s="55" t="s">
        <v>1574</v>
      </c>
      <c r="F881" s="56">
        <v>2.68</v>
      </c>
      <c r="G881" s="56">
        <v>0</v>
      </c>
      <c r="H881" s="56">
        <f>ROUND(F881*AD881,2)</f>
        <v>0</v>
      </c>
      <c r="I881" s="56">
        <f>J881-H881</f>
        <v>0</v>
      </c>
      <c r="J881" s="56">
        <f>ROUND(F881*G881,2)</f>
        <v>0</v>
      </c>
      <c r="K881" s="56">
        <v>8.0000000000000004E-4</v>
      </c>
      <c r="L881" s="56">
        <f>F881*K881</f>
        <v>2.1440000000000001E-3</v>
      </c>
      <c r="M881" s="57" t="s">
        <v>7</v>
      </c>
      <c r="N881" s="56">
        <f>IF(M881="5",I881,0)</f>
        <v>0</v>
      </c>
      <c r="Y881" s="56">
        <f>IF(AC881=0,J881,0)</f>
        <v>0</v>
      </c>
      <c r="Z881" s="56">
        <f>IF(AC881=15,J881,0)</f>
        <v>0</v>
      </c>
      <c r="AA881" s="56">
        <f>IF(AC881=21,J881,0)</f>
        <v>0</v>
      </c>
      <c r="AC881" s="58">
        <v>21</v>
      </c>
      <c r="AD881" s="58">
        <f>G881*1</f>
        <v>0</v>
      </c>
      <c r="AE881" s="58">
        <f>G881*(1-1)</f>
        <v>0</v>
      </c>
      <c r="AL881" s="58">
        <f>F881*AD881</f>
        <v>0</v>
      </c>
      <c r="AM881" s="58">
        <f>F881*AE881</f>
        <v>0</v>
      </c>
      <c r="AN881" s="59" t="s">
        <v>1618</v>
      </c>
      <c r="AO881" s="59" t="s">
        <v>1632</v>
      </c>
      <c r="AP881" s="47" t="s">
        <v>1641</v>
      </c>
    </row>
    <row r="882" spans="1:42" x14ac:dyDescent="0.2">
      <c r="D882" s="60" t="s">
        <v>1472</v>
      </c>
      <c r="F882" s="61">
        <v>2.68</v>
      </c>
    </row>
    <row r="883" spans="1:42" x14ac:dyDescent="0.2">
      <c r="A883" s="62" t="s">
        <v>451</v>
      </c>
      <c r="B883" s="62" t="s">
        <v>1175</v>
      </c>
      <c r="C883" s="62" t="s">
        <v>1212</v>
      </c>
      <c r="D883" s="145" t="s">
        <v>1724</v>
      </c>
      <c r="E883" s="62" t="s">
        <v>1574</v>
      </c>
      <c r="F883" s="63">
        <v>2.81</v>
      </c>
      <c r="G883" s="63">
        <v>0</v>
      </c>
      <c r="H883" s="63">
        <f>ROUND(F883*AD883,2)</f>
        <v>0</v>
      </c>
      <c r="I883" s="63">
        <f>J883-H883</f>
        <v>0</v>
      </c>
      <c r="J883" s="63">
        <f>ROUND(F883*G883,2)</f>
        <v>0</v>
      </c>
      <c r="K883" s="63">
        <v>1.6E-2</v>
      </c>
      <c r="L883" s="63">
        <f>F883*K883</f>
        <v>4.496E-2</v>
      </c>
      <c r="M883" s="64" t="s">
        <v>1598</v>
      </c>
      <c r="N883" s="63">
        <f>IF(M883="5",I883,0)</f>
        <v>0</v>
      </c>
      <c r="Y883" s="63">
        <f>IF(AC883=0,J883,0)</f>
        <v>0</v>
      </c>
      <c r="Z883" s="63">
        <f>IF(AC883=15,J883,0)</f>
        <v>0</v>
      </c>
      <c r="AA883" s="63">
        <f>IF(AC883=21,J883,0)</f>
        <v>0</v>
      </c>
      <c r="AC883" s="58">
        <v>21</v>
      </c>
      <c r="AD883" s="58">
        <f>G883*1</f>
        <v>0</v>
      </c>
      <c r="AE883" s="58">
        <f>G883*(1-1)</f>
        <v>0</v>
      </c>
      <c r="AL883" s="58">
        <f>F883*AD883</f>
        <v>0</v>
      </c>
      <c r="AM883" s="58">
        <f>F883*AE883</f>
        <v>0</v>
      </c>
      <c r="AN883" s="59" t="s">
        <v>1618</v>
      </c>
      <c r="AO883" s="59" t="s">
        <v>1632</v>
      </c>
      <c r="AP883" s="47" t="s">
        <v>1641</v>
      </c>
    </row>
    <row r="884" spans="1:42" x14ac:dyDescent="0.2">
      <c r="D884" s="60" t="s">
        <v>1480</v>
      </c>
      <c r="F884" s="61">
        <v>2.81</v>
      </c>
    </row>
    <row r="885" spans="1:42" x14ac:dyDescent="0.2">
      <c r="A885" s="55" t="s">
        <v>452</v>
      </c>
      <c r="B885" s="55" t="s">
        <v>1175</v>
      </c>
      <c r="C885" s="55" t="s">
        <v>1213</v>
      </c>
      <c r="D885" s="55" t="s">
        <v>1308</v>
      </c>
      <c r="E885" s="55" t="s">
        <v>1575</v>
      </c>
      <c r="F885" s="56">
        <v>0.06</v>
      </c>
      <c r="G885" s="56">
        <v>0</v>
      </c>
      <c r="H885" s="56">
        <f>ROUND(F885*AD885,2)</f>
        <v>0</v>
      </c>
      <c r="I885" s="56">
        <f>J885-H885</f>
        <v>0</v>
      </c>
      <c r="J885" s="56">
        <f>ROUND(F885*G885,2)</f>
        <v>0</v>
      </c>
      <c r="K885" s="56">
        <v>0</v>
      </c>
      <c r="L885" s="56">
        <f>F885*K885</f>
        <v>0</v>
      </c>
      <c r="M885" s="57" t="s">
        <v>11</v>
      </c>
      <c r="N885" s="56">
        <f>IF(M885="5",I885,0)</f>
        <v>0</v>
      </c>
      <c r="Y885" s="56">
        <f>IF(AC885=0,J885,0)</f>
        <v>0</v>
      </c>
      <c r="Z885" s="56">
        <f>IF(AC885=15,J885,0)</f>
        <v>0</v>
      </c>
      <c r="AA885" s="56">
        <f>IF(AC885=21,J885,0)</f>
        <v>0</v>
      </c>
      <c r="AC885" s="58">
        <v>21</v>
      </c>
      <c r="AD885" s="58">
        <f>G885*0</f>
        <v>0</v>
      </c>
      <c r="AE885" s="58">
        <f>G885*(1-0)</f>
        <v>0</v>
      </c>
      <c r="AL885" s="58">
        <f>F885*AD885</f>
        <v>0</v>
      </c>
      <c r="AM885" s="58">
        <f>F885*AE885</f>
        <v>0</v>
      </c>
      <c r="AN885" s="59" t="s">
        <v>1618</v>
      </c>
      <c r="AO885" s="59" t="s">
        <v>1632</v>
      </c>
      <c r="AP885" s="47" t="s">
        <v>1641</v>
      </c>
    </row>
    <row r="886" spans="1:42" x14ac:dyDescent="0.2">
      <c r="D886" s="60" t="s">
        <v>1481</v>
      </c>
      <c r="F886" s="61">
        <v>0.06</v>
      </c>
    </row>
    <row r="887" spans="1:42" x14ac:dyDescent="0.2">
      <c r="A887" s="52"/>
      <c r="B887" s="53" t="s">
        <v>1175</v>
      </c>
      <c r="C887" s="53" t="s">
        <v>775</v>
      </c>
      <c r="D887" s="248" t="s">
        <v>1310</v>
      </c>
      <c r="E887" s="249"/>
      <c r="F887" s="249"/>
      <c r="G887" s="249"/>
      <c r="H887" s="54">
        <f>SUM(H888:H908)</f>
        <v>0</v>
      </c>
      <c r="I887" s="54">
        <f>SUM(I888:I908)</f>
        <v>0</v>
      </c>
      <c r="J887" s="54">
        <f>H887+I887</f>
        <v>0</v>
      </c>
      <c r="K887" s="47"/>
      <c r="L887" s="54">
        <f>SUM(L888:L908)</f>
        <v>0.38326759999999999</v>
      </c>
      <c r="O887" s="54">
        <f>IF(P887="PR",J887,SUM(N888:N908))</f>
        <v>0</v>
      </c>
      <c r="P887" s="47" t="s">
        <v>1602</v>
      </c>
      <c r="Q887" s="54">
        <f>IF(P887="HS",H887,0)</f>
        <v>0</v>
      </c>
      <c r="R887" s="54">
        <f>IF(P887="HS",I887-O887,0)</f>
        <v>0</v>
      </c>
      <c r="S887" s="54">
        <f>IF(P887="PS",H887,0)</f>
        <v>0</v>
      </c>
      <c r="T887" s="54">
        <f>IF(P887="PS",I887-O887,0)</f>
        <v>0</v>
      </c>
      <c r="U887" s="54">
        <f>IF(P887="MP",H887,0)</f>
        <v>0</v>
      </c>
      <c r="V887" s="54">
        <f>IF(P887="MP",I887-O887,0)</f>
        <v>0</v>
      </c>
      <c r="W887" s="54">
        <f>IF(P887="OM",H887,0)</f>
        <v>0</v>
      </c>
      <c r="X887" s="47" t="s">
        <v>1175</v>
      </c>
      <c r="AH887" s="54">
        <f>SUM(Y888:Y908)</f>
        <v>0</v>
      </c>
      <c r="AI887" s="54">
        <f>SUM(Z888:Z908)</f>
        <v>0</v>
      </c>
      <c r="AJ887" s="54">
        <f>SUM(AA888:AA908)</f>
        <v>0</v>
      </c>
    </row>
    <row r="888" spans="1:42" x14ac:dyDescent="0.2">
      <c r="A888" s="55" t="s">
        <v>453</v>
      </c>
      <c r="B888" s="55" t="s">
        <v>1175</v>
      </c>
      <c r="C888" s="55" t="s">
        <v>1214</v>
      </c>
      <c r="D888" s="55" t="s">
        <v>1311</v>
      </c>
      <c r="E888" s="55" t="s">
        <v>1574</v>
      </c>
      <c r="F888" s="56">
        <v>18.13</v>
      </c>
      <c r="G888" s="56">
        <v>0</v>
      </c>
      <c r="H888" s="56">
        <f>ROUND(F888*AD888,2)</f>
        <v>0</v>
      </c>
      <c r="I888" s="56">
        <f>J888-H888</f>
        <v>0</v>
      </c>
      <c r="J888" s="56">
        <f>ROUND(F888*G888,2)</f>
        <v>0</v>
      </c>
      <c r="K888" s="56">
        <v>0</v>
      </c>
      <c r="L888" s="56">
        <f>F888*K888</f>
        <v>0</v>
      </c>
      <c r="M888" s="57" t="s">
        <v>7</v>
      </c>
      <c r="N888" s="56">
        <f>IF(M888="5",I888,0)</f>
        <v>0</v>
      </c>
      <c r="Y888" s="56">
        <f>IF(AC888=0,J888,0)</f>
        <v>0</v>
      </c>
      <c r="Z888" s="56">
        <f>IF(AC888=15,J888,0)</f>
        <v>0</v>
      </c>
      <c r="AA888" s="56">
        <f>IF(AC888=21,J888,0)</f>
        <v>0</v>
      </c>
      <c r="AC888" s="58">
        <v>21</v>
      </c>
      <c r="AD888" s="58">
        <f>G888*0.334494773519164</f>
        <v>0</v>
      </c>
      <c r="AE888" s="58">
        <f>G888*(1-0.334494773519164)</f>
        <v>0</v>
      </c>
      <c r="AL888" s="58">
        <f>F888*AD888</f>
        <v>0</v>
      </c>
      <c r="AM888" s="58">
        <f>F888*AE888</f>
        <v>0</v>
      </c>
      <c r="AN888" s="59" t="s">
        <v>1619</v>
      </c>
      <c r="AO888" s="59" t="s">
        <v>1633</v>
      </c>
      <c r="AP888" s="47" t="s">
        <v>1641</v>
      </c>
    </row>
    <row r="889" spans="1:42" x14ac:dyDescent="0.2">
      <c r="D889" s="60" t="s">
        <v>1482</v>
      </c>
      <c r="F889" s="61">
        <v>18.13</v>
      </c>
    </row>
    <row r="890" spans="1:42" x14ac:dyDescent="0.2">
      <c r="A890" s="55" t="s">
        <v>454</v>
      </c>
      <c r="B890" s="55" t="s">
        <v>1175</v>
      </c>
      <c r="C890" s="55" t="s">
        <v>1215</v>
      </c>
      <c r="D890" s="55" t="s">
        <v>1727</v>
      </c>
      <c r="E890" s="55" t="s">
        <v>1574</v>
      </c>
      <c r="F890" s="56">
        <v>18.13</v>
      </c>
      <c r="G890" s="56">
        <v>0</v>
      </c>
      <c r="H890" s="56">
        <f>ROUND(F890*AD890,2)</f>
        <v>0</v>
      </c>
      <c r="I890" s="56">
        <f>J890-H890</f>
        <v>0</v>
      </c>
      <c r="J890" s="56">
        <f>ROUND(F890*G890,2)</f>
        <v>0</v>
      </c>
      <c r="K890" s="56">
        <v>1.1E-4</v>
      </c>
      <c r="L890" s="56">
        <f>F890*K890</f>
        <v>1.9943000000000001E-3</v>
      </c>
      <c r="M890" s="57" t="s">
        <v>7</v>
      </c>
      <c r="N890" s="56">
        <f>IF(M890="5",I890,0)</f>
        <v>0</v>
      </c>
      <c r="Y890" s="56">
        <f>IF(AC890=0,J890,0)</f>
        <v>0</v>
      </c>
      <c r="Z890" s="56">
        <f>IF(AC890=15,J890,0)</f>
        <v>0</v>
      </c>
      <c r="AA890" s="56">
        <f>IF(AC890=21,J890,0)</f>
        <v>0</v>
      </c>
      <c r="AC890" s="58">
        <v>21</v>
      </c>
      <c r="AD890" s="58">
        <f>G890*0.75</f>
        <v>0</v>
      </c>
      <c r="AE890" s="58">
        <f>G890*(1-0.75)</f>
        <v>0</v>
      </c>
      <c r="AL890" s="58">
        <f>F890*AD890</f>
        <v>0</v>
      </c>
      <c r="AM890" s="58">
        <f>F890*AE890</f>
        <v>0</v>
      </c>
      <c r="AN890" s="59" t="s">
        <v>1619</v>
      </c>
      <c r="AO890" s="59" t="s">
        <v>1633</v>
      </c>
      <c r="AP890" s="47" t="s">
        <v>1641</v>
      </c>
    </row>
    <row r="891" spans="1:42" x14ac:dyDescent="0.2">
      <c r="D891" s="60" t="s">
        <v>1483</v>
      </c>
      <c r="F891" s="61">
        <v>18.13</v>
      </c>
    </row>
    <row r="892" spans="1:42" x14ac:dyDescent="0.2">
      <c r="A892" s="55" t="s">
        <v>455</v>
      </c>
      <c r="B892" s="55" t="s">
        <v>1175</v>
      </c>
      <c r="C892" s="55" t="s">
        <v>1216</v>
      </c>
      <c r="D892" s="146" t="s">
        <v>1725</v>
      </c>
      <c r="E892" s="55" t="s">
        <v>1574</v>
      </c>
      <c r="F892" s="56">
        <v>18.13</v>
      </c>
      <c r="G892" s="56">
        <v>0</v>
      </c>
      <c r="H892" s="56">
        <f>ROUND(F892*AD892,2)</f>
        <v>0</v>
      </c>
      <c r="I892" s="56">
        <f>J892-H892</f>
        <v>0</v>
      </c>
      <c r="J892" s="56">
        <f>ROUND(F892*G892,2)</f>
        <v>0</v>
      </c>
      <c r="K892" s="56">
        <v>3.5000000000000001E-3</v>
      </c>
      <c r="L892" s="56">
        <f>F892*K892</f>
        <v>6.3454999999999998E-2</v>
      </c>
      <c r="M892" s="57" t="s">
        <v>7</v>
      </c>
      <c r="N892" s="56">
        <f>IF(M892="5",I892,0)</f>
        <v>0</v>
      </c>
      <c r="Y892" s="56">
        <f>IF(AC892=0,J892,0)</f>
        <v>0</v>
      </c>
      <c r="Z892" s="56">
        <f>IF(AC892=15,J892,0)</f>
        <v>0</v>
      </c>
      <c r="AA892" s="56">
        <f>IF(AC892=21,J892,0)</f>
        <v>0</v>
      </c>
      <c r="AC892" s="58">
        <v>21</v>
      </c>
      <c r="AD892" s="58">
        <f>G892*0.315275310834813</f>
        <v>0</v>
      </c>
      <c r="AE892" s="58">
        <f>G892*(1-0.315275310834813)</f>
        <v>0</v>
      </c>
      <c r="AL892" s="58">
        <f>F892*AD892</f>
        <v>0</v>
      </c>
      <c r="AM892" s="58">
        <f>F892*AE892</f>
        <v>0</v>
      </c>
      <c r="AN892" s="59" t="s">
        <v>1619</v>
      </c>
      <c r="AO892" s="59" t="s">
        <v>1633</v>
      </c>
      <c r="AP892" s="47" t="s">
        <v>1641</v>
      </c>
    </row>
    <row r="893" spans="1:42" x14ac:dyDescent="0.2">
      <c r="D893" s="60" t="s">
        <v>1483</v>
      </c>
      <c r="F893" s="61">
        <v>18.13</v>
      </c>
    </row>
    <row r="894" spans="1:42" x14ac:dyDescent="0.2">
      <c r="A894" s="62" t="s">
        <v>456</v>
      </c>
      <c r="B894" s="62" t="s">
        <v>1175</v>
      </c>
      <c r="C894" s="62" t="s">
        <v>1217</v>
      </c>
      <c r="D894" s="147" t="s">
        <v>1726</v>
      </c>
      <c r="E894" s="62" t="s">
        <v>1574</v>
      </c>
      <c r="F894" s="63">
        <v>19.04</v>
      </c>
      <c r="G894" s="63">
        <v>0</v>
      </c>
      <c r="H894" s="63">
        <f>ROUND(F894*AD894,2)</f>
        <v>0</v>
      </c>
      <c r="I894" s="63">
        <f>J894-H894</f>
        <v>0</v>
      </c>
      <c r="J894" s="63">
        <f>ROUND(F894*G894,2)</f>
        <v>0</v>
      </c>
      <c r="K894" s="63">
        <v>1.6E-2</v>
      </c>
      <c r="L894" s="63">
        <f>F894*K894</f>
        <v>0.30463999999999997</v>
      </c>
      <c r="M894" s="64" t="s">
        <v>1598</v>
      </c>
      <c r="N894" s="63">
        <f>IF(M894="5",I894,0)</f>
        <v>0</v>
      </c>
      <c r="Y894" s="63">
        <f>IF(AC894=0,J894,0)</f>
        <v>0</v>
      </c>
      <c r="Z894" s="63">
        <f>IF(AC894=15,J894,0)</f>
        <v>0</v>
      </c>
      <c r="AA894" s="63">
        <f>IF(AC894=21,J894,0)</f>
        <v>0</v>
      </c>
      <c r="AC894" s="58">
        <v>21</v>
      </c>
      <c r="AD894" s="58">
        <f>G894*1</f>
        <v>0</v>
      </c>
      <c r="AE894" s="58">
        <f>G894*(1-1)</f>
        <v>0</v>
      </c>
      <c r="AL894" s="58">
        <f>F894*AD894</f>
        <v>0</v>
      </c>
      <c r="AM894" s="58">
        <f>F894*AE894</f>
        <v>0</v>
      </c>
      <c r="AN894" s="59" t="s">
        <v>1619</v>
      </c>
      <c r="AO894" s="59" t="s">
        <v>1633</v>
      </c>
      <c r="AP894" s="47" t="s">
        <v>1641</v>
      </c>
    </row>
    <row r="895" spans="1:42" x14ac:dyDescent="0.2">
      <c r="D895" s="60" t="s">
        <v>1484</v>
      </c>
      <c r="F895" s="61">
        <v>19.04</v>
      </c>
    </row>
    <row r="896" spans="1:42" x14ac:dyDescent="0.2">
      <c r="A896" s="55" t="s">
        <v>457</v>
      </c>
      <c r="B896" s="55" t="s">
        <v>1175</v>
      </c>
      <c r="C896" s="55" t="s">
        <v>1218</v>
      </c>
      <c r="D896" s="55" t="s">
        <v>1314</v>
      </c>
      <c r="E896" s="55" t="s">
        <v>1574</v>
      </c>
      <c r="F896" s="56">
        <v>18.13</v>
      </c>
      <c r="G896" s="56">
        <v>0</v>
      </c>
      <c r="H896" s="56">
        <f>ROUND(F896*AD896,2)</f>
        <v>0</v>
      </c>
      <c r="I896" s="56">
        <f>J896-H896</f>
        <v>0</v>
      </c>
      <c r="J896" s="56">
        <f>ROUND(F896*G896,2)</f>
        <v>0</v>
      </c>
      <c r="K896" s="56">
        <v>1.1E-4</v>
      </c>
      <c r="L896" s="56">
        <f>F896*K896</f>
        <v>1.9943000000000001E-3</v>
      </c>
      <c r="M896" s="57" t="s">
        <v>7</v>
      </c>
      <c r="N896" s="56">
        <f>IF(M896="5",I896,0)</f>
        <v>0</v>
      </c>
      <c r="Y896" s="56">
        <f>IF(AC896=0,J896,0)</f>
        <v>0</v>
      </c>
      <c r="Z896" s="56">
        <f>IF(AC896=15,J896,0)</f>
        <v>0</v>
      </c>
      <c r="AA896" s="56">
        <f>IF(AC896=21,J896,0)</f>
        <v>0</v>
      </c>
      <c r="AC896" s="58">
        <v>21</v>
      </c>
      <c r="AD896" s="58">
        <f>G896*1</f>
        <v>0</v>
      </c>
      <c r="AE896" s="58">
        <f>G896*(1-1)</f>
        <v>0</v>
      </c>
      <c r="AL896" s="58">
        <f>F896*AD896</f>
        <v>0</v>
      </c>
      <c r="AM896" s="58">
        <f>F896*AE896</f>
        <v>0</v>
      </c>
      <c r="AN896" s="59" t="s">
        <v>1619</v>
      </c>
      <c r="AO896" s="59" t="s">
        <v>1633</v>
      </c>
      <c r="AP896" s="47" t="s">
        <v>1641</v>
      </c>
    </row>
    <row r="897" spans="1:42" x14ac:dyDescent="0.2">
      <c r="D897" s="60" t="s">
        <v>1483</v>
      </c>
      <c r="F897" s="61">
        <v>18.13</v>
      </c>
    </row>
    <row r="898" spans="1:42" x14ac:dyDescent="0.2">
      <c r="A898" s="55" t="s">
        <v>458</v>
      </c>
      <c r="B898" s="55" t="s">
        <v>1175</v>
      </c>
      <c r="C898" s="55" t="s">
        <v>1219</v>
      </c>
      <c r="D898" s="55" t="s">
        <v>1315</v>
      </c>
      <c r="E898" s="55" t="s">
        <v>1579</v>
      </c>
      <c r="F898" s="56">
        <v>35.5</v>
      </c>
      <c r="G898" s="56">
        <v>0</v>
      </c>
      <c r="H898" s="56">
        <f>ROUND(F898*AD898,2)</f>
        <v>0</v>
      </c>
      <c r="I898" s="56">
        <f>J898-H898</f>
        <v>0</v>
      </c>
      <c r="J898" s="56">
        <f>ROUND(F898*G898,2)</f>
        <v>0</v>
      </c>
      <c r="K898" s="56">
        <v>0</v>
      </c>
      <c r="L898" s="56">
        <f>F898*K898</f>
        <v>0</v>
      </c>
      <c r="M898" s="57" t="s">
        <v>7</v>
      </c>
      <c r="N898" s="56">
        <f>IF(M898="5",I898,0)</f>
        <v>0</v>
      </c>
      <c r="Y898" s="56">
        <f>IF(AC898=0,J898,0)</f>
        <v>0</v>
      </c>
      <c r="Z898" s="56">
        <f>IF(AC898=15,J898,0)</f>
        <v>0</v>
      </c>
      <c r="AA898" s="56">
        <f>IF(AC898=21,J898,0)</f>
        <v>0</v>
      </c>
      <c r="AC898" s="58">
        <v>21</v>
      </c>
      <c r="AD898" s="58">
        <f>G898*0</f>
        <v>0</v>
      </c>
      <c r="AE898" s="58">
        <f>G898*(1-0)</f>
        <v>0</v>
      </c>
      <c r="AL898" s="58">
        <f>F898*AD898</f>
        <v>0</v>
      </c>
      <c r="AM898" s="58">
        <f>F898*AE898</f>
        <v>0</v>
      </c>
      <c r="AN898" s="59" t="s">
        <v>1619</v>
      </c>
      <c r="AO898" s="59" t="s">
        <v>1633</v>
      </c>
      <c r="AP898" s="47" t="s">
        <v>1641</v>
      </c>
    </row>
    <row r="899" spans="1:42" x14ac:dyDescent="0.2">
      <c r="D899" s="60" t="s">
        <v>1485</v>
      </c>
      <c r="F899" s="61">
        <v>21.2</v>
      </c>
    </row>
    <row r="900" spans="1:42" x14ac:dyDescent="0.2">
      <c r="D900" s="60" t="s">
        <v>1486</v>
      </c>
      <c r="F900" s="61">
        <v>9.5</v>
      </c>
    </row>
    <row r="901" spans="1:42" x14ac:dyDescent="0.2">
      <c r="D901" s="60" t="s">
        <v>1444</v>
      </c>
      <c r="F901" s="61">
        <v>4.8</v>
      </c>
    </row>
    <row r="902" spans="1:42" x14ac:dyDescent="0.2">
      <c r="A902" s="55" t="s">
        <v>459</v>
      </c>
      <c r="B902" s="55" t="s">
        <v>1175</v>
      </c>
      <c r="C902" s="55" t="s">
        <v>1220</v>
      </c>
      <c r="D902" s="55" t="s">
        <v>1319</v>
      </c>
      <c r="E902" s="55" t="s">
        <v>1579</v>
      </c>
      <c r="F902" s="56">
        <v>9.98</v>
      </c>
      <c r="G902" s="56">
        <v>0</v>
      </c>
      <c r="H902" s="56">
        <f>ROUND(F902*AD902,2)</f>
        <v>0</v>
      </c>
      <c r="I902" s="56">
        <f>J902-H902</f>
        <v>0</v>
      </c>
      <c r="J902" s="56">
        <f>ROUND(F902*G902,2)</f>
        <v>0</v>
      </c>
      <c r="K902" s="56">
        <v>2.9999999999999997E-4</v>
      </c>
      <c r="L902" s="56">
        <f>F902*K902</f>
        <v>2.9939999999999997E-3</v>
      </c>
      <c r="M902" s="57" t="s">
        <v>7</v>
      </c>
      <c r="N902" s="56">
        <f>IF(M902="5",I902,0)</f>
        <v>0</v>
      </c>
      <c r="Y902" s="56">
        <f>IF(AC902=0,J902,0)</f>
        <v>0</v>
      </c>
      <c r="Z902" s="56">
        <f>IF(AC902=15,J902,0)</f>
        <v>0</v>
      </c>
      <c r="AA902" s="56">
        <f>IF(AC902=21,J902,0)</f>
        <v>0</v>
      </c>
      <c r="AC902" s="58">
        <v>21</v>
      </c>
      <c r="AD902" s="58">
        <f>G902*1</f>
        <v>0</v>
      </c>
      <c r="AE902" s="58">
        <f>G902*(1-1)</f>
        <v>0</v>
      </c>
      <c r="AL902" s="58">
        <f>F902*AD902</f>
        <v>0</v>
      </c>
      <c r="AM902" s="58">
        <f>F902*AE902</f>
        <v>0</v>
      </c>
      <c r="AN902" s="59" t="s">
        <v>1619</v>
      </c>
      <c r="AO902" s="59" t="s">
        <v>1633</v>
      </c>
      <c r="AP902" s="47" t="s">
        <v>1641</v>
      </c>
    </row>
    <row r="903" spans="1:42" x14ac:dyDescent="0.2">
      <c r="D903" s="60" t="s">
        <v>1487</v>
      </c>
      <c r="F903" s="61">
        <v>9.98</v>
      </c>
    </row>
    <row r="904" spans="1:42" x14ac:dyDescent="0.2">
      <c r="A904" s="55" t="s">
        <v>460</v>
      </c>
      <c r="B904" s="55" t="s">
        <v>1175</v>
      </c>
      <c r="C904" s="55" t="s">
        <v>1221</v>
      </c>
      <c r="D904" s="55" t="s">
        <v>1321</v>
      </c>
      <c r="E904" s="55" t="s">
        <v>1579</v>
      </c>
      <c r="F904" s="56">
        <v>22.26</v>
      </c>
      <c r="G904" s="56">
        <v>0</v>
      </c>
      <c r="H904" s="56">
        <f>ROUND(F904*AD904,2)</f>
        <v>0</v>
      </c>
      <c r="I904" s="56">
        <f>J904-H904</f>
        <v>0</v>
      </c>
      <c r="J904" s="56">
        <f>ROUND(F904*G904,2)</f>
        <v>0</v>
      </c>
      <c r="K904" s="56">
        <v>2.9999999999999997E-4</v>
      </c>
      <c r="L904" s="56">
        <f>F904*K904</f>
        <v>6.6779999999999999E-3</v>
      </c>
      <c r="M904" s="57" t="s">
        <v>7</v>
      </c>
      <c r="N904" s="56">
        <f>IF(M904="5",I904,0)</f>
        <v>0</v>
      </c>
      <c r="Y904" s="56">
        <f>IF(AC904=0,J904,0)</f>
        <v>0</v>
      </c>
      <c r="Z904" s="56">
        <f>IF(AC904=15,J904,0)</f>
        <v>0</v>
      </c>
      <c r="AA904" s="56">
        <f>IF(AC904=21,J904,0)</f>
        <v>0</v>
      </c>
      <c r="AC904" s="58">
        <v>21</v>
      </c>
      <c r="AD904" s="58">
        <f>G904*1</f>
        <v>0</v>
      </c>
      <c r="AE904" s="58">
        <f>G904*(1-1)</f>
        <v>0</v>
      </c>
      <c r="AL904" s="58">
        <f>F904*AD904</f>
        <v>0</v>
      </c>
      <c r="AM904" s="58">
        <f>F904*AE904</f>
        <v>0</v>
      </c>
      <c r="AN904" s="59" t="s">
        <v>1619</v>
      </c>
      <c r="AO904" s="59" t="s">
        <v>1633</v>
      </c>
      <c r="AP904" s="47" t="s">
        <v>1641</v>
      </c>
    </row>
    <row r="905" spans="1:42" x14ac:dyDescent="0.2">
      <c r="D905" s="60" t="s">
        <v>1488</v>
      </c>
      <c r="F905" s="61">
        <v>22.26</v>
      </c>
    </row>
    <row r="906" spans="1:42" x14ac:dyDescent="0.2">
      <c r="A906" s="55" t="s">
        <v>461</v>
      </c>
      <c r="B906" s="55" t="s">
        <v>1175</v>
      </c>
      <c r="C906" s="55" t="s">
        <v>1222</v>
      </c>
      <c r="D906" s="55" t="s">
        <v>1323</v>
      </c>
      <c r="E906" s="55" t="s">
        <v>1579</v>
      </c>
      <c r="F906" s="56">
        <v>5.04</v>
      </c>
      <c r="G906" s="56">
        <v>0</v>
      </c>
      <c r="H906" s="56">
        <f>ROUND(F906*AD906,2)</f>
        <v>0</v>
      </c>
      <c r="I906" s="56">
        <f>J906-H906</f>
        <v>0</v>
      </c>
      <c r="J906" s="56">
        <f>ROUND(F906*G906,2)</f>
        <v>0</v>
      </c>
      <c r="K906" s="56">
        <v>2.9999999999999997E-4</v>
      </c>
      <c r="L906" s="56">
        <f>F906*K906</f>
        <v>1.5119999999999999E-3</v>
      </c>
      <c r="M906" s="57" t="s">
        <v>7</v>
      </c>
      <c r="N906" s="56">
        <f>IF(M906="5",I906,0)</f>
        <v>0</v>
      </c>
      <c r="Y906" s="56">
        <f>IF(AC906=0,J906,0)</f>
        <v>0</v>
      </c>
      <c r="Z906" s="56">
        <f>IF(AC906=15,J906,0)</f>
        <v>0</v>
      </c>
      <c r="AA906" s="56">
        <f>IF(AC906=21,J906,0)</f>
        <v>0</v>
      </c>
      <c r="AC906" s="58">
        <v>21</v>
      </c>
      <c r="AD906" s="58">
        <f>G906*1</f>
        <v>0</v>
      </c>
      <c r="AE906" s="58">
        <f>G906*(1-1)</f>
        <v>0</v>
      </c>
      <c r="AL906" s="58">
        <f>F906*AD906</f>
        <v>0</v>
      </c>
      <c r="AM906" s="58">
        <f>F906*AE906</f>
        <v>0</v>
      </c>
      <c r="AN906" s="59" t="s">
        <v>1619</v>
      </c>
      <c r="AO906" s="59" t="s">
        <v>1633</v>
      </c>
      <c r="AP906" s="47" t="s">
        <v>1641</v>
      </c>
    </row>
    <row r="907" spans="1:42" x14ac:dyDescent="0.2">
      <c r="D907" s="60" t="s">
        <v>1489</v>
      </c>
      <c r="F907" s="61">
        <v>5.04</v>
      </c>
    </row>
    <row r="908" spans="1:42" x14ac:dyDescent="0.2">
      <c r="A908" s="55" t="s">
        <v>462</v>
      </c>
      <c r="B908" s="55" t="s">
        <v>1175</v>
      </c>
      <c r="C908" s="55" t="s">
        <v>1223</v>
      </c>
      <c r="D908" s="55" t="s">
        <v>1325</v>
      </c>
      <c r="E908" s="55" t="s">
        <v>1575</v>
      </c>
      <c r="F908" s="56">
        <v>0.38</v>
      </c>
      <c r="G908" s="56">
        <v>0</v>
      </c>
      <c r="H908" s="56">
        <f>ROUND(F908*AD908,2)</f>
        <v>0</v>
      </c>
      <c r="I908" s="56">
        <f>J908-H908</f>
        <v>0</v>
      </c>
      <c r="J908" s="56">
        <f>ROUND(F908*G908,2)</f>
        <v>0</v>
      </c>
      <c r="K908" s="56">
        <v>0</v>
      </c>
      <c r="L908" s="56">
        <f>F908*K908</f>
        <v>0</v>
      </c>
      <c r="M908" s="57" t="s">
        <v>11</v>
      </c>
      <c r="N908" s="56">
        <f>IF(M908="5",I908,0)</f>
        <v>0</v>
      </c>
      <c r="Y908" s="56">
        <f>IF(AC908=0,J908,0)</f>
        <v>0</v>
      </c>
      <c r="Z908" s="56">
        <f>IF(AC908=15,J908,0)</f>
        <v>0</v>
      </c>
      <c r="AA908" s="56">
        <f>IF(AC908=21,J908,0)</f>
        <v>0</v>
      </c>
      <c r="AC908" s="58">
        <v>21</v>
      </c>
      <c r="AD908" s="58">
        <f>G908*0</f>
        <v>0</v>
      </c>
      <c r="AE908" s="58">
        <f>G908*(1-0)</f>
        <v>0</v>
      </c>
      <c r="AL908" s="58">
        <f>F908*AD908</f>
        <v>0</v>
      </c>
      <c r="AM908" s="58">
        <f>F908*AE908</f>
        <v>0</v>
      </c>
      <c r="AN908" s="59" t="s">
        <v>1619</v>
      </c>
      <c r="AO908" s="59" t="s">
        <v>1633</v>
      </c>
      <c r="AP908" s="47" t="s">
        <v>1641</v>
      </c>
    </row>
    <row r="909" spans="1:42" x14ac:dyDescent="0.2">
      <c r="D909" s="60" t="s">
        <v>1490</v>
      </c>
      <c r="F909" s="61">
        <v>0.38</v>
      </c>
    </row>
    <row r="910" spans="1:42" x14ac:dyDescent="0.2">
      <c r="A910" s="52"/>
      <c r="B910" s="53" t="s">
        <v>1175</v>
      </c>
      <c r="C910" s="53" t="s">
        <v>778</v>
      </c>
      <c r="D910" s="248" t="s">
        <v>1327</v>
      </c>
      <c r="E910" s="249"/>
      <c r="F910" s="249"/>
      <c r="G910" s="249"/>
      <c r="H910" s="54">
        <f>SUM(H911:H913)</f>
        <v>0</v>
      </c>
      <c r="I910" s="54">
        <f>SUM(I911:I913)</f>
        <v>0</v>
      </c>
      <c r="J910" s="54">
        <f>H910+I910</f>
        <v>0</v>
      </c>
      <c r="K910" s="47"/>
      <c r="L910" s="54">
        <f>SUM(L911:L913)</f>
        <v>5.9219999999999997E-4</v>
      </c>
      <c r="O910" s="54">
        <f>IF(P910="PR",J910,SUM(N911:N913))</f>
        <v>0</v>
      </c>
      <c r="P910" s="47" t="s">
        <v>1602</v>
      </c>
      <c r="Q910" s="54">
        <f>IF(P910="HS",H910,0)</f>
        <v>0</v>
      </c>
      <c r="R910" s="54">
        <f>IF(P910="HS",I910-O910,0)</f>
        <v>0</v>
      </c>
      <c r="S910" s="54">
        <f>IF(P910="PS",H910,0)</f>
        <v>0</v>
      </c>
      <c r="T910" s="54">
        <f>IF(P910="PS",I910-O910,0)</f>
        <v>0</v>
      </c>
      <c r="U910" s="54">
        <f>IF(P910="MP",H910,0)</f>
        <v>0</v>
      </c>
      <c r="V910" s="54">
        <f>IF(P910="MP",I910-O910,0)</f>
        <v>0</v>
      </c>
      <c r="W910" s="54">
        <f>IF(P910="OM",H910,0)</f>
        <v>0</v>
      </c>
      <c r="X910" s="47" t="s">
        <v>1175</v>
      </c>
      <c r="AH910" s="54">
        <f>SUM(Y911:Y913)</f>
        <v>0</v>
      </c>
      <c r="AI910" s="54">
        <f>SUM(Z911:Z913)</f>
        <v>0</v>
      </c>
      <c r="AJ910" s="54">
        <f>SUM(AA911:AA913)</f>
        <v>0</v>
      </c>
    </row>
    <row r="911" spans="1:42" x14ac:dyDescent="0.2">
      <c r="A911" s="55" t="s">
        <v>463</v>
      </c>
      <c r="B911" s="55" t="s">
        <v>1175</v>
      </c>
      <c r="C911" s="55" t="s">
        <v>1224</v>
      </c>
      <c r="D911" s="55" t="s">
        <v>1328</v>
      </c>
      <c r="E911" s="55" t="s">
        <v>1574</v>
      </c>
      <c r="F911" s="56">
        <v>2.82</v>
      </c>
      <c r="G911" s="56">
        <v>0</v>
      </c>
      <c r="H911" s="56">
        <f>ROUND(F911*AD911,2)</f>
        <v>0</v>
      </c>
      <c r="I911" s="56">
        <f>J911-H911</f>
        <v>0</v>
      </c>
      <c r="J911" s="56">
        <f>ROUND(F911*G911,2)</f>
        <v>0</v>
      </c>
      <c r="K911" s="56">
        <v>6.9999999999999994E-5</v>
      </c>
      <c r="L911" s="56">
        <f>F911*K911</f>
        <v>1.9739999999999997E-4</v>
      </c>
      <c r="M911" s="57" t="s">
        <v>7</v>
      </c>
      <c r="N911" s="56">
        <f>IF(M911="5",I911,0)</f>
        <v>0</v>
      </c>
      <c r="Y911" s="56">
        <f>IF(AC911=0,J911,0)</f>
        <v>0</v>
      </c>
      <c r="Z911" s="56">
        <f>IF(AC911=15,J911,0)</f>
        <v>0</v>
      </c>
      <c r="AA911" s="56">
        <f>IF(AC911=21,J911,0)</f>
        <v>0</v>
      </c>
      <c r="AC911" s="58">
        <v>21</v>
      </c>
      <c r="AD911" s="58">
        <f>G911*0.30859375</f>
        <v>0</v>
      </c>
      <c r="AE911" s="58">
        <f>G911*(1-0.30859375)</f>
        <v>0</v>
      </c>
      <c r="AL911" s="58">
        <f>F911*AD911</f>
        <v>0</v>
      </c>
      <c r="AM911" s="58">
        <f>F911*AE911</f>
        <v>0</v>
      </c>
      <c r="AN911" s="59" t="s">
        <v>1620</v>
      </c>
      <c r="AO911" s="59" t="s">
        <v>1633</v>
      </c>
      <c r="AP911" s="47" t="s">
        <v>1641</v>
      </c>
    </row>
    <row r="912" spans="1:42" x14ac:dyDescent="0.2">
      <c r="D912" s="60" t="s">
        <v>1491</v>
      </c>
      <c r="F912" s="61">
        <v>2.82</v>
      </c>
    </row>
    <row r="913" spans="1:42" x14ac:dyDescent="0.2">
      <c r="A913" s="55" t="s">
        <v>464</v>
      </c>
      <c r="B913" s="55" t="s">
        <v>1175</v>
      </c>
      <c r="C913" s="55" t="s">
        <v>1225</v>
      </c>
      <c r="D913" s="55" t="s">
        <v>1728</v>
      </c>
      <c r="E913" s="55" t="s">
        <v>1574</v>
      </c>
      <c r="F913" s="56">
        <v>2.82</v>
      </c>
      <c r="G913" s="56">
        <v>0</v>
      </c>
      <c r="H913" s="56">
        <f>ROUND(F913*AD913,2)</f>
        <v>0</v>
      </c>
      <c r="I913" s="56">
        <f>J913-H913</f>
        <v>0</v>
      </c>
      <c r="J913" s="56">
        <f>ROUND(F913*G913,2)</f>
        <v>0</v>
      </c>
      <c r="K913" s="56">
        <v>1.3999999999999999E-4</v>
      </c>
      <c r="L913" s="56">
        <f>F913*K913</f>
        <v>3.9479999999999995E-4</v>
      </c>
      <c r="M913" s="57" t="s">
        <v>7</v>
      </c>
      <c r="N913" s="56">
        <f>IF(M913="5",I913,0)</f>
        <v>0</v>
      </c>
      <c r="Y913" s="56">
        <f>IF(AC913=0,J913,0)</f>
        <v>0</v>
      </c>
      <c r="Z913" s="56">
        <f>IF(AC913=15,J913,0)</f>
        <v>0</v>
      </c>
      <c r="AA913" s="56">
        <f>IF(AC913=21,J913,0)</f>
        <v>0</v>
      </c>
      <c r="AC913" s="58">
        <v>21</v>
      </c>
      <c r="AD913" s="58">
        <f>G913*0.45045871559633</f>
        <v>0</v>
      </c>
      <c r="AE913" s="58">
        <f>G913*(1-0.45045871559633)</f>
        <v>0</v>
      </c>
      <c r="AL913" s="58">
        <f>F913*AD913</f>
        <v>0</v>
      </c>
      <c r="AM913" s="58">
        <f>F913*AE913</f>
        <v>0</v>
      </c>
      <c r="AN913" s="59" t="s">
        <v>1620</v>
      </c>
      <c r="AO913" s="59" t="s">
        <v>1633</v>
      </c>
      <c r="AP913" s="47" t="s">
        <v>1641</v>
      </c>
    </row>
    <row r="914" spans="1:42" x14ac:dyDescent="0.2">
      <c r="D914" s="60" t="s">
        <v>1491</v>
      </c>
      <c r="F914" s="61">
        <v>2.82</v>
      </c>
    </row>
    <row r="915" spans="1:42" x14ac:dyDescent="0.2">
      <c r="A915" s="52"/>
      <c r="B915" s="53" t="s">
        <v>1175</v>
      </c>
      <c r="C915" s="53" t="s">
        <v>99</v>
      </c>
      <c r="D915" s="248" t="s">
        <v>1330</v>
      </c>
      <c r="E915" s="249"/>
      <c r="F915" s="249"/>
      <c r="G915" s="249"/>
      <c r="H915" s="54">
        <f>SUM(H916:H924)</f>
        <v>0</v>
      </c>
      <c r="I915" s="54">
        <f>SUM(I916:I924)</f>
        <v>0</v>
      </c>
      <c r="J915" s="54">
        <f>H915+I915</f>
        <v>0</v>
      </c>
      <c r="K915" s="47"/>
      <c r="L915" s="54">
        <f>SUM(L916:L924)</f>
        <v>1.8372400000000001E-2</v>
      </c>
      <c r="O915" s="54">
        <f>IF(P915="PR",J915,SUM(N916:N924))</f>
        <v>0</v>
      </c>
      <c r="P915" s="47" t="s">
        <v>1601</v>
      </c>
      <c r="Q915" s="54">
        <f>IF(P915="HS",H915,0)</f>
        <v>0</v>
      </c>
      <c r="R915" s="54">
        <f>IF(P915="HS",I915-O915,0)</f>
        <v>0</v>
      </c>
      <c r="S915" s="54">
        <f>IF(P915="PS",H915,0)</f>
        <v>0</v>
      </c>
      <c r="T915" s="54">
        <f>IF(P915="PS",I915-O915,0)</f>
        <v>0</v>
      </c>
      <c r="U915" s="54">
        <f>IF(P915="MP",H915,0)</f>
        <v>0</v>
      </c>
      <c r="V915" s="54">
        <f>IF(P915="MP",I915-O915,0)</f>
        <v>0</v>
      </c>
      <c r="W915" s="54">
        <f>IF(P915="OM",H915,0)</f>
        <v>0</v>
      </c>
      <c r="X915" s="47" t="s">
        <v>1175</v>
      </c>
      <c r="AH915" s="54">
        <f>SUM(Y916:Y924)</f>
        <v>0</v>
      </c>
      <c r="AI915" s="54">
        <f>SUM(Z916:Z924)</f>
        <v>0</v>
      </c>
      <c r="AJ915" s="54">
        <f>SUM(AA916:AA924)</f>
        <v>0</v>
      </c>
    </row>
    <row r="916" spans="1:42" x14ac:dyDescent="0.2">
      <c r="A916" s="55" t="s">
        <v>465</v>
      </c>
      <c r="B916" s="55" t="s">
        <v>1175</v>
      </c>
      <c r="C916" s="55" t="s">
        <v>1226</v>
      </c>
      <c r="D916" s="55" t="s">
        <v>1331</v>
      </c>
      <c r="E916" s="55" t="s">
        <v>1577</v>
      </c>
      <c r="F916" s="56">
        <v>1</v>
      </c>
      <c r="G916" s="56">
        <v>0</v>
      </c>
      <c r="H916" s="56">
        <f>ROUND(F916*AD916,2)</f>
        <v>0</v>
      </c>
      <c r="I916" s="56">
        <f>J916-H916</f>
        <v>0</v>
      </c>
      <c r="J916" s="56">
        <f>ROUND(F916*G916,2)</f>
        <v>0</v>
      </c>
      <c r="K916" s="56">
        <v>0</v>
      </c>
      <c r="L916" s="56">
        <f>F916*K916</f>
        <v>0</v>
      </c>
      <c r="M916" s="57" t="s">
        <v>7</v>
      </c>
      <c r="N916" s="56">
        <f>IF(M916="5",I916,0)</f>
        <v>0</v>
      </c>
      <c r="Y916" s="56">
        <f>IF(AC916=0,J916,0)</f>
        <v>0</v>
      </c>
      <c r="Z916" s="56">
        <f>IF(AC916=15,J916,0)</f>
        <v>0</v>
      </c>
      <c r="AA916" s="56">
        <f>IF(AC916=21,J916,0)</f>
        <v>0</v>
      </c>
      <c r="AC916" s="58">
        <v>21</v>
      </c>
      <c r="AD916" s="58">
        <f>G916*0.297029702970297</f>
        <v>0</v>
      </c>
      <c r="AE916" s="58">
        <f>G916*(1-0.297029702970297)</f>
        <v>0</v>
      </c>
      <c r="AL916" s="58">
        <f>F916*AD916</f>
        <v>0</v>
      </c>
      <c r="AM916" s="58">
        <f>F916*AE916</f>
        <v>0</v>
      </c>
      <c r="AN916" s="59" t="s">
        <v>1621</v>
      </c>
      <c r="AO916" s="59" t="s">
        <v>1634</v>
      </c>
      <c r="AP916" s="47" t="s">
        <v>1641</v>
      </c>
    </row>
    <row r="917" spans="1:42" x14ac:dyDescent="0.2">
      <c r="D917" s="60" t="s">
        <v>1296</v>
      </c>
      <c r="F917" s="61">
        <v>1</v>
      </c>
    </row>
    <row r="918" spans="1:42" x14ac:dyDescent="0.2">
      <c r="A918" s="55" t="s">
        <v>466</v>
      </c>
      <c r="B918" s="55" t="s">
        <v>1175</v>
      </c>
      <c r="C918" s="55" t="s">
        <v>1227</v>
      </c>
      <c r="D918" s="55" t="s">
        <v>1705</v>
      </c>
      <c r="E918" s="55" t="s">
        <v>1577</v>
      </c>
      <c r="F918" s="56">
        <v>1</v>
      </c>
      <c r="G918" s="56">
        <v>0</v>
      </c>
      <c r="H918" s="56">
        <f>ROUND(F918*AD918,2)</f>
        <v>0</v>
      </c>
      <c r="I918" s="56">
        <f>J918-H918</f>
        <v>0</v>
      </c>
      <c r="J918" s="56">
        <f>ROUND(F918*G918,2)</f>
        <v>0</v>
      </c>
      <c r="K918" s="56">
        <v>4.0000000000000002E-4</v>
      </c>
      <c r="L918" s="56">
        <f>F918*K918</f>
        <v>4.0000000000000002E-4</v>
      </c>
      <c r="M918" s="57" t="s">
        <v>7</v>
      </c>
      <c r="N918" s="56">
        <f>IF(M918="5",I918,0)</f>
        <v>0</v>
      </c>
      <c r="Y918" s="56">
        <f>IF(AC918=0,J918,0)</f>
        <v>0</v>
      </c>
      <c r="Z918" s="56">
        <f>IF(AC918=15,J918,0)</f>
        <v>0</v>
      </c>
      <c r="AA918" s="56">
        <f>IF(AC918=21,J918,0)</f>
        <v>0</v>
      </c>
      <c r="AC918" s="58">
        <v>21</v>
      </c>
      <c r="AD918" s="58">
        <f>G918*1</f>
        <v>0</v>
      </c>
      <c r="AE918" s="58">
        <f>G918*(1-1)</f>
        <v>0</v>
      </c>
      <c r="AL918" s="58">
        <f>F918*AD918</f>
        <v>0</v>
      </c>
      <c r="AM918" s="58">
        <f>F918*AE918</f>
        <v>0</v>
      </c>
      <c r="AN918" s="59" t="s">
        <v>1621</v>
      </c>
      <c r="AO918" s="59" t="s">
        <v>1634</v>
      </c>
      <c r="AP918" s="47" t="s">
        <v>1641</v>
      </c>
    </row>
    <row r="919" spans="1:42" x14ac:dyDescent="0.2">
      <c r="D919" s="60" t="s">
        <v>1296</v>
      </c>
      <c r="F919" s="61">
        <v>1</v>
      </c>
    </row>
    <row r="920" spans="1:42" x14ac:dyDescent="0.2">
      <c r="A920" s="55" t="s">
        <v>467</v>
      </c>
      <c r="B920" s="55" t="s">
        <v>1175</v>
      </c>
      <c r="C920" s="55" t="s">
        <v>1228</v>
      </c>
      <c r="D920" s="55" t="s">
        <v>1332</v>
      </c>
      <c r="E920" s="55" t="s">
        <v>1577</v>
      </c>
      <c r="F920" s="56">
        <v>1</v>
      </c>
      <c r="G920" s="56">
        <v>0</v>
      </c>
      <c r="H920" s="56">
        <f>ROUND(F920*AD920,2)</f>
        <v>0</v>
      </c>
      <c r="I920" s="56">
        <f>J920-H920</f>
        <v>0</v>
      </c>
      <c r="J920" s="56">
        <f>ROUND(F920*G920,2)</f>
        <v>0</v>
      </c>
      <c r="K920" s="56">
        <v>2.14E-3</v>
      </c>
      <c r="L920" s="56">
        <f>F920*K920</f>
        <v>2.14E-3</v>
      </c>
      <c r="M920" s="57" t="s">
        <v>7</v>
      </c>
      <c r="N920" s="56">
        <f>IF(M920="5",I920,0)</f>
        <v>0</v>
      </c>
      <c r="Y920" s="56">
        <f>IF(AC920=0,J920,0)</f>
        <v>0</v>
      </c>
      <c r="Z920" s="56">
        <f>IF(AC920=15,J920,0)</f>
        <v>0</v>
      </c>
      <c r="AA920" s="56">
        <f>IF(AC920=21,J920,0)</f>
        <v>0</v>
      </c>
      <c r="AC920" s="58">
        <v>21</v>
      </c>
      <c r="AD920" s="58">
        <f>G920*0.474254742547426</f>
        <v>0</v>
      </c>
      <c r="AE920" s="58">
        <f>G920*(1-0.474254742547426)</f>
        <v>0</v>
      </c>
      <c r="AL920" s="58">
        <f>F920*AD920</f>
        <v>0</v>
      </c>
      <c r="AM920" s="58">
        <f>F920*AE920</f>
        <v>0</v>
      </c>
      <c r="AN920" s="59" t="s">
        <v>1621</v>
      </c>
      <c r="AO920" s="59" t="s">
        <v>1634</v>
      </c>
      <c r="AP920" s="47" t="s">
        <v>1641</v>
      </c>
    </row>
    <row r="921" spans="1:42" x14ac:dyDescent="0.2">
      <c r="D921" s="60" t="s">
        <v>1296</v>
      </c>
      <c r="F921" s="61">
        <v>1</v>
      </c>
    </row>
    <row r="922" spans="1:42" x14ac:dyDescent="0.2">
      <c r="A922" s="55" t="s">
        <v>468</v>
      </c>
      <c r="B922" s="55" t="s">
        <v>1175</v>
      </c>
      <c r="C922" s="55" t="s">
        <v>1229</v>
      </c>
      <c r="D922" s="55" t="s">
        <v>1706</v>
      </c>
      <c r="E922" s="55" t="s">
        <v>1577</v>
      </c>
      <c r="F922" s="56">
        <v>1</v>
      </c>
      <c r="G922" s="56">
        <v>0</v>
      </c>
      <c r="H922" s="56">
        <f>ROUND(F922*AD922,2)</f>
        <v>0</v>
      </c>
      <c r="I922" s="56">
        <f>J922-H922</f>
        <v>0</v>
      </c>
      <c r="J922" s="56">
        <f>ROUND(F922*G922,2)</f>
        <v>0</v>
      </c>
      <c r="K922" s="56">
        <v>1.4999999999999999E-2</v>
      </c>
      <c r="L922" s="56">
        <f>F922*K922</f>
        <v>1.4999999999999999E-2</v>
      </c>
      <c r="M922" s="57" t="s">
        <v>7</v>
      </c>
      <c r="N922" s="56">
        <f>IF(M922="5",I922,0)</f>
        <v>0</v>
      </c>
      <c r="Y922" s="56">
        <f>IF(AC922=0,J922,0)</f>
        <v>0</v>
      </c>
      <c r="Z922" s="56">
        <f>IF(AC922=15,J922,0)</f>
        <v>0</v>
      </c>
      <c r="AA922" s="56">
        <f>IF(AC922=21,J922,0)</f>
        <v>0</v>
      </c>
      <c r="AC922" s="58">
        <v>21</v>
      </c>
      <c r="AD922" s="58">
        <f>G922*1</f>
        <v>0</v>
      </c>
      <c r="AE922" s="58">
        <f>G922*(1-1)</f>
        <v>0</v>
      </c>
      <c r="AL922" s="58">
        <f>F922*AD922</f>
        <v>0</v>
      </c>
      <c r="AM922" s="58">
        <f>F922*AE922</f>
        <v>0</v>
      </c>
      <c r="AN922" s="59" t="s">
        <v>1621</v>
      </c>
      <c r="AO922" s="59" t="s">
        <v>1634</v>
      </c>
      <c r="AP922" s="47" t="s">
        <v>1641</v>
      </c>
    </row>
    <row r="923" spans="1:42" x14ac:dyDescent="0.2">
      <c r="D923" s="60" t="s">
        <v>1296</v>
      </c>
      <c r="F923" s="61">
        <v>1</v>
      </c>
    </row>
    <row r="924" spans="1:42" x14ac:dyDescent="0.2">
      <c r="A924" s="55" t="s">
        <v>469</v>
      </c>
      <c r="B924" s="55" t="s">
        <v>1175</v>
      </c>
      <c r="C924" s="55" t="s">
        <v>1230</v>
      </c>
      <c r="D924" s="55" t="s">
        <v>1333</v>
      </c>
      <c r="E924" s="55" t="s">
        <v>1574</v>
      </c>
      <c r="F924" s="56">
        <v>20.81</v>
      </c>
      <c r="G924" s="56">
        <v>0</v>
      </c>
      <c r="H924" s="56">
        <f>ROUND(F924*AD924,2)</f>
        <v>0</v>
      </c>
      <c r="I924" s="56">
        <f>J924-H924</f>
        <v>0</v>
      </c>
      <c r="J924" s="56">
        <f>ROUND(F924*G924,2)</f>
        <v>0</v>
      </c>
      <c r="K924" s="56">
        <v>4.0000000000000003E-5</v>
      </c>
      <c r="L924" s="56">
        <f>F924*K924</f>
        <v>8.3240000000000007E-4</v>
      </c>
      <c r="M924" s="57" t="s">
        <v>7</v>
      </c>
      <c r="N924" s="56">
        <f>IF(M924="5",I924,0)</f>
        <v>0</v>
      </c>
      <c r="Y924" s="56">
        <f>IF(AC924=0,J924,0)</f>
        <v>0</v>
      </c>
      <c r="Z924" s="56">
        <f>IF(AC924=15,J924,0)</f>
        <v>0</v>
      </c>
      <c r="AA924" s="56">
        <f>IF(AC924=21,J924,0)</f>
        <v>0</v>
      </c>
      <c r="AC924" s="58">
        <v>21</v>
      </c>
      <c r="AD924" s="58">
        <f>G924*0.0193808882907133</f>
        <v>0</v>
      </c>
      <c r="AE924" s="58">
        <f>G924*(1-0.0193808882907133)</f>
        <v>0</v>
      </c>
      <c r="AL924" s="58">
        <f>F924*AD924</f>
        <v>0</v>
      </c>
      <c r="AM924" s="58">
        <f>F924*AE924</f>
        <v>0</v>
      </c>
      <c r="AN924" s="59" t="s">
        <v>1621</v>
      </c>
      <c r="AO924" s="59" t="s">
        <v>1634</v>
      </c>
      <c r="AP924" s="47" t="s">
        <v>1641</v>
      </c>
    </row>
    <row r="925" spans="1:42" x14ac:dyDescent="0.2">
      <c r="D925" s="60" t="s">
        <v>1492</v>
      </c>
      <c r="F925" s="61">
        <v>20.81</v>
      </c>
    </row>
    <row r="926" spans="1:42" x14ac:dyDescent="0.2">
      <c r="A926" s="52"/>
      <c r="B926" s="53" t="s">
        <v>1175</v>
      </c>
      <c r="C926" s="53" t="s">
        <v>100</v>
      </c>
      <c r="D926" s="248" t="s">
        <v>1335</v>
      </c>
      <c r="E926" s="249"/>
      <c r="F926" s="249"/>
      <c r="G926" s="249"/>
      <c r="H926" s="54">
        <f>SUM(H927:H933)</f>
        <v>0</v>
      </c>
      <c r="I926" s="54">
        <f>SUM(I927:I933)</f>
        <v>0</v>
      </c>
      <c r="J926" s="54">
        <f>H926+I926</f>
        <v>0</v>
      </c>
      <c r="K926" s="47"/>
      <c r="L926" s="54">
        <f>SUM(L927:L933)</f>
        <v>7.5410000000000005E-2</v>
      </c>
      <c r="O926" s="54">
        <f>IF(P926="PR",J926,SUM(N927:N933))</f>
        <v>0</v>
      </c>
      <c r="P926" s="47" t="s">
        <v>1601</v>
      </c>
      <c r="Q926" s="54">
        <f>IF(P926="HS",H926,0)</f>
        <v>0</v>
      </c>
      <c r="R926" s="54">
        <f>IF(P926="HS",I926-O926,0)</f>
        <v>0</v>
      </c>
      <c r="S926" s="54">
        <f>IF(P926="PS",H926,0)</f>
        <v>0</v>
      </c>
      <c r="T926" s="54">
        <f>IF(P926="PS",I926-O926,0)</f>
        <v>0</v>
      </c>
      <c r="U926" s="54">
        <f>IF(P926="MP",H926,0)</f>
        <v>0</v>
      </c>
      <c r="V926" s="54">
        <f>IF(P926="MP",I926-O926,0)</f>
        <v>0</v>
      </c>
      <c r="W926" s="54">
        <f>IF(P926="OM",H926,0)</f>
        <v>0</v>
      </c>
      <c r="X926" s="47" t="s">
        <v>1175</v>
      </c>
      <c r="AH926" s="54">
        <f>SUM(Y927:Y933)</f>
        <v>0</v>
      </c>
      <c r="AI926" s="54">
        <f>SUM(Z927:Z933)</f>
        <v>0</v>
      </c>
      <c r="AJ926" s="54">
        <f>SUM(AA927:AA933)</f>
        <v>0</v>
      </c>
    </row>
    <row r="927" spans="1:42" x14ac:dyDescent="0.2">
      <c r="A927" s="55" t="s">
        <v>470</v>
      </c>
      <c r="B927" s="55" t="s">
        <v>1175</v>
      </c>
      <c r="C927" s="55" t="s">
        <v>1231</v>
      </c>
      <c r="D927" s="55" t="s">
        <v>1336</v>
      </c>
      <c r="E927" s="55" t="s">
        <v>1577</v>
      </c>
      <c r="F927" s="56">
        <v>1</v>
      </c>
      <c r="G927" s="56">
        <v>0</v>
      </c>
      <c r="H927" s="56">
        <f t="shared" ref="H927:H933" si="243">ROUND(F927*AD927,2)</f>
        <v>0</v>
      </c>
      <c r="I927" s="56">
        <f t="shared" ref="I927:I933" si="244">J927-H927</f>
        <v>0</v>
      </c>
      <c r="J927" s="56">
        <f t="shared" ref="J927:J933" si="245">ROUND(F927*G927,2)</f>
        <v>0</v>
      </c>
      <c r="K927" s="56">
        <v>4.0000000000000002E-4</v>
      </c>
      <c r="L927" s="56">
        <f t="shared" ref="L927:L933" si="246">F927*K927</f>
        <v>4.0000000000000002E-4</v>
      </c>
      <c r="M927" s="57" t="s">
        <v>8</v>
      </c>
      <c r="N927" s="56">
        <f t="shared" ref="N927:N933" si="247">IF(M927="5",I927,0)</f>
        <v>0</v>
      </c>
      <c r="Y927" s="56">
        <f t="shared" ref="Y927:Y933" si="248">IF(AC927=0,J927,0)</f>
        <v>0</v>
      </c>
      <c r="Z927" s="56">
        <f t="shared" ref="Z927:Z933" si="249">IF(AC927=15,J927,0)</f>
        <v>0</v>
      </c>
      <c r="AA927" s="56">
        <f t="shared" ref="AA927:AA933" si="250">IF(AC927=21,J927,0)</f>
        <v>0</v>
      </c>
      <c r="AC927" s="58">
        <v>21</v>
      </c>
      <c r="AD927" s="58">
        <f t="shared" ref="AD927:AD933" si="251">G927*0</f>
        <v>0</v>
      </c>
      <c r="AE927" s="58">
        <f t="shared" ref="AE927:AE933" si="252">G927*(1-0)</f>
        <v>0</v>
      </c>
      <c r="AL927" s="58">
        <f t="shared" ref="AL927:AL933" si="253">F927*AD927</f>
        <v>0</v>
      </c>
      <c r="AM927" s="58">
        <f t="shared" ref="AM927:AM933" si="254">F927*AE927</f>
        <v>0</v>
      </c>
      <c r="AN927" s="59" t="s">
        <v>1622</v>
      </c>
      <c r="AO927" s="59" t="s">
        <v>1634</v>
      </c>
      <c r="AP927" s="47" t="s">
        <v>1641</v>
      </c>
    </row>
    <row r="928" spans="1:42" x14ac:dyDescent="0.2">
      <c r="A928" s="55" t="s">
        <v>471</v>
      </c>
      <c r="B928" s="55" t="s">
        <v>1175</v>
      </c>
      <c r="C928" s="55" t="s">
        <v>1232</v>
      </c>
      <c r="D928" s="55" t="s">
        <v>1337</v>
      </c>
      <c r="E928" s="55" t="s">
        <v>1577</v>
      </c>
      <c r="F928" s="56">
        <v>1</v>
      </c>
      <c r="G928" s="56">
        <v>0</v>
      </c>
      <c r="H928" s="56">
        <f t="shared" si="243"/>
        <v>0</v>
      </c>
      <c r="I928" s="56">
        <f t="shared" si="244"/>
        <v>0</v>
      </c>
      <c r="J928" s="56">
        <f t="shared" si="245"/>
        <v>0</v>
      </c>
      <c r="K928" s="56">
        <v>4.0000000000000002E-4</v>
      </c>
      <c r="L928" s="56">
        <f t="shared" si="246"/>
        <v>4.0000000000000002E-4</v>
      </c>
      <c r="M928" s="57" t="s">
        <v>8</v>
      </c>
      <c r="N928" s="56">
        <f t="shared" si="247"/>
        <v>0</v>
      </c>
      <c r="Y928" s="56">
        <f t="shared" si="248"/>
        <v>0</v>
      </c>
      <c r="Z928" s="56">
        <f t="shared" si="249"/>
        <v>0</v>
      </c>
      <c r="AA928" s="56">
        <f t="shared" si="250"/>
        <v>0</v>
      </c>
      <c r="AC928" s="58">
        <v>21</v>
      </c>
      <c r="AD928" s="58">
        <f t="shared" si="251"/>
        <v>0</v>
      </c>
      <c r="AE928" s="58">
        <f t="shared" si="252"/>
        <v>0</v>
      </c>
      <c r="AL928" s="58">
        <f t="shared" si="253"/>
        <v>0</v>
      </c>
      <c r="AM928" s="58">
        <f t="shared" si="254"/>
        <v>0</v>
      </c>
      <c r="AN928" s="59" t="s">
        <v>1622</v>
      </c>
      <c r="AO928" s="59" t="s">
        <v>1634</v>
      </c>
      <c r="AP928" s="47" t="s">
        <v>1641</v>
      </c>
    </row>
    <row r="929" spans="1:42" x14ac:dyDescent="0.2">
      <c r="A929" s="55" t="s">
        <v>472</v>
      </c>
      <c r="B929" s="55" t="s">
        <v>1175</v>
      </c>
      <c r="C929" s="55" t="s">
        <v>1233</v>
      </c>
      <c r="D929" s="55" t="s">
        <v>1338</v>
      </c>
      <c r="E929" s="55" t="s">
        <v>1577</v>
      </c>
      <c r="F929" s="56">
        <v>1</v>
      </c>
      <c r="G929" s="56">
        <v>0</v>
      </c>
      <c r="H929" s="56">
        <f t="shared" si="243"/>
        <v>0</v>
      </c>
      <c r="I929" s="56">
        <f t="shared" si="244"/>
        <v>0</v>
      </c>
      <c r="J929" s="56">
        <f t="shared" si="245"/>
        <v>0</v>
      </c>
      <c r="K929" s="56">
        <v>3.0000000000000001E-3</v>
      </c>
      <c r="L929" s="56">
        <f t="shared" si="246"/>
        <v>3.0000000000000001E-3</v>
      </c>
      <c r="M929" s="57" t="s">
        <v>8</v>
      </c>
      <c r="N929" s="56">
        <f t="shared" si="247"/>
        <v>0</v>
      </c>
      <c r="Y929" s="56">
        <f t="shared" si="248"/>
        <v>0</v>
      </c>
      <c r="Z929" s="56">
        <f t="shared" si="249"/>
        <v>0</v>
      </c>
      <c r="AA929" s="56">
        <f t="shared" si="250"/>
        <v>0</v>
      </c>
      <c r="AC929" s="58">
        <v>21</v>
      </c>
      <c r="AD929" s="58">
        <f t="shared" si="251"/>
        <v>0</v>
      </c>
      <c r="AE929" s="58">
        <f t="shared" si="252"/>
        <v>0</v>
      </c>
      <c r="AL929" s="58">
        <f t="shared" si="253"/>
        <v>0</v>
      </c>
      <c r="AM929" s="58">
        <f t="shared" si="254"/>
        <v>0</v>
      </c>
      <c r="AN929" s="59" t="s">
        <v>1622</v>
      </c>
      <c r="AO929" s="59" t="s">
        <v>1634</v>
      </c>
      <c r="AP929" s="47" t="s">
        <v>1641</v>
      </c>
    </row>
    <row r="930" spans="1:42" x14ac:dyDescent="0.2">
      <c r="A930" s="55" t="s">
        <v>473</v>
      </c>
      <c r="B930" s="55" t="s">
        <v>1175</v>
      </c>
      <c r="C930" s="55" t="s">
        <v>1234</v>
      </c>
      <c r="D930" s="55" t="s">
        <v>1339</v>
      </c>
      <c r="E930" s="55" t="s">
        <v>1577</v>
      </c>
      <c r="F930" s="56">
        <v>1</v>
      </c>
      <c r="G930" s="56">
        <v>0</v>
      </c>
      <c r="H930" s="56">
        <f t="shared" si="243"/>
        <v>0</v>
      </c>
      <c r="I930" s="56">
        <f t="shared" si="244"/>
        <v>0</v>
      </c>
      <c r="J930" s="56">
        <f t="shared" si="245"/>
        <v>0</v>
      </c>
      <c r="K930" s="56">
        <v>5.0000000000000001E-4</v>
      </c>
      <c r="L930" s="56">
        <f t="shared" si="246"/>
        <v>5.0000000000000001E-4</v>
      </c>
      <c r="M930" s="57" t="s">
        <v>8</v>
      </c>
      <c r="N930" s="56">
        <f t="shared" si="247"/>
        <v>0</v>
      </c>
      <c r="Y930" s="56">
        <f t="shared" si="248"/>
        <v>0</v>
      </c>
      <c r="Z930" s="56">
        <f t="shared" si="249"/>
        <v>0</v>
      </c>
      <c r="AA930" s="56">
        <f t="shared" si="250"/>
        <v>0</v>
      </c>
      <c r="AC930" s="58">
        <v>21</v>
      </c>
      <c r="AD930" s="58">
        <f t="shared" si="251"/>
        <v>0</v>
      </c>
      <c r="AE930" s="58">
        <f t="shared" si="252"/>
        <v>0</v>
      </c>
      <c r="AL930" s="58">
        <f t="shared" si="253"/>
        <v>0</v>
      </c>
      <c r="AM930" s="58">
        <f t="shared" si="254"/>
        <v>0</v>
      </c>
      <c r="AN930" s="59" t="s">
        <v>1622</v>
      </c>
      <c r="AO930" s="59" t="s">
        <v>1634</v>
      </c>
      <c r="AP930" s="47" t="s">
        <v>1641</v>
      </c>
    </row>
    <row r="931" spans="1:42" x14ac:dyDescent="0.2">
      <c r="A931" s="55" t="s">
        <v>474</v>
      </c>
      <c r="B931" s="55" t="s">
        <v>1175</v>
      </c>
      <c r="C931" s="55" t="s">
        <v>1235</v>
      </c>
      <c r="D931" s="55" t="s">
        <v>1340</v>
      </c>
      <c r="E931" s="55" t="s">
        <v>1574</v>
      </c>
      <c r="F931" s="56">
        <v>2.9</v>
      </c>
      <c r="G931" s="56">
        <v>0</v>
      </c>
      <c r="H931" s="56">
        <f t="shared" si="243"/>
        <v>0</v>
      </c>
      <c r="I931" s="56">
        <f t="shared" si="244"/>
        <v>0</v>
      </c>
      <c r="J931" s="56">
        <f t="shared" si="245"/>
        <v>0</v>
      </c>
      <c r="K931" s="56">
        <v>0.02</v>
      </c>
      <c r="L931" s="56">
        <f t="shared" si="246"/>
        <v>5.7999999999999996E-2</v>
      </c>
      <c r="M931" s="57" t="s">
        <v>7</v>
      </c>
      <c r="N931" s="56">
        <f t="shared" si="247"/>
        <v>0</v>
      </c>
      <c r="Y931" s="56">
        <f t="shared" si="248"/>
        <v>0</v>
      </c>
      <c r="Z931" s="56">
        <f t="shared" si="249"/>
        <v>0</v>
      </c>
      <c r="AA931" s="56">
        <f t="shared" si="250"/>
        <v>0</v>
      </c>
      <c r="AC931" s="58">
        <v>21</v>
      </c>
      <c r="AD931" s="58">
        <f t="shared" si="251"/>
        <v>0</v>
      </c>
      <c r="AE931" s="58">
        <f t="shared" si="252"/>
        <v>0</v>
      </c>
      <c r="AL931" s="58">
        <f t="shared" si="253"/>
        <v>0</v>
      </c>
      <c r="AM931" s="58">
        <f t="shared" si="254"/>
        <v>0</v>
      </c>
      <c r="AN931" s="59" t="s">
        <v>1622</v>
      </c>
      <c r="AO931" s="59" t="s">
        <v>1634</v>
      </c>
      <c r="AP931" s="47" t="s">
        <v>1641</v>
      </c>
    </row>
    <row r="932" spans="1:42" x14ac:dyDescent="0.2">
      <c r="A932" s="55" t="s">
        <v>475</v>
      </c>
      <c r="B932" s="55" t="s">
        <v>1175</v>
      </c>
      <c r="C932" s="55" t="s">
        <v>1269</v>
      </c>
      <c r="D932" s="55" t="s">
        <v>1402</v>
      </c>
      <c r="E932" s="55" t="s">
        <v>1579</v>
      </c>
      <c r="F932" s="56">
        <v>0.65</v>
      </c>
      <c r="G932" s="56">
        <v>0</v>
      </c>
      <c r="H932" s="56">
        <f t="shared" si="243"/>
        <v>0</v>
      </c>
      <c r="I932" s="56">
        <f t="shared" si="244"/>
        <v>0</v>
      </c>
      <c r="J932" s="56">
        <f t="shared" si="245"/>
        <v>0</v>
      </c>
      <c r="K932" s="56">
        <v>9.4000000000000004E-3</v>
      </c>
      <c r="L932" s="56">
        <f t="shared" si="246"/>
        <v>6.1100000000000008E-3</v>
      </c>
      <c r="M932" s="57" t="s">
        <v>8</v>
      </c>
      <c r="N932" s="56">
        <f t="shared" si="247"/>
        <v>0</v>
      </c>
      <c r="Y932" s="56">
        <f t="shared" si="248"/>
        <v>0</v>
      </c>
      <c r="Z932" s="56">
        <f t="shared" si="249"/>
        <v>0</v>
      </c>
      <c r="AA932" s="56">
        <f t="shared" si="250"/>
        <v>0</v>
      </c>
      <c r="AC932" s="58">
        <v>21</v>
      </c>
      <c r="AD932" s="58">
        <f t="shared" si="251"/>
        <v>0</v>
      </c>
      <c r="AE932" s="58">
        <f t="shared" si="252"/>
        <v>0</v>
      </c>
      <c r="AL932" s="58">
        <f t="shared" si="253"/>
        <v>0</v>
      </c>
      <c r="AM932" s="58">
        <f t="shared" si="254"/>
        <v>0</v>
      </c>
      <c r="AN932" s="59" t="s">
        <v>1622</v>
      </c>
      <c r="AO932" s="59" t="s">
        <v>1634</v>
      </c>
      <c r="AP932" s="47" t="s">
        <v>1641</v>
      </c>
    </row>
    <row r="933" spans="1:42" x14ac:dyDescent="0.2">
      <c r="A933" s="55" t="s">
        <v>476</v>
      </c>
      <c r="B933" s="55" t="s">
        <v>1175</v>
      </c>
      <c r="C933" s="55" t="s">
        <v>1236</v>
      </c>
      <c r="D933" s="55" t="s">
        <v>1341</v>
      </c>
      <c r="E933" s="55" t="s">
        <v>1577</v>
      </c>
      <c r="F933" s="56">
        <v>1</v>
      </c>
      <c r="G933" s="56">
        <v>0</v>
      </c>
      <c r="H933" s="56">
        <f t="shared" si="243"/>
        <v>0</v>
      </c>
      <c r="I933" s="56">
        <f t="shared" si="244"/>
        <v>0</v>
      </c>
      <c r="J933" s="56">
        <f t="shared" si="245"/>
        <v>0</v>
      </c>
      <c r="K933" s="56">
        <v>7.0000000000000001E-3</v>
      </c>
      <c r="L933" s="56">
        <f t="shared" si="246"/>
        <v>7.0000000000000001E-3</v>
      </c>
      <c r="M933" s="57" t="s">
        <v>8</v>
      </c>
      <c r="N933" s="56">
        <f t="shared" si="247"/>
        <v>0</v>
      </c>
      <c r="Y933" s="56">
        <f t="shared" si="248"/>
        <v>0</v>
      </c>
      <c r="Z933" s="56">
        <f t="shared" si="249"/>
        <v>0</v>
      </c>
      <c r="AA933" s="56">
        <f t="shared" si="250"/>
        <v>0</v>
      </c>
      <c r="AC933" s="58">
        <v>21</v>
      </c>
      <c r="AD933" s="58">
        <f t="shared" si="251"/>
        <v>0</v>
      </c>
      <c r="AE933" s="58">
        <f t="shared" si="252"/>
        <v>0</v>
      </c>
      <c r="AL933" s="58">
        <f t="shared" si="253"/>
        <v>0</v>
      </c>
      <c r="AM933" s="58">
        <f t="shared" si="254"/>
        <v>0</v>
      </c>
      <c r="AN933" s="59" t="s">
        <v>1622</v>
      </c>
      <c r="AO933" s="59" t="s">
        <v>1634</v>
      </c>
      <c r="AP933" s="47" t="s">
        <v>1641</v>
      </c>
    </row>
    <row r="934" spans="1:42" x14ac:dyDescent="0.2">
      <c r="A934" s="52"/>
      <c r="B934" s="53" t="s">
        <v>1175</v>
      </c>
      <c r="C934" s="53" t="s">
        <v>101</v>
      </c>
      <c r="D934" s="248" t="s">
        <v>1342</v>
      </c>
      <c r="E934" s="249"/>
      <c r="F934" s="249"/>
      <c r="G934" s="249"/>
      <c r="H934" s="54">
        <f>SUM(H935:H941)</f>
        <v>0</v>
      </c>
      <c r="I934" s="54">
        <f>SUM(I935:I941)</f>
        <v>0</v>
      </c>
      <c r="J934" s="54">
        <f>H934+I934</f>
        <v>0</v>
      </c>
      <c r="K934" s="47"/>
      <c r="L934" s="54">
        <f>SUM(L935:L941)</f>
        <v>1.21126</v>
      </c>
      <c r="O934" s="54">
        <f>IF(P934="PR",J934,SUM(N935:N941))</f>
        <v>0</v>
      </c>
      <c r="P934" s="47" t="s">
        <v>1601</v>
      </c>
      <c r="Q934" s="54">
        <f>IF(P934="HS",H934,0)</f>
        <v>0</v>
      </c>
      <c r="R934" s="54">
        <f>IF(P934="HS",I934-O934,0)</f>
        <v>0</v>
      </c>
      <c r="S934" s="54">
        <f>IF(P934="PS",H934,0)</f>
        <v>0</v>
      </c>
      <c r="T934" s="54">
        <f>IF(P934="PS",I934-O934,0)</f>
        <v>0</v>
      </c>
      <c r="U934" s="54">
        <f>IF(P934="MP",H934,0)</f>
        <v>0</v>
      </c>
      <c r="V934" s="54">
        <f>IF(P934="MP",I934-O934,0)</f>
        <v>0</v>
      </c>
      <c r="W934" s="54">
        <f>IF(P934="OM",H934,0)</f>
        <v>0</v>
      </c>
      <c r="X934" s="47" t="s">
        <v>1175</v>
      </c>
      <c r="AH934" s="54">
        <f>SUM(Y935:Y941)</f>
        <v>0</v>
      </c>
      <c r="AI934" s="54">
        <f>SUM(Z935:Z941)</f>
        <v>0</v>
      </c>
      <c r="AJ934" s="54">
        <f>SUM(AA935:AA941)</f>
        <v>0</v>
      </c>
    </row>
    <row r="935" spans="1:42" x14ac:dyDescent="0.2">
      <c r="A935" s="55" t="s">
        <v>477</v>
      </c>
      <c r="B935" s="55" t="s">
        <v>1175</v>
      </c>
      <c r="C935" s="55" t="s">
        <v>1270</v>
      </c>
      <c r="D935" s="55" t="s">
        <v>1403</v>
      </c>
      <c r="E935" s="55" t="s">
        <v>1579</v>
      </c>
      <c r="F935" s="56">
        <v>0.65</v>
      </c>
      <c r="G935" s="56">
        <v>0</v>
      </c>
      <c r="H935" s="56">
        <f t="shared" ref="H935:H941" si="255">ROUND(F935*AD935,2)</f>
        <v>0</v>
      </c>
      <c r="I935" s="56">
        <f t="shared" ref="I935:I941" si="256">J935-H935</f>
        <v>0</v>
      </c>
      <c r="J935" s="56">
        <f t="shared" ref="J935:J941" si="257">ROUND(F935*G935,2)</f>
        <v>0</v>
      </c>
      <c r="K935" s="56">
        <v>3.9600000000000003E-2</v>
      </c>
      <c r="L935" s="56">
        <f t="shared" ref="L935:L941" si="258">F935*K935</f>
        <v>2.5740000000000002E-2</v>
      </c>
      <c r="M935" s="57" t="s">
        <v>7</v>
      </c>
      <c r="N935" s="56">
        <f t="shared" ref="N935:N941" si="259">IF(M935="5",I935,0)</f>
        <v>0</v>
      </c>
      <c r="Y935" s="56">
        <f t="shared" ref="Y935:Y941" si="260">IF(AC935=0,J935,0)</f>
        <v>0</v>
      </c>
      <c r="Z935" s="56">
        <f t="shared" ref="Z935:Z941" si="261">IF(AC935=15,J935,0)</f>
        <v>0</v>
      </c>
      <c r="AA935" s="56">
        <f t="shared" ref="AA935:AA941" si="262">IF(AC935=21,J935,0)</f>
        <v>0</v>
      </c>
      <c r="AC935" s="58">
        <v>21</v>
      </c>
      <c r="AD935" s="58">
        <f t="shared" ref="AD935:AD941" si="263">G935*0</f>
        <v>0</v>
      </c>
      <c r="AE935" s="58">
        <f t="shared" ref="AE935:AE941" si="264">G935*(1-0)</f>
        <v>0</v>
      </c>
      <c r="AL935" s="58">
        <f t="shared" ref="AL935:AL941" si="265">F935*AD935</f>
        <v>0</v>
      </c>
      <c r="AM935" s="58">
        <f t="shared" ref="AM935:AM941" si="266">F935*AE935</f>
        <v>0</v>
      </c>
      <c r="AN935" s="59" t="s">
        <v>1623</v>
      </c>
      <c r="AO935" s="59" t="s">
        <v>1634</v>
      </c>
      <c r="AP935" s="47" t="s">
        <v>1641</v>
      </c>
    </row>
    <row r="936" spans="1:42" x14ac:dyDescent="0.2">
      <c r="A936" s="55" t="s">
        <v>478</v>
      </c>
      <c r="B936" s="55" t="s">
        <v>1175</v>
      </c>
      <c r="C936" s="55" t="s">
        <v>1271</v>
      </c>
      <c r="D936" s="55" t="s">
        <v>1404</v>
      </c>
      <c r="E936" s="55" t="s">
        <v>1577</v>
      </c>
      <c r="F936" s="56">
        <v>1</v>
      </c>
      <c r="G936" s="56">
        <v>0</v>
      </c>
      <c r="H936" s="56">
        <f t="shared" si="255"/>
        <v>0</v>
      </c>
      <c r="I936" s="56">
        <f t="shared" si="256"/>
        <v>0</v>
      </c>
      <c r="J936" s="56">
        <f t="shared" si="257"/>
        <v>0</v>
      </c>
      <c r="K936" s="56">
        <v>5.1999999999999995E-4</v>
      </c>
      <c r="L936" s="56">
        <f t="shared" si="258"/>
        <v>5.1999999999999995E-4</v>
      </c>
      <c r="M936" s="57" t="s">
        <v>7</v>
      </c>
      <c r="N936" s="56">
        <f t="shared" si="259"/>
        <v>0</v>
      </c>
      <c r="Y936" s="56">
        <f t="shared" si="260"/>
        <v>0</v>
      </c>
      <c r="Z936" s="56">
        <f t="shared" si="261"/>
        <v>0</v>
      </c>
      <c r="AA936" s="56">
        <f t="shared" si="262"/>
        <v>0</v>
      </c>
      <c r="AC936" s="58">
        <v>21</v>
      </c>
      <c r="AD936" s="58">
        <f t="shared" si="263"/>
        <v>0</v>
      </c>
      <c r="AE936" s="58">
        <f t="shared" si="264"/>
        <v>0</v>
      </c>
      <c r="AL936" s="58">
        <f t="shared" si="265"/>
        <v>0</v>
      </c>
      <c r="AM936" s="58">
        <f t="shared" si="266"/>
        <v>0</v>
      </c>
      <c r="AN936" s="59" t="s">
        <v>1623</v>
      </c>
      <c r="AO936" s="59" t="s">
        <v>1634</v>
      </c>
      <c r="AP936" s="47" t="s">
        <v>1641</v>
      </c>
    </row>
    <row r="937" spans="1:42" x14ac:dyDescent="0.2">
      <c r="A937" s="55" t="s">
        <v>479</v>
      </c>
      <c r="B937" s="55" t="s">
        <v>1175</v>
      </c>
      <c r="C937" s="55" t="s">
        <v>1242</v>
      </c>
      <c r="D937" s="55" t="s">
        <v>1405</v>
      </c>
      <c r="E937" s="55" t="s">
        <v>1577</v>
      </c>
      <c r="F937" s="56">
        <v>1</v>
      </c>
      <c r="G937" s="56">
        <v>0</v>
      </c>
      <c r="H937" s="56">
        <f t="shared" si="255"/>
        <v>0</v>
      </c>
      <c r="I937" s="56">
        <f t="shared" si="256"/>
        <v>0</v>
      </c>
      <c r="J937" s="56">
        <f t="shared" si="257"/>
        <v>0</v>
      </c>
      <c r="K937" s="56">
        <v>2.2499999999999998E-3</v>
      </c>
      <c r="L937" s="56">
        <f t="shared" si="258"/>
        <v>2.2499999999999998E-3</v>
      </c>
      <c r="M937" s="57" t="s">
        <v>7</v>
      </c>
      <c r="N937" s="56">
        <f t="shared" si="259"/>
        <v>0</v>
      </c>
      <c r="Y937" s="56">
        <f t="shared" si="260"/>
        <v>0</v>
      </c>
      <c r="Z937" s="56">
        <f t="shared" si="261"/>
        <v>0</v>
      </c>
      <c r="AA937" s="56">
        <f t="shared" si="262"/>
        <v>0</v>
      </c>
      <c r="AC937" s="58">
        <v>21</v>
      </c>
      <c r="AD937" s="58">
        <f t="shared" si="263"/>
        <v>0</v>
      </c>
      <c r="AE937" s="58">
        <f t="shared" si="264"/>
        <v>0</v>
      </c>
      <c r="AL937" s="58">
        <f t="shared" si="265"/>
        <v>0</v>
      </c>
      <c r="AM937" s="58">
        <f t="shared" si="266"/>
        <v>0</v>
      </c>
      <c r="AN937" s="59" t="s">
        <v>1623</v>
      </c>
      <c r="AO937" s="59" t="s">
        <v>1634</v>
      </c>
      <c r="AP937" s="47" t="s">
        <v>1641</v>
      </c>
    </row>
    <row r="938" spans="1:42" x14ac:dyDescent="0.2">
      <c r="A938" s="55" t="s">
        <v>480</v>
      </c>
      <c r="B938" s="55" t="s">
        <v>1175</v>
      </c>
      <c r="C938" s="55" t="s">
        <v>1237</v>
      </c>
      <c r="D938" s="55" t="s">
        <v>1343</v>
      </c>
      <c r="E938" s="55" t="s">
        <v>1577</v>
      </c>
      <c r="F938" s="56">
        <v>1</v>
      </c>
      <c r="G938" s="56">
        <v>0</v>
      </c>
      <c r="H938" s="56">
        <f t="shared" si="255"/>
        <v>0</v>
      </c>
      <c r="I938" s="56">
        <f t="shared" si="256"/>
        <v>0</v>
      </c>
      <c r="J938" s="56">
        <f t="shared" si="257"/>
        <v>0</v>
      </c>
      <c r="K938" s="56">
        <v>1.933E-2</v>
      </c>
      <c r="L938" s="56">
        <f t="shared" si="258"/>
        <v>1.933E-2</v>
      </c>
      <c r="M938" s="57" t="s">
        <v>7</v>
      </c>
      <c r="N938" s="56">
        <f t="shared" si="259"/>
        <v>0</v>
      </c>
      <c r="Y938" s="56">
        <f t="shared" si="260"/>
        <v>0</v>
      </c>
      <c r="Z938" s="56">
        <f t="shared" si="261"/>
        <v>0</v>
      </c>
      <c r="AA938" s="56">
        <f t="shared" si="262"/>
        <v>0</v>
      </c>
      <c r="AC938" s="58">
        <v>21</v>
      </c>
      <c r="AD938" s="58">
        <f t="shared" si="263"/>
        <v>0</v>
      </c>
      <c r="AE938" s="58">
        <f t="shared" si="264"/>
        <v>0</v>
      </c>
      <c r="AL938" s="58">
        <f t="shared" si="265"/>
        <v>0</v>
      </c>
      <c r="AM938" s="58">
        <f t="shared" si="266"/>
        <v>0</v>
      </c>
      <c r="AN938" s="59" t="s">
        <v>1623</v>
      </c>
      <c r="AO938" s="59" t="s">
        <v>1634</v>
      </c>
      <c r="AP938" s="47" t="s">
        <v>1641</v>
      </c>
    </row>
    <row r="939" spans="1:42" x14ac:dyDescent="0.2">
      <c r="A939" s="55" t="s">
        <v>481</v>
      </c>
      <c r="B939" s="55" t="s">
        <v>1175</v>
      </c>
      <c r="C939" s="55" t="s">
        <v>1238</v>
      </c>
      <c r="D939" s="55" t="s">
        <v>1344</v>
      </c>
      <c r="E939" s="55" t="s">
        <v>1577</v>
      </c>
      <c r="F939" s="56">
        <v>1</v>
      </c>
      <c r="G939" s="56">
        <v>0</v>
      </c>
      <c r="H939" s="56">
        <f t="shared" si="255"/>
        <v>0</v>
      </c>
      <c r="I939" s="56">
        <f t="shared" si="256"/>
        <v>0</v>
      </c>
      <c r="J939" s="56">
        <f t="shared" si="257"/>
        <v>0</v>
      </c>
      <c r="K939" s="56">
        <v>1.56E-3</v>
      </c>
      <c r="L939" s="56">
        <f t="shared" si="258"/>
        <v>1.56E-3</v>
      </c>
      <c r="M939" s="57" t="s">
        <v>7</v>
      </c>
      <c r="N939" s="56">
        <f t="shared" si="259"/>
        <v>0</v>
      </c>
      <c r="Y939" s="56">
        <f t="shared" si="260"/>
        <v>0</v>
      </c>
      <c r="Z939" s="56">
        <f t="shared" si="261"/>
        <v>0</v>
      </c>
      <c r="AA939" s="56">
        <f t="shared" si="262"/>
        <v>0</v>
      </c>
      <c r="AC939" s="58">
        <v>21</v>
      </c>
      <c r="AD939" s="58">
        <f t="shared" si="263"/>
        <v>0</v>
      </c>
      <c r="AE939" s="58">
        <f t="shared" si="264"/>
        <v>0</v>
      </c>
      <c r="AL939" s="58">
        <f t="shared" si="265"/>
        <v>0</v>
      </c>
      <c r="AM939" s="58">
        <f t="shared" si="266"/>
        <v>0</v>
      </c>
      <c r="AN939" s="59" t="s">
        <v>1623</v>
      </c>
      <c r="AO939" s="59" t="s">
        <v>1634</v>
      </c>
      <c r="AP939" s="47" t="s">
        <v>1641</v>
      </c>
    </row>
    <row r="940" spans="1:42" x14ac:dyDescent="0.2">
      <c r="A940" s="55" t="s">
        <v>482</v>
      </c>
      <c r="B940" s="55" t="s">
        <v>1175</v>
      </c>
      <c r="C940" s="55" t="s">
        <v>1239</v>
      </c>
      <c r="D940" s="55" t="s">
        <v>1345</v>
      </c>
      <c r="E940" s="55" t="s">
        <v>1577</v>
      </c>
      <c r="F940" s="56">
        <v>1</v>
      </c>
      <c r="G940" s="56">
        <v>0</v>
      </c>
      <c r="H940" s="56">
        <f t="shared" si="255"/>
        <v>0</v>
      </c>
      <c r="I940" s="56">
        <f t="shared" si="256"/>
        <v>0</v>
      </c>
      <c r="J940" s="56">
        <f t="shared" si="257"/>
        <v>0</v>
      </c>
      <c r="K940" s="56">
        <v>1.9460000000000002E-2</v>
      </c>
      <c r="L940" s="56">
        <f t="shared" si="258"/>
        <v>1.9460000000000002E-2</v>
      </c>
      <c r="M940" s="57" t="s">
        <v>7</v>
      </c>
      <c r="N940" s="56">
        <f t="shared" si="259"/>
        <v>0</v>
      </c>
      <c r="Y940" s="56">
        <f t="shared" si="260"/>
        <v>0</v>
      </c>
      <c r="Z940" s="56">
        <f t="shared" si="261"/>
        <v>0</v>
      </c>
      <c r="AA940" s="56">
        <f t="shared" si="262"/>
        <v>0</v>
      </c>
      <c r="AC940" s="58">
        <v>21</v>
      </c>
      <c r="AD940" s="58">
        <f t="shared" si="263"/>
        <v>0</v>
      </c>
      <c r="AE940" s="58">
        <f t="shared" si="264"/>
        <v>0</v>
      </c>
      <c r="AL940" s="58">
        <f t="shared" si="265"/>
        <v>0</v>
      </c>
      <c r="AM940" s="58">
        <f t="shared" si="266"/>
        <v>0</v>
      </c>
      <c r="AN940" s="59" t="s">
        <v>1623</v>
      </c>
      <c r="AO940" s="59" t="s">
        <v>1634</v>
      </c>
      <c r="AP940" s="47" t="s">
        <v>1641</v>
      </c>
    </row>
    <row r="941" spans="1:42" x14ac:dyDescent="0.2">
      <c r="A941" s="55" t="s">
        <v>483</v>
      </c>
      <c r="B941" s="55" t="s">
        <v>1175</v>
      </c>
      <c r="C941" s="55" t="s">
        <v>1240</v>
      </c>
      <c r="D941" s="55" t="s">
        <v>1346</v>
      </c>
      <c r="E941" s="55" t="s">
        <v>1574</v>
      </c>
      <c r="F941" s="56">
        <v>16.8</v>
      </c>
      <c r="G941" s="56">
        <v>0</v>
      </c>
      <c r="H941" s="56">
        <f t="shared" si="255"/>
        <v>0</v>
      </c>
      <c r="I941" s="56">
        <f t="shared" si="256"/>
        <v>0</v>
      </c>
      <c r="J941" s="56">
        <f t="shared" si="257"/>
        <v>0</v>
      </c>
      <c r="K941" s="56">
        <v>6.8000000000000005E-2</v>
      </c>
      <c r="L941" s="56">
        <f t="shared" si="258"/>
        <v>1.1424000000000001</v>
      </c>
      <c r="M941" s="57" t="s">
        <v>7</v>
      </c>
      <c r="N941" s="56">
        <f t="shared" si="259"/>
        <v>0</v>
      </c>
      <c r="Y941" s="56">
        <f t="shared" si="260"/>
        <v>0</v>
      </c>
      <c r="Z941" s="56">
        <f t="shared" si="261"/>
        <v>0</v>
      </c>
      <c r="AA941" s="56">
        <f t="shared" si="262"/>
        <v>0</v>
      </c>
      <c r="AC941" s="58">
        <v>21</v>
      </c>
      <c r="AD941" s="58">
        <f t="shared" si="263"/>
        <v>0</v>
      </c>
      <c r="AE941" s="58">
        <f t="shared" si="264"/>
        <v>0</v>
      </c>
      <c r="AL941" s="58">
        <f t="shared" si="265"/>
        <v>0</v>
      </c>
      <c r="AM941" s="58">
        <f t="shared" si="266"/>
        <v>0</v>
      </c>
      <c r="AN941" s="59" t="s">
        <v>1623</v>
      </c>
      <c r="AO941" s="59" t="s">
        <v>1634</v>
      </c>
      <c r="AP941" s="47" t="s">
        <v>1641</v>
      </c>
    </row>
    <row r="942" spans="1:42" x14ac:dyDescent="0.2">
      <c r="A942" s="52"/>
      <c r="B942" s="53" t="s">
        <v>1175</v>
      </c>
      <c r="C942" s="53" t="s">
        <v>1243</v>
      </c>
      <c r="D942" s="248" t="s">
        <v>1349</v>
      </c>
      <c r="E942" s="249"/>
      <c r="F942" s="249"/>
      <c r="G942" s="249"/>
      <c r="H942" s="54">
        <f>SUM(H943:H943)</f>
        <v>0</v>
      </c>
      <c r="I942" s="54">
        <f>SUM(I943:I943)</f>
        <v>0</v>
      </c>
      <c r="J942" s="54">
        <f>H942+I942</f>
        <v>0</v>
      </c>
      <c r="K942" s="47"/>
      <c r="L942" s="54">
        <f>SUM(L943:L943)</f>
        <v>0</v>
      </c>
      <c r="O942" s="54">
        <f>IF(P942="PR",J942,SUM(N943:N943))</f>
        <v>0</v>
      </c>
      <c r="P942" s="47" t="s">
        <v>1603</v>
      </c>
      <c r="Q942" s="54">
        <f>IF(P942="HS",H942,0)</f>
        <v>0</v>
      </c>
      <c r="R942" s="54">
        <f>IF(P942="HS",I942-O942,0)</f>
        <v>0</v>
      </c>
      <c r="S942" s="54">
        <f>IF(P942="PS",H942,0)</f>
        <v>0</v>
      </c>
      <c r="T942" s="54">
        <f>IF(P942="PS",I942-O942,0)</f>
        <v>0</v>
      </c>
      <c r="U942" s="54">
        <f>IF(P942="MP",H942,0)</f>
        <v>0</v>
      </c>
      <c r="V942" s="54">
        <f>IF(P942="MP",I942-O942,0)</f>
        <v>0</v>
      </c>
      <c r="W942" s="54">
        <f>IF(P942="OM",H942,0)</f>
        <v>0</v>
      </c>
      <c r="X942" s="47" t="s">
        <v>1175</v>
      </c>
      <c r="AH942" s="54">
        <f>SUM(Y943:Y943)</f>
        <v>0</v>
      </c>
      <c r="AI942" s="54">
        <f>SUM(Z943:Z943)</f>
        <v>0</v>
      </c>
      <c r="AJ942" s="54">
        <f>SUM(AA943:AA943)</f>
        <v>0</v>
      </c>
    </row>
    <row r="943" spans="1:42" x14ac:dyDescent="0.2">
      <c r="A943" s="55" t="s">
        <v>484</v>
      </c>
      <c r="B943" s="55" t="s">
        <v>1175</v>
      </c>
      <c r="C943" s="55" t="s">
        <v>1244</v>
      </c>
      <c r="D943" s="55" t="s">
        <v>1350</v>
      </c>
      <c r="E943" s="55" t="s">
        <v>1575</v>
      </c>
      <c r="F943" s="56">
        <v>1E-3</v>
      </c>
      <c r="G943" s="56">
        <v>0</v>
      </c>
      <c r="H943" s="56">
        <f>ROUND(F943*AD943,2)</f>
        <v>0</v>
      </c>
      <c r="I943" s="56">
        <f>J943-H943</f>
        <v>0</v>
      </c>
      <c r="J943" s="56">
        <f>ROUND(F943*G943,2)</f>
        <v>0</v>
      </c>
      <c r="K943" s="56">
        <v>0</v>
      </c>
      <c r="L943" s="56">
        <f>F943*K943</f>
        <v>0</v>
      </c>
      <c r="M943" s="57" t="s">
        <v>11</v>
      </c>
      <c r="N943" s="56">
        <f>IF(M943="5",I943,0)</f>
        <v>0</v>
      </c>
      <c r="Y943" s="56">
        <f>IF(AC943=0,J943,0)</f>
        <v>0</v>
      </c>
      <c r="Z943" s="56">
        <f>IF(AC943=15,J943,0)</f>
        <v>0</v>
      </c>
      <c r="AA943" s="56">
        <f>IF(AC943=21,J943,0)</f>
        <v>0</v>
      </c>
      <c r="AC943" s="58">
        <v>21</v>
      </c>
      <c r="AD943" s="58">
        <f>G943*0</f>
        <v>0</v>
      </c>
      <c r="AE943" s="58">
        <f>G943*(1-0)</f>
        <v>0</v>
      </c>
      <c r="AL943" s="58">
        <f>F943*AD943</f>
        <v>0</v>
      </c>
      <c r="AM943" s="58">
        <f>F943*AE943</f>
        <v>0</v>
      </c>
      <c r="AN943" s="59" t="s">
        <v>1624</v>
      </c>
      <c r="AO943" s="59" t="s">
        <v>1634</v>
      </c>
      <c r="AP943" s="47" t="s">
        <v>1641</v>
      </c>
    </row>
    <row r="944" spans="1:42" x14ac:dyDescent="0.2">
      <c r="A944" s="52"/>
      <c r="B944" s="53" t="s">
        <v>1175</v>
      </c>
      <c r="C944" s="53" t="s">
        <v>1245</v>
      </c>
      <c r="D944" s="248" t="s">
        <v>1352</v>
      </c>
      <c r="E944" s="249"/>
      <c r="F944" s="249"/>
      <c r="G944" s="249"/>
      <c r="H944" s="54">
        <f>SUM(H945:H945)</f>
        <v>0</v>
      </c>
      <c r="I944" s="54">
        <f>SUM(I945:I945)</f>
        <v>0</v>
      </c>
      <c r="J944" s="54">
        <f>H944+I944</f>
        <v>0</v>
      </c>
      <c r="K944" s="47"/>
      <c r="L944" s="54">
        <f>SUM(L945:L945)</f>
        <v>0</v>
      </c>
      <c r="O944" s="54">
        <f>IF(P944="PR",J944,SUM(N945:N945))</f>
        <v>0</v>
      </c>
      <c r="P944" s="47" t="s">
        <v>1604</v>
      </c>
      <c r="Q944" s="54">
        <f>IF(P944="HS",H944,0)</f>
        <v>0</v>
      </c>
      <c r="R944" s="54">
        <f>IF(P944="HS",I944-O944,0)</f>
        <v>0</v>
      </c>
      <c r="S944" s="54">
        <f>IF(P944="PS",H944,0)</f>
        <v>0</v>
      </c>
      <c r="T944" s="54">
        <f>IF(P944="PS",I944-O944,0)</f>
        <v>0</v>
      </c>
      <c r="U944" s="54">
        <f>IF(P944="MP",H944,0)</f>
        <v>0</v>
      </c>
      <c r="V944" s="54">
        <f>IF(P944="MP",I944-O944,0)</f>
        <v>0</v>
      </c>
      <c r="W944" s="54">
        <f>IF(P944="OM",H944,0)</f>
        <v>0</v>
      </c>
      <c r="X944" s="47" t="s">
        <v>1175</v>
      </c>
      <c r="AH944" s="54">
        <f>SUM(Y945:Y945)</f>
        <v>0</v>
      </c>
      <c r="AI944" s="54">
        <f>SUM(Z945:Z945)</f>
        <v>0</v>
      </c>
      <c r="AJ944" s="54">
        <f>SUM(AA945:AA945)</f>
        <v>0</v>
      </c>
    </row>
    <row r="945" spans="1:42" x14ac:dyDescent="0.2">
      <c r="A945" s="55" t="s">
        <v>485</v>
      </c>
      <c r="B945" s="55" t="s">
        <v>1175</v>
      </c>
      <c r="C945" s="55"/>
      <c r="D945" s="55" t="s">
        <v>1352</v>
      </c>
      <c r="E945" s="55"/>
      <c r="F945" s="56">
        <v>1</v>
      </c>
      <c r="G945" s="56">
        <v>0</v>
      </c>
      <c r="H945" s="56">
        <f>ROUND(F945*AD945,2)</f>
        <v>0</v>
      </c>
      <c r="I945" s="56">
        <f>J945-H945</f>
        <v>0</v>
      </c>
      <c r="J945" s="56">
        <f>ROUND(F945*G945,2)</f>
        <v>0</v>
      </c>
      <c r="K945" s="56">
        <v>0</v>
      </c>
      <c r="L945" s="56">
        <f>F945*K945</f>
        <v>0</v>
      </c>
      <c r="M945" s="57" t="s">
        <v>8</v>
      </c>
      <c r="N945" s="56">
        <f>IF(M945="5",I945,0)</f>
        <v>0</v>
      </c>
      <c r="Y945" s="56">
        <f>IF(AC945=0,J945,0)</f>
        <v>0</v>
      </c>
      <c r="Z945" s="56">
        <f>IF(AC945=15,J945,0)</f>
        <v>0</v>
      </c>
      <c r="AA945" s="56">
        <f>IF(AC945=21,J945,0)</f>
        <v>0</v>
      </c>
      <c r="AC945" s="58">
        <v>21</v>
      </c>
      <c r="AD945" s="58">
        <f>G945*0</f>
        <v>0</v>
      </c>
      <c r="AE945" s="58">
        <f>G945*(1-0)</f>
        <v>0</v>
      </c>
      <c r="AL945" s="58">
        <f>F945*AD945</f>
        <v>0</v>
      </c>
      <c r="AM945" s="58">
        <f>F945*AE945</f>
        <v>0</v>
      </c>
      <c r="AN945" s="59" t="s">
        <v>1625</v>
      </c>
      <c r="AO945" s="59" t="s">
        <v>1634</v>
      </c>
      <c r="AP945" s="47" t="s">
        <v>1641</v>
      </c>
    </row>
    <row r="946" spans="1:42" x14ac:dyDescent="0.2">
      <c r="A946" s="52"/>
      <c r="B946" s="53" t="s">
        <v>1175</v>
      </c>
      <c r="C946" s="53" t="s">
        <v>1246</v>
      </c>
      <c r="D946" s="248" t="s">
        <v>1353</v>
      </c>
      <c r="E946" s="249"/>
      <c r="F946" s="249"/>
      <c r="G946" s="249"/>
      <c r="H946" s="54">
        <f>SUM(H947:H952)</f>
        <v>0</v>
      </c>
      <c r="I946" s="54">
        <f>SUM(I947:I952)</f>
        <v>0</v>
      </c>
      <c r="J946" s="54">
        <f>H946+I946</f>
        <v>0</v>
      </c>
      <c r="K946" s="47"/>
      <c r="L946" s="54">
        <f>SUM(L947:L952)</f>
        <v>0</v>
      </c>
      <c r="O946" s="54">
        <f>IF(P946="PR",J946,SUM(N947:N952))</f>
        <v>0</v>
      </c>
      <c r="P946" s="47" t="s">
        <v>1603</v>
      </c>
      <c r="Q946" s="54">
        <f>IF(P946="HS",H946,0)</f>
        <v>0</v>
      </c>
      <c r="R946" s="54">
        <f>IF(P946="HS",I946-O946,0)</f>
        <v>0</v>
      </c>
      <c r="S946" s="54">
        <f>IF(P946="PS",H946,0)</f>
        <v>0</v>
      </c>
      <c r="T946" s="54">
        <f>IF(P946="PS",I946-O946,0)</f>
        <v>0</v>
      </c>
      <c r="U946" s="54">
        <f>IF(P946="MP",H946,0)</f>
        <v>0</v>
      </c>
      <c r="V946" s="54">
        <f>IF(P946="MP",I946-O946,0)</f>
        <v>0</v>
      </c>
      <c r="W946" s="54">
        <f>IF(P946="OM",H946,0)</f>
        <v>0</v>
      </c>
      <c r="X946" s="47" t="s">
        <v>1175</v>
      </c>
      <c r="AH946" s="54">
        <f>SUM(Y947:Y952)</f>
        <v>0</v>
      </c>
      <c r="AI946" s="54">
        <f>SUM(Z947:Z952)</f>
        <v>0</v>
      </c>
      <c r="AJ946" s="54">
        <f>SUM(AA947:AA952)</f>
        <v>0</v>
      </c>
    </row>
    <row r="947" spans="1:42" x14ac:dyDescent="0.2">
      <c r="A947" s="55" t="s">
        <v>486</v>
      </c>
      <c r="B947" s="55" t="s">
        <v>1175</v>
      </c>
      <c r="C947" s="55" t="s">
        <v>1247</v>
      </c>
      <c r="D947" s="55" t="s">
        <v>1354</v>
      </c>
      <c r="E947" s="55" t="s">
        <v>1575</v>
      </c>
      <c r="F947" s="56">
        <v>1.29</v>
      </c>
      <c r="G947" s="56">
        <v>0</v>
      </c>
      <c r="H947" s="56">
        <f t="shared" ref="H947:H952" si="267">ROUND(F947*AD947,2)</f>
        <v>0</v>
      </c>
      <c r="I947" s="56">
        <f t="shared" ref="I947:I952" si="268">J947-H947</f>
        <v>0</v>
      </c>
      <c r="J947" s="56">
        <f t="shared" ref="J947:J952" si="269">ROUND(F947*G947,2)</f>
        <v>0</v>
      </c>
      <c r="K947" s="56">
        <v>0</v>
      </c>
      <c r="L947" s="56">
        <f t="shared" ref="L947:L952" si="270">F947*K947</f>
        <v>0</v>
      </c>
      <c r="M947" s="57" t="s">
        <v>11</v>
      </c>
      <c r="N947" s="56">
        <f t="shared" ref="N947:N952" si="271">IF(M947="5",I947,0)</f>
        <v>0</v>
      </c>
      <c r="Y947" s="56">
        <f t="shared" ref="Y947:Y952" si="272">IF(AC947=0,J947,0)</f>
        <v>0</v>
      </c>
      <c r="Z947" s="56">
        <f t="shared" ref="Z947:Z952" si="273">IF(AC947=15,J947,0)</f>
        <v>0</v>
      </c>
      <c r="AA947" s="56">
        <f t="shared" ref="AA947:AA952" si="274">IF(AC947=21,J947,0)</f>
        <v>0</v>
      </c>
      <c r="AC947" s="58">
        <v>21</v>
      </c>
      <c r="AD947" s="58">
        <f t="shared" ref="AD947:AD952" si="275">G947*0</f>
        <v>0</v>
      </c>
      <c r="AE947" s="58">
        <f t="shared" ref="AE947:AE952" si="276">G947*(1-0)</f>
        <v>0</v>
      </c>
      <c r="AL947" s="58">
        <f t="shared" ref="AL947:AL952" si="277">F947*AD947</f>
        <v>0</v>
      </c>
      <c r="AM947" s="58">
        <f t="shared" ref="AM947:AM952" si="278">F947*AE947</f>
        <v>0</v>
      </c>
      <c r="AN947" s="59" t="s">
        <v>1626</v>
      </c>
      <c r="AO947" s="59" t="s">
        <v>1634</v>
      </c>
      <c r="AP947" s="47" t="s">
        <v>1641</v>
      </c>
    </row>
    <row r="948" spans="1:42" x14ac:dyDescent="0.2">
      <c r="A948" s="55" t="s">
        <v>487</v>
      </c>
      <c r="B948" s="55" t="s">
        <v>1175</v>
      </c>
      <c r="C948" s="55" t="s">
        <v>1248</v>
      </c>
      <c r="D948" s="55" t="s">
        <v>1355</v>
      </c>
      <c r="E948" s="55" t="s">
        <v>1575</v>
      </c>
      <c r="F948" s="56">
        <v>1.29</v>
      </c>
      <c r="G948" s="56">
        <v>0</v>
      </c>
      <c r="H948" s="56">
        <f t="shared" si="267"/>
        <v>0</v>
      </c>
      <c r="I948" s="56">
        <f t="shared" si="268"/>
        <v>0</v>
      </c>
      <c r="J948" s="56">
        <f t="shared" si="269"/>
        <v>0</v>
      </c>
      <c r="K948" s="56">
        <v>0</v>
      </c>
      <c r="L948" s="56">
        <f t="shared" si="270"/>
        <v>0</v>
      </c>
      <c r="M948" s="57" t="s">
        <v>11</v>
      </c>
      <c r="N948" s="56">
        <f t="shared" si="271"/>
        <v>0</v>
      </c>
      <c r="Y948" s="56">
        <f t="shared" si="272"/>
        <v>0</v>
      </c>
      <c r="Z948" s="56">
        <f t="shared" si="273"/>
        <v>0</v>
      </c>
      <c r="AA948" s="56">
        <f t="shared" si="274"/>
        <v>0</v>
      </c>
      <c r="AC948" s="58">
        <v>21</v>
      </c>
      <c r="AD948" s="58">
        <f t="shared" si="275"/>
        <v>0</v>
      </c>
      <c r="AE948" s="58">
        <f t="shared" si="276"/>
        <v>0</v>
      </c>
      <c r="AL948" s="58">
        <f t="shared" si="277"/>
        <v>0</v>
      </c>
      <c r="AM948" s="58">
        <f t="shared" si="278"/>
        <v>0</v>
      </c>
      <c r="AN948" s="59" t="s">
        <v>1626</v>
      </c>
      <c r="AO948" s="59" t="s">
        <v>1634</v>
      </c>
      <c r="AP948" s="47" t="s">
        <v>1641</v>
      </c>
    </row>
    <row r="949" spans="1:42" x14ac:dyDescent="0.2">
      <c r="A949" s="55" t="s">
        <v>488</v>
      </c>
      <c r="B949" s="55" t="s">
        <v>1175</v>
      </c>
      <c r="C949" s="55" t="s">
        <v>1249</v>
      </c>
      <c r="D949" s="55" t="s">
        <v>1356</v>
      </c>
      <c r="E949" s="55" t="s">
        <v>1575</v>
      </c>
      <c r="F949" s="56">
        <v>1.29</v>
      </c>
      <c r="G949" s="56">
        <v>0</v>
      </c>
      <c r="H949" s="56">
        <f t="shared" si="267"/>
        <v>0</v>
      </c>
      <c r="I949" s="56">
        <f t="shared" si="268"/>
        <v>0</v>
      </c>
      <c r="J949" s="56">
        <f t="shared" si="269"/>
        <v>0</v>
      </c>
      <c r="K949" s="56">
        <v>0</v>
      </c>
      <c r="L949" s="56">
        <f t="shared" si="270"/>
        <v>0</v>
      </c>
      <c r="M949" s="57" t="s">
        <v>11</v>
      </c>
      <c r="N949" s="56">
        <f t="shared" si="271"/>
        <v>0</v>
      </c>
      <c r="Y949" s="56">
        <f t="shared" si="272"/>
        <v>0</v>
      </c>
      <c r="Z949" s="56">
        <f t="shared" si="273"/>
        <v>0</v>
      </c>
      <c r="AA949" s="56">
        <f t="shared" si="274"/>
        <v>0</v>
      </c>
      <c r="AC949" s="58">
        <v>21</v>
      </c>
      <c r="AD949" s="58">
        <f t="shared" si="275"/>
        <v>0</v>
      </c>
      <c r="AE949" s="58">
        <f t="shared" si="276"/>
        <v>0</v>
      </c>
      <c r="AL949" s="58">
        <f t="shared" si="277"/>
        <v>0</v>
      </c>
      <c r="AM949" s="58">
        <f t="shared" si="278"/>
        <v>0</v>
      </c>
      <c r="AN949" s="59" t="s">
        <v>1626</v>
      </c>
      <c r="AO949" s="59" t="s">
        <v>1634</v>
      </c>
      <c r="AP949" s="47" t="s">
        <v>1641</v>
      </c>
    </row>
    <row r="950" spans="1:42" x14ac:dyDescent="0.2">
      <c r="A950" s="55" t="s">
        <v>489</v>
      </c>
      <c r="B950" s="55" t="s">
        <v>1175</v>
      </c>
      <c r="C950" s="55" t="s">
        <v>1250</v>
      </c>
      <c r="D950" s="55" t="s">
        <v>1357</v>
      </c>
      <c r="E950" s="55" t="s">
        <v>1575</v>
      </c>
      <c r="F950" s="56">
        <v>1.29</v>
      </c>
      <c r="G950" s="56">
        <v>0</v>
      </c>
      <c r="H950" s="56">
        <f t="shared" si="267"/>
        <v>0</v>
      </c>
      <c r="I950" s="56">
        <f t="shared" si="268"/>
        <v>0</v>
      </c>
      <c r="J950" s="56">
        <f t="shared" si="269"/>
        <v>0</v>
      </c>
      <c r="K950" s="56">
        <v>0</v>
      </c>
      <c r="L950" s="56">
        <f t="shared" si="270"/>
        <v>0</v>
      </c>
      <c r="M950" s="57" t="s">
        <v>11</v>
      </c>
      <c r="N950" s="56">
        <f t="shared" si="271"/>
        <v>0</v>
      </c>
      <c r="Y950" s="56">
        <f t="shared" si="272"/>
        <v>0</v>
      </c>
      <c r="Z950" s="56">
        <f t="shared" si="273"/>
        <v>0</v>
      </c>
      <c r="AA950" s="56">
        <f t="shared" si="274"/>
        <v>0</v>
      </c>
      <c r="AC950" s="58">
        <v>21</v>
      </c>
      <c r="AD950" s="58">
        <f t="shared" si="275"/>
        <v>0</v>
      </c>
      <c r="AE950" s="58">
        <f t="shared" si="276"/>
        <v>0</v>
      </c>
      <c r="AL950" s="58">
        <f t="shared" si="277"/>
        <v>0</v>
      </c>
      <c r="AM950" s="58">
        <f t="shared" si="278"/>
        <v>0</v>
      </c>
      <c r="AN950" s="59" t="s">
        <v>1626</v>
      </c>
      <c r="AO950" s="59" t="s">
        <v>1634</v>
      </c>
      <c r="AP950" s="47" t="s">
        <v>1641</v>
      </c>
    </row>
    <row r="951" spans="1:42" x14ac:dyDescent="0.2">
      <c r="A951" s="55" t="s">
        <v>490</v>
      </c>
      <c r="B951" s="55" t="s">
        <v>1175</v>
      </c>
      <c r="C951" s="55" t="s">
        <v>1251</v>
      </c>
      <c r="D951" s="55" t="s">
        <v>1358</v>
      </c>
      <c r="E951" s="55" t="s">
        <v>1575</v>
      </c>
      <c r="F951" s="56">
        <v>1.29</v>
      </c>
      <c r="G951" s="56">
        <v>0</v>
      </c>
      <c r="H951" s="56">
        <f t="shared" si="267"/>
        <v>0</v>
      </c>
      <c r="I951" s="56">
        <f t="shared" si="268"/>
        <v>0</v>
      </c>
      <c r="J951" s="56">
        <f t="shared" si="269"/>
        <v>0</v>
      </c>
      <c r="K951" s="56">
        <v>0</v>
      </c>
      <c r="L951" s="56">
        <f t="shared" si="270"/>
        <v>0</v>
      </c>
      <c r="M951" s="57" t="s">
        <v>11</v>
      </c>
      <c r="N951" s="56">
        <f t="shared" si="271"/>
        <v>0</v>
      </c>
      <c r="Y951" s="56">
        <f t="shared" si="272"/>
        <v>0</v>
      </c>
      <c r="Z951" s="56">
        <f t="shared" si="273"/>
        <v>0</v>
      </c>
      <c r="AA951" s="56">
        <f t="shared" si="274"/>
        <v>0</v>
      </c>
      <c r="AC951" s="58">
        <v>21</v>
      </c>
      <c r="AD951" s="58">
        <f t="shared" si="275"/>
        <v>0</v>
      </c>
      <c r="AE951" s="58">
        <f t="shared" si="276"/>
        <v>0</v>
      </c>
      <c r="AL951" s="58">
        <f t="shared" si="277"/>
        <v>0</v>
      </c>
      <c r="AM951" s="58">
        <f t="shared" si="278"/>
        <v>0</v>
      </c>
      <c r="AN951" s="59" t="s">
        <v>1626</v>
      </c>
      <c r="AO951" s="59" t="s">
        <v>1634</v>
      </c>
      <c r="AP951" s="47" t="s">
        <v>1641</v>
      </c>
    </row>
    <row r="952" spans="1:42" x14ac:dyDescent="0.2">
      <c r="A952" s="55" t="s">
        <v>491</v>
      </c>
      <c r="B952" s="55" t="s">
        <v>1175</v>
      </c>
      <c r="C952" s="55" t="s">
        <v>1252</v>
      </c>
      <c r="D952" s="55" t="s">
        <v>1359</v>
      </c>
      <c r="E952" s="55" t="s">
        <v>1575</v>
      </c>
      <c r="F952" s="56">
        <v>1.29</v>
      </c>
      <c r="G952" s="56">
        <v>0</v>
      </c>
      <c r="H952" s="56">
        <f t="shared" si="267"/>
        <v>0</v>
      </c>
      <c r="I952" s="56">
        <f t="shared" si="268"/>
        <v>0</v>
      </c>
      <c r="J952" s="56">
        <f t="shared" si="269"/>
        <v>0</v>
      </c>
      <c r="K952" s="56">
        <v>0</v>
      </c>
      <c r="L952" s="56">
        <f t="shared" si="270"/>
        <v>0</v>
      </c>
      <c r="M952" s="57" t="s">
        <v>11</v>
      </c>
      <c r="N952" s="56">
        <f t="shared" si="271"/>
        <v>0</v>
      </c>
      <c r="Y952" s="56">
        <f t="shared" si="272"/>
        <v>0</v>
      </c>
      <c r="Z952" s="56">
        <f t="shared" si="273"/>
        <v>0</v>
      </c>
      <c r="AA952" s="56">
        <f t="shared" si="274"/>
        <v>0</v>
      </c>
      <c r="AC952" s="58">
        <v>21</v>
      </c>
      <c r="AD952" s="58">
        <f t="shared" si="275"/>
        <v>0</v>
      </c>
      <c r="AE952" s="58">
        <f t="shared" si="276"/>
        <v>0</v>
      </c>
      <c r="AL952" s="58">
        <f t="shared" si="277"/>
        <v>0</v>
      </c>
      <c r="AM952" s="58">
        <f t="shared" si="278"/>
        <v>0</v>
      </c>
      <c r="AN952" s="59" t="s">
        <v>1626</v>
      </c>
      <c r="AO952" s="59" t="s">
        <v>1634</v>
      </c>
      <c r="AP952" s="47" t="s">
        <v>1641</v>
      </c>
    </row>
    <row r="953" spans="1:42" x14ac:dyDescent="0.2">
      <c r="A953" s="52"/>
      <c r="B953" s="53" t="s">
        <v>1176</v>
      </c>
      <c r="C953" s="53"/>
      <c r="D953" s="248" t="s">
        <v>1493</v>
      </c>
      <c r="E953" s="249"/>
      <c r="F953" s="249"/>
      <c r="G953" s="249"/>
      <c r="H953" s="54">
        <f>H954+H959+H962+H965+H976+H989+H992+H1025+H1034+H1057+H1062+H1073+H1081+H1089+H1092+H1094</f>
        <v>0</v>
      </c>
      <c r="I953" s="54">
        <f>I954+I959+I962+I965+I976+I989+I992+I1025+I1034+I1057+I1062+I1073+I1081+I1089+I1092+I1094</f>
        <v>0</v>
      </c>
      <c r="J953" s="54">
        <f>H953+I953</f>
        <v>0</v>
      </c>
      <c r="K953" s="47"/>
      <c r="L953" s="54">
        <f>L954+L959+L962+L965+L976+L989+L992+L1025+L1034+L1057+L1062+L1073+L1081+L1089+L1092+L1094</f>
        <v>2.4279606999999999</v>
      </c>
    </row>
    <row r="954" spans="1:42" x14ac:dyDescent="0.2">
      <c r="A954" s="52"/>
      <c r="B954" s="53" t="s">
        <v>1176</v>
      </c>
      <c r="C954" s="53" t="s">
        <v>38</v>
      </c>
      <c r="D954" s="248" t="s">
        <v>1362</v>
      </c>
      <c r="E954" s="249"/>
      <c r="F954" s="249"/>
      <c r="G954" s="249"/>
      <c r="H954" s="54">
        <f>SUM(H955:H958)</f>
        <v>0</v>
      </c>
      <c r="I954" s="54">
        <f>SUM(I955:I958)</f>
        <v>0</v>
      </c>
      <c r="J954" s="54">
        <f>H954+I954</f>
        <v>0</v>
      </c>
      <c r="K954" s="47"/>
      <c r="L954" s="54">
        <f>SUM(L955:L958)</f>
        <v>6.1462200000000002E-2</v>
      </c>
      <c r="O954" s="54">
        <f>IF(P954="PR",J954,SUM(N955:N958))</f>
        <v>0</v>
      </c>
      <c r="P954" s="47" t="s">
        <v>1601</v>
      </c>
      <c r="Q954" s="54">
        <f>IF(P954="HS",H954,0)</f>
        <v>0</v>
      </c>
      <c r="R954" s="54">
        <f>IF(P954="HS",I954-O954,0)</f>
        <v>0</v>
      </c>
      <c r="S954" s="54">
        <f>IF(P954="PS",H954,0)</f>
        <v>0</v>
      </c>
      <c r="T954" s="54">
        <f>IF(P954="PS",I954-O954,0)</f>
        <v>0</v>
      </c>
      <c r="U954" s="54">
        <f>IF(P954="MP",H954,0)</f>
        <v>0</v>
      </c>
      <c r="V954" s="54">
        <f>IF(P954="MP",I954-O954,0)</f>
        <v>0</v>
      </c>
      <c r="W954" s="54">
        <f>IF(P954="OM",H954,0)</f>
        <v>0</v>
      </c>
      <c r="X954" s="47" t="s">
        <v>1176</v>
      </c>
      <c r="AH954" s="54">
        <f>SUM(Y955:Y958)</f>
        <v>0</v>
      </c>
      <c r="AI954" s="54">
        <f>SUM(Z955:Z958)</f>
        <v>0</v>
      </c>
      <c r="AJ954" s="54">
        <f>SUM(AA955:AA958)</f>
        <v>0</v>
      </c>
    </row>
    <row r="955" spans="1:42" x14ac:dyDescent="0.2">
      <c r="A955" s="55" t="s">
        <v>492</v>
      </c>
      <c r="B955" s="55" t="s">
        <v>1176</v>
      </c>
      <c r="C955" s="55" t="s">
        <v>1253</v>
      </c>
      <c r="D955" s="55" t="s">
        <v>1708</v>
      </c>
      <c r="E955" s="55" t="s">
        <v>1580</v>
      </c>
      <c r="F955" s="56">
        <v>0.02</v>
      </c>
      <c r="G955" s="56">
        <v>0</v>
      </c>
      <c r="H955" s="56">
        <f>ROUND(F955*AD955,2)</f>
        <v>0</v>
      </c>
      <c r="I955" s="56">
        <f>J955-H955</f>
        <v>0</v>
      </c>
      <c r="J955" s="56">
        <f>ROUND(F955*G955,2)</f>
        <v>0</v>
      </c>
      <c r="K955" s="56">
        <v>2.53999</v>
      </c>
      <c r="L955" s="56">
        <f>F955*K955</f>
        <v>5.0799799999999999E-2</v>
      </c>
      <c r="M955" s="57" t="s">
        <v>7</v>
      </c>
      <c r="N955" s="56">
        <f>IF(M955="5",I955,0)</f>
        <v>0</v>
      </c>
      <c r="Y955" s="56">
        <f>IF(AC955=0,J955,0)</f>
        <v>0</v>
      </c>
      <c r="Z955" s="56">
        <f>IF(AC955=15,J955,0)</f>
        <v>0</v>
      </c>
      <c r="AA955" s="56">
        <f>IF(AC955=21,J955,0)</f>
        <v>0</v>
      </c>
      <c r="AC955" s="58">
        <v>21</v>
      </c>
      <c r="AD955" s="58">
        <f>G955*0.813362397820164</f>
        <v>0</v>
      </c>
      <c r="AE955" s="58">
        <f>G955*(1-0.813362397820164)</f>
        <v>0</v>
      </c>
      <c r="AL955" s="58">
        <f>F955*AD955</f>
        <v>0</v>
      </c>
      <c r="AM955" s="58">
        <f>F955*AE955</f>
        <v>0</v>
      </c>
      <c r="AN955" s="59" t="s">
        <v>1627</v>
      </c>
      <c r="AO955" s="59" t="s">
        <v>1628</v>
      </c>
      <c r="AP955" s="47" t="s">
        <v>1642</v>
      </c>
    </row>
    <row r="956" spans="1:42" x14ac:dyDescent="0.2">
      <c r="D956" s="60" t="s">
        <v>1363</v>
      </c>
      <c r="F956" s="61">
        <v>0.02</v>
      </c>
    </row>
    <row r="957" spans="1:42" x14ac:dyDescent="0.2">
      <c r="A957" s="55" t="s">
        <v>493</v>
      </c>
      <c r="B957" s="55" t="s">
        <v>1176</v>
      </c>
      <c r="C957" s="55" t="s">
        <v>1254</v>
      </c>
      <c r="D957" s="55" t="s">
        <v>1364</v>
      </c>
      <c r="E957" s="55" t="s">
        <v>1574</v>
      </c>
      <c r="F957" s="56">
        <v>0.28000000000000003</v>
      </c>
      <c r="G957" s="56">
        <v>0</v>
      </c>
      <c r="H957" s="56">
        <f>ROUND(F957*AD957,2)</f>
        <v>0</v>
      </c>
      <c r="I957" s="56">
        <f>J957-H957</f>
        <v>0</v>
      </c>
      <c r="J957" s="56">
        <f>ROUND(F957*G957,2)</f>
        <v>0</v>
      </c>
      <c r="K957" s="56">
        <v>3.8080000000000003E-2</v>
      </c>
      <c r="L957" s="56">
        <f>F957*K957</f>
        <v>1.0662400000000002E-2</v>
      </c>
      <c r="M957" s="57" t="s">
        <v>7</v>
      </c>
      <c r="N957" s="56">
        <f>IF(M957="5",I957,0)</f>
        <v>0</v>
      </c>
      <c r="Y957" s="56">
        <f>IF(AC957=0,J957,0)</f>
        <v>0</v>
      </c>
      <c r="Z957" s="56">
        <f>IF(AC957=15,J957,0)</f>
        <v>0</v>
      </c>
      <c r="AA957" s="56">
        <f>IF(AC957=21,J957,0)</f>
        <v>0</v>
      </c>
      <c r="AC957" s="58">
        <v>21</v>
      </c>
      <c r="AD957" s="58">
        <f>G957*0.555284552845528</f>
        <v>0</v>
      </c>
      <c r="AE957" s="58">
        <f>G957*(1-0.555284552845528)</f>
        <v>0</v>
      </c>
      <c r="AL957" s="58">
        <f>F957*AD957</f>
        <v>0</v>
      </c>
      <c r="AM957" s="58">
        <f>F957*AE957</f>
        <v>0</v>
      </c>
      <c r="AN957" s="59" t="s">
        <v>1627</v>
      </c>
      <c r="AO957" s="59" t="s">
        <v>1628</v>
      </c>
      <c r="AP957" s="47" t="s">
        <v>1642</v>
      </c>
    </row>
    <row r="958" spans="1:42" x14ac:dyDescent="0.2">
      <c r="D958" s="60" t="s">
        <v>1365</v>
      </c>
      <c r="F958" s="61">
        <v>0.28000000000000003</v>
      </c>
    </row>
    <row r="959" spans="1:42" x14ac:dyDescent="0.2">
      <c r="A959" s="52"/>
      <c r="B959" s="53" t="s">
        <v>1176</v>
      </c>
      <c r="C959" s="53" t="s">
        <v>39</v>
      </c>
      <c r="D959" s="248" t="s">
        <v>1280</v>
      </c>
      <c r="E959" s="249"/>
      <c r="F959" s="249"/>
      <c r="G959" s="249"/>
      <c r="H959" s="54">
        <f>SUM(H960:H960)</f>
        <v>0</v>
      </c>
      <c r="I959" s="54">
        <f>SUM(I960:I960)</f>
        <v>0</v>
      </c>
      <c r="J959" s="54">
        <f>H959+I959</f>
        <v>0</v>
      </c>
      <c r="K959" s="47"/>
      <c r="L959" s="54">
        <f>SUM(L960:L960)</f>
        <v>0.150865</v>
      </c>
      <c r="O959" s="54">
        <f>IF(P959="PR",J959,SUM(N960:N960))</f>
        <v>0</v>
      </c>
      <c r="P959" s="47" t="s">
        <v>1601</v>
      </c>
      <c r="Q959" s="54">
        <f>IF(P959="HS",H959,0)</f>
        <v>0</v>
      </c>
      <c r="R959" s="54">
        <f>IF(P959="HS",I959-O959,0)</f>
        <v>0</v>
      </c>
      <c r="S959" s="54">
        <f>IF(P959="PS",H959,0)</f>
        <v>0</v>
      </c>
      <c r="T959" s="54">
        <f>IF(P959="PS",I959-O959,0)</f>
        <v>0</v>
      </c>
      <c r="U959" s="54">
        <f>IF(P959="MP",H959,0)</f>
        <v>0</v>
      </c>
      <c r="V959" s="54">
        <f>IF(P959="MP",I959-O959,0)</f>
        <v>0</v>
      </c>
      <c r="W959" s="54">
        <f>IF(P959="OM",H959,0)</f>
        <v>0</v>
      </c>
      <c r="X959" s="47" t="s">
        <v>1176</v>
      </c>
      <c r="AH959" s="54">
        <f>SUM(Y960:Y960)</f>
        <v>0</v>
      </c>
      <c r="AI959" s="54">
        <f>SUM(Z960:Z960)</f>
        <v>0</v>
      </c>
      <c r="AJ959" s="54">
        <f>SUM(AA960:AA960)</f>
        <v>0</v>
      </c>
    </row>
    <row r="960" spans="1:42" x14ac:dyDescent="0.2">
      <c r="A960" s="55" t="s">
        <v>494</v>
      </c>
      <c r="B960" s="55" t="s">
        <v>1176</v>
      </c>
      <c r="C960" s="55" t="s">
        <v>1186</v>
      </c>
      <c r="D960" s="55" t="s">
        <v>1712</v>
      </c>
      <c r="E960" s="55" t="s">
        <v>1574</v>
      </c>
      <c r="F960" s="56">
        <v>1.43</v>
      </c>
      <c r="G960" s="56">
        <v>0</v>
      </c>
      <c r="H960" s="56">
        <f>ROUND(F960*AD960,2)</f>
        <v>0</v>
      </c>
      <c r="I960" s="56">
        <f>J960-H960</f>
        <v>0</v>
      </c>
      <c r="J960" s="56">
        <f>ROUND(F960*G960,2)</f>
        <v>0</v>
      </c>
      <c r="K960" s="56">
        <v>0.1055</v>
      </c>
      <c r="L960" s="56">
        <f>F960*K960</f>
        <v>0.150865</v>
      </c>
      <c r="M960" s="57" t="s">
        <v>7</v>
      </c>
      <c r="N960" s="56">
        <f>IF(M960="5",I960,0)</f>
        <v>0</v>
      </c>
      <c r="Y960" s="56">
        <f>IF(AC960=0,J960,0)</f>
        <v>0</v>
      </c>
      <c r="Z960" s="56">
        <f>IF(AC960=15,J960,0)</f>
        <v>0</v>
      </c>
      <c r="AA960" s="56">
        <f>IF(AC960=21,J960,0)</f>
        <v>0</v>
      </c>
      <c r="AC960" s="58">
        <v>21</v>
      </c>
      <c r="AD960" s="58">
        <f>G960*0.853314527503526</f>
        <v>0</v>
      </c>
      <c r="AE960" s="58">
        <f>G960*(1-0.853314527503526)</f>
        <v>0</v>
      </c>
      <c r="AL960" s="58">
        <f>F960*AD960</f>
        <v>0</v>
      </c>
      <c r="AM960" s="58">
        <f>F960*AE960</f>
        <v>0</v>
      </c>
      <c r="AN960" s="59" t="s">
        <v>1612</v>
      </c>
      <c r="AO960" s="59" t="s">
        <v>1628</v>
      </c>
      <c r="AP960" s="47" t="s">
        <v>1642</v>
      </c>
    </row>
    <row r="961" spans="1:42" x14ac:dyDescent="0.2">
      <c r="D961" s="60" t="s">
        <v>1468</v>
      </c>
      <c r="F961" s="61">
        <v>1.43</v>
      </c>
    </row>
    <row r="962" spans="1:42" x14ac:dyDescent="0.2">
      <c r="A962" s="52"/>
      <c r="B962" s="53" t="s">
        <v>1176</v>
      </c>
      <c r="C962" s="53" t="s">
        <v>43</v>
      </c>
      <c r="D962" s="248" t="s">
        <v>1282</v>
      </c>
      <c r="E962" s="249"/>
      <c r="F962" s="249"/>
      <c r="G962" s="249"/>
      <c r="H962" s="54">
        <f>SUM(H963:H963)</f>
        <v>0</v>
      </c>
      <c r="I962" s="54">
        <f>SUM(I963:I963)</f>
        <v>0</v>
      </c>
      <c r="J962" s="54">
        <f>H962+I962</f>
        <v>0</v>
      </c>
      <c r="K962" s="47"/>
      <c r="L962" s="54">
        <f>SUM(L963:L963)</f>
        <v>5.2451999999999992E-2</v>
      </c>
      <c r="O962" s="54">
        <f>IF(P962="PR",J962,SUM(N963:N963))</f>
        <v>0</v>
      </c>
      <c r="P962" s="47" t="s">
        <v>1601</v>
      </c>
      <c r="Q962" s="54">
        <f>IF(P962="HS",H962,0)</f>
        <v>0</v>
      </c>
      <c r="R962" s="54">
        <f>IF(P962="HS",I962-O962,0)</f>
        <v>0</v>
      </c>
      <c r="S962" s="54">
        <f>IF(P962="PS",H962,0)</f>
        <v>0</v>
      </c>
      <c r="T962" s="54">
        <f>IF(P962="PS",I962-O962,0)</f>
        <v>0</v>
      </c>
      <c r="U962" s="54">
        <f>IF(P962="MP",H962,0)</f>
        <v>0</v>
      </c>
      <c r="V962" s="54">
        <f>IF(P962="MP",I962-O962,0)</f>
        <v>0</v>
      </c>
      <c r="W962" s="54">
        <f>IF(P962="OM",H962,0)</f>
        <v>0</v>
      </c>
      <c r="X962" s="47" t="s">
        <v>1176</v>
      </c>
      <c r="AH962" s="54">
        <f>SUM(Y963:Y963)</f>
        <v>0</v>
      </c>
      <c r="AI962" s="54">
        <f>SUM(Z963:Z963)</f>
        <v>0</v>
      </c>
      <c r="AJ962" s="54">
        <f>SUM(AA963:AA963)</f>
        <v>0</v>
      </c>
    </row>
    <row r="963" spans="1:42" x14ac:dyDescent="0.2">
      <c r="A963" s="55" t="s">
        <v>495</v>
      </c>
      <c r="B963" s="55" t="s">
        <v>1176</v>
      </c>
      <c r="C963" s="55" t="s">
        <v>1188</v>
      </c>
      <c r="D963" s="55" t="s">
        <v>1283</v>
      </c>
      <c r="E963" s="55" t="s">
        <v>1574</v>
      </c>
      <c r="F963" s="56">
        <v>2.82</v>
      </c>
      <c r="G963" s="56">
        <v>0</v>
      </c>
      <c r="H963" s="56">
        <f>ROUND(F963*AD963,2)</f>
        <v>0</v>
      </c>
      <c r="I963" s="56">
        <f>J963-H963</f>
        <v>0</v>
      </c>
      <c r="J963" s="56">
        <f>ROUND(F963*G963,2)</f>
        <v>0</v>
      </c>
      <c r="K963" s="56">
        <v>1.8599999999999998E-2</v>
      </c>
      <c r="L963" s="56">
        <f>F963*K963</f>
        <v>5.2451999999999992E-2</v>
      </c>
      <c r="M963" s="57" t="s">
        <v>7</v>
      </c>
      <c r="N963" s="56">
        <f>IF(M963="5",I963,0)</f>
        <v>0</v>
      </c>
      <c r="Y963" s="56">
        <f>IF(AC963=0,J963,0)</f>
        <v>0</v>
      </c>
      <c r="Z963" s="56">
        <f>IF(AC963=15,J963,0)</f>
        <v>0</v>
      </c>
      <c r="AA963" s="56">
        <f>IF(AC963=21,J963,0)</f>
        <v>0</v>
      </c>
      <c r="AC963" s="58">
        <v>21</v>
      </c>
      <c r="AD963" s="58">
        <f>G963*0.563277249451353</f>
        <v>0</v>
      </c>
      <c r="AE963" s="58">
        <f>G963*(1-0.563277249451353)</f>
        <v>0</v>
      </c>
      <c r="AL963" s="58">
        <f>F963*AD963</f>
        <v>0</v>
      </c>
      <c r="AM963" s="58">
        <f>F963*AE963</f>
        <v>0</v>
      </c>
      <c r="AN963" s="59" t="s">
        <v>1613</v>
      </c>
      <c r="AO963" s="59" t="s">
        <v>1628</v>
      </c>
      <c r="AP963" s="47" t="s">
        <v>1642</v>
      </c>
    </row>
    <row r="964" spans="1:42" x14ac:dyDescent="0.2">
      <c r="D964" s="60" t="s">
        <v>1469</v>
      </c>
      <c r="F964" s="61">
        <v>2.82</v>
      </c>
    </row>
    <row r="965" spans="1:42" x14ac:dyDescent="0.2">
      <c r="A965" s="52"/>
      <c r="B965" s="53" t="s">
        <v>1176</v>
      </c>
      <c r="C965" s="53" t="s">
        <v>68</v>
      </c>
      <c r="D965" s="248" t="s">
        <v>1285</v>
      </c>
      <c r="E965" s="249"/>
      <c r="F965" s="249"/>
      <c r="G965" s="249"/>
      <c r="H965" s="54">
        <f>SUM(H966:H974)</f>
        <v>0</v>
      </c>
      <c r="I965" s="54">
        <f>SUM(I966:I974)</f>
        <v>0</v>
      </c>
      <c r="J965" s="54">
        <f>H965+I965</f>
        <v>0</v>
      </c>
      <c r="K965" s="47"/>
      <c r="L965" s="54">
        <f>SUM(L966:L974)</f>
        <v>0.35387980000000002</v>
      </c>
      <c r="O965" s="54">
        <f>IF(P965="PR",J965,SUM(N966:N974))</f>
        <v>0</v>
      </c>
      <c r="P965" s="47" t="s">
        <v>1601</v>
      </c>
      <c r="Q965" s="54">
        <f>IF(P965="HS",H965,0)</f>
        <v>0</v>
      </c>
      <c r="R965" s="54">
        <f>IF(P965="HS",I965-O965,0)</f>
        <v>0</v>
      </c>
      <c r="S965" s="54">
        <f>IF(P965="PS",H965,0)</f>
        <v>0</v>
      </c>
      <c r="T965" s="54">
        <f>IF(P965="PS",I965-O965,0)</f>
        <v>0</v>
      </c>
      <c r="U965" s="54">
        <f>IF(P965="MP",H965,0)</f>
        <v>0</v>
      </c>
      <c r="V965" s="54">
        <f>IF(P965="MP",I965-O965,0)</f>
        <v>0</v>
      </c>
      <c r="W965" s="54">
        <f>IF(P965="OM",H965,0)</f>
        <v>0</v>
      </c>
      <c r="X965" s="47" t="s">
        <v>1176</v>
      </c>
      <c r="AH965" s="54">
        <f>SUM(Y966:Y974)</f>
        <v>0</v>
      </c>
      <c r="AI965" s="54">
        <f>SUM(Z966:Z974)</f>
        <v>0</v>
      </c>
      <c r="AJ965" s="54">
        <f>SUM(AA966:AA974)</f>
        <v>0</v>
      </c>
    </row>
    <row r="966" spans="1:42" x14ac:dyDescent="0.2">
      <c r="A966" s="55" t="s">
        <v>496</v>
      </c>
      <c r="B966" s="55" t="s">
        <v>1176</v>
      </c>
      <c r="C966" s="55" t="s">
        <v>1255</v>
      </c>
      <c r="D966" s="55" t="s">
        <v>1709</v>
      </c>
      <c r="E966" s="55" t="s">
        <v>1580</v>
      </c>
      <c r="F966" s="56">
        <v>0.1</v>
      </c>
      <c r="G966" s="56">
        <v>0</v>
      </c>
      <c r="H966" s="56">
        <f>ROUND(F966*AD966,2)</f>
        <v>0</v>
      </c>
      <c r="I966" s="56">
        <f>J966-H966</f>
        <v>0</v>
      </c>
      <c r="J966" s="56">
        <f>ROUND(F966*G966,2)</f>
        <v>0</v>
      </c>
      <c r="K966" s="56">
        <v>2.5249999999999999</v>
      </c>
      <c r="L966" s="56">
        <f>F966*K966</f>
        <v>0.2525</v>
      </c>
      <c r="M966" s="57" t="s">
        <v>7</v>
      </c>
      <c r="N966" s="56">
        <f>IF(M966="5",I966,0)</f>
        <v>0</v>
      </c>
      <c r="Y966" s="56">
        <f>IF(AC966=0,J966,0)</f>
        <v>0</v>
      </c>
      <c r="Z966" s="56">
        <f>IF(AC966=15,J966,0)</f>
        <v>0</v>
      </c>
      <c r="AA966" s="56">
        <f>IF(AC966=21,J966,0)</f>
        <v>0</v>
      </c>
      <c r="AC966" s="58">
        <v>21</v>
      </c>
      <c r="AD966" s="58">
        <f>G966*0.859082802547771</f>
        <v>0</v>
      </c>
      <c r="AE966" s="58">
        <f>G966*(1-0.859082802547771)</f>
        <v>0</v>
      </c>
      <c r="AL966" s="58">
        <f>F966*AD966</f>
        <v>0</v>
      </c>
      <c r="AM966" s="58">
        <f>F966*AE966</f>
        <v>0</v>
      </c>
      <c r="AN966" s="59" t="s">
        <v>1614</v>
      </c>
      <c r="AO966" s="59" t="s">
        <v>1629</v>
      </c>
      <c r="AP966" s="47" t="s">
        <v>1642</v>
      </c>
    </row>
    <row r="967" spans="1:42" x14ac:dyDescent="0.2">
      <c r="D967" s="60" t="s">
        <v>1470</v>
      </c>
      <c r="F967" s="61">
        <v>0.1</v>
      </c>
    </row>
    <row r="968" spans="1:42" x14ac:dyDescent="0.2">
      <c r="A968" s="55" t="s">
        <v>497</v>
      </c>
      <c r="B968" s="55" t="s">
        <v>1176</v>
      </c>
      <c r="C968" s="55" t="s">
        <v>1256</v>
      </c>
      <c r="D968" s="55" t="s">
        <v>1369</v>
      </c>
      <c r="E968" s="55" t="s">
        <v>1574</v>
      </c>
      <c r="F968" s="56">
        <v>7.0000000000000007E-2</v>
      </c>
      <c r="G968" s="56">
        <v>0</v>
      </c>
      <c r="H968" s="56">
        <f>ROUND(F968*AD968,2)</f>
        <v>0</v>
      </c>
      <c r="I968" s="56">
        <f>J968-H968</f>
        <v>0</v>
      </c>
      <c r="J968" s="56">
        <f>ROUND(F968*G968,2)</f>
        <v>0</v>
      </c>
      <c r="K968" s="56">
        <v>1.41E-2</v>
      </c>
      <c r="L968" s="56">
        <f>F968*K968</f>
        <v>9.8700000000000003E-4</v>
      </c>
      <c r="M968" s="57" t="s">
        <v>7</v>
      </c>
      <c r="N968" s="56">
        <f>IF(M968="5",I968,0)</f>
        <v>0</v>
      </c>
      <c r="Y968" s="56">
        <f>IF(AC968=0,J968,0)</f>
        <v>0</v>
      </c>
      <c r="Z968" s="56">
        <f>IF(AC968=15,J968,0)</f>
        <v>0</v>
      </c>
      <c r="AA968" s="56">
        <f>IF(AC968=21,J968,0)</f>
        <v>0</v>
      </c>
      <c r="AC968" s="58">
        <v>21</v>
      </c>
      <c r="AD968" s="58">
        <f>G968*0.637948717948718</f>
        <v>0</v>
      </c>
      <c r="AE968" s="58">
        <f>G968*(1-0.637948717948718)</f>
        <v>0</v>
      </c>
      <c r="AL968" s="58">
        <f>F968*AD968</f>
        <v>0</v>
      </c>
      <c r="AM968" s="58">
        <f>F968*AE968</f>
        <v>0</v>
      </c>
      <c r="AN968" s="59" t="s">
        <v>1614</v>
      </c>
      <c r="AO968" s="59" t="s">
        <v>1629</v>
      </c>
      <c r="AP968" s="47" t="s">
        <v>1642</v>
      </c>
    </row>
    <row r="969" spans="1:42" x14ac:dyDescent="0.2">
      <c r="D969" s="60" t="s">
        <v>1471</v>
      </c>
      <c r="F969" s="61">
        <v>7.0000000000000007E-2</v>
      </c>
    </row>
    <row r="970" spans="1:42" x14ac:dyDescent="0.2">
      <c r="A970" s="55" t="s">
        <v>498</v>
      </c>
      <c r="B970" s="55" t="s">
        <v>1176</v>
      </c>
      <c r="C970" s="55" t="s">
        <v>1257</v>
      </c>
      <c r="D970" s="55" t="s">
        <v>1371</v>
      </c>
      <c r="E970" s="55" t="s">
        <v>1574</v>
      </c>
      <c r="F970" s="56">
        <v>7.0000000000000007E-2</v>
      </c>
      <c r="G970" s="56">
        <v>0</v>
      </c>
      <c r="H970" s="56">
        <f>ROUND(F970*AD970,2)</f>
        <v>0</v>
      </c>
      <c r="I970" s="56">
        <f>J970-H970</f>
        <v>0</v>
      </c>
      <c r="J970" s="56">
        <f>ROUND(F970*G970,2)</f>
        <v>0</v>
      </c>
      <c r="K970" s="56">
        <v>0</v>
      </c>
      <c r="L970" s="56">
        <f>F970*K970</f>
        <v>0</v>
      </c>
      <c r="M970" s="57" t="s">
        <v>7</v>
      </c>
      <c r="N970" s="56">
        <f>IF(M970="5",I970,0)</f>
        <v>0</v>
      </c>
      <c r="Y970" s="56">
        <f>IF(AC970=0,J970,0)</f>
        <v>0</v>
      </c>
      <c r="Z970" s="56">
        <f>IF(AC970=15,J970,0)</f>
        <v>0</v>
      </c>
      <c r="AA970" s="56">
        <f>IF(AC970=21,J970,0)</f>
        <v>0</v>
      </c>
      <c r="AC970" s="58">
        <v>21</v>
      </c>
      <c r="AD970" s="58">
        <f>G970*0</f>
        <v>0</v>
      </c>
      <c r="AE970" s="58">
        <f>G970*(1-0)</f>
        <v>0</v>
      </c>
      <c r="AL970" s="58">
        <f>F970*AD970</f>
        <v>0</v>
      </c>
      <c r="AM970" s="58">
        <f>F970*AE970</f>
        <v>0</v>
      </c>
      <c r="AN970" s="59" t="s">
        <v>1614</v>
      </c>
      <c r="AO970" s="59" t="s">
        <v>1629</v>
      </c>
      <c r="AP970" s="47" t="s">
        <v>1642</v>
      </c>
    </row>
    <row r="971" spans="1:42" x14ac:dyDescent="0.2">
      <c r="D971" s="60" t="s">
        <v>1384</v>
      </c>
      <c r="F971" s="61">
        <v>7.0000000000000007E-2</v>
      </c>
    </row>
    <row r="972" spans="1:42" x14ac:dyDescent="0.2">
      <c r="A972" s="55" t="s">
        <v>499</v>
      </c>
      <c r="B972" s="55" t="s">
        <v>1176</v>
      </c>
      <c r="C972" s="55" t="s">
        <v>1189</v>
      </c>
      <c r="D972" s="55" t="s">
        <v>1286</v>
      </c>
      <c r="E972" s="55" t="s">
        <v>1574</v>
      </c>
      <c r="F972" s="56">
        <v>2.68</v>
      </c>
      <c r="G972" s="56">
        <v>0</v>
      </c>
      <c r="H972" s="56">
        <f>ROUND(F972*AD972,2)</f>
        <v>0</v>
      </c>
      <c r="I972" s="56">
        <f>J972-H972</f>
        <v>0</v>
      </c>
      <c r="J972" s="56">
        <f>ROUND(F972*G972,2)</f>
        <v>0</v>
      </c>
      <c r="K972" s="56">
        <v>3.415E-2</v>
      </c>
      <c r="L972" s="56">
        <f>F972*K972</f>
        <v>9.1522000000000006E-2</v>
      </c>
      <c r="M972" s="57" t="s">
        <v>7</v>
      </c>
      <c r="N972" s="56">
        <f>IF(M972="5",I972,0)</f>
        <v>0</v>
      </c>
      <c r="Y972" s="56">
        <f>IF(AC972=0,J972,0)</f>
        <v>0</v>
      </c>
      <c r="Z972" s="56">
        <f>IF(AC972=15,J972,0)</f>
        <v>0</v>
      </c>
      <c r="AA972" s="56">
        <f>IF(AC972=21,J972,0)</f>
        <v>0</v>
      </c>
      <c r="AC972" s="58">
        <v>21</v>
      </c>
      <c r="AD972" s="58">
        <f>G972*0.841828478964401</f>
        <v>0</v>
      </c>
      <c r="AE972" s="58">
        <f>G972*(1-0.841828478964401)</f>
        <v>0</v>
      </c>
      <c r="AL972" s="58">
        <f>F972*AD972</f>
        <v>0</v>
      </c>
      <c r="AM972" s="58">
        <f>F972*AE972</f>
        <v>0</v>
      </c>
      <c r="AN972" s="59" t="s">
        <v>1614</v>
      </c>
      <c r="AO972" s="59" t="s">
        <v>1629</v>
      </c>
      <c r="AP972" s="47" t="s">
        <v>1642</v>
      </c>
    </row>
    <row r="973" spans="1:42" x14ac:dyDescent="0.2">
      <c r="D973" s="60" t="s">
        <v>1472</v>
      </c>
      <c r="F973" s="61">
        <v>2.68</v>
      </c>
    </row>
    <row r="974" spans="1:42" x14ac:dyDescent="0.2">
      <c r="A974" s="55" t="s">
        <v>500</v>
      </c>
      <c r="B974" s="55" t="s">
        <v>1176</v>
      </c>
      <c r="C974" s="55" t="s">
        <v>1190</v>
      </c>
      <c r="D974" s="55" t="s">
        <v>1713</v>
      </c>
      <c r="E974" s="55" t="s">
        <v>1574</v>
      </c>
      <c r="F974" s="56">
        <v>2.68</v>
      </c>
      <c r="G974" s="56">
        <v>0</v>
      </c>
      <c r="H974" s="56">
        <f>ROUND(F974*AD974,2)</f>
        <v>0</v>
      </c>
      <c r="I974" s="56">
        <f>J974-H974</f>
        <v>0</v>
      </c>
      <c r="J974" s="56">
        <f>ROUND(F974*G974,2)</f>
        <v>0</v>
      </c>
      <c r="K974" s="56">
        <v>3.31E-3</v>
      </c>
      <c r="L974" s="56">
        <f>F974*K974</f>
        <v>8.8707999999999999E-3</v>
      </c>
      <c r="M974" s="57" t="s">
        <v>7</v>
      </c>
      <c r="N974" s="56">
        <f>IF(M974="5",I974,0)</f>
        <v>0</v>
      </c>
      <c r="Y974" s="56">
        <f>IF(AC974=0,J974,0)</f>
        <v>0</v>
      </c>
      <c r="Z974" s="56">
        <f>IF(AC974=15,J974,0)</f>
        <v>0</v>
      </c>
      <c r="AA974" s="56">
        <f>IF(AC974=21,J974,0)</f>
        <v>0</v>
      </c>
      <c r="AC974" s="58">
        <v>21</v>
      </c>
      <c r="AD974" s="58">
        <f>G974*0.752032520325203</f>
        <v>0</v>
      </c>
      <c r="AE974" s="58">
        <f>G974*(1-0.752032520325203)</f>
        <v>0</v>
      </c>
      <c r="AL974" s="58">
        <f>F974*AD974</f>
        <v>0</v>
      </c>
      <c r="AM974" s="58">
        <f>F974*AE974</f>
        <v>0</v>
      </c>
      <c r="AN974" s="59" t="s">
        <v>1614</v>
      </c>
      <c r="AO974" s="59" t="s">
        <v>1629</v>
      </c>
      <c r="AP974" s="47" t="s">
        <v>1642</v>
      </c>
    </row>
    <row r="975" spans="1:42" x14ac:dyDescent="0.2">
      <c r="D975" s="60" t="s">
        <v>1472</v>
      </c>
      <c r="F975" s="61">
        <v>2.68</v>
      </c>
    </row>
    <row r="976" spans="1:42" x14ac:dyDescent="0.2">
      <c r="A976" s="52"/>
      <c r="B976" s="53" t="s">
        <v>1176</v>
      </c>
      <c r="C976" s="53" t="s">
        <v>705</v>
      </c>
      <c r="D976" s="248" t="s">
        <v>1288</v>
      </c>
      <c r="E976" s="249"/>
      <c r="F976" s="249"/>
      <c r="G976" s="249"/>
      <c r="H976" s="54">
        <f>SUM(H977:H987)</f>
        <v>0</v>
      </c>
      <c r="I976" s="54">
        <f>SUM(I977:I987)</f>
        <v>0</v>
      </c>
      <c r="J976" s="54">
        <f>H976+I976</f>
        <v>0</v>
      </c>
      <c r="K976" s="47"/>
      <c r="L976" s="54">
        <f>SUM(L977:L987)</f>
        <v>9.3255000000000005E-3</v>
      </c>
      <c r="O976" s="54">
        <f>IF(P976="PR",J976,SUM(N977:N987))</f>
        <v>0</v>
      </c>
      <c r="P976" s="47" t="s">
        <v>1602</v>
      </c>
      <c r="Q976" s="54">
        <f>IF(P976="HS",H976,0)</f>
        <v>0</v>
      </c>
      <c r="R976" s="54">
        <f>IF(P976="HS",I976-O976,0)</f>
        <v>0</v>
      </c>
      <c r="S976" s="54">
        <f>IF(P976="PS",H976,0)</f>
        <v>0</v>
      </c>
      <c r="T976" s="54">
        <f>IF(P976="PS",I976-O976,0)</f>
        <v>0</v>
      </c>
      <c r="U976" s="54">
        <f>IF(P976="MP",H976,0)</f>
        <v>0</v>
      </c>
      <c r="V976" s="54">
        <f>IF(P976="MP",I976-O976,0)</f>
        <v>0</v>
      </c>
      <c r="W976" s="54">
        <f>IF(P976="OM",H976,0)</f>
        <v>0</v>
      </c>
      <c r="X976" s="47" t="s">
        <v>1176</v>
      </c>
      <c r="AH976" s="54">
        <f>SUM(Y977:Y987)</f>
        <v>0</v>
      </c>
      <c r="AI976" s="54">
        <f>SUM(Z977:Z987)</f>
        <v>0</v>
      </c>
      <c r="AJ976" s="54">
        <f>SUM(AA977:AA987)</f>
        <v>0</v>
      </c>
    </row>
    <row r="977" spans="1:42" x14ac:dyDescent="0.2">
      <c r="A977" s="55" t="s">
        <v>501</v>
      </c>
      <c r="B977" s="55" t="s">
        <v>1176</v>
      </c>
      <c r="C977" s="55" t="s">
        <v>1191</v>
      </c>
      <c r="D977" s="55" t="s">
        <v>1714</v>
      </c>
      <c r="E977" s="55" t="s">
        <v>1574</v>
      </c>
      <c r="F977" s="56">
        <v>3.65</v>
      </c>
      <c r="G977" s="56">
        <v>0</v>
      </c>
      <c r="H977" s="56">
        <f>ROUND(F977*AD977,2)</f>
        <v>0</v>
      </c>
      <c r="I977" s="56">
        <f>J977-H977</f>
        <v>0</v>
      </c>
      <c r="J977" s="56">
        <f>ROUND(F977*G977,2)</f>
        <v>0</v>
      </c>
      <c r="K977" s="56">
        <v>5.6999999999999998E-4</v>
      </c>
      <c r="L977" s="56">
        <f>F977*K977</f>
        <v>2.0804999999999999E-3</v>
      </c>
      <c r="M977" s="57" t="s">
        <v>7</v>
      </c>
      <c r="N977" s="56">
        <f>IF(M977="5",I977,0)</f>
        <v>0</v>
      </c>
      <c r="Y977" s="56">
        <f>IF(AC977=0,J977,0)</f>
        <v>0</v>
      </c>
      <c r="Z977" s="56">
        <f>IF(AC977=15,J977,0)</f>
        <v>0</v>
      </c>
      <c r="AA977" s="56">
        <f>IF(AC977=21,J977,0)</f>
        <v>0</v>
      </c>
      <c r="AC977" s="58">
        <v>21</v>
      </c>
      <c r="AD977" s="58">
        <f>G977*0.805751492132393</f>
        <v>0</v>
      </c>
      <c r="AE977" s="58">
        <f>G977*(1-0.805751492132393)</f>
        <v>0</v>
      </c>
      <c r="AL977" s="58">
        <f>F977*AD977</f>
        <v>0</v>
      </c>
      <c r="AM977" s="58">
        <f>F977*AE977</f>
        <v>0</v>
      </c>
      <c r="AN977" s="59" t="s">
        <v>1615</v>
      </c>
      <c r="AO977" s="59" t="s">
        <v>1630</v>
      </c>
      <c r="AP977" s="47" t="s">
        <v>1642</v>
      </c>
    </row>
    <row r="978" spans="1:42" x14ac:dyDescent="0.2">
      <c r="D978" s="60" t="s">
        <v>1473</v>
      </c>
      <c r="F978" s="61">
        <v>3.65</v>
      </c>
    </row>
    <row r="979" spans="1:42" x14ac:dyDescent="0.2">
      <c r="A979" s="55" t="s">
        <v>502</v>
      </c>
      <c r="B979" s="55" t="s">
        <v>1176</v>
      </c>
      <c r="C979" s="55" t="s">
        <v>1192</v>
      </c>
      <c r="D979" s="55" t="s">
        <v>1715</v>
      </c>
      <c r="E979" s="55" t="s">
        <v>1574</v>
      </c>
      <c r="F979" s="56">
        <v>3.65</v>
      </c>
      <c r="G979" s="56">
        <v>0</v>
      </c>
      <c r="H979" s="56">
        <f>ROUND(F979*AD979,2)</f>
        <v>0</v>
      </c>
      <c r="I979" s="56">
        <f>J979-H979</f>
        <v>0</v>
      </c>
      <c r="J979" s="56">
        <f>ROUND(F979*G979,2)</f>
        <v>0</v>
      </c>
      <c r="K979" s="56">
        <v>7.3999999999999999E-4</v>
      </c>
      <c r="L979" s="56">
        <f>F979*K979</f>
        <v>2.7009999999999998E-3</v>
      </c>
      <c r="M979" s="57" t="s">
        <v>7</v>
      </c>
      <c r="N979" s="56">
        <f>IF(M979="5",I979,0)</f>
        <v>0</v>
      </c>
      <c r="Y979" s="56">
        <f>IF(AC979=0,J979,0)</f>
        <v>0</v>
      </c>
      <c r="Z979" s="56">
        <f>IF(AC979=15,J979,0)</f>
        <v>0</v>
      </c>
      <c r="AA979" s="56">
        <f>IF(AC979=21,J979,0)</f>
        <v>0</v>
      </c>
      <c r="AC979" s="58">
        <v>21</v>
      </c>
      <c r="AD979" s="58">
        <f>G979*0.750758341759353</f>
        <v>0</v>
      </c>
      <c r="AE979" s="58">
        <f>G979*(1-0.750758341759353)</f>
        <v>0</v>
      </c>
      <c r="AL979" s="58">
        <f>F979*AD979</f>
        <v>0</v>
      </c>
      <c r="AM979" s="58">
        <f>F979*AE979</f>
        <v>0</v>
      </c>
      <c r="AN979" s="59" t="s">
        <v>1615</v>
      </c>
      <c r="AO979" s="59" t="s">
        <v>1630</v>
      </c>
      <c r="AP979" s="47" t="s">
        <v>1642</v>
      </c>
    </row>
    <row r="980" spans="1:42" x14ac:dyDescent="0.2">
      <c r="D980" s="60" t="s">
        <v>1474</v>
      </c>
      <c r="F980" s="61">
        <v>3.65</v>
      </c>
    </row>
    <row r="981" spans="1:42" x14ac:dyDescent="0.2">
      <c r="A981" s="55" t="s">
        <v>503</v>
      </c>
      <c r="B981" s="55" t="s">
        <v>1176</v>
      </c>
      <c r="C981" s="55" t="s">
        <v>1258</v>
      </c>
      <c r="D981" s="55" t="s">
        <v>1731</v>
      </c>
      <c r="E981" s="55" t="s">
        <v>1574</v>
      </c>
      <c r="F981" s="56">
        <v>0.97</v>
      </c>
      <c r="G981" s="56">
        <v>0</v>
      </c>
      <c r="H981" s="56">
        <f>ROUND(F981*AD981,2)</f>
        <v>0</v>
      </c>
      <c r="I981" s="56">
        <f>J981-H981</f>
        <v>0</v>
      </c>
      <c r="J981" s="56">
        <f>ROUND(F981*G981,2)</f>
        <v>0</v>
      </c>
      <c r="K981" s="56">
        <v>4.0000000000000002E-4</v>
      </c>
      <c r="L981" s="56">
        <f>F981*K981</f>
        <v>3.88E-4</v>
      </c>
      <c r="M981" s="57" t="s">
        <v>7</v>
      </c>
      <c r="N981" s="56">
        <f>IF(M981="5",I981,0)</f>
        <v>0</v>
      </c>
      <c r="Y981" s="56">
        <f>IF(AC981=0,J981,0)</f>
        <v>0</v>
      </c>
      <c r="Z981" s="56">
        <f>IF(AC981=15,J981,0)</f>
        <v>0</v>
      </c>
      <c r="AA981" s="56">
        <f>IF(AC981=21,J981,0)</f>
        <v>0</v>
      </c>
      <c r="AC981" s="58">
        <v>21</v>
      </c>
      <c r="AD981" s="58">
        <f>G981*0.966850828729282</f>
        <v>0</v>
      </c>
      <c r="AE981" s="58">
        <f>G981*(1-0.966850828729282)</f>
        <v>0</v>
      </c>
      <c r="AL981" s="58">
        <f>F981*AD981</f>
        <v>0</v>
      </c>
      <c r="AM981" s="58">
        <f>F981*AE981</f>
        <v>0</v>
      </c>
      <c r="AN981" s="59" t="s">
        <v>1615</v>
      </c>
      <c r="AO981" s="59" t="s">
        <v>1630</v>
      </c>
      <c r="AP981" s="47" t="s">
        <v>1642</v>
      </c>
    </row>
    <row r="982" spans="1:42" x14ac:dyDescent="0.2">
      <c r="D982" s="60" t="s">
        <v>1475</v>
      </c>
      <c r="F982" s="61">
        <v>0.97</v>
      </c>
    </row>
    <row r="983" spans="1:42" x14ac:dyDescent="0.2">
      <c r="A983" s="55" t="s">
        <v>504</v>
      </c>
      <c r="B983" s="55" t="s">
        <v>1176</v>
      </c>
      <c r="C983" s="55" t="s">
        <v>1259</v>
      </c>
      <c r="D983" s="55" t="s">
        <v>1732</v>
      </c>
      <c r="E983" s="55" t="s">
        <v>1574</v>
      </c>
      <c r="F983" s="56">
        <v>7.71</v>
      </c>
      <c r="G983" s="56">
        <v>0</v>
      </c>
      <c r="H983" s="56">
        <f>ROUND(F983*AD983,2)</f>
        <v>0</v>
      </c>
      <c r="I983" s="56">
        <f>J983-H983</f>
        <v>0</v>
      </c>
      <c r="J983" s="56">
        <f>ROUND(F983*G983,2)</f>
        <v>0</v>
      </c>
      <c r="K983" s="56">
        <v>4.0000000000000002E-4</v>
      </c>
      <c r="L983" s="56">
        <f>F983*K983</f>
        <v>3.0839999999999999E-3</v>
      </c>
      <c r="M983" s="57" t="s">
        <v>7</v>
      </c>
      <c r="N983" s="56">
        <f>IF(M983="5",I983,0)</f>
        <v>0</v>
      </c>
      <c r="Y983" s="56">
        <f>IF(AC983=0,J983,0)</f>
        <v>0</v>
      </c>
      <c r="Z983" s="56">
        <f>IF(AC983=15,J983,0)</f>
        <v>0</v>
      </c>
      <c r="AA983" s="56">
        <f>IF(AC983=21,J983,0)</f>
        <v>0</v>
      </c>
      <c r="AC983" s="58">
        <v>21</v>
      </c>
      <c r="AD983" s="58">
        <f>G983*0.938757264193116</f>
        <v>0</v>
      </c>
      <c r="AE983" s="58">
        <f>G983*(1-0.938757264193116)</f>
        <v>0</v>
      </c>
      <c r="AL983" s="58">
        <f>F983*AD983</f>
        <v>0</v>
      </c>
      <c r="AM983" s="58">
        <f>F983*AE983</f>
        <v>0</v>
      </c>
      <c r="AN983" s="59" t="s">
        <v>1615</v>
      </c>
      <c r="AO983" s="59" t="s">
        <v>1630</v>
      </c>
      <c r="AP983" s="47" t="s">
        <v>1642</v>
      </c>
    </row>
    <row r="984" spans="1:42" x14ac:dyDescent="0.2">
      <c r="D984" s="60" t="s">
        <v>1476</v>
      </c>
      <c r="F984" s="61">
        <v>7.71</v>
      </c>
    </row>
    <row r="985" spans="1:42" x14ac:dyDescent="0.2">
      <c r="A985" s="55" t="s">
        <v>505</v>
      </c>
      <c r="B985" s="55" t="s">
        <v>1176</v>
      </c>
      <c r="C985" s="55" t="s">
        <v>1260</v>
      </c>
      <c r="D985" s="55" t="s">
        <v>1733</v>
      </c>
      <c r="E985" s="55" t="s">
        <v>1579</v>
      </c>
      <c r="F985" s="56">
        <v>3.35</v>
      </c>
      <c r="G985" s="56">
        <v>0</v>
      </c>
      <c r="H985" s="56">
        <f>ROUND(F985*AD985,2)</f>
        <v>0</v>
      </c>
      <c r="I985" s="56">
        <f>J985-H985</f>
        <v>0</v>
      </c>
      <c r="J985" s="56">
        <f>ROUND(F985*G985,2)</f>
        <v>0</v>
      </c>
      <c r="K985" s="56">
        <v>3.2000000000000003E-4</v>
      </c>
      <c r="L985" s="56">
        <f>F985*K985</f>
        <v>1.072E-3</v>
      </c>
      <c r="M985" s="57" t="s">
        <v>7</v>
      </c>
      <c r="N985" s="56">
        <f>IF(M985="5",I985,0)</f>
        <v>0</v>
      </c>
      <c r="Y985" s="56">
        <f>IF(AC985=0,J985,0)</f>
        <v>0</v>
      </c>
      <c r="Z985" s="56">
        <f>IF(AC985=15,J985,0)</f>
        <v>0</v>
      </c>
      <c r="AA985" s="56">
        <f>IF(AC985=21,J985,0)</f>
        <v>0</v>
      </c>
      <c r="AC985" s="58">
        <v>21</v>
      </c>
      <c r="AD985" s="58">
        <f>G985*0.584192439862543</f>
        <v>0</v>
      </c>
      <c r="AE985" s="58">
        <f>G985*(1-0.584192439862543)</f>
        <v>0</v>
      </c>
      <c r="AL985" s="58">
        <f>F985*AD985</f>
        <v>0</v>
      </c>
      <c r="AM985" s="58">
        <f>F985*AE985</f>
        <v>0</v>
      </c>
      <c r="AN985" s="59" t="s">
        <v>1615</v>
      </c>
      <c r="AO985" s="59" t="s">
        <v>1630</v>
      </c>
      <c r="AP985" s="47" t="s">
        <v>1642</v>
      </c>
    </row>
    <row r="986" spans="1:42" x14ac:dyDescent="0.2">
      <c r="D986" s="60" t="s">
        <v>1477</v>
      </c>
      <c r="F986" s="61">
        <v>3.35</v>
      </c>
    </row>
    <row r="987" spans="1:42" x14ac:dyDescent="0.2">
      <c r="A987" s="55" t="s">
        <v>506</v>
      </c>
      <c r="B987" s="55" t="s">
        <v>1176</v>
      </c>
      <c r="C987" s="55" t="s">
        <v>1193</v>
      </c>
      <c r="D987" s="55" t="s">
        <v>1292</v>
      </c>
      <c r="E987" s="55" t="s">
        <v>1575</v>
      </c>
      <c r="F987" s="56">
        <v>0.03</v>
      </c>
      <c r="G987" s="56">
        <v>0</v>
      </c>
      <c r="H987" s="56">
        <f>ROUND(F987*AD987,2)</f>
        <v>0</v>
      </c>
      <c r="I987" s="56">
        <f>J987-H987</f>
        <v>0</v>
      </c>
      <c r="J987" s="56">
        <f>ROUND(F987*G987,2)</f>
        <v>0</v>
      </c>
      <c r="K987" s="56">
        <v>0</v>
      </c>
      <c r="L987" s="56">
        <f>F987*K987</f>
        <v>0</v>
      </c>
      <c r="M987" s="57" t="s">
        <v>11</v>
      </c>
      <c r="N987" s="56">
        <f>IF(M987="5",I987,0)</f>
        <v>0</v>
      </c>
      <c r="Y987" s="56">
        <f>IF(AC987=0,J987,0)</f>
        <v>0</v>
      </c>
      <c r="Z987" s="56">
        <f>IF(AC987=15,J987,0)</f>
        <v>0</v>
      </c>
      <c r="AA987" s="56">
        <f>IF(AC987=21,J987,0)</f>
        <v>0</v>
      </c>
      <c r="AC987" s="58">
        <v>21</v>
      </c>
      <c r="AD987" s="58">
        <f>G987*0</f>
        <v>0</v>
      </c>
      <c r="AE987" s="58">
        <f>G987*(1-0)</f>
        <v>0</v>
      </c>
      <c r="AL987" s="58">
        <f>F987*AD987</f>
        <v>0</v>
      </c>
      <c r="AM987" s="58">
        <f>F987*AE987</f>
        <v>0</v>
      </c>
      <c r="AN987" s="59" t="s">
        <v>1615</v>
      </c>
      <c r="AO987" s="59" t="s">
        <v>1630</v>
      </c>
      <c r="AP987" s="47" t="s">
        <v>1642</v>
      </c>
    </row>
    <row r="988" spans="1:42" x14ac:dyDescent="0.2">
      <c r="D988" s="60" t="s">
        <v>1478</v>
      </c>
      <c r="F988" s="61">
        <v>0.03</v>
      </c>
    </row>
    <row r="989" spans="1:42" x14ac:dyDescent="0.2">
      <c r="A989" s="52"/>
      <c r="B989" s="53" t="s">
        <v>1176</v>
      </c>
      <c r="C989" s="53" t="s">
        <v>715</v>
      </c>
      <c r="D989" s="254" t="s">
        <v>1294</v>
      </c>
      <c r="E989" s="249"/>
      <c r="F989" s="249"/>
      <c r="G989" s="249"/>
      <c r="H989" s="54">
        <f>SUM(H990:H990)</f>
        <v>0</v>
      </c>
      <c r="I989" s="54">
        <f>SUM(I990:I990)</f>
        <v>0</v>
      </c>
      <c r="J989" s="54">
        <f>H989+I989</f>
        <v>0</v>
      </c>
      <c r="K989" s="47"/>
      <c r="L989" s="54">
        <f>SUM(L990:L990)</f>
        <v>1.4599999999999999E-3</v>
      </c>
      <c r="O989" s="54">
        <f>IF(P989="PR",J989,SUM(N990:N990))</f>
        <v>0</v>
      </c>
      <c r="P989" s="47" t="s">
        <v>1602</v>
      </c>
      <c r="Q989" s="54">
        <f>IF(P989="HS",H989,0)</f>
        <v>0</v>
      </c>
      <c r="R989" s="54">
        <f>IF(P989="HS",I989-O989,0)</f>
        <v>0</v>
      </c>
      <c r="S989" s="54">
        <f>IF(P989="PS",H989,0)</f>
        <v>0</v>
      </c>
      <c r="T989" s="54">
        <f>IF(P989="PS",I989-O989,0)</f>
        <v>0</v>
      </c>
      <c r="U989" s="54">
        <f>IF(P989="MP",H989,0)</f>
        <v>0</v>
      </c>
      <c r="V989" s="54">
        <f>IF(P989="MP",I989-O989,0)</f>
        <v>0</v>
      </c>
      <c r="W989" s="54">
        <f>IF(P989="OM",H989,0)</f>
        <v>0</v>
      </c>
      <c r="X989" s="47" t="s">
        <v>1176</v>
      </c>
      <c r="AH989" s="54">
        <f>SUM(Y990:Y990)</f>
        <v>0</v>
      </c>
      <c r="AI989" s="54">
        <f>SUM(Z990:Z990)</f>
        <v>0</v>
      </c>
      <c r="AJ989" s="54">
        <f>SUM(AA990:AA990)</f>
        <v>0</v>
      </c>
    </row>
    <row r="990" spans="1:42" x14ac:dyDescent="0.2">
      <c r="A990" s="55" t="s">
        <v>507</v>
      </c>
      <c r="B990" s="55" t="s">
        <v>1176</v>
      </c>
      <c r="C990" s="55" t="s">
        <v>1194</v>
      </c>
      <c r="D990" s="55" t="s">
        <v>1295</v>
      </c>
      <c r="E990" s="55" t="s">
        <v>1576</v>
      </c>
      <c r="F990" s="56">
        <v>1</v>
      </c>
      <c r="G990" s="56">
        <v>0</v>
      </c>
      <c r="H990" s="56">
        <f>ROUND(F990*AD990,2)</f>
        <v>0</v>
      </c>
      <c r="I990" s="56">
        <f>J990-H990</f>
        <v>0</v>
      </c>
      <c r="J990" s="56">
        <f>ROUND(F990*G990,2)</f>
        <v>0</v>
      </c>
      <c r="K990" s="56">
        <v>1.4599999999999999E-3</v>
      </c>
      <c r="L990" s="56">
        <f>F990*K990</f>
        <v>1.4599999999999999E-3</v>
      </c>
      <c r="M990" s="57" t="s">
        <v>7</v>
      </c>
      <c r="N990" s="56">
        <f>IF(M990="5",I990,0)</f>
        <v>0</v>
      </c>
      <c r="Y990" s="56">
        <f>IF(AC990=0,J990,0)</f>
        <v>0</v>
      </c>
      <c r="Z990" s="56">
        <f>IF(AC990=15,J990,0)</f>
        <v>0</v>
      </c>
      <c r="AA990" s="56">
        <f>IF(AC990=21,J990,0)</f>
        <v>0</v>
      </c>
      <c r="AC990" s="58">
        <v>21</v>
      </c>
      <c r="AD990" s="58">
        <f>G990*0</f>
        <v>0</v>
      </c>
      <c r="AE990" s="58">
        <f>G990*(1-0)</f>
        <v>0</v>
      </c>
      <c r="AL990" s="58">
        <f>F990*AD990</f>
        <v>0</v>
      </c>
      <c r="AM990" s="58">
        <f>F990*AE990</f>
        <v>0</v>
      </c>
      <c r="AN990" s="59" t="s">
        <v>1616</v>
      </c>
      <c r="AO990" s="59" t="s">
        <v>1631</v>
      </c>
      <c r="AP990" s="47" t="s">
        <v>1642</v>
      </c>
    </row>
    <row r="991" spans="1:42" x14ac:dyDescent="0.2">
      <c r="D991" s="60" t="s">
        <v>1296</v>
      </c>
      <c r="F991" s="61">
        <v>1</v>
      </c>
    </row>
    <row r="992" spans="1:42" x14ac:dyDescent="0.2">
      <c r="A992" s="52"/>
      <c r="B992" s="53" t="s">
        <v>1176</v>
      </c>
      <c r="C992" s="53" t="s">
        <v>719</v>
      </c>
      <c r="D992" s="248" t="s">
        <v>1297</v>
      </c>
      <c r="E992" s="249"/>
      <c r="F992" s="249"/>
      <c r="G992" s="249"/>
      <c r="H992" s="54">
        <f>SUM(H993:H1023)</f>
        <v>0</v>
      </c>
      <c r="I992" s="54">
        <f>SUM(I993:I1023)</f>
        <v>0</v>
      </c>
      <c r="J992" s="54">
        <f>H992+I992</f>
        <v>0</v>
      </c>
      <c r="K992" s="47"/>
      <c r="L992" s="54">
        <f>SUM(L993:L1023)</f>
        <v>5.3130000000000004E-2</v>
      </c>
      <c r="O992" s="54">
        <f>IF(P992="PR",J992,SUM(N993:N1023))</f>
        <v>0</v>
      </c>
      <c r="P992" s="47" t="s">
        <v>1602</v>
      </c>
      <c r="Q992" s="54">
        <f>IF(P992="HS",H992,0)</f>
        <v>0</v>
      </c>
      <c r="R992" s="54">
        <f>IF(P992="HS",I992-O992,0)</f>
        <v>0</v>
      </c>
      <c r="S992" s="54">
        <f>IF(P992="PS",H992,0)</f>
        <v>0</v>
      </c>
      <c r="T992" s="54">
        <f>IF(P992="PS",I992-O992,0)</f>
        <v>0</v>
      </c>
      <c r="U992" s="54">
        <f>IF(P992="MP",H992,0)</f>
        <v>0</v>
      </c>
      <c r="V992" s="54">
        <f>IF(P992="MP",I992-O992,0)</f>
        <v>0</v>
      </c>
      <c r="W992" s="54">
        <f>IF(P992="OM",H992,0)</f>
        <v>0</v>
      </c>
      <c r="X992" s="47" t="s">
        <v>1176</v>
      </c>
      <c r="AH992" s="54">
        <f>SUM(Y993:Y1023)</f>
        <v>0</v>
      </c>
      <c r="AI992" s="54">
        <f>SUM(Z993:Z1023)</f>
        <v>0</v>
      </c>
      <c r="AJ992" s="54">
        <f>SUM(AA993:AA1023)</f>
        <v>0</v>
      </c>
    </row>
    <row r="993" spans="1:42" x14ac:dyDescent="0.2">
      <c r="A993" s="55" t="s">
        <v>508</v>
      </c>
      <c r="B993" s="55" t="s">
        <v>1176</v>
      </c>
      <c r="C993" s="55" t="s">
        <v>1195</v>
      </c>
      <c r="D993" s="55" t="s">
        <v>1702</v>
      </c>
      <c r="E993" s="55" t="s">
        <v>1577</v>
      </c>
      <c r="F993" s="56">
        <v>1</v>
      </c>
      <c r="G993" s="56">
        <v>0</v>
      </c>
      <c r="H993" s="56">
        <f>ROUND(F993*AD993,2)</f>
        <v>0</v>
      </c>
      <c r="I993" s="56">
        <f>J993-H993</f>
        <v>0</v>
      </c>
      <c r="J993" s="56">
        <f>ROUND(F993*G993,2)</f>
        <v>0</v>
      </c>
      <c r="K993" s="56">
        <v>1.41E-3</v>
      </c>
      <c r="L993" s="56">
        <f>F993*K993</f>
        <v>1.41E-3</v>
      </c>
      <c r="M993" s="57" t="s">
        <v>7</v>
      </c>
      <c r="N993" s="56">
        <f>IF(M993="5",I993,0)</f>
        <v>0</v>
      </c>
      <c r="Y993" s="56">
        <f>IF(AC993=0,J993,0)</f>
        <v>0</v>
      </c>
      <c r="Z993" s="56">
        <f>IF(AC993=15,J993,0)</f>
        <v>0</v>
      </c>
      <c r="AA993" s="56">
        <f>IF(AC993=21,J993,0)</f>
        <v>0</v>
      </c>
      <c r="AC993" s="58">
        <v>21</v>
      </c>
      <c r="AD993" s="58">
        <f>G993*0.538136882129278</f>
        <v>0</v>
      </c>
      <c r="AE993" s="58">
        <f>G993*(1-0.538136882129278)</f>
        <v>0</v>
      </c>
      <c r="AL993" s="58">
        <f>F993*AD993</f>
        <v>0</v>
      </c>
      <c r="AM993" s="58">
        <f>F993*AE993</f>
        <v>0</v>
      </c>
      <c r="AN993" s="59" t="s">
        <v>1617</v>
      </c>
      <c r="AO993" s="59" t="s">
        <v>1631</v>
      </c>
      <c r="AP993" s="47" t="s">
        <v>1642</v>
      </c>
    </row>
    <row r="994" spans="1:42" x14ac:dyDescent="0.2">
      <c r="D994" s="60" t="s">
        <v>1296</v>
      </c>
      <c r="F994" s="61">
        <v>1</v>
      </c>
    </row>
    <row r="995" spans="1:42" x14ac:dyDescent="0.2">
      <c r="A995" s="62" t="s">
        <v>509</v>
      </c>
      <c r="B995" s="62" t="s">
        <v>1176</v>
      </c>
      <c r="C995" s="62" t="s">
        <v>1196</v>
      </c>
      <c r="D995" s="148" t="s">
        <v>1716</v>
      </c>
      <c r="E995" s="62" t="s">
        <v>1577</v>
      </c>
      <c r="F995" s="63">
        <v>1</v>
      </c>
      <c r="G995" s="63">
        <v>0</v>
      </c>
      <c r="H995" s="63">
        <f>ROUND(F995*AD995,2)</f>
        <v>0</v>
      </c>
      <c r="I995" s="63">
        <f>J995-H995</f>
        <v>0</v>
      </c>
      <c r="J995" s="63">
        <f>ROUND(F995*G995,2)</f>
        <v>0</v>
      </c>
      <c r="K995" s="63">
        <v>1.4E-2</v>
      </c>
      <c r="L995" s="63">
        <f>F995*K995</f>
        <v>1.4E-2</v>
      </c>
      <c r="M995" s="64" t="s">
        <v>1598</v>
      </c>
      <c r="N995" s="63">
        <f>IF(M995="5",I995,0)</f>
        <v>0</v>
      </c>
      <c r="Y995" s="63">
        <f>IF(AC995=0,J995,0)</f>
        <v>0</v>
      </c>
      <c r="Z995" s="63">
        <f>IF(AC995=15,J995,0)</f>
        <v>0</v>
      </c>
      <c r="AA995" s="63">
        <f>IF(AC995=21,J995,0)</f>
        <v>0</v>
      </c>
      <c r="AC995" s="58">
        <v>21</v>
      </c>
      <c r="AD995" s="58">
        <f>G995*1</f>
        <v>0</v>
      </c>
      <c r="AE995" s="58">
        <f>G995*(1-1)</f>
        <v>0</v>
      </c>
      <c r="AL995" s="58">
        <f>F995*AD995</f>
        <v>0</v>
      </c>
      <c r="AM995" s="58">
        <f>F995*AE995</f>
        <v>0</v>
      </c>
      <c r="AN995" s="59" t="s">
        <v>1617</v>
      </c>
      <c r="AO995" s="59" t="s">
        <v>1631</v>
      </c>
      <c r="AP995" s="47" t="s">
        <v>1642</v>
      </c>
    </row>
    <row r="996" spans="1:42" x14ac:dyDescent="0.2">
      <c r="D996" s="60" t="s">
        <v>1296</v>
      </c>
      <c r="F996" s="61">
        <v>1</v>
      </c>
    </row>
    <row r="997" spans="1:42" x14ac:dyDescent="0.2">
      <c r="A997" s="55" t="s">
        <v>510</v>
      </c>
      <c r="B997" s="55" t="s">
        <v>1176</v>
      </c>
      <c r="C997" s="55" t="s">
        <v>1197</v>
      </c>
      <c r="D997" s="55" t="s">
        <v>1298</v>
      </c>
      <c r="E997" s="55" t="s">
        <v>1577</v>
      </c>
      <c r="F997" s="56">
        <v>1</v>
      </c>
      <c r="G997" s="56">
        <v>0</v>
      </c>
      <c r="H997" s="56">
        <f>ROUND(F997*AD997,2)</f>
        <v>0</v>
      </c>
      <c r="I997" s="56">
        <f>J997-H997</f>
        <v>0</v>
      </c>
      <c r="J997" s="56">
        <f>ROUND(F997*G997,2)</f>
        <v>0</v>
      </c>
      <c r="K997" s="56">
        <v>1.1999999999999999E-3</v>
      </c>
      <c r="L997" s="56">
        <f>F997*K997</f>
        <v>1.1999999999999999E-3</v>
      </c>
      <c r="M997" s="57" t="s">
        <v>7</v>
      </c>
      <c r="N997" s="56">
        <f>IF(M997="5",I997,0)</f>
        <v>0</v>
      </c>
      <c r="Y997" s="56">
        <f>IF(AC997=0,J997,0)</f>
        <v>0</v>
      </c>
      <c r="Z997" s="56">
        <f>IF(AC997=15,J997,0)</f>
        <v>0</v>
      </c>
      <c r="AA997" s="56">
        <f>IF(AC997=21,J997,0)</f>
        <v>0</v>
      </c>
      <c r="AC997" s="58">
        <v>21</v>
      </c>
      <c r="AD997" s="58">
        <f>G997*0.50771855010661</f>
        <v>0</v>
      </c>
      <c r="AE997" s="58">
        <f>G997*(1-0.50771855010661)</f>
        <v>0</v>
      </c>
      <c r="AL997" s="58">
        <f>F997*AD997</f>
        <v>0</v>
      </c>
      <c r="AM997" s="58">
        <f>F997*AE997</f>
        <v>0</v>
      </c>
      <c r="AN997" s="59" t="s">
        <v>1617</v>
      </c>
      <c r="AO997" s="59" t="s">
        <v>1631</v>
      </c>
      <c r="AP997" s="47" t="s">
        <v>1642</v>
      </c>
    </row>
    <row r="998" spans="1:42" x14ac:dyDescent="0.2">
      <c r="D998" s="60" t="s">
        <v>1296</v>
      </c>
      <c r="F998" s="61">
        <v>1</v>
      </c>
    </row>
    <row r="999" spans="1:42" x14ac:dyDescent="0.2">
      <c r="A999" s="62" t="s">
        <v>511</v>
      </c>
      <c r="B999" s="62" t="s">
        <v>1176</v>
      </c>
      <c r="C999" s="62" t="s">
        <v>1199</v>
      </c>
      <c r="D999" s="62" t="s">
        <v>1299</v>
      </c>
      <c r="E999" s="62" t="s">
        <v>1577</v>
      </c>
      <c r="F999" s="63">
        <v>1</v>
      </c>
      <c r="G999" s="63">
        <v>0</v>
      </c>
      <c r="H999" s="63">
        <f>ROUND(F999*AD999,2)</f>
        <v>0</v>
      </c>
      <c r="I999" s="63">
        <f>J999-H999</f>
        <v>0</v>
      </c>
      <c r="J999" s="63">
        <f>ROUND(F999*G999,2)</f>
        <v>0</v>
      </c>
      <c r="K999" s="63">
        <v>7.3999999999999999E-4</v>
      </c>
      <c r="L999" s="63">
        <f>F999*K999</f>
        <v>7.3999999999999999E-4</v>
      </c>
      <c r="M999" s="64" t="s">
        <v>1598</v>
      </c>
      <c r="N999" s="63">
        <f>IF(M999="5",I999,0)</f>
        <v>0</v>
      </c>
      <c r="Y999" s="63">
        <f>IF(AC999=0,J999,0)</f>
        <v>0</v>
      </c>
      <c r="Z999" s="63">
        <f>IF(AC999=15,J999,0)</f>
        <v>0</v>
      </c>
      <c r="AA999" s="63">
        <f>IF(AC999=21,J999,0)</f>
        <v>0</v>
      </c>
      <c r="AC999" s="58">
        <v>21</v>
      </c>
      <c r="AD999" s="58">
        <f>G999*1</f>
        <v>0</v>
      </c>
      <c r="AE999" s="58">
        <f>G999*(1-1)</f>
        <v>0</v>
      </c>
      <c r="AL999" s="58">
        <f>F999*AD999</f>
        <v>0</v>
      </c>
      <c r="AM999" s="58">
        <f>F999*AE999</f>
        <v>0</v>
      </c>
      <c r="AN999" s="59" t="s">
        <v>1617</v>
      </c>
      <c r="AO999" s="59" t="s">
        <v>1631</v>
      </c>
      <c r="AP999" s="47" t="s">
        <v>1642</v>
      </c>
    </row>
    <row r="1000" spans="1:42" x14ac:dyDescent="0.2">
      <c r="D1000" s="60" t="s">
        <v>1296</v>
      </c>
      <c r="F1000" s="61">
        <v>1</v>
      </c>
    </row>
    <row r="1001" spans="1:42" x14ac:dyDescent="0.2">
      <c r="A1001" s="62" t="s">
        <v>512</v>
      </c>
      <c r="B1001" s="62" t="s">
        <v>1176</v>
      </c>
      <c r="C1001" s="62" t="s">
        <v>1198</v>
      </c>
      <c r="D1001" s="149" t="s">
        <v>1717</v>
      </c>
      <c r="E1001" s="62" t="s">
        <v>1577</v>
      </c>
      <c r="F1001" s="63">
        <v>1</v>
      </c>
      <c r="G1001" s="63">
        <v>0</v>
      </c>
      <c r="H1001" s="63">
        <f>ROUND(F1001*AD1001,2)</f>
        <v>0</v>
      </c>
      <c r="I1001" s="63">
        <f>J1001-H1001</f>
        <v>0</v>
      </c>
      <c r="J1001" s="63">
        <f>ROUND(F1001*G1001,2)</f>
        <v>0</v>
      </c>
      <c r="K1001" s="63">
        <v>1.0499999999999999E-3</v>
      </c>
      <c r="L1001" s="63">
        <f>F1001*K1001</f>
        <v>1.0499999999999999E-3</v>
      </c>
      <c r="M1001" s="64" t="s">
        <v>1598</v>
      </c>
      <c r="N1001" s="63">
        <f>IF(M1001="5",I1001,0)</f>
        <v>0</v>
      </c>
      <c r="Y1001" s="63">
        <f>IF(AC1001=0,J1001,0)</f>
        <v>0</v>
      </c>
      <c r="Z1001" s="63">
        <f>IF(AC1001=15,J1001,0)</f>
        <v>0</v>
      </c>
      <c r="AA1001" s="63">
        <f>IF(AC1001=21,J1001,0)</f>
        <v>0</v>
      </c>
      <c r="AC1001" s="58">
        <v>21</v>
      </c>
      <c r="AD1001" s="58">
        <f>G1001*1</f>
        <v>0</v>
      </c>
      <c r="AE1001" s="58">
        <f>G1001*(1-1)</f>
        <v>0</v>
      </c>
      <c r="AL1001" s="58">
        <f>F1001*AD1001</f>
        <v>0</v>
      </c>
      <c r="AM1001" s="58">
        <f>F1001*AE1001</f>
        <v>0</v>
      </c>
      <c r="AN1001" s="59" t="s">
        <v>1617</v>
      </c>
      <c r="AO1001" s="59" t="s">
        <v>1631</v>
      </c>
      <c r="AP1001" s="47" t="s">
        <v>1642</v>
      </c>
    </row>
    <row r="1002" spans="1:42" x14ac:dyDescent="0.2">
      <c r="D1002" s="60" t="s">
        <v>1296</v>
      </c>
      <c r="F1002" s="61">
        <v>1</v>
      </c>
    </row>
    <row r="1003" spans="1:42" x14ac:dyDescent="0.2">
      <c r="A1003" s="55" t="s">
        <v>513</v>
      </c>
      <c r="B1003" s="55" t="s">
        <v>1176</v>
      </c>
      <c r="C1003" s="55" t="s">
        <v>1200</v>
      </c>
      <c r="D1003" s="55" t="s">
        <v>1300</v>
      </c>
      <c r="E1003" s="55" t="s">
        <v>1578</v>
      </c>
      <c r="F1003" s="56">
        <v>1</v>
      </c>
      <c r="G1003" s="56">
        <v>0</v>
      </c>
      <c r="H1003" s="56">
        <f>ROUND(F1003*AD1003,2)</f>
        <v>0</v>
      </c>
      <c r="I1003" s="56">
        <f>J1003-H1003</f>
        <v>0</v>
      </c>
      <c r="J1003" s="56">
        <f>ROUND(F1003*G1003,2)</f>
        <v>0</v>
      </c>
      <c r="K1003" s="56">
        <v>4.0000000000000001E-3</v>
      </c>
      <c r="L1003" s="56">
        <f>F1003*K1003</f>
        <v>4.0000000000000001E-3</v>
      </c>
      <c r="M1003" s="57" t="s">
        <v>7</v>
      </c>
      <c r="N1003" s="56">
        <f>IF(M1003="5",I1003,0)</f>
        <v>0</v>
      </c>
      <c r="Y1003" s="56">
        <f>IF(AC1003=0,J1003,0)</f>
        <v>0</v>
      </c>
      <c r="Z1003" s="56">
        <f>IF(AC1003=15,J1003,0)</f>
        <v>0</v>
      </c>
      <c r="AA1003" s="56">
        <f>IF(AC1003=21,J1003,0)</f>
        <v>0</v>
      </c>
      <c r="AC1003" s="58">
        <v>21</v>
      </c>
      <c r="AD1003" s="58">
        <f>G1003*0.62904717853839</f>
        <v>0</v>
      </c>
      <c r="AE1003" s="58">
        <f>G1003*(1-0.62904717853839)</f>
        <v>0</v>
      </c>
      <c r="AL1003" s="58">
        <f>F1003*AD1003</f>
        <v>0</v>
      </c>
      <c r="AM1003" s="58">
        <f>F1003*AE1003</f>
        <v>0</v>
      </c>
      <c r="AN1003" s="59" t="s">
        <v>1617</v>
      </c>
      <c r="AO1003" s="59" t="s">
        <v>1631</v>
      </c>
      <c r="AP1003" s="47" t="s">
        <v>1642</v>
      </c>
    </row>
    <row r="1004" spans="1:42" x14ac:dyDescent="0.2">
      <c r="D1004" s="60" t="s">
        <v>1296</v>
      </c>
      <c r="F1004" s="61">
        <v>1</v>
      </c>
    </row>
    <row r="1005" spans="1:42" x14ac:dyDescent="0.2">
      <c r="A1005" s="62" t="s">
        <v>514</v>
      </c>
      <c r="B1005" s="62" t="s">
        <v>1176</v>
      </c>
      <c r="C1005" s="62" t="s">
        <v>1202</v>
      </c>
      <c r="D1005" s="62" t="s">
        <v>1707</v>
      </c>
      <c r="E1005" s="62" t="s">
        <v>1577</v>
      </c>
      <c r="F1005" s="63">
        <v>1</v>
      </c>
      <c r="G1005" s="63">
        <v>0</v>
      </c>
      <c r="H1005" s="63">
        <f>ROUND(F1005*AD1005,2)</f>
        <v>0</v>
      </c>
      <c r="I1005" s="63">
        <f>J1005-H1005</f>
        <v>0</v>
      </c>
      <c r="J1005" s="63">
        <f>ROUND(F1005*G1005,2)</f>
        <v>0</v>
      </c>
      <c r="K1005" s="63">
        <v>1E-3</v>
      </c>
      <c r="L1005" s="63">
        <f>F1005*K1005</f>
        <v>1E-3</v>
      </c>
      <c r="M1005" s="64" t="s">
        <v>1598</v>
      </c>
      <c r="N1005" s="63">
        <f>IF(M1005="5",I1005,0)</f>
        <v>0</v>
      </c>
      <c r="Y1005" s="63">
        <f>IF(AC1005=0,J1005,0)</f>
        <v>0</v>
      </c>
      <c r="Z1005" s="63">
        <f>IF(AC1005=15,J1005,0)</f>
        <v>0</v>
      </c>
      <c r="AA1005" s="63">
        <f>IF(AC1005=21,J1005,0)</f>
        <v>0</v>
      </c>
      <c r="AC1005" s="58">
        <v>21</v>
      </c>
      <c r="AD1005" s="58">
        <f>G1005*1</f>
        <v>0</v>
      </c>
      <c r="AE1005" s="58">
        <f>G1005*(1-1)</f>
        <v>0</v>
      </c>
      <c r="AL1005" s="58">
        <f>F1005*AD1005</f>
        <v>0</v>
      </c>
      <c r="AM1005" s="58">
        <f>F1005*AE1005</f>
        <v>0</v>
      </c>
      <c r="AN1005" s="59" t="s">
        <v>1617</v>
      </c>
      <c r="AO1005" s="59" t="s">
        <v>1631</v>
      </c>
      <c r="AP1005" s="47" t="s">
        <v>1642</v>
      </c>
    </row>
    <row r="1006" spans="1:42" x14ac:dyDescent="0.2">
      <c r="D1006" s="60" t="s">
        <v>1296</v>
      </c>
      <c r="F1006" s="61">
        <v>1</v>
      </c>
    </row>
    <row r="1007" spans="1:42" x14ac:dyDescent="0.2">
      <c r="A1007" s="62" t="s">
        <v>515</v>
      </c>
      <c r="B1007" s="62" t="s">
        <v>1176</v>
      </c>
      <c r="C1007" s="62" t="s">
        <v>1201</v>
      </c>
      <c r="D1007" s="150" t="s">
        <v>1718</v>
      </c>
      <c r="E1007" s="62" t="s">
        <v>1577</v>
      </c>
      <c r="F1007" s="63">
        <v>1</v>
      </c>
      <c r="G1007" s="63">
        <v>0</v>
      </c>
      <c r="H1007" s="63">
        <f>ROUND(F1007*AD1007,2)</f>
        <v>0</v>
      </c>
      <c r="I1007" s="63">
        <f>J1007-H1007</f>
        <v>0</v>
      </c>
      <c r="J1007" s="63">
        <f>ROUND(F1007*G1007,2)</f>
        <v>0</v>
      </c>
      <c r="K1007" s="63">
        <v>1.4500000000000001E-2</v>
      </c>
      <c r="L1007" s="63">
        <f>F1007*K1007</f>
        <v>1.4500000000000001E-2</v>
      </c>
      <c r="M1007" s="64" t="s">
        <v>1598</v>
      </c>
      <c r="N1007" s="63">
        <f>IF(M1007="5",I1007,0)</f>
        <v>0</v>
      </c>
      <c r="Y1007" s="63">
        <f>IF(AC1007=0,J1007,0)</f>
        <v>0</v>
      </c>
      <c r="Z1007" s="63">
        <f>IF(AC1007=15,J1007,0)</f>
        <v>0</v>
      </c>
      <c r="AA1007" s="63">
        <f>IF(AC1007=21,J1007,0)</f>
        <v>0</v>
      </c>
      <c r="AC1007" s="58">
        <v>21</v>
      </c>
      <c r="AD1007" s="58">
        <f>G1007*1</f>
        <v>0</v>
      </c>
      <c r="AE1007" s="58">
        <f>G1007*(1-1)</f>
        <v>0</v>
      </c>
      <c r="AL1007" s="58">
        <f>F1007*AD1007</f>
        <v>0</v>
      </c>
      <c r="AM1007" s="58">
        <f>F1007*AE1007</f>
        <v>0</v>
      </c>
      <c r="AN1007" s="59" t="s">
        <v>1617</v>
      </c>
      <c r="AO1007" s="59" t="s">
        <v>1631</v>
      </c>
      <c r="AP1007" s="47" t="s">
        <v>1642</v>
      </c>
    </row>
    <row r="1008" spans="1:42" x14ac:dyDescent="0.2">
      <c r="D1008" s="60" t="s">
        <v>1296</v>
      </c>
      <c r="F1008" s="61">
        <v>1</v>
      </c>
    </row>
    <row r="1009" spans="1:42" x14ac:dyDescent="0.2">
      <c r="A1009" s="55" t="s">
        <v>516</v>
      </c>
      <c r="B1009" s="55" t="s">
        <v>1176</v>
      </c>
      <c r="C1009" s="55" t="s">
        <v>1262</v>
      </c>
      <c r="D1009" s="55" t="s">
        <v>1381</v>
      </c>
      <c r="E1009" s="55" t="s">
        <v>1578</v>
      </c>
      <c r="F1009" s="56">
        <v>1</v>
      </c>
      <c r="G1009" s="56">
        <v>0</v>
      </c>
      <c r="H1009" s="56">
        <f>ROUND(F1009*AD1009,2)</f>
        <v>0</v>
      </c>
      <c r="I1009" s="56">
        <f>J1009-H1009</f>
        <v>0</v>
      </c>
      <c r="J1009" s="56">
        <f>ROUND(F1009*G1009,2)</f>
        <v>0</v>
      </c>
      <c r="K1009" s="56">
        <v>1.7000000000000001E-4</v>
      </c>
      <c r="L1009" s="56">
        <f>F1009*K1009</f>
        <v>1.7000000000000001E-4</v>
      </c>
      <c r="M1009" s="57" t="s">
        <v>7</v>
      </c>
      <c r="N1009" s="56">
        <f>IF(M1009="5",I1009,0)</f>
        <v>0</v>
      </c>
      <c r="Y1009" s="56">
        <f>IF(AC1009=0,J1009,0)</f>
        <v>0</v>
      </c>
      <c r="Z1009" s="56">
        <f>IF(AC1009=15,J1009,0)</f>
        <v>0</v>
      </c>
      <c r="AA1009" s="56">
        <f>IF(AC1009=21,J1009,0)</f>
        <v>0</v>
      </c>
      <c r="AC1009" s="58">
        <v>21</v>
      </c>
      <c r="AD1009" s="58">
        <f>G1009*0.503959731543624</f>
        <v>0</v>
      </c>
      <c r="AE1009" s="58">
        <f>G1009*(1-0.503959731543624)</f>
        <v>0</v>
      </c>
      <c r="AL1009" s="58">
        <f>F1009*AD1009</f>
        <v>0</v>
      </c>
      <c r="AM1009" s="58">
        <f>F1009*AE1009</f>
        <v>0</v>
      </c>
      <c r="AN1009" s="59" t="s">
        <v>1617</v>
      </c>
      <c r="AO1009" s="59" t="s">
        <v>1631</v>
      </c>
      <c r="AP1009" s="47" t="s">
        <v>1642</v>
      </c>
    </row>
    <row r="1010" spans="1:42" x14ac:dyDescent="0.2">
      <c r="D1010" s="60" t="s">
        <v>1296</v>
      </c>
      <c r="F1010" s="61">
        <v>1</v>
      </c>
    </row>
    <row r="1011" spans="1:42" x14ac:dyDescent="0.2">
      <c r="A1011" s="55" t="s">
        <v>517</v>
      </c>
      <c r="B1011" s="55" t="s">
        <v>1176</v>
      </c>
      <c r="C1011" s="55" t="s">
        <v>1263</v>
      </c>
      <c r="D1011" s="151" t="s">
        <v>1719</v>
      </c>
      <c r="E1011" s="55" t="s">
        <v>1579</v>
      </c>
      <c r="F1011" s="56">
        <v>0.65</v>
      </c>
      <c r="G1011" s="56">
        <v>0</v>
      </c>
      <c r="H1011" s="56">
        <f>ROUND(F1011*AD1011,2)</f>
        <v>0</v>
      </c>
      <c r="I1011" s="56">
        <f>J1011-H1011</f>
        <v>0</v>
      </c>
      <c r="J1011" s="56">
        <f>ROUND(F1011*G1011,2)</f>
        <v>0</v>
      </c>
      <c r="K1011" s="56">
        <v>8.9999999999999993E-3</v>
      </c>
      <c r="L1011" s="56">
        <f>F1011*K1011</f>
        <v>5.8500000000000002E-3</v>
      </c>
      <c r="M1011" s="57" t="s">
        <v>7</v>
      </c>
      <c r="N1011" s="56">
        <f>IF(M1011="5",I1011,0)</f>
        <v>0</v>
      </c>
      <c r="Y1011" s="56">
        <f>IF(AC1011=0,J1011,0)</f>
        <v>0</v>
      </c>
      <c r="Z1011" s="56">
        <f>IF(AC1011=15,J1011,0)</f>
        <v>0</v>
      </c>
      <c r="AA1011" s="56">
        <f>IF(AC1011=21,J1011,0)</f>
        <v>0</v>
      </c>
      <c r="AC1011" s="58">
        <v>21</v>
      </c>
      <c r="AD1011" s="58">
        <f>G1011*1</f>
        <v>0</v>
      </c>
      <c r="AE1011" s="58">
        <f>G1011*(1-1)</f>
        <v>0</v>
      </c>
      <c r="AL1011" s="58">
        <f>F1011*AD1011</f>
        <v>0</v>
      </c>
      <c r="AM1011" s="58">
        <f>F1011*AE1011</f>
        <v>0</v>
      </c>
      <c r="AN1011" s="59" t="s">
        <v>1617</v>
      </c>
      <c r="AO1011" s="59" t="s">
        <v>1631</v>
      </c>
      <c r="AP1011" s="47" t="s">
        <v>1642</v>
      </c>
    </row>
    <row r="1012" spans="1:42" x14ac:dyDescent="0.2">
      <c r="D1012" s="60" t="s">
        <v>1351</v>
      </c>
      <c r="F1012" s="61">
        <v>0.65</v>
      </c>
    </row>
    <row r="1013" spans="1:42" x14ac:dyDescent="0.2">
      <c r="A1013" s="55" t="s">
        <v>518</v>
      </c>
      <c r="B1013" s="55" t="s">
        <v>1176</v>
      </c>
      <c r="C1013" s="55" t="s">
        <v>1264</v>
      </c>
      <c r="D1013" s="55" t="s">
        <v>1704</v>
      </c>
      <c r="E1013" s="55" t="s">
        <v>1577</v>
      </c>
      <c r="F1013" s="56">
        <v>1</v>
      </c>
      <c r="G1013" s="56">
        <v>0</v>
      </c>
      <c r="H1013" s="56">
        <f>ROUND(F1013*AD1013,2)</f>
        <v>0</v>
      </c>
      <c r="I1013" s="56">
        <f>J1013-H1013</f>
        <v>0</v>
      </c>
      <c r="J1013" s="56">
        <f>ROUND(F1013*G1013,2)</f>
        <v>0</v>
      </c>
      <c r="K1013" s="56">
        <v>7.0000000000000001E-3</v>
      </c>
      <c r="L1013" s="56">
        <f>F1013*K1013</f>
        <v>7.0000000000000001E-3</v>
      </c>
      <c r="M1013" s="57" t="s">
        <v>7</v>
      </c>
      <c r="N1013" s="56">
        <f>IF(M1013="5",I1013,0)</f>
        <v>0</v>
      </c>
      <c r="Y1013" s="56">
        <f>IF(AC1013=0,J1013,0)</f>
        <v>0</v>
      </c>
      <c r="Z1013" s="56">
        <f>IF(AC1013=15,J1013,0)</f>
        <v>0</v>
      </c>
      <c r="AA1013" s="56">
        <f>IF(AC1013=21,J1013,0)</f>
        <v>0</v>
      </c>
      <c r="AC1013" s="58">
        <v>21</v>
      </c>
      <c r="AD1013" s="58">
        <f>G1013*1</f>
        <v>0</v>
      </c>
      <c r="AE1013" s="58">
        <f>G1013*(1-1)</f>
        <v>0</v>
      </c>
      <c r="AL1013" s="58">
        <f>F1013*AD1013</f>
        <v>0</v>
      </c>
      <c r="AM1013" s="58">
        <f>F1013*AE1013</f>
        <v>0</v>
      </c>
      <c r="AN1013" s="59" t="s">
        <v>1617</v>
      </c>
      <c r="AO1013" s="59" t="s">
        <v>1631</v>
      </c>
      <c r="AP1013" s="47" t="s">
        <v>1642</v>
      </c>
    </row>
    <row r="1014" spans="1:42" x14ac:dyDescent="0.2">
      <c r="D1014" s="60" t="s">
        <v>1296</v>
      </c>
      <c r="F1014" s="61">
        <v>1</v>
      </c>
    </row>
    <row r="1015" spans="1:42" x14ac:dyDescent="0.2">
      <c r="A1015" s="55" t="s">
        <v>519</v>
      </c>
      <c r="B1015" s="55" t="s">
        <v>1176</v>
      </c>
      <c r="C1015" s="55" t="s">
        <v>1265</v>
      </c>
      <c r="D1015" s="152" t="s">
        <v>1720</v>
      </c>
      <c r="E1015" s="55" t="s">
        <v>1577</v>
      </c>
      <c r="F1015" s="56">
        <v>1</v>
      </c>
      <c r="G1015" s="56">
        <v>0</v>
      </c>
      <c r="H1015" s="56">
        <f>ROUND(F1015*AD1015,2)</f>
        <v>0</v>
      </c>
      <c r="I1015" s="56">
        <f>J1015-H1015</f>
        <v>0</v>
      </c>
      <c r="J1015" s="56">
        <f>ROUND(F1015*G1015,2)</f>
        <v>0</v>
      </c>
      <c r="K1015" s="56">
        <v>2.7999999999999998E-4</v>
      </c>
      <c r="L1015" s="56">
        <f>F1015*K1015</f>
        <v>2.7999999999999998E-4</v>
      </c>
      <c r="M1015" s="57" t="s">
        <v>7</v>
      </c>
      <c r="N1015" s="56">
        <f>IF(M1015="5",I1015,0)</f>
        <v>0</v>
      </c>
      <c r="Y1015" s="56">
        <f>IF(AC1015=0,J1015,0)</f>
        <v>0</v>
      </c>
      <c r="Z1015" s="56">
        <f>IF(AC1015=15,J1015,0)</f>
        <v>0</v>
      </c>
      <c r="AA1015" s="56">
        <f>IF(AC1015=21,J1015,0)</f>
        <v>0</v>
      </c>
      <c r="AC1015" s="58">
        <v>21</v>
      </c>
      <c r="AD1015" s="58">
        <f>G1015*1</f>
        <v>0</v>
      </c>
      <c r="AE1015" s="58">
        <f>G1015*(1-1)</f>
        <v>0</v>
      </c>
      <c r="AL1015" s="58">
        <f>F1015*AD1015</f>
        <v>0</v>
      </c>
      <c r="AM1015" s="58">
        <f>F1015*AE1015</f>
        <v>0</v>
      </c>
      <c r="AN1015" s="59" t="s">
        <v>1617</v>
      </c>
      <c r="AO1015" s="59" t="s">
        <v>1631</v>
      </c>
      <c r="AP1015" s="47" t="s">
        <v>1642</v>
      </c>
    </row>
    <row r="1016" spans="1:42" x14ac:dyDescent="0.2">
      <c r="D1016" s="60" t="s">
        <v>1296</v>
      </c>
      <c r="F1016" s="61">
        <v>1</v>
      </c>
    </row>
    <row r="1017" spans="1:42" x14ac:dyDescent="0.2">
      <c r="A1017" s="55" t="s">
        <v>520</v>
      </c>
      <c r="B1017" s="55" t="s">
        <v>1176</v>
      </c>
      <c r="C1017" s="55" t="s">
        <v>1266</v>
      </c>
      <c r="D1017" s="153" t="s">
        <v>1721</v>
      </c>
      <c r="E1017" s="55" t="s">
        <v>1577</v>
      </c>
      <c r="F1017" s="56">
        <v>1</v>
      </c>
      <c r="G1017" s="56">
        <v>0</v>
      </c>
      <c r="H1017" s="56">
        <f>ROUND(F1017*AD1017,2)</f>
        <v>0</v>
      </c>
      <c r="I1017" s="56">
        <f>J1017-H1017</f>
        <v>0</v>
      </c>
      <c r="J1017" s="56">
        <f>ROUND(F1017*G1017,2)</f>
        <v>0</v>
      </c>
      <c r="K1017" s="56">
        <v>1.1000000000000001E-3</v>
      </c>
      <c r="L1017" s="56">
        <f>F1017*K1017</f>
        <v>1.1000000000000001E-3</v>
      </c>
      <c r="M1017" s="57" t="s">
        <v>7</v>
      </c>
      <c r="N1017" s="56">
        <f>IF(M1017="5",I1017,0)</f>
        <v>0</v>
      </c>
      <c r="Y1017" s="56">
        <f>IF(AC1017=0,J1017,0)</f>
        <v>0</v>
      </c>
      <c r="Z1017" s="56">
        <f>IF(AC1017=15,J1017,0)</f>
        <v>0</v>
      </c>
      <c r="AA1017" s="56">
        <f>IF(AC1017=21,J1017,0)</f>
        <v>0</v>
      </c>
      <c r="AC1017" s="58">
        <v>21</v>
      </c>
      <c r="AD1017" s="58">
        <f>G1017*1</f>
        <v>0</v>
      </c>
      <c r="AE1017" s="58">
        <f>G1017*(1-1)</f>
        <v>0</v>
      </c>
      <c r="AL1017" s="58">
        <f>F1017*AD1017</f>
        <v>0</v>
      </c>
      <c r="AM1017" s="58">
        <f>F1017*AE1017</f>
        <v>0</v>
      </c>
      <c r="AN1017" s="59" t="s">
        <v>1617</v>
      </c>
      <c r="AO1017" s="59" t="s">
        <v>1631</v>
      </c>
      <c r="AP1017" s="47" t="s">
        <v>1642</v>
      </c>
    </row>
    <row r="1018" spans="1:42" x14ac:dyDescent="0.2">
      <c r="D1018" s="60" t="s">
        <v>1296</v>
      </c>
      <c r="F1018" s="61">
        <v>1</v>
      </c>
    </row>
    <row r="1019" spans="1:42" x14ac:dyDescent="0.2">
      <c r="A1019" s="55" t="s">
        <v>521</v>
      </c>
      <c r="B1019" s="55" t="s">
        <v>1176</v>
      </c>
      <c r="C1019" s="55" t="s">
        <v>1267</v>
      </c>
      <c r="D1019" s="55" t="s">
        <v>1383</v>
      </c>
      <c r="E1019" s="55" t="s">
        <v>1577</v>
      </c>
      <c r="F1019" s="56">
        <v>1</v>
      </c>
      <c r="G1019" s="56">
        <v>0</v>
      </c>
      <c r="H1019" s="56">
        <f>ROUND(F1019*AD1019,2)</f>
        <v>0</v>
      </c>
      <c r="I1019" s="56">
        <f>J1019-H1019</f>
        <v>0</v>
      </c>
      <c r="J1019" s="56">
        <f>ROUND(F1019*G1019,2)</f>
        <v>0</v>
      </c>
      <c r="K1019" s="56">
        <v>1.2999999999999999E-4</v>
      </c>
      <c r="L1019" s="56">
        <f>F1019*K1019</f>
        <v>1.2999999999999999E-4</v>
      </c>
      <c r="M1019" s="57" t="s">
        <v>7</v>
      </c>
      <c r="N1019" s="56">
        <f>IF(M1019="5",I1019,0)</f>
        <v>0</v>
      </c>
      <c r="Y1019" s="56">
        <f>IF(AC1019=0,J1019,0)</f>
        <v>0</v>
      </c>
      <c r="Z1019" s="56">
        <f>IF(AC1019=15,J1019,0)</f>
        <v>0</v>
      </c>
      <c r="AA1019" s="56">
        <f>IF(AC1019=21,J1019,0)</f>
        <v>0</v>
      </c>
      <c r="AC1019" s="58">
        <v>21</v>
      </c>
      <c r="AD1019" s="58">
        <f>G1019*0.234411764705882</f>
        <v>0</v>
      </c>
      <c r="AE1019" s="58">
        <f>G1019*(1-0.234411764705882)</f>
        <v>0</v>
      </c>
      <c r="AL1019" s="58">
        <f>F1019*AD1019</f>
        <v>0</v>
      </c>
      <c r="AM1019" s="58">
        <f>F1019*AE1019</f>
        <v>0</v>
      </c>
      <c r="AN1019" s="59" t="s">
        <v>1617</v>
      </c>
      <c r="AO1019" s="59" t="s">
        <v>1631</v>
      </c>
      <c r="AP1019" s="47" t="s">
        <v>1642</v>
      </c>
    </row>
    <row r="1020" spans="1:42" x14ac:dyDescent="0.2">
      <c r="D1020" s="60" t="s">
        <v>1296</v>
      </c>
      <c r="F1020" s="61">
        <v>1</v>
      </c>
    </row>
    <row r="1021" spans="1:42" x14ac:dyDescent="0.2">
      <c r="A1021" s="55" t="s">
        <v>522</v>
      </c>
      <c r="B1021" s="55" t="s">
        <v>1176</v>
      </c>
      <c r="C1021" s="55" t="s">
        <v>1268</v>
      </c>
      <c r="D1021" s="154" t="s">
        <v>1722</v>
      </c>
      <c r="E1021" s="55" t="s">
        <v>1577</v>
      </c>
      <c r="F1021" s="56">
        <v>1</v>
      </c>
      <c r="G1021" s="56">
        <v>0</v>
      </c>
      <c r="H1021" s="56">
        <f>ROUND(F1021*AD1021,2)</f>
        <v>0</v>
      </c>
      <c r="I1021" s="56">
        <f>J1021-H1021</f>
        <v>0</v>
      </c>
      <c r="J1021" s="56">
        <f>ROUND(F1021*G1021,2)</f>
        <v>0</v>
      </c>
      <c r="K1021" s="56">
        <v>6.9999999999999999E-4</v>
      </c>
      <c r="L1021" s="56">
        <f>F1021*K1021</f>
        <v>6.9999999999999999E-4</v>
      </c>
      <c r="M1021" s="57" t="s">
        <v>7</v>
      </c>
      <c r="N1021" s="56">
        <f>IF(M1021="5",I1021,0)</f>
        <v>0</v>
      </c>
      <c r="Y1021" s="56">
        <f>IF(AC1021=0,J1021,0)</f>
        <v>0</v>
      </c>
      <c r="Z1021" s="56">
        <f>IF(AC1021=15,J1021,0)</f>
        <v>0</v>
      </c>
      <c r="AA1021" s="56">
        <f>IF(AC1021=21,J1021,0)</f>
        <v>0</v>
      </c>
      <c r="AC1021" s="58">
        <v>21</v>
      </c>
      <c r="AD1021" s="58">
        <f>G1021*1</f>
        <v>0</v>
      </c>
      <c r="AE1021" s="58">
        <f>G1021*(1-1)</f>
        <v>0</v>
      </c>
      <c r="AL1021" s="58">
        <f>F1021*AD1021</f>
        <v>0</v>
      </c>
      <c r="AM1021" s="58">
        <f>F1021*AE1021</f>
        <v>0</v>
      </c>
      <c r="AN1021" s="59" t="s">
        <v>1617</v>
      </c>
      <c r="AO1021" s="59" t="s">
        <v>1631</v>
      </c>
      <c r="AP1021" s="47" t="s">
        <v>1642</v>
      </c>
    </row>
    <row r="1022" spans="1:42" x14ac:dyDescent="0.2">
      <c r="D1022" s="60" t="s">
        <v>1296</v>
      </c>
      <c r="F1022" s="61">
        <v>1</v>
      </c>
    </row>
    <row r="1023" spans="1:42" x14ac:dyDescent="0.2">
      <c r="A1023" s="55" t="s">
        <v>523</v>
      </c>
      <c r="B1023" s="55" t="s">
        <v>1176</v>
      </c>
      <c r="C1023" s="55" t="s">
        <v>1209</v>
      </c>
      <c r="D1023" s="55" t="s">
        <v>1301</v>
      </c>
      <c r="E1023" s="55" t="s">
        <v>1575</v>
      </c>
      <c r="F1023" s="56">
        <v>0.05</v>
      </c>
      <c r="G1023" s="56">
        <v>0</v>
      </c>
      <c r="H1023" s="56">
        <f>ROUND(F1023*AD1023,2)</f>
        <v>0</v>
      </c>
      <c r="I1023" s="56">
        <f>J1023-H1023</f>
        <v>0</v>
      </c>
      <c r="J1023" s="56">
        <f>ROUND(F1023*G1023,2)</f>
        <v>0</v>
      </c>
      <c r="K1023" s="56">
        <v>0</v>
      </c>
      <c r="L1023" s="56">
        <f>F1023*K1023</f>
        <v>0</v>
      </c>
      <c r="M1023" s="57" t="s">
        <v>11</v>
      </c>
      <c r="N1023" s="56">
        <f>IF(M1023="5",I1023,0)</f>
        <v>0</v>
      </c>
      <c r="Y1023" s="56">
        <f>IF(AC1023=0,J1023,0)</f>
        <v>0</v>
      </c>
      <c r="Z1023" s="56">
        <f>IF(AC1023=15,J1023,0)</f>
        <v>0</v>
      </c>
      <c r="AA1023" s="56">
        <f>IF(AC1023=21,J1023,0)</f>
        <v>0</v>
      </c>
      <c r="AC1023" s="58">
        <v>21</v>
      </c>
      <c r="AD1023" s="58">
        <f>G1023*0</f>
        <v>0</v>
      </c>
      <c r="AE1023" s="58">
        <f>G1023*(1-0)</f>
        <v>0</v>
      </c>
      <c r="AL1023" s="58">
        <f>F1023*AD1023</f>
        <v>0</v>
      </c>
      <c r="AM1023" s="58">
        <f>F1023*AE1023</f>
        <v>0</v>
      </c>
      <c r="AN1023" s="59" t="s">
        <v>1617</v>
      </c>
      <c r="AO1023" s="59" t="s">
        <v>1631</v>
      </c>
      <c r="AP1023" s="47" t="s">
        <v>1642</v>
      </c>
    </row>
    <row r="1024" spans="1:42" x14ac:dyDescent="0.2">
      <c r="D1024" s="60" t="s">
        <v>1494</v>
      </c>
      <c r="F1024" s="61">
        <v>0.05</v>
      </c>
    </row>
    <row r="1025" spans="1:42" x14ac:dyDescent="0.2">
      <c r="A1025" s="52"/>
      <c r="B1025" s="53" t="s">
        <v>1176</v>
      </c>
      <c r="C1025" s="53" t="s">
        <v>765</v>
      </c>
      <c r="D1025" s="248" t="s">
        <v>1304</v>
      </c>
      <c r="E1025" s="249"/>
      <c r="F1025" s="249"/>
      <c r="G1025" s="249"/>
      <c r="H1025" s="54">
        <f>SUM(H1026:H1032)</f>
        <v>0</v>
      </c>
      <c r="I1025" s="54">
        <f>SUM(I1026:I1032)</f>
        <v>0</v>
      </c>
      <c r="J1025" s="54">
        <f>H1025+I1025</f>
        <v>0</v>
      </c>
      <c r="K1025" s="47"/>
      <c r="L1025" s="54">
        <f>SUM(L1026:L1032)</f>
        <v>5.6483999999999999E-2</v>
      </c>
      <c r="O1025" s="54">
        <f>IF(P1025="PR",J1025,SUM(N1026:N1032))</f>
        <v>0</v>
      </c>
      <c r="P1025" s="47" t="s">
        <v>1602</v>
      </c>
      <c r="Q1025" s="54">
        <f>IF(P1025="HS",H1025,0)</f>
        <v>0</v>
      </c>
      <c r="R1025" s="54">
        <f>IF(P1025="HS",I1025-O1025,0)</f>
        <v>0</v>
      </c>
      <c r="S1025" s="54">
        <f>IF(P1025="PS",H1025,0)</f>
        <v>0</v>
      </c>
      <c r="T1025" s="54">
        <f>IF(P1025="PS",I1025-O1025,0)</f>
        <v>0</v>
      </c>
      <c r="U1025" s="54">
        <f>IF(P1025="MP",H1025,0)</f>
        <v>0</v>
      </c>
      <c r="V1025" s="54">
        <f>IF(P1025="MP",I1025-O1025,0)</f>
        <v>0</v>
      </c>
      <c r="W1025" s="54">
        <f>IF(P1025="OM",H1025,0)</f>
        <v>0</v>
      </c>
      <c r="X1025" s="47" t="s">
        <v>1176</v>
      </c>
      <c r="AH1025" s="54">
        <f>SUM(Y1026:Y1032)</f>
        <v>0</v>
      </c>
      <c r="AI1025" s="54">
        <f>SUM(Z1026:Z1032)</f>
        <v>0</v>
      </c>
      <c r="AJ1025" s="54">
        <f>SUM(AA1026:AA1032)</f>
        <v>0</v>
      </c>
    </row>
    <row r="1026" spans="1:42" x14ac:dyDescent="0.2">
      <c r="A1026" s="55" t="s">
        <v>524</v>
      </c>
      <c r="B1026" s="55" t="s">
        <v>1176</v>
      </c>
      <c r="C1026" s="55" t="s">
        <v>1272</v>
      </c>
      <c r="D1026" s="155" t="s">
        <v>1723</v>
      </c>
      <c r="E1026" s="55" t="s">
        <v>1574</v>
      </c>
      <c r="F1026" s="56">
        <v>2.68</v>
      </c>
      <c r="G1026" s="56">
        <v>0</v>
      </c>
      <c r="H1026" s="56">
        <f>ROUND(F1026*AD1026,2)</f>
        <v>0</v>
      </c>
      <c r="I1026" s="56">
        <f>J1026-H1026</f>
        <v>0</v>
      </c>
      <c r="J1026" s="56">
        <f>ROUND(F1026*G1026,2)</f>
        <v>0</v>
      </c>
      <c r="K1026" s="56">
        <v>3.5000000000000001E-3</v>
      </c>
      <c r="L1026" s="56">
        <f>F1026*K1026</f>
        <v>9.3800000000000012E-3</v>
      </c>
      <c r="M1026" s="57" t="s">
        <v>7</v>
      </c>
      <c r="N1026" s="56">
        <f>IF(M1026="5",I1026,0)</f>
        <v>0</v>
      </c>
      <c r="Y1026" s="56">
        <f>IF(AC1026=0,J1026,0)</f>
        <v>0</v>
      </c>
      <c r="Z1026" s="56">
        <f>IF(AC1026=15,J1026,0)</f>
        <v>0</v>
      </c>
      <c r="AA1026" s="56">
        <f>IF(AC1026=21,J1026,0)</f>
        <v>0</v>
      </c>
      <c r="AC1026" s="58">
        <v>21</v>
      </c>
      <c r="AD1026" s="58">
        <f>G1026*0.372054263565891</f>
        <v>0</v>
      </c>
      <c r="AE1026" s="58">
        <f>G1026*(1-0.372054263565891)</f>
        <v>0</v>
      </c>
      <c r="AL1026" s="58">
        <f>F1026*AD1026</f>
        <v>0</v>
      </c>
      <c r="AM1026" s="58">
        <f>F1026*AE1026</f>
        <v>0</v>
      </c>
      <c r="AN1026" s="59" t="s">
        <v>1618</v>
      </c>
      <c r="AO1026" s="59" t="s">
        <v>1632</v>
      </c>
      <c r="AP1026" s="47" t="s">
        <v>1642</v>
      </c>
    </row>
    <row r="1027" spans="1:42" x14ac:dyDescent="0.2">
      <c r="D1027" s="60" t="s">
        <v>1495</v>
      </c>
      <c r="F1027" s="61">
        <v>2.68</v>
      </c>
    </row>
    <row r="1028" spans="1:42" x14ac:dyDescent="0.2">
      <c r="A1028" s="55" t="s">
        <v>525</v>
      </c>
      <c r="B1028" s="55" t="s">
        <v>1176</v>
      </c>
      <c r="C1028" s="55" t="s">
        <v>1211</v>
      </c>
      <c r="D1028" s="55" t="s">
        <v>1306</v>
      </c>
      <c r="E1028" s="55" t="s">
        <v>1574</v>
      </c>
      <c r="F1028" s="56">
        <v>2.68</v>
      </c>
      <c r="G1028" s="56">
        <v>0</v>
      </c>
      <c r="H1028" s="56">
        <f>ROUND(F1028*AD1028,2)</f>
        <v>0</v>
      </c>
      <c r="I1028" s="56">
        <f>J1028-H1028</f>
        <v>0</v>
      </c>
      <c r="J1028" s="56">
        <f>ROUND(F1028*G1028,2)</f>
        <v>0</v>
      </c>
      <c r="K1028" s="56">
        <v>8.0000000000000004E-4</v>
      </c>
      <c r="L1028" s="56">
        <f>F1028*K1028</f>
        <v>2.1440000000000001E-3</v>
      </c>
      <c r="M1028" s="57" t="s">
        <v>7</v>
      </c>
      <c r="N1028" s="56">
        <f>IF(M1028="5",I1028,0)</f>
        <v>0</v>
      </c>
      <c r="Y1028" s="56">
        <f>IF(AC1028=0,J1028,0)</f>
        <v>0</v>
      </c>
      <c r="Z1028" s="56">
        <f>IF(AC1028=15,J1028,0)</f>
        <v>0</v>
      </c>
      <c r="AA1028" s="56">
        <f>IF(AC1028=21,J1028,0)</f>
        <v>0</v>
      </c>
      <c r="AC1028" s="58">
        <v>21</v>
      </c>
      <c r="AD1028" s="58">
        <f>G1028*1</f>
        <v>0</v>
      </c>
      <c r="AE1028" s="58">
        <f>G1028*(1-1)</f>
        <v>0</v>
      </c>
      <c r="AL1028" s="58">
        <f>F1028*AD1028</f>
        <v>0</v>
      </c>
      <c r="AM1028" s="58">
        <f>F1028*AE1028</f>
        <v>0</v>
      </c>
      <c r="AN1028" s="59" t="s">
        <v>1618</v>
      </c>
      <c r="AO1028" s="59" t="s">
        <v>1632</v>
      </c>
      <c r="AP1028" s="47" t="s">
        <v>1642</v>
      </c>
    </row>
    <row r="1029" spans="1:42" x14ac:dyDescent="0.2">
      <c r="D1029" s="60" t="s">
        <v>1472</v>
      </c>
      <c r="F1029" s="61">
        <v>2.68</v>
      </c>
    </row>
    <row r="1030" spans="1:42" x14ac:dyDescent="0.2">
      <c r="A1030" s="62" t="s">
        <v>526</v>
      </c>
      <c r="B1030" s="62" t="s">
        <v>1176</v>
      </c>
      <c r="C1030" s="62" t="s">
        <v>1212</v>
      </c>
      <c r="D1030" s="156" t="s">
        <v>1724</v>
      </c>
      <c r="E1030" s="62" t="s">
        <v>1574</v>
      </c>
      <c r="F1030" s="63">
        <v>2.81</v>
      </c>
      <c r="G1030" s="63">
        <v>0</v>
      </c>
      <c r="H1030" s="63">
        <f>ROUND(F1030*AD1030,2)</f>
        <v>0</v>
      </c>
      <c r="I1030" s="63">
        <f>J1030-H1030</f>
        <v>0</v>
      </c>
      <c r="J1030" s="63">
        <f>ROUND(F1030*G1030,2)</f>
        <v>0</v>
      </c>
      <c r="K1030" s="63">
        <v>1.6E-2</v>
      </c>
      <c r="L1030" s="63">
        <f>F1030*K1030</f>
        <v>4.496E-2</v>
      </c>
      <c r="M1030" s="64" t="s">
        <v>1598</v>
      </c>
      <c r="N1030" s="63">
        <f>IF(M1030="5",I1030,0)</f>
        <v>0</v>
      </c>
      <c r="Y1030" s="63">
        <f>IF(AC1030=0,J1030,0)</f>
        <v>0</v>
      </c>
      <c r="Z1030" s="63">
        <f>IF(AC1030=15,J1030,0)</f>
        <v>0</v>
      </c>
      <c r="AA1030" s="63">
        <f>IF(AC1030=21,J1030,0)</f>
        <v>0</v>
      </c>
      <c r="AC1030" s="58">
        <v>21</v>
      </c>
      <c r="AD1030" s="58">
        <f>G1030*1</f>
        <v>0</v>
      </c>
      <c r="AE1030" s="58">
        <f>G1030*(1-1)</f>
        <v>0</v>
      </c>
      <c r="AL1030" s="58">
        <f>F1030*AD1030</f>
        <v>0</v>
      </c>
      <c r="AM1030" s="58">
        <f>F1030*AE1030</f>
        <v>0</v>
      </c>
      <c r="AN1030" s="59" t="s">
        <v>1618</v>
      </c>
      <c r="AO1030" s="59" t="s">
        <v>1632</v>
      </c>
      <c r="AP1030" s="47" t="s">
        <v>1642</v>
      </c>
    </row>
    <row r="1031" spans="1:42" x14ac:dyDescent="0.2">
      <c r="D1031" s="60" t="s">
        <v>1480</v>
      </c>
      <c r="F1031" s="61">
        <v>2.81</v>
      </c>
    </row>
    <row r="1032" spans="1:42" x14ac:dyDescent="0.2">
      <c r="A1032" s="55" t="s">
        <v>527</v>
      </c>
      <c r="B1032" s="55" t="s">
        <v>1176</v>
      </c>
      <c r="C1032" s="55" t="s">
        <v>1213</v>
      </c>
      <c r="D1032" s="55" t="s">
        <v>1308</v>
      </c>
      <c r="E1032" s="55" t="s">
        <v>1575</v>
      </c>
      <c r="F1032" s="56">
        <v>0.06</v>
      </c>
      <c r="G1032" s="56">
        <v>0</v>
      </c>
      <c r="H1032" s="56">
        <f>ROUND(F1032*AD1032,2)</f>
        <v>0</v>
      </c>
      <c r="I1032" s="56">
        <f>J1032-H1032</f>
        <v>0</v>
      </c>
      <c r="J1032" s="56">
        <f>ROUND(F1032*G1032,2)</f>
        <v>0</v>
      </c>
      <c r="K1032" s="56">
        <v>0</v>
      </c>
      <c r="L1032" s="56">
        <f>F1032*K1032</f>
        <v>0</v>
      </c>
      <c r="M1032" s="57" t="s">
        <v>11</v>
      </c>
      <c r="N1032" s="56">
        <f>IF(M1032="5",I1032,0)</f>
        <v>0</v>
      </c>
      <c r="Y1032" s="56">
        <f>IF(AC1032=0,J1032,0)</f>
        <v>0</v>
      </c>
      <c r="Z1032" s="56">
        <f>IF(AC1032=15,J1032,0)</f>
        <v>0</v>
      </c>
      <c r="AA1032" s="56">
        <f>IF(AC1032=21,J1032,0)</f>
        <v>0</v>
      </c>
      <c r="AC1032" s="58">
        <v>21</v>
      </c>
      <c r="AD1032" s="58">
        <f>G1032*0</f>
        <v>0</v>
      </c>
      <c r="AE1032" s="58">
        <f>G1032*(1-0)</f>
        <v>0</v>
      </c>
      <c r="AL1032" s="58">
        <f>F1032*AD1032</f>
        <v>0</v>
      </c>
      <c r="AM1032" s="58">
        <f>F1032*AE1032</f>
        <v>0</v>
      </c>
      <c r="AN1032" s="59" t="s">
        <v>1618</v>
      </c>
      <c r="AO1032" s="59" t="s">
        <v>1632</v>
      </c>
      <c r="AP1032" s="47" t="s">
        <v>1642</v>
      </c>
    </row>
    <row r="1033" spans="1:42" x14ac:dyDescent="0.2">
      <c r="D1033" s="60" t="s">
        <v>1496</v>
      </c>
      <c r="F1033" s="61">
        <v>0.06</v>
      </c>
    </row>
    <row r="1034" spans="1:42" x14ac:dyDescent="0.2">
      <c r="A1034" s="52"/>
      <c r="B1034" s="53" t="s">
        <v>1176</v>
      </c>
      <c r="C1034" s="53" t="s">
        <v>775</v>
      </c>
      <c r="D1034" s="248" t="s">
        <v>1310</v>
      </c>
      <c r="E1034" s="249"/>
      <c r="F1034" s="249"/>
      <c r="G1034" s="249"/>
      <c r="H1034" s="54">
        <f>SUM(H1035:H1055)</f>
        <v>0</v>
      </c>
      <c r="I1034" s="54">
        <f>SUM(I1035:I1055)</f>
        <v>0</v>
      </c>
      <c r="J1034" s="54">
        <f>H1034+I1034</f>
        <v>0</v>
      </c>
      <c r="K1034" s="47"/>
      <c r="L1034" s="54">
        <f>SUM(L1035:L1055)</f>
        <v>0.38326759999999999</v>
      </c>
      <c r="O1034" s="54">
        <f>IF(P1034="PR",J1034,SUM(N1035:N1055))</f>
        <v>0</v>
      </c>
      <c r="P1034" s="47" t="s">
        <v>1602</v>
      </c>
      <c r="Q1034" s="54">
        <f>IF(P1034="HS",H1034,0)</f>
        <v>0</v>
      </c>
      <c r="R1034" s="54">
        <f>IF(P1034="HS",I1034-O1034,0)</f>
        <v>0</v>
      </c>
      <c r="S1034" s="54">
        <f>IF(P1034="PS",H1034,0)</f>
        <v>0</v>
      </c>
      <c r="T1034" s="54">
        <f>IF(P1034="PS",I1034-O1034,0)</f>
        <v>0</v>
      </c>
      <c r="U1034" s="54">
        <f>IF(P1034="MP",H1034,0)</f>
        <v>0</v>
      </c>
      <c r="V1034" s="54">
        <f>IF(P1034="MP",I1034-O1034,0)</f>
        <v>0</v>
      </c>
      <c r="W1034" s="54">
        <f>IF(P1034="OM",H1034,0)</f>
        <v>0</v>
      </c>
      <c r="X1034" s="47" t="s">
        <v>1176</v>
      </c>
      <c r="AH1034" s="54">
        <f>SUM(Y1035:Y1055)</f>
        <v>0</v>
      </c>
      <c r="AI1034" s="54">
        <f>SUM(Z1035:Z1055)</f>
        <v>0</v>
      </c>
      <c r="AJ1034" s="54">
        <f>SUM(AA1035:AA1055)</f>
        <v>0</v>
      </c>
    </row>
    <row r="1035" spans="1:42" x14ac:dyDescent="0.2">
      <c r="A1035" s="55" t="s">
        <v>528</v>
      </c>
      <c r="B1035" s="55" t="s">
        <v>1176</v>
      </c>
      <c r="C1035" s="55" t="s">
        <v>1214</v>
      </c>
      <c r="D1035" s="55" t="s">
        <v>1311</v>
      </c>
      <c r="E1035" s="55" t="s">
        <v>1574</v>
      </c>
      <c r="F1035" s="56">
        <v>18.13</v>
      </c>
      <c r="G1035" s="56">
        <v>0</v>
      </c>
      <c r="H1035" s="56">
        <f>ROUND(F1035*AD1035,2)</f>
        <v>0</v>
      </c>
      <c r="I1035" s="56">
        <f>J1035-H1035</f>
        <v>0</v>
      </c>
      <c r="J1035" s="56">
        <f>ROUND(F1035*G1035,2)</f>
        <v>0</v>
      </c>
      <c r="K1035" s="56">
        <v>0</v>
      </c>
      <c r="L1035" s="56">
        <f>F1035*K1035</f>
        <v>0</v>
      </c>
      <c r="M1035" s="57" t="s">
        <v>7</v>
      </c>
      <c r="N1035" s="56">
        <f>IF(M1035="5",I1035,0)</f>
        <v>0</v>
      </c>
      <c r="Y1035" s="56">
        <f>IF(AC1035=0,J1035,0)</f>
        <v>0</v>
      </c>
      <c r="Z1035" s="56">
        <f>IF(AC1035=15,J1035,0)</f>
        <v>0</v>
      </c>
      <c r="AA1035" s="56">
        <f>IF(AC1035=21,J1035,0)</f>
        <v>0</v>
      </c>
      <c r="AC1035" s="58">
        <v>21</v>
      </c>
      <c r="AD1035" s="58">
        <f>G1035*0.334494773519164</f>
        <v>0</v>
      </c>
      <c r="AE1035" s="58">
        <f>G1035*(1-0.334494773519164)</f>
        <v>0</v>
      </c>
      <c r="AL1035" s="58">
        <f>F1035*AD1035</f>
        <v>0</v>
      </c>
      <c r="AM1035" s="58">
        <f>F1035*AE1035</f>
        <v>0</v>
      </c>
      <c r="AN1035" s="59" t="s">
        <v>1619</v>
      </c>
      <c r="AO1035" s="59" t="s">
        <v>1633</v>
      </c>
      <c r="AP1035" s="47" t="s">
        <v>1642</v>
      </c>
    </row>
    <row r="1036" spans="1:42" x14ac:dyDescent="0.2">
      <c r="D1036" s="60" t="s">
        <v>1482</v>
      </c>
      <c r="F1036" s="61">
        <v>18.13</v>
      </c>
    </row>
    <row r="1037" spans="1:42" x14ac:dyDescent="0.2">
      <c r="A1037" s="55" t="s">
        <v>529</v>
      </c>
      <c r="B1037" s="55" t="s">
        <v>1176</v>
      </c>
      <c r="C1037" s="55" t="s">
        <v>1215</v>
      </c>
      <c r="D1037" s="55" t="s">
        <v>1730</v>
      </c>
      <c r="E1037" s="55" t="s">
        <v>1574</v>
      </c>
      <c r="F1037" s="56">
        <v>18.13</v>
      </c>
      <c r="G1037" s="56">
        <v>0</v>
      </c>
      <c r="H1037" s="56">
        <f>ROUND(F1037*AD1037,2)</f>
        <v>0</v>
      </c>
      <c r="I1037" s="56">
        <f>J1037-H1037</f>
        <v>0</v>
      </c>
      <c r="J1037" s="56">
        <f>ROUND(F1037*G1037,2)</f>
        <v>0</v>
      </c>
      <c r="K1037" s="56">
        <v>1.1E-4</v>
      </c>
      <c r="L1037" s="56">
        <f>F1037*K1037</f>
        <v>1.9943000000000001E-3</v>
      </c>
      <c r="M1037" s="57" t="s">
        <v>7</v>
      </c>
      <c r="N1037" s="56">
        <f>IF(M1037="5",I1037,0)</f>
        <v>0</v>
      </c>
      <c r="Y1037" s="56">
        <f>IF(AC1037=0,J1037,0)</f>
        <v>0</v>
      </c>
      <c r="Z1037" s="56">
        <f>IF(AC1037=15,J1037,0)</f>
        <v>0</v>
      </c>
      <c r="AA1037" s="56">
        <f>IF(AC1037=21,J1037,0)</f>
        <v>0</v>
      </c>
      <c r="AC1037" s="58">
        <v>21</v>
      </c>
      <c r="AD1037" s="58">
        <f>G1037*0.75</f>
        <v>0</v>
      </c>
      <c r="AE1037" s="58">
        <f>G1037*(1-0.75)</f>
        <v>0</v>
      </c>
      <c r="AL1037" s="58">
        <f>F1037*AD1037</f>
        <v>0</v>
      </c>
      <c r="AM1037" s="58">
        <f>F1037*AE1037</f>
        <v>0</v>
      </c>
      <c r="AN1037" s="59" t="s">
        <v>1619</v>
      </c>
      <c r="AO1037" s="59" t="s">
        <v>1633</v>
      </c>
      <c r="AP1037" s="47" t="s">
        <v>1642</v>
      </c>
    </row>
    <row r="1038" spans="1:42" x14ac:dyDescent="0.2">
      <c r="D1038" s="60" t="s">
        <v>1483</v>
      </c>
      <c r="F1038" s="61">
        <v>18.13</v>
      </c>
    </row>
    <row r="1039" spans="1:42" x14ac:dyDescent="0.2">
      <c r="A1039" s="55" t="s">
        <v>530</v>
      </c>
      <c r="B1039" s="55" t="s">
        <v>1176</v>
      </c>
      <c r="C1039" s="55" t="s">
        <v>1216</v>
      </c>
      <c r="D1039" s="157" t="s">
        <v>1725</v>
      </c>
      <c r="E1039" s="55" t="s">
        <v>1574</v>
      </c>
      <c r="F1039" s="56">
        <v>18.13</v>
      </c>
      <c r="G1039" s="56">
        <v>0</v>
      </c>
      <c r="H1039" s="56">
        <f>ROUND(F1039*AD1039,2)</f>
        <v>0</v>
      </c>
      <c r="I1039" s="56">
        <f>J1039-H1039</f>
        <v>0</v>
      </c>
      <c r="J1039" s="56">
        <f>ROUND(F1039*G1039,2)</f>
        <v>0</v>
      </c>
      <c r="K1039" s="56">
        <v>3.5000000000000001E-3</v>
      </c>
      <c r="L1039" s="56">
        <f>F1039*K1039</f>
        <v>6.3454999999999998E-2</v>
      </c>
      <c r="M1039" s="57" t="s">
        <v>7</v>
      </c>
      <c r="N1039" s="56">
        <f>IF(M1039="5",I1039,0)</f>
        <v>0</v>
      </c>
      <c r="Y1039" s="56">
        <f>IF(AC1039=0,J1039,0)</f>
        <v>0</v>
      </c>
      <c r="Z1039" s="56">
        <f>IF(AC1039=15,J1039,0)</f>
        <v>0</v>
      </c>
      <c r="AA1039" s="56">
        <f>IF(AC1039=21,J1039,0)</f>
        <v>0</v>
      </c>
      <c r="AC1039" s="58">
        <v>21</v>
      </c>
      <c r="AD1039" s="58">
        <f>G1039*0.315275310834813</f>
        <v>0</v>
      </c>
      <c r="AE1039" s="58">
        <f>G1039*(1-0.315275310834813)</f>
        <v>0</v>
      </c>
      <c r="AL1039" s="58">
        <f>F1039*AD1039</f>
        <v>0</v>
      </c>
      <c r="AM1039" s="58">
        <f>F1039*AE1039</f>
        <v>0</v>
      </c>
      <c r="AN1039" s="59" t="s">
        <v>1619</v>
      </c>
      <c r="AO1039" s="59" t="s">
        <v>1633</v>
      </c>
      <c r="AP1039" s="47" t="s">
        <v>1642</v>
      </c>
    </row>
    <row r="1040" spans="1:42" x14ac:dyDescent="0.2">
      <c r="D1040" s="60" t="s">
        <v>1483</v>
      </c>
      <c r="F1040" s="61">
        <v>18.13</v>
      </c>
    </row>
    <row r="1041" spans="1:42" x14ac:dyDescent="0.2">
      <c r="A1041" s="62" t="s">
        <v>531</v>
      </c>
      <c r="B1041" s="62" t="s">
        <v>1176</v>
      </c>
      <c r="C1041" s="62" t="s">
        <v>1217</v>
      </c>
      <c r="D1041" s="158" t="s">
        <v>1726</v>
      </c>
      <c r="E1041" s="62" t="s">
        <v>1574</v>
      </c>
      <c r="F1041" s="63">
        <v>19.04</v>
      </c>
      <c r="G1041" s="63">
        <v>0</v>
      </c>
      <c r="H1041" s="63">
        <f>ROUND(F1041*AD1041,2)</f>
        <v>0</v>
      </c>
      <c r="I1041" s="63">
        <f>J1041-H1041</f>
        <v>0</v>
      </c>
      <c r="J1041" s="63">
        <f>ROUND(F1041*G1041,2)</f>
        <v>0</v>
      </c>
      <c r="K1041" s="63">
        <v>1.6E-2</v>
      </c>
      <c r="L1041" s="63">
        <f>F1041*K1041</f>
        <v>0.30463999999999997</v>
      </c>
      <c r="M1041" s="64" t="s">
        <v>1598</v>
      </c>
      <c r="N1041" s="63">
        <f>IF(M1041="5",I1041,0)</f>
        <v>0</v>
      </c>
      <c r="Y1041" s="63">
        <f>IF(AC1041=0,J1041,0)</f>
        <v>0</v>
      </c>
      <c r="Z1041" s="63">
        <f>IF(AC1041=15,J1041,0)</f>
        <v>0</v>
      </c>
      <c r="AA1041" s="63">
        <f>IF(AC1041=21,J1041,0)</f>
        <v>0</v>
      </c>
      <c r="AC1041" s="58">
        <v>21</v>
      </c>
      <c r="AD1041" s="58">
        <f>G1041*1</f>
        <v>0</v>
      </c>
      <c r="AE1041" s="58">
        <f>G1041*(1-1)</f>
        <v>0</v>
      </c>
      <c r="AL1041" s="58">
        <f>F1041*AD1041</f>
        <v>0</v>
      </c>
      <c r="AM1041" s="58">
        <f>F1041*AE1041</f>
        <v>0</v>
      </c>
      <c r="AN1041" s="59" t="s">
        <v>1619</v>
      </c>
      <c r="AO1041" s="59" t="s">
        <v>1633</v>
      </c>
      <c r="AP1041" s="47" t="s">
        <v>1642</v>
      </c>
    </row>
    <row r="1042" spans="1:42" x14ac:dyDescent="0.2">
      <c r="D1042" s="60" t="s">
        <v>1484</v>
      </c>
      <c r="F1042" s="61">
        <v>19.04</v>
      </c>
    </row>
    <row r="1043" spans="1:42" x14ac:dyDescent="0.2">
      <c r="A1043" s="55" t="s">
        <v>532</v>
      </c>
      <c r="B1043" s="55" t="s">
        <v>1176</v>
      </c>
      <c r="C1043" s="55" t="s">
        <v>1218</v>
      </c>
      <c r="D1043" s="55" t="s">
        <v>1314</v>
      </c>
      <c r="E1043" s="55" t="s">
        <v>1574</v>
      </c>
      <c r="F1043" s="56">
        <v>18.13</v>
      </c>
      <c r="G1043" s="56">
        <v>0</v>
      </c>
      <c r="H1043" s="56">
        <f>ROUND(F1043*AD1043,2)</f>
        <v>0</v>
      </c>
      <c r="I1043" s="56">
        <f>J1043-H1043</f>
        <v>0</v>
      </c>
      <c r="J1043" s="56">
        <f>ROUND(F1043*G1043,2)</f>
        <v>0</v>
      </c>
      <c r="K1043" s="56">
        <v>1.1E-4</v>
      </c>
      <c r="L1043" s="56">
        <f>F1043*K1043</f>
        <v>1.9943000000000001E-3</v>
      </c>
      <c r="M1043" s="57" t="s">
        <v>7</v>
      </c>
      <c r="N1043" s="56">
        <f>IF(M1043="5",I1043,0)</f>
        <v>0</v>
      </c>
      <c r="Y1043" s="56">
        <f>IF(AC1043=0,J1043,0)</f>
        <v>0</v>
      </c>
      <c r="Z1043" s="56">
        <f>IF(AC1043=15,J1043,0)</f>
        <v>0</v>
      </c>
      <c r="AA1043" s="56">
        <f>IF(AC1043=21,J1043,0)</f>
        <v>0</v>
      </c>
      <c r="AC1043" s="58">
        <v>21</v>
      </c>
      <c r="AD1043" s="58">
        <f>G1043*1</f>
        <v>0</v>
      </c>
      <c r="AE1043" s="58">
        <f>G1043*(1-1)</f>
        <v>0</v>
      </c>
      <c r="AL1043" s="58">
        <f>F1043*AD1043</f>
        <v>0</v>
      </c>
      <c r="AM1043" s="58">
        <f>F1043*AE1043</f>
        <v>0</v>
      </c>
      <c r="AN1043" s="59" t="s">
        <v>1619</v>
      </c>
      <c r="AO1043" s="59" t="s">
        <v>1633</v>
      </c>
      <c r="AP1043" s="47" t="s">
        <v>1642</v>
      </c>
    </row>
    <row r="1044" spans="1:42" x14ac:dyDescent="0.2">
      <c r="D1044" s="60" t="s">
        <v>1483</v>
      </c>
      <c r="F1044" s="61">
        <v>18.13</v>
      </c>
    </row>
    <row r="1045" spans="1:42" x14ac:dyDescent="0.2">
      <c r="A1045" s="55" t="s">
        <v>533</v>
      </c>
      <c r="B1045" s="55" t="s">
        <v>1176</v>
      </c>
      <c r="C1045" s="55" t="s">
        <v>1219</v>
      </c>
      <c r="D1045" s="55" t="s">
        <v>1315</v>
      </c>
      <c r="E1045" s="55" t="s">
        <v>1579</v>
      </c>
      <c r="F1045" s="56">
        <v>35.5</v>
      </c>
      <c r="G1045" s="56">
        <v>0</v>
      </c>
      <c r="H1045" s="56">
        <f>ROUND(F1045*AD1045,2)</f>
        <v>0</v>
      </c>
      <c r="I1045" s="56">
        <f>J1045-H1045</f>
        <v>0</v>
      </c>
      <c r="J1045" s="56">
        <f>ROUND(F1045*G1045,2)</f>
        <v>0</v>
      </c>
      <c r="K1045" s="56">
        <v>0</v>
      </c>
      <c r="L1045" s="56">
        <f>F1045*K1045</f>
        <v>0</v>
      </c>
      <c r="M1045" s="57" t="s">
        <v>7</v>
      </c>
      <c r="N1045" s="56">
        <f>IF(M1045="5",I1045,0)</f>
        <v>0</v>
      </c>
      <c r="Y1045" s="56">
        <f>IF(AC1045=0,J1045,0)</f>
        <v>0</v>
      </c>
      <c r="Z1045" s="56">
        <f>IF(AC1045=15,J1045,0)</f>
        <v>0</v>
      </c>
      <c r="AA1045" s="56">
        <f>IF(AC1045=21,J1045,0)</f>
        <v>0</v>
      </c>
      <c r="AC1045" s="58">
        <v>21</v>
      </c>
      <c r="AD1045" s="58">
        <f>G1045*0</f>
        <v>0</v>
      </c>
      <c r="AE1045" s="58">
        <f>G1045*(1-0)</f>
        <v>0</v>
      </c>
      <c r="AL1045" s="58">
        <f>F1045*AD1045</f>
        <v>0</v>
      </c>
      <c r="AM1045" s="58">
        <f>F1045*AE1045</f>
        <v>0</v>
      </c>
      <c r="AN1045" s="59" t="s">
        <v>1619</v>
      </c>
      <c r="AO1045" s="59" t="s">
        <v>1633</v>
      </c>
      <c r="AP1045" s="47" t="s">
        <v>1642</v>
      </c>
    </row>
    <row r="1046" spans="1:42" x14ac:dyDescent="0.2">
      <c r="D1046" s="60" t="s">
        <v>1485</v>
      </c>
      <c r="F1046" s="61">
        <v>21.2</v>
      </c>
    </row>
    <row r="1047" spans="1:42" x14ac:dyDescent="0.2">
      <c r="D1047" s="60" t="s">
        <v>1486</v>
      </c>
      <c r="F1047" s="61">
        <v>9.5</v>
      </c>
    </row>
    <row r="1048" spans="1:42" x14ac:dyDescent="0.2">
      <c r="D1048" s="60" t="s">
        <v>1444</v>
      </c>
      <c r="F1048" s="61">
        <v>4.8</v>
      </c>
    </row>
    <row r="1049" spans="1:42" x14ac:dyDescent="0.2">
      <c r="A1049" s="55" t="s">
        <v>534</v>
      </c>
      <c r="B1049" s="55" t="s">
        <v>1176</v>
      </c>
      <c r="C1049" s="55" t="s">
        <v>1220</v>
      </c>
      <c r="D1049" s="55" t="s">
        <v>1319</v>
      </c>
      <c r="E1049" s="55" t="s">
        <v>1579</v>
      </c>
      <c r="F1049" s="56">
        <v>9.98</v>
      </c>
      <c r="G1049" s="56">
        <v>0</v>
      </c>
      <c r="H1049" s="56">
        <f>ROUND(F1049*AD1049,2)</f>
        <v>0</v>
      </c>
      <c r="I1049" s="56">
        <f>J1049-H1049</f>
        <v>0</v>
      </c>
      <c r="J1049" s="56">
        <f>ROUND(F1049*G1049,2)</f>
        <v>0</v>
      </c>
      <c r="K1049" s="56">
        <v>2.9999999999999997E-4</v>
      </c>
      <c r="L1049" s="56">
        <f>F1049*K1049</f>
        <v>2.9939999999999997E-3</v>
      </c>
      <c r="M1049" s="57" t="s">
        <v>7</v>
      </c>
      <c r="N1049" s="56">
        <f>IF(M1049="5",I1049,0)</f>
        <v>0</v>
      </c>
      <c r="Y1049" s="56">
        <f>IF(AC1049=0,J1049,0)</f>
        <v>0</v>
      </c>
      <c r="Z1049" s="56">
        <f>IF(AC1049=15,J1049,0)</f>
        <v>0</v>
      </c>
      <c r="AA1049" s="56">
        <f>IF(AC1049=21,J1049,0)</f>
        <v>0</v>
      </c>
      <c r="AC1049" s="58">
        <v>21</v>
      </c>
      <c r="AD1049" s="58">
        <f>G1049*1</f>
        <v>0</v>
      </c>
      <c r="AE1049" s="58">
        <f>G1049*(1-1)</f>
        <v>0</v>
      </c>
      <c r="AL1049" s="58">
        <f>F1049*AD1049</f>
        <v>0</v>
      </c>
      <c r="AM1049" s="58">
        <f>F1049*AE1049</f>
        <v>0</v>
      </c>
      <c r="AN1049" s="59" t="s">
        <v>1619</v>
      </c>
      <c r="AO1049" s="59" t="s">
        <v>1633</v>
      </c>
      <c r="AP1049" s="47" t="s">
        <v>1642</v>
      </c>
    </row>
    <row r="1050" spans="1:42" x14ac:dyDescent="0.2">
      <c r="D1050" s="60" t="s">
        <v>1497</v>
      </c>
      <c r="F1050" s="61">
        <v>9.98</v>
      </c>
    </row>
    <row r="1051" spans="1:42" x14ac:dyDescent="0.2">
      <c r="A1051" s="55" t="s">
        <v>535</v>
      </c>
      <c r="B1051" s="55" t="s">
        <v>1176</v>
      </c>
      <c r="C1051" s="55" t="s">
        <v>1221</v>
      </c>
      <c r="D1051" s="55" t="s">
        <v>1321</v>
      </c>
      <c r="E1051" s="55" t="s">
        <v>1579</v>
      </c>
      <c r="F1051" s="56">
        <v>22.26</v>
      </c>
      <c r="G1051" s="56">
        <v>0</v>
      </c>
      <c r="H1051" s="56">
        <f>ROUND(F1051*AD1051,2)</f>
        <v>0</v>
      </c>
      <c r="I1051" s="56">
        <f>J1051-H1051</f>
        <v>0</v>
      </c>
      <c r="J1051" s="56">
        <f>ROUND(F1051*G1051,2)</f>
        <v>0</v>
      </c>
      <c r="K1051" s="56">
        <v>2.9999999999999997E-4</v>
      </c>
      <c r="L1051" s="56">
        <f>F1051*K1051</f>
        <v>6.6779999999999999E-3</v>
      </c>
      <c r="M1051" s="57" t="s">
        <v>7</v>
      </c>
      <c r="N1051" s="56">
        <f>IF(M1051="5",I1051,0)</f>
        <v>0</v>
      </c>
      <c r="Y1051" s="56">
        <f>IF(AC1051=0,J1051,0)</f>
        <v>0</v>
      </c>
      <c r="Z1051" s="56">
        <f>IF(AC1051=15,J1051,0)</f>
        <v>0</v>
      </c>
      <c r="AA1051" s="56">
        <f>IF(AC1051=21,J1051,0)</f>
        <v>0</v>
      </c>
      <c r="AC1051" s="58">
        <v>21</v>
      </c>
      <c r="AD1051" s="58">
        <f>G1051*1</f>
        <v>0</v>
      </c>
      <c r="AE1051" s="58">
        <f>G1051*(1-1)</f>
        <v>0</v>
      </c>
      <c r="AL1051" s="58">
        <f>F1051*AD1051</f>
        <v>0</v>
      </c>
      <c r="AM1051" s="58">
        <f>F1051*AE1051</f>
        <v>0</v>
      </c>
      <c r="AN1051" s="59" t="s">
        <v>1619</v>
      </c>
      <c r="AO1051" s="59" t="s">
        <v>1633</v>
      </c>
      <c r="AP1051" s="47" t="s">
        <v>1642</v>
      </c>
    </row>
    <row r="1052" spans="1:42" x14ac:dyDescent="0.2">
      <c r="D1052" s="60" t="s">
        <v>1498</v>
      </c>
      <c r="F1052" s="61">
        <v>22.26</v>
      </c>
    </row>
    <row r="1053" spans="1:42" x14ac:dyDescent="0.2">
      <c r="A1053" s="55" t="s">
        <v>536</v>
      </c>
      <c r="B1053" s="55" t="s">
        <v>1176</v>
      </c>
      <c r="C1053" s="55" t="s">
        <v>1222</v>
      </c>
      <c r="D1053" s="55" t="s">
        <v>1323</v>
      </c>
      <c r="E1053" s="55" t="s">
        <v>1579</v>
      </c>
      <c r="F1053" s="56">
        <v>5.04</v>
      </c>
      <c r="G1053" s="56">
        <v>0</v>
      </c>
      <c r="H1053" s="56">
        <f>ROUND(F1053*AD1053,2)</f>
        <v>0</v>
      </c>
      <c r="I1053" s="56">
        <f>J1053-H1053</f>
        <v>0</v>
      </c>
      <c r="J1053" s="56">
        <f>ROUND(F1053*G1053,2)</f>
        <v>0</v>
      </c>
      <c r="K1053" s="56">
        <v>2.9999999999999997E-4</v>
      </c>
      <c r="L1053" s="56">
        <f>F1053*K1053</f>
        <v>1.5119999999999999E-3</v>
      </c>
      <c r="M1053" s="57" t="s">
        <v>7</v>
      </c>
      <c r="N1053" s="56">
        <f>IF(M1053="5",I1053,0)</f>
        <v>0</v>
      </c>
      <c r="Y1053" s="56">
        <f>IF(AC1053=0,J1053,0)</f>
        <v>0</v>
      </c>
      <c r="Z1053" s="56">
        <f>IF(AC1053=15,J1053,0)</f>
        <v>0</v>
      </c>
      <c r="AA1053" s="56">
        <f>IF(AC1053=21,J1053,0)</f>
        <v>0</v>
      </c>
      <c r="AC1053" s="58">
        <v>21</v>
      </c>
      <c r="AD1053" s="58">
        <f>G1053*1</f>
        <v>0</v>
      </c>
      <c r="AE1053" s="58">
        <f>G1053*(1-1)</f>
        <v>0</v>
      </c>
      <c r="AL1053" s="58">
        <f>F1053*AD1053</f>
        <v>0</v>
      </c>
      <c r="AM1053" s="58">
        <f>F1053*AE1053</f>
        <v>0</v>
      </c>
      <c r="AN1053" s="59" t="s">
        <v>1619</v>
      </c>
      <c r="AO1053" s="59" t="s">
        <v>1633</v>
      </c>
      <c r="AP1053" s="47" t="s">
        <v>1642</v>
      </c>
    </row>
    <row r="1054" spans="1:42" x14ac:dyDescent="0.2">
      <c r="D1054" s="60" t="s">
        <v>1324</v>
      </c>
      <c r="F1054" s="61">
        <v>5.04</v>
      </c>
    </row>
    <row r="1055" spans="1:42" x14ac:dyDescent="0.2">
      <c r="A1055" s="55" t="s">
        <v>537</v>
      </c>
      <c r="B1055" s="55" t="s">
        <v>1176</v>
      </c>
      <c r="C1055" s="55" t="s">
        <v>1223</v>
      </c>
      <c r="D1055" s="55" t="s">
        <v>1325</v>
      </c>
      <c r="E1055" s="55" t="s">
        <v>1575</v>
      </c>
      <c r="F1055" s="56">
        <v>0.38</v>
      </c>
      <c r="G1055" s="56">
        <v>0</v>
      </c>
      <c r="H1055" s="56">
        <f>ROUND(F1055*AD1055,2)</f>
        <v>0</v>
      </c>
      <c r="I1055" s="56">
        <f>J1055-H1055</f>
        <v>0</v>
      </c>
      <c r="J1055" s="56">
        <f>ROUND(F1055*G1055,2)</f>
        <v>0</v>
      </c>
      <c r="K1055" s="56">
        <v>0</v>
      </c>
      <c r="L1055" s="56">
        <f>F1055*K1055</f>
        <v>0</v>
      </c>
      <c r="M1055" s="57" t="s">
        <v>11</v>
      </c>
      <c r="N1055" s="56">
        <f>IF(M1055="5",I1055,0)</f>
        <v>0</v>
      </c>
      <c r="Y1055" s="56">
        <f>IF(AC1055=0,J1055,0)</f>
        <v>0</v>
      </c>
      <c r="Z1055" s="56">
        <f>IF(AC1055=15,J1055,0)</f>
        <v>0</v>
      </c>
      <c r="AA1055" s="56">
        <f>IF(AC1055=21,J1055,0)</f>
        <v>0</v>
      </c>
      <c r="AC1055" s="58">
        <v>21</v>
      </c>
      <c r="AD1055" s="58">
        <f>G1055*0</f>
        <v>0</v>
      </c>
      <c r="AE1055" s="58">
        <f>G1055*(1-0)</f>
        <v>0</v>
      </c>
      <c r="AL1055" s="58">
        <f>F1055*AD1055</f>
        <v>0</v>
      </c>
      <c r="AM1055" s="58">
        <f>F1055*AE1055</f>
        <v>0</v>
      </c>
      <c r="AN1055" s="59" t="s">
        <v>1619</v>
      </c>
      <c r="AO1055" s="59" t="s">
        <v>1633</v>
      </c>
      <c r="AP1055" s="47" t="s">
        <v>1642</v>
      </c>
    </row>
    <row r="1056" spans="1:42" x14ac:dyDescent="0.2">
      <c r="D1056" s="60" t="s">
        <v>1490</v>
      </c>
      <c r="F1056" s="61">
        <v>0.38</v>
      </c>
    </row>
    <row r="1057" spans="1:42" x14ac:dyDescent="0.2">
      <c r="A1057" s="52"/>
      <c r="B1057" s="53" t="s">
        <v>1176</v>
      </c>
      <c r="C1057" s="53" t="s">
        <v>778</v>
      </c>
      <c r="D1057" s="248" t="s">
        <v>1327</v>
      </c>
      <c r="E1057" s="249"/>
      <c r="F1057" s="249"/>
      <c r="G1057" s="249"/>
      <c r="H1057" s="54">
        <f>SUM(H1058:H1060)</f>
        <v>0</v>
      </c>
      <c r="I1057" s="54">
        <f>SUM(I1058:I1060)</f>
        <v>0</v>
      </c>
      <c r="J1057" s="54">
        <f>H1057+I1057</f>
        <v>0</v>
      </c>
      <c r="K1057" s="47"/>
      <c r="L1057" s="54">
        <f>SUM(L1058:L1060)</f>
        <v>5.9219999999999997E-4</v>
      </c>
      <c r="O1057" s="54">
        <f>IF(P1057="PR",J1057,SUM(N1058:N1060))</f>
        <v>0</v>
      </c>
      <c r="P1057" s="47" t="s">
        <v>1602</v>
      </c>
      <c r="Q1057" s="54">
        <f>IF(P1057="HS",H1057,0)</f>
        <v>0</v>
      </c>
      <c r="R1057" s="54">
        <f>IF(P1057="HS",I1057-O1057,0)</f>
        <v>0</v>
      </c>
      <c r="S1057" s="54">
        <f>IF(P1057="PS",H1057,0)</f>
        <v>0</v>
      </c>
      <c r="T1057" s="54">
        <f>IF(P1057="PS",I1057-O1057,0)</f>
        <v>0</v>
      </c>
      <c r="U1057" s="54">
        <f>IF(P1057="MP",H1057,0)</f>
        <v>0</v>
      </c>
      <c r="V1057" s="54">
        <f>IF(P1057="MP",I1057-O1057,0)</f>
        <v>0</v>
      </c>
      <c r="W1057" s="54">
        <f>IF(P1057="OM",H1057,0)</f>
        <v>0</v>
      </c>
      <c r="X1057" s="47" t="s">
        <v>1176</v>
      </c>
      <c r="AH1057" s="54">
        <f>SUM(Y1058:Y1060)</f>
        <v>0</v>
      </c>
      <c r="AI1057" s="54">
        <f>SUM(Z1058:Z1060)</f>
        <v>0</v>
      </c>
      <c r="AJ1057" s="54">
        <f>SUM(AA1058:AA1060)</f>
        <v>0</v>
      </c>
    </row>
    <row r="1058" spans="1:42" x14ac:dyDescent="0.2">
      <c r="A1058" s="55" t="s">
        <v>538</v>
      </c>
      <c r="B1058" s="55" t="s">
        <v>1176</v>
      </c>
      <c r="C1058" s="55" t="s">
        <v>1224</v>
      </c>
      <c r="D1058" s="55" t="s">
        <v>1328</v>
      </c>
      <c r="E1058" s="55" t="s">
        <v>1574</v>
      </c>
      <c r="F1058" s="56">
        <v>2.82</v>
      </c>
      <c r="G1058" s="56">
        <v>0</v>
      </c>
      <c r="H1058" s="56">
        <f>ROUND(F1058*AD1058,2)</f>
        <v>0</v>
      </c>
      <c r="I1058" s="56">
        <f>J1058-H1058</f>
        <v>0</v>
      </c>
      <c r="J1058" s="56">
        <f>ROUND(F1058*G1058,2)</f>
        <v>0</v>
      </c>
      <c r="K1058" s="56">
        <v>6.9999999999999994E-5</v>
      </c>
      <c r="L1058" s="56">
        <f>F1058*K1058</f>
        <v>1.9739999999999997E-4</v>
      </c>
      <c r="M1058" s="57" t="s">
        <v>7</v>
      </c>
      <c r="N1058" s="56">
        <f>IF(M1058="5",I1058,0)</f>
        <v>0</v>
      </c>
      <c r="Y1058" s="56">
        <f>IF(AC1058=0,J1058,0)</f>
        <v>0</v>
      </c>
      <c r="Z1058" s="56">
        <f>IF(AC1058=15,J1058,0)</f>
        <v>0</v>
      </c>
      <c r="AA1058" s="56">
        <f>IF(AC1058=21,J1058,0)</f>
        <v>0</v>
      </c>
      <c r="AC1058" s="58">
        <v>21</v>
      </c>
      <c r="AD1058" s="58">
        <f>G1058*0.30859375</f>
        <v>0</v>
      </c>
      <c r="AE1058" s="58">
        <f>G1058*(1-0.30859375)</f>
        <v>0</v>
      </c>
      <c r="AL1058" s="58">
        <f>F1058*AD1058</f>
        <v>0</v>
      </c>
      <c r="AM1058" s="58">
        <f>F1058*AE1058</f>
        <v>0</v>
      </c>
      <c r="AN1058" s="59" t="s">
        <v>1620</v>
      </c>
      <c r="AO1058" s="59" t="s">
        <v>1633</v>
      </c>
      <c r="AP1058" s="47" t="s">
        <v>1642</v>
      </c>
    </row>
    <row r="1059" spans="1:42" x14ac:dyDescent="0.2">
      <c r="D1059" s="60" t="s">
        <v>1491</v>
      </c>
      <c r="F1059" s="61">
        <v>2.82</v>
      </c>
    </row>
    <row r="1060" spans="1:42" x14ac:dyDescent="0.2">
      <c r="A1060" s="55" t="s">
        <v>539</v>
      </c>
      <c r="B1060" s="55" t="s">
        <v>1176</v>
      </c>
      <c r="C1060" s="55" t="s">
        <v>1225</v>
      </c>
      <c r="D1060" s="55" t="s">
        <v>1728</v>
      </c>
      <c r="E1060" s="55" t="s">
        <v>1574</v>
      </c>
      <c r="F1060" s="56">
        <v>2.82</v>
      </c>
      <c r="G1060" s="56">
        <v>0</v>
      </c>
      <c r="H1060" s="56">
        <f>ROUND(F1060*AD1060,2)</f>
        <v>0</v>
      </c>
      <c r="I1060" s="56">
        <f>J1060-H1060</f>
        <v>0</v>
      </c>
      <c r="J1060" s="56">
        <f>ROUND(F1060*G1060,2)</f>
        <v>0</v>
      </c>
      <c r="K1060" s="56">
        <v>1.3999999999999999E-4</v>
      </c>
      <c r="L1060" s="56">
        <f>F1060*K1060</f>
        <v>3.9479999999999995E-4</v>
      </c>
      <c r="M1060" s="57" t="s">
        <v>7</v>
      </c>
      <c r="N1060" s="56">
        <f>IF(M1060="5",I1060,0)</f>
        <v>0</v>
      </c>
      <c r="Y1060" s="56">
        <f>IF(AC1060=0,J1060,0)</f>
        <v>0</v>
      </c>
      <c r="Z1060" s="56">
        <f>IF(AC1060=15,J1060,0)</f>
        <v>0</v>
      </c>
      <c r="AA1060" s="56">
        <f>IF(AC1060=21,J1060,0)</f>
        <v>0</v>
      </c>
      <c r="AC1060" s="58">
        <v>21</v>
      </c>
      <c r="AD1060" s="58">
        <f>G1060*0.45045871559633</f>
        <v>0</v>
      </c>
      <c r="AE1060" s="58">
        <f>G1060*(1-0.45045871559633)</f>
        <v>0</v>
      </c>
      <c r="AL1060" s="58">
        <f>F1060*AD1060</f>
        <v>0</v>
      </c>
      <c r="AM1060" s="58">
        <f>F1060*AE1060</f>
        <v>0</v>
      </c>
      <c r="AN1060" s="59" t="s">
        <v>1620</v>
      </c>
      <c r="AO1060" s="59" t="s">
        <v>1633</v>
      </c>
      <c r="AP1060" s="47" t="s">
        <v>1642</v>
      </c>
    </row>
    <row r="1061" spans="1:42" x14ac:dyDescent="0.2">
      <c r="D1061" s="60" t="s">
        <v>1491</v>
      </c>
      <c r="F1061" s="61">
        <v>2.82</v>
      </c>
    </row>
    <row r="1062" spans="1:42" x14ac:dyDescent="0.2">
      <c r="A1062" s="52"/>
      <c r="B1062" s="53" t="s">
        <v>1176</v>
      </c>
      <c r="C1062" s="53" t="s">
        <v>99</v>
      </c>
      <c r="D1062" s="248" t="s">
        <v>1330</v>
      </c>
      <c r="E1062" s="249"/>
      <c r="F1062" s="249"/>
      <c r="G1062" s="249"/>
      <c r="H1062" s="54">
        <f>SUM(H1063:H1071)</f>
        <v>0</v>
      </c>
      <c r="I1062" s="54">
        <f>SUM(I1063:I1071)</f>
        <v>0</v>
      </c>
      <c r="J1062" s="54">
        <f>H1062+I1062</f>
        <v>0</v>
      </c>
      <c r="K1062" s="47"/>
      <c r="L1062" s="54">
        <f>SUM(L1063:L1071)</f>
        <v>1.8372400000000001E-2</v>
      </c>
      <c r="O1062" s="54">
        <f>IF(P1062="PR",J1062,SUM(N1063:N1071))</f>
        <v>0</v>
      </c>
      <c r="P1062" s="47" t="s">
        <v>1601</v>
      </c>
      <c r="Q1062" s="54">
        <f>IF(P1062="HS",H1062,0)</f>
        <v>0</v>
      </c>
      <c r="R1062" s="54">
        <f>IF(P1062="HS",I1062-O1062,0)</f>
        <v>0</v>
      </c>
      <c r="S1062" s="54">
        <f>IF(P1062="PS",H1062,0)</f>
        <v>0</v>
      </c>
      <c r="T1062" s="54">
        <f>IF(P1062="PS",I1062-O1062,0)</f>
        <v>0</v>
      </c>
      <c r="U1062" s="54">
        <f>IF(P1062="MP",H1062,0)</f>
        <v>0</v>
      </c>
      <c r="V1062" s="54">
        <f>IF(P1062="MP",I1062-O1062,0)</f>
        <v>0</v>
      </c>
      <c r="W1062" s="54">
        <f>IF(P1062="OM",H1062,0)</f>
        <v>0</v>
      </c>
      <c r="X1062" s="47" t="s">
        <v>1176</v>
      </c>
      <c r="AH1062" s="54">
        <f>SUM(Y1063:Y1071)</f>
        <v>0</v>
      </c>
      <c r="AI1062" s="54">
        <f>SUM(Z1063:Z1071)</f>
        <v>0</v>
      </c>
      <c r="AJ1062" s="54">
        <f>SUM(AA1063:AA1071)</f>
        <v>0</v>
      </c>
    </row>
    <row r="1063" spans="1:42" x14ac:dyDescent="0.2">
      <c r="A1063" s="55" t="s">
        <v>540</v>
      </c>
      <c r="B1063" s="55" t="s">
        <v>1176</v>
      </c>
      <c r="C1063" s="55" t="s">
        <v>1226</v>
      </c>
      <c r="D1063" s="55" t="s">
        <v>1331</v>
      </c>
      <c r="E1063" s="55" t="s">
        <v>1577</v>
      </c>
      <c r="F1063" s="56">
        <v>1</v>
      </c>
      <c r="G1063" s="56">
        <v>0</v>
      </c>
      <c r="H1063" s="56">
        <f>ROUND(F1063*AD1063,2)</f>
        <v>0</v>
      </c>
      <c r="I1063" s="56">
        <f>J1063-H1063</f>
        <v>0</v>
      </c>
      <c r="J1063" s="56">
        <f>ROUND(F1063*G1063,2)</f>
        <v>0</v>
      </c>
      <c r="K1063" s="56">
        <v>0</v>
      </c>
      <c r="L1063" s="56">
        <f>F1063*K1063</f>
        <v>0</v>
      </c>
      <c r="M1063" s="57" t="s">
        <v>7</v>
      </c>
      <c r="N1063" s="56">
        <f>IF(M1063="5",I1063,0)</f>
        <v>0</v>
      </c>
      <c r="Y1063" s="56">
        <f>IF(AC1063=0,J1063,0)</f>
        <v>0</v>
      </c>
      <c r="Z1063" s="56">
        <f>IF(AC1063=15,J1063,0)</f>
        <v>0</v>
      </c>
      <c r="AA1063" s="56">
        <f>IF(AC1063=21,J1063,0)</f>
        <v>0</v>
      </c>
      <c r="AC1063" s="58">
        <v>21</v>
      </c>
      <c r="AD1063" s="58">
        <f>G1063*0.297029702970297</f>
        <v>0</v>
      </c>
      <c r="AE1063" s="58">
        <f>G1063*(1-0.297029702970297)</f>
        <v>0</v>
      </c>
      <c r="AL1063" s="58">
        <f>F1063*AD1063</f>
        <v>0</v>
      </c>
      <c r="AM1063" s="58">
        <f>F1063*AE1063</f>
        <v>0</v>
      </c>
      <c r="AN1063" s="59" t="s">
        <v>1621</v>
      </c>
      <c r="AO1063" s="59" t="s">
        <v>1634</v>
      </c>
      <c r="AP1063" s="47" t="s">
        <v>1642</v>
      </c>
    </row>
    <row r="1064" spans="1:42" x14ac:dyDescent="0.2">
      <c r="D1064" s="60" t="s">
        <v>1296</v>
      </c>
      <c r="F1064" s="61">
        <v>1</v>
      </c>
    </row>
    <row r="1065" spans="1:42" x14ac:dyDescent="0.2">
      <c r="A1065" s="55" t="s">
        <v>541</v>
      </c>
      <c r="B1065" s="55" t="s">
        <v>1176</v>
      </c>
      <c r="C1065" s="55" t="s">
        <v>1227</v>
      </c>
      <c r="D1065" s="55" t="s">
        <v>1705</v>
      </c>
      <c r="E1065" s="55" t="s">
        <v>1577</v>
      </c>
      <c r="F1065" s="56">
        <v>1</v>
      </c>
      <c r="G1065" s="56">
        <v>0</v>
      </c>
      <c r="H1065" s="56">
        <f>ROUND(F1065*AD1065,2)</f>
        <v>0</v>
      </c>
      <c r="I1065" s="56">
        <f>J1065-H1065</f>
        <v>0</v>
      </c>
      <c r="J1065" s="56">
        <f>ROUND(F1065*G1065,2)</f>
        <v>0</v>
      </c>
      <c r="K1065" s="56">
        <v>4.0000000000000002E-4</v>
      </c>
      <c r="L1065" s="56">
        <f>F1065*K1065</f>
        <v>4.0000000000000002E-4</v>
      </c>
      <c r="M1065" s="57" t="s">
        <v>7</v>
      </c>
      <c r="N1065" s="56">
        <f>IF(M1065="5",I1065,0)</f>
        <v>0</v>
      </c>
      <c r="Y1065" s="56">
        <f>IF(AC1065=0,J1065,0)</f>
        <v>0</v>
      </c>
      <c r="Z1065" s="56">
        <f>IF(AC1065=15,J1065,0)</f>
        <v>0</v>
      </c>
      <c r="AA1065" s="56">
        <f>IF(AC1065=21,J1065,0)</f>
        <v>0</v>
      </c>
      <c r="AC1065" s="58">
        <v>21</v>
      </c>
      <c r="AD1065" s="58">
        <f>G1065*1</f>
        <v>0</v>
      </c>
      <c r="AE1065" s="58">
        <f>G1065*(1-1)</f>
        <v>0</v>
      </c>
      <c r="AL1065" s="58">
        <f>F1065*AD1065</f>
        <v>0</v>
      </c>
      <c r="AM1065" s="58">
        <f>F1065*AE1065</f>
        <v>0</v>
      </c>
      <c r="AN1065" s="59" t="s">
        <v>1621</v>
      </c>
      <c r="AO1065" s="59" t="s">
        <v>1634</v>
      </c>
      <c r="AP1065" s="47" t="s">
        <v>1642</v>
      </c>
    </row>
    <row r="1066" spans="1:42" x14ac:dyDescent="0.2">
      <c r="D1066" s="60" t="s">
        <v>1296</v>
      </c>
      <c r="F1066" s="61">
        <v>1</v>
      </c>
    </row>
    <row r="1067" spans="1:42" x14ac:dyDescent="0.2">
      <c r="A1067" s="55" t="s">
        <v>542</v>
      </c>
      <c r="B1067" s="55" t="s">
        <v>1176</v>
      </c>
      <c r="C1067" s="55" t="s">
        <v>1228</v>
      </c>
      <c r="D1067" s="55" t="s">
        <v>1332</v>
      </c>
      <c r="E1067" s="55" t="s">
        <v>1577</v>
      </c>
      <c r="F1067" s="56">
        <v>1</v>
      </c>
      <c r="G1067" s="56">
        <v>0</v>
      </c>
      <c r="H1067" s="56">
        <f>ROUND(F1067*AD1067,2)</f>
        <v>0</v>
      </c>
      <c r="I1067" s="56">
        <f>J1067-H1067</f>
        <v>0</v>
      </c>
      <c r="J1067" s="56">
        <f>ROUND(F1067*G1067,2)</f>
        <v>0</v>
      </c>
      <c r="K1067" s="56">
        <v>2.14E-3</v>
      </c>
      <c r="L1067" s="56">
        <f>F1067*K1067</f>
        <v>2.14E-3</v>
      </c>
      <c r="M1067" s="57" t="s">
        <v>7</v>
      </c>
      <c r="N1067" s="56">
        <f>IF(M1067="5",I1067,0)</f>
        <v>0</v>
      </c>
      <c r="Y1067" s="56">
        <f>IF(AC1067=0,J1067,0)</f>
        <v>0</v>
      </c>
      <c r="Z1067" s="56">
        <f>IF(AC1067=15,J1067,0)</f>
        <v>0</v>
      </c>
      <c r="AA1067" s="56">
        <f>IF(AC1067=21,J1067,0)</f>
        <v>0</v>
      </c>
      <c r="AC1067" s="58">
        <v>21</v>
      </c>
      <c r="AD1067" s="58">
        <f>G1067*0.474254742547426</f>
        <v>0</v>
      </c>
      <c r="AE1067" s="58">
        <f>G1067*(1-0.474254742547426)</f>
        <v>0</v>
      </c>
      <c r="AL1067" s="58">
        <f>F1067*AD1067</f>
        <v>0</v>
      </c>
      <c r="AM1067" s="58">
        <f>F1067*AE1067</f>
        <v>0</v>
      </c>
      <c r="AN1067" s="59" t="s">
        <v>1621</v>
      </c>
      <c r="AO1067" s="59" t="s">
        <v>1634</v>
      </c>
      <c r="AP1067" s="47" t="s">
        <v>1642</v>
      </c>
    </row>
    <row r="1068" spans="1:42" x14ac:dyDescent="0.2">
      <c r="D1068" s="60" t="s">
        <v>1296</v>
      </c>
      <c r="F1068" s="61">
        <v>1</v>
      </c>
    </row>
    <row r="1069" spans="1:42" x14ac:dyDescent="0.2">
      <c r="A1069" s="55" t="s">
        <v>543</v>
      </c>
      <c r="B1069" s="55" t="s">
        <v>1176</v>
      </c>
      <c r="C1069" s="55" t="s">
        <v>1229</v>
      </c>
      <c r="D1069" s="55" t="s">
        <v>1706</v>
      </c>
      <c r="E1069" s="55" t="s">
        <v>1577</v>
      </c>
      <c r="F1069" s="56">
        <v>1</v>
      </c>
      <c r="G1069" s="56">
        <v>0</v>
      </c>
      <c r="H1069" s="56">
        <f>ROUND(F1069*AD1069,2)</f>
        <v>0</v>
      </c>
      <c r="I1069" s="56">
        <f>J1069-H1069</f>
        <v>0</v>
      </c>
      <c r="J1069" s="56">
        <f>ROUND(F1069*G1069,2)</f>
        <v>0</v>
      </c>
      <c r="K1069" s="56">
        <v>1.4999999999999999E-2</v>
      </c>
      <c r="L1069" s="56">
        <f>F1069*K1069</f>
        <v>1.4999999999999999E-2</v>
      </c>
      <c r="M1069" s="57" t="s">
        <v>7</v>
      </c>
      <c r="N1069" s="56">
        <f>IF(M1069="5",I1069,0)</f>
        <v>0</v>
      </c>
      <c r="Y1069" s="56">
        <f>IF(AC1069=0,J1069,0)</f>
        <v>0</v>
      </c>
      <c r="Z1069" s="56">
        <f>IF(AC1069=15,J1069,0)</f>
        <v>0</v>
      </c>
      <c r="AA1069" s="56">
        <f>IF(AC1069=21,J1069,0)</f>
        <v>0</v>
      </c>
      <c r="AC1069" s="58">
        <v>21</v>
      </c>
      <c r="AD1069" s="58">
        <f>G1069*1</f>
        <v>0</v>
      </c>
      <c r="AE1069" s="58">
        <f>G1069*(1-1)</f>
        <v>0</v>
      </c>
      <c r="AL1069" s="58">
        <f>F1069*AD1069</f>
        <v>0</v>
      </c>
      <c r="AM1069" s="58">
        <f>F1069*AE1069</f>
        <v>0</v>
      </c>
      <c r="AN1069" s="59" t="s">
        <v>1621</v>
      </c>
      <c r="AO1069" s="59" t="s">
        <v>1634</v>
      </c>
      <c r="AP1069" s="47" t="s">
        <v>1642</v>
      </c>
    </row>
    <row r="1070" spans="1:42" x14ac:dyDescent="0.2">
      <c r="D1070" s="60" t="s">
        <v>1296</v>
      </c>
      <c r="F1070" s="61">
        <v>1</v>
      </c>
    </row>
    <row r="1071" spans="1:42" x14ac:dyDescent="0.2">
      <c r="A1071" s="55" t="s">
        <v>544</v>
      </c>
      <c r="B1071" s="55" t="s">
        <v>1176</v>
      </c>
      <c r="C1071" s="55" t="s">
        <v>1230</v>
      </c>
      <c r="D1071" s="55" t="s">
        <v>1333</v>
      </c>
      <c r="E1071" s="55" t="s">
        <v>1574</v>
      </c>
      <c r="F1071" s="56">
        <v>20.81</v>
      </c>
      <c r="G1071" s="56">
        <v>0</v>
      </c>
      <c r="H1071" s="56">
        <f>ROUND(F1071*AD1071,2)</f>
        <v>0</v>
      </c>
      <c r="I1071" s="56">
        <f>J1071-H1071</f>
        <v>0</v>
      </c>
      <c r="J1071" s="56">
        <f>ROUND(F1071*G1071,2)</f>
        <v>0</v>
      </c>
      <c r="K1071" s="56">
        <v>4.0000000000000003E-5</v>
      </c>
      <c r="L1071" s="56">
        <f>F1071*K1071</f>
        <v>8.3240000000000007E-4</v>
      </c>
      <c r="M1071" s="57" t="s">
        <v>7</v>
      </c>
      <c r="N1071" s="56">
        <f>IF(M1071="5",I1071,0)</f>
        <v>0</v>
      </c>
      <c r="Y1071" s="56">
        <f>IF(AC1071=0,J1071,0)</f>
        <v>0</v>
      </c>
      <c r="Z1071" s="56">
        <f>IF(AC1071=15,J1071,0)</f>
        <v>0</v>
      </c>
      <c r="AA1071" s="56">
        <f>IF(AC1071=21,J1071,0)</f>
        <v>0</v>
      </c>
      <c r="AC1071" s="58">
        <v>21</v>
      </c>
      <c r="AD1071" s="58">
        <f>G1071*0.0193808882907133</f>
        <v>0</v>
      </c>
      <c r="AE1071" s="58">
        <f>G1071*(1-0.0193808882907133)</f>
        <v>0</v>
      </c>
      <c r="AL1071" s="58">
        <f>F1071*AD1071</f>
        <v>0</v>
      </c>
      <c r="AM1071" s="58">
        <f>F1071*AE1071</f>
        <v>0</v>
      </c>
      <c r="AN1071" s="59" t="s">
        <v>1621</v>
      </c>
      <c r="AO1071" s="59" t="s">
        <v>1634</v>
      </c>
      <c r="AP1071" s="47" t="s">
        <v>1642</v>
      </c>
    </row>
    <row r="1072" spans="1:42" x14ac:dyDescent="0.2">
      <c r="D1072" s="60" t="s">
        <v>1492</v>
      </c>
      <c r="F1072" s="61">
        <v>20.81</v>
      </c>
    </row>
    <row r="1073" spans="1:42" x14ac:dyDescent="0.2">
      <c r="A1073" s="52"/>
      <c r="B1073" s="53" t="s">
        <v>1176</v>
      </c>
      <c r="C1073" s="53" t="s">
        <v>100</v>
      </c>
      <c r="D1073" s="248" t="s">
        <v>1335</v>
      </c>
      <c r="E1073" s="249"/>
      <c r="F1073" s="249"/>
      <c r="G1073" s="249"/>
      <c r="H1073" s="54">
        <f>SUM(H1074:H1080)</f>
        <v>0</v>
      </c>
      <c r="I1073" s="54">
        <f>SUM(I1074:I1080)</f>
        <v>0</v>
      </c>
      <c r="J1073" s="54">
        <f>H1073+I1073</f>
        <v>0</v>
      </c>
      <c r="K1073" s="47"/>
      <c r="L1073" s="54">
        <f>SUM(L1074:L1080)</f>
        <v>7.5410000000000005E-2</v>
      </c>
      <c r="O1073" s="54">
        <f>IF(P1073="PR",J1073,SUM(N1074:N1080))</f>
        <v>0</v>
      </c>
      <c r="P1073" s="47" t="s">
        <v>1601</v>
      </c>
      <c r="Q1073" s="54">
        <f>IF(P1073="HS",H1073,0)</f>
        <v>0</v>
      </c>
      <c r="R1073" s="54">
        <f>IF(P1073="HS",I1073-O1073,0)</f>
        <v>0</v>
      </c>
      <c r="S1073" s="54">
        <f>IF(P1073="PS",H1073,0)</f>
        <v>0</v>
      </c>
      <c r="T1073" s="54">
        <f>IF(P1073="PS",I1073-O1073,0)</f>
        <v>0</v>
      </c>
      <c r="U1073" s="54">
        <f>IF(P1073="MP",H1073,0)</f>
        <v>0</v>
      </c>
      <c r="V1073" s="54">
        <f>IF(P1073="MP",I1073-O1073,0)</f>
        <v>0</v>
      </c>
      <c r="W1073" s="54">
        <f>IF(P1073="OM",H1073,0)</f>
        <v>0</v>
      </c>
      <c r="X1073" s="47" t="s">
        <v>1176</v>
      </c>
      <c r="AH1073" s="54">
        <f>SUM(Y1074:Y1080)</f>
        <v>0</v>
      </c>
      <c r="AI1073" s="54">
        <f>SUM(Z1074:Z1080)</f>
        <v>0</v>
      </c>
      <c r="AJ1073" s="54">
        <f>SUM(AA1074:AA1080)</f>
        <v>0</v>
      </c>
    </row>
    <row r="1074" spans="1:42" x14ac:dyDescent="0.2">
      <c r="A1074" s="55" t="s">
        <v>545</v>
      </c>
      <c r="B1074" s="55" t="s">
        <v>1176</v>
      </c>
      <c r="C1074" s="55" t="s">
        <v>1231</v>
      </c>
      <c r="D1074" s="55" t="s">
        <v>1336</v>
      </c>
      <c r="E1074" s="55" t="s">
        <v>1577</v>
      </c>
      <c r="F1074" s="56">
        <v>1</v>
      </c>
      <c r="G1074" s="56">
        <v>0</v>
      </c>
      <c r="H1074" s="56">
        <f t="shared" ref="H1074:H1080" si="279">ROUND(F1074*AD1074,2)</f>
        <v>0</v>
      </c>
      <c r="I1074" s="56">
        <f t="shared" ref="I1074:I1080" si="280">J1074-H1074</f>
        <v>0</v>
      </c>
      <c r="J1074" s="56">
        <f t="shared" ref="J1074:J1080" si="281">ROUND(F1074*G1074,2)</f>
        <v>0</v>
      </c>
      <c r="K1074" s="56">
        <v>4.0000000000000002E-4</v>
      </c>
      <c r="L1074" s="56">
        <f t="shared" ref="L1074:L1080" si="282">F1074*K1074</f>
        <v>4.0000000000000002E-4</v>
      </c>
      <c r="M1074" s="57" t="s">
        <v>8</v>
      </c>
      <c r="N1074" s="56">
        <f t="shared" ref="N1074:N1080" si="283">IF(M1074="5",I1074,0)</f>
        <v>0</v>
      </c>
      <c r="Y1074" s="56">
        <f t="shared" ref="Y1074:Y1080" si="284">IF(AC1074=0,J1074,0)</f>
        <v>0</v>
      </c>
      <c r="Z1074" s="56">
        <f t="shared" ref="Z1074:Z1080" si="285">IF(AC1074=15,J1074,0)</f>
        <v>0</v>
      </c>
      <c r="AA1074" s="56">
        <f t="shared" ref="AA1074:AA1080" si="286">IF(AC1074=21,J1074,0)</f>
        <v>0</v>
      </c>
      <c r="AC1074" s="58">
        <v>21</v>
      </c>
      <c r="AD1074" s="58">
        <f t="shared" ref="AD1074:AD1080" si="287">G1074*0</f>
        <v>0</v>
      </c>
      <c r="AE1074" s="58">
        <f t="shared" ref="AE1074:AE1080" si="288">G1074*(1-0)</f>
        <v>0</v>
      </c>
      <c r="AL1074" s="58">
        <f t="shared" ref="AL1074:AL1080" si="289">F1074*AD1074</f>
        <v>0</v>
      </c>
      <c r="AM1074" s="58">
        <f t="shared" ref="AM1074:AM1080" si="290">F1074*AE1074</f>
        <v>0</v>
      </c>
      <c r="AN1074" s="59" t="s">
        <v>1622</v>
      </c>
      <c r="AO1074" s="59" t="s">
        <v>1634</v>
      </c>
      <c r="AP1074" s="47" t="s">
        <v>1642</v>
      </c>
    </row>
    <row r="1075" spans="1:42" x14ac:dyDescent="0.2">
      <c r="A1075" s="55" t="s">
        <v>546</v>
      </c>
      <c r="B1075" s="55" t="s">
        <v>1176</v>
      </c>
      <c r="C1075" s="55" t="s">
        <v>1232</v>
      </c>
      <c r="D1075" s="55" t="s">
        <v>1337</v>
      </c>
      <c r="E1075" s="55" t="s">
        <v>1577</v>
      </c>
      <c r="F1075" s="56">
        <v>1</v>
      </c>
      <c r="G1075" s="56">
        <v>0</v>
      </c>
      <c r="H1075" s="56">
        <f t="shared" si="279"/>
        <v>0</v>
      </c>
      <c r="I1075" s="56">
        <f t="shared" si="280"/>
        <v>0</v>
      </c>
      <c r="J1075" s="56">
        <f t="shared" si="281"/>
        <v>0</v>
      </c>
      <c r="K1075" s="56">
        <v>4.0000000000000002E-4</v>
      </c>
      <c r="L1075" s="56">
        <f t="shared" si="282"/>
        <v>4.0000000000000002E-4</v>
      </c>
      <c r="M1075" s="57" t="s">
        <v>8</v>
      </c>
      <c r="N1075" s="56">
        <f t="shared" si="283"/>
        <v>0</v>
      </c>
      <c r="Y1075" s="56">
        <f t="shared" si="284"/>
        <v>0</v>
      </c>
      <c r="Z1075" s="56">
        <f t="shared" si="285"/>
        <v>0</v>
      </c>
      <c r="AA1075" s="56">
        <f t="shared" si="286"/>
        <v>0</v>
      </c>
      <c r="AC1075" s="58">
        <v>21</v>
      </c>
      <c r="AD1075" s="58">
        <f t="shared" si="287"/>
        <v>0</v>
      </c>
      <c r="AE1075" s="58">
        <f t="shared" si="288"/>
        <v>0</v>
      </c>
      <c r="AL1075" s="58">
        <f t="shared" si="289"/>
        <v>0</v>
      </c>
      <c r="AM1075" s="58">
        <f t="shared" si="290"/>
        <v>0</v>
      </c>
      <c r="AN1075" s="59" t="s">
        <v>1622</v>
      </c>
      <c r="AO1075" s="59" t="s">
        <v>1634</v>
      </c>
      <c r="AP1075" s="47" t="s">
        <v>1642</v>
      </c>
    </row>
    <row r="1076" spans="1:42" x14ac:dyDescent="0.2">
      <c r="A1076" s="55" t="s">
        <v>547</v>
      </c>
      <c r="B1076" s="55" t="s">
        <v>1176</v>
      </c>
      <c r="C1076" s="55" t="s">
        <v>1233</v>
      </c>
      <c r="D1076" s="55" t="s">
        <v>1338</v>
      </c>
      <c r="E1076" s="55" t="s">
        <v>1577</v>
      </c>
      <c r="F1076" s="56">
        <v>1</v>
      </c>
      <c r="G1076" s="56">
        <v>0</v>
      </c>
      <c r="H1076" s="56">
        <f t="shared" si="279"/>
        <v>0</v>
      </c>
      <c r="I1076" s="56">
        <f t="shared" si="280"/>
        <v>0</v>
      </c>
      <c r="J1076" s="56">
        <f t="shared" si="281"/>
        <v>0</v>
      </c>
      <c r="K1076" s="56">
        <v>3.0000000000000001E-3</v>
      </c>
      <c r="L1076" s="56">
        <f t="shared" si="282"/>
        <v>3.0000000000000001E-3</v>
      </c>
      <c r="M1076" s="57" t="s">
        <v>8</v>
      </c>
      <c r="N1076" s="56">
        <f t="shared" si="283"/>
        <v>0</v>
      </c>
      <c r="Y1076" s="56">
        <f t="shared" si="284"/>
        <v>0</v>
      </c>
      <c r="Z1076" s="56">
        <f t="shared" si="285"/>
        <v>0</v>
      </c>
      <c r="AA1076" s="56">
        <f t="shared" si="286"/>
        <v>0</v>
      </c>
      <c r="AC1076" s="58">
        <v>21</v>
      </c>
      <c r="AD1076" s="58">
        <f t="shared" si="287"/>
        <v>0</v>
      </c>
      <c r="AE1076" s="58">
        <f t="shared" si="288"/>
        <v>0</v>
      </c>
      <c r="AL1076" s="58">
        <f t="shared" si="289"/>
        <v>0</v>
      </c>
      <c r="AM1076" s="58">
        <f t="shared" si="290"/>
        <v>0</v>
      </c>
      <c r="AN1076" s="59" t="s">
        <v>1622</v>
      </c>
      <c r="AO1076" s="59" t="s">
        <v>1634</v>
      </c>
      <c r="AP1076" s="47" t="s">
        <v>1642</v>
      </c>
    </row>
    <row r="1077" spans="1:42" x14ac:dyDescent="0.2">
      <c r="A1077" s="55" t="s">
        <v>548</v>
      </c>
      <c r="B1077" s="55" t="s">
        <v>1176</v>
      </c>
      <c r="C1077" s="55" t="s">
        <v>1234</v>
      </c>
      <c r="D1077" s="55" t="s">
        <v>1339</v>
      </c>
      <c r="E1077" s="55" t="s">
        <v>1577</v>
      </c>
      <c r="F1077" s="56">
        <v>1</v>
      </c>
      <c r="G1077" s="56">
        <v>0</v>
      </c>
      <c r="H1077" s="56">
        <f t="shared" si="279"/>
        <v>0</v>
      </c>
      <c r="I1077" s="56">
        <f t="shared" si="280"/>
        <v>0</v>
      </c>
      <c r="J1077" s="56">
        <f t="shared" si="281"/>
        <v>0</v>
      </c>
      <c r="K1077" s="56">
        <v>5.0000000000000001E-4</v>
      </c>
      <c r="L1077" s="56">
        <f t="shared" si="282"/>
        <v>5.0000000000000001E-4</v>
      </c>
      <c r="M1077" s="57" t="s">
        <v>8</v>
      </c>
      <c r="N1077" s="56">
        <f t="shared" si="283"/>
        <v>0</v>
      </c>
      <c r="Y1077" s="56">
        <f t="shared" si="284"/>
        <v>0</v>
      </c>
      <c r="Z1077" s="56">
        <f t="shared" si="285"/>
        <v>0</v>
      </c>
      <c r="AA1077" s="56">
        <f t="shared" si="286"/>
        <v>0</v>
      </c>
      <c r="AC1077" s="58">
        <v>21</v>
      </c>
      <c r="AD1077" s="58">
        <f t="shared" si="287"/>
        <v>0</v>
      </c>
      <c r="AE1077" s="58">
        <f t="shared" si="288"/>
        <v>0</v>
      </c>
      <c r="AL1077" s="58">
        <f t="shared" si="289"/>
        <v>0</v>
      </c>
      <c r="AM1077" s="58">
        <f t="shared" si="290"/>
        <v>0</v>
      </c>
      <c r="AN1077" s="59" t="s">
        <v>1622</v>
      </c>
      <c r="AO1077" s="59" t="s">
        <v>1634</v>
      </c>
      <c r="AP1077" s="47" t="s">
        <v>1642</v>
      </c>
    </row>
    <row r="1078" spans="1:42" x14ac:dyDescent="0.2">
      <c r="A1078" s="55" t="s">
        <v>549</v>
      </c>
      <c r="B1078" s="55" t="s">
        <v>1176</v>
      </c>
      <c r="C1078" s="55" t="s">
        <v>1235</v>
      </c>
      <c r="D1078" s="55" t="s">
        <v>1340</v>
      </c>
      <c r="E1078" s="55" t="s">
        <v>1574</v>
      </c>
      <c r="F1078" s="56">
        <v>2.9</v>
      </c>
      <c r="G1078" s="56">
        <v>0</v>
      </c>
      <c r="H1078" s="56">
        <f t="shared" si="279"/>
        <v>0</v>
      </c>
      <c r="I1078" s="56">
        <f t="shared" si="280"/>
        <v>0</v>
      </c>
      <c r="J1078" s="56">
        <f t="shared" si="281"/>
        <v>0</v>
      </c>
      <c r="K1078" s="56">
        <v>0.02</v>
      </c>
      <c r="L1078" s="56">
        <f t="shared" si="282"/>
        <v>5.7999999999999996E-2</v>
      </c>
      <c r="M1078" s="57" t="s">
        <v>7</v>
      </c>
      <c r="N1078" s="56">
        <f t="shared" si="283"/>
        <v>0</v>
      </c>
      <c r="Y1078" s="56">
        <f t="shared" si="284"/>
        <v>0</v>
      </c>
      <c r="Z1078" s="56">
        <f t="shared" si="285"/>
        <v>0</v>
      </c>
      <c r="AA1078" s="56">
        <f t="shared" si="286"/>
        <v>0</v>
      </c>
      <c r="AC1078" s="58">
        <v>21</v>
      </c>
      <c r="AD1078" s="58">
        <f t="shared" si="287"/>
        <v>0</v>
      </c>
      <c r="AE1078" s="58">
        <f t="shared" si="288"/>
        <v>0</v>
      </c>
      <c r="AL1078" s="58">
        <f t="shared" si="289"/>
        <v>0</v>
      </c>
      <c r="AM1078" s="58">
        <f t="shared" si="290"/>
        <v>0</v>
      </c>
      <c r="AN1078" s="59" t="s">
        <v>1622</v>
      </c>
      <c r="AO1078" s="59" t="s">
        <v>1634</v>
      </c>
      <c r="AP1078" s="47" t="s">
        <v>1642</v>
      </c>
    </row>
    <row r="1079" spans="1:42" x14ac:dyDescent="0.2">
      <c r="A1079" s="55" t="s">
        <v>550</v>
      </c>
      <c r="B1079" s="55" t="s">
        <v>1176</v>
      </c>
      <c r="C1079" s="55" t="s">
        <v>1269</v>
      </c>
      <c r="D1079" s="55" t="s">
        <v>1402</v>
      </c>
      <c r="E1079" s="55" t="s">
        <v>1579</v>
      </c>
      <c r="F1079" s="56">
        <v>0.65</v>
      </c>
      <c r="G1079" s="56">
        <v>0</v>
      </c>
      <c r="H1079" s="56">
        <f t="shared" si="279"/>
        <v>0</v>
      </c>
      <c r="I1079" s="56">
        <f t="shared" si="280"/>
        <v>0</v>
      </c>
      <c r="J1079" s="56">
        <f t="shared" si="281"/>
        <v>0</v>
      </c>
      <c r="K1079" s="56">
        <v>9.4000000000000004E-3</v>
      </c>
      <c r="L1079" s="56">
        <f t="shared" si="282"/>
        <v>6.1100000000000008E-3</v>
      </c>
      <c r="M1079" s="57" t="s">
        <v>8</v>
      </c>
      <c r="N1079" s="56">
        <f t="shared" si="283"/>
        <v>0</v>
      </c>
      <c r="Y1079" s="56">
        <f t="shared" si="284"/>
        <v>0</v>
      </c>
      <c r="Z1079" s="56">
        <f t="shared" si="285"/>
        <v>0</v>
      </c>
      <c r="AA1079" s="56">
        <f t="shared" si="286"/>
        <v>0</v>
      </c>
      <c r="AC1079" s="58">
        <v>21</v>
      </c>
      <c r="AD1079" s="58">
        <f t="shared" si="287"/>
        <v>0</v>
      </c>
      <c r="AE1079" s="58">
        <f t="shared" si="288"/>
        <v>0</v>
      </c>
      <c r="AL1079" s="58">
        <f t="shared" si="289"/>
        <v>0</v>
      </c>
      <c r="AM1079" s="58">
        <f t="shared" si="290"/>
        <v>0</v>
      </c>
      <c r="AN1079" s="59" t="s">
        <v>1622</v>
      </c>
      <c r="AO1079" s="59" t="s">
        <v>1634</v>
      </c>
      <c r="AP1079" s="47" t="s">
        <v>1642</v>
      </c>
    </row>
    <row r="1080" spans="1:42" x14ac:dyDescent="0.2">
      <c r="A1080" s="55" t="s">
        <v>551</v>
      </c>
      <c r="B1080" s="55" t="s">
        <v>1176</v>
      </c>
      <c r="C1080" s="55" t="s">
        <v>1236</v>
      </c>
      <c r="D1080" s="55" t="s">
        <v>1341</v>
      </c>
      <c r="E1080" s="55" t="s">
        <v>1577</v>
      </c>
      <c r="F1080" s="56">
        <v>1</v>
      </c>
      <c r="G1080" s="56">
        <v>0</v>
      </c>
      <c r="H1080" s="56">
        <f t="shared" si="279"/>
        <v>0</v>
      </c>
      <c r="I1080" s="56">
        <f t="shared" si="280"/>
        <v>0</v>
      </c>
      <c r="J1080" s="56">
        <f t="shared" si="281"/>
        <v>0</v>
      </c>
      <c r="K1080" s="56">
        <v>7.0000000000000001E-3</v>
      </c>
      <c r="L1080" s="56">
        <f t="shared" si="282"/>
        <v>7.0000000000000001E-3</v>
      </c>
      <c r="M1080" s="57" t="s">
        <v>8</v>
      </c>
      <c r="N1080" s="56">
        <f t="shared" si="283"/>
        <v>0</v>
      </c>
      <c r="Y1080" s="56">
        <f t="shared" si="284"/>
        <v>0</v>
      </c>
      <c r="Z1080" s="56">
        <f t="shared" si="285"/>
        <v>0</v>
      </c>
      <c r="AA1080" s="56">
        <f t="shared" si="286"/>
        <v>0</v>
      </c>
      <c r="AC1080" s="58">
        <v>21</v>
      </c>
      <c r="AD1080" s="58">
        <f t="shared" si="287"/>
        <v>0</v>
      </c>
      <c r="AE1080" s="58">
        <f t="shared" si="288"/>
        <v>0</v>
      </c>
      <c r="AL1080" s="58">
        <f t="shared" si="289"/>
        <v>0</v>
      </c>
      <c r="AM1080" s="58">
        <f t="shared" si="290"/>
        <v>0</v>
      </c>
      <c r="AN1080" s="59" t="s">
        <v>1622</v>
      </c>
      <c r="AO1080" s="59" t="s">
        <v>1634</v>
      </c>
      <c r="AP1080" s="47" t="s">
        <v>1642</v>
      </c>
    </row>
    <row r="1081" spans="1:42" x14ac:dyDescent="0.2">
      <c r="A1081" s="52"/>
      <c r="B1081" s="53" t="s">
        <v>1176</v>
      </c>
      <c r="C1081" s="53" t="s">
        <v>101</v>
      </c>
      <c r="D1081" s="248" t="s">
        <v>1342</v>
      </c>
      <c r="E1081" s="249"/>
      <c r="F1081" s="249"/>
      <c r="G1081" s="249"/>
      <c r="H1081" s="54">
        <f>SUM(H1082:H1088)</f>
        <v>0</v>
      </c>
      <c r="I1081" s="54">
        <f>SUM(I1082:I1088)</f>
        <v>0</v>
      </c>
      <c r="J1081" s="54">
        <f>H1081+I1081</f>
        <v>0</v>
      </c>
      <c r="K1081" s="47"/>
      <c r="L1081" s="54">
        <f>SUM(L1082:L1088)</f>
        <v>1.21126</v>
      </c>
      <c r="O1081" s="54">
        <f>IF(P1081="PR",J1081,SUM(N1082:N1088))</f>
        <v>0</v>
      </c>
      <c r="P1081" s="47" t="s">
        <v>1601</v>
      </c>
      <c r="Q1081" s="54">
        <f>IF(P1081="HS",H1081,0)</f>
        <v>0</v>
      </c>
      <c r="R1081" s="54">
        <f>IF(P1081="HS",I1081-O1081,0)</f>
        <v>0</v>
      </c>
      <c r="S1081" s="54">
        <f>IF(P1081="PS",H1081,0)</f>
        <v>0</v>
      </c>
      <c r="T1081" s="54">
        <f>IF(P1081="PS",I1081-O1081,0)</f>
        <v>0</v>
      </c>
      <c r="U1081" s="54">
        <f>IF(P1081="MP",H1081,0)</f>
        <v>0</v>
      </c>
      <c r="V1081" s="54">
        <f>IF(P1081="MP",I1081-O1081,0)</f>
        <v>0</v>
      </c>
      <c r="W1081" s="54">
        <f>IF(P1081="OM",H1081,0)</f>
        <v>0</v>
      </c>
      <c r="X1081" s="47" t="s">
        <v>1176</v>
      </c>
      <c r="AH1081" s="54">
        <f>SUM(Y1082:Y1088)</f>
        <v>0</v>
      </c>
      <c r="AI1081" s="54">
        <f>SUM(Z1082:Z1088)</f>
        <v>0</v>
      </c>
      <c r="AJ1081" s="54">
        <f>SUM(AA1082:AA1088)</f>
        <v>0</v>
      </c>
    </row>
    <row r="1082" spans="1:42" x14ac:dyDescent="0.2">
      <c r="A1082" s="55" t="s">
        <v>552</v>
      </c>
      <c r="B1082" s="55" t="s">
        <v>1176</v>
      </c>
      <c r="C1082" s="55" t="s">
        <v>1270</v>
      </c>
      <c r="D1082" s="55" t="s">
        <v>1403</v>
      </c>
      <c r="E1082" s="55" t="s">
        <v>1579</v>
      </c>
      <c r="F1082" s="56">
        <v>0.65</v>
      </c>
      <c r="G1082" s="56">
        <v>0</v>
      </c>
      <c r="H1082" s="56">
        <f t="shared" ref="H1082:H1088" si="291">ROUND(F1082*AD1082,2)</f>
        <v>0</v>
      </c>
      <c r="I1082" s="56">
        <f t="shared" ref="I1082:I1088" si="292">J1082-H1082</f>
        <v>0</v>
      </c>
      <c r="J1082" s="56">
        <f t="shared" ref="J1082:J1088" si="293">ROUND(F1082*G1082,2)</f>
        <v>0</v>
      </c>
      <c r="K1082" s="56">
        <v>3.9600000000000003E-2</v>
      </c>
      <c r="L1082" s="56">
        <f t="shared" ref="L1082:L1088" si="294">F1082*K1082</f>
        <v>2.5740000000000002E-2</v>
      </c>
      <c r="M1082" s="57" t="s">
        <v>7</v>
      </c>
      <c r="N1082" s="56">
        <f t="shared" ref="N1082:N1088" si="295">IF(M1082="5",I1082,0)</f>
        <v>0</v>
      </c>
      <c r="Y1082" s="56">
        <f t="shared" ref="Y1082:Y1088" si="296">IF(AC1082=0,J1082,0)</f>
        <v>0</v>
      </c>
      <c r="Z1082" s="56">
        <f t="shared" ref="Z1082:Z1088" si="297">IF(AC1082=15,J1082,0)</f>
        <v>0</v>
      </c>
      <c r="AA1082" s="56">
        <f t="shared" ref="AA1082:AA1088" si="298">IF(AC1082=21,J1082,0)</f>
        <v>0</v>
      </c>
      <c r="AC1082" s="58">
        <v>21</v>
      </c>
      <c r="AD1082" s="58">
        <f t="shared" ref="AD1082:AD1088" si="299">G1082*0</f>
        <v>0</v>
      </c>
      <c r="AE1082" s="58">
        <f t="shared" ref="AE1082:AE1088" si="300">G1082*(1-0)</f>
        <v>0</v>
      </c>
      <c r="AL1082" s="58">
        <f t="shared" ref="AL1082:AL1088" si="301">F1082*AD1082</f>
        <v>0</v>
      </c>
      <c r="AM1082" s="58">
        <f t="shared" ref="AM1082:AM1088" si="302">F1082*AE1082</f>
        <v>0</v>
      </c>
      <c r="AN1082" s="59" t="s">
        <v>1623</v>
      </c>
      <c r="AO1082" s="59" t="s">
        <v>1634</v>
      </c>
      <c r="AP1082" s="47" t="s">
        <v>1642</v>
      </c>
    </row>
    <row r="1083" spans="1:42" x14ac:dyDescent="0.2">
      <c r="A1083" s="55" t="s">
        <v>553</v>
      </c>
      <c r="B1083" s="55" t="s">
        <v>1176</v>
      </c>
      <c r="C1083" s="55" t="s">
        <v>1271</v>
      </c>
      <c r="D1083" s="55" t="s">
        <v>1404</v>
      </c>
      <c r="E1083" s="55" t="s">
        <v>1577</v>
      </c>
      <c r="F1083" s="56">
        <v>1</v>
      </c>
      <c r="G1083" s="56">
        <v>0</v>
      </c>
      <c r="H1083" s="56">
        <f t="shared" si="291"/>
        <v>0</v>
      </c>
      <c r="I1083" s="56">
        <f t="shared" si="292"/>
        <v>0</v>
      </c>
      <c r="J1083" s="56">
        <f t="shared" si="293"/>
        <v>0</v>
      </c>
      <c r="K1083" s="56">
        <v>5.1999999999999995E-4</v>
      </c>
      <c r="L1083" s="56">
        <f t="shared" si="294"/>
        <v>5.1999999999999995E-4</v>
      </c>
      <c r="M1083" s="57" t="s">
        <v>7</v>
      </c>
      <c r="N1083" s="56">
        <f t="shared" si="295"/>
        <v>0</v>
      </c>
      <c r="Y1083" s="56">
        <f t="shared" si="296"/>
        <v>0</v>
      </c>
      <c r="Z1083" s="56">
        <f t="shared" si="297"/>
        <v>0</v>
      </c>
      <c r="AA1083" s="56">
        <f t="shared" si="298"/>
        <v>0</v>
      </c>
      <c r="AC1083" s="58">
        <v>21</v>
      </c>
      <c r="AD1083" s="58">
        <f t="shared" si="299"/>
        <v>0</v>
      </c>
      <c r="AE1083" s="58">
        <f t="shared" si="300"/>
        <v>0</v>
      </c>
      <c r="AL1083" s="58">
        <f t="shared" si="301"/>
        <v>0</v>
      </c>
      <c r="AM1083" s="58">
        <f t="shared" si="302"/>
        <v>0</v>
      </c>
      <c r="AN1083" s="59" t="s">
        <v>1623</v>
      </c>
      <c r="AO1083" s="59" t="s">
        <v>1634</v>
      </c>
      <c r="AP1083" s="47" t="s">
        <v>1642</v>
      </c>
    </row>
    <row r="1084" spans="1:42" x14ac:dyDescent="0.2">
      <c r="A1084" s="55" t="s">
        <v>554</v>
      </c>
      <c r="B1084" s="55" t="s">
        <v>1176</v>
      </c>
      <c r="C1084" s="55" t="s">
        <v>1242</v>
      </c>
      <c r="D1084" s="55" t="s">
        <v>1405</v>
      </c>
      <c r="E1084" s="55" t="s">
        <v>1577</v>
      </c>
      <c r="F1084" s="56">
        <v>1</v>
      </c>
      <c r="G1084" s="56">
        <v>0</v>
      </c>
      <c r="H1084" s="56">
        <f t="shared" si="291"/>
        <v>0</v>
      </c>
      <c r="I1084" s="56">
        <f t="shared" si="292"/>
        <v>0</v>
      </c>
      <c r="J1084" s="56">
        <f t="shared" si="293"/>
        <v>0</v>
      </c>
      <c r="K1084" s="56">
        <v>2.2499999999999998E-3</v>
      </c>
      <c r="L1084" s="56">
        <f t="shared" si="294"/>
        <v>2.2499999999999998E-3</v>
      </c>
      <c r="M1084" s="57" t="s">
        <v>7</v>
      </c>
      <c r="N1084" s="56">
        <f t="shared" si="295"/>
        <v>0</v>
      </c>
      <c r="Y1084" s="56">
        <f t="shared" si="296"/>
        <v>0</v>
      </c>
      <c r="Z1084" s="56">
        <f t="shared" si="297"/>
        <v>0</v>
      </c>
      <c r="AA1084" s="56">
        <f t="shared" si="298"/>
        <v>0</v>
      </c>
      <c r="AC1084" s="58">
        <v>21</v>
      </c>
      <c r="AD1084" s="58">
        <f t="shared" si="299"/>
        <v>0</v>
      </c>
      <c r="AE1084" s="58">
        <f t="shared" si="300"/>
        <v>0</v>
      </c>
      <c r="AL1084" s="58">
        <f t="shared" si="301"/>
        <v>0</v>
      </c>
      <c r="AM1084" s="58">
        <f t="shared" si="302"/>
        <v>0</v>
      </c>
      <c r="AN1084" s="59" t="s">
        <v>1623</v>
      </c>
      <c r="AO1084" s="59" t="s">
        <v>1634</v>
      </c>
      <c r="AP1084" s="47" t="s">
        <v>1642</v>
      </c>
    </row>
    <row r="1085" spans="1:42" x14ac:dyDescent="0.2">
      <c r="A1085" s="55" t="s">
        <v>555</v>
      </c>
      <c r="B1085" s="55" t="s">
        <v>1176</v>
      </c>
      <c r="C1085" s="55" t="s">
        <v>1237</v>
      </c>
      <c r="D1085" s="55" t="s">
        <v>1343</v>
      </c>
      <c r="E1085" s="55" t="s">
        <v>1577</v>
      </c>
      <c r="F1085" s="56">
        <v>1</v>
      </c>
      <c r="G1085" s="56">
        <v>0</v>
      </c>
      <c r="H1085" s="56">
        <f t="shared" si="291"/>
        <v>0</v>
      </c>
      <c r="I1085" s="56">
        <f t="shared" si="292"/>
        <v>0</v>
      </c>
      <c r="J1085" s="56">
        <f t="shared" si="293"/>
        <v>0</v>
      </c>
      <c r="K1085" s="56">
        <v>1.933E-2</v>
      </c>
      <c r="L1085" s="56">
        <f t="shared" si="294"/>
        <v>1.933E-2</v>
      </c>
      <c r="M1085" s="57" t="s">
        <v>7</v>
      </c>
      <c r="N1085" s="56">
        <f t="shared" si="295"/>
        <v>0</v>
      </c>
      <c r="Y1085" s="56">
        <f t="shared" si="296"/>
        <v>0</v>
      </c>
      <c r="Z1085" s="56">
        <f t="shared" si="297"/>
        <v>0</v>
      </c>
      <c r="AA1085" s="56">
        <f t="shared" si="298"/>
        <v>0</v>
      </c>
      <c r="AC1085" s="58">
        <v>21</v>
      </c>
      <c r="AD1085" s="58">
        <f t="shared" si="299"/>
        <v>0</v>
      </c>
      <c r="AE1085" s="58">
        <f t="shared" si="300"/>
        <v>0</v>
      </c>
      <c r="AL1085" s="58">
        <f t="shared" si="301"/>
        <v>0</v>
      </c>
      <c r="AM1085" s="58">
        <f t="shared" si="302"/>
        <v>0</v>
      </c>
      <c r="AN1085" s="59" t="s">
        <v>1623</v>
      </c>
      <c r="AO1085" s="59" t="s">
        <v>1634</v>
      </c>
      <c r="AP1085" s="47" t="s">
        <v>1642</v>
      </c>
    </row>
    <row r="1086" spans="1:42" x14ac:dyDescent="0.2">
      <c r="A1086" s="55" t="s">
        <v>556</v>
      </c>
      <c r="B1086" s="55" t="s">
        <v>1176</v>
      </c>
      <c r="C1086" s="55" t="s">
        <v>1238</v>
      </c>
      <c r="D1086" s="55" t="s">
        <v>1344</v>
      </c>
      <c r="E1086" s="55" t="s">
        <v>1577</v>
      </c>
      <c r="F1086" s="56">
        <v>1</v>
      </c>
      <c r="G1086" s="56">
        <v>0</v>
      </c>
      <c r="H1086" s="56">
        <f t="shared" si="291"/>
        <v>0</v>
      </c>
      <c r="I1086" s="56">
        <f t="shared" si="292"/>
        <v>0</v>
      </c>
      <c r="J1086" s="56">
        <f t="shared" si="293"/>
        <v>0</v>
      </c>
      <c r="K1086" s="56">
        <v>1.56E-3</v>
      </c>
      <c r="L1086" s="56">
        <f t="shared" si="294"/>
        <v>1.56E-3</v>
      </c>
      <c r="M1086" s="57" t="s">
        <v>7</v>
      </c>
      <c r="N1086" s="56">
        <f t="shared" si="295"/>
        <v>0</v>
      </c>
      <c r="Y1086" s="56">
        <f t="shared" si="296"/>
        <v>0</v>
      </c>
      <c r="Z1086" s="56">
        <f t="shared" si="297"/>
        <v>0</v>
      </c>
      <c r="AA1086" s="56">
        <f t="shared" si="298"/>
        <v>0</v>
      </c>
      <c r="AC1086" s="58">
        <v>21</v>
      </c>
      <c r="AD1086" s="58">
        <f t="shared" si="299"/>
        <v>0</v>
      </c>
      <c r="AE1086" s="58">
        <f t="shared" si="300"/>
        <v>0</v>
      </c>
      <c r="AL1086" s="58">
        <f t="shared" si="301"/>
        <v>0</v>
      </c>
      <c r="AM1086" s="58">
        <f t="shared" si="302"/>
        <v>0</v>
      </c>
      <c r="AN1086" s="59" t="s">
        <v>1623</v>
      </c>
      <c r="AO1086" s="59" t="s">
        <v>1634</v>
      </c>
      <c r="AP1086" s="47" t="s">
        <v>1642</v>
      </c>
    </row>
    <row r="1087" spans="1:42" x14ac:dyDescent="0.2">
      <c r="A1087" s="55" t="s">
        <v>557</v>
      </c>
      <c r="B1087" s="55" t="s">
        <v>1176</v>
      </c>
      <c r="C1087" s="55" t="s">
        <v>1239</v>
      </c>
      <c r="D1087" s="55" t="s">
        <v>1345</v>
      </c>
      <c r="E1087" s="55" t="s">
        <v>1577</v>
      </c>
      <c r="F1087" s="56">
        <v>1</v>
      </c>
      <c r="G1087" s="56">
        <v>0</v>
      </c>
      <c r="H1087" s="56">
        <f t="shared" si="291"/>
        <v>0</v>
      </c>
      <c r="I1087" s="56">
        <f t="shared" si="292"/>
        <v>0</v>
      </c>
      <c r="J1087" s="56">
        <f t="shared" si="293"/>
        <v>0</v>
      </c>
      <c r="K1087" s="56">
        <v>1.9460000000000002E-2</v>
      </c>
      <c r="L1087" s="56">
        <f t="shared" si="294"/>
        <v>1.9460000000000002E-2</v>
      </c>
      <c r="M1087" s="57" t="s">
        <v>7</v>
      </c>
      <c r="N1087" s="56">
        <f t="shared" si="295"/>
        <v>0</v>
      </c>
      <c r="Y1087" s="56">
        <f t="shared" si="296"/>
        <v>0</v>
      </c>
      <c r="Z1087" s="56">
        <f t="shared" si="297"/>
        <v>0</v>
      </c>
      <c r="AA1087" s="56">
        <f t="shared" si="298"/>
        <v>0</v>
      </c>
      <c r="AC1087" s="58">
        <v>21</v>
      </c>
      <c r="AD1087" s="58">
        <f t="shared" si="299"/>
        <v>0</v>
      </c>
      <c r="AE1087" s="58">
        <f t="shared" si="300"/>
        <v>0</v>
      </c>
      <c r="AL1087" s="58">
        <f t="shared" si="301"/>
        <v>0</v>
      </c>
      <c r="AM1087" s="58">
        <f t="shared" si="302"/>
        <v>0</v>
      </c>
      <c r="AN1087" s="59" t="s">
        <v>1623</v>
      </c>
      <c r="AO1087" s="59" t="s">
        <v>1634</v>
      </c>
      <c r="AP1087" s="47" t="s">
        <v>1642</v>
      </c>
    </row>
    <row r="1088" spans="1:42" x14ac:dyDescent="0.2">
      <c r="A1088" s="55" t="s">
        <v>558</v>
      </c>
      <c r="B1088" s="55" t="s">
        <v>1176</v>
      </c>
      <c r="C1088" s="55" t="s">
        <v>1240</v>
      </c>
      <c r="D1088" s="55" t="s">
        <v>1346</v>
      </c>
      <c r="E1088" s="55" t="s">
        <v>1574</v>
      </c>
      <c r="F1088" s="56">
        <v>16.8</v>
      </c>
      <c r="G1088" s="56">
        <v>0</v>
      </c>
      <c r="H1088" s="56">
        <f t="shared" si="291"/>
        <v>0</v>
      </c>
      <c r="I1088" s="56">
        <f t="shared" si="292"/>
        <v>0</v>
      </c>
      <c r="J1088" s="56">
        <f t="shared" si="293"/>
        <v>0</v>
      </c>
      <c r="K1088" s="56">
        <v>6.8000000000000005E-2</v>
      </c>
      <c r="L1088" s="56">
        <f t="shared" si="294"/>
        <v>1.1424000000000001</v>
      </c>
      <c r="M1088" s="57" t="s">
        <v>7</v>
      </c>
      <c r="N1088" s="56">
        <f t="shared" si="295"/>
        <v>0</v>
      </c>
      <c r="Y1088" s="56">
        <f t="shared" si="296"/>
        <v>0</v>
      </c>
      <c r="Z1088" s="56">
        <f t="shared" si="297"/>
        <v>0</v>
      </c>
      <c r="AA1088" s="56">
        <f t="shared" si="298"/>
        <v>0</v>
      </c>
      <c r="AC1088" s="58">
        <v>21</v>
      </c>
      <c r="AD1088" s="58">
        <f t="shared" si="299"/>
        <v>0</v>
      </c>
      <c r="AE1088" s="58">
        <f t="shared" si="300"/>
        <v>0</v>
      </c>
      <c r="AL1088" s="58">
        <f t="shared" si="301"/>
        <v>0</v>
      </c>
      <c r="AM1088" s="58">
        <f t="shared" si="302"/>
        <v>0</v>
      </c>
      <c r="AN1088" s="59" t="s">
        <v>1623</v>
      </c>
      <c r="AO1088" s="59" t="s">
        <v>1634</v>
      </c>
      <c r="AP1088" s="47" t="s">
        <v>1642</v>
      </c>
    </row>
    <row r="1089" spans="1:42" x14ac:dyDescent="0.2">
      <c r="A1089" s="52"/>
      <c r="B1089" s="53" t="s">
        <v>1176</v>
      </c>
      <c r="C1089" s="53" t="s">
        <v>1243</v>
      </c>
      <c r="D1089" s="248" t="s">
        <v>1349</v>
      </c>
      <c r="E1089" s="249"/>
      <c r="F1089" s="249"/>
      <c r="G1089" s="249"/>
      <c r="H1089" s="54">
        <f>SUM(H1090:H1090)</f>
        <v>0</v>
      </c>
      <c r="I1089" s="54">
        <f>SUM(I1090:I1090)</f>
        <v>0</v>
      </c>
      <c r="J1089" s="54">
        <f>H1089+I1089</f>
        <v>0</v>
      </c>
      <c r="K1089" s="47"/>
      <c r="L1089" s="54">
        <f>SUM(L1090:L1090)</f>
        <v>0</v>
      </c>
      <c r="O1089" s="54">
        <f>IF(P1089="PR",J1089,SUM(N1090:N1090))</f>
        <v>0</v>
      </c>
      <c r="P1089" s="47" t="s">
        <v>1603</v>
      </c>
      <c r="Q1089" s="54">
        <f>IF(P1089="HS",H1089,0)</f>
        <v>0</v>
      </c>
      <c r="R1089" s="54">
        <f>IF(P1089="HS",I1089-O1089,0)</f>
        <v>0</v>
      </c>
      <c r="S1089" s="54">
        <f>IF(P1089="PS",H1089,0)</f>
        <v>0</v>
      </c>
      <c r="T1089" s="54">
        <f>IF(P1089="PS",I1089-O1089,0)</f>
        <v>0</v>
      </c>
      <c r="U1089" s="54">
        <f>IF(P1089="MP",H1089,0)</f>
        <v>0</v>
      </c>
      <c r="V1089" s="54">
        <f>IF(P1089="MP",I1089-O1089,0)</f>
        <v>0</v>
      </c>
      <c r="W1089" s="54">
        <f>IF(P1089="OM",H1089,0)</f>
        <v>0</v>
      </c>
      <c r="X1089" s="47" t="s">
        <v>1176</v>
      </c>
      <c r="AH1089" s="54">
        <f>SUM(Y1090:Y1090)</f>
        <v>0</v>
      </c>
      <c r="AI1089" s="54">
        <f>SUM(Z1090:Z1090)</f>
        <v>0</v>
      </c>
      <c r="AJ1089" s="54">
        <f>SUM(AA1090:AA1090)</f>
        <v>0</v>
      </c>
    </row>
    <row r="1090" spans="1:42" x14ac:dyDescent="0.2">
      <c r="A1090" s="55" t="s">
        <v>559</v>
      </c>
      <c r="B1090" s="55" t="s">
        <v>1176</v>
      </c>
      <c r="C1090" s="55" t="s">
        <v>1244</v>
      </c>
      <c r="D1090" s="55" t="s">
        <v>1350</v>
      </c>
      <c r="E1090" s="55" t="s">
        <v>1575</v>
      </c>
      <c r="F1090" s="56">
        <v>0.52</v>
      </c>
      <c r="G1090" s="56">
        <v>0</v>
      </c>
      <c r="H1090" s="56">
        <f>ROUND(F1090*AD1090,2)</f>
        <v>0</v>
      </c>
      <c r="I1090" s="56">
        <f>J1090-H1090</f>
        <v>0</v>
      </c>
      <c r="J1090" s="56">
        <f>ROUND(F1090*G1090,2)</f>
        <v>0</v>
      </c>
      <c r="K1090" s="56">
        <v>0</v>
      </c>
      <c r="L1090" s="56">
        <f>F1090*K1090</f>
        <v>0</v>
      </c>
      <c r="M1090" s="57" t="s">
        <v>11</v>
      </c>
      <c r="N1090" s="56">
        <f>IF(M1090="5",I1090,0)</f>
        <v>0</v>
      </c>
      <c r="Y1090" s="56">
        <f>IF(AC1090=0,J1090,0)</f>
        <v>0</v>
      </c>
      <c r="Z1090" s="56">
        <f>IF(AC1090=15,J1090,0)</f>
        <v>0</v>
      </c>
      <c r="AA1090" s="56">
        <f>IF(AC1090=21,J1090,0)</f>
        <v>0</v>
      </c>
      <c r="AC1090" s="58">
        <v>21</v>
      </c>
      <c r="AD1090" s="58">
        <f>G1090*0</f>
        <v>0</v>
      </c>
      <c r="AE1090" s="58">
        <f>G1090*(1-0)</f>
        <v>0</v>
      </c>
      <c r="AL1090" s="58">
        <f>F1090*AD1090</f>
        <v>0</v>
      </c>
      <c r="AM1090" s="58">
        <f>F1090*AE1090</f>
        <v>0</v>
      </c>
      <c r="AN1090" s="59" t="s">
        <v>1624</v>
      </c>
      <c r="AO1090" s="59" t="s">
        <v>1634</v>
      </c>
      <c r="AP1090" s="47" t="s">
        <v>1642</v>
      </c>
    </row>
    <row r="1091" spans="1:42" x14ac:dyDescent="0.2">
      <c r="D1091" s="60" t="s">
        <v>1499</v>
      </c>
      <c r="F1091" s="61">
        <v>0.52</v>
      </c>
    </row>
    <row r="1092" spans="1:42" x14ac:dyDescent="0.2">
      <c r="A1092" s="52"/>
      <c r="B1092" s="53" t="s">
        <v>1176</v>
      </c>
      <c r="C1092" s="53" t="s">
        <v>1245</v>
      </c>
      <c r="D1092" s="248" t="s">
        <v>1352</v>
      </c>
      <c r="E1092" s="249"/>
      <c r="F1092" s="249"/>
      <c r="G1092" s="249"/>
      <c r="H1092" s="54">
        <f>SUM(H1093:H1093)</f>
        <v>0</v>
      </c>
      <c r="I1092" s="54">
        <f>SUM(I1093:I1093)</f>
        <v>0</v>
      </c>
      <c r="J1092" s="54">
        <f>H1092+I1092</f>
        <v>0</v>
      </c>
      <c r="K1092" s="47"/>
      <c r="L1092" s="54">
        <f>SUM(L1093:L1093)</f>
        <v>0</v>
      </c>
      <c r="O1092" s="54">
        <f>IF(P1092="PR",J1092,SUM(N1093:N1093))</f>
        <v>0</v>
      </c>
      <c r="P1092" s="47" t="s">
        <v>1604</v>
      </c>
      <c r="Q1092" s="54">
        <f>IF(P1092="HS",H1092,0)</f>
        <v>0</v>
      </c>
      <c r="R1092" s="54">
        <f>IF(P1092="HS",I1092-O1092,0)</f>
        <v>0</v>
      </c>
      <c r="S1092" s="54">
        <f>IF(P1092="PS",H1092,0)</f>
        <v>0</v>
      </c>
      <c r="T1092" s="54">
        <f>IF(P1092="PS",I1092-O1092,0)</f>
        <v>0</v>
      </c>
      <c r="U1092" s="54">
        <f>IF(P1092="MP",H1092,0)</f>
        <v>0</v>
      </c>
      <c r="V1092" s="54">
        <f>IF(P1092="MP",I1092-O1092,0)</f>
        <v>0</v>
      </c>
      <c r="W1092" s="54">
        <f>IF(P1092="OM",H1092,0)</f>
        <v>0</v>
      </c>
      <c r="X1092" s="47" t="s">
        <v>1176</v>
      </c>
      <c r="AH1092" s="54">
        <f>SUM(Y1093:Y1093)</f>
        <v>0</v>
      </c>
      <c r="AI1092" s="54">
        <f>SUM(Z1093:Z1093)</f>
        <v>0</v>
      </c>
      <c r="AJ1092" s="54">
        <f>SUM(AA1093:AA1093)</f>
        <v>0</v>
      </c>
    </row>
    <row r="1093" spans="1:42" x14ac:dyDescent="0.2">
      <c r="A1093" s="55" t="s">
        <v>560</v>
      </c>
      <c r="B1093" s="55" t="s">
        <v>1176</v>
      </c>
      <c r="C1093" s="55"/>
      <c r="D1093" s="55" t="s">
        <v>1352</v>
      </c>
      <c r="E1093" s="55"/>
      <c r="F1093" s="56">
        <v>1</v>
      </c>
      <c r="G1093" s="56">
        <v>0</v>
      </c>
      <c r="H1093" s="56">
        <f>ROUND(F1093*AD1093,2)</f>
        <v>0</v>
      </c>
      <c r="I1093" s="56">
        <f>J1093-H1093</f>
        <v>0</v>
      </c>
      <c r="J1093" s="56">
        <f>ROUND(F1093*G1093,2)</f>
        <v>0</v>
      </c>
      <c r="K1093" s="56">
        <v>0</v>
      </c>
      <c r="L1093" s="56">
        <f>F1093*K1093</f>
        <v>0</v>
      </c>
      <c r="M1093" s="57" t="s">
        <v>8</v>
      </c>
      <c r="N1093" s="56">
        <f>IF(M1093="5",I1093,0)</f>
        <v>0</v>
      </c>
      <c r="Y1093" s="56">
        <f>IF(AC1093=0,J1093,0)</f>
        <v>0</v>
      </c>
      <c r="Z1093" s="56">
        <f>IF(AC1093=15,J1093,0)</f>
        <v>0</v>
      </c>
      <c r="AA1093" s="56">
        <f>IF(AC1093=21,J1093,0)</f>
        <v>0</v>
      </c>
      <c r="AC1093" s="58">
        <v>21</v>
      </c>
      <c r="AD1093" s="58">
        <f>G1093*0</f>
        <v>0</v>
      </c>
      <c r="AE1093" s="58">
        <f>G1093*(1-0)</f>
        <v>0</v>
      </c>
      <c r="AL1093" s="58">
        <f>F1093*AD1093</f>
        <v>0</v>
      </c>
      <c r="AM1093" s="58">
        <f>F1093*AE1093</f>
        <v>0</v>
      </c>
      <c r="AN1093" s="59" t="s">
        <v>1625</v>
      </c>
      <c r="AO1093" s="59" t="s">
        <v>1634</v>
      </c>
      <c r="AP1093" s="47" t="s">
        <v>1642</v>
      </c>
    </row>
    <row r="1094" spans="1:42" x14ac:dyDescent="0.2">
      <c r="A1094" s="52"/>
      <c r="B1094" s="53" t="s">
        <v>1176</v>
      </c>
      <c r="C1094" s="53" t="s">
        <v>1246</v>
      </c>
      <c r="D1094" s="248" t="s">
        <v>1353</v>
      </c>
      <c r="E1094" s="249"/>
      <c r="F1094" s="249"/>
      <c r="G1094" s="249"/>
      <c r="H1094" s="54">
        <f>SUM(H1095:H1100)</f>
        <v>0</v>
      </c>
      <c r="I1094" s="54">
        <f>SUM(I1095:I1100)</f>
        <v>0</v>
      </c>
      <c r="J1094" s="54">
        <f>H1094+I1094</f>
        <v>0</v>
      </c>
      <c r="K1094" s="47"/>
      <c r="L1094" s="54">
        <f>SUM(L1095:L1100)</f>
        <v>0</v>
      </c>
      <c r="O1094" s="54">
        <f>IF(P1094="PR",J1094,SUM(N1095:N1100))</f>
        <v>0</v>
      </c>
      <c r="P1094" s="47" t="s">
        <v>1603</v>
      </c>
      <c r="Q1094" s="54">
        <f>IF(P1094="HS",H1094,0)</f>
        <v>0</v>
      </c>
      <c r="R1094" s="54">
        <f>IF(P1094="HS",I1094-O1094,0)</f>
        <v>0</v>
      </c>
      <c r="S1094" s="54">
        <f>IF(P1094="PS",H1094,0)</f>
        <v>0</v>
      </c>
      <c r="T1094" s="54">
        <f>IF(P1094="PS",I1094-O1094,0)</f>
        <v>0</v>
      </c>
      <c r="U1094" s="54">
        <f>IF(P1094="MP",H1094,0)</f>
        <v>0</v>
      </c>
      <c r="V1094" s="54">
        <f>IF(P1094="MP",I1094-O1094,0)</f>
        <v>0</v>
      </c>
      <c r="W1094" s="54">
        <f>IF(P1094="OM",H1094,0)</f>
        <v>0</v>
      </c>
      <c r="X1094" s="47" t="s">
        <v>1176</v>
      </c>
      <c r="AH1094" s="54">
        <f>SUM(Y1095:Y1100)</f>
        <v>0</v>
      </c>
      <c r="AI1094" s="54">
        <f>SUM(Z1095:Z1100)</f>
        <v>0</v>
      </c>
      <c r="AJ1094" s="54">
        <f>SUM(AA1095:AA1100)</f>
        <v>0</v>
      </c>
    </row>
    <row r="1095" spans="1:42" x14ac:dyDescent="0.2">
      <c r="A1095" s="55" t="s">
        <v>561</v>
      </c>
      <c r="B1095" s="55" t="s">
        <v>1176</v>
      </c>
      <c r="C1095" s="55" t="s">
        <v>1247</v>
      </c>
      <c r="D1095" s="55" t="s">
        <v>1354</v>
      </c>
      <c r="E1095" s="55" t="s">
        <v>1575</v>
      </c>
      <c r="F1095" s="56">
        <v>1.29</v>
      </c>
      <c r="G1095" s="56">
        <v>0</v>
      </c>
      <c r="H1095" s="56">
        <f t="shared" ref="H1095:H1100" si="303">ROUND(F1095*AD1095,2)</f>
        <v>0</v>
      </c>
      <c r="I1095" s="56">
        <f t="shared" ref="I1095:I1100" si="304">J1095-H1095</f>
        <v>0</v>
      </c>
      <c r="J1095" s="56">
        <f t="shared" ref="J1095:J1100" si="305">ROUND(F1095*G1095,2)</f>
        <v>0</v>
      </c>
      <c r="K1095" s="56">
        <v>0</v>
      </c>
      <c r="L1095" s="56">
        <f t="shared" ref="L1095:L1100" si="306">F1095*K1095</f>
        <v>0</v>
      </c>
      <c r="M1095" s="57" t="s">
        <v>11</v>
      </c>
      <c r="N1095" s="56">
        <f t="shared" ref="N1095:N1100" si="307">IF(M1095="5",I1095,0)</f>
        <v>0</v>
      </c>
      <c r="Y1095" s="56">
        <f t="shared" ref="Y1095:Y1100" si="308">IF(AC1095=0,J1095,0)</f>
        <v>0</v>
      </c>
      <c r="Z1095" s="56">
        <f t="shared" ref="Z1095:Z1100" si="309">IF(AC1095=15,J1095,0)</f>
        <v>0</v>
      </c>
      <c r="AA1095" s="56">
        <f t="shared" ref="AA1095:AA1100" si="310">IF(AC1095=21,J1095,0)</f>
        <v>0</v>
      </c>
      <c r="AC1095" s="58">
        <v>21</v>
      </c>
      <c r="AD1095" s="58">
        <f t="shared" ref="AD1095:AD1100" si="311">G1095*0</f>
        <v>0</v>
      </c>
      <c r="AE1095" s="58">
        <f t="shared" ref="AE1095:AE1100" si="312">G1095*(1-0)</f>
        <v>0</v>
      </c>
      <c r="AL1095" s="58">
        <f t="shared" ref="AL1095:AL1100" si="313">F1095*AD1095</f>
        <v>0</v>
      </c>
      <c r="AM1095" s="58">
        <f t="shared" ref="AM1095:AM1100" si="314">F1095*AE1095</f>
        <v>0</v>
      </c>
      <c r="AN1095" s="59" t="s">
        <v>1626</v>
      </c>
      <c r="AO1095" s="59" t="s">
        <v>1634</v>
      </c>
      <c r="AP1095" s="47" t="s">
        <v>1642</v>
      </c>
    </row>
    <row r="1096" spans="1:42" x14ac:dyDescent="0.2">
      <c r="A1096" s="55" t="s">
        <v>562</v>
      </c>
      <c r="B1096" s="55" t="s">
        <v>1176</v>
      </c>
      <c r="C1096" s="55" t="s">
        <v>1248</v>
      </c>
      <c r="D1096" s="55" t="s">
        <v>1355</v>
      </c>
      <c r="E1096" s="55" t="s">
        <v>1575</v>
      </c>
      <c r="F1096" s="56">
        <v>1.29</v>
      </c>
      <c r="G1096" s="56">
        <v>0</v>
      </c>
      <c r="H1096" s="56">
        <f t="shared" si="303"/>
        <v>0</v>
      </c>
      <c r="I1096" s="56">
        <f t="shared" si="304"/>
        <v>0</v>
      </c>
      <c r="J1096" s="56">
        <f t="shared" si="305"/>
        <v>0</v>
      </c>
      <c r="K1096" s="56">
        <v>0</v>
      </c>
      <c r="L1096" s="56">
        <f t="shared" si="306"/>
        <v>0</v>
      </c>
      <c r="M1096" s="57" t="s">
        <v>11</v>
      </c>
      <c r="N1096" s="56">
        <f t="shared" si="307"/>
        <v>0</v>
      </c>
      <c r="Y1096" s="56">
        <f t="shared" si="308"/>
        <v>0</v>
      </c>
      <c r="Z1096" s="56">
        <f t="shared" si="309"/>
        <v>0</v>
      </c>
      <c r="AA1096" s="56">
        <f t="shared" si="310"/>
        <v>0</v>
      </c>
      <c r="AC1096" s="58">
        <v>21</v>
      </c>
      <c r="AD1096" s="58">
        <f t="shared" si="311"/>
        <v>0</v>
      </c>
      <c r="AE1096" s="58">
        <f t="shared" si="312"/>
        <v>0</v>
      </c>
      <c r="AL1096" s="58">
        <f t="shared" si="313"/>
        <v>0</v>
      </c>
      <c r="AM1096" s="58">
        <f t="shared" si="314"/>
        <v>0</v>
      </c>
      <c r="AN1096" s="59" t="s">
        <v>1626</v>
      </c>
      <c r="AO1096" s="59" t="s">
        <v>1634</v>
      </c>
      <c r="AP1096" s="47" t="s">
        <v>1642</v>
      </c>
    </row>
    <row r="1097" spans="1:42" x14ac:dyDescent="0.2">
      <c r="A1097" s="55" t="s">
        <v>563</v>
      </c>
      <c r="B1097" s="55" t="s">
        <v>1176</v>
      </c>
      <c r="C1097" s="55" t="s">
        <v>1249</v>
      </c>
      <c r="D1097" s="55" t="s">
        <v>1356</v>
      </c>
      <c r="E1097" s="55" t="s">
        <v>1575</v>
      </c>
      <c r="F1097" s="56">
        <v>1.29</v>
      </c>
      <c r="G1097" s="56">
        <v>0</v>
      </c>
      <c r="H1097" s="56">
        <f t="shared" si="303"/>
        <v>0</v>
      </c>
      <c r="I1097" s="56">
        <f t="shared" si="304"/>
        <v>0</v>
      </c>
      <c r="J1097" s="56">
        <f t="shared" si="305"/>
        <v>0</v>
      </c>
      <c r="K1097" s="56">
        <v>0</v>
      </c>
      <c r="L1097" s="56">
        <f t="shared" si="306"/>
        <v>0</v>
      </c>
      <c r="M1097" s="57" t="s">
        <v>11</v>
      </c>
      <c r="N1097" s="56">
        <f t="shared" si="307"/>
        <v>0</v>
      </c>
      <c r="Y1097" s="56">
        <f t="shared" si="308"/>
        <v>0</v>
      </c>
      <c r="Z1097" s="56">
        <f t="shared" si="309"/>
        <v>0</v>
      </c>
      <c r="AA1097" s="56">
        <f t="shared" si="310"/>
        <v>0</v>
      </c>
      <c r="AC1097" s="58">
        <v>21</v>
      </c>
      <c r="AD1097" s="58">
        <f t="shared" si="311"/>
        <v>0</v>
      </c>
      <c r="AE1097" s="58">
        <f t="shared" si="312"/>
        <v>0</v>
      </c>
      <c r="AL1097" s="58">
        <f t="shared" si="313"/>
        <v>0</v>
      </c>
      <c r="AM1097" s="58">
        <f t="shared" si="314"/>
        <v>0</v>
      </c>
      <c r="AN1097" s="59" t="s">
        <v>1626</v>
      </c>
      <c r="AO1097" s="59" t="s">
        <v>1634</v>
      </c>
      <c r="AP1097" s="47" t="s">
        <v>1642</v>
      </c>
    </row>
    <row r="1098" spans="1:42" x14ac:dyDescent="0.2">
      <c r="A1098" s="55" t="s">
        <v>564</v>
      </c>
      <c r="B1098" s="55" t="s">
        <v>1176</v>
      </c>
      <c r="C1098" s="55" t="s">
        <v>1250</v>
      </c>
      <c r="D1098" s="55" t="s">
        <v>1357</v>
      </c>
      <c r="E1098" s="55" t="s">
        <v>1575</v>
      </c>
      <c r="F1098" s="56">
        <v>1.29</v>
      </c>
      <c r="G1098" s="56">
        <v>0</v>
      </c>
      <c r="H1098" s="56">
        <f t="shared" si="303"/>
        <v>0</v>
      </c>
      <c r="I1098" s="56">
        <f t="shared" si="304"/>
        <v>0</v>
      </c>
      <c r="J1098" s="56">
        <f t="shared" si="305"/>
        <v>0</v>
      </c>
      <c r="K1098" s="56">
        <v>0</v>
      </c>
      <c r="L1098" s="56">
        <f t="shared" si="306"/>
        <v>0</v>
      </c>
      <c r="M1098" s="57" t="s">
        <v>11</v>
      </c>
      <c r="N1098" s="56">
        <f t="shared" si="307"/>
        <v>0</v>
      </c>
      <c r="Y1098" s="56">
        <f t="shared" si="308"/>
        <v>0</v>
      </c>
      <c r="Z1098" s="56">
        <f t="shared" si="309"/>
        <v>0</v>
      </c>
      <c r="AA1098" s="56">
        <f t="shared" si="310"/>
        <v>0</v>
      </c>
      <c r="AC1098" s="58">
        <v>21</v>
      </c>
      <c r="AD1098" s="58">
        <f t="shared" si="311"/>
        <v>0</v>
      </c>
      <c r="AE1098" s="58">
        <f t="shared" si="312"/>
        <v>0</v>
      </c>
      <c r="AL1098" s="58">
        <f t="shared" si="313"/>
        <v>0</v>
      </c>
      <c r="AM1098" s="58">
        <f t="shared" si="314"/>
        <v>0</v>
      </c>
      <c r="AN1098" s="59" t="s">
        <v>1626</v>
      </c>
      <c r="AO1098" s="59" t="s">
        <v>1634</v>
      </c>
      <c r="AP1098" s="47" t="s">
        <v>1642</v>
      </c>
    </row>
    <row r="1099" spans="1:42" x14ac:dyDescent="0.2">
      <c r="A1099" s="55" t="s">
        <v>565</v>
      </c>
      <c r="B1099" s="55" t="s">
        <v>1176</v>
      </c>
      <c r="C1099" s="55" t="s">
        <v>1251</v>
      </c>
      <c r="D1099" s="55" t="s">
        <v>1358</v>
      </c>
      <c r="E1099" s="55" t="s">
        <v>1575</v>
      </c>
      <c r="F1099" s="56">
        <v>1.29</v>
      </c>
      <c r="G1099" s="56">
        <v>0</v>
      </c>
      <c r="H1099" s="56">
        <f t="shared" si="303"/>
        <v>0</v>
      </c>
      <c r="I1099" s="56">
        <f t="shared" si="304"/>
        <v>0</v>
      </c>
      <c r="J1099" s="56">
        <f t="shared" si="305"/>
        <v>0</v>
      </c>
      <c r="K1099" s="56">
        <v>0</v>
      </c>
      <c r="L1099" s="56">
        <f t="shared" si="306"/>
        <v>0</v>
      </c>
      <c r="M1099" s="57" t="s">
        <v>11</v>
      </c>
      <c r="N1099" s="56">
        <f t="shared" si="307"/>
        <v>0</v>
      </c>
      <c r="Y1099" s="56">
        <f t="shared" si="308"/>
        <v>0</v>
      </c>
      <c r="Z1099" s="56">
        <f t="shared" si="309"/>
        <v>0</v>
      </c>
      <c r="AA1099" s="56">
        <f t="shared" si="310"/>
        <v>0</v>
      </c>
      <c r="AC1099" s="58">
        <v>21</v>
      </c>
      <c r="AD1099" s="58">
        <f t="shared" si="311"/>
        <v>0</v>
      </c>
      <c r="AE1099" s="58">
        <f t="shared" si="312"/>
        <v>0</v>
      </c>
      <c r="AL1099" s="58">
        <f t="shared" si="313"/>
        <v>0</v>
      </c>
      <c r="AM1099" s="58">
        <f t="shared" si="314"/>
        <v>0</v>
      </c>
      <c r="AN1099" s="59" t="s">
        <v>1626</v>
      </c>
      <c r="AO1099" s="59" t="s">
        <v>1634</v>
      </c>
      <c r="AP1099" s="47" t="s">
        <v>1642</v>
      </c>
    </row>
    <row r="1100" spans="1:42" x14ac:dyDescent="0.2">
      <c r="A1100" s="55" t="s">
        <v>566</v>
      </c>
      <c r="B1100" s="55" t="s">
        <v>1176</v>
      </c>
      <c r="C1100" s="55" t="s">
        <v>1252</v>
      </c>
      <c r="D1100" s="55" t="s">
        <v>1359</v>
      </c>
      <c r="E1100" s="55" t="s">
        <v>1575</v>
      </c>
      <c r="F1100" s="56">
        <v>1.29</v>
      </c>
      <c r="G1100" s="56">
        <v>0</v>
      </c>
      <c r="H1100" s="56">
        <f t="shared" si="303"/>
        <v>0</v>
      </c>
      <c r="I1100" s="56">
        <f t="shared" si="304"/>
        <v>0</v>
      </c>
      <c r="J1100" s="56">
        <f t="shared" si="305"/>
        <v>0</v>
      </c>
      <c r="K1100" s="56">
        <v>0</v>
      </c>
      <c r="L1100" s="56">
        <f t="shared" si="306"/>
        <v>0</v>
      </c>
      <c r="M1100" s="57" t="s">
        <v>11</v>
      </c>
      <c r="N1100" s="56">
        <f t="shared" si="307"/>
        <v>0</v>
      </c>
      <c r="Y1100" s="56">
        <f t="shared" si="308"/>
        <v>0</v>
      </c>
      <c r="Z1100" s="56">
        <f t="shared" si="309"/>
        <v>0</v>
      </c>
      <c r="AA1100" s="56">
        <f t="shared" si="310"/>
        <v>0</v>
      </c>
      <c r="AC1100" s="58">
        <v>21</v>
      </c>
      <c r="AD1100" s="58">
        <f t="shared" si="311"/>
        <v>0</v>
      </c>
      <c r="AE1100" s="58">
        <f t="shared" si="312"/>
        <v>0</v>
      </c>
      <c r="AL1100" s="58">
        <f t="shared" si="313"/>
        <v>0</v>
      </c>
      <c r="AM1100" s="58">
        <f t="shared" si="314"/>
        <v>0</v>
      </c>
      <c r="AN1100" s="59" t="s">
        <v>1626</v>
      </c>
      <c r="AO1100" s="59" t="s">
        <v>1634</v>
      </c>
      <c r="AP1100" s="47" t="s">
        <v>1642</v>
      </c>
    </row>
    <row r="1101" spans="1:42" x14ac:dyDescent="0.2">
      <c r="A1101" s="52"/>
      <c r="B1101" s="53" t="s">
        <v>1177</v>
      </c>
      <c r="C1101" s="53"/>
      <c r="D1101" s="248" t="s">
        <v>1500</v>
      </c>
      <c r="E1101" s="249"/>
      <c r="F1101" s="249"/>
      <c r="G1101" s="249"/>
      <c r="H1101" s="54">
        <f>H1102+H1107+H1110+H1113+H1124+H1137+H1140+H1172+H1181+H1204+H1209+H1220+H1228+H1236+H1239+H1241</f>
        <v>0</v>
      </c>
      <c r="I1101" s="54">
        <f>I1102+I1107+I1110+I1113+I1124+I1137+I1140+I1172+I1181+I1204+I1209+I1220+I1228+I1236+I1239+I1241</f>
        <v>0</v>
      </c>
      <c r="J1101" s="54">
        <f>H1101+I1101</f>
        <v>0</v>
      </c>
      <c r="K1101" s="47"/>
      <c r="L1101" s="54">
        <f>L1102+L1107+L1110+L1113+L1124+L1137+L1140+L1172+L1181+L1204+L1209+L1220+L1228+L1236+L1239+L1241</f>
        <v>2.4275606999999999</v>
      </c>
    </row>
    <row r="1102" spans="1:42" x14ac:dyDescent="0.2">
      <c r="A1102" s="52"/>
      <c r="B1102" s="53" t="s">
        <v>1177</v>
      </c>
      <c r="C1102" s="53" t="s">
        <v>38</v>
      </c>
      <c r="D1102" s="248" t="s">
        <v>1362</v>
      </c>
      <c r="E1102" s="249"/>
      <c r="F1102" s="249"/>
      <c r="G1102" s="249"/>
      <c r="H1102" s="54">
        <f>SUM(H1103:H1106)</f>
        <v>0</v>
      </c>
      <c r="I1102" s="54">
        <f>SUM(I1103:I1106)</f>
        <v>0</v>
      </c>
      <c r="J1102" s="54">
        <f>H1102+I1102</f>
        <v>0</v>
      </c>
      <c r="K1102" s="47"/>
      <c r="L1102" s="54">
        <f>SUM(L1103:L1106)</f>
        <v>6.1462200000000002E-2</v>
      </c>
      <c r="O1102" s="54">
        <f>IF(P1102="PR",J1102,SUM(N1103:N1106))</f>
        <v>0</v>
      </c>
      <c r="P1102" s="47" t="s">
        <v>1601</v>
      </c>
      <c r="Q1102" s="54">
        <f>IF(P1102="HS",H1102,0)</f>
        <v>0</v>
      </c>
      <c r="R1102" s="54">
        <f>IF(P1102="HS",I1102-O1102,0)</f>
        <v>0</v>
      </c>
      <c r="S1102" s="54">
        <f>IF(P1102="PS",H1102,0)</f>
        <v>0</v>
      </c>
      <c r="T1102" s="54">
        <f>IF(P1102="PS",I1102-O1102,0)</f>
        <v>0</v>
      </c>
      <c r="U1102" s="54">
        <f>IF(P1102="MP",H1102,0)</f>
        <v>0</v>
      </c>
      <c r="V1102" s="54">
        <f>IF(P1102="MP",I1102-O1102,0)</f>
        <v>0</v>
      </c>
      <c r="W1102" s="54">
        <f>IF(P1102="OM",H1102,0)</f>
        <v>0</v>
      </c>
      <c r="X1102" s="47" t="s">
        <v>1177</v>
      </c>
      <c r="AH1102" s="54">
        <f>SUM(Y1103:Y1106)</f>
        <v>0</v>
      </c>
      <c r="AI1102" s="54">
        <f>SUM(Z1103:Z1106)</f>
        <v>0</v>
      </c>
      <c r="AJ1102" s="54">
        <f>SUM(AA1103:AA1106)</f>
        <v>0</v>
      </c>
    </row>
    <row r="1103" spans="1:42" x14ac:dyDescent="0.2">
      <c r="A1103" s="55" t="s">
        <v>567</v>
      </c>
      <c r="B1103" s="55" t="s">
        <v>1177</v>
      </c>
      <c r="C1103" s="55" t="s">
        <v>1253</v>
      </c>
      <c r="D1103" s="55" t="s">
        <v>1708</v>
      </c>
      <c r="E1103" s="55" t="s">
        <v>1580</v>
      </c>
      <c r="F1103" s="56">
        <v>0.02</v>
      </c>
      <c r="G1103" s="56">
        <v>0</v>
      </c>
      <c r="H1103" s="56">
        <f>ROUND(F1103*AD1103,2)</f>
        <v>0</v>
      </c>
      <c r="I1103" s="56">
        <f>J1103-H1103</f>
        <v>0</v>
      </c>
      <c r="J1103" s="56">
        <f>ROUND(F1103*G1103,2)</f>
        <v>0</v>
      </c>
      <c r="K1103" s="56">
        <v>2.53999</v>
      </c>
      <c r="L1103" s="56">
        <f>F1103*K1103</f>
        <v>5.0799799999999999E-2</v>
      </c>
      <c r="M1103" s="57" t="s">
        <v>7</v>
      </c>
      <c r="N1103" s="56">
        <f>IF(M1103="5",I1103,0)</f>
        <v>0</v>
      </c>
      <c r="Y1103" s="56">
        <f>IF(AC1103=0,J1103,0)</f>
        <v>0</v>
      </c>
      <c r="Z1103" s="56">
        <f>IF(AC1103=15,J1103,0)</f>
        <v>0</v>
      </c>
      <c r="AA1103" s="56">
        <f>IF(AC1103=21,J1103,0)</f>
        <v>0</v>
      </c>
      <c r="AC1103" s="58">
        <v>21</v>
      </c>
      <c r="AD1103" s="58">
        <f>G1103*0.813362397820164</f>
        <v>0</v>
      </c>
      <c r="AE1103" s="58">
        <f>G1103*(1-0.813362397820164)</f>
        <v>0</v>
      </c>
      <c r="AL1103" s="58">
        <f>F1103*AD1103</f>
        <v>0</v>
      </c>
      <c r="AM1103" s="58">
        <f>F1103*AE1103</f>
        <v>0</v>
      </c>
      <c r="AN1103" s="59" t="s">
        <v>1627</v>
      </c>
      <c r="AO1103" s="59" t="s">
        <v>1628</v>
      </c>
      <c r="AP1103" s="47" t="s">
        <v>1643</v>
      </c>
    </row>
    <row r="1104" spans="1:42" x14ac:dyDescent="0.2">
      <c r="D1104" s="60" t="s">
        <v>1363</v>
      </c>
      <c r="F1104" s="61">
        <v>0.02</v>
      </c>
    </row>
    <row r="1105" spans="1:42" x14ac:dyDescent="0.2">
      <c r="A1105" s="55" t="s">
        <v>568</v>
      </c>
      <c r="B1105" s="55" t="s">
        <v>1177</v>
      </c>
      <c r="C1105" s="55" t="s">
        <v>1254</v>
      </c>
      <c r="D1105" s="55" t="s">
        <v>1364</v>
      </c>
      <c r="E1105" s="55" t="s">
        <v>1574</v>
      </c>
      <c r="F1105" s="56">
        <v>0.28000000000000003</v>
      </c>
      <c r="G1105" s="56">
        <v>0</v>
      </c>
      <c r="H1105" s="56">
        <f>ROUND(F1105*AD1105,2)</f>
        <v>0</v>
      </c>
      <c r="I1105" s="56">
        <f>J1105-H1105</f>
        <v>0</v>
      </c>
      <c r="J1105" s="56">
        <f>ROUND(F1105*G1105,2)</f>
        <v>0</v>
      </c>
      <c r="K1105" s="56">
        <v>3.8080000000000003E-2</v>
      </c>
      <c r="L1105" s="56">
        <f>F1105*K1105</f>
        <v>1.0662400000000002E-2</v>
      </c>
      <c r="M1105" s="57" t="s">
        <v>7</v>
      </c>
      <c r="N1105" s="56">
        <f>IF(M1105="5",I1105,0)</f>
        <v>0</v>
      </c>
      <c r="Y1105" s="56">
        <f>IF(AC1105=0,J1105,0)</f>
        <v>0</v>
      </c>
      <c r="Z1105" s="56">
        <f>IF(AC1105=15,J1105,0)</f>
        <v>0</v>
      </c>
      <c r="AA1105" s="56">
        <f>IF(AC1105=21,J1105,0)</f>
        <v>0</v>
      </c>
      <c r="AC1105" s="58">
        <v>21</v>
      </c>
      <c r="AD1105" s="58">
        <f>G1105*0.555284552845528</f>
        <v>0</v>
      </c>
      <c r="AE1105" s="58">
        <f>G1105*(1-0.555284552845528)</f>
        <v>0</v>
      </c>
      <c r="AL1105" s="58">
        <f>F1105*AD1105</f>
        <v>0</v>
      </c>
      <c r="AM1105" s="58">
        <f>F1105*AE1105</f>
        <v>0</v>
      </c>
      <c r="AN1105" s="59" t="s">
        <v>1627</v>
      </c>
      <c r="AO1105" s="59" t="s">
        <v>1628</v>
      </c>
      <c r="AP1105" s="47" t="s">
        <v>1643</v>
      </c>
    </row>
    <row r="1106" spans="1:42" x14ac:dyDescent="0.2">
      <c r="D1106" s="60" t="s">
        <v>1365</v>
      </c>
      <c r="F1106" s="61">
        <v>0.28000000000000003</v>
      </c>
    </row>
    <row r="1107" spans="1:42" x14ac:dyDescent="0.2">
      <c r="A1107" s="52"/>
      <c r="B1107" s="53" t="s">
        <v>1177</v>
      </c>
      <c r="C1107" s="53" t="s">
        <v>39</v>
      </c>
      <c r="D1107" s="248" t="s">
        <v>1280</v>
      </c>
      <c r="E1107" s="249"/>
      <c r="F1107" s="249"/>
      <c r="G1107" s="249"/>
      <c r="H1107" s="54">
        <f>SUM(H1108:H1108)</f>
        <v>0</v>
      </c>
      <c r="I1107" s="54">
        <f>SUM(I1108:I1108)</f>
        <v>0</v>
      </c>
      <c r="J1107" s="54">
        <f>H1107+I1107</f>
        <v>0</v>
      </c>
      <c r="K1107" s="47"/>
      <c r="L1107" s="54">
        <f>SUM(L1108:L1108)</f>
        <v>0.150865</v>
      </c>
      <c r="O1107" s="54">
        <f>IF(P1107="PR",J1107,SUM(N1108:N1108))</f>
        <v>0</v>
      </c>
      <c r="P1107" s="47" t="s">
        <v>1601</v>
      </c>
      <c r="Q1107" s="54">
        <f>IF(P1107="HS",H1107,0)</f>
        <v>0</v>
      </c>
      <c r="R1107" s="54">
        <f>IF(P1107="HS",I1107-O1107,0)</f>
        <v>0</v>
      </c>
      <c r="S1107" s="54">
        <f>IF(P1107="PS",H1107,0)</f>
        <v>0</v>
      </c>
      <c r="T1107" s="54">
        <f>IF(P1107="PS",I1107-O1107,0)</f>
        <v>0</v>
      </c>
      <c r="U1107" s="54">
        <f>IF(P1107="MP",H1107,0)</f>
        <v>0</v>
      </c>
      <c r="V1107" s="54">
        <f>IF(P1107="MP",I1107-O1107,0)</f>
        <v>0</v>
      </c>
      <c r="W1107" s="54">
        <f>IF(P1107="OM",H1107,0)</f>
        <v>0</v>
      </c>
      <c r="X1107" s="47" t="s">
        <v>1177</v>
      </c>
      <c r="AH1107" s="54">
        <f>SUM(Y1108:Y1108)</f>
        <v>0</v>
      </c>
      <c r="AI1107" s="54">
        <f>SUM(Z1108:Z1108)</f>
        <v>0</v>
      </c>
      <c r="AJ1107" s="54">
        <f>SUM(AA1108:AA1108)</f>
        <v>0</v>
      </c>
    </row>
    <row r="1108" spans="1:42" x14ac:dyDescent="0.2">
      <c r="A1108" s="55" t="s">
        <v>569</v>
      </c>
      <c r="B1108" s="55" t="s">
        <v>1177</v>
      </c>
      <c r="C1108" s="55" t="s">
        <v>1186</v>
      </c>
      <c r="D1108" s="55" t="s">
        <v>1712</v>
      </c>
      <c r="E1108" s="55" t="s">
        <v>1574</v>
      </c>
      <c r="F1108" s="56">
        <v>1.43</v>
      </c>
      <c r="G1108" s="56">
        <v>0</v>
      </c>
      <c r="H1108" s="56">
        <f>ROUND(F1108*AD1108,2)</f>
        <v>0</v>
      </c>
      <c r="I1108" s="56">
        <f>J1108-H1108</f>
        <v>0</v>
      </c>
      <c r="J1108" s="56">
        <f>ROUND(F1108*G1108,2)</f>
        <v>0</v>
      </c>
      <c r="K1108" s="56">
        <v>0.1055</v>
      </c>
      <c r="L1108" s="56">
        <f>F1108*K1108</f>
        <v>0.150865</v>
      </c>
      <c r="M1108" s="57" t="s">
        <v>7</v>
      </c>
      <c r="N1108" s="56">
        <f>IF(M1108="5",I1108,0)</f>
        <v>0</v>
      </c>
      <c r="Y1108" s="56">
        <f>IF(AC1108=0,J1108,0)</f>
        <v>0</v>
      </c>
      <c r="Z1108" s="56">
        <f>IF(AC1108=15,J1108,0)</f>
        <v>0</v>
      </c>
      <c r="AA1108" s="56">
        <f>IF(AC1108=21,J1108,0)</f>
        <v>0</v>
      </c>
      <c r="AC1108" s="58">
        <v>21</v>
      </c>
      <c r="AD1108" s="58">
        <f>G1108*0.853314527503526</f>
        <v>0</v>
      </c>
      <c r="AE1108" s="58">
        <f>G1108*(1-0.853314527503526)</f>
        <v>0</v>
      </c>
      <c r="AL1108" s="58">
        <f>F1108*AD1108</f>
        <v>0</v>
      </c>
      <c r="AM1108" s="58">
        <f>F1108*AE1108</f>
        <v>0</v>
      </c>
      <c r="AN1108" s="59" t="s">
        <v>1612</v>
      </c>
      <c r="AO1108" s="59" t="s">
        <v>1628</v>
      </c>
      <c r="AP1108" s="47" t="s">
        <v>1643</v>
      </c>
    </row>
    <row r="1109" spans="1:42" x14ac:dyDescent="0.2">
      <c r="D1109" s="60" t="s">
        <v>1468</v>
      </c>
      <c r="F1109" s="61">
        <v>1.43</v>
      </c>
    </row>
    <row r="1110" spans="1:42" x14ac:dyDescent="0.2">
      <c r="A1110" s="52"/>
      <c r="B1110" s="53" t="s">
        <v>1177</v>
      </c>
      <c r="C1110" s="53" t="s">
        <v>43</v>
      </c>
      <c r="D1110" s="248" t="s">
        <v>1282</v>
      </c>
      <c r="E1110" s="249"/>
      <c r="F1110" s="249"/>
      <c r="G1110" s="249"/>
      <c r="H1110" s="54">
        <f>SUM(H1111:H1111)</f>
        <v>0</v>
      </c>
      <c r="I1110" s="54">
        <f>SUM(I1111:I1111)</f>
        <v>0</v>
      </c>
      <c r="J1110" s="54">
        <f>H1110+I1110</f>
        <v>0</v>
      </c>
      <c r="K1110" s="47"/>
      <c r="L1110" s="54">
        <f>SUM(L1111:L1111)</f>
        <v>5.2451999999999992E-2</v>
      </c>
      <c r="O1110" s="54">
        <f>IF(P1110="PR",J1110,SUM(N1111:N1111))</f>
        <v>0</v>
      </c>
      <c r="P1110" s="47" t="s">
        <v>1601</v>
      </c>
      <c r="Q1110" s="54">
        <f>IF(P1110="HS",H1110,0)</f>
        <v>0</v>
      </c>
      <c r="R1110" s="54">
        <f>IF(P1110="HS",I1110-O1110,0)</f>
        <v>0</v>
      </c>
      <c r="S1110" s="54">
        <f>IF(P1110="PS",H1110,0)</f>
        <v>0</v>
      </c>
      <c r="T1110" s="54">
        <f>IF(P1110="PS",I1110-O1110,0)</f>
        <v>0</v>
      </c>
      <c r="U1110" s="54">
        <f>IF(P1110="MP",H1110,0)</f>
        <v>0</v>
      </c>
      <c r="V1110" s="54">
        <f>IF(P1110="MP",I1110-O1110,0)</f>
        <v>0</v>
      </c>
      <c r="W1110" s="54">
        <f>IF(P1110="OM",H1110,0)</f>
        <v>0</v>
      </c>
      <c r="X1110" s="47" t="s">
        <v>1177</v>
      </c>
      <c r="AH1110" s="54">
        <f>SUM(Y1111:Y1111)</f>
        <v>0</v>
      </c>
      <c r="AI1110" s="54">
        <f>SUM(Z1111:Z1111)</f>
        <v>0</v>
      </c>
      <c r="AJ1110" s="54">
        <f>SUM(AA1111:AA1111)</f>
        <v>0</v>
      </c>
    </row>
    <row r="1111" spans="1:42" x14ac:dyDescent="0.2">
      <c r="A1111" s="55" t="s">
        <v>570</v>
      </c>
      <c r="B1111" s="55" t="s">
        <v>1177</v>
      </c>
      <c r="C1111" s="55" t="s">
        <v>1188</v>
      </c>
      <c r="D1111" s="55" t="s">
        <v>1283</v>
      </c>
      <c r="E1111" s="55" t="s">
        <v>1574</v>
      </c>
      <c r="F1111" s="56">
        <v>2.82</v>
      </c>
      <c r="G1111" s="56">
        <v>0</v>
      </c>
      <c r="H1111" s="56">
        <f>ROUND(F1111*AD1111,2)</f>
        <v>0</v>
      </c>
      <c r="I1111" s="56">
        <f>J1111-H1111</f>
        <v>0</v>
      </c>
      <c r="J1111" s="56">
        <f>ROUND(F1111*G1111,2)</f>
        <v>0</v>
      </c>
      <c r="K1111" s="56">
        <v>1.8599999999999998E-2</v>
      </c>
      <c r="L1111" s="56">
        <f>F1111*K1111</f>
        <v>5.2451999999999992E-2</v>
      </c>
      <c r="M1111" s="57" t="s">
        <v>7</v>
      </c>
      <c r="N1111" s="56">
        <f>IF(M1111="5",I1111,0)</f>
        <v>0</v>
      </c>
      <c r="Y1111" s="56">
        <f>IF(AC1111=0,J1111,0)</f>
        <v>0</v>
      </c>
      <c r="Z1111" s="56">
        <f>IF(AC1111=15,J1111,0)</f>
        <v>0</v>
      </c>
      <c r="AA1111" s="56">
        <f>IF(AC1111=21,J1111,0)</f>
        <v>0</v>
      </c>
      <c r="AC1111" s="58">
        <v>21</v>
      </c>
      <c r="AD1111" s="58">
        <f>G1111*0.563277249451353</f>
        <v>0</v>
      </c>
      <c r="AE1111" s="58">
        <f>G1111*(1-0.563277249451353)</f>
        <v>0</v>
      </c>
      <c r="AL1111" s="58">
        <f>F1111*AD1111</f>
        <v>0</v>
      </c>
      <c r="AM1111" s="58">
        <f>F1111*AE1111</f>
        <v>0</v>
      </c>
      <c r="AN1111" s="59" t="s">
        <v>1613</v>
      </c>
      <c r="AO1111" s="59" t="s">
        <v>1628</v>
      </c>
      <c r="AP1111" s="47" t="s">
        <v>1643</v>
      </c>
    </row>
    <row r="1112" spans="1:42" x14ac:dyDescent="0.2">
      <c r="D1112" s="60" t="s">
        <v>1469</v>
      </c>
      <c r="F1112" s="61">
        <v>2.82</v>
      </c>
    </row>
    <row r="1113" spans="1:42" x14ac:dyDescent="0.2">
      <c r="A1113" s="52"/>
      <c r="B1113" s="53" t="s">
        <v>1177</v>
      </c>
      <c r="C1113" s="53" t="s">
        <v>68</v>
      </c>
      <c r="D1113" s="248" t="s">
        <v>1285</v>
      </c>
      <c r="E1113" s="249"/>
      <c r="F1113" s="249"/>
      <c r="G1113" s="249"/>
      <c r="H1113" s="54">
        <f>SUM(H1114:H1122)</f>
        <v>0</v>
      </c>
      <c r="I1113" s="54">
        <f>SUM(I1114:I1122)</f>
        <v>0</v>
      </c>
      <c r="J1113" s="54">
        <f>H1113+I1113</f>
        <v>0</v>
      </c>
      <c r="K1113" s="47"/>
      <c r="L1113" s="54">
        <f>SUM(L1114:L1122)</f>
        <v>0.35387980000000002</v>
      </c>
      <c r="O1113" s="54">
        <f>IF(P1113="PR",J1113,SUM(N1114:N1122))</f>
        <v>0</v>
      </c>
      <c r="P1113" s="47" t="s">
        <v>1601</v>
      </c>
      <c r="Q1113" s="54">
        <f>IF(P1113="HS",H1113,0)</f>
        <v>0</v>
      </c>
      <c r="R1113" s="54">
        <f>IF(P1113="HS",I1113-O1113,0)</f>
        <v>0</v>
      </c>
      <c r="S1113" s="54">
        <f>IF(P1113="PS",H1113,0)</f>
        <v>0</v>
      </c>
      <c r="T1113" s="54">
        <f>IF(P1113="PS",I1113-O1113,0)</f>
        <v>0</v>
      </c>
      <c r="U1113" s="54">
        <f>IF(P1113="MP",H1113,0)</f>
        <v>0</v>
      </c>
      <c r="V1113" s="54">
        <f>IF(P1113="MP",I1113-O1113,0)</f>
        <v>0</v>
      </c>
      <c r="W1113" s="54">
        <f>IF(P1113="OM",H1113,0)</f>
        <v>0</v>
      </c>
      <c r="X1113" s="47" t="s">
        <v>1177</v>
      </c>
      <c r="AH1113" s="54">
        <f>SUM(Y1114:Y1122)</f>
        <v>0</v>
      </c>
      <c r="AI1113" s="54">
        <f>SUM(Z1114:Z1122)</f>
        <v>0</v>
      </c>
      <c r="AJ1113" s="54">
        <f>SUM(AA1114:AA1122)</f>
        <v>0</v>
      </c>
    </row>
    <row r="1114" spans="1:42" x14ac:dyDescent="0.2">
      <c r="A1114" s="55" t="s">
        <v>571</v>
      </c>
      <c r="B1114" s="55" t="s">
        <v>1177</v>
      </c>
      <c r="C1114" s="55" t="s">
        <v>1255</v>
      </c>
      <c r="D1114" s="55" t="s">
        <v>1709</v>
      </c>
      <c r="E1114" s="55" t="s">
        <v>1580</v>
      </c>
      <c r="F1114" s="56">
        <v>0.1</v>
      </c>
      <c r="G1114" s="56">
        <v>0</v>
      </c>
      <c r="H1114" s="56">
        <f>ROUND(F1114*AD1114,2)</f>
        <v>0</v>
      </c>
      <c r="I1114" s="56">
        <f>J1114-H1114</f>
        <v>0</v>
      </c>
      <c r="J1114" s="56">
        <f>ROUND(F1114*G1114,2)</f>
        <v>0</v>
      </c>
      <c r="K1114" s="56">
        <v>2.5249999999999999</v>
      </c>
      <c r="L1114" s="56">
        <f>F1114*K1114</f>
        <v>0.2525</v>
      </c>
      <c r="M1114" s="57" t="s">
        <v>7</v>
      </c>
      <c r="N1114" s="56">
        <f>IF(M1114="5",I1114,0)</f>
        <v>0</v>
      </c>
      <c r="Y1114" s="56">
        <f>IF(AC1114=0,J1114,0)</f>
        <v>0</v>
      </c>
      <c r="Z1114" s="56">
        <f>IF(AC1114=15,J1114,0)</f>
        <v>0</v>
      </c>
      <c r="AA1114" s="56">
        <f>IF(AC1114=21,J1114,0)</f>
        <v>0</v>
      </c>
      <c r="AC1114" s="58">
        <v>21</v>
      </c>
      <c r="AD1114" s="58">
        <f>G1114*0.859082802547771</f>
        <v>0</v>
      </c>
      <c r="AE1114" s="58">
        <f>G1114*(1-0.859082802547771)</f>
        <v>0</v>
      </c>
      <c r="AL1114" s="58">
        <f>F1114*AD1114</f>
        <v>0</v>
      </c>
      <c r="AM1114" s="58">
        <f>F1114*AE1114</f>
        <v>0</v>
      </c>
      <c r="AN1114" s="59" t="s">
        <v>1614</v>
      </c>
      <c r="AO1114" s="59" t="s">
        <v>1629</v>
      </c>
      <c r="AP1114" s="47" t="s">
        <v>1643</v>
      </c>
    </row>
    <row r="1115" spans="1:42" x14ac:dyDescent="0.2">
      <c r="D1115" s="60" t="s">
        <v>1470</v>
      </c>
      <c r="F1115" s="61">
        <v>0.1</v>
      </c>
    </row>
    <row r="1116" spans="1:42" x14ac:dyDescent="0.2">
      <c r="A1116" s="55" t="s">
        <v>572</v>
      </c>
      <c r="B1116" s="55" t="s">
        <v>1177</v>
      </c>
      <c r="C1116" s="55" t="s">
        <v>1256</v>
      </c>
      <c r="D1116" s="55" t="s">
        <v>1369</v>
      </c>
      <c r="E1116" s="55" t="s">
        <v>1574</v>
      </c>
      <c r="F1116" s="56">
        <v>7.0000000000000007E-2</v>
      </c>
      <c r="G1116" s="56">
        <v>0</v>
      </c>
      <c r="H1116" s="56">
        <f>ROUND(F1116*AD1116,2)</f>
        <v>0</v>
      </c>
      <c r="I1116" s="56">
        <f>J1116-H1116</f>
        <v>0</v>
      </c>
      <c r="J1116" s="56">
        <f>ROUND(F1116*G1116,2)</f>
        <v>0</v>
      </c>
      <c r="K1116" s="56">
        <v>1.41E-2</v>
      </c>
      <c r="L1116" s="56">
        <f>F1116*K1116</f>
        <v>9.8700000000000003E-4</v>
      </c>
      <c r="M1116" s="57" t="s">
        <v>7</v>
      </c>
      <c r="N1116" s="56">
        <f>IF(M1116="5",I1116,0)</f>
        <v>0</v>
      </c>
      <c r="Y1116" s="56">
        <f>IF(AC1116=0,J1116,0)</f>
        <v>0</v>
      </c>
      <c r="Z1116" s="56">
        <f>IF(AC1116=15,J1116,0)</f>
        <v>0</v>
      </c>
      <c r="AA1116" s="56">
        <f>IF(AC1116=21,J1116,0)</f>
        <v>0</v>
      </c>
      <c r="AC1116" s="58">
        <v>21</v>
      </c>
      <c r="AD1116" s="58">
        <f>G1116*0.637948717948718</f>
        <v>0</v>
      </c>
      <c r="AE1116" s="58">
        <f>G1116*(1-0.637948717948718)</f>
        <v>0</v>
      </c>
      <c r="AL1116" s="58">
        <f>F1116*AD1116</f>
        <v>0</v>
      </c>
      <c r="AM1116" s="58">
        <f>F1116*AE1116</f>
        <v>0</v>
      </c>
      <c r="AN1116" s="59" t="s">
        <v>1614</v>
      </c>
      <c r="AO1116" s="59" t="s">
        <v>1629</v>
      </c>
      <c r="AP1116" s="47" t="s">
        <v>1643</v>
      </c>
    </row>
    <row r="1117" spans="1:42" x14ac:dyDescent="0.2">
      <c r="D1117" s="60" t="s">
        <v>1471</v>
      </c>
      <c r="F1117" s="61">
        <v>7.0000000000000007E-2</v>
      </c>
    </row>
    <row r="1118" spans="1:42" x14ac:dyDescent="0.2">
      <c r="A1118" s="55" t="s">
        <v>573</v>
      </c>
      <c r="B1118" s="55" t="s">
        <v>1177</v>
      </c>
      <c r="C1118" s="55" t="s">
        <v>1257</v>
      </c>
      <c r="D1118" s="55" t="s">
        <v>1371</v>
      </c>
      <c r="E1118" s="55" t="s">
        <v>1574</v>
      </c>
      <c r="F1118" s="56">
        <v>7.0000000000000007E-2</v>
      </c>
      <c r="G1118" s="56">
        <v>0</v>
      </c>
      <c r="H1118" s="56">
        <f>ROUND(F1118*AD1118,2)</f>
        <v>0</v>
      </c>
      <c r="I1118" s="56">
        <f>J1118-H1118</f>
        <v>0</v>
      </c>
      <c r="J1118" s="56">
        <f>ROUND(F1118*G1118,2)</f>
        <v>0</v>
      </c>
      <c r="K1118" s="56">
        <v>0</v>
      </c>
      <c r="L1118" s="56">
        <f>F1118*K1118</f>
        <v>0</v>
      </c>
      <c r="M1118" s="57" t="s">
        <v>7</v>
      </c>
      <c r="N1118" s="56">
        <f>IF(M1118="5",I1118,0)</f>
        <v>0</v>
      </c>
      <c r="Y1118" s="56">
        <f>IF(AC1118=0,J1118,0)</f>
        <v>0</v>
      </c>
      <c r="Z1118" s="56">
        <f>IF(AC1118=15,J1118,0)</f>
        <v>0</v>
      </c>
      <c r="AA1118" s="56">
        <f>IF(AC1118=21,J1118,0)</f>
        <v>0</v>
      </c>
      <c r="AC1118" s="58">
        <v>21</v>
      </c>
      <c r="AD1118" s="58">
        <f>G1118*0</f>
        <v>0</v>
      </c>
      <c r="AE1118" s="58">
        <f>G1118*(1-0)</f>
        <v>0</v>
      </c>
      <c r="AL1118" s="58">
        <f>F1118*AD1118</f>
        <v>0</v>
      </c>
      <c r="AM1118" s="58">
        <f>F1118*AE1118</f>
        <v>0</v>
      </c>
      <c r="AN1118" s="59" t="s">
        <v>1614</v>
      </c>
      <c r="AO1118" s="59" t="s">
        <v>1629</v>
      </c>
      <c r="AP1118" s="47" t="s">
        <v>1643</v>
      </c>
    </row>
    <row r="1119" spans="1:42" x14ac:dyDescent="0.2">
      <c r="D1119" s="60" t="s">
        <v>1384</v>
      </c>
      <c r="F1119" s="61">
        <v>7.0000000000000007E-2</v>
      </c>
    </row>
    <row r="1120" spans="1:42" x14ac:dyDescent="0.2">
      <c r="A1120" s="55" t="s">
        <v>574</v>
      </c>
      <c r="B1120" s="55" t="s">
        <v>1177</v>
      </c>
      <c r="C1120" s="55" t="s">
        <v>1189</v>
      </c>
      <c r="D1120" s="55" t="s">
        <v>1286</v>
      </c>
      <c r="E1120" s="55" t="s">
        <v>1574</v>
      </c>
      <c r="F1120" s="56">
        <v>2.68</v>
      </c>
      <c r="G1120" s="56">
        <v>0</v>
      </c>
      <c r="H1120" s="56">
        <f>ROUND(F1120*AD1120,2)</f>
        <v>0</v>
      </c>
      <c r="I1120" s="56">
        <f>J1120-H1120</f>
        <v>0</v>
      </c>
      <c r="J1120" s="56">
        <f>ROUND(F1120*G1120,2)</f>
        <v>0</v>
      </c>
      <c r="K1120" s="56">
        <v>3.415E-2</v>
      </c>
      <c r="L1120" s="56">
        <f>F1120*K1120</f>
        <v>9.1522000000000006E-2</v>
      </c>
      <c r="M1120" s="57" t="s">
        <v>7</v>
      </c>
      <c r="N1120" s="56">
        <f>IF(M1120="5",I1120,0)</f>
        <v>0</v>
      </c>
      <c r="Y1120" s="56">
        <f>IF(AC1120=0,J1120,0)</f>
        <v>0</v>
      </c>
      <c r="Z1120" s="56">
        <f>IF(AC1120=15,J1120,0)</f>
        <v>0</v>
      </c>
      <c r="AA1120" s="56">
        <f>IF(AC1120=21,J1120,0)</f>
        <v>0</v>
      </c>
      <c r="AC1120" s="58">
        <v>21</v>
      </c>
      <c r="AD1120" s="58">
        <f>G1120*0.841828478964401</f>
        <v>0</v>
      </c>
      <c r="AE1120" s="58">
        <f>G1120*(1-0.841828478964401)</f>
        <v>0</v>
      </c>
      <c r="AL1120" s="58">
        <f>F1120*AD1120</f>
        <v>0</v>
      </c>
      <c r="AM1120" s="58">
        <f>F1120*AE1120</f>
        <v>0</v>
      </c>
      <c r="AN1120" s="59" t="s">
        <v>1614</v>
      </c>
      <c r="AO1120" s="59" t="s">
        <v>1629</v>
      </c>
      <c r="AP1120" s="47" t="s">
        <v>1643</v>
      </c>
    </row>
    <row r="1121" spans="1:42" x14ac:dyDescent="0.2">
      <c r="D1121" s="60" t="s">
        <v>1472</v>
      </c>
      <c r="F1121" s="61">
        <v>2.68</v>
      </c>
    </row>
    <row r="1122" spans="1:42" x14ac:dyDescent="0.2">
      <c r="A1122" s="55" t="s">
        <v>575</v>
      </c>
      <c r="B1122" s="55" t="s">
        <v>1177</v>
      </c>
      <c r="C1122" s="55" t="s">
        <v>1190</v>
      </c>
      <c r="D1122" s="55" t="s">
        <v>1729</v>
      </c>
      <c r="E1122" s="55" t="s">
        <v>1574</v>
      </c>
      <c r="F1122" s="56">
        <v>2.68</v>
      </c>
      <c r="G1122" s="56">
        <v>0</v>
      </c>
      <c r="H1122" s="56">
        <f>ROUND(F1122*AD1122,2)</f>
        <v>0</v>
      </c>
      <c r="I1122" s="56">
        <f>J1122-H1122</f>
        <v>0</v>
      </c>
      <c r="J1122" s="56">
        <f>ROUND(F1122*G1122,2)</f>
        <v>0</v>
      </c>
      <c r="K1122" s="56">
        <v>3.31E-3</v>
      </c>
      <c r="L1122" s="56">
        <f>F1122*K1122</f>
        <v>8.8707999999999999E-3</v>
      </c>
      <c r="M1122" s="57" t="s">
        <v>7</v>
      </c>
      <c r="N1122" s="56">
        <f>IF(M1122="5",I1122,0)</f>
        <v>0</v>
      </c>
      <c r="Y1122" s="56">
        <f>IF(AC1122=0,J1122,0)</f>
        <v>0</v>
      </c>
      <c r="Z1122" s="56">
        <f>IF(AC1122=15,J1122,0)</f>
        <v>0</v>
      </c>
      <c r="AA1122" s="56">
        <f>IF(AC1122=21,J1122,0)</f>
        <v>0</v>
      </c>
      <c r="AC1122" s="58">
        <v>21</v>
      </c>
      <c r="AD1122" s="58">
        <f>G1122*0.752032520325203</f>
        <v>0</v>
      </c>
      <c r="AE1122" s="58">
        <f>G1122*(1-0.752032520325203)</f>
        <v>0</v>
      </c>
      <c r="AL1122" s="58">
        <f>F1122*AD1122</f>
        <v>0</v>
      </c>
      <c r="AM1122" s="58">
        <f>F1122*AE1122</f>
        <v>0</v>
      </c>
      <c r="AN1122" s="59" t="s">
        <v>1614</v>
      </c>
      <c r="AO1122" s="59" t="s">
        <v>1629</v>
      </c>
      <c r="AP1122" s="47" t="s">
        <v>1643</v>
      </c>
    </row>
    <row r="1123" spans="1:42" x14ac:dyDescent="0.2">
      <c r="D1123" s="60" t="s">
        <v>1472</v>
      </c>
      <c r="F1123" s="61">
        <v>2.68</v>
      </c>
    </row>
    <row r="1124" spans="1:42" x14ac:dyDescent="0.2">
      <c r="A1124" s="52"/>
      <c r="B1124" s="53" t="s">
        <v>1177</v>
      </c>
      <c r="C1124" s="53" t="s">
        <v>705</v>
      </c>
      <c r="D1124" s="248" t="s">
        <v>1288</v>
      </c>
      <c r="E1124" s="249"/>
      <c r="F1124" s="249"/>
      <c r="G1124" s="249"/>
      <c r="H1124" s="54">
        <f>SUM(H1125:H1135)</f>
        <v>0</v>
      </c>
      <c r="I1124" s="54">
        <f>SUM(I1125:I1135)</f>
        <v>0</v>
      </c>
      <c r="J1124" s="54">
        <f>H1124+I1124</f>
        <v>0</v>
      </c>
      <c r="K1124" s="47"/>
      <c r="L1124" s="54">
        <f>SUM(L1125:L1135)</f>
        <v>9.3255000000000005E-3</v>
      </c>
      <c r="O1124" s="54">
        <f>IF(P1124="PR",J1124,SUM(N1125:N1135))</f>
        <v>0</v>
      </c>
      <c r="P1124" s="47" t="s">
        <v>1602</v>
      </c>
      <c r="Q1124" s="54">
        <f>IF(P1124="HS",H1124,0)</f>
        <v>0</v>
      </c>
      <c r="R1124" s="54">
        <f>IF(P1124="HS",I1124-O1124,0)</f>
        <v>0</v>
      </c>
      <c r="S1124" s="54">
        <f>IF(P1124="PS",H1124,0)</f>
        <v>0</v>
      </c>
      <c r="T1124" s="54">
        <f>IF(P1124="PS",I1124-O1124,0)</f>
        <v>0</v>
      </c>
      <c r="U1124" s="54">
        <f>IF(P1124="MP",H1124,0)</f>
        <v>0</v>
      </c>
      <c r="V1124" s="54">
        <f>IF(P1124="MP",I1124-O1124,0)</f>
        <v>0</v>
      </c>
      <c r="W1124" s="54">
        <f>IF(P1124="OM",H1124,0)</f>
        <v>0</v>
      </c>
      <c r="X1124" s="47" t="s">
        <v>1177</v>
      </c>
      <c r="AH1124" s="54">
        <f>SUM(Y1125:Y1135)</f>
        <v>0</v>
      </c>
      <c r="AI1124" s="54">
        <f>SUM(Z1125:Z1135)</f>
        <v>0</v>
      </c>
      <c r="AJ1124" s="54">
        <f>SUM(AA1125:AA1135)</f>
        <v>0</v>
      </c>
    </row>
    <row r="1125" spans="1:42" x14ac:dyDescent="0.2">
      <c r="A1125" s="55" t="s">
        <v>576</v>
      </c>
      <c r="B1125" s="55" t="s">
        <v>1177</v>
      </c>
      <c r="C1125" s="55" t="s">
        <v>1191</v>
      </c>
      <c r="D1125" s="55" t="s">
        <v>1714</v>
      </c>
      <c r="E1125" s="55" t="s">
        <v>1574</v>
      </c>
      <c r="F1125" s="56">
        <v>3.65</v>
      </c>
      <c r="G1125" s="56">
        <v>0</v>
      </c>
      <c r="H1125" s="56">
        <f>ROUND(F1125*AD1125,2)</f>
        <v>0</v>
      </c>
      <c r="I1125" s="56">
        <f>J1125-H1125</f>
        <v>0</v>
      </c>
      <c r="J1125" s="56">
        <f>ROUND(F1125*G1125,2)</f>
        <v>0</v>
      </c>
      <c r="K1125" s="56">
        <v>5.6999999999999998E-4</v>
      </c>
      <c r="L1125" s="56">
        <f>F1125*K1125</f>
        <v>2.0804999999999999E-3</v>
      </c>
      <c r="M1125" s="57" t="s">
        <v>7</v>
      </c>
      <c r="N1125" s="56">
        <f>IF(M1125="5",I1125,0)</f>
        <v>0</v>
      </c>
      <c r="Y1125" s="56">
        <f>IF(AC1125=0,J1125,0)</f>
        <v>0</v>
      </c>
      <c r="Z1125" s="56">
        <f>IF(AC1125=15,J1125,0)</f>
        <v>0</v>
      </c>
      <c r="AA1125" s="56">
        <f>IF(AC1125=21,J1125,0)</f>
        <v>0</v>
      </c>
      <c r="AC1125" s="58">
        <v>21</v>
      </c>
      <c r="AD1125" s="58">
        <f>G1125*0.805751492132393</f>
        <v>0</v>
      </c>
      <c r="AE1125" s="58">
        <f>G1125*(1-0.805751492132393)</f>
        <v>0</v>
      </c>
      <c r="AL1125" s="58">
        <f>F1125*AD1125</f>
        <v>0</v>
      </c>
      <c r="AM1125" s="58">
        <f>F1125*AE1125</f>
        <v>0</v>
      </c>
      <c r="AN1125" s="59" t="s">
        <v>1615</v>
      </c>
      <c r="AO1125" s="59" t="s">
        <v>1630</v>
      </c>
      <c r="AP1125" s="47" t="s">
        <v>1643</v>
      </c>
    </row>
    <row r="1126" spans="1:42" x14ac:dyDescent="0.2">
      <c r="D1126" s="60" t="s">
        <v>1473</v>
      </c>
      <c r="F1126" s="61">
        <v>3.65</v>
      </c>
    </row>
    <row r="1127" spans="1:42" x14ac:dyDescent="0.2">
      <c r="A1127" s="55" t="s">
        <v>577</v>
      </c>
      <c r="B1127" s="55" t="s">
        <v>1177</v>
      </c>
      <c r="C1127" s="55" t="s">
        <v>1192</v>
      </c>
      <c r="D1127" s="55" t="s">
        <v>1715</v>
      </c>
      <c r="E1127" s="55" t="s">
        <v>1574</v>
      </c>
      <c r="F1127" s="56">
        <v>3.65</v>
      </c>
      <c r="G1127" s="56">
        <v>0</v>
      </c>
      <c r="H1127" s="56">
        <f>ROUND(F1127*AD1127,2)</f>
        <v>0</v>
      </c>
      <c r="I1127" s="56">
        <f>J1127-H1127</f>
        <v>0</v>
      </c>
      <c r="J1127" s="56">
        <f>ROUND(F1127*G1127,2)</f>
        <v>0</v>
      </c>
      <c r="K1127" s="56">
        <v>7.3999999999999999E-4</v>
      </c>
      <c r="L1127" s="56">
        <f>F1127*K1127</f>
        <v>2.7009999999999998E-3</v>
      </c>
      <c r="M1127" s="57" t="s">
        <v>7</v>
      </c>
      <c r="N1127" s="56">
        <f>IF(M1127="5",I1127,0)</f>
        <v>0</v>
      </c>
      <c r="Y1127" s="56">
        <f>IF(AC1127=0,J1127,0)</f>
        <v>0</v>
      </c>
      <c r="Z1127" s="56">
        <f>IF(AC1127=15,J1127,0)</f>
        <v>0</v>
      </c>
      <c r="AA1127" s="56">
        <f>IF(AC1127=21,J1127,0)</f>
        <v>0</v>
      </c>
      <c r="AC1127" s="58">
        <v>21</v>
      </c>
      <c r="AD1127" s="58">
        <f>G1127*0.750758341759353</f>
        <v>0</v>
      </c>
      <c r="AE1127" s="58">
        <f>G1127*(1-0.750758341759353)</f>
        <v>0</v>
      </c>
      <c r="AL1127" s="58">
        <f>F1127*AD1127</f>
        <v>0</v>
      </c>
      <c r="AM1127" s="58">
        <f>F1127*AE1127</f>
        <v>0</v>
      </c>
      <c r="AN1127" s="59" t="s">
        <v>1615</v>
      </c>
      <c r="AO1127" s="59" t="s">
        <v>1630</v>
      </c>
      <c r="AP1127" s="47" t="s">
        <v>1643</v>
      </c>
    </row>
    <row r="1128" spans="1:42" x14ac:dyDescent="0.2">
      <c r="D1128" s="60" t="s">
        <v>1474</v>
      </c>
      <c r="F1128" s="61">
        <v>3.65</v>
      </c>
    </row>
    <row r="1129" spans="1:42" x14ac:dyDescent="0.2">
      <c r="A1129" s="55" t="s">
        <v>578</v>
      </c>
      <c r="B1129" s="55" t="s">
        <v>1177</v>
      </c>
      <c r="C1129" s="55" t="s">
        <v>1258</v>
      </c>
      <c r="D1129" s="55" t="s">
        <v>1731</v>
      </c>
      <c r="E1129" s="55" t="s">
        <v>1574</v>
      </c>
      <c r="F1129" s="56">
        <v>0.97</v>
      </c>
      <c r="G1129" s="56">
        <v>0</v>
      </c>
      <c r="H1129" s="56">
        <f>ROUND(F1129*AD1129,2)</f>
        <v>0</v>
      </c>
      <c r="I1129" s="56">
        <f>J1129-H1129</f>
        <v>0</v>
      </c>
      <c r="J1129" s="56">
        <f>ROUND(F1129*G1129,2)</f>
        <v>0</v>
      </c>
      <c r="K1129" s="56">
        <v>4.0000000000000002E-4</v>
      </c>
      <c r="L1129" s="56">
        <f>F1129*K1129</f>
        <v>3.88E-4</v>
      </c>
      <c r="M1129" s="57" t="s">
        <v>7</v>
      </c>
      <c r="N1129" s="56">
        <f>IF(M1129="5",I1129,0)</f>
        <v>0</v>
      </c>
      <c r="Y1129" s="56">
        <f>IF(AC1129=0,J1129,0)</f>
        <v>0</v>
      </c>
      <c r="Z1129" s="56">
        <f>IF(AC1129=15,J1129,0)</f>
        <v>0</v>
      </c>
      <c r="AA1129" s="56">
        <f>IF(AC1129=21,J1129,0)</f>
        <v>0</v>
      </c>
      <c r="AC1129" s="58">
        <v>21</v>
      </c>
      <c r="AD1129" s="58">
        <f>G1129*0.966850828729282</f>
        <v>0</v>
      </c>
      <c r="AE1129" s="58">
        <f>G1129*(1-0.966850828729282)</f>
        <v>0</v>
      </c>
      <c r="AL1129" s="58">
        <f>F1129*AD1129</f>
        <v>0</v>
      </c>
      <c r="AM1129" s="58">
        <f>F1129*AE1129</f>
        <v>0</v>
      </c>
      <c r="AN1129" s="59" t="s">
        <v>1615</v>
      </c>
      <c r="AO1129" s="59" t="s">
        <v>1630</v>
      </c>
      <c r="AP1129" s="47" t="s">
        <v>1643</v>
      </c>
    </row>
    <row r="1130" spans="1:42" x14ac:dyDescent="0.2">
      <c r="D1130" s="60" t="s">
        <v>1475</v>
      </c>
      <c r="F1130" s="61">
        <v>0.97</v>
      </c>
    </row>
    <row r="1131" spans="1:42" x14ac:dyDescent="0.2">
      <c r="A1131" s="55" t="s">
        <v>579</v>
      </c>
      <c r="B1131" s="55" t="s">
        <v>1177</v>
      </c>
      <c r="C1131" s="55" t="s">
        <v>1259</v>
      </c>
      <c r="D1131" s="55" t="s">
        <v>1732</v>
      </c>
      <c r="E1131" s="55" t="s">
        <v>1574</v>
      </c>
      <c r="F1131" s="56">
        <v>7.71</v>
      </c>
      <c r="G1131" s="56">
        <v>0</v>
      </c>
      <c r="H1131" s="56">
        <f>ROUND(F1131*AD1131,2)</f>
        <v>0</v>
      </c>
      <c r="I1131" s="56">
        <f>J1131-H1131</f>
        <v>0</v>
      </c>
      <c r="J1131" s="56">
        <f>ROUND(F1131*G1131,2)</f>
        <v>0</v>
      </c>
      <c r="K1131" s="56">
        <v>4.0000000000000002E-4</v>
      </c>
      <c r="L1131" s="56">
        <f>F1131*K1131</f>
        <v>3.0839999999999999E-3</v>
      </c>
      <c r="M1131" s="57" t="s">
        <v>7</v>
      </c>
      <c r="N1131" s="56">
        <f>IF(M1131="5",I1131,0)</f>
        <v>0</v>
      </c>
      <c r="Y1131" s="56">
        <f>IF(AC1131=0,J1131,0)</f>
        <v>0</v>
      </c>
      <c r="Z1131" s="56">
        <f>IF(AC1131=15,J1131,0)</f>
        <v>0</v>
      </c>
      <c r="AA1131" s="56">
        <f>IF(AC1131=21,J1131,0)</f>
        <v>0</v>
      </c>
      <c r="AC1131" s="58">
        <v>21</v>
      </c>
      <c r="AD1131" s="58">
        <f>G1131*0.938757264193116</f>
        <v>0</v>
      </c>
      <c r="AE1131" s="58">
        <f>G1131*(1-0.938757264193116)</f>
        <v>0</v>
      </c>
      <c r="AL1131" s="58">
        <f>F1131*AD1131</f>
        <v>0</v>
      </c>
      <c r="AM1131" s="58">
        <f>F1131*AE1131</f>
        <v>0</v>
      </c>
      <c r="AN1131" s="59" t="s">
        <v>1615</v>
      </c>
      <c r="AO1131" s="59" t="s">
        <v>1630</v>
      </c>
      <c r="AP1131" s="47" t="s">
        <v>1643</v>
      </c>
    </row>
    <row r="1132" spans="1:42" x14ac:dyDescent="0.2">
      <c r="D1132" s="60" t="s">
        <v>1476</v>
      </c>
      <c r="F1132" s="61">
        <v>7.71</v>
      </c>
    </row>
    <row r="1133" spans="1:42" x14ac:dyDescent="0.2">
      <c r="A1133" s="55" t="s">
        <v>580</v>
      </c>
      <c r="B1133" s="55" t="s">
        <v>1177</v>
      </c>
      <c r="C1133" s="55" t="s">
        <v>1260</v>
      </c>
      <c r="D1133" s="55" t="s">
        <v>1733</v>
      </c>
      <c r="E1133" s="55" t="s">
        <v>1579</v>
      </c>
      <c r="F1133" s="56">
        <v>3.35</v>
      </c>
      <c r="G1133" s="56">
        <v>0</v>
      </c>
      <c r="H1133" s="56">
        <f>ROUND(F1133*AD1133,2)</f>
        <v>0</v>
      </c>
      <c r="I1133" s="56">
        <f>J1133-H1133</f>
        <v>0</v>
      </c>
      <c r="J1133" s="56">
        <f>ROUND(F1133*G1133,2)</f>
        <v>0</v>
      </c>
      <c r="K1133" s="56">
        <v>3.2000000000000003E-4</v>
      </c>
      <c r="L1133" s="56">
        <f>F1133*K1133</f>
        <v>1.072E-3</v>
      </c>
      <c r="M1133" s="57" t="s">
        <v>7</v>
      </c>
      <c r="N1133" s="56">
        <f>IF(M1133="5",I1133,0)</f>
        <v>0</v>
      </c>
      <c r="Y1133" s="56">
        <f>IF(AC1133=0,J1133,0)</f>
        <v>0</v>
      </c>
      <c r="Z1133" s="56">
        <f>IF(AC1133=15,J1133,0)</f>
        <v>0</v>
      </c>
      <c r="AA1133" s="56">
        <f>IF(AC1133=21,J1133,0)</f>
        <v>0</v>
      </c>
      <c r="AC1133" s="58">
        <v>21</v>
      </c>
      <c r="AD1133" s="58">
        <f>G1133*0.584192439862543</f>
        <v>0</v>
      </c>
      <c r="AE1133" s="58">
        <f>G1133*(1-0.584192439862543)</f>
        <v>0</v>
      </c>
      <c r="AL1133" s="58">
        <f>F1133*AD1133</f>
        <v>0</v>
      </c>
      <c r="AM1133" s="58">
        <f>F1133*AE1133</f>
        <v>0</v>
      </c>
      <c r="AN1133" s="59" t="s">
        <v>1615</v>
      </c>
      <c r="AO1133" s="59" t="s">
        <v>1630</v>
      </c>
      <c r="AP1133" s="47" t="s">
        <v>1643</v>
      </c>
    </row>
    <row r="1134" spans="1:42" x14ac:dyDescent="0.2">
      <c r="D1134" s="60" t="s">
        <v>1477</v>
      </c>
      <c r="F1134" s="61">
        <v>3.35</v>
      </c>
    </row>
    <row r="1135" spans="1:42" x14ac:dyDescent="0.2">
      <c r="A1135" s="55" t="s">
        <v>581</v>
      </c>
      <c r="B1135" s="55" t="s">
        <v>1177</v>
      </c>
      <c r="C1135" s="55" t="s">
        <v>1193</v>
      </c>
      <c r="D1135" s="55" t="s">
        <v>1292</v>
      </c>
      <c r="E1135" s="55" t="s">
        <v>1575</v>
      </c>
      <c r="F1135" s="56">
        <v>0.03</v>
      </c>
      <c r="G1135" s="56">
        <v>0</v>
      </c>
      <c r="H1135" s="56">
        <f>ROUND(F1135*AD1135,2)</f>
        <v>0</v>
      </c>
      <c r="I1135" s="56">
        <f>J1135-H1135</f>
        <v>0</v>
      </c>
      <c r="J1135" s="56">
        <f>ROUND(F1135*G1135,2)</f>
        <v>0</v>
      </c>
      <c r="K1135" s="56">
        <v>0</v>
      </c>
      <c r="L1135" s="56">
        <f>F1135*K1135</f>
        <v>0</v>
      </c>
      <c r="M1135" s="57" t="s">
        <v>11</v>
      </c>
      <c r="N1135" s="56">
        <f>IF(M1135="5",I1135,0)</f>
        <v>0</v>
      </c>
      <c r="Y1135" s="56">
        <f>IF(AC1135=0,J1135,0)</f>
        <v>0</v>
      </c>
      <c r="Z1135" s="56">
        <f>IF(AC1135=15,J1135,0)</f>
        <v>0</v>
      </c>
      <c r="AA1135" s="56">
        <f>IF(AC1135=21,J1135,0)</f>
        <v>0</v>
      </c>
      <c r="AC1135" s="58">
        <v>21</v>
      </c>
      <c r="AD1135" s="58">
        <f>G1135*0</f>
        <v>0</v>
      </c>
      <c r="AE1135" s="58">
        <f>G1135*(1-0)</f>
        <v>0</v>
      </c>
      <c r="AL1135" s="58">
        <f>F1135*AD1135</f>
        <v>0</v>
      </c>
      <c r="AM1135" s="58">
        <f>F1135*AE1135</f>
        <v>0</v>
      </c>
      <c r="AN1135" s="59" t="s">
        <v>1615</v>
      </c>
      <c r="AO1135" s="59" t="s">
        <v>1630</v>
      </c>
      <c r="AP1135" s="47" t="s">
        <v>1643</v>
      </c>
    </row>
    <row r="1136" spans="1:42" x14ac:dyDescent="0.2">
      <c r="D1136" s="60" t="s">
        <v>1478</v>
      </c>
      <c r="F1136" s="61">
        <v>0.03</v>
      </c>
    </row>
    <row r="1137" spans="1:42" x14ac:dyDescent="0.2">
      <c r="A1137" s="52"/>
      <c r="B1137" s="53" t="s">
        <v>1177</v>
      </c>
      <c r="C1137" s="53" t="s">
        <v>715</v>
      </c>
      <c r="D1137" s="248" t="s">
        <v>1294</v>
      </c>
      <c r="E1137" s="249"/>
      <c r="F1137" s="249"/>
      <c r="G1137" s="249"/>
      <c r="H1137" s="54">
        <f>SUM(H1138:H1138)</f>
        <v>0</v>
      </c>
      <c r="I1137" s="54">
        <f>SUM(I1138:I1138)</f>
        <v>0</v>
      </c>
      <c r="J1137" s="54">
        <f>H1137+I1137</f>
        <v>0</v>
      </c>
      <c r="K1137" s="47"/>
      <c r="L1137" s="54">
        <f>SUM(L1138:L1138)</f>
        <v>1.4599999999999999E-3</v>
      </c>
      <c r="O1137" s="54">
        <f>IF(P1137="PR",J1137,SUM(N1138:N1138))</f>
        <v>0</v>
      </c>
      <c r="P1137" s="47" t="s">
        <v>1602</v>
      </c>
      <c r="Q1137" s="54">
        <f>IF(P1137="HS",H1137,0)</f>
        <v>0</v>
      </c>
      <c r="R1137" s="54">
        <f>IF(P1137="HS",I1137-O1137,0)</f>
        <v>0</v>
      </c>
      <c r="S1137" s="54">
        <f>IF(P1137="PS",H1137,0)</f>
        <v>0</v>
      </c>
      <c r="T1137" s="54">
        <f>IF(P1137="PS",I1137-O1137,0)</f>
        <v>0</v>
      </c>
      <c r="U1137" s="54">
        <f>IF(P1137="MP",H1137,0)</f>
        <v>0</v>
      </c>
      <c r="V1137" s="54">
        <f>IF(P1137="MP",I1137-O1137,0)</f>
        <v>0</v>
      </c>
      <c r="W1137" s="54">
        <f>IF(P1137="OM",H1137,0)</f>
        <v>0</v>
      </c>
      <c r="X1137" s="47" t="s">
        <v>1177</v>
      </c>
      <c r="AH1137" s="54">
        <f>SUM(Y1138:Y1138)</f>
        <v>0</v>
      </c>
      <c r="AI1137" s="54">
        <f>SUM(Z1138:Z1138)</f>
        <v>0</v>
      </c>
      <c r="AJ1137" s="54">
        <f>SUM(AA1138:AA1138)</f>
        <v>0</v>
      </c>
    </row>
    <row r="1138" spans="1:42" x14ac:dyDescent="0.2">
      <c r="A1138" s="55" t="s">
        <v>582</v>
      </c>
      <c r="B1138" s="55" t="s">
        <v>1177</v>
      </c>
      <c r="C1138" s="55" t="s">
        <v>1194</v>
      </c>
      <c r="D1138" s="55" t="s">
        <v>1295</v>
      </c>
      <c r="E1138" s="55" t="s">
        <v>1576</v>
      </c>
      <c r="F1138" s="56">
        <v>1</v>
      </c>
      <c r="G1138" s="56">
        <v>0</v>
      </c>
      <c r="H1138" s="56">
        <f>ROUND(F1138*AD1138,2)</f>
        <v>0</v>
      </c>
      <c r="I1138" s="56">
        <f>J1138-H1138</f>
        <v>0</v>
      </c>
      <c r="J1138" s="56">
        <f>ROUND(F1138*G1138,2)</f>
        <v>0</v>
      </c>
      <c r="K1138" s="56">
        <v>1.4599999999999999E-3</v>
      </c>
      <c r="L1138" s="56">
        <f>F1138*K1138</f>
        <v>1.4599999999999999E-3</v>
      </c>
      <c r="M1138" s="57" t="s">
        <v>7</v>
      </c>
      <c r="N1138" s="56">
        <f>IF(M1138="5",I1138,0)</f>
        <v>0</v>
      </c>
      <c r="Y1138" s="56">
        <f>IF(AC1138=0,J1138,0)</f>
        <v>0</v>
      </c>
      <c r="Z1138" s="56">
        <f>IF(AC1138=15,J1138,0)</f>
        <v>0</v>
      </c>
      <c r="AA1138" s="56">
        <f>IF(AC1138=21,J1138,0)</f>
        <v>0</v>
      </c>
      <c r="AC1138" s="58">
        <v>21</v>
      </c>
      <c r="AD1138" s="58">
        <f>G1138*0</f>
        <v>0</v>
      </c>
      <c r="AE1138" s="58">
        <f>G1138*(1-0)</f>
        <v>0</v>
      </c>
      <c r="AL1138" s="58">
        <f>F1138*AD1138</f>
        <v>0</v>
      </c>
      <c r="AM1138" s="58">
        <f>F1138*AE1138</f>
        <v>0</v>
      </c>
      <c r="AN1138" s="59" t="s">
        <v>1616</v>
      </c>
      <c r="AO1138" s="59" t="s">
        <v>1631</v>
      </c>
      <c r="AP1138" s="47" t="s">
        <v>1643</v>
      </c>
    </row>
    <row r="1139" spans="1:42" x14ac:dyDescent="0.2">
      <c r="D1139" s="60" t="s">
        <v>1296</v>
      </c>
      <c r="F1139" s="61">
        <v>1</v>
      </c>
    </row>
    <row r="1140" spans="1:42" x14ac:dyDescent="0.2">
      <c r="A1140" s="52"/>
      <c r="B1140" s="53" t="s">
        <v>1177</v>
      </c>
      <c r="C1140" s="53" t="s">
        <v>719</v>
      </c>
      <c r="D1140" s="248" t="s">
        <v>1297</v>
      </c>
      <c r="E1140" s="249"/>
      <c r="F1140" s="249"/>
      <c r="G1140" s="249"/>
      <c r="H1140" s="54">
        <f>SUM(H1141:H1171)</f>
        <v>0</v>
      </c>
      <c r="I1140" s="54">
        <f>SUM(I1141:I1171)</f>
        <v>0</v>
      </c>
      <c r="J1140" s="54">
        <f>H1140+I1140</f>
        <v>0</v>
      </c>
      <c r="K1140" s="47"/>
      <c r="L1140" s="54">
        <f>SUM(L1141:L1171)</f>
        <v>5.3130000000000004E-2</v>
      </c>
      <c r="O1140" s="54">
        <f>IF(P1140="PR",J1140,SUM(N1141:N1171))</f>
        <v>0</v>
      </c>
      <c r="P1140" s="47" t="s">
        <v>1602</v>
      </c>
      <c r="Q1140" s="54">
        <f>IF(P1140="HS",H1140,0)</f>
        <v>0</v>
      </c>
      <c r="R1140" s="54">
        <f>IF(P1140="HS",I1140-O1140,0)</f>
        <v>0</v>
      </c>
      <c r="S1140" s="54">
        <f>IF(P1140="PS",H1140,0)</f>
        <v>0</v>
      </c>
      <c r="T1140" s="54">
        <f>IF(P1140="PS",I1140-O1140,0)</f>
        <v>0</v>
      </c>
      <c r="U1140" s="54">
        <f>IF(P1140="MP",H1140,0)</f>
        <v>0</v>
      </c>
      <c r="V1140" s="54">
        <f>IF(P1140="MP",I1140-O1140,0)</f>
        <v>0</v>
      </c>
      <c r="W1140" s="54">
        <f>IF(P1140="OM",H1140,0)</f>
        <v>0</v>
      </c>
      <c r="X1140" s="47" t="s">
        <v>1177</v>
      </c>
      <c r="AH1140" s="54">
        <f>SUM(Y1141:Y1171)</f>
        <v>0</v>
      </c>
      <c r="AI1140" s="54">
        <f>SUM(Z1141:Z1171)</f>
        <v>0</v>
      </c>
      <c r="AJ1140" s="54">
        <f>SUM(AA1141:AA1171)</f>
        <v>0</v>
      </c>
    </row>
    <row r="1141" spans="1:42" x14ac:dyDescent="0.2">
      <c r="A1141" s="55" t="s">
        <v>583</v>
      </c>
      <c r="B1141" s="55" t="s">
        <v>1177</v>
      </c>
      <c r="C1141" s="55" t="s">
        <v>1195</v>
      </c>
      <c r="D1141" s="55" t="s">
        <v>1702</v>
      </c>
      <c r="E1141" s="55" t="s">
        <v>1577</v>
      </c>
      <c r="F1141" s="56">
        <v>1</v>
      </c>
      <c r="G1141" s="56">
        <v>0</v>
      </c>
      <c r="H1141" s="56">
        <f>ROUND(F1141*AD1141,2)</f>
        <v>0</v>
      </c>
      <c r="I1141" s="56">
        <f>J1141-H1141</f>
        <v>0</v>
      </c>
      <c r="J1141" s="56">
        <f>ROUND(F1141*G1141,2)</f>
        <v>0</v>
      </c>
      <c r="K1141" s="56">
        <v>1.41E-3</v>
      </c>
      <c r="L1141" s="56">
        <f>F1141*K1141</f>
        <v>1.41E-3</v>
      </c>
      <c r="M1141" s="57" t="s">
        <v>7</v>
      </c>
      <c r="N1141" s="56">
        <f>IF(M1141="5",I1141,0)</f>
        <v>0</v>
      </c>
      <c r="Y1141" s="56">
        <f>IF(AC1141=0,J1141,0)</f>
        <v>0</v>
      </c>
      <c r="Z1141" s="56">
        <f>IF(AC1141=15,J1141,0)</f>
        <v>0</v>
      </c>
      <c r="AA1141" s="56">
        <f>IF(AC1141=21,J1141,0)</f>
        <v>0</v>
      </c>
      <c r="AC1141" s="58">
        <v>21</v>
      </c>
      <c r="AD1141" s="58">
        <f>G1141*0.538136882129278</f>
        <v>0</v>
      </c>
      <c r="AE1141" s="58">
        <f>G1141*(1-0.538136882129278)</f>
        <v>0</v>
      </c>
      <c r="AL1141" s="58">
        <f>F1141*AD1141</f>
        <v>0</v>
      </c>
      <c r="AM1141" s="58">
        <f>F1141*AE1141</f>
        <v>0</v>
      </c>
      <c r="AN1141" s="59" t="s">
        <v>1617</v>
      </c>
      <c r="AO1141" s="59" t="s">
        <v>1631</v>
      </c>
      <c r="AP1141" s="47" t="s">
        <v>1643</v>
      </c>
    </row>
    <row r="1142" spans="1:42" x14ac:dyDescent="0.2">
      <c r="D1142" s="60" t="s">
        <v>1296</v>
      </c>
      <c r="F1142" s="61">
        <v>1</v>
      </c>
    </row>
    <row r="1143" spans="1:42" x14ac:dyDescent="0.2">
      <c r="A1143" s="62" t="s">
        <v>584</v>
      </c>
      <c r="B1143" s="62" t="s">
        <v>1177</v>
      </c>
      <c r="C1143" s="62" t="s">
        <v>1196</v>
      </c>
      <c r="D1143" s="159" t="s">
        <v>1716</v>
      </c>
      <c r="E1143" s="62" t="s">
        <v>1577</v>
      </c>
      <c r="F1143" s="63">
        <v>1</v>
      </c>
      <c r="G1143" s="63">
        <v>0</v>
      </c>
      <c r="H1143" s="63">
        <f>ROUND(F1143*AD1143,2)</f>
        <v>0</v>
      </c>
      <c r="I1143" s="63">
        <f>J1143-H1143</f>
        <v>0</v>
      </c>
      <c r="J1143" s="63">
        <f>ROUND(F1143*G1143,2)</f>
        <v>0</v>
      </c>
      <c r="K1143" s="63">
        <v>1.4E-2</v>
      </c>
      <c r="L1143" s="63">
        <f>F1143*K1143</f>
        <v>1.4E-2</v>
      </c>
      <c r="M1143" s="64" t="s">
        <v>1598</v>
      </c>
      <c r="N1143" s="63">
        <f>IF(M1143="5",I1143,0)</f>
        <v>0</v>
      </c>
      <c r="Y1143" s="63">
        <f>IF(AC1143=0,J1143,0)</f>
        <v>0</v>
      </c>
      <c r="Z1143" s="63">
        <f>IF(AC1143=15,J1143,0)</f>
        <v>0</v>
      </c>
      <c r="AA1143" s="63">
        <f>IF(AC1143=21,J1143,0)</f>
        <v>0</v>
      </c>
      <c r="AC1143" s="58">
        <v>21</v>
      </c>
      <c r="AD1143" s="58">
        <f>G1143*1</f>
        <v>0</v>
      </c>
      <c r="AE1143" s="58">
        <f>G1143*(1-1)</f>
        <v>0</v>
      </c>
      <c r="AL1143" s="58">
        <f>F1143*AD1143</f>
        <v>0</v>
      </c>
      <c r="AM1143" s="58">
        <f>F1143*AE1143</f>
        <v>0</v>
      </c>
      <c r="AN1143" s="59" t="s">
        <v>1617</v>
      </c>
      <c r="AO1143" s="59" t="s">
        <v>1631</v>
      </c>
      <c r="AP1143" s="47" t="s">
        <v>1643</v>
      </c>
    </row>
    <row r="1144" spans="1:42" x14ac:dyDescent="0.2">
      <c r="D1144" s="60" t="s">
        <v>1296</v>
      </c>
      <c r="F1144" s="61">
        <v>1</v>
      </c>
    </row>
    <row r="1145" spans="1:42" x14ac:dyDescent="0.2">
      <c r="A1145" s="55" t="s">
        <v>585</v>
      </c>
      <c r="B1145" s="55" t="s">
        <v>1177</v>
      </c>
      <c r="C1145" s="55" t="s">
        <v>1197</v>
      </c>
      <c r="D1145" s="55" t="s">
        <v>1298</v>
      </c>
      <c r="E1145" s="55" t="s">
        <v>1577</v>
      </c>
      <c r="F1145" s="56">
        <v>1</v>
      </c>
      <c r="G1145" s="56">
        <v>0</v>
      </c>
      <c r="H1145" s="56">
        <f>ROUND(F1145*AD1145,2)</f>
        <v>0</v>
      </c>
      <c r="I1145" s="56">
        <f>J1145-H1145</f>
        <v>0</v>
      </c>
      <c r="J1145" s="56">
        <f>ROUND(F1145*G1145,2)</f>
        <v>0</v>
      </c>
      <c r="K1145" s="56">
        <v>1.1999999999999999E-3</v>
      </c>
      <c r="L1145" s="56">
        <f>F1145*K1145</f>
        <v>1.1999999999999999E-3</v>
      </c>
      <c r="M1145" s="57" t="s">
        <v>7</v>
      </c>
      <c r="N1145" s="56">
        <f>IF(M1145="5",I1145,0)</f>
        <v>0</v>
      </c>
      <c r="Y1145" s="56">
        <f>IF(AC1145=0,J1145,0)</f>
        <v>0</v>
      </c>
      <c r="Z1145" s="56">
        <f>IF(AC1145=15,J1145,0)</f>
        <v>0</v>
      </c>
      <c r="AA1145" s="56">
        <f>IF(AC1145=21,J1145,0)</f>
        <v>0</v>
      </c>
      <c r="AC1145" s="58">
        <v>21</v>
      </c>
      <c r="AD1145" s="58">
        <f>G1145*0.50771855010661</f>
        <v>0</v>
      </c>
      <c r="AE1145" s="58">
        <f>G1145*(1-0.50771855010661)</f>
        <v>0</v>
      </c>
      <c r="AL1145" s="58">
        <f>F1145*AD1145</f>
        <v>0</v>
      </c>
      <c r="AM1145" s="58">
        <f>F1145*AE1145</f>
        <v>0</v>
      </c>
      <c r="AN1145" s="59" t="s">
        <v>1617</v>
      </c>
      <c r="AO1145" s="59" t="s">
        <v>1631</v>
      </c>
      <c r="AP1145" s="47" t="s">
        <v>1643</v>
      </c>
    </row>
    <row r="1146" spans="1:42" x14ac:dyDescent="0.2">
      <c r="D1146" s="60" t="s">
        <v>1296</v>
      </c>
      <c r="F1146" s="61">
        <v>1</v>
      </c>
    </row>
    <row r="1147" spans="1:42" x14ac:dyDescent="0.2">
      <c r="A1147" s="62" t="s">
        <v>586</v>
      </c>
      <c r="B1147" s="62" t="s">
        <v>1177</v>
      </c>
      <c r="C1147" s="62" t="s">
        <v>1199</v>
      </c>
      <c r="D1147" s="62" t="s">
        <v>1299</v>
      </c>
      <c r="E1147" s="62" t="s">
        <v>1577</v>
      </c>
      <c r="F1147" s="63">
        <v>1</v>
      </c>
      <c r="G1147" s="63">
        <v>0</v>
      </c>
      <c r="H1147" s="63">
        <f>ROUND(F1147*AD1147,2)</f>
        <v>0</v>
      </c>
      <c r="I1147" s="63">
        <f>J1147-H1147</f>
        <v>0</v>
      </c>
      <c r="J1147" s="63">
        <f>ROUND(F1147*G1147,2)</f>
        <v>0</v>
      </c>
      <c r="K1147" s="63">
        <v>7.3999999999999999E-4</v>
      </c>
      <c r="L1147" s="63">
        <f>F1147*K1147</f>
        <v>7.3999999999999999E-4</v>
      </c>
      <c r="M1147" s="64" t="s">
        <v>1598</v>
      </c>
      <c r="N1147" s="63">
        <f>IF(M1147="5",I1147,0)</f>
        <v>0</v>
      </c>
      <c r="Y1147" s="63">
        <f>IF(AC1147=0,J1147,0)</f>
        <v>0</v>
      </c>
      <c r="Z1147" s="63">
        <f>IF(AC1147=15,J1147,0)</f>
        <v>0</v>
      </c>
      <c r="AA1147" s="63">
        <f>IF(AC1147=21,J1147,0)</f>
        <v>0</v>
      </c>
      <c r="AC1147" s="58">
        <v>21</v>
      </c>
      <c r="AD1147" s="58">
        <f>G1147*1</f>
        <v>0</v>
      </c>
      <c r="AE1147" s="58">
        <f>G1147*(1-1)</f>
        <v>0</v>
      </c>
      <c r="AL1147" s="58">
        <f>F1147*AD1147</f>
        <v>0</v>
      </c>
      <c r="AM1147" s="58">
        <f>F1147*AE1147</f>
        <v>0</v>
      </c>
      <c r="AN1147" s="59" t="s">
        <v>1617</v>
      </c>
      <c r="AO1147" s="59" t="s">
        <v>1631</v>
      </c>
      <c r="AP1147" s="47" t="s">
        <v>1643</v>
      </c>
    </row>
    <row r="1148" spans="1:42" x14ac:dyDescent="0.2">
      <c r="D1148" s="60" t="s">
        <v>1296</v>
      </c>
      <c r="F1148" s="61">
        <v>1</v>
      </c>
    </row>
    <row r="1149" spans="1:42" x14ac:dyDescent="0.2">
      <c r="A1149" s="62" t="s">
        <v>587</v>
      </c>
      <c r="B1149" s="62" t="s">
        <v>1177</v>
      </c>
      <c r="C1149" s="62" t="s">
        <v>1198</v>
      </c>
      <c r="D1149" s="160" t="s">
        <v>1717</v>
      </c>
      <c r="E1149" s="62" t="s">
        <v>1577</v>
      </c>
      <c r="F1149" s="63">
        <v>1</v>
      </c>
      <c r="G1149" s="63">
        <v>0</v>
      </c>
      <c r="H1149" s="63">
        <f>ROUND(F1149*AD1149,2)</f>
        <v>0</v>
      </c>
      <c r="I1149" s="63">
        <f>J1149-H1149</f>
        <v>0</v>
      </c>
      <c r="J1149" s="63">
        <f>ROUND(F1149*G1149,2)</f>
        <v>0</v>
      </c>
      <c r="K1149" s="63">
        <v>1.0499999999999999E-3</v>
      </c>
      <c r="L1149" s="63">
        <f>F1149*K1149</f>
        <v>1.0499999999999999E-3</v>
      </c>
      <c r="M1149" s="64" t="s">
        <v>1598</v>
      </c>
      <c r="N1149" s="63">
        <f>IF(M1149="5",I1149,0)</f>
        <v>0</v>
      </c>
      <c r="Y1149" s="63">
        <f>IF(AC1149=0,J1149,0)</f>
        <v>0</v>
      </c>
      <c r="Z1149" s="63">
        <f>IF(AC1149=15,J1149,0)</f>
        <v>0</v>
      </c>
      <c r="AA1149" s="63">
        <f>IF(AC1149=21,J1149,0)</f>
        <v>0</v>
      </c>
      <c r="AC1149" s="58">
        <v>21</v>
      </c>
      <c r="AD1149" s="58">
        <f>G1149*1</f>
        <v>0</v>
      </c>
      <c r="AE1149" s="58">
        <f>G1149*(1-1)</f>
        <v>0</v>
      </c>
      <c r="AL1149" s="58">
        <f>F1149*AD1149</f>
        <v>0</v>
      </c>
      <c r="AM1149" s="58">
        <f>F1149*AE1149</f>
        <v>0</v>
      </c>
      <c r="AN1149" s="59" t="s">
        <v>1617</v>
      </c>
      <c r="AO1149" s="59" t="s">
        <v>1631</v>
      </c>
      <c r="AP1149" s="47" t="s">
        <v>1643</v>
      </c>
    </row>
    <row r="1150" spans="1:42" x14ac:dyDescent="0.2">
      <c r="D1150" s="60" t="s">
        <v>1296</v>
      </c>
      <c r="F1150" s="61">
        <v>1</v>
      </c>
    </row>
    <row r="1151" spans="1:42" x14ac:dyDescent="0.2">
      <c r="A1151" s="55" t="s">
        <v>588</v>
      </c>
      <c r="B1151" s="55" t="s">
        <v>1177</v>
      </c>
      <c r="C1151" s="55" t="s">
        <v>1200</v>
      </c>
      <c r="D1151" s="55" t="s">
        <v>1300</v>
      </c>
      <c r="E1151" s="55" t="s">
        <v>1578</v>
      </c>
      <c r="F1151" s="56">
        <v>1</v>
      </c>
      <c r="G1151" s="56">
        <v>0</v>
      </c>
      <c r="H1151" s="56">
        <f>ROUND(F1151*AD1151,2)</f>
        <v>0</v>
      </c>
      <c r="I1151" s="56">
        <f>J1151-H1151</f>
        <v>0</v>
      </c>
      <c r="J1151" s="56">
        <f>ROUND(F1151*G1151,2)</f>
        <v>0</v>
      </c>
      <c r="K1151" s="56">
        <v>4.0000000000000001E-3</v>
      </c>
      <c r="L1151" s="56">
        <f>F1151*K1151</f>
        <v>4.0000000000000001E-3</v>
      </c>
      <c r="M1151" s="57" t="s">
        <v>7</v>
      </c>
      <c r="N1151" s="56">
        <f>IF(M1151="5",I1151,0)</f>
        <v>0</v>
      </c>
      <c r="Y1151" s="56">
        <f>IF(AC1151=0,J1151,0)</f>
        <v>0</v>
      </c>
      <c r="Z1151" s="56">
        <f>IF(AC1151=15,J1151,0)</f>
        <v>0</v>
      </c>
      <c r="AA1151" s="56">
        <f>IF(AC1151=21,J1151,0)</f>
        <v>0</v>
      </c>
      <c r="AC1151" s="58">
        <v>21</v>
      </c>
      <c r="AD1151" s="58">
        <f>G1151*0.62904717853839</f>
        <v>0</v>
      </c>
      <c r="AE1151" s="58">
        <f>G1151*(1-0.62904717853839)</f>
        <v>0</v>
      </c>
      <c r="AL1151" s="58">
        <f>F1151*AD1151</f>
        <v>0</v>
      </c>
      <c r="AM1151" s="58">
        <f>F1151*AE1151</f>
        <v>0</v>
      </c>
      <c r="AN1151" s="59" t="s">
        <v>1617</v>
      </c>
      <c r="AO1151" s="59" t="s">
        <v>1631</v>
      </c>
      <c r="AP1151" s="47" t="s">
        <v>1643</v>
      </c>
    </row>
    <row r="1152" spans="1:42" x14ac:dyDescent="0.2">
      <c r="D1152" s="60" t="s">
        <v>1296</v>
      </c>
      <c r="F1152" s="61">
        <v>1</v>
      </c>
    </row>
    <row r="1153" spans="1:42" x14ac:dyDescent="0.2">
      <c r="A1153" s="62" t="s">
        <v>589</v>
      </c>
      <c r="B1153" s="62" t="s">
        <v>1177</v>
      </c>
      <c r="C1153" s="62" t="s">
        <v>1201</v>
      </c>
      <c r="D1153" s="161" t="s">
        <v>1718</v>
      </c>
      <c r="E1153" s="62" t="s">
        <v>1577</v>
      </c>
      <c r="F1153" s="63">
        <v>1</v>
      </c>
      <c r="G1153" s="63">
        <v>0</v>
      </c>
      <c r="H1153" s="63">
        <f>ROUND(F1153*AD1153,2)</f>
        <v>0</v>
      </c>
      <c r="I1153" s="63">
        <f>J1153-H1153</f>
        <v>0</v>
      </c>
      <c r="J1153" s="63">
        <f>ROUND(F1153*G1153,2)</f>
        <v>0</v>
      </c>
      <c r="K1153" s="63">
        <v>1.4500000000000001E-2</v>
      </c>
      <c r="L1153" s="63">
        <f>F1153*K1153</f>
        <v>1.4500000000000001E-2</v>
      </c>
      <c r="M1153" s="64" t="s">
        <v>1598</v>
      </c>
      <c r="N1153" s="63">
        <f>IF(M1153="5",I1153,0)</f>
        <v>0</v>
      </c>
      <c r="Y1153" s="63">
        <f>IF(AC1153=0,J1153,0)</f>
        <v>0</v>
      </c>
      <c r="Z1153" s="63">
        <f>IF(AC1153=15,J1153,0)</f>
        <v>0</v>
      </c>
      <c r="AA1153" s="63">
        <f>IF(AC1153=21,J1153,0)</f>
        <v>0</v>
      </c>
      <c r="AC1153" s="58">
        <v>21</v>
      </c>
      <c r="AD1153" s="58">
        <f>G1153*1</f>
        <v>0</v>
      </c>
      <c r="AE1153" s="58">
        <f>G1153*(1-1)</f>
        <v>0</v>
      </c>
      <c r="AL1153" s="58">
        <f>F1153*AD1153</f>
        <v>0</v>
      </c>
      <c r="AM1153" s="58">
        <f>F1153*AE1153</f>
        <v>0</v>
      </c>
      <c r="AN1153" s="59" t="s">
        <v>1617</v>
      </c>
      <c r="AO1153" s="59" t="s">
        <v>1631</v>
      </c>
      <c r="AP1153" s="47" t="s">
        <v>1643</v>
      </c>
    </row>
    <row r="1154" spans="1:42" x14ac:dyDescent="0.2">
      <c r="D1154" s="60" t="s">
        <v>1296</v>
      </c>
      <c r="F1154" s="61">
        <v>1</v>
      </c>
    </row>
    <row r="1155" spans="1:42" x14ac:dyDescent="0.2">
      <c r="A1155" s="62" t="s">
        <v>590</v>
      </c>
      <c r="B1155" s="62" t="s">
        <v>1177</v>
      </c>
      <c r="C1155" s="62" t="s">
        <v>1202</v>
      </c>
      <c r="D1155" s="62" t="s">
        <v>1707</v>
      </c>
      <c r="E1155" s="62" t="s">
        <v>1577</v>
      </c>
      <c r="F1155" s="63">
        <v>1</v>
      </c>
      <c r="G1155" s="63">
        <v>0</v>
      </c>
      <c r="H1155" s="63">
        <f>ROUND(F1155*AD1155,2)</f>
        <v>0</v>
      </c>
      <c r="I1155" s="63">
        <f>J1155-H1155</f>
        <v>0</v>
      </c>
      <c r="J1155" s="63">
        <f>ROUND(F1155*G1155,2)</f>
        <v>0</v>
      </c>
      <c r="K1155" s="63">
        <v>1E-3</v>
      </c>
      <c r="L1155" s="63">
        <f>F1155*K1155</f>
        <v>1E-3</v>
      </c>
      <c r="M1155" s="64" t="s">
        <v>1598</v>
      </c>
      <c r="N1155" s="63">
        <f>IF(M1155="5",I1155,0)</f>
        <v>0</v>
      </c>
      <c r="Y1155" s="63">
        <f>IF(AC1155=0,J1155,0)</f>
        <v>0</v>
      </c>
      <c r="Z1155" s="63">
        <f>IF(AC1155=15,J1155,0)</f>
        <v>0</v>
      </c>
      <c r="AA1155" s="63">
        <f>IF(AC1155=21,J1155,0)</f>
        <v>0</v>
      </c>
      <c r="AC1155" s="58">
        <v>21</v>
      </c>
      <c r="AD1155" s="58">
        <f>G1155*1</f>
        <v>0</v>
      </c>
      <c r="AE1155" s="58">
        <f>G1155*(1-1)</f>
        <v>0</v>
      </c>
      <c r="AL1155" s="58">
        <f>F1155*AD1155</f>
        <v>0</v>
      </c>
      <c r="AM1155" s="58">
        <f>F1155*AE1155</f>
        <v>0</v>
      </c>
      <c r="AN1155" s="59" t="s">
        <v>1617</v>
      </c>
      <c r="AO1155" s="59" t="s">
        <v>1631</v>
      </c>
      <c r="AP1155" s="47" t="s">
        <v>1643</v>
      </c>
    </row>
    <row r="1156" spans="1:42" x14ac:dyDescent="0.2">
      <c r="D1156" s="60" t="s">
        <v>1296</v>
      </c>
      <c r="F1156" s="61">
        <v>1</v>
      </c>
    </row>
    <row r="1157" spans="1:42" x14ac:dyDescent="0.2">
      <c r="A1157" s="55" t="s">
        <v>591</v>
      </c>
      <c r="B1157" s="55" t="s">
        <v>1177</v>
      </c>
      <c r="C1157" s="55" t="s">
        <v>1262</v>
      </c>
      <c r="D1157" s="55" t="s">
        <v>1381</v>
      </c>
      <c r="E1157" s="55" t="s">
        <v>1578</v>
      </c>
      <c r="F1157" s="56">
        <v>1</v>
      </c>
      <c r="G1157" s="56">
        <v>0</v>
      </c>
      <c r="H1157" s="56">
        <f>ROUND(F1157*AD1157,2)</f>
        <v>0</v>
      </c>
      <c r="I1157" s="56">
        <f>J1157-H1157</f>
        <v>0</v>
      </c>
      <c r="J1157" s="56">
        <f>ROUND(F1157*G1157,2)</f>
        <v>0</v>
      </c>
      <c r="K1157" s="56">
        <v>1.7000000000000001E-4</v>
      </c>
      <c r="L1157" s="56">
        <f>F1157*K1157</f>
        <v>1.7000000000000001E-4</v>
      </c>
      <c r="M1157" s="57" t="s">
        <v>7</v>
      </c>
      <c r="N1157" s="56">
        <f>IF(M1157="5",I1157,0)</f>
        <v>0</v>
      </c>
      <c r="Y1157" s="56">
        <f>IF(AC1157=0,J1157,0)</f>
        <v>0</v>
      </c>
      <c r="Z1157" s="56">
        <f>IF(AC1157=15,J1157,0)</f>
        <v>0</v>
      </c>
      <c r="AA1157" s="56">
        <f>IF(AC1157=21,J1157,0)</f>
        <v>0</v>
      </c>
      <c r="AC1157" s="58">
        <v>21</v>
      </c>
      <c r="AD1157" s="58">
        <f>G1157*0.503959731543624</f>
        <v>0</v>
      </c>
      <c r="AE1157" s="58">
        <f>G1157*(1-0.503959731543624)</f>
        <v>0</v>
      </c>
      <c r="AL1157" s="58">
        <f>F1157*AD1157</f>
        <v>0</v>
      </c>
      <c r="AM1157" s="58">
        <f>F1157*AE1157</f>
        <v>0</v>
      </c>
      <c r="AN1157" s="59" t="s">
        <v>1617</v>
      </c>
      <c r="AO1157" s="59" t="s">
        <v>1631</v>
      </c>
      <c r="AP1157" s="47" t="s">
        <v>1643</v>
      </c>
    </row>
    <row r="1158" spans="1:42" x14ac:dyDescent="0.2">
      <c r="D1158" s="60" t="s">
        <v>1296</v>
      </c>
      <c r="F1158" s="61">
        <v>1</v>
      </c>
    </row>
    <row r="1159" spans="1:42" x14ac:dyDescent="0.2">
      <c r="A1159" s="55" t="s">
        <v>592</v>
      </c>
      <c r="B1159" s="55" t="s">
        <v>1177</v>
      </c>
      <c r="C1159" s="55" t="s">
        <v>1263</v>
      </c>
      <c r="D1159" s="162" t="s">
        <v>1719</v>
      </c>
      <c r="E1159" s="55" t="s">
        <v>1579</v>
      </c>
      <c r="F1159" s="56">
        <v>0.65</v>
      </c>
      <c r="G1159" s="56">
        <v>0</v>
      </c>
      <c r="H1159" s="56">
        <f>ROUND(F1159*AD1159,2)</f>
        <v>0</v>
      </c>
      <c r="I1159" s="56">
        <f>J1159-H1159</f>
        <v>0</v>
      </c>
      <c r="J1159" s="56">
        <f>ROUND(F1159*G1159,2)</f>
        <v>0</v>
      </c>
      <c r="K1159" s="56">
        <v>8.9999999999999993E-3</v>
      </c>
      <c r="L1159" s="56">
        <f>F1159*K1159</f>
        <v>5.8500000000000002E-3</v>
      </c>
      <c r="M1159" s="57" t="s">
        <v>7</v>
      </c>
      <c r="N1159" s="56">
        <f>IF(M1159="5",I1159,0)</f>
        <v>0</v>
      </c>
      <c r="Y1159" s="56">
        <f>IF(AC1159=0,J1159,0)</f>
        <v>0</v>
      </c>
      <c r="Z1159" s="56">
        <f>IF(AC1159=15,J1159,0)</f>
        <v>0</v>
      </c>
      <c r="AA1159" s="56">
        <f>IF(AC1159=21,J1159,0)</f>
        <v>0</v>
      </c>
      <c r="AC1159" s="58">
        <v>21</v>
      </c>
      <c r="AD1159" s="58">
        <f>G1159*1</f>
        <v>0</v>
      </c>
      <c r="AE1159" s="58">
        <f>G1159*(1-1)</f>
        <v>0</v>
      </c>
      <c r="AL1159" s="58">
        <f>F1159*AD1159</f>
        <v>0</v>
      </c>
      <c r="AM1159" s="58">
        <f>F1159*AE1159</f>
        <v>0</v>
      </c>
      <c r="AN1159" s="59" t="s">
        <v>1617</v>
      </c>
      <c r="AO1159" s="59" t="s">
        <v>1631</v>
      </c>
      <c r="AP1159" s="47" t="s">
        <v>1643</v>
      </c>
    </row>
    <row r="1160" spans="1:42" x14ac:dyDescent="0.2">
      <c r="D1160" s="60" t="s">
        <v>1351</v>
      </c>
      <c r="F1160" s="61">
        <v>0.65</v>
      </c>
    </row>
    <row r="1161" spans="1:42" x14ac:dyDescent="0.2">
      <c r="A1161" s="55" t="s">
        <v>593</v>
      </c>
      <c r="B1161" s="55" t="s">
        <v>1177</v>
      </c>
      <c r="C1161" s="55" t="s">
        <v>1264</v>
      </c>
      <c r="D1161" s="55" t="s">
        <v>1704</v>
      </c>
      <c r="E1161" s="55" t="s">
        <v>1577</v>
      </c>
      <c r="F1161" s="56">
        <v>1</v>
      </c>
      <c r="G1161" s="56">
        <v>0</v>
      </c>
      <c r="H1161" s="56">
        <f>ROUND(F1161*AD1161,2)</f>
        <v>0</v>
      </c>
      <c r="I1161" s="56">
        <f>J1161-H1161</f>
        <v>0</v>
      </c>
      <c r="J1161" s="56">
        <f>ROUND(F1161*G1161,2)</f>
        <v>0</v>
      </c>
      <c r="K1161" s="56">
        <v>7.0000000000000001E-3</v>
      </c>
      <c r="L1161" s="56">
        <f>F1161*K1161</f>
        <v>7.0000000000000001E-3</v>
      </c>
      <c r="M1161" s="57" t="s">
        <v>7</v>
      </c>
      <c r="N1161" s="56">
        <f>IF(M1161="5",I1161,0)</f>
        <v>0</v>
      </c>
      <c r="Y1161" s="56">
        <f>IF(AC1161=0,J1161,0)</f>
        <v>0</v>
      </c>
      <c r="Z1161" s="56">
        <f>IF(AC1161=15,J1161,0)</f>
        <v>0</v>
      </c>
      <c r="AA1161" s="56">
        <f>IF(AC1161=21,J1161,0)</f>
        <v>0</v>
      </c>
      <c r="AC1161" s="58">
        <v>21</v>
      </c>
      <c r="AD1161" s="58">
        <f>G1161*1</f>
        <v>0</v>
      </c>
      <c r="AE1161" s="58">
        <f>G1161*(1-1)</f>
        <v>0</v>
      </c>
      <c r="AL1161" s="58">
        <f>F1161*AD1161</f>
        <v>0</v>
      </c>
      <c r="AM1161" s="58">
        <f>F1161*AE1161</f>
        <v>0</v>
      </c>
      <c r="AN1161" s="59" t="s">
        <v>1617</v>
      </c>
      <c r="AO1161" s="59" t="s">
        <v>1631</v>
      </c>
      <c r="AP1161" s="47" t="s">
        <v>1643</v>
      </c>
    </row>
    <row r="1162" spans="1:42" x14ac:dyDescent="0.2">
      <c r="D1162" s="60" t="s">
        <v>1296</v>
      </c>
      <c r="F1162" s="61">
        <v>1</v>
      </c>
    </row>
    <row r="1163" spans="1:42" x14ac:dyDescent="0.2">
      <c r="A1163" s="55" t="s">
        <v>594</v>
      </c>
      <c r="B1163" s="55" t="s">
        <v>1177</v>
      </c>
      <c r="C1163" s="55" t="s">
        <v>1265</v>
      </c>
      <c r="D1163" s="163" t="s">
        <v>1720</v>
      </c>
      <c r="E1163" s="55" t="s">
        <v>1577</v>
      </c>
      <c r="F1163" s="56">
        <v>1</v>
      </c>
      <c r="G1163" s="56">
        <v>0</v>
      </c>
      <c r="H1163" s="56">
        <f>ROUND(F1163*AD1163,2)</f>
        <v>0</v>
      </c>
      <c r="I1163" s="56">
        <f>J1163-H1163</f>
        <v>0</v>
      </c>
      <c r="J1163" s="56">
        <f>ROUND(F1163*G1163,2)</f>
        <v>0</v>
      </c>
      <c r="K1163" s="56">
        <v>2.7999999999999998E-4</v>
      </c>
      <c r="L1163" s="56">
        <f>F1163*K1163</f>
        <v>2.7999999999999998E-4</v>
      </c>
      <c r="M1163" s="57" t="s">
        <v>7</v>
      </c>
      <c r="N1163" s="56">
        <f>IF(M1163="5",I1163,0)</f>
        <v>0</v>
      </c>
      <c r="Y1163" s="56">
        <f>IF(AC1163=0,J1163,0)</f>
        <v>0</v>
      </c>
      <c r="Z1163" s="56">
        <f>IF(AC1163=15,J1163,0)</f>
        <v>0</v>
      </c>
      <c r="AA1163" s="56">
        <f>IF(AC1163=21,J1163,0)</f>
        <v>0</v>
      </c>
      <c r="AC1163" s="58">
        <v>21</v>
      </c>
      <c r="AD1163" s="58">
        <f>G1163*1</f>
        <v>0</v>
      </c>
      <c r="AE1163" s="58">
        <f>G1163*(1-1)</f>
        <v>0</v>
      </c>
      <c r="AL1163" s="58">
        <f>F1163*AD1163</f>
        <v>0</v>
      </c>
      <c r="AM1163" s="58">
        <f>F1163*AE1163</f>
        <v>0</v>
      </c>
      <c r="AN1163" s="59" t="s">
        <v>1617</v>
      </c>
      <c r="AO1163" s="59" t="s">
        <v>1631</v>
      </c>
      <c r="AP1163" s="47" t="s">
        <v>1643</v>
      </c>
    </row>
    <row r="1164" spans="1:42" x14ac:dyDescent="0.2">
      <c r="D1164" s="60" t="s">
        <v>1296</v>
      </c>
      <c r="F1164" s="61">
        <v>1</v>
      </c>
    </row>
    <row r="1165" spans="1:42" x14ac:dyDescent="0.2">
      <c r="A1165" s="55" t="s">
        <v>595</v>
      </c>
      <c r="B1165" s="55" t="s">
        <v>1177</v>
      </c>
      <c r="C1165" s="55" t="s">
        <v>1266</v>
      </c>
      <c r="D1165" s="164" t="s">
        <v>1721</v>
      </c>
      <c r="E1165" s="55" t="s">
        <v>1577</v>
      </c>
      <c r="F1165" s="56">
        <v>1</v>
      </c>
      <c r="G1165" s="56">
        <v>0</v>
      </c>
      <c r="H1165" s="56">
        <f>ROUND(F1165*AD1165,2)</f>
        <v>0</v>
      </c>
      <c r="I1165" s="56">
        <f>J1165-H1165</f>
        <v>0</v>
      </c>
      <c r="J1165" s="56">
        <f>ROUND(F1165*G1165,2)</f>
        <v>0</v>
      </c>
      <c r="K1165" s="56">
        <v>1.1000000000000001E-3</v>
      </c>
      <c r="L1165" s="56">
        <f>F1165*K1165</f>
        <v>1.1000000000000001E-3</v>
      </c>
      <c r="M1165" s="57" t="s">
        <v>7</v>
      </c>
      <c r="N1165" s="56">
        <f>IF(M1165="5",I1165,0)</f>
        <v>0</v>
      </c>
      <c r="Y1165" s="56">
        <f>IF(AC1165=0,J1165,0)</f>
        <v>0</v>
      </c>
      <c r="Z1165" s="56">
        <f>IF(AC1165=15,J1165,0)</f>
        <v>0</v>
      </c>
      <c r="AA1165" s="56">
        <f>IF(AC1165=21,J1165,0)</f>
        <v>0</v>
      </c>
      <c r="AC1165" s="58">
        <v>21</v>
      </c>
      <c r="AD1165" s="58">
        <f>G1165*1</f>
        <v>0</v>
      </c>
      <c r="AE1165" s="58">
        <f>G1165*(1-1)</f>
        <v>0</v>
      </c>
      <c r="AL1165" s="58">
        <f>F1165*AD1165</f>
        <v>0</v>
      </c>
      <c r="AM1165" s="58">
        <f>F1165*AE1165</f>
        <v>0</v>
      </c>
      <c r="AN1165" s="59" t="s">
        <v>1617</v>
      </c>
      <c r="AO1165" s="59" t="s">
        <v>1631</v>
      </c>
      <c r="AP1165" s="47" t="s">
        <v>1643</v>
      </c>
    </row>
    <row r="1166" spans="1:42" x14ac:dyDescent="0.2">
      <c r="D1166" s="60" t="s">
        <v>1296</v>
      </c>
      <c r="F1166" s="61">
        <v>1</v>
      </c>
    </row>
    <row r="1167" spans="1:42" x14ac:dyDescent="0.2">
      <c r="A1167" s="55" t="s">
        <v>596</v>
      </c>
      <c r="B1167" s="55" t="s">
        <v>1177</v>
      </c>
      <c r="C1167" s="55" t="s">
        <v>1267</v>
      </c>
      <c r="D1167" s="55" t="s">
        <v>1383</v>
      </c>
      <c r="E1167" s="55" t="s">
        <v>1577</v>
      </c>
      <c r="F1167" s="56">
        <v>1</v>
      </c>
      <c r="G1167" s="56">
        <v>0</v>
      </c>
      <c r="H1167" s="56">
        <f>ROUND(F1167*AD1167,2)</f>
        <v>0</v>
      </c>
      <c r="I1167" s="56">
        <f>J1167-H1167</f>
        <v>0</v>
      </c>
      <c r="J1167" s="56">
        <f>ROUND(F1167*G1167,2)</f>
        <v>0</v>
      </c>
      <c r="K1167" s="56">
        <v>1.2999999999999999E-4</v>
      </c>
      <c r="L1167" s="56">
        <f>F1167*K1167</f>
        <v>1.2999999999999999E-4</v>
      </c>
      <c r="M1167" s="57" t="s">
        <v>7</v>
      </c>
      <c r="N1167" s="56">
        <f>IF(M1167="5",I1167,0)</f>
        <v>0</v>
      </c>
      <c r="Y1167" s="56">
        <f>IF(AC1167=0,J1167,0)</f>
        <v>0</v>
      </c>
      <c r="Z1167" s="56">
        <f>IF(AC1167=15,J1167,0)</f>
        <v>0</v>
      </c>
      <c r="AA1167" s="56">
        <f>IF(AC1167=21,J1167,0)</f>
        <v>0</v>
      </c>
      <c r="AC1167" s="58">
        <v>21</v>
      </c>
      <c r="AD1167" s="58">
        <f>G1167*0.234411764705882</f>
        <v>0</v>
      </c>
      <c r="AE1167" s="58">
        <f>G1167*(1-0.234411764705882)</f>
        <v>0</v>
      </c>
      <c r="AL1167" s="58">
        <f>F1167*AD1167</f>
        <v>0</v>
      </c>
      <c r="AM1167" s="58">
        <f>F1167*AE1167</f>
        <v>0</v>
      </c>
      <c r="AN1167" s="59" t="s">
        <v>1617</v>
      </c>
      <c r="AO1167" s="59" t="s">
        <v>1631</v>
      </c>
      <c r="AP1167" s="47" t="s">
        <v>1643</v>
      </c>
    </row>
    <row r="1168" spans="1:42" x14ac:dyDescent="0.2">
      <c r="D1168" s="60" t="s">
        <v>1296</v>
      </c>
      <c r="F1168" s="61">
        <v>1</v>
      </c>
    </row>
    <row r="1169" spans="1:42" x14ac:dyDescent="0.2">
      <c r="A1169" s="55" t="s">
        <v>597</v>
      </c>
      <c r="B1169" s="55" t="s">
        <v>1177</v>
      </c>
      <c r="C1169" s="55" t="s">
        <v>1268</v>
      </c>
      <c r="D1169" s="165" t="s">
        <v>1722</v>
      </c>
      <c r="E1169" s="55" t="s">
        <v>1577</v>
      </c>
      <c r="F1169" s="56">
        <v>1</v>
      </c>
      <c r="G1169" s="56">
        <v>0</v>
      </c>
      <c r="H1169" s="56">
        <f>ROUND(F1169*AD1169,2)</f>
        <v>0</v>
      </c>
      <c r="I1169" s="56">
        <f>J1169-H1169</f>
        <v>0</v>
      </c>
      <c r="J1169" s="56">
        <f>ROUND(F1169*G1169,2)</f>
        <v>0</v>
      </c>
      <c r="K1169" s="56">
        <v>6.9999999999999999E-4</v>
      </c>
      <c r="L1169" s="56">
        <f>F1169*K1169</f>
        <v>6.9999999999999999E-4</v>
      </c>
      <c r="M1169" s="57" t="s">
        <v>7</v>
      </c>
      <c r="N1169" s="56">
        <f>IF(M1169="5",I1169,0)</f>
        <v>0</v>
      </c>
      <c r="Y1169" s="56">
        <f>IF(AC1169=0,J1169,0)</f>
        <v>0</v>
      </c>
      <c r="Z1169" s="56">
        <f>IF(AC1169=15,J1169,0)</f>
        <v>0</v>
      </c>
      <c r="AA1169" s="56">
        <f>IF(AC1169=21,J1169,0)</f>
        <v>0</v>
      </c>
      <c r="AC1169" s="58">
        <v>21</v>
      </c>
      <c r="AD1169" s="58">
        <f>G1169*1</f>
        <v>0</v>
      </c>
      <c r="AE1169" s="58">
        <f>G1169*(1-1)</f>
        <v>0</v>
      </c>
      <c r="AL1169" s="58">
        <f>F1169*AD1169</f>
        <v>0</v>
      </c>
      <c r="AM1169" s="58">
        <f>F1169*AE1169</f>
        <v>0</v>
      </c>
      <c r="AN1169" s="59" t="s">
        <v>1617</v>
      </c>
      <c r="AO1169" s="59" t="s">
        <v>1631</v>
      </c>
      <c r="AP1169" s="47" t="s">
        <v>1643</v>
      </c>
    </row>
    <row r="1170" spans="1:42" x14ac:dyDescent="0.2">
      <c r="D1170" s="60" t="s">
        <v>1296</v>
      </c>
      <c r="F1170" s="61">
        <v>1</v>
      </c>
    </row>
    <row r="1171" spans="1:42" x14ac:dyDescent="0.2">
      <c r="A1171" s="55" t="s">
        <v>598</v>
      </c>
      <c r="B1171" s="55" t="s">
        <v>1177</v>
      </c>
      <c r="C1171" s="55" t="s">
        <v>1209</v>
      </c>
      <c r="D1171" s="55" t="s">
        <v>1301</v>
      </c>
      <c r="E1171" s="55" t="s">
        <v>1575</v>
      </c>
      <c r="F1171" s="56">
        <v>1E-3</v>
      </c>
      <c r="G1171" s="56">
        <v>0</v>
      </c>
      <c r="H1171" s="56">
        <f>ROUND(F1171*AD1171,2)</f>
        <v>0</v>
      </c>
      <c r="I1171" s="56">
        <f>J1171-H1171</f>
        <v>0</v>
      </c>
      <c r="J1171" s="56">
        <f>ROUND(F1171*G1171,2)</f>
        <v>0</v>
      </c>
      <c r="K1171" s="56">
        <v>0</v>
      </c>
      <c r="L1171" s="56">
        <f>F1171*K1171</f>
        <v>0</v>
      </c>
      <c r="M1171" s="57" t="s">
        <v>11</v>
      </c>
      <c r="N1171" s="56">
        <f>IF(M1171="5",I1171,0)</f>
        <v>0</v>
      </c>
      <c r="Y1171" s="56">
        <f>IF(AC1171=0,J1171,0)</f>
        <v>0</v>
      </c>
      <c r="Z1171" s="56">
        <f>IF(AC1171=15,J1171,0)</f>
        <v>0</v>
      </c>
      <c r="AA1171" s="56">
        <f>IF(AC1171=21,J1171,0)</f>
        <v>0</v>
      </c>
      <c r="AC1171" s="58">
        <v>21</v>
      </c>
      <c r="AD1171" s="58">
        <f>G1171*0</f>
        <v>0</v>
      </c>
      <c r="AE1171" s="58">
        <f>G1171*(1-0)</f>
        <v>0</v>
      </c>
      <c r="AL1171" s="58">
        <f>F1171*AD1171</f>
        <v>0</v>
      </c>
      <c r="AM1171" s="58">
        <f>F1171*AE1171</f>
        <v>0</v>
      </c>
      <c r="AN1171" s="59" t="s">
        <v>1617</v>
      </c>
      <c r="AO1171" s="59" t="s">
        <v>1631</v>
      </c>
      <c r="AP1171" s="47" t="s">
        <v>1643</v>
      </c>
    </row>
    <row r="1172" spans="1:42" x14ac:dyDescent="0.2">
      <c r="A1172" s="52"/>
      <c r="B1172" s="53" t="s">
        <v>1177</v>
      </c>
      <c r="C1172" s="53" t="s">
        <v>765</v>
      </c>
      <c r="D1172" s="248" t="s">
        <v>1304</v>
      </c>
      <c r="E1172" s="249"/>
      <c r="F1172" s="249"/>
      <c r="G1172" s="249"/>
      <c r="H1172" s="54">
        <f>SUM(H1173:H1179)</f>
        <v>0</v>
      </c>
      <c r="I1172" s="54">
        <f>SUM(I1173:I1179)</f>
        <v>0</v>
      </c>
      <c r="J1172" s="54">
        <f>H1172+I1172</f>
        <v>0</v>
      </c>
      <c r="K1172" s="47"/>
      <c r="L1172" s="54">
        <f>SUM(L1173:L1179)</f>
        <v>5.6483999999999999E-2</v>
      </c>
      <c r="O1172" s="54">
        <f>IF(P1172="PR",J1172,SUM(N1173:N1179))</f>
        <v>0</v>
      </c>
      <c r="P1172" s="47" t="s">
        <v>1602</v>
      </c>
      <c r="Q1172" s="54">
        <f>IF(P1172="HS",H1172,0)</f>
        <v>0</v>
      </c>
      <c r="R1172" s="54">
        <f>IF(P1172="HS",I1172-O1172,0)</f>
        <v>0</v>
      </c>
      <c r="S1172" s="54">
        <f>IF(P1172="PS",H1172,0)</f>
        <v>0</v>
      </c>
      <c r="T1172" s="54">
        <f>IF(P1172="PS",I1172-O1172,0)</f>
        <v>0</v>
      </c>
      <c r="U1172" s="54">
        <f>IF(P1172="MP",H1172,0)</f>
        <v>0</v>
      </c>
      <c r="V1172" s="54">
        <f>IF(P1172="MP",I1172-O1172,0)</f>
        <v>0</v>
      </c>
      <c r="W1172" s="54">
        <f>IF(P1172="OM",H1172,0)</f>
        <v>0</v>
      </c>
      <c r="X1172" s="47" t="s">
        <v>1177</v>
      </c>
      <c r="AH1172" s="54">
        <f>SUM(Y1173:Y1179)</f>
        <v>0</v>
      </c>
      <c r="AI1172" s="54">
        <f>SUM(Z1173:Z1179)</f>
        <v>0</v>
      </c>
      <c r="AJ1172" s="54">
        <f>SUM(AA1173:AA1179)</f>
        <v>0</v>
      </c>
    </row>
    <row r="1173" spans="1:42" x14ac:dyDescent="0.2">
      <c r="A1173" s="55" t="s">
        <v>599</v>
      </c>
      <c r="B1173" s="55" t="s">
        <v>1177</v>
      </c>
      <c r="C1173" s="55" t="s">
        <v>1210</v>
      </c>
      <c r="D1173" s="166" t="s">
        <v>1723</v>
      </c>
      <c r="E1173" s="55" t="s">
        <v>1574</v>
      </c>
      <c r="F1173" s="56">
        <v>2.68</v>
      </c>
      <c r="G1173" s="56">
        <v>0</v>
      </c>
      <c r="H1173" s="56">
        <f>ROUND(F1173*AD1173,2)</f>
        <v>0</v>
      </c>
      <c r="I1173" s="56">
        <f>J1173-H1173</f>
        <v>0</v>
      </c>
      <c r="J1173" s="56">
        <f>ROUND(F1173*G1173,2)</f>
        <v>0</v>
      </c>
      <c r="K1173" s="56">
        <v>3.5000000000000001E-3</v>
      </c>
      <c r="L1173" s="56">
        <f>F1173*K1173</f>
        <v>9.3800000000000012E-3</v>
      </c>
      <c r="M1173" s="57" t="s">
        <v>7</v>
      </c>
      <c r="N1173" s="56">
        <f>IF(M1173="5",I1173,0)</f>
        <v>0</v>
      </c>
      <c r="Y1173" s="56">
        <f>IF(AC1173=0,J1173,0)</f>
        <v>0</v>
      </c>
      <c r="Z1173" s="56">
        <f>IF(AC1173=15,J1173,0)</f>
        <v>0</v>
      </c>
      <c r="AA1173" s="56">
        <f>IF(AC1173=21,J1173,0)</f>
        <v>0</v>
      </c>
      <c r="AC1173" s="58">
        <v>21</v>
      </c>
      <c r="AD1173" s="58">
        <f>G1173*0.372054263565891</f>
        <v>0</v>
      </c>
      <c r="AE1173" s="58">
        <f>G1173*(1-0.372054263565891)</f>
        <v>0</v>
      </c>
      <c r="AL1173" s="58">
        <f>F1173*AD1173</f>
        <v>0</v>
      </c>
      <c r="AM1173" s="58">
        <f>F1173*AE1173</f>
        <v>0</v>
      </c>
      <c r="AN1173" s="59" t="s">
        <v>1618</v>
      </c>
      <c r="AO1173" s="59" t="s">
        <v>1632</v>
      </c>
      <c r="AP1173" s="47" t="s">
        <v>1643</v>
      </c>
    </row>
    <row r="1174" spans="1:42" x14ac:dyDescent="0.2">
      <c r="D1174" s="60" t="s">
        <v>1495</v>
      </c>
      <c r="F1174" s="61">
        <v>2.68</v>
      </c>
    </row>
    <row r="1175" spans="1:42" x14ac:dyDescent="0.2">
      <c r="A1175" s="55" t="s">
        <v>600</v>
      </c>
      <c r="B1175" s="55" t="s">
        <v>1177</v>
      </c>
      <c r="C1175" s="55" t="s">
        <v>1211</v>
      </c>
      <c r="D1175" s="55" t="s">
        <v>1306</v>
      </c>
      <c r="E1175" s="55" t="s">
        <v>1574</v>
      </c>
      <c r="F1175" s="56">
        <v>2.68</v>
      </c>
      <c r="G1175" s="56">
        <v>0</v>
      </c>
      <c r="H1175" s="56">
        <f>ROUND(F1175*AD1175,2)</f>
        <v>0</v>
      </c>
      <c r="I1175" s="56">
        <f>J1175-H1175</f>
        <v>0</v>
      </c>
      <c r="J1175" s="56">
        <f>ROUND(F1175*G1175,2)</f>
        <v>0</v>
      </c>
      <c r="K1175" s="56">
        <v>8.0000000000000004E-4</v>
      </c>
      <c r="L1175" s="56">
        <f>F1175*K1175</f>
        <v>2.1440000000000001E-3</v>
      </c>
      <c r="M1175" s="57" t="s">
        <v>7</v>
      </c>
      <c r="N1175" s="56">
        <f>IF(M1175="5",I1175,0)</f>
        <v>0</v>
      </c>
      <c r="Y1175" s="56">
        <f>IF(AC1175=0,J1175,0)</f>
        <v>0</v>
      </c>
      <c r="Z1175" s="56">
        <f>IF(AC1175=15,J1175,0)</f>
        <v>0</v>
      </c>
      <c r="AA1175" s="56">
        <f>IF(AC1175=21,J1175,0)</f>
        <v>0</v>
      </c>
      <c r="AC1175" s="58">
        <v>21</v>
      </c>
      <c r="AD1175" s="58">
        <f>G1175*1</f>
        <v>0</v>
      </c>
      <c r="AE1175" s="58">
        <f>G1175*(1-1)</f>
        <v>0</v>
      </c>
      <c r="AL1175" s="58">
        <f>F1175*AD1175</f>
        <v>0</v>
      </c>
      <c r="AM1175" s="58">
        <f>F1175*AE1175</f>
        <v>0</v>
      </c>
      <c r="AN1175" s="59" t="s">
        <v>1618</v>
      </c>
      <c r="AO1175" s="59" t="s">
        <v>1632</v>
      </c>
      <c r="AP1175" s="47" t="s">
        <v>1643</v>
      </c>
    </row>
    <row r="1176" spans="1:42" x14ac:dyDescent="0.2">
      <c r="D1176" s="60" t="s">
        <v>1472</v>
      </c>
      <c r="F1176" s="61">
        <v>2.68</v>
      </c>
    </row>
    <row r="1177" spans="1:42" x14ac:dyDescent="0.2">
      <c r="A1177" s="62" t="s">
        <v>601</v>
      </c>
      <c r="B1177" s="62" t="s">
        <v>1177</v>
      </c>
      <c r="C1177" s="62" t="s">
        <v>1273</v>
      </c>
      <c r="D1177" s="167" t="s">
        <v>1724</v>
      </c>
      <c r="E1177" s="62" t="s">
        <v>1574</v>
      </c>
      <c r="F1177" s="63">
        <v>2.81</v>
      </c>
      <c r="G1177" s="63">
        <v>0</v>
      </c>
      <c r="H1177" s="63">
        <f>ROUND(F1177*AD1177,2)</f>
        <v>0</v>
      </c>
      <c r="I1177" s="63">
        <f>J1177-H1177</f>
        <v>0</v>
      </c>
      <c r="J1177" s="63">
        <f>ROUND(F1177*G1177,2)</f>
        <v>0</v>
      </c>
      <c r="K1177" s="63">
        <v>1.6E-2</v>
      </c>
      <c r="L1177" s="63">
        <f>F1177*K1177</f>
        <v>4.496E-2</v>
      </c>
      <c r="M1177" s="64" t="s">
        <v>1598</v>
      </c>
      <c r="N1177" s="63">
        <f>IF(M1177="5",I1177,0)</f>
        <v>0</v>
      </c>
      <c r="Y1177" s="63">
        <f>IF(AC1177=0,J1177,0)</f>
        <v>0</v>
      </c>
      <c r="Z1177" s="63">
        <f>IF(AC1177=15,J1177,0)</f>
        <v>0</v>
      </c>
      <c r="AA1177" s="63">
        <f>IF(AC1177=21,J1177,0)</f>
        <v>0</v>
      </c>
      <c r="AC1177" s="58">
        <v>21</v>
      </c>
      <c r="AD1177" s="58">
        <f>G1177*1</f>
        <v>0</v>
      </c>
      <c r="AE1177" s="58">
        <f>G1177*(1-1)</f>
        <v>0</v>
      </c>
      <c r="AL1177" s="58">
        <f>F1177*AD1177</f>
        <v>0</v>
      </c>
      <c r="AM1177" s="58">
        <f>F1177*AE1177</f>
        <v>0</v>
      </c>
      <c r="AN1177" s="59" t="s">
        <v>1618</v>
      </c>
      <c r="AO1177" s="59" t="s">
        <v>1632</v>
      </c>
      <c r="AP1177" s="47" t="s">
        <v>1643</v>
      </c>
    </row>
    <row r="1178" spans="1:42" x14ac:dyDescent="0.2">
      <c r="D1178" s="60" t="s">
        <v>1480</v>
      </c>
      <c r="F1178" s="61">
        <v>2.81</v>
      </c>
    </row>
    <row r="1179" spans="1:42" x14ac:dyDescent="0.2">
      <c r="A1179" s="55" t="s">
        <v>602</v>
      </c>
      <c r="B1179" s="55" t="s">
        <v>1177</v>
      </c>
      <c r="C1179" s="55" t="s">
        <v>1213</v>
      </c>
      <c r="D1179" s="55" t="s">
        <v>1308</v>
      </c>
      <c r="E1179" s="55" t="s">
        <v>1575</v>
      </c>
      <c r="F1179" s="56">
        <v>0.06</v>
      </c>
      <c r="G1179" s="56">
        <v>0</v>
      </c>
      <c r="H1179" s="56">
        <f>ROUND(F1179*AD1179,2)</f>
        <v>0</v>
      </c>
      <c r="I1179" s="56">
        <f>J1179-H1179</f>
        <v>0</v>
      </c>
      <c r="J1179" s="56">
        <f>ROUND(F1179*G1179,2)</f>
        <v>0</v>
      </c>
      <c r="K1179" s="56">
        <v>0</v>
      </c>
      <c r="L1179" s="56">
        <f>F1179*K1179</f>
        <v>0</v>
      </c>
      <c r="M1179" s="57" t="s">
        <v>11</v>
      </c>
      <c r="N1179" s="56">
        <f>IF(M1179="5",I1179,0)</f>
        <v>0</v>
      </c>
      <c r="Y1179" s="56">
        <f>IF(AC1179=0,J1179,0)</f>
        <v>0</v>
      </c>
      <c r="Z1179" s="56">
        <f>IF(AC1179=15,J1179,0)</f>
        <v>0</v>
      </c>
      <c r="AA1179" s="56">
        <f>IF(AC1179=21,J1179,0)</f>
        <v>0</v>
      </c>
      <c r="AC1179" s="58">
        <v>21</v>
      </c>
      <c r="AD1179" s="58">
        <f>G1179*0</f>
        <v>0</v>
      </c>
      <c r="AE1179" s="58">
        <f>G1179*(1-0)</f>
        <v>0</v>
      </c>
      <c r="AL1179" s="58">
        <f>F1179*AD1179</f>
        <v>0</v>
      </c>
      <c r="AM1179" s="58">
        <f>F1179*AE1179</f>
        <v>0</v>
      </c>
      <c r="AN1179" s="59" t="s">
        <v>1618</v>
      </c>
      <c r="AO1179" s="59" t="s">
        <v>1632</v>
      </c>
      <c r="AP1179" s="47" t="s">
        <v>1643</v>
      </c>
    </row>
    <row r="1180" spans="1:42" x14ac:dyDescent="0.2">
      <c r="D1180" s="60" t="s">
        <v>1501</v>
      </c>
      <c r="F1180" s="61">
        <v>0.06</v>
      </c>
    </row>
    <row r="1181" spans="1:42" x14ac:dyDescent="0.2">
      <c r="A1181" s="52"/>
      <c r="B1181" s="53" t="s">
        <v>1177</v>
      </c>
      <c r="C1181" s="53" t="s">
        <v>775</v>
      </c>
      <c r="D1181" s="248" t="s">
        <v>1310</v>
      </c>
      <c r="E1181" s="249"/>
      <c r="F1181" s="249"/>
      <c r="G1181" s="249"/>
      <c r="H1181" s="54">
        <f>SUM(H1182:H1202)</f>
        <v>0</v>
      </c>
      <c r="I1181" s="54">
        <f>SUM(I1182:I1202)</f>
        <v>0</v>
      </c>
      <c r="J1181" s="54">
        <f>H1181+I1181</f>
        <v>0</v>
      </c>
      <c r="K1181" s="47"/>
      <c r="L1181" s="54">
        <f>SUM(L1182:L1202)</f>
        <v>0.38326759999999999</v>
      </c>
      <c r="O1181" s="54">
        <f>IF(P1181="PR",J1181,SUM(N1182:N1202))</f>
        <v>0</v>
      </c>
      <c r="P1181" s="47" t="s">
        <v>1602</v>
      </c>
      <c r="Q1181" s="54">
        <f>IF(P1181="HS",H1181,0)</f>
        <v>0</v>
      </c>
      <c r="R1181" s="54">
        <f>IF(P1181="HS",I1181-O1181,0)</f>
        <v>0</v>
      </c>
      <c r="S1181" s="54">
        <f>IF(P1181="PS",H1181,0)</f>
        <v>0</v>
      </c>
      <c r="T1181" s="54">
        <f>IF(P1181="PS",I1181-O1181,0)</f>
        <v>0</v>
      </c>
      <c r="U1181" s="54">
        <f>IF(P1181="MP",H1181,0)</f>
        <v>0</v>
      </c>
      <c r="V1181" s="54">
        <f>IF(P1181="MP",I1181-O1181,0)</f>
        <v>0</v>
      </c>
      <c r="W1181" s="54">
        <f>IF(P1181="OM",H1181,0)</f>
        <v>0</v>
      </c>
      <c r="X1181" s="47" t="s">
        <v>1177</v>
      </c>
      <c r="AH1181" s="54">
        <f>SUM(Y1182:Y1202)</f>
        <v>0</v>
      </c>
      <c r="AI1181" s="54">
        <f>SUM(Z1182:Z1202)</f>
        <v>0</v>
      </c>
      <c r="AJ1181" s="54">
        <f>SUM(AA1182:AA1202)</f>
        <v>0</v>
      </c>
    </row>
    <row r="1182" spans="1:42" x14ac:dyDescent="0.2">
      <c r="A1182" s="55" t="s">
        <v>603</v>
      </c>
      <c r="B1182" s="55" t="s">
        <v>1177</v>
      </c>
      <c r="C1182" s="55" t="s">
        <v>1214</v>
      </c>
      <c r="D1182" s="55" t="s">
        <v>1311</v>
      </c>
      <c r="E1182" s="55" t="s">
        <v>1574</v>
      </c>
      <c r="F1182" s="56">
        <v>18.13</v>
      </c>
      <c r="G1182" s="56">
        <v>0</v>
      </c>
      <c r="H1182" s="56">
        <f>ROUND(F1182*AD1182,2)</f>
        <v>0</v>
      </c>
      <c r="I1182" s="56">
        <f>J1182-H1182</f>
        <v>0</v>
      </c>
      <c r="J1182" s="56">
        <f>ROUND(F1182*G1182,2)</f>
        <v>0</v>
      </c>
      <c r="K1182" s="56">
        <v>0</v>
      </c>
      <c r="L1182" s="56">
        <f>F1182*K1182</f>
        <v>0</v>
      </c>
      <c r="M1182" s="57" t="s">
        <v>7</v>
      </c>
      <c r="N1182" s="56">
        <f>IF(M1182="5",I1182,0)</f>
        <v>0</v>
      </c>
      <c r="Y1182" s="56">
        <f>IF(AC1182=0,J1182,0)</f>
        <v>0</v>
      </c>
      <c r="Z1182" s="56">
        <f>IF(AC1182=15,J1182,0)</f>
        <v>0</v>
      </c>
      <c r="AA1182" s="56">
        <f>IF(AC1182=21,J1182,0)</f>
        <v>0</v>
      </c>
      <c r="AC1182" s="58">
        <v>21</v>
      </c>
      <c r="AD1182" s="58">
        <f>G1182*0.334494773519164</f>
        <v>0</v>
      </c>
      <c r="AE1182" s="58">
        <f>G1182*(1-0.334494773519164)</f>
        <v>0</v>
      </c>
      <c r="AL1182" s="58">
        <f>F1182*AD1182</f>
        <v>0</v>
      </c>
      <c r="AM1182" s="58">
        <f>F1182*AE1182</f>
        <v>0</v>
      </c>
      <c r="AN1182" s="59" t="s">
        <v>1619</v>
      </c>
      <c r="AO1182" s="59" t="s">
        <v>1633</v>
      </c>
      <c r="AP1182" s="47" t="s">
        <v>1643</v>
      </c>
    </row>
    <row r="1183" spans="1:42" x14ac:dyDescent="0.2">
      <c r="D1183" s="60" t="s">
        <v>1482</v>
      </c>
      <c r="F1183" s="61">
        <v>18.13</v>
      </c>
    </row>
    <row r="1184" spans="1:42" x14ac:dyDescent="0.2">
      <c r="A1184" s="55" t="s">
        <v>604</v>
      </c>
      <c r="B1184" s="55" t="s">
        <v>1177</v>
      </c>
      <c r="C1184" s="55" t="s">
        <v>1215</v>
      </c>
      <c r="D1184" s="55" t="s">
        <v>1727</v>
      </c>
      <c r="E1184" s="55" t="s">
        <v>1574</v>
      </c>
      <c r="F1184" s="56">
        <v>18.13</v>
      </c>
      <c r="G1184" s="56">
        <v>0</v>
      </c>
      <c r="H1184" s="56">
        <f>ROUND(F1184*AD1184,2)</f>
        <v>0</v>
      </c>
      <c r="I1184" s="56">
        <f>J1184-H1184</f>
        <v>0</v>
      </c>
      <c r="J1184" s="56">
        <f>ROUND(F1184*G1184,2)</f>
        <v>0</v>
      </c>
      <c r="K1184" s="56">
        <v>1.1E-4</v>
      </c>
      <c r="L1184" s="56">
        <f>F1184*K1184</f>
        <v>1.9943000000000001E-3</v>
      </c>
      <c r="M1184" s="57" t="s">
        <v>7</v>
      </c>
      <c r="N1184" s="56">
        <f>IF(M1184="5",I1184,0)</f>
        <v>0</v>
      </c>
      <c r="Y1184" s="56">
        <f>IF(AC1184=0,J1184,0)</f>
        <v>0</v>
      </c>
      <c r="Z1184" s="56">
        <f>IF(AC1184=15,J1184,0)</f>
        <v>0</v>
      </c>
      <c r="AA1184" s="56">
        <f>IF(AC1184=21,J1184,0)</f>
        <v>0</v>
      </c>
      <c r="AC1184" s="58">
        <v>21</v>
      </c>
      <c r="AD1184" s="58">
        <f>G1184*0.75</f>
        <v>0</v>
      </c>
      <c r="AE1184" s="58">
        <f>G1184*(1-0.75)</f>
        <v>0</v>
      </c>
      <c r="AL1184" s="58">
        <f>F1184*AD1184</f>
        <v>0</v>
      </c>
      <c r="AM1184" s="58">
        <f>F1184*AE1184</f>
        <v>0</v>
      </c>
      <c r="AN1184" s="59" t="s">
        <v>1619</v>
      </c>
      <c r="AO1184" s="59" t="s">
        <v>1633</v>
      </c>
      <c r="AP1184" s="47" t="s">
        <v>1643</v>
      </c>
    </row>
    <row r="1185" spans="1:42" x14ac:dyDescent="0.2">
      <c r="D1185" s="60" t="s">
        <v>1483</v>
      </c>
      <c r="F1185" s="61">
        <v>18.13</v>
      </c>
    </row>
    <row r="1186" spans="1:42" x14ac:dyDescent="0.2">
      <c r="A1186" s="55" t="s">
        <v>605</v>
      </c>
      <c r="B1186" s="55" t="s">
        <v>1177</v>
      </c>
      <c r="C1186" s="55" t="s">
        <v>1216</v>
      </c>
      <c r="D1186" s="168" t="s">
        <v>1725</v>
      </c>
      <c r="E1186" s="55" t="s">
        <v>1574</v>
      </c>
      <c r="F1186" s="56">
        <v>18.13</v>
      </c>
      <c r="G1186" s="56">
        <v>0</v>
      </c>
      <c r="H1186" s="56">
        <f>ROUND(F1186*AD1186,2)</f>
        <v>0</v>
      </c>
      <c r="I1186" s="56">
        <f>J1186-H1186</f>
        <v>0</v>
      </c>
      <c r="J1186" s="56">
        <f>ROUND(F1186*G1186,2)</f>
        <v>0</v>
      </c>
      <c r="K1186" s="56">
        <v>3.5000000000000001E-3</v>
      </c>
      <c r="L1186" s="56">
        <f>F1186*K1186</f>
        <v>6.3454999999999998E-2</v>
      </c>
      <c r="M1186" s="57" t="s">
        <v>7</v>
      </c>
      <c r="N1186" s="56">
        <f>IF(M1186="5",I1186,0)</f>
        <v>0</v>
      </c>
      <c r="Y1186" s="56">
        <f>IF(AC1186=0,J1186,0)</f>
        <v>0</v>
      </c>
      <c r="Z1186" s="56">
        <f>IF(AC1186=15,J1186,0)</f>
        <v>0</v>
      </c>
      <c r="AA1186" s="56">
        <f>IF(AC1186=21,J1186,0)</f>
        <v>0</v>
      </c>
      <c r="AC1186" s="58">
        <v>21</v>
      </c>
      <c r="AD1186" s="58">
        <f>G1186*0.315275310834813</f>
        <v>0</v>
      </c>
      <c r="AE1186" s="58">
        <f>G1186*(1-0.315275310834813)</f>
        <v>0</v>
      </c>
      <c r="AL1186" s="58">
        <f>F1186*AD1186</f>
        <v>0</v>
      </c>
      <c r="AM1186" s="58">
        <f>F1186*AE1186</f>
        <v>0</v>
      </c>
      <c r="AN1186" s="59" t="s">
        <v>1619</v>
      </c>
      <c r="AO1186" s="59" t="s">
        <v>1633</v>
      </c>
      <c r="AP1186" s="47" t="s">
        <v>1643</v>
      </c>
    </row>
    <row r="1187" spans="1:42" x14ac:dyDescent="0.2">
      <c r="D1187" s="60" t="s">
        <v>1483</v>
      </c>
      <c r="F1187" s="61">
        <v>18.13</v>
      </c>
    </row>
    <row r="1188" spans="1:42" x14ac:dyDescent="0.2">
      <c r="A1188" s="62" t="s">
        <v>606</v>
      </c>
      <c r="B1188" s="62" t="s">
        <v>1177</v>
      </c>
      <c r="C1188" s="62" t="s">
        <v>1217</v>
      </c>
      <c r="D1188" s="169" t="s">
        <v>1726</v>
      </c>
      <c r="E1188" s="62" t="s">
        <v>1574</v>
      </c>
      <c r="F1188" s="63">
        <v>19.04</v>
      </c>
      <c r="G1188" s="63">
        <v>0</v>
      </c>
      <c r="H1188" s="63">
        <f>ROUND(F1188*AD1188,2)</f>
        <v>0</v>
      </c>
      <c r="I1188" s="63">
        <f>J1188-H1188</f>
        <v>0</v>
      </c>
      <c r="J1188" s="63">
        <f>ROUND(F1188*G1188,2)</f>
        <v>0</v>
      </c>
      <c r="K1188" s="63">
        <v>1.6E-2</v>
      </c>
      <c r="L1188" s="63">
        <f>F1188*K1188</f>
        <v>0.30463999999999997</v>
      </c>
      <c r="M1188" s="64" t="s">
        <v>1598</v>
      </c>
      <c r="N1188" s="63">
        <f>IF(M1188="5",I1188,0)</f>
        <v>0</v>
      </c>
      <c r="Y1188" s="63">
        <f>IF(AC1188=0,J1188,0)</f>
        <v>0</v>
      </c>
      <c r="Z1188" s="63">
        <f>IF(AC1188=15,J1188,0)</f>
        <v>0</v>
      </c>
      <c r="AA1188" s="63">
        <f>IF(AC1188=21,J1188,0)</f>
        <v>0</v>
      </c>
      <c r="AC1188" s="58">
        <v>21</v>
      </c>
      <c r="AD1188" s="58">
        <f>G1188*1</f>
        <v>0</v>
      </c>
      <c r="AE1188" s="58">
        <f>G1188*(1-1)</f>
        <v>0</v>
      </c>
      <c r="AL1188" s="58">
        <f>F1188*AD1188</f>
        <v>0</v>
      </c>
      <c r="AM1188" s="58">
        <f>F1188*AE1188</f>
        <v>0</v>
      </c>
      <c r="AN1188" s="59" t="s">
        <v>1619</v>
      </c>
      <c r="AO1188" s="59" t="s">
        <v>1633</v>
      </c>
      <c r="AP1188" s="47" t="s">
        <v>1643</v>
      </c>
    </row>
    <row r="1189" spans="1:42" x14ac:dyDescent="0.2">
      <c r="D1189" s="60" t="s">
        <v>1484</v>
      </c>
      <c r="F1189" s="61">
        <v>19.04</v>
      </c>
    </row>
    <row r="1190" spans="1:42" x14ac:dyDescent="0.2">
      <c r="A1190" s="55" t="s">
        <v>607</v>
      </c>
      <c r="B1190" s="55" t="s">
        <v>1177</v>
      </c>
      <c r="C1190" s="55" t="s">
        <v>1218</v>
      </c>
      <c r="D1190" s="55" t="s">
        <v>1314</v>
      </c>
      <c r="E1190" s="55" t="s">
        <v>1574</v>
      </c>
      <c r="F1190" s="56">
        <v>18.13</v>
      </c>
      <c r="G1190" s="56">
        <v>0</v>
      </c>
      <c r="H1190" s="56">
        <f>ROUND(F1190*AD1190,2)</f>
        <v>0</v>
      </c>
      <c r="I1190" s="56">
        <f>J1190-H1190</f>
        <v>0</v>
      </c>
      <c r="J1190" s="56">
        <f>ROUND(F1190*G1190,2)</f>
        <v>0</v>
      </c>
      <c r="K1190" s="56">
        <v>1.1E-4</v>
      </c>
      <c r="L1190" s="56">
        <f>F1190*K1190</f>
        <v>1.9943000000000001E-3</v>
      </c>
      <c r="M1190" s="57" t="s">
        <v>7</v>
      </c>
      <c r="N1190" s="56">
        <f>IF(M1190="5",I1190,0)</f>
        <v>0</v>
      </c>
      <c r="Y1190" s="56">
        <f>IF(AC1190=0,J1190,0)</f>
        <v>0</v>
      </c>
      <c r="Z1190" s="56">
        <f>IF(AC1190=15,J1190,0)</f>
        <v>0</v>
      </c>
      <c r="AA1190" s="56">
        <f>IF(AC1190=21,J1190,0)</f>
        <v>0</v>
      </c>
      <c r="AC1190" s="58">
        <v>21</v>
      </c>
      <c r="AD1190" s="58">
        <f>G1190*1</f>
        <v>0</v>
      </c>
      <c r="AE1190" s="58">
        <f>G1190*(1-1)</f>
        <v>0</v>
      </c>
      <c r="AL1190" s="58">
        <f>F1190*AD1190</f>
        <v>0</v>
      </c>
      <c r="AM1190" s="58">
        <f>F1190*AE1190</f>
        <v>0</v>
      </c>
      <c r="AN1190" s="59" t="s">
        <v>1619</v>
      </c>
      <c r="AO1190" s="59" t="s">
        <v>1633</v>
      </c>
      <c r="AP1190" s="47" t="s">
        <v>1643</v>
      </c>
    </row>
    <row r="1191" spans="1:42" x14ac:dyDescent="0.2">
      <c r="D1191" s="60" t="s">
        <v>1483</v>
      </c>
      <c r="F1191" s="61">
        <v>18.13</v>
      </c>
    </row>
    <row r="1192" spans="1:42" x14ac:dyDescent="0.2">
      <c r="A1192" s="55" t="s">
        <v>608</v>
      </c>
      <c r="B1192" s="55" t="s">
        <v>1177</v>
      </c>
      <c r="C1192" s="55" t="s">
        <v>1219</v>
      </c>
      <c r="D1192" s="55" t="s">
        <v>1315</v>
      </c>
      <c r="E1192" s="55" t="s">
        <v>1579</v>
      </c>
      <c r="F1192" s="56">
        <v>35.5</v>
      </c>
      <c r="G1192" s="56">
        <v>0</v>
      </c>
      <c r="H1192" s="56">
        <f>ROUND(F1192*AD1192,2)</f>
        <v>0</v>
      </c>
      <c r="I1192" s="56">
        <f>J1192-H1192</f>
        <v>0</v>
      </c>
      <c r="J1192" s="56">
        <f>ROUND(F1192*G1192,2)</f>
        <v>0</v>
      </c>
      <c r="K1192" s="56">
        <v>0</v>
      </c>
      <c r="L1192" s="56">
        <f>F1192*K1192</f>
        <v>0</v>
      </c>
      <c r="M1192" s="57" t="s">
        <v>7</v>
      </c>
      <c r="N1192" s="56">
        <f>IF(M1192="5",I1192,0)</f>
        <v>0</v>
      </c>
      <c r="Y1192" s="56">
        <f>IF(AC1192=0,J1192,0)</f>
        <v>0</v>
      </c>
      <c r="Z1192" s="56">
        <f>IF(AC1192=15,J1192,0)</f>
        <v>0</v>
      </c>
      <c r="AA1192" s="56">
        <f>IF(AC1192=21,J1192,0)</f>
        <v>0</v>
      </c>
      <c r="AC1192" s="58">
        <v>21</v>
      </c>
      <c r="AD1192" s="58">
        <f>G1192*0</f>
        <v>0</v>
      </c>
      <c r="AE1192" s="58">
        <f>G1192*(1-0)</f>
        <v>0</v>
      </c>
      <c r="AL1192" s="58">
        <f>F1192*AD1192</f>
        <v>0</v>
      </c>
      <c r="AM1192" s="58">
        <f>F1192*AE1192</f>
        <v>0</v>
      </c>
      <c r="AN1192" s="59" t="s">
        <v>1619</v>
      </c>
      <c r="AO1192" s="59" t="s">
        <v>1633</v>
      </c>
      <c r="AP1192" s="47" t="s">
        <v>1643</v>
      </c>
    </row>
    <row r="1193" spans="1:42" x14ac:dyDescent="0.2">
      <c r="D1193" s="60" t="s">
        <v>1485</v>
      </c>
      <c r="F1193" s="61">
        <v>21.2</v>
      </c>
    </row>
    <row r="1194" spans="1:42" x14ac:dyDescent="0.2">
      <c r="D1194" s="60" t="s">
        <v>1486</v>
      </c>
      <c r="F1194" s="61">
        <v>9.5</v>
      </c>
    </row>
    <row r="1195" spans="1:42" x14ac:dyDescent="0.2">
      <c r="D1195" s="60" t="s">
        <v>1444</v>
      </c>
      <c r="F1195" s="61">
        <v>4.8</v>
      </c>
    </row>
    <row r="1196" spans="1:42" x14ac:dyDescent="0.2">
      <c r="A1196" s="55" t="s">
        <v>609</v>
      </c>
      <c r="B1196" s="55" t="s">
        <v>1177</v>
      </c>
      <c r="C1196" s="55" t="s">
        <v>1221</v>
      </c>
      <c r="D1196" s="55" t="s">
        <v>1321</v>
      </c>
      <c r="E1196" s="55" t="s">
        <v>1579</v>
      </c>
      <c r="F1196" s="56">
        <v>22.26</v>
      </c>
      <c r="G1196" s="56">
        <v>0</v>
      </c>
      <c r="H1196" s="56">
        <f>ROUND(F1196*AD1196,2)</f>
        <v>0</v>
      </c>
      <c r="I1196" s="56">
        <f>J1196-H1196</f>
        <v>0</v>
      </c>
      <c r="J1196" s="56">
        <f>ROUND(F1196*G1196,2)</f>
        <v>0</v>
      </c>
      <c r="K1196" s="56">
        <v>2.9999999999999997E-4</v>
      </c>
      <c r="L1196" s="56">
        <f>F1196*K1196</f>
        <v>6.6779999999999999E-3</v>
      </c>
      <c r="M1196" s="57" t="s">
        <v>7</v>
      </c>
      <c r="N1196" s="56">
        <f>IF(M1196="5",I1196,0)</f>
        <v>0</v>
      </c>
      <c r="Y1196" s="56">
        <f>IF(AC1196=0,J1196,0)</f>
        <v>0</v>
      </c>
      <c r="Z1196" s="56">
        <f>IF(AC1196=15,J1196,0)</f>
        <v>0</v>
      </c>
      <c r="AA1196" s="56">
        <f>IF(AC1196=21,J1196,0)</f>
        <v>0</v>
      </c>
      <c r="AC1196" s="58">
        <v>21</v>
      </c>
      <c r="AD1196" s="58">
        <f>G1196*1</f>
        <v>0</v>
      </c>
      <c r="AE1196" s="58">
        <f>G1196*(1-1)</f>
        <v>0</v>
      </c>
      <c r="AL1196" s="58">
        <f>F1196*AD1196</f>
        <v>0</v>
      </c>
      <c r="AM1196" s="58">
        <f>F1196*AE1196</f>
        <v>0</v>
      </c>
      <c r="AN1196" s="59" t="s">
        <v>1619</v>
      </c>
      <c r="AO1196" s="59" t="s">
        <v>1633</v>
      </c>
      <c r="AP1196" s="47" t="s">
        <v>1643</v>
      </c>
    </row>
    <row r="1197" spans="1:42" x14ac:dyDescent="0.2">
      <c r="D1197" s="60" t="s">
        <v>1498</v>
      </c>
      <c r="F1197" s="61">
        <v>22.26</v>
      </c>
    </row>
    <row r="1198" spans="1:42" x14ac:dyDescent="0.2">
      <c r="A1198" s="55" t="s">
        <v>610</v>
      </c>
      <c r="B1198" s="55" t="s">
        <v>1177</v>
      </c>
      <c r="C1198" s="55" t="s">
        <v>1222</v>
      </c>
      <c r="D1198" s="55" t="s">
        <v>1323</v>
      </c>
      <c r="E1198" s="55" t="s">
        <v>1579</v>
      </c>
      <c r="F1198" s="56">
        <v>5.04</v>
      </c>
      <c r="G1198" s="56">
        <v>0</v>
      </c>
      <c r="H1198" s="56">
        <f>ROUND(F1198*AD1198,2)</f>
        <v>0</v>
      </c>
      <c r="I1198" s="56">
        <f>J1198-H1198</f>
        <v>0</v>
      </c>
      <c r="J1198" s="56">
        <f>ROUND(F1198*G1198,2)</f>
        <v>0</v>
      </c>
      <c r="K1198" s="56">
        <v>2.9999999999999997E-4</v>
      </c>
      <c r="L1198" s="56">
        <f>F1198*K1198</f>
        <v>1.5119999999999999E-3</v>
      </c>
      <c r="M1198" s="57" t="s">
        <v>7</v>
      </c>
      <c r="N1198" s="56">
        <f>IF(M1198="5",I1198,0)</f>
        <v>0</v>
      </c>
      <c r="Y1198" s="56">
        <f>IF(AC1198=0,J1198,0)</f>
        <v>0</v>
      </c>
      <c r="Z1198" s="56">
        <f>IF(AC1198=15,J1198,0)</f>
        <v>0</v>
      </c>
      <c r="AA1198" s="56">
        <f>IF(AC1198=21,J1198,0)</f>
        <v>0</v>
      </c>
      <c r="AC1198" s="58">
        <v>21</v>
      </c>
      <c r="AD1198" s="58">
        <f>G1198*1</f>
        <v>0</v>
      </c>
      <c r="AE1198" s="58">
        <f>G1198*(1-1)</f>
        <v>0</v>
      </c>
      <c r="AL1198" s="58">
        <f>F1198*AD1198</f>
        <v>0</v>
      </c>
      <c r="AM1198" s="58">
        <f>F1198*AE1198</f>
        <v>0</v>
      </c>
      <c r="AN1198" s="59" t="s">
        <v>1619</v>
      </c>
      <c r="AO1198" s="59" t="s">
        <v>1633</v>
      </c>
      <c r="AP1198" s="47" t="s">
        <v>1643</v>
      </c>
    </row>
    <row r="1199" spans="1:42" x14ac:dyDescent="0.2">
      <c r="D1199" s="60" t="s">
        <v>1324</v>
      </c>
      <c r="F1199" s="61">
        <v>5.04</v>
      </c>
    </row>
    <row r="1200" spans="1:42" x14ac:dyDescent="0.2">
      <c r="A1200" s="55" t="s">
        <v>611</v>
      </c>
      <c r="B1200" s="55" t="s">
        <v>1177</v>
      </c>
      <c r="C1200" s="55" t="s">
        <v>1220</v>
      </c>
      <c r="D1200" s="55" t="s">
        <v>1319</v>
      </c>
      <c r="E1200" s="55" t="s">
        <v>1579</v>
      </c>
      <c r="F1200" s="56">
        <v>9.98</v>
      </c>
      <c r="G1200" s="56">
        <v>0</v>
      </c>
      <c r="H1200" s="56">
        <f>ROUND(F1200*AD1200,2)</f>
        <v>0</v>
      </c>
      <c r="I1200" s="56">
        <f>J1200-H1200</f>
        <v>0</v>
      </c>
      <c r="J1200" s="56">
        <f>ROUND(F1200*G1200,2)</f>
        <v>0</v>
      </c>
      <c r="K1200" s="56">
        <v>2.9999999999999997E-4</v>
      </c>
      <c r="L1200" s="56">
        <f>F1200*K1200</f>
        <v>2.9939999999999997E-3</v>
      </c>
      <c r="M1200" s="57" t="s">
        <v>7</v>
      </c>
      <c r="N1200" s="56">
        <f>IF(M1200="5",I1200,0)</f>
        <v>0</v>
      </c>
      <c r="Y1200" s="56">
        <f>IF(AC1200=0,J1200,0)</f>
        <v>0</v>
      </c>
      <c r="Z1200" s="56">
        <f>IF(AC1200=15,J1200,0)</f>
        <v>0</v>
      </c>
      <c r="AA1200" s="56">
        <f>IF(AC1200=21,J1200,0)</f>
        <v>0</v>
      </c>
      <c r="AC1200" s="58">
        <v>21</v>
      </c>
      <c r="AD1200" s="58">
        <f>G1200*1</f>
        <v>0</v>
      </c>
      <c r="AE1200" s="58">
        <f>G1200*(1-1)</f>
        <v>0</v>
      </c>
      <c r="AL1200" s="58">
        <f>F1200*AD1200</f>
        <v>0</v>
      </c>
      <c r="AM1200" s="58">
        <f>F1200*AE1200</f>
        <v>0</v>
      </c>
      <c r="AN1200" s="59" t="s">
        <v>1619</v>
      </c>
      <c r="AO1200" s="59" t="s">
        <v>1633</v>
      </c>
      <c r="AP1200" s="47" t="s">
        <v>1643</v>
      </c>
    </row>
    <row r="1201" spans="1:42" x14ac:dyDescent="0.2">
      <c r="D1201" s="60" t="s">
        <v>1497</v>
      </c>
      <c r="F1201" s="61">
        <v>9.98</v>
      </c>
    </row>
    <row r="1202" spans="1:42" x14ac:dyDescent="0.2">
      <c r="A1202" s="55" t="s">
        <v>612</v>
      </c>
      <c r="B1202" s="55" t="s">
        <v>1177</v>
      </c>
      <c r="C1202" s="55" t="s">
        <v>1223</v>
      </c>
      <c r="D1202" s="55" t="s">
        <v>1325</v>
      </c>
      <c r="E1202" s="55" t="s">
        <v>1575</v>
      </c>
      <c r="F1202" s="56">
        <v>0.38</v>
      </c>
      <c r="G1202" s="56">
        <v>0</v>
      </c>
      <c r="H1202" s="56">
        <f>ROUND(F1202*AD1202,2)</f>
        <v>0</v>
      </c>
      <c r="I1202" s="56">
        <f>J1202-H1202</f>
        <v>0</v>
      </c>
      <c r="J1202" s="56">
        <f>ROUND(F1202*G1202,2)</f>
        <v>0</v>
      </c>
      <c r="K1202" s="56">
        <v>0</v>
      </c>
      <c r="L1202" s="56">
        <f>F1202*K1202</f>
        <v>0</v>
      </c>
      <c r="M1202" s="57" t="s">
        <v>11</v>
      </c>
      <c r="N1202" s="56">
        <f>IF(M1202="5",I1202,0)</f>
        <v>0</v>
      </c>
      <c r="Y1202" s="56">
        <f>IF(AC1202=0,J1202,0)</f>
        <v>0</v>
      </c>
      <c r="Z1202" s="56">
        <f>IF(AC1202=15,J1202,0)</f>
        <v>0</v>
      </c>
      <c r="AA1202" s="56">
        <f>IF(AC1202=21,J1202,0)</f>
        <v>0</v>
      </c>
      <c r="AC1202" s="58">
        <v>21</v>
      </c>
      <c r="AD1202" s="58">
        <f>G1202*0</f>
        <v>0</v>
      </c>
      <c r="AE1202" s="58">
        <f>G1202*(1-0)</f>
        <v>0</v>
      </c>
      <c r="AL1202" s="58">
        <f>F1202*AD1202</f>
        <v>0</v>
      </c>
      <c r="AM1202" s="58">
        <f>F1202*AE1202</f>
        <v>0</v>
      </c>
      <c r="AN1202" s="59" t="s">
        <v>1619</v>
      </c>
      <c r="AO1202" s="59" t="s">
        <v>1633</v>
      </c>
      <c r="AP1202" s="47" t="s">
        <v>1643</v>
      </c>
    </row>
    <row r="1203" spans="1:42" x14ac:dyDescent="0.2">
      <c r="D1203" s="60" t="s">
        <v>1490</v>
      </c>
      <c r="F1203" s="61">
        <v>0.38</v>
      </c>
    </row>
    <row r="1204" spans="1:42" x14ac:dyDescent="0.2">
      <c r="A1204" s="52"/>
      <c r="B1204" s="53" t="s">
        <v>1177</v>
      </c>
      <c r="C1204" s="53" t="s">
        <v>778</v>
      </c>
      <c r="D1204" s="248" t="s">
        <v>1327</v>
      </c>
      <c r="E1204" s="249"/>
      <c r="F1204" s="249"/>
      <c r="G1204" s="249"/>
      <c r="H1204" s="54">
        <f>SUM(H1205:H1207)</f>
        <v>0</v>
      </c>
      <c r="I1204" s="54">
        <f>SUM(I1205:I1207)</f>
        <v>0</v>
      </c>
      <c r="J1204" s="54">
        <f>H1204+I1204</f>
        <v>0</v>
      </c>
      <c r="K1204" s="47"/>
      <c r="L1204" s="54">
        <f>SUM(L1205:L1207)</f>
        <v>5.9219999999999997E-4</v>
      </c>
      <c r="O1204" s="54">
        <f>IF(P1204="PR",J1204,SUM(N1205:N1207))</f>
        <v>0</v>
      </c>
      <c r="P1204" s="47" t="s">
        <v>1602</v>
      </c>
      <c r="Q1204" s="54">
        <f>IF(P1204="HS",H1204,0)</f>
        <v>0</v>
      </c>
      <c r="R1204" s="54">
        <f>IF(P1204="HS",I1204-O1204,0)</f>
        <v>0</v>
      </c>
      <c r="S1204" s="54">
        <f>IF(P1204="PS",H1204,0)</f>
        <v>0</v>
      </c>
      <c r="T1204" s="54">
        <f>IF(P1204="PS",I1204-O1204,0)</f>
        <v>0</v>
      </c>
      <c r="U1204" s="54">
        <f>IF(P1204="MP",H1204,0)</f>
        <v>0</v>
      </c>
      <c r="V1204" s="54">
        <f>IF(P1204="MP",I1204-O1204,0)</f>
        <v>0</v>
      </c>
      <c r="W1204" s="54">
        <f>IF(P1204="OM",H1204,0)</f>
        <v>0</v>
      </c>
      <c r="X1204" s="47" t="s">
        <v>1177</v>
      </c>
      <c r="AH1204" s="54">
        <f>SUM(Y1205:Y1207)</f>
        <v>0</v>
      </c>
      <c r="AI1204" s="54">
        <f>SUM(Z1205:Z1207)</f>
        <v>0</v>
      </c>
      <c r="AJ1204" s="54">
        <f>SUM(AA1205:AA1207)</f>
        <v>0</v>
      </c>
    </row>
    <row r="1205" spans="1:42" x14ac:dyDescent="0.2">
      <c r="A1205" s="55" t="s">
        <v>613</v>
      </c>
      <c r="B1205" s="55" t="s">
        <v>1177</v>
      </c>
      <c r="C1205" s="55" t="s">
        <v>1224</v>
      </c>
      <c r="D1205" s="55" t="s">
        <v>1328</v>
      </c>
      <c r="E1205" s="55" t="s">
        <v>1574</v>
      </c>
      <c r="F1205" s="56">
        <v>2.82</v>
      </c>
      <c r="G1205" s="56">
        <v>0</v>
      </c>
      <c r="H1205" s="56">
        <f>ROUND(F1205*AD1205,2)</f>
        <v>0</v>
      </c>
      <c r="I1205" s="56">
        <f>J1205-H1205</f>
        <v>0</v>
      </c>
      <c r="J1205" s="56">
        <f>ROUND(F1205*G1205,2)</f>
        <v>0</v>
      </c>
      <c r="K1205" s="56">
        <v>6.9999999999999994E-5</v>
      </c>
      <c r="L1205" s="56">
        <f>F1205*K1205</f>
        <v>1.9739999999999997E-4</v>
      </c>
      <c r="M1205" s="57" t="s">
        <v>7</v>
      </c>
      <c r="N1205" s="56">
        <f>IF(M1205="5",I1205,0)</f>
        <v>0</v>
      </c>
      <c r="Y1205" s="56">
        <f>IF(AC1205=0,J1205,0)</f>
        <v>0</v>
      </c>
      <c r="Z1205" s="56">
        <f>IF(AC1205=15,J1205,0)</f>
        <v>0</v>
      </c>
      <c r="AA1205" s="56">
        <f>IF(AC1205=21,J1205,0)</f>
        <v>0</v>
      </c>
      <c r="AC1205" s="58">
        <v>21</v>
      </c>
      <c r="AD1205" s="58">
        <f>G1205*0.30859375</f>
        <v>0</v>
      </c>
      <c r="AE1205" s="58">
        <f>G1205*(1-0.30859375)</f>
        <v>0</v>
      </c>
      <c r="AL1205" s="58">
        <f>F1205*AD1205</f>
        <v>0</v>
      </c>
      <c r="AM1205" s="58">
        <f>F1205*AE1205</f>
        <v>0</v>
      </c>
      <c r="AN1205" s="59" t="s">
        <v>1620</v>
      </c>
      <c r="AO1205" s="59" t="s">
        <v>1633</v>
      </c>
      <c r="AP1205" s="47" t="s">
        <v>1643</v>
      </c>
    </row>
    <row r="1206" spans="1:42" x14ac:dyDescent="0.2">
      <c r="D1206" s="60" t="s">
        <v>1491</v>
      </c>
      <c r="F1206" s="61">
        <v>2.82</v>
      </c>
    </row>
    <row r="1207" spans="1:42" x14ac:dyDescent="0.2">
      <c r="A1207" s="55" t="s">
        <v>614</v>
      </c>
      <c r="B1207" s="55" t="s">
        <v>1177</v>
      </c>
      <c r="C1207" s="55" t="s">
        <v>1225</v>
      </c>
      <c r="D1207" s="55" t="s">
        <v>1728</v>
      </c>
      <c r="E1207" s="55" t="s">
        <v>1574</v>
      </c>
      <c r="F1207" s="56">
        <v>2.82</v>
      </c>
      <c r="G1207" s="56">
        <v>0</v>
      </c>
      <c r="H1207" s="56">
        <f>ROUND(F1207*AD1207,2)</f>
        <v>0</v>
      </c>
      <c r="I1207" s="56">
        <f>J1207-H1207</f>
        <v>0</v>
      </c>
      <c r="J1207" s="56">
        <f>ROUND(F1207*G1207,2)</f>
        <v>0</v>
      </c>
      <c r="K1207" s="56">
        <v>1.3999999999999999E-4</v>
      </c>
      <c r="L1207" s="56">
        <f>F1207*K1207</f>
        <v>3.9479999999999995E-4</v>
      </c>
      <c r="M1207" s="57" t="s">
        <v>7</v>
      </c>
      <c r="N1207" s="56">
        <f>IF(M1207="5",I1207,0)</f>
        <v>0</v>
      </c>
      <c r="Y1207" s="56">
        <f>IF(AC1207=0,J1207,0)</f>
        <v>0</v>
      </c>
      <c r="Z1207" s="56">
        <f>IF(AC1207=15,J1207,0)</f>
        <v>0</v>
      </c>
      <c r="AA1207" s="56">
        <f>IF(AC1207=21,J1207,0)</f>
        <v>0</v>
      </c>
      <c r="AC1207" s="58">
        <v>21</v>
      </c>
      <c r="AD1207" s="58">
        <f>G1207*0.45045871559633</f>
        <v>0</v>
      </c>
      <c r="AE1207" s="58">
        <f>G1207*(1-0.45045871559633)</f>
        <v>0</v>
      </c>
      <c r="AL1207" s="58">
        <f>F1207*AD1207</f>
        <v>0</v>
      </c>
      <c r="AM1207" s="58">
        <f>F1207*AE1207</f>
        <v>0</v>
      </c>
      <c r="AN1207" s="59" t="s">
        <v>1620</v>
      </c>
      <c r="AO1207" s="59" t="s">
        <v>1633</v>
      </c>
      <c r="AP1207" s="47" t="s">
        <v>1643</v>
      </c>
    </row>
    <row r="1208" spans="1:42" x14ac:dyDescent="0.2">
      <c r="D1208" s="60" t="s">
        <v>1491</v>
      </c>
      <c r="F1208" s="61">
        <v>2.82</v>
      </c>
    </row>
    <row r="1209" spans="1:42" x14ac:dyDescent="0.2">
      <c r="A1209" s="52"/>
      <c r="B1209" s="53" t="s">
        <v>1177</v>
      </c>
      <c r="C1209" s="53" t="s">
        <v>99</v>
      </c>
      <c r="D1209" s="248" t="s">
        <v>1330</v>
      </c>
      <c r="E1209" s="249"/>
      <c r="F1209" s="249"/>
      <c r="G1209" s="249"/>
      <c r="H1209" s="54">
        <f>SUM(H1210:H1218)</f>
        <v>0</v>
      </c>
      <c r="I1209" s="54">
        <f>SUM(I1210:I1218)</f>
        <v>0</v>
      </c>
      <c r="J1209" s="54">
        <f>H1209+I1209</f>
        <v>0</v>
      </c>
      <c r="K1209" s="47"/>
      <c r="L1209" s="54">
        <f>SUM(L1210:L1218)</f>
        <v>1.8372400000000001E-2</v>
      </c>
      <c r="O1209" s="54">
        <f>IF(P1209="PR",J1209,SUM(N1210:N1218))</f>
        <v>0</v>
      </c>
      <c r="P1209" s="47" t="s">
        <v>1601</v>
      </c>
      <c r="Q1209" s="54">
        <f>IF(P1209="HS",H1209,0)</f>
        <v>0</v>
      </c>
      <c r="R1209" s="54">
        <f>IF(P1209="HS",I1209-O1209,0)</f>
        <v>0</v>
      </c>
      <c r="S1209" s="54">
        <f>IF(P1209="PS",H1209,0)</f>
        <v>0</v>
      </c>
      <c r="T1209" s="54">
        <f>IF(P1209="PS",I1209-O1209,0)</f>
        <v>0</v>
      </c>
      <c r="U1209" s="54">
        <f>IF(P1209="MP",H1209,0)</f>
        <v>0</v>
      </c>
      <c r="V1209" s="54">
        <f>IF(P1209="MP",I1209-O1209,0)</f>
        <v>0</v>
      </c>
      <c r="W1209" s="54">
        <f>IF(P1209="OM",H1209,0)</f>
        <v>0</v>
      </c>
      <c r="X1209" s="47" t="s">
        <v>1177</v>
      </c>
      <c r="AH1209" s="54">
        <f>SUM(Y1210:Y1218)</f>
        <v>0</v>
      </c>
      <c r="AI1209" s="54">
        <f>SUM(Z1210:Z1218)</f>
        <v>0</v>
      </c>
      <c r="AJ1209" s="54">
        <f>SUM(AA1210:AA1218)</f>
        <v>0</v>
      </c>
    </row>
    <row r="1210" spans="1:42" x14ac:dyDescent="0.2">
      <c r="A1210" s="55" t="s">
        <v>615</v>
      </c>
      <c r="B1210" s="55" t="s">
        <v>1177</v>
      </c>
      <c r="C1210" s="55" t="s">
        <v>1226</v>
      </c>
      <c r="D1210" s="55" t="s">
        <v>1331</v>
      </c>
      <c r="E1210" s="55" t="s">
        <v>1577</v>
      </c>
      <c r="F1210" s="56">
        <v>1</v>
      </c>
      <c r="G1210" s="56">
        <v>0</v>
      </c>
      <c r="H1210" s="56">
        <f>ROUND(F1210*AD1210,2)</f>
        <v>0</v>
      </c>
      <c r="I1210" s="56">
        <f>J1210-H1210</f>
        <v>0</v>
      </c>
      <c r="J1210" s="56">
        <f>ROUND(F1210*G1210,2)</f>
        <v>0</v>
      </c>
      <c r="K1210" s="56">
        <v>0</v>
      </c>
      <c r="L1210" s="56">
        <f>F1210*K1210</f>
        <v>0</v>
      </c>
      <c r="M1210" s="57" t="s">
        <v>7</v>
      </c>
      <c r="N1210" s="56">
        <f>IF(M1210="5",I1210,0)</f>
        <v>0</v>
      </c>
      <c r="Y1210" s="56">
        <f>IF(AC1210=0,J1210,0)</f>
        <v>0</v>
      </c>
      <c r="Z1210" s="56">
        <f>IF(AC1210=15,J1210,0)</f>
        <v>0</v>
      </c>
      <c r="AA1210" s="56">
        <f>IF(AC1210=21,J1210,0)</f>
        <v>0</v>
      </c>
      <c r="AC1210" s="58">
        <v>21</v>
      </c>
      <c r="AD1210" s="58">
        <f>G1210*0.297029702970297</f>
        <v>0</v>
      </c>
      <c r="AE1210" s="58">
        <f>G1210*(1-0.297029702970297)</f>
        <v>0</v>
      </c>
      <c r="AL1210" s="58">
        <f>F1210*AD1210</f>
        <v>0</v>
      </c>
      <c r="AM1210" s="58">
        <f>F1210*AE1210</f>
        <v>0</v>
      </c>
      <c r="AN1210" s="59" t="s">
        <v>1621</v>
      </c>
      <c r="AO1210" s="59" t="s">
        <v>1634</v>
      </c>
      <c r="AP1210" s="47" t="s">
        <v>1643</v>
      </c>
    </row>
    <row r="1211" spans="1:42" x14ac:dyDescent="0.2">
      <c r="D1211" s="60" t="s">
        <v>1296</v>
      </c>
      <c r="F1211" s="61">
        <v>1</v>
      </c>
    </row>
    <row r="1212" spans="1:42" x14ac:dyDescent="0.2">
      <c r="A1212" s="55" t="s">
        <v>616</v>
      </c>
      <c r="B1212" s="55" t="s">
        <v>1177</v>
      </c>
      <c r="C1212" s="55" t="s">
        <v>1227</v>
      </c>
      <c r="D1212" s="55" t="s">
        <v>1705</v>
      </c>
      <c r="E1212" s="55" t="s">
        <v>1577</v>
      </c>
      <c r="F1212" s="56">
        <v>1</v>
      </c>
      <c r="G1212" s="56">
        <v>0</v>
      </c>
      <c r="H1212" s="56">
        <f>ROUND(F1212*AD1212,2)</f>
        <v>0</v>
      </c>
      <c r="I1212" s="56">
        <f>J1212-H1212</f>
        <v>0</v>
      </c>
      <c r="J1212" s="56">
        <f>ROUND(F1212*G1212,2)</f>
        <v>0</v>
      </c>
      <c r="K1212" s="56">
        <v>4.0000000000000002E-4</v>
      </c>
      <c r="L1212" s="56">
        <f>F1212*K1212</f>
        <v>4.0000000000000002E-4</v>
      </c>
      <c r="M1212" s="57" t="s">
        <v>7</v>
      </c>
      <c r="N1212" s="56">
        <f>IF(M1212="5",I1212,0)</f>
        <v>0</v>
      </c>
      <c r="Y1212" s="56">
        <f>IF(AC1212=0,J1212,0)</f>
        <v>0</v>
      </c>
      <c r="Z1212" s="56">
        <f>IF(AC1212=15,J1212,0)</f>
        <v>0</v>
      </c>
      <c r="AA1212" s="56">
        <f>IF(AC1212=21,J1212,0)</f>
        <v>0</v>
      </c>
      <c r="AC1212" s="58">
        <v>21</v>
      </c>
      <c r="AD1212" s="58">
        <f>G1212*1</f>
        <v>0</v>
      </c>
      <c r="AE1212" s="58">
        <f>G1212*(1-1)</f>
        <v>0</v>
      </c>
      <c r="AL1212" s="58">
        <f>F1212*AD1212</f>
        <v>0</v>
      </c>
      <c r="AM1212" s="58">
        <f>F1212*AE1212</f>
        <v>0</v>
      </c>
      <c r="AN1212" s="59" t="s">
        <v>1621</v>
      </c>
      <c r="AO1212" s="59" t="s">
        <v>1634</v>
      </c>
      <c r="AP1212" s="47" t="s">
        <v>1643</v>
      </c>
    </row>
    <row r="1213" spans="1:42" x14ac:dyDescent="0.2">
      <c r="D1213" s="60" t="s">
        <v>1296</v>
      </c>
      <c r="F1213" s="61">
        <v>1</v>
      </c>
    </row>
    <row r="1214" spans="1:42" x14ac:dyDescent="0.2">
      <c r="A1214" s="55" t="s">
        <v>617</v>
      </c>
      <c r="B1214" s="55" t="s">
        <v>1177</v>
      </c>
      <c r="C1214" s="55" t="s">
        <v>1228</v>
      </c>
      <c r="D1214" s="55" t="s">
        <v>1332</v>
      </c>
      <c r="E1214" s="55" t="s">
        <v>1577</v>
      </c>
      <c r="F1214" s="56">
        <v>1</v>
      </c>
      <c r="G1214" s="56">
        <v>0</v>
      </c>
      <c r="H1214" s="56">
        <f>ROUND(F1214*AD1214,2)</f>
        <v>0</v>
      </c>
      <c r="I1214" s="56">
        <f>J1214-H1214</f>
        <v>0</v>
      </c>
      <c r="J1214" s="56">
        <f>ROUND(F1214*G1214,2)</f>
        <v>0</v>
      </c>
      <c r="K1214" s="56">
        <v>2.14E-3</v>
      </c>
      <c r="L1214" s="56">
        <f>F1214*K1214</f>
        <v>2.14E-3</v>
      </c>
      <c r="M1214" s="57" t="s">
        <v>7</v>
      </c>
      <c r="N1214" s="56">
        <f>IF(M1214="5",I1214,0)</f>
        <v>0</v>
      </c>
      <c r="Y1214" s="56">
        <f>IF(AC1214=0,J1214,0)</f>
        <v>0</v>
      </c>
      <c r="Z1214" s="56">
        <f>IF(AC1214=15,J1214,0)</f>
        <v>0</v>
      </c>
      <c r="AA1214" s="56">
        <f>IF(AC1214=21,J1214,0)</f>
        <v>0</v>
      </c>
      <c r="AC1214" s="58">
        <v>21</v>
      </c>
      <c r="AD1214" s="58">
        <f>G1214*0.474254742547426</f>
        <v>0</v>
      </c>
      <c r="AE1214" s="58">
        <f>G1214*(1-0.474254742547426)</f>
        <v>0</v>
      </c>
      <c r="AL1214" s="58">
        <f>F1214*AD1214</f>
        <v>0</v>
      </c>
      <c r="AM1214" s="58">
        <f>F1214*AE1214</f>
        <v>0</v>
      </c>
      <c r="AN1214" s="59" t="s">
        <v>1621</v>
      </c>
      <c r="AO1214" s="59" t="s">
        <v>1634</v>
      </c>
      <c r="AP1214" s="47" t="s">
        <v>1643</v>
      </c>
    </row>
    <row r="1215" spans="1:42" x14ac:dyDescent="0.2">
      <c r="D1215" s="60" t="s">
        <v>1296</v>
      </c>
      <c r="F1215" s="61">
        <v>1</v>
      </c>
    </row>
    <row r="1216" spans="1:42" x14ac:dyDescent="0.2">
      <c r="A1216" s="55" t="s">
        <v>618</v>
      </c>
      <c r="B1216" s="55" t="s">
        <v>1177</v>
      </c>
      <c r="C1216" s="55" t="s">
        <v>1229</v>
      </c>
      <c r="D1216" s="55" t="s">
        <v>1706</v>
      </c>
      <c r="E1216" s="55" t="s">
        <v>1577</v>
      </c>
      <c r="F1216" s="56">
        <v>1</v>
      </c>
      <c r="G1216" s="56">
        <v>0</v>
      </c>
      <c r="H1216" s="56">
        <f>ROUND(F1216*AD1216,2)</f>
        <v>0</v>
      </c>
      <c r="I1216" s="56">
        <f>J1216-H1216</f>
        <v>0</v>
      </c>
      <c r="J1216" s="56">
        <f>ROUND(F1216*G1216,2)</f>
        <v>0</v>
      </c>
      <c r="K1216" s="56">
        <v>1.4999999999999999E-2</v>
      </c>
      <c r="L1216" s="56">
        <f>F1216*K1216</f>
        <v>1.4999999999999999E-2</v>
      </c>
      <c r="M1216" s="57" t="s">
        <v>7</v>
      </c>
      <c r="N1216" s="56">
        <f>IF(M1216="5",I1216,0)</f>
        <v>0</v>
      </c>
      <c r="Y1216" s="56">
        <f>IF(AC1216=0,J1216,0)</f>
        <v>0</v>
      </c>
      <c r="Z1216" s="56">
        <f>IF(AC1216=15,J1216,0)</f>
        <v>0</v>
      </c>
      <c r="AA1216" s="56">
        <f>IF(AC1216=21,J1216,0)</f>
        <v>0</v>
      </c>
      <c r="AC1216" s="58">
        <v>21</v>
      </c>
      <c r="AD1216" s="58">
        <f>G1216*1</f>
        <v>0</v>
      </c>
      <c r="AE1216" s="58">
        <f>G1216*(1-1)</f>
        <v>0</v>
      </c>
      <c r="AL1216" s="58">
        <f>F1216*AD1216</f>
        <v>0</v>
      </c>
      <c r="AM1216" s="58">
        <f>F1216*AE1216</f>
        <v>0</v>
      </c>
      <c r="AN1216" s="59" t="s">
        <v>1621</v>
      </c>
      <c r="AO1216" s="59" t="s">
        <v>1634</v>
      </c>
      <c r="AP1216" s="47" t="s">
        <v>1643</v>
      </c>
    </row>
    <row r="1217" spans="1:42" x14ac:dyDescent="0.2">
      <c r="D1217" s="60" t="s">
        <v>1296</v>
      </c>
      <c r="F1217" s="61">
        <v>1</v>
      </c>
    </row>
    <row r="1218" spans="1:42" x14ac:dyDescent="0.2">
      <c r="A1218" s="55" t="s">
        <v>619</v>
      </c>
      <c r="B1218" s="55" t="s">
        <v>1177</v>
      </c>
      <c r="C1218" s="55" t="s">
        <v>1230</v>
      </c>
      <c r="D1218" s="55" t="s">
        <v>1333</v>
      </c>
      <c r="E1218" s="55" t="s">
        <v>1574</v>
      </c>
      <c r="F1218" s="56">
        <v>20.81</v>
      </c>
      <c r="G1218" s="56">
        <v>0</v>
      </c>
      <c r="H1218" s="56">
        <f>ROUND(F1218*AD1218,2)</f>
        <v>0</v>
      </c>
      <c r="I1218" s="56">
        <f>J1218-H1218</f>
        <v>0</v>
      </c>
      <c r="J1218" s="56">
        <f>ROUND(F1218*G1218,2)</f>
        <v>0</v>
      </c>
      <c r="K1218" s="56">
        <v>4.0000000000000003E-5</v>
      </c>
      <c r="L1218" s="56">
        <f>F1218*K1218</f>
        <v>8.3240000000000007E-4</v>
      </c>
      <c r="M1218" s="57" t="s">
        <v>7</v>
      </c>
      <c r="N1218" s="56">
        <f>IF(M1218="5",I1218,0)</f>
        <v>0</v>
      </c>
      <c r="Y1218" s="56">
        <f>IF(AC1218=0,J1218,0)</f>
        <v>0</v>
      </c>
      <c r="Z1218" s="56">
        <f>IF(AC1218=15,J1218,0)</f>
        <v>0</v>
      </c>
      <c r="AA1218" s="56">
        <f>IF(AC1218=21,J1218,0)</f>
        <v>0</v>
      </c>
      <c r="AC1218" s="58">
        <v>21</v>
      </c>
      <c r="AD1218" s="58">
        <f>G1218*0.0193808882907133</f>
        <v>0</v>
      </c>
      <c r="AE1218" s="58">
        <f>G1218*(1-0.0193808882907133)</f>
        <v>0</v>
      </c>
      <c r="AL1218" s="58">
        <f>F1218*AD1218</f>
        <v>0</v>
      </c>
      <c r="AM1218" s="58">
        <f>F1218*AE1218</f>
        <v>0</v>
      </c>
      <c r="AN1218" s="59" t="s">
        <v>1621</v>
      </c>
      <c r="AO1218" s="59" t="s">
        <v>1634</v>
      </c>
      <c r="AP1218" s="47" t="s">
        <v>1643</v>
      </c>
    </row>
    <row r="1219" spans="1:42" x14ac:dyDescent="0.2">
      <c r="D1219" s="60" t="s">
        <v>1492</v>
      </c>
      <c r="F1219" s="61">
        <v>20.81</v>
      </c>
    </row>
    <row r="1220" spans="1:42" x14ac:dyDescent="0.2">
      <c r="A1220" s="52"/>
      <c r="B1220" s="53" t="s">
        <v>1177</v>
      </c>
      <c r="C1220" s="53" t="s">
        <v>100</v>
      </c>
      <c r="D1220" s="248" t="s">
        <v>1335</v>
      </c>
      <c r="E1220" s="249"/>
      <c r="F1220" s="249"/>
      <c r="G1220" s="249"/>
      <c r="H1220" s="54">
        <f>SUM(H1221:H1227)</f>
        <v>0</v>
      </c>
      <c r="I1220" s="54">
        <f>SUM(I1221:I1227)</f>
        <v>0</v>
      </c>
      <c r="J1220" s="54">
        <f>H1220+I1220</f>
        <v>0</v>
      </c>
      <c r="K1220" s="47"/>
      <c r="L1220" s="54">
        <f>SUM(L1221:L1227)</f>
        <v>7.5010000000000007E-2</v>
      </c>
      <c r="O1220" s="54">
        <f>IF(P1220="PR",J1220,SUM(N1221:N1227))</f>
        <v>0</v>
      </c>
      <c r="P1220" s="47" t="s">
        <v>1601</v>
      </c>
      <c r="Q1220" s="54">
        <f>IF(P1220="HS",H1220,0)</f>
        <v>0</v>
      </c>
      <c r="R1220" s="54">
        <f>IF(P1220="HS",I1220-O1220,0)</f>
        <v>0</v>
      </c>
      <c r="S1220" s="54">
        <f>IF(P1220="PS",H1220,0)</f>
        <v>0</v>
      </c>
      <c r="T1220" s="54">
        <f>IF(P1220="PS",I1220-O1220,0)</f>
        <v>0</v>
      </c>
      <c r="U1220" s="54">
        <f>IF(P1220="MP",H1220,0)</f>
        <v>0</v>
      </c>
      <c r="V1220" s="54">
        <f>IF(P1220="MP",I1220-O1220,0)</f>
        <v>0</v>
      </c>
      <c r="W1220" s="54">
        <f>IF(P1220="OM",H1220,0)</f>
        <v>0</v>
      </c>
      <c r="X1220" s="47" t="s">
        <v>1177</v>
      </c>
      <c r="AH1220" s="54">
        <f>SUM(Y1221:Y1227)</f>
        <v>0</v>
      </c>
      <c r="AI1220" s="54">
        <f>SUM(Z1221:Z1227)</f>
        <v>0</v>
      </c>
      <c r="AJ1220" s="54">
        <f>SUM(AA1221:AA1227)</f>
        <v>0</v>
      </c>
    </row>
    <row r="1221" spans="1:42" x14ac:dyDescent="0.2">
      <c r="A1221" s="55" t="s">
        <v>620</v>
      </c>
      <c r="B1221" s="55" t="s">
        <v>1177</v>
      </c>
      <c r="C1221" s="55" t="s">
        <v>1231</v>
      </c>
      <c r="D1221" s="55" t="s">
        <v>1336</v>
      </c>
      <c r="E1221" s="55" t="s">
        <v>1577</v>
      </c>
      <c r="F1221" s="56">
        <v>1</v>
      </c>
      <c r="G1221" s="56">
        <v>0</v>
      </c>
      <c r="H1221" s="56">
        <f t="shared" ref="H1221:H1227" si="315">ROUND(F1221*AD1221,2)</f>
        <v>0</v>
      </c>
      <c r="I1221" s="56">
        <f t="shared" ref="I1221:I1227" si="316">J1221-H1221</f>
        <v>0</v>
      </c>
      <c r="J1221" s="56">
        <f t="shared" ref="J1221:J1227" si="317">ROUND(F1221*G1221,2)</f>
        <v>0</v>
      </c>
      <c r="K1221" s="56">
        <v>0</v>
      </c>
      <c r="L1221" s="56">
        <f t="shared" ref="L1221:L1227" si="318">F1221*K1221</f>
        <v>0</v>
      </c>
      <c r="M1221" s="57" t="s">
        <v>8</v>
      </c>
      <c r="N1221" s="56">
        <f t="shared" ref="N1221:N1227" si="319">IF(M1221="5",I1221,0)</f>
        <v>0</v>
      </c>
      <c r="Y1221" s="56">
        <f t="shared" ref="Y1221:Y1227" si="320">IF(AC1221=0,J1221,0)</f>
        <v>0</v>
      </c>
      <c r="Z1221" s="56">
        <f t="shared" ref="Z1221:Z1227" si="321">IF(AC1221=15,J1221,0)</f>
        <v>0</v>
      </c>
      <c r="AA1221" s="56">
        <f t="shared" ref="AA1221:AA1227" si="322">IF(AC1221=21,J1221,0)</f>
        <v>0</v>
      </c>
      <c r="AC1221" s="58">
        <v>21</v>
      </c>
      <c r="AD1221" s="58">
        <f t="shared" ref="AD1221:AD1227" si="323">G1221*0</f>
        <v>0</v>
      </c>
      <c r="AE1221" s="58">
        <f t="shared" ref="AE1221:AE1227" si="324">G1221*(1-0)</f>
        <v>0</v>
      </c>
      <c r="AL1221" s="58">
        <f t="shared" ref="AL1221:AL1227" si="325">F1221*AD1221</f>
        <v>0</v>
      </c>
      <c r="AM1221" s="58">
        <f t="shared" ref="AM1221:AM1227" si="326">F1221*AE1221</f>
        <v>0</v>
      </c>
      <c r="AN1221" s="59" t="s">
        <v>1622</v>
      </c>
      <c r="AO1221" s="59" t="s">
        <v>1634</v>
      </c>
      <c r="AP1221" s="47" t="s">
        <v>1643</v>
      </c>
    </row>
    <row r="1222" spans="1:42" x14ac:dyDescent="0.2">
      <c r="A1222" s="55" t="s">
        <v>621</v>
      </c>
      <c r="B1222" s="55" t="s">
        <v>1177</v>
      </c>
      <c r="C1222" s="55" t="s">
        <v>1232</v>
      </c>
      <c r="D1222" s="55" t="s">
        <v>1337</v>
      </c>
      <c r="E1222" s="55" t="s">
        <v>1577</v>
      </c>
      <c r="F1222" s="56">
        <v>1</v>
      </c>
      <c r="G1222" s="56">
        <v>0</v>
      </c>
      <c r="H1222" s="56">
        <f t="shared" si="315"/>
        <v>0</v>
      </c>
      <c r="I1222" s="56">
        <f t="shared" si="316"/>
        <v>0</v>
      </c>
      <c r="J1222" s="56">
        <f t="shared" si="317"/>
        <v>0</v>
      </c>
      <c r="K1222" s="56">
        <v>4.0000000000000002E-4</v>
      </c>
      <c r="L1222" s="56">
        <f t="shared" si="318"/>
        <v>4.0000000000000002E-4</v>
      </c>
      <c r="M1222" s="57" t="s">
        <v>8</v>
      </c>
      <c r="N1222" s="56">
        <f t="shared" si="319"/>
        <v>0</v>
      </c>
      <c r="Y1222" s="56">
        <f t="shared" si="320"/>
        <v>0</v>
      </c>
      <c r="Z1222" s="56">
        <f t="shared" si="321"/>
        <v>0</v>
      </c>
      <c r="AA1222" s="56">
        <f t="shared" si="322"/>
        <v>0</v>
      </c>
      <c r="AC1222" s="58">
        <v>21</v>
      </c>
      <c r="AD1222" s="58">
        <f t="shared" si="323"/>
        <v>0</v>
      </c>
      <c r="AE1222" s="58">
        <f t="shared" si="324"/>
        <v>0</v>
      </c>
      <c r="AL1222" s="58">
        <f t="shared" si="325"/>
        <v>0</v>
      </c>
      <c r="AM1222" s="58">
        <f t="shared" si="326"/>
        <v>0</v>
      </c>
      <c r="AN1222" s="59" t="s">
        <v>1622</v>
      </c>
      <c r="AO1222" s="59" t="s">
        <v>1634</v>
      </c>
      <c r="AP1222" s="47" t="s">
        <v>1643</v>
      </c>
    </row>
    <row r="1223" spans="1:42" x14ac:dyDescent="0.2">
      <c r="A1223" s="55" t="s">
        <v>622</v>
      </c>
      <c r="B1223" s="55" t="s">
        <v>1177</v>
      </c>
      <c r="C1223" s="55" t="s">
        <v>1233</v>
      </c>
      <c r="D1223" s="55" t="s">
        <v>1338</v>
      </c>
      <c r="E1223" s="55" t="s">
        <v>1577</v>
      </c>
      <c r="F1223" s="56">
        <v>1</v>
      </c>
      <c r="G1223" s="56">
        <v>0</v>
      </c>
      <c r="H1223" s="56">
        <f t="shared" si="315"/>
        <v>0</v>
      </c>
      <c r="I1223" s="56">
        <f t="shared" si="316"/>
        <v>0</v>
      </c>
      <c r="J1223" s="56">
        <f t="shared" si="317"/>
        <v>0</v>
      </c>
      <c r="K1223" s="56">
        <v>3.0000000000000001E-3</v>
      </c>
      <c r="L1223" s="56">
        <f t="shared" si="318"/>
        <v>3.0000000000000001E-3</v>
      </c>
      <c r="M1223" s="57" t="s">
        <v>8</v>
      </c>
      <c r="N1223" s="56">
        <f t="shared" si="319"/>
        <v>0</v>
      </c>
      <c r="Y1223" s="56">
        <f t="shared" si="320"/>
        <v>0</v>
      </c>
      <c r="Z1223" s="56">
        <f t="shared" si="321"/>
        <v>0</v>
      </c>
      <c r="AA1223" s="56">
        <f t="shared" si="322"/>
        <v>0</v>
      </c>
      <c r="AC1223" s="58">
        <v>21</v>
      </c>
      <c r="AD1223" s="58">
        <f t="shared" si="323"/>
        <v>0</v>
      </c>
      <c r="AE1223" s="58">
        <f t="shared" si="324"/>
        <v>0</v>
      </c>
      <c r="AL1223" s="58">
        <f t="shared" si="325"/>
        <v>0</v>
      </c>
      <c r="AM1223" s="58">
        <f t="shared" si="326"/>
        <v>0</v>
      </c>
      <c r="AN1223" s="59" t="s">
        <v>1622</v>
      </c>
      <c r="AO1223" s="59" t="s">
        <v>1634</v>
      </c>
      <c r="AP1223" s="47" t="s">
        <v>1643</v>
      </c>
    </row>
    <row r="1224" spans="1:42" x14ac:dyDescent="0.2">
      <c r="A1224" s="55" t="s">
        <v>623</v>
      </c>
      <c r="B1224" s="55" t="s">
        <v>1177</v>
      </c>
      <c r="C1224" s="55" t="s">
        <v>1234</v>
      </c>
      <c r="D1224" s="55" t="s">
        <v>1339</v>
      </c>
      <c r="E1224" s="55" t="s">
        <v>1577</v>
      </c>
      <c r="F1224" s="56">
        <v>1</v>
      </c>
      <c r="G1224" s="56">
        <v>0</v>
      </c>
      <c r="H1224" s="56">
        <f t="shared" si="315"/>
        <v>0</v>
      </c>
      <c r="I1224" s="56">
        <f t="shared" si="316"/>
        <v>0</v>
      </c>
      <c r="J1224" s="56">
        <f t="shared" si="317"/>
        <v>0</v>
      </c>
      <c r="K1224" s="56">
        <v>5.0000000000000001E-4</v>
      </c>
      <c r="L1224" s="56">
        <f t="shared" si="318"/>
        <v>5.0000000000000001E-4</v>
      </c>
      <c r="M1224" s="57" t="s">
        <v>8</v>
      </c>
      <c r="N1224" s="56">
        <f t="shared" si="319"/>
        <v>0</v>
      </c>
      <c r="Y1224" s="56">
        <f t="shared" si="320"/>
        <v>0</v>
      </c>
      <c r="Z1224" s="56">
        <f t="shared" si="321"/>
        <v>0</v>
      </c>
      <c r="AA1224" s="56">
        <f t="shared" si="322"/>
        <v>0</v>
      </c>
      <c r="AC1224" s="58">
        <v>21</v>
      </c>
      <c r="AD1224" s="58">
        <f t="shared" si="323"/>
        <v>0</v>
      </c>
      <c r="AE1224" s="58">
        <f t="shared" si="324"/>
        <v>0</v>
      </c>
      <c r="AL1224" s="58">
        <f t="shared" si="325"/>
        <v>0</v>
      </c>
      <c r="AM1224" s="58">
        <f t="shared" si="326"/>
        <v>0</v>
      </c>
      <c r="AN1224" s="59" t="s">
        <v>1622</v>
      </c>
      <c r="AO1224" s="59" t="s">
        <v>1634</v>
      </c>
      <c r="AP1224" s="47" t="s">
        <v>1643</v>
      </c>
    </row>
    <row r="1225" spans="1:42" x14ac:dyDescent="0.2">
      <c r="A1225" s="55" t="s">
        <v>624</v>
      </c>
      <c r="B1225" s="55" t="s">
        <v>1177</v>
      </c>
      <c r="C1225" s="55" t="s">
        <v>1235</v>
      </c>
      <c r="D1225" s="55" t="s">
        <v>1340</v>
      </c>
      <c r="E1225" s="55" t="s">
        <v>1574</v>
      </c>
      <c r="F1225" s="56">
        <v>2.9</v>
      </c>
      <c r="G1225" s="56">
        <v>0</v>
      </c>
      <c r="H1225" s="56">
        <f t="shared" si="315"/>
        <v>0</v>
      </c>
      <c r="I1225" s="56">
        <f t="shared" si="316"/>
        <v>0</v>
      </c>
      <c r="J1225" s="56">
        <f t="shared" si="317"/>
        <v>0</v>
      </c>
      <c r="K1225" s="56">
        <v>0.02</v>
      </c>
      <c r="L1225" s="56">
        <f t="shared" si="318"/>
        <v>5.7999999999999996E-2</v>
      </c>
      <c r="M1225" s="57" t="s">
        <v>7</v>
      </c>
      <c r="N1225" s="56">
        <f t="shared" si="319"/>
        <v>0</v>
      </c>
      <c r="Y1225" s="56">
        <f t="shared" si="320"/>
        <v>0</v>
      </c>
      <c r="Z1225" s="56">
        <f t="shared" si="321"/>
        <v>0</v>
      </c>
      <c r="AA1225" s="56">
        <f t="shared" si="322"/>
        <v>0</v>
      </c>
      <c r="AC1225" s="58">
        <v>21</v>
      </c>
      <c r="AD1225" s="58">
        <f t="shared" si="323"/>
        <v>0</v>
      </c>
      <c r="AE1225" s="58">
        <f t="shared" si="324"/>
        <v>0</v>
      </c>
      <c r="AL1225" s="58">
        <f t="shared" si="325"/>
        <v>0</v>
      </c>
      <c r="AM1225" s="58">
        <f t="shared" si="326"/>
        <v>0</v>
      </c>
      <c r="AN1225" s="59" t="s">
        <v>1622</v>
      </c>
      <c r="AO1225" s="59" t="s">
        <v>1634</v>
      </c>
      <c r="AP1225" s="47" t="s">
        <v>1643</v>
      </c>
    </row>
    <row r="1226" spans="1:42" x14ac:dyDescent="0.2">
      <c r="A1226" s="55" t="s">
        <v>625</v>
      </c>
      <c r="B1226" s="55" t="s">
        <v>1177</v>
      </c>
      <c r="C1226" s="55" t="s">
        <v>1269</v>
      </c>
      <c r="D1226" s="55" t="s">
        <v>1402</v>
      </c>
      <c r="E1226" s="55" t="s">
        <v>1579</v>
      </c>
      <c r="F1226" s="56">
        <v>0.65</v>
      </c>
      <c r="G1226" s="56">
        <v>0</v>
      </c>
      <c r="H1226" s="56">
        <f t="shared" si="315"/>
        <v>0</v>
      </c>
      <c r="I1226" s="56">
        <f t="shared" si="316"/>
        <v>0</v>
      </c>
      <c r="J1226" s="56">
        <f t="shared" si="317"/>
        <v>0</v>
      </c>
      <c r="K1226" s="56">
        <v>9.4000000000000004E-3</v>
      </c>
      <c r="L1226" s="56">
        <f t="shared" si="318"/>
        <v>6.1100000000000008E-3</v>
      </c>
      <c r="M1226" s="57" t="s">
        <v>8</v>
      </c>
      <c r="N1226" s="56">
        <f t="shared" si="319"/>
        <v>0</v>
      </c>
      <c r="Y1226" s="56">
        <f t="shared" si="320"/>
        <v>0</v>
      </c>
      <c r="Z1226" s="56">
        <f t="shared" si="321"/>
        <v>0</v>
      </c>
      <c r="AA1226" s="56">
        <f t="shared" si="322"/>
        <v>0</v>
      </c>
      <c r="AC1226" s="58">
        <v>21</v>
      </c>
      <c r="AD1226" s="58">
        <f t="shared" si="323"/>
        <v>0</v>
      </c>
      <c r="AE1226" s="58">
        <f t="shared" si="324"/>
        <v>0</v>
      </c>
      <c r="AL1226" s="58">
        <f t="shared" si="325"/>
        <v>0</v>
      </c>
      <c r="AM1226" s="58">
        <f t="shared" si="326"/>
        <v>0</v>
      </c>
      <c r="AN1226" s="59" t="s">
        <v>1622</v>
      </c>
      <c r="AO1226" s="59" t="s">
        <v>1634</v>
      </c>
      <c r="AP1226" s="47" t="s">
        <v>1643</v>
      </c>
    </row>
    <row r="1227" spans="1:42" x14ac:dyDescent="0.2">
      <c r="A1227" s="55" t="s">
        <v>626</v>
      </c>
      <c r="B1227" s="55" t="s">
        <v>1177</v>
      </c>
      <c r="C1227" s="55" t="s">
        <v>1236</v>
      </c>
      <c r="D1227" s="55" t="s">
        <v>1341</v>
      </c>
      <c r="E1227" s="55" t="s">
        <v>1577</v>
      </c>
      <c r="F1227" s="56">
        <v>1</v>
      </c>
      <c r="G1227" s="56">
        <v>0</v>
      </c>
      <c r="H1227" s="56">
        <f t="shared" si="315"/>
        <v>0</v>
      </c>
      <c r="I1227" s="56">
        <f t="shared" si="316"/>
        <v>0</v>
      </c>
      <c r="J1227" s="56">
        <f t="shared" si="317"/>
        <v>0</v>
      </c>
      <c r="K1227" s="56">
        <v>7.0000000000000001E-3</v>
      </c>
      <c r="L1227" s="56">
        <f t="shared" si="318"/>
        <v>7.0000000000000001E-3</v>
      </c>
      <c r="M1227" s="57" t="s">
        <v>8</v>
      </c>
      <c r="N1227" s="56">
        <f t="shared" si="319"/>
        <v>0</v>
      </c>
      <c r="Y1227" s="56">
        <f t="shared" si="320"/>
        <v>0</v>
      </c>
      <c r="Z1227" s="56">
        <f t="shared" si="321"/>
        <v>0</v>
      </c>
      <c r="AA1227" s="56">
        <f t="shared" si="322"/>
        <v>0</v>
      </c>
      <c r="AC1227" s="58">
        <v>21</v>
      </c>
      <c r="AD1227" s="58">
        <f t="shared" si="323"/>
        <v>0</v>
      </c>
      <c r="AE1227" s="58">
        <f t="shared" si="324"/>
        <v>0</v>
      </c>
      <c r="AL1227" s="58">
        <f t="shared" si="325"/>
        <v>0</v>
      </c>
      <c r="AM1227" s="58">
        <f t="shared" si="326"/>
        <v>0</v>
      </c>
      <c r="AN1227" s="59" t="s">
        <v>1622</v>
      </c>
      <c r="AO1227" s="59" t="s">
        <v>1634</v>
      </c>
      <c r="AP1227" s="47" t="s">
        <v>1643</v>
      </c>
    </row>
    <row r="1228" spans="1:42" x14ac:dyDescent="0.2">
      <c r="A1228" s="52"/>
      <c r="B1228" s="53" t="s">
        <v>1177</v>
      </c>
      <c r="C1228" s="53" t="s">
        <v>101</v>
      </c>
      <c r="D1228" s="248" t="s">
        <v>1342</v>
      </c>
      <c r="E1228" s="249"/>
      <c r="F1228" s="249"/>
      <c r="G1228" s="249"/>
      <c r="H1228" s="54">
        <f>SUM(H1229:H1235)</f>
        <v>0</v>
      </c>
      <c r="I1228" s="54">
        <f>SUM(I1229:I1235)</f>
        <v>0</v>
      </c>
      <c r="J1228" s="54">
        <f>H1228+I1228</f>
        <v>0</v>
      </c>
      <c r="K1228" s="47"/>
      <c r="L1228" s="54">
        <f>SUM(L1229:L1235)</f>
        <v>1.21126</v>
      </c>
      <c r="O1228" s="54">
        <f>IF(P1228="PR",J1228,SUM(N1229:N1235))</f>
        <v>0</v>
      </c>
      <c r="P1228" s="47" t="s">
        <v>1601</v>
      </c>
      <c r="Q1228" s="54">
        <f>IF(P1228="HS",H1228,0)</f>
        <v>0</v>
      </c>
      <c r="R1228" s="54">
        <f>IF(P1228="HS",I1228-O1228,0)</f>
        <v>0</v>
      </c>
      <c r="S1228" s="54">
        <f>IF(P1228="PS",H1228,0)</f>
        <v>0</v>
      </c>
      <c r="T1228" s="54">
        <f>IF(P1228="PS",I1228-O1228,0)</f>
        <v>0</v>
      </c>
      <c r="U1228" s="54">
        <f>IF(P1228="MP",H1228,0)</f>
        <v>0</v>
      </c>
      <c r="V1228" s="54">
        <f>IF(P1228="MP",I1228-O1228,0)</f>
        <v>0</v>
      </c>
      <c r="W1228" s="54">
        <f>IF(P1228="OM",H1228,0)</f>
        <v>0</v>
      </c>
      <c r="X1228" s="47" t="s">
        <v>1177</v>
      </c>
      <c r="AH1228" s="54">
        <f>SUM(Y1229:Y1235)</f>
        <v>0</v>
      </c>
      <c r="AI1228" s="54">
        <f>SUM(Z1229:Z1235)</f>
        <v>0</v>
      </c>
      <c r="AJ1228" s="54">
        <f>SUM(AA1229:AA1235)</f>
        <v>0</v>
      </c>
    </row>
    <row r="1229" spans="1:42" x14ac:dyDescent="0.2">
      <c r="A1229" s="55" t="s">
        <v>627</v>
      </c>
      <c r="B1229" s="55" t="s">
        <v>1177</v>
      </c>
      <c r="C1229" s="55" t="s">
        <v>1270</v>
      </c>
      <c r="D1229" s="55" t="s">
        <v>1403</v>
      </c>
      <c r="E1229" s="55" t="s">
        <v>1579</v>
      </c>
      <c r="F1229" s="56">
        <v>0.65</v>
      </c>
      <c r="G1229" s="56">
        <v>0</v>
      </c>
      <c r="H1229" s="56">
        <f t="shared" ref="H1229:H1235" si="327">ROUND(F1229*AD1229,2)</f>
        <v>0</v>
      </c>
      <c r="I1229" s="56">
        <f t="shared" ref="I1229:I1235" si="328">J1229-H1229</f>
        <v>0</v>
      </c>
      <c r="J1229" s="56">
        <f t="shared" ref="J1229:J1235" si="329">ROUND(F1229*G1229,2)</f>
        <v>0</v>
      </c>
      <c r="K1229" s="56">
        <v>3.9600000000000003E-2</v>
      </c>
      <c r="L1229" s="56">
        <f t="shared" ref="L1229:L1235" si="330">F1229*K1229</f>
        <v>2.5740000000000002E-2</v>
      </c>
      <c r="M1229" s="57" t="s">
        <v>7</v>
      </c>
      <c r="N1229" s="56">
        <f t="shared" ref="N1229:N1235" si="331">IF(M1229="5",I1229,0)</f>
        <v>0</v>
      </c>
      <c r="Y1229" s="56">
        <f t="shared" ref="Y1229:Y1235" si="332">IF(AC1229=0,J1229,0)</f>
        <v>0</v>
      </c>
      <c r="Z1229" s="56">
        <f t="shared" ref="Z1229:Z1235" si="333">IF(AC1229=15,J1229,0)</f>
        <v>0</v>
      </c>
      <c r="AA1229" s="56">
        <f t="shared" ref="AA1229:AA1235" si="334">IF(AC1229=21,J1229,0)</f>
        <v>0</v>
      </c>
      <c r="AC1229" s="58">
        <v>21</v>
      </c>
      <c r="AD1229" s="58">
        <f t="shared" ref="AD1229:AD1235" si="335">G1229*0</f>
        <v>0</v>
      </c>
      <c r="AE1229" s="58">
        <f t="shared" ref="AE1229:AE1235" si="336">G1229*(1-0)</f>
        <v>0</v>
      </c>
      <c r="AL1229" s="58">
        <f t="shared" ref="AL1229:AL1235" si="337">F1229*AD1229</f>
        <v>0</v>
      </c>
      <c r="AM1229" s="58">
        <f t="shared" ref="AM1229:AM1235" si="338">F1229*AE1229</f>
        <v>0</v>
      </c>
      <c r="AN1229" s="59" t="s">
        <v>1623</v>
      </c>
      <c r="AO1229" s="59" t="s">
        <v>1634</v>
      </c>
      <c r="AP1229" s="47" t="s">
        <v>1643</v>
      </c>
    </row>
    <row r="1230" spans="1:42" x14ac:dyDescent="0.2">
      <c r="A1230" s="55" t="s">
        <v>628</v>
      </c>
      <c r="B1230" s="55" t="s">
        <v>1177</v>
      </c>
      <c r="C1230" s="55" t="s">
        <v>1271</v>
      </c>
      <c r="D1230" s="55" t="s">
        <v>1404</v>
      </c>
      <c r="E1230" s="55" t="s">
        <v>1577</v>
      </c>
      <c r="F1230" s="56">
        <v>1</v>
      </c>
      <c r="G1230" s="56">
        <v>0</v>
      </c>
      <c r="H1230" s="56">
        <f t="shared" si="327"/>
        <v>0</v>
      </c>
      <c r="I1230" s="56">
        <f t="shared" si="328"/>
        <v>0</v>
      </c>
      <c r="J1230" s="56">
        <f t="shared" si="329"/>
        <v>0</v>
      </c>
      <c r="K1230" s="56">
        <v>5.1999999999999995E-4</v>
      </c>
      <c r="L1230" s="56">
        <f t="shared" si="330"/>
        <v>5.1999999999999995E-4</v>
      </c>
      <c r="M1230" s="57" t="s">
        <v>7</v>
      </c>
      <c r="N1230" s="56">
        <f t="shared" si="331"/>
        <v>0</v>
      </c>
      <c r="Y1230" s="56">
        <f t="shared" si="332"/>
        <v>0</v>
      </c>
      <c r="Z1230" s="56">
        <f t="shared" si="333"/>
        <v>0</v>
      </c>
      <c r="AA1230" s="56">
        <f t="shared" si="334"/>
        <v>0</v>
      </c>
      <c r="AC1230" s="58">
        <v>21</v>
      </c>
      <c r="AD1230" s="58">
        <f t="shared" si="335"/>
        <v>0</v>
      </c>
      <c r="AE1230" s="58">
        <f t="shared" si="336"/>
        <v>0</v>
      </c>
      <c r="AL1230" s="58">
        <f t="shared" si="337"/>
        <v>0</v>
      </c>
      <c r="AM1230" s="58">
        <f t="shared" si="338"/>
        <v>0</v>
      </c>
      <c r="AN1230" s="59" t="s">
        <v>1623</v>
      </c>
      <c r="AO1230" s="59" t="s">
        <v>1634</v>
      </c>
      <c r="AP1230" s="47" t="s">
        <v>1643</v>
      </c>
    </row>
    <row r="1231" spans="1:42" x14ac:dyDescent="0.2">
      <c r="A1231" s="55" t="s">
        <v>629</v>
      </c>
      <c r="B1231" s="55" t="s">
        <v>1177</v>
      </c>
      <c r="C1231" s="55" t="s">
        <v>1242</v>
      </c>
      <c r="D1231" s="55" t="s">
        <v>1405</v>
      </c>
      <c r="E1231" s="55" t="s">
        <v>1577</v>
      </c>
      <c r="F1231" s="56">
        <v>1</v>
      </c>
      <c r="G1231" s="56">
        <v>0</v>
      </c>
      <c r="H1231" s="56">
        <f t="shared" si="327"/>
        <v>0</v>
      </c>
      <c r="I1231" s="56">
        <f t="shared" si="328"/>
        <v>0</v>
      </c>
      <c r="J1231" s="56">
        <f t="shared" si="329"/>
        <v>0</v>
      </c>
      <c r="K1231" s="56">
        <v>2.2499999999999998E-3</v>
      </c>
      <c r="L1231" s="56">
        <f t="shared" si="330"/>
        <v>2.2499999999999998E-3</v>
      </c>
      <c r="M1231" s="57" t="s">
        <v>7</v>
      </c>
      <c r="N1231" s="56">
        <f t="shared" si="331"/>
        <v>0</v>
      </c>
      <c r="Y1231" s="56">
        <f t="shared" si="332"/>
        <v>0</v>
      </c>
      <c r="Z1231" s="56">
        <f t="shared" si="333"/>
        <v>0</v>
      </c>
      <c r="AA1231" s="56">
        <f t="shared" si="334"/>
        <v>0</v>
      </c>
      <c r="AC1231" s="58">
        <v>21</v>
      </c>
      <c r="AD1231" s="58">
        <f t="shared" si="335"/>
        <v>0</v>
      </c>
      <c r="AE1231" s="58">
        <f t="shared" si="336"/>
        <v>0</v>
      </c>
      <c r="AL1231" s="58">
        <f t="shared" si="337"/>
        <v>0</v>
      </c>
      <c r="AM1231" s="58">
        <f t="shared" si="338"/>
        <v>0</v>
      </c>
      <c r="AN1231" s="59" t="s">
        <v>1623</v>
      </c>
      <c r="AO1231" s="59" t="s">
        <v>1634</v>
      </c>
      <c r="AP1231" s="47" t="s">
        <v>1643</v>
      </c>
    </row>
    <row r="1232" spans="1:42" x14ac:dyDescent="0.2">
      <c r="A1232" s="55" t="s">
        <v>630</v>
      </c>
      <c r="B1232" s="55" t="s">
        <v>1177</v>
      </c>
      <c r="C1232" s="55" t="s">
        <v>1237</v>
      </c>
      <c r="D1232" s="55" t="s">
        <v>1343</v>
      </c>
      <c r="E1232" s="55" t="s">
        <v>1577</v>
      </c>
      <c r="F1232" s="56">
        <v>1</v>
      </c>
      <c r="G1232" s="56">
        <v>0</v>
      </c>
      <c r="H1232" s="56">
        <f t="shared" si="327"/>
        <v>0</v>
      </c>
      <c r="I1232" s="56">
        <f t="shared" si="328"/>
        <v>0</v>
      </c>
      <c r="J1232" s="56">
        <f t="shared" si="329"/>
        <v>0</v>
      </c>
      <c r="K1232" s="56">
        <v>1.933E-2</v>
      </c>
      <c r="L1232" s="56">
        <f t="shared" si="330"/>
        <v>1.933E-2</v>
      </c>
      <c r="M1232" s="57" t="s">
        <v>7</v>
      </c>
      <c r="N1232" s="56">
        <f t="shared" si="331"/>
        <v>0</v>
      </c>
      <c r="Y1232" s="56">
        <f t="shared" si="332"/>
        <v>0</v>
      </c>
      <c r="Z1232" s="56">
        <f t="shared" si="333"/>
        <v>0</v>
      </c>
      <c r="AA1232" s="56">
        <f t="shared" si="334"/>
        <v>0</v>
      </c>
      <c r="AC1232" s="58">
        <v>21</v>
      </c>
      <c r="AD1232" s="58">
        <f t="shared" si="335"/>
        <v>0</v>
      </c>
      <c r="AE1232" s="58">
        <f t="shared" si="336"/>
        <v>0</v>
      </c>
      <c r="AL1232" s="58">
        <f t="shared" si="337"/>
        <v>0</v>
      </c>
      <c r="AM1232" s="58">
        <f t="shared" si="338"/>
        <v>0</v>
      </c>
      <c r="AN1232" s="59" t="s">
        <v>1623</v>
      </c>
      <c r="AO1232" s="59" t="s">
        <v>1634</v>
      </c>
      <c r="AP1232" s="47" t="s">
        <v>1643</v>
      </c>
    </row>
    <row r="1233" spans="1:42" x14ac:dyDescent="0.2">
      <c r="A1233" s="55" t="s">
        <v>631</v>
      </c>
      <c r="B1233" s="55" t="s">
        <v>1177</v>
      </c>
      <c r="C1233" s="55" t="s">
        <v>1238</v>
      </c>
      <c r="D1233" s="55" t="s">
        <v>1344</v>
      </c>
      <c r="E1233" s="55" t="s">
        <v>1577</v>
      </c>
      <c r="F1233" s="56">
        <v>1</v>
      </c>
      <c r="G1233" s="56">
        <v>0</v>
      </c>
      <c r="H1233" s="56">
        <f t="shared" si="327"/>
        <v>0</v>
      </c>
      <c r="I1233" s="56">
        <f t="shared" si="328"/>
        <v>0</v>
      </c>
      <c r="J1233" s="56">
        <f t="shared" si="329"/>
        <v>0</v>
      </c>
      <c r="K1233" s="56">
        <v>1.56E-3</v>
      </c>
      <c r="L1233" s="56">
        <f t="shared" si="330"/>
        <v>1.56E-3</v>
      </c>
      <c r="M1233" s="57" t="s">
        <v>7</v>
      </c>
      <c r="N1233" s="56">
        <f t="shared" si="331"/>
        <v>0</v>
      </c>
      <c r="Y1233" s="56">
        <f t="shared" si="332"/>
        <v>0</v>
      </c>
      <c r="Z1233" s="56">
        <f t="shared" si="333"/>
        <v>0</v>
      </c>
      <c r="AA1233" s="56">
        <f t="shared" si="334"/>
        <v>0</v>
      </c>
      <c r="AC1233" s="58">
        <v>21</v>
      </c>
      <c r="AD1233" s="58">
        <f t="shared" si="335"/>
        <v>0</v>
      </c>
      <c r="AE1233" s="58">
        <f t="shared" si="336"/>
        <v>0</v>
      </c>
      <c r="AL1233" s="58">
        <f t="shared" si="337"/>
        <v>0</v>
      </c>
      <c r="AM1233" s="58">
        <f t="shared" si="338"/>
        <v>0</v>
      </c>
      <c r="AN1233" s="59" t="s">
        <v>1623</v>
      </c>
      <c r="AO1233" s="59" t="s">
        <v>1634</v>
      </c>
      <c r="AP1233" s="47" t="s">
        <v>1643</v>
      </c>
    </row>
    <row r="1234" spans="1:42" x14ac:dyDescent="0.2">
      <c r="A1234" s="55" t="s">
        <v>632</v>
      </c>
      <c r="B1234" s="55" t="s">
        <v>1177</v>
      </c>
      <c r="C1234" s="55" t="s">
        <v>1239</v>
      </c>
      <c r="D1234" s="55" t="s">
        <v>1345</v>
      </c>
      <c r="E1234" s="55" t="s">
        <v>1577</v>
      </c>
      <c r="F1234" s="56">
        <v>1</v>
      </c>
      <c r="G1234" s="56">
        <v>0</v>
      </c>
      <c r="H1234" s="56">
        <f t="shared" si="327"/>
        <v>0</v>
      </c>
      <c r="I1234" s="56">
        <f t="shared" si="328"/>
        <v>0</v>
      </c>
      <c r="J1234" s="56">
        <f t="shared" si="329"/>
        <v>0</v>
      </c>
      <c r="K1234" s="56">
        <v>1.9460000000000002E-2</v>
      </c>
      <c r="L1234" s="56">
        <f t="shared" si="330"/>
        <v>1.9460000000000002E-2</v>
      </c>
      <c r="M1234" s="57" t="s">
        <v>7</v>
      </c>
      <c r="N1234" s="56">
        <f t="shared" si="331"/>
        <v>0</v>
      </c>
      <c r="Y1234" s="56">
        <f t="shared" si="332"/>
        <v>0</v>
      </c>
      <c r="Z1234" s="56">
        <f t="shared" si="333"/>
        <v>0</v>
      </c>
      <c r="AA1234" s="56">
        <f t="shared" si="334"/>
        <v>0</v>
      </c>
      <c r="AC1234" s="58">
        <v>21</v>
      </c>
      <c r="AD1234" s="58">
        <f t="shared" si="335"/>
        <v>0</v>
      </c>
      <c r="AE1234" s="58">
        <f t="shared" si="336"/>
        <v>0</v>
      </c>
      <c r="AL1234" s="58">
        <f t="shared" si="337"/>
        <v>0</v>
      </c>
      <c r="AM1234" s="58">
        <f t="shared" si="338"/>
        <v>0</v>
      </c>
      <c r="AN1234" s="59" t="s">
        <v>1623</v>
      </c>
      <c r="AO1234" s="59" t="s">
        <v>1634</v>
      </c>
      <c r="AP1234" s="47" t="s">
        <v>1643</v>
      </c>
    </row>
    <row r="1235" spans="1:42" x14ac:dyDescent="0.2">
      <c r="A1235" s="55" t="s">
        <v>633</v>
      </c>
      <c r="B1235" s="55" t="s">
        <v>1177</v>
      </c>
      <c r="C1235" s="55" t="s">
        <v>1240</v>
      </c>
      <c r="D1235" s="55" t="s">
        <v>1346</v>
      </c>
      <c r="E1235" s="55" t="s">
        <v>1574</v>
      </c>
      <c r="F1235" s="56">
        <v>16.8</v>
      </c>
      <c r="G1235" s="56">
        <v>0</v>
      </c>
      <c r="H1235" s="56">
        <f t="shared" si="327"/>
        <v>0</v>
      </c>
      <c r="I1235" s="56">
        <f t="shared" si="328"/>
        <v>0</v>
      </c>
      <c r="J1235" s="56">
        <f t="shared" si="329"/>
        <v>0</v>
      </c>
      <c r="K1235" s="56">
        <v>6.8000000000000005E-2</v>
      </c>
      <c r="L1235" s="56">
        <f t="shared" si="330"/>
        <v>1.1424000000000001</v>
      </c>
      <c r="M1235" s="57" t="s">
        <v>7</v>
      </c>
      <c r="N1235" s="56">
        <f t="shared" si="331"/>
        <v>0</v>
      </c>
      <c r="Y1235" s="56">
        <f t="shared" si="332"/>
        <v>0</v>
      </c>
      <c r="Z1235" s="56">
        <f t="shared" si="333"/>
        <v>0</v>
      </c>
      <c r="AA1235" s="56">
        <f t="shared" si="334"/>
        <v>0</v>
      </c>
      <c r="AC1235" s="58">
        <v>21</v>
      </c>
      <c r="AD1235" s="58">
        <f t="shared" si="335"/>
        <v>0</v>
      </c>
      <c r="AE1235" s="58">
        <f t="shared" si="336"/>
        <v>0</v>
      </c>
      <c r="AL1235" s="58">
        <f t="shared" si="337"/>
        <v>0</v>
      </c>
      <c r="AM1235" s="58">
        <f t="shared" si="338"/>
        <v>0</v>
      </c>
      <c r="AN1235" s="59" t="s">
        <v>1623</v>
      </c>
      <c r="AO1235" s="59" t="s">
        <v>1634</v>
      </c>
      <c r="AP1235" s="47" t="s">
        <v>1643</v>
      </c>
    </row>
    <row r="1236" spans="1:42" x14ac:dyDescent="0.2">
      <c r="A1236" s="52"/>
      <c r="B1236" s="53" t="s">
        <v>1177</v>
      </c>
      <c r="C1236" s="53" t="s">
        <v>1243</v>
      </c>
      <c r="D1236" s="248" t="s">
        <v>1349</v>
      </c>
      <c r="E1236" s="249"/>
      <c r="F1236" s="249"/>
      <c r="G1236" s="249"/>
      <c r="H1236" s="54">
        <f>SUM(H1237:H1237)</f>
        <v>0</v>
      </c>
      <c r="I1236" s="54">
        <f>SUM(I1237:I1237)</f>
        <v>0</v>
      </c>
      <c r="J1236" s="54">
        <f>H1236+I1236</f>
        <v>0</v>
      </c>
      <c r="K1236" s="47"/>
      <c r="L1236" s="54">
        <f>SUM(L1237:L1237)</f>
        <v>0</v>
      </c>
      <c r="O1236" s="54">
        <f>IF(P1236="PR",J1236,SUM(N1237:N1237))</f>
        <v>0</v>
      </c>
      <c r="P1236" s="47" t="s">
        <v>1603</v>
      </c>
      <c r="Q1236" s="54">
        <f>IF(P1236="HS",H1236,0)</f>
        <v>0</v>
      </c>
      <c r="R1236" s="54">
        <f>IF(P1236="HS",I1236-O1236,0)</f>
        <v>0</v>
      </c>
      <c r="S1236" s="54">
        <f>IF(P1236="PS",H1236,0)</f>
        <v>0</v>
      </c>
      <c r="T1236" s="54">
        <f>IF(P1236="PS",I1236-O1236,0)</f>
        <v>0</v>
      </c>
      <c r="U1236" s="54">
        <f>IF(P1236="MP",H1236,0)</f>
        <v>0</v>
      </c>
      <c r="V1236" s="54">
        <f>IF(P1236="MP",I1236-O1236,0)</f>
        <v>0</v>
      </c>
      <c r="W1236" s="54">
        <f>IF(P1236="OM",H1236,0)</f>
        <v>0</v>
      </c>
      <c r="X1236" s="47" t="s">
        <v>1177</v>
      </c>
      <c r="AH1236" s="54">
        <f>SUM(Y1237:Y1237)</f>
        <v>0</v>
      </c>
      <c r="AI1236" s="54">
        <f>SUM(Z1237:Z1237)</f>
        <v>0</v>
      </c>
      <c r="AJ1236" s="54">
        <f>SUM(AA1237:AA1237)</f>
        <v>0</v>
      </c>
    </row>
    <row r="1237" spans="1:42" x14ac:dyDescent="0.2">
      <c r="A1237" s="55" t="s">
        <v>634</v>
      </c>
      <c r="B1237" s="55" t="s">
        <v>1177</v>
      </c>
      <c r="C1237" s="55" t="s">
        <v>1244</v>
      </c>
      <c r="D1237" s="55" t="s">
        <v>1350</v>
      </c>
      <c r="E1237" s="55" t="s">
        <v>1575</v>
      </c>
      <c r="F1237" s="56">
        <v>0.55000000000000004</v>
      </c>
      <c r="G1237" s="56">
        <v>0</v>
      </c>
      <c r="H1237" s="56">
        <f>ROUND(F1237*AD1237,2)</f>
        <v>0</v>
      </c>
      <c r="I1237" s="56">
        <f>J1237-H1237</f>
        <v>0</v>
      </c>
      <c r="J1237" s="56">
        <f>ROUND(F1237*G1237,2)</f>
        <v>0</v>
      </c>
      <c r="K1237" s="56">
        <v>0</v>
      </c>
      <c r="L1237" s="56">
        <f>F1237*K1237</f>
        <v>0</v>
      </c>
      <c r="M1237" s="57" t="s">
        <v>11</v>
      </c>
      <c r="N1237" s="56">
        <f>IF(M1237="5",I1237,0)</f>
        <v>0</v>
      </c>
      <c r="Y1237" s="56">
        <f>IF(AC1237=0,J1237,0)</f>
        <v>0</v>
      </c>
      <c r="Z1237" s="56">
        <f>IF(AC1237=15,J1237,0)</f>
        <v>0</v>
      </c>
      <c r="AA1237" s="56">
        <f>IF(AC1237=21,J1237,0)</f>
        <v>0</v>
      </c>
      <c r="AC1237" s="58">
        <v>21</v>
      </c>
      <c r="AD1237" s="58">
        <f>G1237*0</f>
        <v>0</v>
      </c>
      <c r="AE1237" s="58">
        <f>G1237*(1-0)</f>
        <v>0</v>
      </c>
      <c r="AL1237" s="58">
        <f>F1237*AD1237</f>
        <v>0</v>
      </c>
      <c r="AM1237" s="58">
        <f>F1237*AE1237</f>
        <v>0</v>
      </c>
      <c r="AN1237" s="59" t="s">
        <v>1624</v>
      </c>
      <c r="AO1237" s="59" t="s">
        <v>1634</v>
      </c>
      <c r="AP1237" s="47" t="s">
        <v>1643</v>
      </c>
    </row>
    <row r="1238" spans="1:42" x14ac:dyDescent="0.2">
      <c r="D1238" s="60" t="s">
        <v>1502</v>
      </c>
      <c r="F1238" s="61">
        <v>0.55000000000000004</v>
      </c>
    </row>
    <row r="1239" spans="1:42" x14ac:dyDescent="0.2">
      <c r="A1239" s="52"/>
      <c r="B1239" s="53" t="s">
        <v>1177</v>
      </c>
      <c r="C1239" s="53" t="s">
        <v>1245</v>
      </c>
      <c r="D1239" s="248" t="s">
        <v>1352</v>
      </c>
      <c r="E1239" s="249"/>
      <c r="F1239" s="249"/>
      <c r="G1239" s="249"/>
      <c r="H1239" s="54">
        <f>SUM(H1240:H1240)</f>
        <v>0</v>
      </c>
      <c r="I1239" s="54">
        <f>SUM(I1240:I1240)</f>
        <v>0</v>
      </c>
      <c r="J1239" s="54">
        <f>H1239+I1239</f>
        <v>0</v>
      </c>
      <c r="K1239" s="47"/>
      <c r="L1239" s="54">
        <f>SUM(L1240:L1240)</f>
        <v>0</v>
      </c>
      <c r="O1239" s="54">
        <f>IF(P1239="PR",J1239,SUM(N1240:N1240))</f>
        <v>0</v>
      </c>
      <c r="P1239" s="47" t="s">
        <v>1604</v>
      </c>
      <c r="Q1239" s="54">
        <f>IF(P1239="HS",H1239,0)</f>
        <v>0</v>
      </c>
      <c r="R1239" s="54">
        <f>IF(P1239="HS",I1239-O1239,0)</f>
        <v>0</v>
      </c>
      <c r="S1239" s="54">
        <f>IF(P1239="PS",H1239,0)</f>
        <v>0</v>
      </c>
      <c r="T1239" s="54">
        <f>IF(P1239="PS",I1239-O1239,0)</f>
        <v>0</v>
      </c>
      <c r="U1239" s="54">
        <f>IF(P1239="MP",H1239,0)</f>
        <v>0</v>
      </c>
      <c r="V1239" s="54">
        <f>IF(P1239="MP",I1239-O1239,0)</f>
        <v>0</v>
      </c>
      <c r="W1239" s="54">
        <f>IF(P1239="OM",H1239,0)</f>
        <v>0</v>
      </c>
      <c r="X1239" s="47" t="s">
        <v>1177</v>
      </c>
      <c r="AH1239" s="54">
        <f>SUM(Y1240:Y1240)</f>
        <v>0</v>
      </c>
      <c r="AI1239" s="54">
        <f>SUM(Z1240:Z1240)</f>
        <v>0</v>
      </c>
      <c r="AJ1239" s="54">
        <f>SUM(AA1240:AA1240)</f>
        <v>0</v>
      </c>
    </row>
    <row r="1240" spans="1:42" x14ac:dyDescent="0.2">
      <c r="A1240" s="55" t="s">
        <v>635</v>
      </c>
      <c r="B1240" s="55" t="s">
        <v>1177</v>
      </c>
      <c r="C1240" s="55"/>
      <c r="D1240" s="55" t="s">
        <v>1352</v>
      </c>
      <c r="E1240" s="55"/>
      <c r="F1240" s="56">
        <v>1</v>
      </c>
      <c r="G1240" s="56">
        <v>0</v>
      </c>
      <c r="H1240" s="56">
        <f>ROUND(F1240*AD1240,2)</f>
        <v>0</v>
      </c>
      <c r="I1240" s="56">
        <f>J1240-H1240</f>
        <v>0</v>
      </c>
      <c r="J1240" s="56">
        <f>ROUND(F1240*G1240,2)</f>
        <v>0</v>
      </c>
      <c r="K1240" s="56">
        <v>0</v>
      </c>
      <c r="L1240" s="56">
        <f>F1240*K1240</f>
        <v>0</v>
      </c>
      <c r="M1240" s="57" t="s">
        <v>8</v>
      </c>
      <c r="N1240" s="56">
        <f>IF(M1240="5",I1240,0)</f>
        <v>0</v>
      </c>
      <c r="Y1240" s="56">
        <f>IF(AC1240=0,J1240,0)</f>
        <v>0</v>
      </c>
      <c r="Z1240" s="56">
        <f>IF(AC1240=15,J1240,0)</f>
        <v>0</v>
      </c>
      <c r="AA1240" s="56">
        <f>IF(AC1240=21,J1240,0)</f>
        <v>0</v>
      </c>
      <c r="AC1240" s="58">
        <v>21</v>
      </c>
      <c r="AD1240" s="58">
        <f>G1240*0</f>
        <v>0</v>
      </c>
      <c r="AE1240" s="58">
        <f>G1240*(1-0)</f>
        <v>0</v>
      </c>
      <c r="AL1240" s="58">
        <f>F1240*AD1240</f>
        <v>0</v>
      </c>
      <c r="AM1240" s="58">
        <f>F1240*AE1240</f>
        <v>0</v>
      </c>
      <c r="AN1240" s="59" t="s">
        <v>1625</v>
      </c>
      <c r="AO1240" s="59" t="s">
        <v>1634</v>
      </c>
      <c r="AP1240" s="47" t="s">
        <v>1643</v>
      </c>
    </row>
    <row r="1241" spans="1:42" x14ac:dyDescent="0.2">
      <c r="A1241" s="52"/>
      <c r="B1241" s="53" t="s">
        <v>1177</v>
      </c>
      <c r="C1241" s="53" t="s">
        <v>1246</v>
      </c>
      <c r="D1241" s="248" t="s">
        <v>1353</v>
      </c>
      <c r="E1241" s="249"/>
      <c r="F1241" s="249"/>
      <c r="G1241" s="249"/>
      <c r="H1241" s="54">
        <f>SUM(H1242:H1247)</f>
        <v>0</v>
      </c>
      <c r="I1241" s="54">
        <f>SUM(I1242:I1247)</f>
        <v>0</v>
      </c>
      <c r="J1241" s="54">
        <f>H1241+I1241</f>
        <v>0</v>
      </c>
      <c r="K1241" s="47"/>
      <c r="L1241" s="54">
        <f>SUM(L1242:L1247)</f>
        <v>0</v>
      </c>
      <c r="O1241" s="54">
        <f>IF(P1241="PR",J1241,SUM(N1242:N1247))</f>
        <v>0</v>
      </c>
      <c r="P1241" s="47" t="s">
        <v>1603</v>
      </c>
      <c r="Q1241" s="54">
        <f>IF(P1241="HS",H1241,0)</f>
        <v>0</v>
      </c>
      <c r="R1241" s="54">
        <f>IF(P1241="HS",I1241-O1241,0)</f>
        <v>0</v>
      </c>
      <c r="S1241" s="54">
        <f>IF(P1241="PS",H1241,0)</f>
        <v>0</v>
      </c>
      <c r="T1241" s="54">
        <f>IF(P1241="PS",I1241-O1241,0)</f>
        <v>0</v>
      </c>
      <c r="U1241" s="54">
        <f>IF(P1241="MP",H1241,0)</f>
        <v>0</v>
      </c>
      <c r="V1241" s="54">
        <f>IF(P1241="MP",I1241-O1241,0)</f>
        <v>0</v>
      </c>
      <c r="W1241" s="54">
        <f>IF(P1241="OM",H1241,0)</f>
        <v>0</v>
      </c>
      <c r="X1241" s="47" t="s">
        <v>1177</v>
      </c>
      <c r="AH1241" s="54">
        <f>SUM(Y1242:Y1247)</f>
        <v>0</v>
      </c>
      <c r="AI1241" s="54">
        <f>SUM(Z1242:Z1247)</f>
        <v>0</v>
      </c>
      <c r="AJ1241" s="54">
        <f>SUM(AA1242:AA1247)</f>
        <v>0</v>
      </c>
    </row>
    <row r="1242" spans="1:42" x14ac:dyDescent="0.2">
      <c r="A1242" s="55" t="s">
        <v>636</v>
      </c>
      <c r="B1242" s="55" t="s">
        <v>1177</v>
      </c>
      <c r="C1242" s="55" t="s">
        <v>1247</v>
      </c>
      <c r="D1242" s="55" t="s">
        <v>1354</v>
      </c>
      <c r="E1242" s="55" t="s">
        <v>1575</v>
      </c>
      <c r="F1242" s="56">
        <v>1.29</v>
      </c>
      <c r="G1242" s="56">
        <v>0</v>
      </c>
      <c r="H1242" s="56">
        <f t="shared" ref="H1242:H1247" si="339">ROUND(F1242*AD1242,2)</f>
        <v>0</v>
      </c>
      <c r="I1242" s="56">
        <f t="shared" ref="I1242:I1247" si="340">J1242-H1242</f>
        <v>0</v>
      </c>
      <c r="J1242" s="56">
        <f t="shared" ref="J1242:J1247" si="341">ROUND(F1242*G1242,2)</f>
        <v>0</v>
      </c>
      <c r="K1242" s="56">
        <v>0</v>
      </c>
      <c r="L1242" s="56">
        <f t="shared" ref="L1242:L1247" si="342">F1242*K1242</f>
        <v>0</v>
      </c>
      <c r="M1242" s="57" t="s">
        <v>11</v>
      </c>
      <c r="N1242" s="56">
        <f t="shared" ref="N1242:N1247" si="343">IF(M1242="5",I1242,0)</f>
        <v>0</v>
      </c>
      <c r="Y1242" s="56">
        <f t="shared" ref="Y1242:Y1247" si="344">IF(AC1242=0,J1242,0)</f>
        <v>0</v>
      </c>
      <c r="Z1242" s="56">
        <f t="shared" ref="Z1242:Z1247" si="345">IF(AC1242=15,J1242,0)</f>
        <v>0</v>
      </c>
      <c r="AA1242" s="56">
        <f t="shared" ref="AA1242:AA1247" si="346">IF(AC1242=21,J1242,0)</f>
        <v>0</v>
      </c>
      <c r="AC1242" s="58">
        <v>21</v>
      </c>
      <c r="AD1242" s="58">
        <f t="shared" ref="AD1242:AD1247" si="347">G1242*0</f>
        <v>0</v>
      </c>
      <c r="AE1242" s="58">
        <f t="shared" ref="AE1242:AE1247" si="348">G1242*(1-0)</f>
        <v>0</v>
      </c>
      <c r="AL1242" s="58">
        <f t="shared" ref="AL1242:AL1247" si="349">F1242*AD1242</f>
        <v>0</v>
      </c>
      <c r="AM1242" s="58">
        <f t="shared" ref="AM1242:AM1247" si="350">F1242*AE1242</f>
        <v>0</v>
      </c>
      <c r="AN1242" s="59" t="s">
        <v>1626</v>
      </c>
      <c r="AO1242" s="59" t="s">
        <v>1634</v>
      </c>
      <c r="AP1242" s="47" t="s">
        <v>1643</v>
      </c>
    </row>
    <row r="1243" spans="1:42" x14ac:dyDescent="0.2">
      <c r="A1243" s="55" t="s">
        <v>637</v>
      </c>
      <c r="B1243" s="55" t="s">
        <v>1177</v>
      </c>
      <c r="C1243" s="55" t="s">
        <v>1248</v>
      </c>
      <c r="D1243" s="55" t="s">
        <v>1355</v>
      </c>
      <c r="E1243" s="55" t="s">
        <v>1575</v>
      </c>
      <c r="F1243" s="56">
        <v>1.29</v>
      </c>
      <c r="G1243" s="56">
        <v>0</v>
      </c>
      <c r="H1243" s="56">
        <f t="shared" si="339"/>
        <v>0</v>
      </c>
      <c r="I1243" s="56">
        <f t="shared" si="340"/>
        <v>0</v>
      </c>
      <c r="J1243" s="56">
        <f t="shared" si="341"/>
        <v>0</v>
      </c>
      <c r="K1243" s="56">
        <v>0</v>
      </c>
      <c r="L1243" s="56">
        <f t="shared" si="342"/>
        <v>0</v>
      </c>
      <c r="M1243" s="57" t="s">
        <v>11</v>
      </c>
      <c r="N1243" s="56">
        <f t="shared" si="343"/>
        <v>0</v>
      </c>
      <c r="Y1243" s="56">
        <f t="shared" si="344"/>
        <v>0</v>
      </c>
      <c r="Z1243" s="56">
        <f t="shared" si="345"/>
        <v>0</v>
      </c>
      <c r="AA1243" s="56">
        <f t="shared" si="346"/>
        <v>0</v>
      </c>
      <c r="AC1243" s="58">
        <v>21</v>
      </c>
      <c r="AD1243" s="58">
        <f t="shared" si="347"/>
        <v>0</v>
      </c>
      <c r="AE1243" s="58">
        <f t="shared" si="348"/>
        <v>0</v>
      </c>
      <c r="AL1243" s="58">
        <f t="shared" si="349"/>
        <v>0</v>
      </c>
      <c r="AM1243" s="58">
        <f t="shared" si="350"/>
        <v>0</v>
      </c>
      <c r="AN1243" s="59" t="s">
        <v>1626</v>
      </c>
      <c r="AO1243" s="59" t="s">
        <v>1634</v>
      </c>
      <c r="AP1243" s="47" t="s">
        <v>1643</v>
      </c>
    </row>
    <row r="1244" spans="1:42" x14ac:dyDescent="0.2">
      <c r="A1244" s="55" t="s">
        <v>638</v>
      </c>
      <c r="B1244" s="55" t="s">
        <v>1177</v>
      </c>
      <c r="C1244" s="55" t="s">
        <v>1249</v>
      </c>
      <c r="D1244" s="55" t="s">
        <v>1356</v>
      </c>
      <c r="E1244" s="55" t="s">
        <v>1575</v>
      </c>
      <c r="F1244" s="56">
        <v>1.29</v>
      </c>
      <c r="G1244" s="56">
        <v>0</v>
      </c>
      <c r="H1244" s="56">
        <f t="shared" si="339"/>
        <v>0</v>
      </c>
      <c r="I1244" s="56">
        <f t="shared" si="340"/>
        <v>0</v>
      </c>
      <c r="J1244" s="56">
        <f t="shared" si="341"/>
        <v>0</v>
      </c>
      <c r="K1244" s="56">
        <v>0</v>
      </c>
      <c r="L1244" s="56">
        <f t="shared" si="342"/>
        <v>0</v>
      </c>
      <c r="M1244" s="57" t="s">
        <v>11</v>
      </c>
      <c r="N1244" s="56">
        <f t="shared" si="343"/>
        <v>0</v>
      </c>
      <c r="Y1244" s="56">
        <f t="shared" si="344"/>
        <v>0</v>
      </c>
      <c r="Z1244" s="56">
        <f t="shared" si="345"/>
        <v>0</v>
      </c>
      <c r="AA1244" s="56">
        <f t="shared" si="346"/>
        <v>0</v>
      </c>
      <c r="AC1244" s="58">
        <v>21</v>
      </c>
      <c r="AD1244" s="58">
        <f t="shared" si="347"/>
        <v>0</v>
      </c>
      <c r="AE1244" s="58">
        <f t="shared" si="348"/>
        <v>0</v>
      </c>
      <c r="AL1244" s="58">
        <f t="shared" si="349"/>
        <v>0</v>
      </c>
      <c r="AM1244" s="58">
        <f t="shared" si="350"/>
        <v>0</v>
      </c>
      <c r="AN1244" s="59" t="s">
        <v>1626</v>
      </c>
      <c r="AO1244" s="59" t="s">
        <v>1634</v>
      </c>
      <c r="AP1244" s="47" t="s">
        <v>1643</v>
      </c>
    </row>
    <row r="1245" spans="1:42" x14ac:dyDescent="0.2">
      <c r="A1245" s="55" t="s">
        <v>639</v>
      </c>
      <c r="B1245" s="55" t="s">
        <v>1177</v>
      </c>
      <c r="C1245" s="55" t="s">
        <v>1250</v>
      </c>
      <c r="D1245" s="55" t="s">
        <v>1357</v>
      </c>
      <c r="E1245" s="55" t="s">
        <v>1575</v>
      </c>
      <c r="F1245" s="56">
        <v>1.29</v>
      </c>
      <c r="G1245" s="56">
        <v>0</v>
      </c>
      <c r="H1245" s="56">
        <f t="shared" si="339"/>
        <v>0</v>
      </c>
      <c r="I1245" s="56">
        <f t="shared" si="340"/>
        <v>0</v>
      </c>
      <c r="J1245" s="56">
        <f t="shared" si="341"/>
        <v>0</v>
      </c>
      <c r="K1245" s="56">
        <v>0</v>
      </c>
      <c r="L1245" s="56">
        <f t="shared" si="342"/>
        <v>0</v>
      </c>
      <c r="M1245" s="57" t="s">
        <v>11</v>
      </c>
      <c r="N1245" s="56">
        <f t="shared" si="343"/>
        <v>0</v>
      </c>
      <c r="Y1245" s="56">
        <f t="shared" si="344"/>
        <v>0</v>
      </c>
      <c r="Z1245" s="56">
        <f t="shared" si="345"/>
        <v>0</v>
      </c>
      <c r="AA1245" s="56">
        <f t="shared" si="346"/>
        <v>0</v>
      </c>
      <c r="AC1245" s="58">
        <v>21</v>
      </c>
      <c r="AD1245" s="58">
        <f t="shared" si="347"/>
        <v>0</v>
      </c>
      <c r="AE1245" s="58">
        <f t="shared" si="348"/>
        <v>0</v>
      </c>
      <c r="AL1245" s="58">
        <f t="shared" si="349"/>
        <v>0</v>
      </c>
      <c r="AM1245" s="58">
        <f t="shared" si="350"/>
        <v>0</v>
      </c>
      <c r="AN1245" s="59" t="s">
        <v>1626</v>
      </c>
      <c r="AO1245" s="59" t="s">
        <v>1634</v>
      </c>
      <c r="AP1245" s="47" t="s">
        <v>1643</v>
      </c>
    </row>
    <row r="1246" spans="1:42" x14ac:dyDescent="0.2">
      <c r="A1246" s="55" t="s">
        <v>640</v>
      </c>
      <c r="B1246" s="55" t="s">
        <v>1177</v>
      </c>
      <c r="C1246" s="55" t="s">
        <v>1251</v>
      </c>
      <c r="D1246" s="55" t="s">
        <v>1358</v>
      </c>
      <c r="E1246" s="55" t="s">
        <v>1575</v>
      </c>
      <c r="F1246" s="56">
        <v>1.29</v>
      </c>
      <c r="G1246" s="56">
        <v>0</v>
      </c>
      <c r="H1246" s="56">
        <f t="shared" si="339"/>
        <v>0</v>
      </c>
      <c r="I1246" s="56">
        <f t="shared" si="340"/>
        <v>0</v>
      </c>
      <c r="J1246" s="56">
        <f t="shared" si="341"/>
        <v>0</v>
      </c>
      <c r="K1246" s="56">
        <v>0</v>
      </c>
      <c r="L1246" s="56">
        <f t="shared" si="342"/>
        <v>0</v>
      </c>
      <c r="M1246" s="57" t="s">
        <v>11</v>
      </c>
      <c r="N1246" s="56">
        <f t="shared" si="343"/>
        <v>0</v>
      </c>
      <c r="Y1246" s="56">
        <f t="shared" si="344"/>
        <v>0</v>
      </c>
      <c r="Z1246" s="56">
        <f t="shared" si="345"/>
        <v>0</v>
      </c>
      <c r="AA1246" s="56">
        <f t="shared" si="346"/>
        <v>0</v>
      </c>
      <c r="AC1246" s="58">
        <v>21</v>
      </c>
      <c r="AD1246" s="58">
        <f t="shared" si="347"/>
        <v>0</v>
      </c>
      <c r="AE1246" s="58">
        <f t="shared" si="348"/>
        <v>0</v>
      </c>
      <c r="AL1246" s="58">
        <f t="shared" si="349"/>
        <v>0</v>
      </c>
      <c r="AM1246" s="58">
        <f t="shared" si="350"/>
        <v>0</v>
      </c>
      <c r="AN1246" s="59" t="s">
        <v>1626</v>
      </c>
      <c r="AO1246" s="59" t="s">
        <v>1634</v>
      </c>
      <c r="AP1246" s="47" t="s">
        <v>1643</v>
      </c>
    </row>
    <row r="1247" spans="1:42" x14ac:dyDescent="0.2">
      <c r="A1247" s="55" t="s">
        <v>641</v>
      </c>
      <c r="B1247" s="55" t="s">
        <v>1177</v>
      </c>
      <c r="C1247" s="55" t="s">
        <v>1252</v>
      </c>
      <c r="D1247" s="55" t="s">
        <v>1359</v>
      </c>
      <c r="E1247" s="55" t="s">
        <v>1575</v>
      </c>
      <c r="F1247" s="56">
        <v>1.29</v>
      </c>
      <c r="G1247" s="56">
        <v>0</v>
      </c>
      <c r="H1247" s="56">
        <f t="shared" si="339"/>
        <v>0</v>
      </c>
      <c r="I1247" s="56">
        <f t="shared" si="340"/>
        <v>0</v>
      </c>
      <c r="J1247" s="56">
        <f t="shared" si="341"/>
        <v>0</v>
      </c>
      <c r="K1247" s="56">
        <v>0</v>
      </c>
      <c r="L1247" s="56">
        <f t="shared" si="342"/>
        <v>0</v>
      </c>
      <c r="M1247" s="57" t="s">
        <v>11</v>
      </c>
      <c r="N1247" s="56">
        <f t="shared" si="343"/>
        <v>0</v>
      </c>
      <c r="Y1247" s="56">
        <f t="shared" si="344"/>
        <v>0</v>
      </c>
      <c r="Z1247" s="56">
        <f t="shared" si="345"/>
        <v>0</v>
      </c>
      <c r="AA1247" s="56">
        <f t="shared" si="346"/>
        <v>0</v>
      </c>
      <c r="AC1247" s="58">
        <v>21</v>
      </c>
      <c r="AD1247" s="58">
        <f t="shared" si="347"/>
        <v>0</v>
      </c>
      <c r="AE1247" s="58">
        <f t="shared" si="348"/>
        <v>0</v>
      </c>
      <c r="AL1247" s="58">
        <f t="shared" si="349"/>
        <v>0</v>
      </c>
      <c r="AM1247" s="58">
        <f t="shared" si="350"/>
        <v>0</v>
      </c>
      <c r="AN1247" s="59" t="s">
        <v>1626</v>
      </c>
      <c r="AO1247" s="59" t="s">
        <v>1634</v>
      </c>
      <c r="AP1247" s="47" t="s">
        <v>1643</v>
      </c>
    </row>
    <row r="1248" spans="1:42" x14ac:dyDescent="0.2">
      <c r="A1248" s="52"/>
      <c r="B1248" s="53" t="s">
        <v>1178</v>
      </c>
      <c r="C1248" s="53"/>
      <c r="D1248" s="248" t="s">
        <v>1503</v>
      </c>
      <c r="E1248" s="249"/>
      <c r="F1248" s="249"/>
      <c r="G1248" s="249"/>
      <c r="H1248" s="54">
        <f>H1249+H1254+H1257+H1260+H1271+H1284+H1287+H1320+H1329+H1352+H1357+H1368+H1376+H1384+H1387+H1389</f>
        <v>0</v>
      </c>
      <c r="I1248" s="54">
        <f>I1249+I1254+I1257+I1260+I1271+I1284+I1287+I1320+I1329+I1352+I1357+I1368+I1376+I1384+I1387+I1389</f>
        <v>0</v>
      </c>
      <c r="J1248" s="54">
        <f>H1248+I1248</f>
        <v>0</v>
      </c>
      <c r="K1248" s="47"/>
      <c r="L1248" s="54">
        <f>L1249+L1254+L1257+L1260+L1271+L1284+L1287+L1320+L1329+L1352+L1357+L1368+L1376+L1384+L1387+L1389</f>
        <v>2.4279606999999999</v>
      </c>
    </row>
    <row r="1249" spans="1:42" x14ac:dyDescent="0.2">
      <c r="A1249" s="52"/>
      <c r="B1249" s="53" t="s">
        <v>1178</v>
      </c>
      <c r="C1249" s="53" t="s">
        <v>38</v>
      </c>
      <c r="D1249" s="248" t="s">
        <v>1362</v>
      </c>
      <c r="E1249" s="249"/>
      <c r="F1249" s="249"/>
      <c r="G1249" s="249"/>
      <c r="H1249" s="54">
        <f>SUM(H1250:H1253)</f>
        <v>0</v>
      </c>
      <c r="I1249" s="54">
        <f>SUM(I1250:I1253)</f>
        <v>0</v>
      </c>
      <c r="J1249" s="54">
        <f>H1249+I1249</f>
        <v>0</v>
      </c>
      <c r="K1249" s="47"/>
      <c r="L1249" s="54">
        <f>SUM(L1250:L1253)</f>
        <v>6.1462200000000002E-2</v>
      </c>
      <c r="O1249" s="54">
        <f>IF(P1249="PR",J1249,SUM(N1250:N1253))</f>
        <v>0</v>
      </c>
      <c r="P1249" s="47" t="s">
        <v>1601</v>
      </c>
      <c r="Q1249" s="54">
        <f>IF(P1249="HS",H1249,0)</f>
        <v>0</v>
      </c>
      <c r="R1249" s="54">
        <f>IF(P1249="HS",I1249-O1249,0)</f>
        <v>0</v>
      </c>
      <c r="S1249" s="54">
        <f>IF(P1249="PS",H1249,0)</f>
        <v>0</v>
      </c>
      <c r="T1249" s="54">
        <f>IF(P1249="PS",I1249-O1249,0)</f>
        <v>0</v>
      </c>
      <c r="U1249" s="54">
        <f>IF(P1249="MP",H1249,0)</f>
        <v>0</v>
      </c>
      <c r="V1249" s="54">
        <f>IF(P1249="MP",I1249-O1249,0)</f>
        <v>0</v>
      </c>
      <c r="W1249" s="54">
        <f>IF(P1249="OM",H1249,0)</f>
        <v>0</v>
      </c>
      <c r="X1249" s="47" t="s">
        <v>1178</v>
      </c>
      <c r="AH1249" s="54">
        <f>SUM(Y1250:Y1253)</f>
        <v>0</v>
      </c>
      <c r="AI1249" s="54">
        <f>SUM(Z1250:Z1253)</f>
        <v>0</v>
      </c>
      <c r="AJ1249" s="54">
        <f>SUM(AA1250:AA1253)</f>
        <v>0</v>
      </c>
    </row>
    <row r="1250" spans="1:42" x14ac:dyDescent="0.2">
      <c r="A1250" s="55" t="s">
        <v>642</v>
      </c>
      <c r="B1250" s="55" t="s">
        <v>1178</v>
      </c>
      <c r="C1250" s="55" t="s">
        <v>1253</v>
      </c>
      <c r="D1250" s="55" t="s">
        <v>1708</v>
      </c>
      <c r="E1250" s="55" t="s">
        <v>1580</v>
      </c>
      <c r="F1250" s="56">
        <v>0.02</v>
      </c>
      <c r="G1250" s="56">
        <v>0</v>
      </c>
      <c r="H1250" s="56">
        <f>ROUND(F1250*AD1250,2)</f>
        <v>0</v>
      </c>
      <c r="I1250" s="56">
        <f>J1250-H1250</f>
        <v>0</v>
      </c>
      <c r="J1250" s="56">
        <f>ROUND(F1250*G1250,2)</f>
        <v>0</v>
      </c>
      <c r="K1250" s="56">
        <v>2.53999</v>
      </c>
      <c r="L1250" s="56">
        <f>F1250*K1250</f>
        <v>5.0799799999999999E-2</v>
      </c>
      <c r="M1250" s="57" t="s">
        <v>7</v>
      </c>
      <c r="N1250" s="56">
        <f>IF(M1250="5",I1250,0)</f>
        <v>0</v>
      </c>
      <c r="Y1250" s="56">
        <f>IF(AC1250=0,J1250,0)</f>
        <v>0</v>
      </c>
      <c r="Z1250" s="56">
        <f>IF(AC1250=15,J1250,0)</f>
        <v>0</v>
      </c>
      <c r="AA1250" s="56">
        <f>IF(AC1250=21,J1250,0)</f>
        <v>0</v>
      </c>
      <c r="AC1250" s="58">
        <v>21</v>
      </c>
      <c r="AD1250" s="58">
        <f>G1250*0.813362397820164</f>
        <v>0</v>
      </c>
      <c r="AE1250" s="58">
        <f>G1250*(1-0.813362397820164)</f>
        <v>0</v>
      </c>
      <c r="AL1250" s="58">
        <f>F1250*AD1250</f>
        <v>0</v>
      </c>
      <c r="AM1250" s="58">
        <f>F1250*AE1250</f>
        <v>0</v>
      </c>
      <c r="AN1250" s="59" t="s">
        <v>1627</v>
      </c>
      <c r="AO1250" s="59" t="s">
        <v>1628</v>
      </c>
      <c r="AP1250" s="47" t="s">
        <v>1644</v>
      </c>
    </row>
    <row r="1251" spans="1:42" x14ac:dyDescent="0.2">
      <c r="D1251" s="60" t="s">
        <v>1363</v>
      </c>
      <c r="F1251" s="61">
        <v>0.02</v>
      </c>
    </row>
    <row r="1252" spans="1:42" x14ac:dyDescent="0.2">
      <c r="A1252" s="55" t="s">
        <v>643</v>
      </c>
      <c r="B1252" s="55" t="s">
        <v>1178</v>
      </c>
      <c r="C1252" s="55" t="s">
        <v>1254</v>
      </c>
      <c r="D1252" s="55" t="s">
        <v>1364</v>
      </c>
      <c r="E1252" s="55" t="s">
        <v>1574</v>
      </c>
      <c r="F1252" s="56">
        <v>0.28000000000000003</v>
      </c>
      <c r="G1252" s="56">
        <v>0</v>
      </c>
      <c r="H1252" s="56">
        <f>ROUND(F1252*AD1252,2)</f>
        <v>0</v>
      </c>
      <c r="I1252" s="56">
        <f>J1252-H1252</f>
        <v>0</v>
      </c>
      <c r="J1252" s="56">
        <f>ROUND(F1252*G1252,2)</f>
        <v>0</v>
      </c>
      <c r="K1252" s="56">
        <v>3.8080000000000003E-2</v>
      </c>
      <c r="L1252" s="56">
        <f>F1252*K1252</f>
        <v>1.0662400000000002E-2</v>
      </c>
      <c r="M1252" s="57" t="s">
        <v>7</v>
      </c>
      <c r="N1252" s="56">
        <f>IF(M1252="5",I1252,0)</f>
        <v>0</v>
      </c>
      <c r="Y1252" s="56">
        <f>IF(AC1252=0,J1252,0)</f>
        <v>0</v>
      </c>
      <c r="Z1252" s="56">
        <f>IF(AC1252=15,J1252,0)</f>
        <v>0</v>
      </c>
      <c r="AA1252" s="56">
        <f>IF(AC1252=21,J1252,0)</f>
        <v>0</v>
      </c>
      <c r="AC1252" s="58">
        <v>21</v>
      </c>
      <c r="AD1252" s="58">
        <f>G1252*0.555284552845528</f>
        <v>0</v>
      </c>
      <c r="AE1252" s="58">
        <f>G1252*(1-0.555284552845528)</f>
        <v>0</v>
      </c>
      <c r="AL1252" s="58">
        <f>F1252*AD1252</f>
        <v>0</v>
      </c>
      <c r="AM1252" s="58">
        <f>F1252*AE1252</f>
        <v>0</v>
      </c>
      <c r="AN1252" s="59" t="s">
        <v>1627</v>
      </c>
      <c r="AO1252" s="59" t="s">
        <v>1628</v>
      </c>
      <c r="AP1252" s="47" t="s">
        <v>1644</v>
      </c>
    </row>
    <row r="1253" spans="1:42" x14ac:dyDescent="0.2">
      <c r="D1253" s="60" t="s">
        <v>1365</v>
      </c>
      <c r="F1253" s="61">
        <v>0.28000000000000003</v>
      </c>
    </row>
    <row r="1254" spans="1:42" x14ac:dyDescent="0.2">
      <c r="A1254" s="52"/>
      <c r="B1254" s="53" t="s">
        <v>1178</v>
      </c>
      <c r="C1254" s="53" t="s">
        <v>39</v>
      </c>
      <c r="D1254" s="248" t="s">
        <v>1280</v>
      </c>
      <c r="E1254" s="249"/>
      <c r="F1254" s="249"/>
      <c r="G1254" s="249"/>
      <c r="H1254" s="54">
        <f>SUM(H1255:H1255)</f>
        <v>0</v>
      </c>
      <c r="I1254" s="54">
        <f>SUM(I1255:I1255)</f>
        <v>0</v>
      </c>
      <c r="J1254" s="54">
        <f>H1254+I1254</f>
        <v>0</v>
      </c>
      <c r="K1254" s="47"/>
      <c r="L1254" s="54">
        <f>SUM(L1255:L1255)</f>
        <v>0.150865</v>
      </c>
      <c r="O1254" s="54">
        <f>IF(P1254="PR",J1254,SUM(N1255:N1255))</f>
        <v>0</v>
      </c>
      <c r="P1254" s="47" t="s">
        <v>1601</v>
      </c>
      <c r="Q1254" s="54">
        <f>IF(P1254="HS",H1254,0)</f>
        <v>0</v>
      </c>
      <c r="R1254" s="54">
        <f>IF(P1254="HS",I1254-O1254,0)</f>
        <v>0</v>
      </c>
      <c r="S1254" s="54">
        <f>IF(P1254="PS",H1254,0)</f>
        <v>0</v>
      </c>
      <c r="T1254" s="54">
        <f>IF(P1254="PS",I1254-O1254,0)</f>
        <v>0</v>
      </c>
      <c r="U1254" s="54">
        <f>IF(P1254="MP",H1254,0)</f>
        <v>0</v>
      </c>
      <c r="V1254" s="54">
        <f>IF(P1254="MP",I1254-O1254,0)</f>
        <v>0</v>
      </c>
      <c r="W1254" s="54">
        <f>IF(P1254="OM",H1254,0)</f>
        <v>0</v>
      </c>
      <c r="X1254" s="47" t="s">
        <v>1178</v>
      </c>
      <c r="AH1254" s="54">
        <f>SUM(Y1255:Y1255)</f>
        <v>0</v>
      </c>
      <c r="AI1254" s="54">
        <f>SUM(Z1255:Z1255)</f>
        <v>0</v>
      </c>
      <c r="AJ1254" s="54">
        <f>SUM(AA1255:AA1255)</f>
        <v>0</v>
      </c>
    </row>
    <row r="1255" spans="1:42" x14ac:dyDescent="0.2">
      <c r="A1255" s="55" t="s">
        <v>644</v>
      </c>
      <c r="B1255" s="55" t="s">
        <v>1178</v>
      </c>
      <c r="C1255" s="55" t="s">
        <v>1186</v>
      </c>
      <c r="D1255" s="55" t="s">
        <v>1712</v>
      </c>
      <c r="E1255" s="55" t="s">
        <v>1574</v>
      </c>
      <c r="F1255" s="56">
        <v>1.43</v>
      </c>
      <c r="G1255" s="56">
        <v>0</v>
      </c>
      <c r="H1255" s="56">
        <f>ROUND(F1255*AD1255,2)</f>
        <v>0</v>
      </c>
      <c r="I1255" s="56">
        <f>J1255-H1255</f>
        <v>0</v>
      </c>
      <c r="J1255" s="56">
        <f>ROUND(F1255*G1255,2)</f>
        <v>0</v>
      </c>
      <c r="K1255" s="56">
        <v>0.1055</v>
      </c>
      <c r="L1255" s="56">
        <f>F1255*K1255</f>
        <v>0.150865</v>
      </c>
      <c r="M1255" s="57" t="s">
        <v>7</v>
      </c>
      <c r="N1255" s="56">
        <f>IF(M1255="5",I1255,0)</f>
        <v>0</v>
      </c>
      <c r="Y1255" s="56">
        <f>IF(AC1255=0,J1255,0)</f>
        <v>0</v>
      </c>
      <c r="Z1255" s="56">
        <f>IF(AC1255=15,J1255,0)</f>
        <v>0</v>
      </c>
      <c r="AA1255" s="56">
        <f>IF(AC1255=21,J1255,0)</f>
        <v>0</v>
      </c>
      <c r="AC1255" s="58">
        <v>21</v>
      </c>
      <c r="AD1255" s="58">
        <f>G1255*0.853314527503526</f>
        <v>0</v>
      </c>
      <c r="AE1255" s="58">
        <f>G1255*(1-0.853314527503526)</f>
        <v>0</v>
      </c>
      <c r="AL1255" s="58">
        <f>F1255*AD1255</f>
        <v>0</v>
      </c>
      <c r="AM1255" s="58">
        <f>F1255*AE1255</f>
        <v>0</v>
      </c>
      <c r="AN1255" s="59" t="s">
        <v>1612</v>
      </c>
      <c r="AO1255" s="59" t="s">
        <v>1628</v>
      </c>
      <c r="AP1255" s="47" t="s">
        <v>1644</v>
      </c>
    </row>
    <row r="1256" spans="1:42" x14ac:dyDescent="0.2">
      <c r="D1256" s="60" t="s">
        <v>1468</v>
      </c>
      <c r="F1256" s="61">
        <v>1.43</v>
      </c>
    </row>
    <row r="1257" spans="1:42" x14ac:dyDescent="0.2">
      <c r="A1257" s="52"/>
      <c r="B1257" s="53" t="s">
        <v>1178</v>
      </c>
      <c r="C1257" s="53" t="s">
        <v>43</v>
      </c>
      <c r="D1257" s="248" t="s">
        <v>1282</v>
      </c>
      <c r="E1257" s="249"/>
      <c r="F1257" s="249"/>
      <c r="G1257" s="249"/>
      <c r="H1257" s="54">
        <f>SUM(H1258:H1258)</f>
        <v>0</v>
      </c>
      <c r="I1257" s="54">
        <f>SUM(I1258:I1258)</f>
        <v>0</v>
      </c>
      <c r="J1257" s="54">
        <f>H1257+I1257</f>
        <v>0</v>
      </c>
      <c r="K1257" s="47"/>
      <c r="L1257" s="54">
        <f>SUM(L1258:L1258)</f>
        <v>5.2451999999999992E-2</v>
      </c>
      <c r="O1257" s="54">
        <f>IF(P1257="PR",J1257,SUM(N1258:N1258))</f>
        <v>0</v>
      </c>
      <c r="P1257" s="47" t="s">
        <v>1601</v>
      </c>
      <c r="Q1257" s="54">
        <f>IF(P1257="HS",H1257,0)</f>
        <v>0</v>
      </c>
      <c r="R1257" s="54">
        <f>IF(P1257="HS",I1257-O1257,0)</f>
        <v>0</v>
      </c>
      <c r="S1257" s="54">
        <f>IF(P1257="PS",H1257,0)</f>
        <v>0</v>
      </c>
      <c r="T1257" s="54">
        <f>IF(P1257="PS",I1257-O1257,0)</f>
        <v>0</v>
      </c>
      <c r="U1257" s="54">
        <f>IF(P1257="MP",H1257,0)</f>
        <v>0</v>
      </c>
      <c r="V1257" s="54">
        <f>IF(P1257="MP",I1257-O1257,0)</f>
        <v>0</v>
      </c>
      <c r="W1257" s="54">
        <f>IF(P1257="OM",H1257,0)</f>
        <v>0</v>
      </c>
      <c r="X1257" s="47" t="s">
        <v>1178</v>
      </c>
      <c r="AH1257" s="54">
        <f>SUM(Y1258:Y1258)</f>
        <v>0</v>
      </c>
      <c r="AI1257" s="54">
        <f>SUM(Z1258:Z1258)</f>
        <v>0</v>
      </c>
      <c r="AJ1257" s="54">
        <f>SUM(AA1258:AA1258)</f>
        <v>0</v>
      </c>
    </row>
    <row r="1258" spans="1:42" x14ac:dyDescent="0.2">
      <c r="A1258" s="55" t="s">
        <v>645</v>
      </c>
      <c r="B1258" s="55" t="s">
        <v>1178</v>
      </c>
      <c r="C1258" s="55" t="s">
        <v>1188</v>
      </c>
      <c r="D1258" s="55" t="s">
        <v>1283</v>
      </c>
      <c r="E1258" s="55" t="s">
        <v>1574</v>
      </c>
      <c r="F1258" s="56">
        <v>2.82</v>
      </c>
      <c r="G1258" s="56">
        <v>0</v>
      </c>
      <c r="H1258" s="56">
        <f>ROUND(F1258*AD1258,2)</f>
        <v>0</v>
      </c>
      <c r="I1258" s="56">
        <f>J1258-H1258</f>
        <v>0</v>
      </c>
      <c r="J1258" s="56">
        <f>ROUND(F1258*G1258,2)</f>
        <v>0</v>
      </c>
      <c r="K1258" s="56">
        <v>1.8599999999999998E-2</v>
      </c>
      <c r="L1258" s="56">
        <f>F1258*K1258</f>
        <v>5.2451999999999992E-2</v>
      </c>
      <c r="M1258" s="57" t="s">
        <v>7</v>
      </c>
      <c r="N1258" s="56">
        <f>IF(M1258="5",I1258,0)</f>
        <v>0</v>
      </c>
      <c r="Y1258" s="56">
        <f>IF(AC1258=0,J1258,0)</f>
        <v>0</v>
      </c>
      <c r="Z1258" s="56">
        <f>IF(AC1258=15,J1258,0)</f>
        <v>0</v>
      </c>
      <c r="AA1258" s="56">
        <f>IF(AC1258=21,J1258,0)</f>
        <v>0</v>
      </c>
      <c r="AC1258" s="58">
        <v>21</v>
      </c>
      <c r="AD1258" s="58">
        <f>G1258*0.563277249451353</f>
        <v>0</v>
      </c>
      <c r="AE1258" s="58">
        <f>G1258*(1-0.563277249451353)</f>
        <v>0</v>
      </c>
      <c r="AL1258" s="58">
        <f>F1258*AD1258</f>
        <v>0</v>
      </c>
      <c r="AM1258" s="58">
        <f>F1258*AE1258</f>
        <v>0</v>
      </c>
      <c r="AN1258" s="59" t="s">
        <v>1613</v>
      </c>
      <c r="AO1258" s="59" t="s">
        <v>1628</v>
      </c>
      <c r="AP1258" s="47" t="s">
        <v>1644</v>
      </c>
    </row>
    <row r="1259" spans="1:42" x14ac:dyDescent="0.2">
      <c r="D1259" s="60" t="s">
        <v>1469</v>
      </c>
      <c r="F1259" s="61">
        <v>2.82</v>
      </c>
    </row>
    <row r="1260" spans="1:42" x14ac:dyDescent="0.2">
      <c r="A1260" s="52"/>
      <c r="B1260" s="53" t="s">
        <v>1178</v>
      </c>
      <c r="C1260" s="53" t="s">
        <v>68</v>
      </c>
      <c r="D1260" s="248" t="s">
        <v>1285</v>
      </c>
      <c r="E1260" s="249"/>
      <c r="F1260" s="249"/>
      <c r="G1260" s="249"/>
      <c r="H1260" s="54">
        <f>SUM(H1261:H1269)</f>
        <v>0</v>
      </c>
      <c r="I1260" s="54">
        <f>SUM(I1261:I1269)</f>
        <v>0</v>
      </c>
      <c r="J1260" s="54">
        <f>H1260+I1260</f>
        <v>0</v>
      </c>
      <c r="K1260" s="47"/>
      <c r="L1260" s="54">
        <f>SUM(L1261:L1269)</f>
        <v>0.35387980000000002</v>
      </c>
      <c r="O1260" s="54">
        <f>IF(P1260="PR",J1260,SUM(N1261:N1269))</f>
        <v>0</v>
      </c>
      <c r="P1260" s="47" t="s">
        <v>1601</v>
      </c>
      <c r="Q1260" s="54">
        <f>IF(P1260="HS",H1260,0)</f>
        <v>0</v>
      </c>
      <c r="R1260" s="54">
        <f>IF(P1260="HS",I1260-O1260,0)</f>
        <v>0</v>
      </c>
      <c r="S1260" s="54">
        <f>IF(P1260="PS",H1260,0)</f>
        <v>0</v>
      </c>
      <c r="T1260" s="54">
        <f>IF(P1260="PS",I1260-O1260,0)</f>
        <v>0</v>
      </c>
      <c r="U1260" s="54">
        <f>IF(P1260="MP",H1260,0)</f>
        <v>0</v>
      </c>
      <c r="V1260" s="54">
        <f>IF(P1260="MP",I1260-O1260,0)</f>
        <v>0</v>
      </c>
      <c r="W1260" s="54">
        <f>IF(P1260="OM",H1260,0)</f>
        <v>0</v>
      </c>
      <c r="X1260" s="47" t="s">
        <v>1178</v>
      </c>
      <c r="AH1260" s="54">
        <f>SUM(Y1261:Y1269)</f>
        <v>0</v>
      </c>
      <c r="AI1260" s="54">
        <f>SUM(Z1261:Z1269)</f>
        <v>0</v>
      </c>
      <c r="AJ1260" s="54">
        <f>SUM(AA1261:AA1269)</f>
        <v>0</v>
      </c>
    </row>
    <row r="1261" spans="1:42" x14ac:dyDescent="0.2">
      <c r="A1261" s="55" t="s">
        <v>646</v>
      </c>
      <c r="B1261" s="55" t="s">
        <v>1178</v>
      </c>
      <c r="C1261" s="55" t="s">
        <v>1255</v>
      </c>
      <c r="D1261" s="55" t="s">
        <v>1709</v>
      </c>
      <c r="E1261" s="55" t="s">
        <v>1580</v>
      </c>
      <c r="F1261" s="56">
        <v>0.1</v>
      </c>
      <c r="G1261" s="56">
        <v>0</v>
      </c>
      <c r="H1261" s="56">
        <f>ROUND(F1261*AD1261,2)</f>
        <v>0</v>
      </c>
      <c r="I1261" s="56">
        <f>J1261-H1261</f>
        <v>0</v>
      </c>
      <c r="J1261" s="56">
        <f>ROUND(F1261*G1261,2)</f>
        <v>0</v>
      </c>
      <c r="K1261" s="56">
        <v>2.5249999999999999</v>
      </c>
      <c r="L1261" s="56">
        <f>F1261*K1261</f>
        <v>0.2525</v>
      </c>
      <c r="M1261" s="57" t="s">
        <v>7</v>
      </c>
      <c r="N1261" s="56">
        <f>IF(M1261="5",I1261,0)</f>
        <v>0</v>
      </c>
      <c r="Y1261" s="56">
        <f>IF(AC1261=0,J1261,0)</f>
        <v>0</v>
      </c>
      <c r="Z1261" s="56">
        <f>IF(AC1261=15,J1261,0)</f>
        <v>0</v>
      </c>
      <c r="AA1261" s="56">
        <f>IF(AC1261=21,J1261,0)</f>
        <v>0</v>
      </c>
      <c r="AC1261" s="58">
        <v>21</v>
      </c>
      <c r="AD1261" s="58">
        <f>G1261*0.859082802547771</f>
        <v>0</v>
      </c>
      <c r="AE1261" s="58">
        <f>G1261*(1-0.859082802547771)</f>
        <v>0</v>
      </c>
      <c r="AL1261" s="58">
        <f>F1261*AD1261</f>
        <v>0</v>
      </c>
      <c r="AM1261" s="58">
        <f>F1261*AE1261</f>
        <v>0</v>
      </c>
      <c r="AN1261" s="59" t="s">
        <v>1614</v>
      </c>
      <c r="AO1261" s="59" t="s">
        <v>1629</v>
      </c>
      <c r="AP1261" s="47" t="s">
        <v>1644</v>
      </c>
    </row>
    <row r="1262" spans="1:42" x14ac:dyDescent="0.2">
      <c r="D1262" s="60" t="s">
        <v>1470</v>
      </c>
      <c r="F1262" s="61">
        <v>0.1</v>
      </c>
    </row>
    <row r="1263" spans="1:42" x14ac:dyDescent="0.2">
      <c r="A1263" s="55" t="s">
        <v>647</v>
      </c>
      <c r="B1263" s="55" t="s">
        <v>1178</v>
      </c>
      <c r="C1263" s="55" t="s">
        <v>1256</v>
      </c>
      <c r="D1263" s="55" t="s">
        <v>1369</v>
      </c>
      <c r="E1263" s="55" t="s">
        <v>1574</v>
      </c>
      <c r="F1263" s="56">
        <v>7.0000000000000007E-2</v>
      </c>
      <c r="G1263" s="56">
        <v>0</v>
      </c>
      <c r="H1263" s="56">
        <f>ROUND(F1263*AD1263,2)</f>
        <v>0</v>
      </c>
      <c r="I1263" s="56">
        <f>J1263-H1263</f>
        <v>0</v>
      </c>
      <c r="J1263" s="56">
        <f>ROUND(F1263*G1263,2)</f>
        <v>0</v>
      </c>
      <c r="K1263" s="56">
        <v>1.41E-2</v>
      </c>
      <c r="L1263" s="56">
        <f>F1263*K1263</f>
        <v>9.8700000000000003E-4</v>
      </c>
      <c r="M1263" s="57" t="s">
        <v>7</v>
      </c>
      <c r="N1263" s="56">
        <f>IF(M1263="5",I1263,0)</f>
        <v>0</v>
      </c>
      <c r="Y1263" s="56">
        <f>IF(AC1263=0,J1263,0)</f>
        <v>0</v>
      </c>
      <c r="Z1263" s="56">
        <f>IF(AC1263=15,J1263,0)</f>
        <v>0</v>
      </c>
      <c r="AA1263" s="56">
        <f>IF(AC1263=21,J1263,0)</f>
        <v>0</v>
      </c>
      <c r="AC1263" s="58">
        <v>21</v>
      </c>
      <c r="AD1263" s="58">
        <f>G1263*0.637948717948718</f>
        <v>0</v>
      </c>
      <c r="AE1263" s="58">
        <f>G1263*(1-0.637948717948718)</f>
        <v>0</v>
      </c>
      <c r="AL1263" s="58">
        <f>F1263*AD1263</f>
        <v>0</v>
      </c>
      <c r="AM1263" s="58">
        <f>F1263*AE1263</f>
        <v>0</v>
      </c>
      <c r="AN1263" s="59" t="s">
        <v>1614</v>
      </c>
      <c r="AO1263" s="59" t="s">
        <v>1629</v>
      </c>
      <c r="AP1263" s="47" t="s">
        <v>1644</v>
      </c>
    </row>
    <row r="1264" spans="1:42" x14ac:dyDescent="0.2">
      <c r="D1264" s="60" t="s">
        <v>1471</v>
      </c>
      <c r="F1264" s="61">
        <v>7.0000000000000007E-2</v>
      </c>
    </row>
    <row r="1265" spans="1:42" x14ac:dyDescent="0.2">
      <c r="A1265" s="55" t="s">
        <v>648</v>
      </c>
      <c r="B1265" s="55" t="s">
        <v>1178</v>
      </c>
      <c r="C1265" s="55" t="s">
        <v>1257</v>
      </c>
      <c r="D1265" s="55" t="s">
        <v>1371</v>
      </c>
      <c r="E1265" s="55" t="s">
        <v>1574</v>
      </c>
      <c r="F1265" s="56">
        <v>7.0000000000000007E-2</v>
      </c>
      <c r="G1265" s="56">
        <v>0</v>
      </c>
      <c r="H1265" s="56">
        <f>ROUND(F1265*AD1265,2)</f>
        <v>0</v>
      </c>
      <c r="I1265" s="56">
        <f>J1265-H1265</f>
        <v>0</v>
      </c>
      <c r="J1265" s="56">
        <f>ROUND(F1265*G1265,2)</f>
        <v>0</v>
      </c>
      <c r="K1265" s="56">
        <v>0</v>
      </c>
      <c r="L1265" s="56">
        <f>F1265*K1265</f>
        <v>0</v>
      </c>
      <c r="M1265" s="57" t="s">
        <v>7</v>
      </c>
      <c r="N1265" s="56">
        <f>IF(M1265="5",I1265,0)</f>
        <v>0</v>
      </c>
      <c r="Y1265" s="56">
        <f>IF(AC1265=0,J1265,0)</f>
        <v>0</v>
      </c>
      <c r="Z1265" s="56">
        <f>IF(AC1265=15,J1265,0)</f>
        <v>0</v>
      </c>
      <c r="AA1265" s="56">
        <f>IF(AC1265=21,J1265,0)</f>
        <v>0</v>
      </c>
      <c r="AC1265" s="58">
        <v>21</v>
      </c>
      <c r="AD1265" s="58">
        <f>G1265*0</f>
        <v>0</v>
      </c>
      <c r="AE1265" s="58">
        <f>G1265*(1-0)</f>
        <v>0</v>
      </c>
      <c r="AL1265" s="58">
        <f>F1265*AD1265</f>
        <v>0</v>
      </c>
      <c r="AM1265" s="58">
        <f>F1265*AE1265</f>
        <v>0</v>
      </c>
      <c r="AN1265" s="59" t="s">
        <v>1614</v>
      </c>
      <c r="AO1265" s="59" t="s">
        <v>1629</v>
      </c>
      <c r="AP1265" s="47" t="s">
        <v>1644</v>
      </c>
    </row>
    <row r="1266" spans="1:42" x14ac:dyDescent="0.2">
      <c r="D1266" s="60" t="s">
        <v>1384</v>
      </c>
      <c r="F1266" s="61">
        <v>7.0000000000000007E-2</v>
      </c>
    </row>
    <row r="1267" spans="1:42" x14ac:dyDescent="0.2">
      <c r="A1267" s="55" t="s">
        <v>649</v>
      </c>
      <c r="B1267" s="55" t="s">
        <v>1178</v>
      </c>
      <c r="C1267" s="55" t="s">
        <v>1189</v>
      </c>
      <c r="D1267" s="55" t="s">
        <v>1286</v>
      </c>
      <c r="E1267" s="55" t="s">
        <v>1574</v>
      </c>
      <c r="F1267" s="56">
        <v>2.68</v>
      </c>
      <c r="G1267" s="56">
        <v>0</v>
      </c>
      <c r="H1267" s="56">
        <f>ROUND(F1267*AD1267,2)</f>
        <v>0</v>
      </c>
      <c r="I1267" s="56">
        <f>J1267-H1267</f>
        <v>0</v>
      </c>
      <c r="J1267" s="56">
        <f>ROUND(F1267*G1267,2)</f>
        <v>0</v>
      </c>
      <c r="K1267" s="56">
        <v>3.415E-2</v>
      </c>
      <c r="L1267" s="56">
        <f>F1267*K1267</f>
        <v>9.1522000000000006E-2</v>
      </c>
      <c r="M1267" s="57" t="s">
        <v>7</v>
      </c>
      <c r="N1267" s="56">
        <f>IF(M1267="5",I1267,0)</f>
        <v>0</v>
      </c>
      <c r="Y1267" s="56">
        <f>IF(AC1267=0,J1267,0)</f>
        <v>0</v>
      </c>
      <c r="Z1267" s="56">
        <f>IF(AC1267=15,J1267,0)</f>
        <v>0</v>
      </c>
      <c r="AA1267" s="56">
        <f>IF(AC1267=21,J1267,0)</f>
        <v>0</v>
      </c>
      <c r="AC1267" s="58">
        <v>21</v>
      </c>
      <c r="AD1267" s="58">
        <f>G1267*0.841828478964401</f>
        <v>0</v>
      </c>
      <c r="AE1267" s="58">
        <f>G1267*(1-0.841828478964401)</f>
        <v>0</v>
      </c>
      <c r="AL1267" s="58">
        <f>F1267*AD1267</f>
        <v>0</v>
      </c>
      <c r="AM1267" s="58">
        <f>F1267*AE1267</f>
        <v>0</v>
      </c>
      <c r="AN1267" s="59" t="s">
        <v>1614</v>
      </c>
      <c r="AO1267" s="59" t="s">
        <v>1629</v>
      </c>
      <c r="AP1267" s="47" t="s">
        <v>1644</v>
      </c>
    </row>
    <row r="1268" spans="1:42" x14ac:dyDescent="0.2">
      <c r="D1268" s="60" t="s">
        <v>1472</v>
      </c>
      <c r="F1268" s="61">
        <v>2.68</v>
      </c>
    </row>
    <row r="1269" spans="1:42" x14ac:dyDescent="0.2">
      <c r="A1269" s="55" t="s">
        <v>650</v>
      </c>
      <c r="B1269" s="55" t="s">
        <v>1178</v>
      </c>
      <c r="C1269" s="55" t="s">
        <v>1190</v>
      </c>
      <c r="D1269" s="55" t="s">
        <v>1729</v>
      </c>
      <c r="E1269" s="55" t="s">
        <v>1574</v>
      </c>
      <c r="F1269" s="56">
        <v>2.68</v>
      </c>
      <c r="G1269" s="56">
        <v>0</v>
      </c>
      <c r="H1269" s="56">
        <f>ROUND(F1269*AD1269,2)</f>
        <v>0</v>
      </c>
      <c r="I1269" s="56">
        <f>J1269-H1269</f>
        <v>0</v>
      </c>
      <c r="J1269" s="56">
        <f>ROUND(F1269*G1269,2)</f>
        <v>0</v>
      </c>
      <c r="K1269" s="56">
        <v>3.31E-3</v>
      </c>
      <c r="L1269" s="56">
        <f>F1269*K1269</f>
        <v>8.8707999999999999E-3</v>
      </c>
      <c r="M1269" s="57" t="s">
        <v>7</v>
      </c>
      <c r="N1269" s="56">
        <f>IF(M1269="5",I1269,0)</f>
        <v>0</v>
      </c>
      <c r="Y1269" s="56">
        <f>IF(AC1269=0,J1269,0)</f>
        <v>0</v>
      </c>
      <c r="Z1269" s="56">
        <f>IF(AC1269=15,J1269,0)</f>
        <v>0</v>
      </c>
      <c r="AA1269" s="56">
        <f>IF(AC1269=21,J1269,0)</f>
        <v>0</v>
      </c>
      <c r="AC1269" s="58">
        <v>21</v>
      </c>
      <c r="AD1269" s="58">
        <f>G1269*0.752032520325203</f>
        <v>0</v>
      </c>
      <c r="AE1269" s="58">
        <f>G1269*(1-0.752032520325203)</f>
        <v>0</v>
      </c>
      <c r="AL1269" s="58">
        <f>F1269*AD1269</f>
        <v>0</v>
      </c>
      <c r="AM1269" s="58">
        <f>F1269*AE1269</f>
        <v>0</v>
      </c>
      <c r="AN1269" s="59" t="s">
        <v>1614</v>
      </c>
      <c r="AO1269" s="59" t="s">
        <v>1629</v>
      </c>
      <c r="AP1269" s="47" t="s">
        <v>1644</v>
      </c>
    </row>
    <row r="1270" spans="1:42" x14ac:dyDescent="0.2">
      <c r="D1270" s="60" t="s">
        <v>1472</v>
      </c>
      <c r="F1270" s="61">
        <v>2.68</v>
      </c>
    </row>
    <row r="1271" spans="1:42" x14ac:dyDescent="0.2">
      <c r="A1271" s="52"/>
      <c r="B1271" s="53" t="s">
        <v>1178</v>
      </c>
      <c r="C1271" s="53" t="s">
        <v>705</v>
      </c>
      <c r="D1271" s="248" t="s">
        <v>1288</v>
      </c>
      <c r="E1271" s="249"/>
      <c r="F1271" s="249"/>
      <c r="G1271" s="249"/>
      <c r="H1271" s="54">
        <f>SUM(H1272:H1282)</f>
        <v>0</v>
      </c>
      <c r="I1271" s="54">
        <f>SUM(I1272:I1282)</f>
        <v>0</v>
      </c>
      <c r="J1271" s="54">
        <f>H1271+I1271</f>
        <v>0</v>
      </c>
      <c r="K1271" s="47"/>
      <c r="L1271" s="54">
        <f>SUM(L1272:L1282)</f>
        <v>9.3255000000000005E-3</v>
      </c>
      <c r="O1271" s="54">
        <f>IF(P1271="PR",J1271,SUM(N1272:N1282))</f>
        <v>0</v>
      </c>
      <c r="P1271" s="47" t="s">
        <v>1602</v>
      </c>
      <c r="Q1271" s="54">
        <f>IF(P1271="HS",H1271,0)</f>
        <v>0</v>
      </c>
      <c r="R1271" s="54">
        <f>IF(P1271="HS",I1271-O1271,0)</f>
        <v>0</v>
      </c>
      <c r="S1271" s="54">
        <f>IF(P1271="PS",H1271,0)</f>
        <v>0</v>
      </c>
      <c r="T1271" s="54">
        <f>IF(P1271="PS",I1271-O1271,0)</f>
        <v>0</v>
      </c>
      <c r="U1271" s="54">
        <f>IF(P1271="MP",H1271,0)</f>
        <v>0</v>
      </c>
      <c r="V1271" s="54">
        <f>IF(P1271="MP",I1271-O1271,0)</f>
        <v>0</v>
      </c>
      <c r="W1271" s="54">
        <f>IF(P1271="OM",H1271,0)</f>
        <v>0</v>
      </c>
      <c r="X1271" s="47" t="s">
        <v>1178</v>
      </c>
      <c r="AH1271" s="54">
        <f>SUM(Y1272:Y1282)</f>
        <v>0</v>
      </c>
      <c r="AI1271" s="54">
        <f>SUM(Z1272:Z1282)</f>
        <v>0</v>
      </c>
      <c r="AJ1271" s="54">
        <f>SUM(AA1272:AA1282)</f>
        <v>0</v>
      </c>
    </row>
    <row r="1272" spans="1:42" x14ac:dyDescent="0.2">
      <c r="A1272" s="55" t="s">
        <v>651</v>
      </c>
      <c r="B1272" s="55" t="s">
        <v>1178</v>
      </c>
      <c r="C1272" s="55" t="s">
        <v>1191</v>
      </c>
      <c r="D1272" s="55" t="s">
        <v>1714</v>
      </c>
      <c r="E1272" s="55" t="s">
        <v>1574</v>
      </c>
      <c r="F1272" s="56">
        <v>3.65</v>
      </c>
      <c r="G1272" s="56">
        <v>0</v>
      </c>
      <c r="H1272" s="56">
        <f>ROUND(F1272*AD1272,2)</f>
        <v>0</v>
      </c>
      <c r="I1272" s="56">
        <f>J1272-H1272</f>
        <v>0</v>
      </c>
      <c r="J1272" s="56">
        <f>ROUND(F1272*G1272,2)</f>
        <v>0</v>
      </c>
      <c r="K1272" s="56">
        <v>5.6999999999999998E-4</v>
      </c>
      <c r="L1272" s="56">
        <f>F1272*K1272</f>
        <v>2.0804999999999999E-3</v>
      </c>
      <c r="M1272" s="57" t="s">
        <v>7</v>
      </c>
      <c r="N1272" s="56">
        <f>IF(M1272="5",I1272,0)</f>
        <v>0</v>
      </c>
      <c r="Y1272" s="56">
        <f>IF(AC1272=0,J1272,0)</f>
        <v>0</v>
      </c>
      <c r="Z1272" s="56">
        <f>IF(AC1272=15,J1272,0)</f>
        <v>0</v>
      </c>
      <c r="AA1272" s="56">
        <f>IF(AC1272=21,J1272,0)</f>
        <v>0</v>
      </c>
      <c r="AC1272" s="58">
        <v>21</v>
      </c>
      <c r="AD1272" s="58">
        <f>G1272*0.805751492132393</f>
        <v>0</v>
      </c>
      <c r="AE1272" s="58">
        <f>G1272*(1-0.805751492132393)</f>
        <v>0</v>
      </c>
      <c r="AL1272" s="58">
        <f>F1272*AD1272</f>
        <v>0</v>
      </c>
      <c r="AM1272" s="58">
        <f>F1272*AE1272</f>
        <v>0</v>
      </c>
      <c r="AN1272" s="59" t="s">
        <v>1615</v>
      </c>
      <c r="AO1272" s="59" t="s">
        <v>1630</v>
      </c>
      <c r="AP1272" s="47" t="s">
        <v>1644</v>
      </c>
    </row>
    <row r="1273" spans="1:42" x14ac:dyDescent="0.2">
      <c r="D1273" s="60" t="s">
        <v>1473</v>
      </c>
      <c r="F1273" s="61">
        <v>3.65</v>
      </c>
    </row>
    <row r="1274" spans="1:42" x14ac:dyDescent="0.2">
      <c r="A1274" s="55" t="s">
        <v>652</v>
      </c>
      <c r="B1274" s="55" t="s">
        <v>1178</v>
      </c>
      <c r="C1274" s="55" t="s">
        <v>1192</v>
      </c>
      <c r="D1274" s="55" t="s">
        <v>1715</v>
      </c>
      <c r="E1274" s="55" t="s">
        <v>1574</v>
      </c>
      <c r="F1274" s="56">
        <v>3.65</v>
      </c>
      <c r="G1274" s="56">
        <v>0</v>
      </c>
      <c r="H1274" s="56">
        <f>ROUND(F1274*AD1274,2)</f>
        <v>0</v>
      </c>
      <c r="I1274" s="56">
        <f>J1274-H1274</f>
        <v>0</v>
      </c>
      <c r="J1274" s="56">
        <f>ROUND(F1274*G1274,2)</f>
        <v>0</v>
      </c>
      <c r="K1274" s="56">
        <v>7.3999999999999999E-4</v>
      </c>
      <c r="L1274" s="56">
        <f>F1274*K1274</f>
        <v>2.7009999999999998E-3</v>
      </c>
      <c r="M1274" s="57" t="s">
        <v>7</v>
      </c>
      <c r="N1274" s="56">
        <f>IF(M1274="5",I1274,0)</f>
        <v>0</v>
      </c>
      <c r="Y1274" s="56">
        <f>IF(AC1274=0,J1274,0)</f>
        <v>0</v>
      </c>
      <c r="Z1274" s="56">
        <f>IF(AC1274=15,J1274,0)</f>
        <v>0</v>
      </c>
      <c r="AA1274" s="56">
        <f>IF(AC1274=21,J1274,0)</f>
        <v>0</v>
      </c>
      <c r="AC1274" s="58">
        <v>21</v>
      </c>
      <c r="AD1274" s="58">
        <f>G1274*0.750758341759353</f>
        <v>0</v>
      </c>
      <c r="AE1274" s="58">
        <f>G1274*(1-0.750758341759353)</f>
        <v>0</v>
      </c>
      <c r="AL1274" s="58">
        <f>F1274*AD1274</f>
        <v>0</v>
      </c>
      <c r="AM1274" s="58">
        <f>F1274*AE1274</f>
        <v>0</v>
      </c>
      <c r="AN1274" s="59" t="s">
        <v>1615</v>
      </c>
      <c r="AO1274" s="59" t="s">
        <v>1630</v>
      </c>
      <c r="AP1274" s="47" t="s">
        <v>1644</v>
      </c>
    </row>
    <row r="1275" spans="1:42" x14ac:dyDescent="0.2">
      <c r="D1275" s="60" t="s">
        <v>1474</v>
      </c>
      <c r="F1275" s="61">
        <v>3.65</v>
      </c>
    </row>
    <row r="1276" spans="1:42" x14ac:dyDescent="0.2">
      <c r="A1276" s="55" t="s">
        <v>653</v>
      </c>
      <c r="B1276" s="55" t="s">
        <v>1178</v>
      </c>
      <c r="C1276" s="55" t="s">
        <v>1258</v>
      </c>
      <c r="D1276" s="55" t="s">
        <v>1731</v>
      </c>
      <c r="E1276" s="55" t="s">
        <v>1574</v>
      </c>
      <c r="F1276" s="56">
        <v>0.97</v>
      </c>
      <c r="G1276" s="56">
        <v>0</v>
      </c>
      <c r="H1276" s="56">
        <f>ROUND(F1276*AD1276,2)</f>
        <v>0</v>
      </c>
      <c r="I1276" s="56">
        <f>J1276-H1276</f>
        <v>0</v>
      </c>
      <c r="J1276" s="56">
        <f>ROUND(F1276*G1276,2)</f>
        <v>0</v>
      </c>
      <c r="K1276" s="56">
        <v>4.0000000000000002E-4</v>
      </c>
      <c r="L1276" s="56">
        <f>F1276*K1276</f>
        <v>3.88E-4</v>
      </c>
      <c r="M1276" s="57" t="s">
        <v>7</v>
      </c>
      <c r="N1276" s="56">
        <f>IF(M1276="5",I1276,0)</f>
        <v>0</v>
      </c>
      <c r="Y1276" s="56">
        <f>IF(AC1276=0,J1276,0)</f>
        <v>0</v>
      </c>
      <c r="Z1276" s="56">
        <f>IF(AC1276=15,J1276,0)</f>
        <v>0</v>
      </c>
      <c r="AA1276" s="56">
        <f>IF(AC1276=21,J1276,0)</f>
        <v>0</v>
      </c>
      <c r="AC1276" s="58">
        <v>21</v>
      </c>
      <c r="AD1276" s="58">
        <f>G1276*0.966850828729282</f>
        <v>0</v>
      </c>
      <c r="AE1276" s="58">
        <f>G1276*(1-0.966850828729282)</f>
        <v>0</v>
      </c>
      <c r="AL1276" s="58">
        <f>F1276*AD1276</f>
        <v>0</v>
      </c>
      <c r="AM1276" s="58">
        <f>F1276*AE1276</f>
        <v>0</v>
      </c>
      <c r="AN1276" s="59" t="s">
        <v>1615</v>
      </c>
      <c r="AO1276" s="59" t="s">
        <v>1630</v>
      </c>
      <c r="AP1276" s="47" t="s">
        <v>1644</v>
      </c>
    </row>
    <row r="1277" spans="1:42" x14ac:dyDescent="0.2">
      <c r="D1277" s="60" t="s">
        <v>1475</v>
      </c>
      <c r="F1277" s="61">
        <v>0.97</v>
      </c>
    </row>
    <row r="1278" spans="1:42" x14ac:dyDescent="0.2">
      <c r="A1278" s="55" t="s">
        <v>654</v>
      </c>
      <c r="B1278" s="55" t="s">
        <v>1178</v>
      </c>
      <c r="C1278" s="55" t="s">
        <v>1259</v>
      </c>
      <c r="D1278" s="55" t="s">
        <v>1732</v>
      </c>
      <c r="E1278" s="55" t="s">
        <v>1574</v>
      </c>
      <c r="F1278" s="56">
        <v>7.71</v>
      </c>
      <c r="G1278" s="56">
        <v>0</v>
      </c>
      <c r="H1278" s="56">
        <f>ROUND(F1278*AD1278,2)</f>
        <v>0</v>
      </c>
      <c r="I1278" s="56">
        <f>J1278-H1278</f>
        <v>0</v>
      </c>
      <c r="J1278" s="56">
        <f>ROUND(F1278*G1278,2)</f>
        <v>0</v>
      </c>
      <c r="K1278" s="56">
        <v>4.0000000000000002E-4</v>
      </c>
      <c r="L1278" s="56">
        <f>F1278*K1278</f>
        <v>3.0839999999999999E-3</v>
      </c>
      <c r="M1278" s="57" t="s">
        <v>7</v>
      </c>
      <c r="N1278" s="56">
        <f>IF(M1278="5",I1278,0)</f>
        <v>0</v>
      </c>
      <c r="Y1278" s="56">
        <f>IF(AC1278=0,J1278,0)</f>
        <v>0</v>
      </c>
      <c r="Z1278" s="56">
        <f>IF(AC1278=15,J1278,0)</f>
        <v>0</v>
      </c>
      <c r="AA1278" s="56">
        <f>IF(AC1278=21,J1278,0)</f>
        <v>0</v>
      </c>
      <c r="AC1278" s="58">
        <v>21</v>
      </c>
      <c r="AD1278" s="58">
        <f>G1278*0.938757264193116</f>
        <v>0</v>
      </c>
      <c r="AE1278" s="58">
        <f>G1278*(1-0.938757264193116)</f>
        <v>0</v>
      </c>
      <c r="AL1278" s="58">
        <f>F1278*AD1278</f>
        <v>0</v>
      </c>
      <c r="AM1278" s="58">
        <f>F1278*AE1278</f>
        <v>0</v>
      </c>
      <c r="AN1278" s="59" t="s">
        <v>1615</v>
      </c>
      <c r="AO1278" s="59" t="s">
        <v>1630</v>
      </c>
      <c r="AP1278" s="47" t="s">
        <v>1644</v>
      </c>
    </row>
    <row r="1279" spans="1:42" x14ac:dyDescent="0.2">
      <c r="D1279" s="60" t="s">
        <v>1476</v>
      </c>
      <c r="F1279" s="61">
        <v>7.71</v>
      </c>
    </row>
    <row r="1280" spans="1:42" x14ac:dyDescent="0.2">
      <c r="A1280" s="55" t="s">
        <v>655</v>
      </c>
      <c r="B1280" s="55" t="s">
        <v>1178</v>
      </c>
      <c r="C1280" s="55" t="s">
        <v>1260</v>
      </c>
      <c r="D1280" s="55" t="s">
        <v>1733</v>
      </c>
      <c r="E1280" s="55" t="s">
        <v>1579</v>
      </c>
      <c r="F1280" s="56">
        <v>3.35</v>
      </c>
      <c r="G1280" s="56">
        <v>0</v>
      </c>
      <c r="H1280" s="56">
        <f>ROUND(F1280*AD1280,2)</f>
        <v>0</v>
      </c>
      <c r="I1280" s="56">
        <f>J1280-H1280</f>
        <v>0</v>
      </c>
      <c r="J1280" s="56">
        <f>ROUND(F1280*G1280,2)</f>
        <v>0</v>
      </c>
      <c r="K1280" s="56">
        <v>3.2000000000000003E-4</v>
      </c>
      <c r="L1280" s="56">
        <f>F1280*K1280</f>
        <v>1.072E-3</v>
      </c>
      <c r="M1280" s="57" t="s">
        <v>7</v>
      </c>
      <c r="N1280" s="56">
        <f>IF(M1280="5",I1280,0)</f>
        <v>0</v>
      </c>
      <c r="Y1280" s="56">
        <f>IF(AC1280=0,J1280,0)</f>
        <v>0</v>
      </c>
      <c r="Z1280" s="56">
        <f>IF(AC1280=15,J1280,0)</f>
        <v>0</v>
      </c>
      <c r="AA1280" s="56">
        <f>IF(AC1280=21,J1280,0)</f>
        <v>0</v>
      </c>
      <c r="AC1280" s="58">
        <v>21</v>
      </c>
      <c r="AD1280" s="58">
        <f>G1280*0.584192439862543</f>
        <v>0</v>
      </c>
      <c r="AE1280" s="58">
        <f>G1280*(1-0.584192439862543)</f>
        <v>0</v>
      </c>
      <c r="AL1280" s="58">
        <f>F1280*AD1280</f>
        <v>0</v>
      </c>
      <c r="AM1280" s="58">
        <f>F1280*AE1280</f>
        <v>0</v>
      </c>
      <c r="AN1280" s="59" t="s">
        <v>1615</v>
      </c>
      <c r="AO1280" s="59" t="s">
        <v>1630</v>
      </c>
      <c r="AP1280" s="47" t="s">
        <v>1644</v>
      </c>
    </row>
    <row r="1281" spans="1:42" x14ac:dyDescent="0.2">
      <c r="D1281" s="60" t="s">
        <v>1477</v>
      </c>
      <c r="F1281" s="61">
        <v>3.35</v>
      </c>
    </row>
    <row r="1282" spans="1:42" x14ac:dyDescent="0.2">
      <c r="A1282" s="55" t="s">
        <v>656</v>
      </c>
      <c r="B1282" s="55" t="s">
        <v>1178</v>
      </c>
      <c r="C1282" s="55" t="s">
        <v>1193</v>
      </c>
      <c r="D1282" s="55" t="s">
        <v>1292</v>
      </c>
      <c r="E1282" s="55" t="s">
        <v>1575</v>
      </c>
      <c r="F1282" s="56">
        <v>0.03</v>
      </c>
      <c r="G1282" s="56">
        <v>0</v>
      </c>
      <c r="H1282" s="56">
        <f>ROUND(F1282*AD1282,2)</f>
        <v>0</v>
      </c>
      <c r="I1282" s="56">
        <f>J1282-H1282</f>
        <v>0</v>
      </c>
      <c r="J1282" s="56">
        <f>ROUND(F1282*G1282,2)</f>
        <v>0</v>
      </c>
      <c r="K1282" s="56">
        <v>0</v>
      </c>
      <c r="L1282" s="56">
        <f>F1282*K1282</f>
        <v>0</v>
      </c>
      <c r="M1282" s="57" t="s">
        <v>11</v>
      </c>
      <c r="N1282" s="56">
        <f>IF(M1282="5",I1282,0)</f>
        <v>0</v>
      </c>
      <c r="Y1282" s="56">
        <f>IF(AC1282=0,J1282,0)</f>
        <v>0</v>
      </c>
      <c r="Z1282" s="56">
        <f>IF(AC1282=15,J1282,0)</f>
        <v>0</v>
      </c>
      <c r="AA1282" s="56">
        <f>IF(AC1282=21,J1282,0)</f>
        <v>0</v>
      </c>
      <c r="AC1282" s="58">
        <v>21</v>
      </c>
      <c r="AD1282" s="58">
        <f>G1282*0</f>
        <v>0</v>
      </c>
      <c r="AE1282" s="58">
        <f>G1282*(1-0)</f>
        <v>0</v>
      </c>
      <c r="AL1282" s="58">
        <f>F1282*AD1282</f>
        <v>0</v>
      </c>
      <c r="AM1282" s="58">
        <f>F1282*AE1282</f>
        <v>0</v>
      </c>
      <c r="AN1282" s="59" t="s">
        <v>1615</v>
      </c>
      <c r="AO1282" s="59" t="s">
        <v>1630</v>
      </c>
      <c r="AP1282" s="47" t="s">
        <v>1644</v>
      </c>
    </row>
    <row r="1283" spans="1:42" x14ac:dyDescent="0.2">
      <c r="D1283" s="60" t="s">
        <v>1478</v>
      </c>
      <c r="F1283" s="61">
        <v>0.03</v>
      </c>
    </row>
    <row r="1284" spans="1:42" x14ac:dyDescent="0.2">
      <c r="A1284" s="52"/>
      <c r="B1284" s="53" t="s">
        <v>1178</v>
      </c>
      <c r="C1284" s="53" t="s">
        <v>715</v>
      </c>
      <c r="D1284" s="248" t="s">
        <v>1294</v>
      </c>
      <c r="E1284" s="249"/>
      <c r="F1284" s="249"/>
      <c r="G1284" s="249"/>
      <c r="H1284" s="54">
        <f>SUM(H1285:H1285)</f>
        <v>0</v>
      </c>
      <c r="I1284" s="54">
        <f>SUM(I1285:I1285)</f>
        <v>0</v>
      </c>
      <c r="J1284" s="54">
        <f>H1284+I1284</f>
        <v>0</v>
      </c>
      <c r="K1284" s="47"/>
      <c r="L1284" s="54">
        <f>SUM(L1285:L1285)</f>
        <v>1.4599999999999999E-3</v>
      </c>
      <c r="O1284" s="54">
        <f>IF(P1284="PR",J1284,SUM(N1285:N1285))</f>
        <v>0</v>
      </c>
      <c r="P1284" s="47" t="s">
        <v>1602</v>
      </c>
      <c r="Q1284" s="54">
        <f>IF(P1284="HS",H1284,0)</f>
        <v>0</v>
      </c>
      <c r="R1284" s="54">
        <f>IF(P1284="HS",I1284-O1284,0)</f>
        <v>0</v>
      </c>
      <c r="S1284" s="54">
        <f>IF(P1284="PS",H1284,0)</f>
        <v>0</v>
      </c>
      <c r="T1284" s="54">
        <f>IF(P1284="PS",I1284-O1284,0)</f>
        <v>0</v>
      </c>
      <c r="U1284" s="54">
        <f>IF(P1284="MP",H1284,0)</f>
        <v>0</v>
      </c>
      <c r="V1284" s="54">
        <f>IF(P1284="MP",I1284-O1284,0)</f>
        <v>0</v>
      </c>
      <c r="W1284" s="54">
        <f>IF(P1284="OM",H1284,0)</f>
        <v>0</v>
      </c>
      <c r="X1284" s="47" t="s">
        <v>1178</v>
      </c>
      <c r="AH1284" s="54">
        <f>SUM(Y1285:Y1285)</f>
        <v>0</v>
      </c>
      <c r="AI1284" s="54">
        <f>SUM(Z1285:Z1285)</f>
        <v>0</v>
      </c>
      <c r="AJ1284" s="54">
        <f>SUM(AA1285:AA1285)</f>
        <v>0</v>
      </c>
    </row>
    <row r="1285" spans="1:42" x14ac:dyDescent="0.2">
      <c r="A1285" s="55" t="s">
        <v>657</v>
      </c>
      <c r="B1285" s="55" t="s">
        <v>1178</v>
      </c>
      <c r="C1285" s="55" t="s">
        <v>1194</v>
      </c>
      <c r="D1285" s="55" t="s">
        <v>1295</v>
      </c>
      <c r="E1285" s="55" t="s">
        <v>1576</v>
      </c>
      <c r="F1285" s="56">
        <v>1</v>
      </c>
      <c r="G1285" s="56">
        <v>0</v>
      </c>
      <c r="H1285" s="56">
        <f>ROUND(F1285*AD1285,2)</f>
        <v>0</v>
      </c>
      <c r="I1285" s="56">
        <f>J1285-H1285</f>
        <v>0</v>
      </c>
      <c r="J1285" s="56">
        <f>ROUND(F1285*G1285,2)</f>
        <v>0</v>
      </c>
      <c r="K1285" s="56">
        <v>1.4599999999999999E-3</v>
      </c>
      <c r="L1285" s="56">
        <f>F1285*K1285</f>
        <v>1.4599999999999999E-3</v>
      </c>
      <c r="M1285" s="57" t="s">
        <v>7</v>
      </c>
      <c r="N1285" s="56">
        <f>IF(M1285="5",I1285,0)</f>
        <v>0</v>
      </c>
      <c r="Y1285" s="56">
        <f>IF(AC1285=0,J1285,0)</f>
        <v>0</v>
      </c>
      <c r="Z1285" s="56">
        <f>IF(AC1285=15,J1285,0)</f>
        <v>0</v>
      </c>
      <c r="AA1285" s="56">
        <f>IF(AC1285=21,J1285,0)</f>
        <v>0</v>
      </c>
      <c r="AC1285" s="58">
        <v>21</v>
      </c>
      <c r="AD1285" s="58">
        <f>G1285*0</f>
        <v>0</v>
      </c>
      <c r="AE1285" s="58">
        <f>G1285*(1-0)</f>
        <v>0</v>
      </c>
      <c r="AL1285" s="58">
        <f>F1285*AD1285</f>
        <v>0</v>
      </c>
      <c r="AM1285" s="58">
        <f>F1285*AE1285</f>
        <v>0</v>
      </c>
      <c r="AN1285" s="59" t="s">
        <v>1616</v>
      </c>
      <c r="AO1285" s="59" t="s">
        <v>1631</v>
      </c>
      <c r="AP1285" s="47" t="s">
        <v>1644</v>
      </c>
    </row>
    <row r="1286" spans="1:42" x14ac:dyDescent="0.2">
      <c r="D1286" s="60" t="s">
        <v>1296</v>
      </c>
      <c r="F1286" s="61">
        <v>1</v>
      </c>
    </row>
    <row r="1287" spans="1:42" x14ac:dyDescent="0.2">
      <c r="A1287" s="52"/>
      <c r="B1287" s="53" t="s">
        <v>1178</v>
      </c>
      <c r="C1287" s="53" t="s">
        <v>719</v>
      </c>
      <c r="D1287" s="248" t="s">
        <v>1297</v>
      </c>
      <c r="E1287" s="249"/>
      <c r="F1287" s="249"/>
      <c r="G1287" s="249"/>
      <c r="H1287" s="54">
        <f>SUM(H1288:H1318)</f>
        <v>0</v>
      </c>
      <c r="I1287" s="54">
        <f>SUM(I1288:I1318)</f>
        <v>0</v>
      </c>
      <c r="J1287" s="54">
        <f>H1287+I1287</f>
        <v>0</v>
      </c>
      <c r="K1287" s="47"/>
      <c r="L1287" s="54">
        <f>SUM(L1288:L1318)</f>
        <v>5.3130000000000004E-2</v>
      </c>
      <c r="O1287" s="54">
        <f>IF(P1287="PR",J1287,SUM(N1288:N1318))</f>
        <v>0</v>
      </c>
      <c r="P1287" s="47" t="s">
        <v>1602</v>
      </c>
      <c r="Q1287" s="54">
        <f>IF(P1287="HS",H1287,0)</f>
        <v>0</v>
      </c>
      <c r="R1287" s="54">
        <f>IF(P1287="HS",I1287-O1287,0)</f>
        <v>0</v>
      </c>
      <c r="S1287" s="54">
        <f>IF(P1287="PS",H1287,0)</f>
        <v>0</v>
      </c>
      <c r="T1287" s="54">
        <f>IF(P1287="PS",I1287-O1287,0)</f>
        <v>0</v>
      </c>
      <c r="U1287" s="54">
        <f>IF(P1287="MP",H1287,0)</f>
        <v>0</v>
      </c>
      <c r="V1287" s="54">
        <f>IF(P1287="MP",I1287-O1287,0)</f>
        <v>0</v>
      </c>
      <c r="W1287" s="54">
        <f>IF(P1287="OM",H1287,0)</f>
        <v>0</v>
      </c>
      <c r="X1287" s="47" t="s">
        <v>1178</v>
      </c>
      <c r="AH1287" s="54">
        <f>SUM(Y1288:Y1318)</f>
        <v>0</v>
      </c>
      <c r="AI1287" s="54">
        <f>SUM(Z1288:Z1318)</f>
        <v>0</v>
      </c>
      <c r="AJ1287" s="54">
        <f>SUM(AA1288:AA1318)</f>
        <v>0</v>
      </c>
    </row>
    <row r="1288" spans="1:42" x14ac:dyDescent="0.2">
      <c r="A1288" s="55" t="s">
        <v>658</v>
      </c>
      <c r="B1288" s="55" t="s">
        <v>1178</v>
      </c>
      <c r="C1288" s="55" t="s">
        <v>1195</v>
      </c>
      <c r="D1288" s="55" t="s">
        <v>1702</v>
      </c>
      <c r="E1288" s="55" t="s">
        <v>1577</v>
      </c>
      <c r="F1288" s="56">
        <v>1</v>
      </c>
      <c r="G1288" s="56">
        <v>0</v>
      </c>
      <c r="H1288" s="56">
        <f>ROUND(F1288*AD1288,2)</f>
        <v>0</v>
      </c>
      <c r="I1288" s="56">
        <f>J1288-H1288</f>
        <v>0</v>
      </c>
      <c r="J1288" s="56">
        <f>ROUND(F1288*G1288,2)</f>
        <v>0</v>
      </c>
      <c r="K1288" s="56">
        <v>1.41E-3</v>
      </c>
      <c r="L1288" s="56">
        <f>F1288*K1288</f>
        <v>1.41E-3</v>
      </c>
      <c r="M1288" s="57" t="s">
        <v>7</v>
      </c>
      <c r="N1288" s="56">
        <f>IF(M1288="5",I1288,0)</f>
        <v>0</v>
      </c>
      <c r="Y1288" s="56">
        <f>IF(AC1288=0,J1288,0)</f>
        <v>0</v>
      </c>
      <c r="Z1288" s="56">
        <f>IF(AC1288=15,J1288,0)</f>
        <v>0</v>
      </c>
      <c r="AA1288" s="56">
        <f>IF(AC1288=21,J1288,0)</f>
        <v>0</v>
      </c>
      <c r="AC1288" s="58">
        <v>21</v>
      </c>
      <c r="AD1288" s="58">
        <f>G1288*0.538136882129278</f>
        <v>0</v>
      </c>
      <c r="AE1288" s="58">
        <f>G1288*(1-0.538136882129278)</f>
        <v>0</v>
      </c>
      <c r="AL1288" s="58">
        <f>F1288*AD1288</f>
        <v>0</v>
      </c>
      <c r="AM1288" s="58">
        <f>F1288*AE1288</f>
        <v>0</v>
      </c>
      <c r="AN1288" s="59" t="s">
        <v>1617</v>
      </c>
      <c r="AO1288" s="59" t="s">
        <v>1631</v>
      </c>
      <c r="AP1288" s="47" t="s">
        <v>1644</v>
      </c>
    </row>
    <row r="1289" spans="1:42" x14ac:dyDescent="0.2">
      <c r="D1289" s="60" t="s">
        <v>1296</v>
      </c>
      <c r="F1289" s="61">
        <v>1</v>
      </c>
    </row>
    <row r="1290" spans="1:42" x14ac:dyDescent="0.2">
      <c r="A1290" s="62" t="s">
        <v>659</v>
      </c>
      <c r="B1290" s="62" t="s">
        <v>1178</v>
      </c>
      <c r="C1290" s="62" t="s">
        <v>1196</v>
      </c>
      <c r="D1290" s="170" t="s">
        <v>1716</v>
      </c>
      <c r="E1290" s="62" t="s">
        <v>1577</v>
      </c>
      <c r="F1290" s="63">
        <v>1</v>
      </c>
      <c r="G1290" s="63">
        <v>0</v>
      </c>
      <c r="H1290" s="63">
        <f>ROUND(F1290*AD1290,2)</f>
        <v>0</v>
      </c>
      <c r="I1290" s="63">
        <f>J1290-H1290</f>
        <v>0</v>
      </c>
      <c r="J1290" s="63">
        <f>ROUND(F1290*G1290,2)</f>
        <v>0</v>
      </c>
      <c r="K1290" s="63">
        <v>1.4E-2</v>
      </c>
      <c r="L1290" s="63">
        <f>F1290*K1290</f>
        <v>1.4E-2</v>
      </c>
      <c r="M1290" s="64" t="s">
        <v>1598</v>
      </c>
      <c r="N1290" s="63">
        <f>IF(M1290="5",I1290,0)</f>
        <v>0</v>
      </c>
      <c r="Y1290" s="63">
        <f>IF(AC1290=0,J1290,0)</f>
        <v>0</v>
      </c>
      <c r="Z1290" s="63">
        <f>IF(AC1290=15,J1290,0)</f>
        <v>0</v>
      </c>
      <c r="AA1290" s="63">
        <f>IF(AC1290=21,J1290,0)</f>
        <v>0</v>
      </c>
      <c r="AC1290" s="58">
        <v>21</v>
      </c>
      <c r="AD1290" s="58">
        <f>G1290*1</f>
        <v>0</v>
      </c>
      <c r="AE1290" s="58">
        <f>G1290*(1-1)</f>
        <v>0</v>
      </c>
      <c r="AL1290" s="58">
        <f>F1290*AD1290</f>
        <v>0</v>
      </c>
      <c r="AM1290" s="58">
        <f>F1290*AE1290</f>
        <v>0</v>
      </c>
      <c r="AN1290" s="59" t="s">
        <v>1617</v>
      </c>
      <c r="AO1290" s="59" t="s">
        <v>1631</v>
      </c>
      <c r="AP1290" s="47" t="s">
        <v>1644</v>
      </c>
    </row>
    <row r="1291" spans="1:42" x14ac:dyDescent="0.2">
      <c r="D1291" s="60" t="s">
        <v>1296</v>
      </c>
      <c r="F1291" s="61">
        <v>1</v>
      </c>
    </row>
    <row r="1292" spans="1:42" x14ac:dyDescent="0.2">
      <c r="A1292" s="55" t="s">
        <v>660</v>
      </c>
      <c r="B1292" s="55" t="s">
        <v>1178</v>
      </c>
      <c r="C1292" s="55" t="s">
        <v>1197</v>
      </c>
      <c r="D1292" s="55" t="s">
        <v>1298</v>
      </c>
      <c r="E1292" s="55" t="s">
        <v>1577</v>
      </c>
      <c r="F1292" s="56">
        <v>1</v>
      </c>
      <c r="G1292" s="56">
        <v>0</v>
      </c>
      <c r="H1292" s="56">
        <f>ROUND(F1292*AD1292,2)</f>
        <v>0</v>
      </c>
      <c r="I1292" s="56">
        <f>J1292-H1292</f>
        <v>0</v>
      </c>
      <c r="J1292" s="56">
        <f>ROUND(F1292*G1292,2)</f>
        <v>0</v>
      </c>
      <c r="K1292" s="56">
        <v>1.1999999999999999E-3</v>
      </c>
      <c r="L1292" s="56">
        <f>F1292*K1292</f>
        <v>1.1999999999999999E-3</v>
      </c>
      <c r="M1292" s="57" t="s">
        <v>7</v>
      </c>
      <c r="N1292" s="56">
        <f>IF(M1292="5",I1292,0)</f>
        <v>0</v>
      </c>
      <c r="Y1292" s="56">
        <f>IF(AC1292=0,J1292,0)</f>
        <v>0</v>
      </c>
      <c r="Z1292" s="56">
        <f>IF(AC1292=15,J1292,0)</f>
        <v>0</v>
      </c>
      <c r="AA1292" s="56">
        <f>IF(AC1292=21,J1292,0)</f>
        <v>0</v>
      </c>
      <c r="AC1292" s="58">
        <v>21</v>
      </c>
      <c r="AD1292" s="58">
        <f>G1292*0.50771855010661</f>
        <v>0</v>
      </c>
      <c r="AE1292" s="58">
        <f>G1292*(1-0.50771855010661)</f>
        <v>0</v>
      </c>
      <c r="AL1292" s="58">
        <f>F1292*AD1292</f>
        <v>0</v>
      </c>
      <c r="AM1292" s="58">
        <f>F1292*AE1292</f>
        <v>0</v>
      </c>
      <c r="AN1292" s="59" t="s">
        <v>1617</v>
      </c>
      <c r="AO1292" s="59" t="s">
        <v>1631</v>
      </c>
      <c r="AP1292" s="47" t="s">
        <v>1644</v>
      </c>
    </row>
    <row r="1293" spans="1:42" x14ac:dyDescent="0.2">
      <c r="D1293" s="60" t="s">
        <v>1296</v>
      </c>
      <c r="F1293" s="61">
        <v>1</v>
      </c>
    </row>
    <row r="1294" spans="1:42" x14ac:dyDescent="0.2">
      <c r="A1294" s="62" t="s">
        <v>661</v>
      </c>
      <c r="B1294" s="62" t="s">
        <v>1178</v>
      </c>
      <c r="C1294" s="62" t="s">
        <v>1199</v>
      </c>
      <c r="D1294" s="62" t="s">
        <v>1299</v>
      </c>
      <c r="E1294" s="62" t="s">
        <v>1577</v>
      </c>
      <c r="F1294" s="63">
        <v>1</v>
      </c>
      <c r="G1294" s="63">
        <v>0</v>
      </c>
      <c r="H1294" s="63">
        <f>ROUND(F1294*AD1294,2)</f>
        <v>0</v>
      </c>
      <c r="I1294" s="63">
        <f>J1294-H1294</f>
        <v>0</v>
      </c>
      <c r="J1294" s="63">
        <f>ROUND(F1294*G1294,2)</f>
        <v>0</v>
      </c>
      <c r="K1294" s="63">
        <v>7.3999999999999999E-4</v>
      </c>
      <c r="L1294" s="63">
        <f>F1294*K1294</f>
        <v>7.3999999999999999E-4</v>
      </c>
      <c r="M1294" s="64" t="s">
        <v>1598</v>
      </c>
      <c r="N1294" s="63">
        <f>IF(M1294="5",I1294,0)</f>
        <v>0</v>
      </c>
      <c r="Y1294" s="63">
        <f>IF(AC1294=0,J1294,0)</f>
        <v>0</v>
      </c>
      <c r="Z1294" s="63">
        <f>IF(AC1294=15,J1294,0)</f>
        <v>0</v>
      </c>
      <c r="AA1294" s="63">
        <f>IF(AC1294=21,J1294,0)</f>
        <v>0</v>
      </c>
      <c r="AC1294" s="58">
        <v>21</v>
      </c>
      <c r="AD1294" s="58">
        <f>G1294*1</f>
        <v>0</v>
      </c>
      <c r="AE1294" s="58">
        <f>G1294*(1-1)</f>
        <v>0</v>
      </c>
      <c r="AL1294" s="58">
        <f>F1294*AD1294</f>
        <v>0</v>
      </c>
      <c r="AM1294" s="58">
        <f>F1294*AE1294</f>
        <v>0</v>
      </c>
      <c r="AN1294" s="59" t="s">
        <v>1617</v>
      </c>
      <c r="AO1294" s="59" t="s">
        <v>1631</v>
      </c>
      <c r="AP1294" s="47" t="s">
        <v>1644</v>
      </c>
    </row>
    <row r="1295" spans="1:42" x14ac:dyDescent="0.2">
      <c r="D1295" s="60" t="s">
        <v>1296</v>
      </c>
      <c r="F1295" s="61">
        <v>1</v>
      </c>
    </row>
    <row r="1296" spans="1:42" x14ac:dyDescent="0.2">
      <c r="A1296" s="62" t="s">
        <v>662</v>
      </c>
      <c r="B1296" s="62" t="s">
        <v>1178</v>
      </c>
      <c r="C1296" s="62" t="s">
        <v>1198</v>
      </c>
      <c r="D1296" s="171" t="s">
        <v>1717</v>
      </c>
      <c r="E1296" s="62" t="s">
        <v>1577</v>
      </c>
      <c r="F1296" s="63">
        <v>1</v>
      </c>
      <c r="G1296" s="63">
        <v>0</v>
      </c>
      <c r="H1296" s="63">
        <f>ROUND(F1296*AD1296,2)</f>
        <v>0</v>
      </c>
      <c r="I1296" s="63">
        <f>J1296-H1296</f>
        <v>0</v>
      </c>
      <c r="J1296" s="63">
        <f>ROUND(F1296*G1296,2)</f>
        <v>0</v>
      </c>
      <c r="K1296" s="63">
        <v>1.0499999999999999E-3</v>
      </c>
      <c r="L1296" s="63">
        <f>F1296*K1296</f>
        <v>1.0499999999999999E-3</v>
      </c>
      <c r="M1296" s="64" t="s">
        <v>1598</v>
      </c>
      <c r="N1296" s="63">
        <f>IF(M1296="5",I1296,0)</f>
        <v>0</v>
      </c>
      <c r="Y1296" s="63">
        <f>IF(AC1296=0,J1296,0)</f>
        <v>0</v>
      </c>
      <c r="Z1296" s="63">
        <f>IF(AC1296=15,J1296,0)</f>
        <v>0</v>
      </c>
      <c r="AA1296" s="63">
        <f>IF(AC1296=21,J1296,0)</f>
        <v>0</v>
      </c>
      <c r="AC1296" s="58">
        <v>21</v>
      </c>
      <c r="AD1296" s="58">
        <f>G1296*1</f>
        <v>0</v>
      </c>
      <c r="AE1296" s="58">
        <f>G1296*(1-1)</f>
        <v>0</v>
      </c>
      <c r="AL1296" s="58">
        <f>F1296*AD1296</f>
        <v>0</v>
      </c>
      <c r="AM1296" s="58">
        <f>F1296*AE1296</f>
        <v>0</v>
      </c>
      <c r="AN1296" s="59" t="s">
        <v>1617</v>
      </c>
      <c r="AO1296" s="59" t="s">
        <v>1631</v>
      </c>
      <c r="AP1296" s="47" t="s">
        <v>1644</v>
      </c>
    </row>
    <row r="1297" spans="1:42" x14ac:dyDescent="0.2">
      <c r="D1297" s="60" t="s">
        <v>1296</v>
      </c>
      <c r="F1297" s="61">
        <v>1</v>
      </c>
    </row>
    <row r="1298" spans="1:42" x14ac:dyDescent="0.2">
      <c r="A1298" s="55" t="s">
        <v>663</v>
      </c>
      <c r="B1298" s="55" t="s">
        <v>1178</v>
      </c>
      <c r="C1298" s="55" t="s">
        <v>1200</v>
      </c>
      <c r="D1298" s="55" t="s">
        <v>1300</v>
      </c>
      <c r="E1298" s="55" t="s">
        <v>1578</v>
      </c>
      <c r="F1298" s="56">
        <v>1</v>
      </c>
      <c r="G1298" s="56">
        <v>0</v>
      </c>
      <c r="H1298" s="56">
        <f>ROUND(F1298*AD1298,2)</f>
        <v>0</v>
      </c>
      <c r="I1298" s="56">
        <f>J1298-H1298</f>
        <v>0</v>
      </c>
      <c r="J1298" s="56">
        <f>ROUND(F1298*G1298,2)</f>
        <v>0</v>
      </c>
      <c r="K1298" s="56">
        <v>4.0000000000000001E-3</v>
      </c>
      <c r="L1298" s="56">
        <f>F1298*K1298</f>
        <v>4.0000000000000001E-3</v>
      </c>
      <c r="M1298" s="57" t="s">
        <v>7</v>
      </c>
      <c r="N1298" s="56">
        <f>IF(M1298="5",I1298,0)</f>
        <v>0</v>
      </c>
      <c r="Y1298" s="56">
        <f>IF(AC1298=0,J1298,0)</f>
        <v>0</v>
      </c>
      <c r="Z1298" s="56">
        <f>IF(AC1298=15,J1298,0)</f>
        <v>0</v>
      </c>
      <c r="AA1298" s="56">
        <f>IF(AC1298=21,J1298,0)</f>
        <v>0</v>
      </c>
      <c r="AC1298" s="58">
        <v>21</v>
      </c>
      <c r="AD1298" s="58">
        <f>G1298*0.62904717853839</f>
        <v>0</v>
      </c>
      <c r="AE1298" s="58">
        <f>G1298*(1-0.62904717853839)</f>
        <v>0</v>
      </c>
      <c r="AL1298" s="58">
        <f>F1298*AD1298</f>
        <v>0</v>
      </c>
      <c r="AM1298" s="58">
        <f>F1298*AE1298</f>
        <v>0</v>
      </c>
      <c r="AN1298" s="59" t="s">
        <v>1617</v>
      </c>
      <c r="AO1298" s="59" t="s">
        <v>1631</v>
      </c>
      <c r="AP1298" s="47" t="s">
        <v>1644</v>
      </c>
    </row>
    <row r="1299" spans="1:42" x14ac:dyDescent="0.2">
      <c r="D1299" s="60" t="s">
        <v>1296</v>
      </c>
      <c r="F1299" s="61">
        <v>1</v>
      </c>
    </row>
    <row r="1300" spans="1:42" x14ac:dyDescent="0.2">
      <c r="A1300" s="62" t="s">
        <v>664</v>
      </c>
      <c r="B1300" s="62" t="s">
        <v>1178</v>
      </c>
      <c r="C1300" s="62" t="s">
        <v>1202</v>
      </c>
      <c r="D1300" s="62" t="s">
        <v>1703</v>
      </c>
      <c r="E1300" s="62" t="s">
        <v>1577</v>
      </c>
      <c r="F1300" s="63">
        <v>1</v>
      </c>
      <c r="G1300" s="63">
        <v>0</v>
      </c>
      <c r="H1300" s="63">
        <f>ROUND(F1300*AD1300,2)</f>
        <v>0</v>
      </c>
      <c r="I1300" s="63">
        <f>J1300-H1300</f>
        <v>0</v>
      </c>
      <c r="J1300" s="63">
        <f>ROUND(F1300*G1300,2)</f>
        <v>0</v>
      </c>
      <c r="K1300" s="63">
        <v>1E-3</v>
      </c>
      <c r="L1300" s="63">
        <f>F1300*K1300</f>
        <v>1E-3</v>
      </c>
      <c r="M1300" s="64" t="s">
        <v>1598</v>
      </c>
      <c r="N1300" s="63">
        <f>IF(M1300="5",I1300,0)</f>
        <v>0</v>
      </c>
      <c r="Y1300" s="63">
        <f>IF(AC1300=0,J1300,0)</f>
        <v>0</v>
      </c>
      <c r="Z1300" s="63">
        <f>IF(AC1300=15,J1300,0)</f>
        <v>0</v>
      </c>
      <c r="AA1300" s="63">
        <f>IF(AC1300=21,J1300,0)</f>
        <v>0</v>
      </c>
      <c r="AC1300" s="58">
        <v>21</v>
      </c>
      <c r="AD1300" s="58">
        <f>G1300*1</f>
        <v>0</v>
      </c>
      <c r="AE1300" s="58">
        <f>G1300*(1-1)</f>
        <v>0</v>
      </c>
      <c r="AL1300" s="58">
        <f>F1300*AD1300</f>
        <v>0</v>
      </c>
      <c r="AM1300" s="58">
        <f>F1300*AE1300</f>
        <v>0</v>
      </c>
      <c r="AN1300" s="59" t="s">
        <v>1617</v>
      </c>
      <c r="AO1300" s="59" t="s">
        <v>1631</v>
      </c>
      <c r="AP1300" s="47" t="s">
        <v>1644</v>
      </c>
    </row>
    <row r="1301" spans="1:42" x14ac:dyDescent="0.2">
      <c r="D1301" s="60" t="s">
        <v>1296</v>
      </c>
      <c r="F1301" s="61">
        <v>1</v>
      </c>
    </row>
    <row r="1302" spans="1:42" x14ac:dyDescent="0.2">
      <c r="A1302" s="62" t="s">
        <v>665</v>
      </c>
      <c r="B1302" s="62" t="s">
        <v>1178</v>
      </c>
      <c r="C1302" s="62" t="s">
        <v>1201</v>
      </c>
      <c r="D1302" s="172" t="s">
        <v>1718</v>
      </c>
      <c r="E1302" s="62" t="s">
        <v>1577</v>
      </c>
      <c r="F1302" s="63">
        <v>1</v>
      </c>
      <c r="G1302" s="63">
        <v>0</v>
      </c>
      <c r="H1302" s="63">
        <f>ROUND(F1302*AD1302,2)</f>
        <v>0</v>
      </c>
      <c r="I1302" s="63">
        <f>J1302-H1302</f>
        <v>0</v>
      </c>
      <c r="J1302" s="63">
        <f>ROUND(F1302*G1302,2)</f>
        <v>0</v>
      </c>
      <c r="K1302" s="63">
        <v>1.4500000000000001E-2</v>
      </c>
      <c r="L1302" s="63">
        <f>F1302*K1302</f>
        <v>1.4500000000000001E-2</v>
      </c>
      <c r="M1302" s="64" t="s">
        <v>1598</v>
      </c>
      <c r="N1302" s="63">
        <f>IF(M1302="5",I1302,0)</f>
        <v>0</v>
      </c>
      <c r="Y1302" s="63">
        <f>IF(AC1302=0,J1302,0)</f>
        <v>0</v>
      </c>
      <c r="Z1302" s="63">
        <f>IF(AC1302=15,J1302,0)</f>
        <v>0</v>
      </c>
      <c r="AA1302" s="63">
        <f>IF(AC1302=21,J1302,0)</f>
        <v>0</v>
      </c>
      <c r="AC1302" s="58">
        <v>21</v>
      </c>
      <c r="AD1302" s="58">
        <f>G1302*1</f>
        <v>0</v>
      </c>
      <c r="AE1302" s="58">
        <f>G1302*(1-1)</f>
        <v>0</v>
      </c>
      <c r="AL1302" s="58">
        <f>F1302*AD1302</f>
        <v>0</v>
      </c>
      <c r="AM1302" s="58">
        <f>F1302*AE1302</f>
        <v>0</v>
      </c>
      <c r="AN1302" s="59" t="s">
        <v>1617</v>
      </c>
      <c r="AO1302" s="59" t="s">
        <v>1631</v>
      </c>
      <c r="AP1302" s="47" t="s">
        <v>1644</v>
      </c>
    </row>
    <row r="1303" spans="1:42" x14ac:dyDescent="0.2">
      <c r="D1303" s="60" t="s">
        <v>1296</v>
      </c>
      <c r="F1303" s="61">
        <v>1</v>
      </c>
    </row>
    <row r="1304" spans="1:42" x14ac:dyDescent="0.2">
      <c r="A1304" s="55" t="s">
        <v>666</v>
      </c>
      <c r="B1304" s="55" t="s">
        <v>1178</v>
      </c>
      <c r="C1304" s="55" t="s">
        <v>1262</v>
      </c>
      <c r="D1304" s="55" t="s">
        <v>1381</v>
      </c>
      <c r="E1304" s="55" t="s">
        <v>1578</v>
      </c>
      <c r="F1304" s="56">
        <v>1</v>
      </c>
      <c r="G1304" s="56">
        <v>0</v>
      </c>
      <c r="H1304" s="56">
        <f>ROUND(F1304*AD1304,2)</f>
        <v>0</v>
      </c>
      <c r="I1304" s="56">
        <f>J1304-H1304</f>
        <v>0</v>
      </c>
      <c r="J1304" s="56">
        <f>ROUND(F1304*G1304,2)</f>
        <v>0</v>
      </c>
      <c r="K1304" s="56">
        <v>1.7000000000000001E-4</v>
      </c>
      <c r="L1304" s="56">
        <f>F1304*K1304</f>
        <v>1.7000000000000001E-4</v>
      </c>
      <c r="M1304" s="57" t="s">
        <v>7</v>
      </c>
      <c r="N1304" s="56">
        <f>IF(M1304="5",I1304,0)</f>
        <v>0</v>
      </c>
      <c r="Y1304" s="56">
        <f>IF(AC1304=0,J1304,0)</f>
        <v>0</v>
      </c>
      <c r="Z1304" s="56">
        <f>IF(AC1304=15,J1304,0)</f>
        <v>0</v>
      </c>
      <c r="AA1304" s="56">
        <f>IF(AC1304=21,J1304,0)</f>
        <v>0</v>
      </c>
      <c r="AC1304" s="58">
        <v>21</v>
      </c>
      <c r="AD1304" s="58">
        <f>G1304*0.503959731543624</f>
        <v>0</v>
      </c>
      <c r="AE1304" s="58">
        <f>G1304*(1-0.503959731543624)</f>
        <v>0</v>
      </c>
      <c r="AL1304" s="58">
        <f>F1304*AD1304</f>
        <v>0</v>
      </c>
      <c r="AM1304" s="58">
        <f>F1304*AE1304</f>
        <v>0</v>
      </c>
      <c r="AN1304" s="59" t="s">
        <v>1617</v>
      </c>
      <c r="AO1304" s="59" t="s">
        <v>1631</v>
      </c>
      <c r="AP1304" s="47" t="s">
        <v>1644</v>
      </c>
    </row>
    <row r="1305" spans="1:42" x14ac:dyDescent="0.2">
      <c r="D1305" s="60" t="s">
        <v>1296</v>
      </c>
      <c r="F1305" s="61">
        <v>1</v>
      </c>
    </row>
    <row r="1306" spans="1:42" x14ac:dyDescent="0.2">
      <c r="A1306" s="55" t="s">
        <v>667</v>
      </c>
      <c r="B1306" s="55" t="s">
        <v>1178</v>
      </c>
      <c r="C1306" s="55" t="s">
        <v>1263</v>
      </c>
      <c r="D1306" s="173" t="s">
        <v>1719</v>
      </c>
      <c r="E1306" s="55" t="s">
        <v>1579</v>
      </c>
      <c r="F1306" s="56">
        <v>0.65</v>
      </c>
      <c r="G1306" s="56">
        <v>0</v>
      </c>
      <c r="H1306" s="56">
        <f>ROUND(F1306*AD1306,2)</f>
        <v>0</v>
      </c>
      <c r="I1306" s="56">
        <f>J1306-H1306</f>
        <v>0</v>
      </c>
      <c r="J1306" s="56">
        <f>ROUND(F1306*G1306,2)</f>
        <v>0</v>
      </c>
      <c r="K1306" s="56">
        <v>8.9999999999999993E-3</v>
      </c>
      <c r="L1306" s="56">
        <f>F1306*K1306</f>
        <v>5.8500000000000002E-3</v>
      </c>
      <c r="M1306" s="57" t="s">
        <v>7</v>
      </c>
      <c r="N1306" s="56">
        <f>IF(M1306="5",I1306,0)</f>
        <v>0</v>
      </c>
      <c r="Y1306" s="56">
        <f>IF(AC1306=0,J1306,0)</f>
        <v>0</v>
      </c>
      <c r="Z1306" s="56">
        <f>IF(AC1306=15,J1306,0)</f>
        <v>0</v>
      </c>
      <c r="AA1306" s="56">
        <f>IF(AC1306=21,J1306,0)</f>
        <v>0</v>
      </c>
      <c r="AC1306" s="58">
        <v>21</v>
      </c>
      <c r="AD1306" s="58">
        <f>G1306*1</f>
        <v>0</v>
      </c>
      <c r="AE1306" s="58">
        <f>G1306*(1-1)</f>
        <v>0</v>
      </c>
      <c r="AL1306" s="58">
        <f>F1306*AD1306</f>
        <v>0</v>
      </c>
      <c r="AM1306" s="58">
        <f>F1306*AE1306</f>
        <v>0</v>
      </c>
      <c r="AN1306" s="59" t="s">
        <v>1617</v>
      </c>
      <c r="AO1306" s="59" t="s">
        <v>1631</v>
      </c>
      <c r="AP1306" s="47" t="s">
        <v>1644</v>
      </c>
    </row>
    <row r="1307" spans="1:42" x14ac:dyDescent="0.2">
      <c r="D1307" s="60" t="s">
        <v>1351</v>
      </c>
      <c r="F1307" s="61">
        <v>0.65</v>
      </c>
    </row>
    <row r="1308" spans="1:42" x14ac:dyDescent="0.2">
      <c r="A1308" s="55" t="s">
        <v>668</v>
      </c>
      <c r="B1308" s="55" t="s">
        <v>1178</v>
      </c>
      <c r="C1308" s="55" t="s">
        <v>1264</v>
      </c>
      <c r="D1308" s="55" t="s">
        <v>1704</v>
      </c>
      <c r="E1308" s="55" t="s">
        <v>1577</v>
      </c>
      <c r="F1308" s="56">
        <v>1</v>
      </c>
      <c r="G1308" s="56">
        <v>0</v>
      </c>
      <c r="H1308" s="56">
        <f>ROUND(F1308*AD1308,2)</f>
        <v>0</v>
      </c>
      <c r="I1308" s="56">
        <f>J1308-H1308</f>
        <v>0</v>
      </c>
      <c r="J1308" s="56">
        <f>ROUND(F1308*G1308,2)</f>
        <v>0</v>
      </c>
      <c r="K1308" s="56">
        <v>7.0000000000000001E-3</v>
      </c>
      <c r="L1308" s="56">
        <f>F1308*K1308</f>
        <v>7.0000000000000001E-3</v>
      </c>
      <c r="M1308" s="57" t="s">
        <v>7</v>
      </c>
      <c r="N1308" s="56">
        <f>IF(M1308="5",I1308,0)</f>
        <v>0</v>
      </c>
      <c r="Y1308" s="56">
        <f>IF(AC1308=0,J1308,0)</f>
        <v>0</v>
      </c>
      <c r="Z1308" s="56">
        <f>IF(AC1308=15,J1308,0)</f>
        <v>0</v>
      </c>
      <c r="AA1308" s="56">
        <f>IF(AC1308=21,J1308,0)</f>
        <v>0</v>
      </c>
      <c r="AC1308" s="58">
        <v>21</v>
      </c>
      <c r="AD1308" s="58">
        <f>G1308*1</f>
        <v>0</v>
      </c>
      <c r="AE1308" s="58">
        <f>G1308*(1-1)</f>
        <v>0</v>
      </c>
      <c r="AL1308" s="58">
        <f>F1308*AD1308</f>
        <v>0</v>
      </c>
      <c r="AM1308" s="58">
        <f>F1308*AE1308</f>
        <v>0</v>
      </c>
      <c r="AN1308" s="59" t="s">
        <v>1617</v>
      </c>
      <c r="AO1308" s="59" t="s">
        <v>1631</v>
      </c>
      <c r="AP1308" s="47" t="s">
        <v>1644</v>
      </c>
    </row>
    <row r="1309" spans="1:42" x14ac:dyDescent="0.2">
      <c r="D1309" s="60" t="s">
        <v>1296</v>
      </c>
      <c r="F1309" s="61">
        <v>1</v>
      </c>
    </row>
    <row r="1310" spans="1:42" x14ac:dyDescent="0.2">
      <c r="A1310" s="55" t="s">
        <v>669</v>
      </c>
      <c r="B1310" s="55" t="s">
        <v>1178</v>
      </c>
      <c r="C1310" s="55" t="s">
        <v>1266</v>
      </c>
      <c r="D1310" s="175" t="s">
        <v>1721</v>
      </c>
      <c r="E1310" s="55" t="s">
        <v>1577</v>
      </c>
      <c r="F1310" s="56">
        <v>1</v>
      </c>
      <c r="G1310" s="56">
        <v>0</v>
      </c>
      <c r="H1310" s="56">
        <f>ROUND(F1310*AD1310,2)</f>
        <v>0</v>
      </c>
      <c r="I1310" s="56">
        <f>J1310-H1310</f>
        <v>0</v>
      </c>
      <c r="J1310" s="56">
        <f>ROUND(F1310*G1310,2)</f>
        <v>0</v>
      </c>
      <c r="K1310" s="56">
        <v>1.1000000000000001E-3</v>
      </c>
      <c r="L1310" s="56">
        <f>F1310*K1310</f>
        <v>1.1000000000000001E-3</v>
      </c>
      <c r="M1310" s="57" t="s">
        <v>7</v>
      </c>
      <c r="N1310" s="56">
        <f>IF(M1310="5",I1310,0)</f>
        <v>0</v>
      </c>
      <c r="Y1310" s="56">
        <f>IF(AC1310=0,J1310,0)</f>
        <v>0</v>
      </c>
      <c r="Z1310" s="56">
        <f>IF(AC1310=15,J1310,0)</f>
        <v>0</v>
      </c>
      <c r="AA1310" s="56">
        <f>IF(AC1310=21,J1310,0)</f>
        <v>0</v>
      </c>
      <c r="AC1310" s="58">
        <v>21</v>
      </c>
      <c r="AD1310" s="58">
        <f>G1310*1</f>
        <v>0</v>
      </c>
      <c r="AE1310" s="58">
        <f>G1310*(1-1)</f>
        <v>0</v>
      </c>
      <c r="AL1310" s="58">
        <f>F1310*AD1310</f>
        <v>0</v>
      </c>
      <c r="AM1310" s="58">
        <f>F1310*AE1310</f>
        <v>0</v>
      </c>
      <c r="AN1310" s="59" t="s">
        <v>1617</v>
      </c>
      <c r="AO1310" s="59" t="s">
        <v>1631</v>
      </c>
      <c r="AP1310" s="47" t="s">
        <v>1644</v>
      </c>
    </row>
    <row r="1311" spans="1:42" x14ac:dyDescent="0.2">
      <c r="D1311" s="60" t="s">
        <v>1296</v>
      </c>
      <c r="F1311" s="61">
        <v>1</v>
      </c>
    </row>
    <row r="1312" spans="1:42" x14ac:dyDescent="0.2">
      <c r="A1312" s="55" t="s">
        <v>670</v>
      </c>
      <c r="B1312" s="55" t="s">
        <v>1178</v>
      </c>
      <c r="C1312" s="55" t="s">
        <v>1265</v>
      </c>
      <c r="D1312" s="174" t="s">
        <v>1720</v>
      </c>
      <c r="E1312" s="55" t="s">
        <v>1577</v>
      </c>
      <c r="F1312" s="56">
        <v>1</v>
      </c>
      <c r="G1312" s="56">
        <v>0</v>
      </c>
      <c r="H1312" s="56">
        <f>ROUND(F1312*AD1312,2)</f>
        <v>0</v>
      </c>
      <c r="I1312" s="56">
        <f>J1312-H1312</f>
        <v>0</v>
      </c>
      <c r="J1312" s="56">
        <f>ROUND(F1312*G1312,2)</f>
        <v>0</v>
      </c>
      <c r="K1312" s="56">
        <v>2.7999999999999998E-4</v>
      </c>
      <c r="L1312" s="56">
        <f>F1312*K1312</f>
        <v>2.7999999999999998E-4</v>
      </c>
      <c r="M1312" s="57" t="s">
        <v>7</v>
      </c>
      <c r="N1312" s="56">
        <f>IF(M1312="5",I1312,0)</f>
        <v>0</v>
      </c>
      <c r="Y1312" s="56">
        <f>IF(AC1312=0,J1312,0)</f>
        <v>0</v>
      </c>
      <c r="Z1312" s="56">
        <f>IF(AC1312=15,J1312,0)</f>
        <v>0</v>
      </c>
      <c r="AA1312" s="56">
        <f>IF(AC1312=21,J1312,0)</f>
        <v>0</v>
      </c>
      <c r="AC1312" s="58">
        <v>21</v>
      </c>
      <c r="AD1312" s="58">
        <f>G1312*1</f>
        <v>0</v>
      </c>
      <c r="AE1312" s="58">
        <f>G1312*(1-1)</f>
        <v>0</v>
      </c>
      <c r="AL1312" s="58">
        <f>F1312*AD1312</f>
        <v>0</v>
      </c>
      <c r="AM1312" s="58">
        <f>F1312*AE1312</f>
        <v>0</v>
      </c>
      <c r="AN1312" s="59" t="s">
        <v>1617</v>
      </c>
      <c r="AO1312" s="59" t="s">
        <v>1631</v>
      </c>
      <c r="AP1312" s="47" t="s">
        <v>1644</v>
      </c>
    </row>
    <row r="1313" spans="1:42" x14ac:dyDescent="0.2">
      <c r="D1313" s="60" t="s">
        <v>1296</v>
      </c>
      <c r="F1313" s="61">
        <v>1</v>
      </c>
    </row>
    <row r="1314" spans="1:42" x14ac:dyDescent="0.2">
      <c r="A1314" s="55" t="s">
        <v>671</v>
      </c>
      <c r="B1314" s="55" t="s">
        <v>1178</v>
      </c>
      <c r="C1314" s="55" t="s">
        <v>1267</v>
      </c>
      <c r="D1314" s="55" t="s">
        <v>1383</v>
      </c>
      <c r="E1314" s="55" t="s">
        <v>1577</v>
      </c>
      <c r="F1314" s="56">
        <v>1</v>
      </c>
      <c r="G1314" s="56">
        <v>0</v>
      </c>
      <c r="H1314" s="56">
        <f>ROUND(F1314*AD1314,2)</f>
        <v>0</v>
      </c>
      <c r="I1314" s="56">
        <f>J1314-H1314</f>
        <v>0</v>
      </c>
      <c r="J1314" s="56">
        <f>ROUND(F1314*G1314,2)</f>
        <v>0</v>
      </c>
      <c r="K1314" s="56">
        <v>1.2999999999999999E-4</v>
      </c>
      <c r="L1314" s="56">
        <f>F1314*K1314</f>
        <v>1.2999999999999999E-4</v>
      </c>
      <c r="M1314" s="57" t="s">
        <v>7</v>
      </c>
      <c r="N1314" s="56">
        <f>IF(M1314="5",I1314,0)</f>
        <v>0</v>
      </c>
      <c r="Y1314" s="56">
        <f>IF(AC1314=0,J1314,0)</f>
        <v>0</v>
      </c>
      <c r="Z1314" s="56">
        <f>IF(AC1314=15,J1314,0)</f>
        <v>0</v>
      </c>
      <c r="AA1314" s="56">
        <f>IF(AC1314=21,J1314,0)</f>
        <v>0</v>
      </c>
      <c r="AC1314" s="58">
        <v>21</v>
      </c>
      <c r="AD1314" s="58">
        <f>G1314*0.234411764705882</f>
        <v>0</v>
      </c>
      <c r="AE1314" s="58">
        <f>G1314*(1-0.234411764705882)</f>
        <v>0</v>
      </c>
      <c r="AL1314" s="58">
        <f>F1314*AD1314</f>
        <v>0</v>
      </c>
      <c r="AM1314" s="58">
        <f>F1314*AE1314</f>
        <v>0</v>
      </c>
      <c r="AN1314" s="59" t="s">
        <v>1617</v>
      </c>
      <c r="AO1314" s="59" t="s">
        <v>1631</v>
      </c>
      <c r="AP1314" s="47" t="s">
        <v>1644</v>
      </c>
    </row>
    <row r="1315" spans="1:42" x14ac:dyDescent="0.2">
      <c r="D1315" s="60" t="s">
        <v>1296</v>
      </c>
      <c r="F1315" s="61">
        <v>1</v>
      </c>
    </row>
    <row r="1316" spans="1:42" x14ac:dyDescent="0.2">
      <c r="A1316" s="55" t="s">
        <v>672</v>
      </c>
      <c r="B1316" s="55" t="s">
        <v>1178</v>
      </c>
      <c r="C1316" s="55" t="s">
        <v>1268</v>
      </c>
      <c r="D1316" s="176" t="s">
        <v>1722</v>
      </c>
      <c r="E1316" s="55" t="s">
        <v>1577</v>
      </c>
      <c r="F1316" s="56">
        <v>1</v>
      </c>
      <c r="G1316" s="56">
        <v>0</v>
      </c>
      <c r="H1316" s="56">
        <f>ROUND(F1316*AD1316,2)</f>
        <v>0</v>
      </c>
      <c r="I1316" s="56">
        <f>J1316-H1316</f>
        <v>0</v>
      </c>
      <c r="J1316" s="56">
        <f>ROUND(F1316*G1316,2)</f>
        <v>0</v>
      </c>
      <c r="K1316" s="56">
        <v>6.9999999999999999E-4</v>
      </c>
      <c r="L1316" s="56">
        <f>F1316*K1316</f>
        <v>6.9999999999999999E-4</v>
      </c>
      <c r="M1316" s="57" t="s">
        <v>7</v>
      </c>
      <c r="N1316" s="56">
        <f>IF(M1316="5",I1316,0)</f>
        <v>0</v>
      </c>
      <c r="Y1316" s="56">
        <f>IF(AC1316=0,J1316,0)</f>
        <v>0</v>
      </c>
      <c r="Z1316" s="56">
        <f>IF(AC1316=15,J1316,0)</f>
        <v>0</v>
      </c>
      <c r="AA1316" s="56">
        <f>IF(AC1316=21,J1316,0)</f>
        <v>0</v>
      </c>
      <c r="AC1316" s="58">
        <v>21</v>
      </c>
      <c r="AD1316" s="58">
        <f>G1316*1</f>
        <v>0</v>
      </c>
      <c r="AE1316" s="58">
        <f>G1316*(1-1)</f>
        <v>0</v>
      </c>
      <c r="AL1316" s="58">
        <f>F1316*AD1316</f>
        <v>0</v>
      </c>
      <c r="AM1316" s="58">
        <f>F1316*AE1316</f>
        <v>0</v>
      </c>
      <c r="AN1316" s="59" t="s">
        <v>1617</v>
      </c>
      <c r="AO1316" s="59" t="s">
        <v>1631</v>
      </c>
      <c r="AP1316" s="47" t="s">
        <v>1644</v>
      </c>
    </row>
    <row r="1317" spans="1:42" x14ac:dyDescent="0.2">
      <c r="D1317" s="60" t="s">
        <v>1296</v>
      </c>
      <c r="F1317" s="61">
        <v>1</v>
      </c>
    </row>
    <row r="1318" spans="1:42" x14ac:dyDescent="0.2">
      <c r="A1318" s="55" t="s">
        <v>673</v>
      </c>
      <c r="B1318" s="55" t="s">
        <v>1178</v>
      </c>
      <c r="C1318" s="55" t="s">
        <v>1209</v>
      </c>
      <c r="D1318" s="55" t="s">
        <v>1301</v>
      </c>
      <c r="E1318" s="55" t="s">
        <v>1575</v>
      </c>
      <c r="F1318" s="56">
        <v>0.05</v>
      </c>
      <c r="G1318" s="56">
        <v>0</v>
      </c>
      <c r="H1318" s="56">
        <f>ROUND(F1318*AD1318,2)</f>
        <v>0</v>
      </c>
      <c r="I1318" s="56">
        <f>J1318-H1318</f>
        <v>0</v>
      </c>
      <c r="J1318" s="56">
        <f>ROUND(F1318*G1318,2)</f>
        <v>0</v>
      </c>
      <c r="K1318" s="56">
        <v>0</v>
      </c>
      <c r="L1318" s="56">
        <f>F1318*K1318</f>
        <v>0</v>
      </c>
      <c r="M1318" s="57" t="s">
        <v>11</v>
      </c>
      <c r="N1318" s="56">
        <f>IF(M1318="5",I1318,0)</f>
        <v>0</v>
      </c>
      <c r="Y1318" s="56">
        <f>IF(AC1318=0,J1318,0)</f>
        <v>0</v>
      </c>
      <c r="Z1318" s="56">
        <f>IF(AC1318=15,J1318,0)</f>
        <v>0</v>
      </c>
      <c r="AA1318" s="56">
        <f>IF(AC1318=21,J1318,0)</f>
        <v>0</v>
      </c>
      <c r="AC1318" s="58">
        <v>21</v>
      </c>
      <c r="AD1318" s="58">
        <f>G1318*0</f>
        <v>0</v>
      </c>
      <c r="AE1318" s="58">
        <f>G1318*(1-0)</f>
        <v>0</v>
      </c>
      <c r="AL1318" s="58">
        <f>F1318*AD1318</f>
        <v>0</v>
      </c>
      <c r="AM1318" s="58">
        <f>F1318*AE1318</f>
        <v>0</v>
      </c>
      <c r="AN1318" s="59" t="s">
        <v>1617</v>
      </c>
      <c r="AO1318" s="59" t="s">
        <v>1631</v>
      </c>
      <c r="AP1318" s="47" t="s">
        <v>1644</v>
      </c>
    </row>
    <row r="1319" spans="1:42" x14ac:dyDescent="0.2">
      <c r="D1319" s="60" t="s">
        <v>1504</v>
      </c>
      <c r="F1319" s="61">
        <v>0.05</v>
      </c>
    </row>
    <row r="1320" spans="1:42" x14ac:dyDescent="0.2">
      <c r="A1320" s="52"/>
      <c r="B1320" s="53" t="s">
        <v>1178</v>
      </c>
      <c r="C1320" s="53" t="s">
        <v>765</v>
      </c>
      <c r="D1320" s="248" t="s">
        <v>1304</v>
      </c>
      <c r="E1320" s="249"/>
      <c r="F1320" s="249"/>
      <c r="G1320" s="249"/>
      <c r="H1320" s="54">
        <f>SUM(H1321:H1327)</f>
        <v>0</v>
      </c>
      <c r="I1320" s="54">
        <f>SUM(I1321:I1327)</f>
        <v>0</v>
      </c>
      <c r="J1320" s="54">
        <f>H1320+I1320</f>
        <v>0</v>
      </c>
      <c r="K1320" s="47"/>
      <c r="L1320" s="54">
        <f>SUM(L1321:L1327)</f>
        <v>5.6483999999999999E-2</v>
      </c>
      <c r="O1320" s="54">
        <f>IF(P1320="PR",J1320,SUM(N1321:N1327))</f>
        <v>0</v>
      </c>
      <c r="P1320" s="47" t="s">
        <v>1602</v>
      </c>
      <c r="Q1320" s="54">
        <f>IF(P1320="HS",H1320,0)</f>
        <v>0</v>
      </c>
      <c r="R1320" s="54">
        <f>IF(P1320="HS",I1320-O1320,0)</f>
        <v>0</v>
      </c>
      <c r="S1320" s="54">
        <f>IF(P1320="PS",H1320,0)</f>
        <v>0</v>
      </c>
      <c r="T1320" s="54">
        <f>IF(P1320="PS",I1320-O1320,0)</f>
        <v>0</v>
      </c>
      <c r="U1320" s="54">
        <f>IF(P1320="MP",H1320,0)</f>
        <v>0</v>
      </c>
      <c r="V1320" s="54">
        <f>IF(P1320="MP",I1320-O1320,0)</f>
        <v>0</v>
      </c>
      <c r="W1320" s="54">
        <f>IF(P1320="OM",H1320,0)</f>
        <v>0</v>
      </c>
      <c r="X1320" s="47" t="s">
        <v>1178</v>
      </c>
      <c r="AH1320" s="54">
        <f>SUM(Y1321:Y1327)</f>
        <v>0</v>
      </c>
      <c r="AI1320" s="54">
        <f>SUM(Z1321:Z1327)</f>
        <v>0</v>
      </c>
      <c r="AJ1320" s="54">
        <f>SUM(AA1321:AA1327)</f>
        <v>0</v>
      </c>
    </row>
    <row r="1321" spans="1:42" x14ac:dyDescent="0.2">
      <c r="A1321" s="55" t="s">
        <v>674</v>
      </c>
      <c r="B1321" s="55" t="s">
        <v>1178</v>
      </c>
      <c r="C1321" s="55" t="s">
        <v>1272</v>
      </c>
      <c r="D1321" s="177" t="s">
        <v>1723</v>
      </c>
      <c r="E1321" s="55" t="s">
        <v>1574</v>
      </c>
      <c r="F1321" s="56">
        <v>2.68</v>
      </c>
      <c r="G1321" s="56">
        <v>0</v>
      </c>
      <c r="H1321" s="56">
        <f>ROUND(F1321*AD1321,2)</f>
        <v>0</v>
      </c>
      <c r="I1321" s="56">
        <f>J1321-H1321</f>
        <v>0</v>
      </c>
      <c r="J1321" s="56">
        <f>ROUND(F1321*G1321,2)</f>
        <v>0</v>
      </c>
      <c r="K1321" s="56">
        <v>3.5000000000000001E-3</v>
      </c>
      <c r="L1321" s="56">
        <f>F1321*K1321</f>
        <v>9.3800000000000012E-3</v>
      </c>
      <c r="M1321" s="57" t="s">
        <v>7</v>
      </c>
      <c r="N1321" s="56">
        <f>IF(M1321="5",I1321,0)</f>
        <v>0</v>
      </c>
      <c r="Y1321" s="56">
        <f>IF(AC1321=0,J1321,0)</f>
        <v>0</v>
      </c>
      <c r="Z1321" s="56">
        <f>IF(AC1321=15,J1321,0)</f>
        <v>0</v>
      </c>
      <c r="AA1321" s="56">
        <f>IF(AC1321=21,J1321,0)</f>
        <v>0</v>
      </c>
      <c r="AC1321" s="58">
        <v>21</v>
      </c>
      <c r="AD1321" s="58">
        <f>G1321*0.372054263565891</f>
        <v>0</v>
      </c>
      <c r="AE1321" s="58">
        <f>G1321*(1-0.372054263565891)</f>
        <v>0</v>
      </c>
      <c r="AL1321" s="58">
        <f>F1321*AD1321</f>
        <v>0</v>
      </c>
      <c r="AM1321" s="58">
        <f>F1321*AE1321</f>
        <v>0</v>
      </c>
      <c r="AN1321" s="59" t="s">
        <v>1618</v>
      </c>
      <c r="AO1321" s="59" t="s">
        <v>1632</v>
      </c>
      <c r="AP1321" s="47" t="s">
        <v>1644</v>
      </c>
    </row>
    <row r="1322" spans="1:42" x14ac:dyDescent="0.2">
      <c r="D1322" s="60" t="s">
        <v>1495</v>
      </c>
      <c r="F1322" s="61">
        <v>2.68</v>
      </c>
    </row>
    <row r="1323" spans="1:42" x14ac:dyDescent="0.2">
      <c r="A1323" s="55" t="s">
        <v>675</v>
      </c>
      <c r="B1323" s="55" t="s">
        <v>1178</v>
      </c>
      <c r="C1323" s="55" t="s">
        <v>1211</v>
      </c>
      <c r="D1323" s="55" t="s">
        <v>1306</v>
      </c>
      <c r="E1323" s="55" t="s">
        <v>1574</v>
      </c>
      <c r="F1323" s="56">
        <v>2.68</v>
      </c>
      <c r="G1323" s="56">
        <v>0</v>
      </c>
      <c r="H1323" s="56">
        <f>ROUND(F1323*AD1323,2)</f>
        <v>0</v>
      </c>
      <c r="I1323" s="56">
        <f>J1323-H1323</f>
        <v>0</v>
      </c>
      <c r="J1323" s="56">
        <f>ROUND(F1323*G1323,2)</f>
        <v>0</v>
      </c>
      <c r="K1323" s="56">
        <v>8.0000000000000004E-4</v>
      </c>
      <c r="L1323" s="56">
        <f>F1323*K1323</f>
        <v>2.1440000000000001E-3</v>
      </c>
      <c r="M1323" s="57" t="s">
        <v>7</v>
      </c>
      <c r="N1323" s="56">
        <f>IF(M1323="5",I1323,0)</f>
        <v>0</v>
      </c>
      <c r="Y1323" s="56">
        <f>IF(AC1323=0,J1323,0)</f>
        <v>0</v>
      </c>
      <c r="Z1323" s="56">
        <f>IF(AC1323=15,J1323,0)</f>
        <v>0</v>
      </c>
      <c r="AA1323" s="56">
        <f>IF(AC1323=21,J1323,0)</f>
        <v>0</v>
      </c>
      <c r="AC1323" s="58">
        <v>21</v>
      </c>
      <c r="AD1323" s="58">
        <f>G1323*1</f>
        <v>0</v>
      </c>
      <c r="AE1323" s="58">
        <f>G1323*(1-1)</f>
        <v>0</v>
      </c>
      <c r="AL1323" s="58">
        <f>F1323*AD1323</f>
        <v>0</v>
      </c>
      <c r="AM1323" s="58">
        <f>F1323*AE1323</f>
        <v>0</v>
      </c>
      <c r="AN1323" s="59" t="s">
        <v>1618</v>
      </c>
      <c r="AO1323" s="59" t="s">
        <v>1632</v>
      </c>
      <c r="AP1323" s="47" t="s">
        <v>1644</v>
      </c>
    </row>
    <row r="1324" spans="1:42" x14ac:dyDescent="0.2">
      <c r="D1324" s="60" t="s">
        <v>1472</v>
      </c>
      <c r="F1324" s="61">
        <v>2.68</v>
      </c>
    </row>
    <row r="1325" spans="1:42" x14ac:dyDescent="0.2">
      <c r="A1325" s="62" t="s">
        <v>676</v>
      </c>
      <c r="B1325" s="62" t="s">
        <v>1178</v>
      </c>
      <c r="C1325" s="62" t="s">
        <v>1212</v>
      </c>
      <c r="D1325" s="178" t="s">
        <v>1724</v>
      </c>
      <c r="E1325" s="62" t="s">
        <v>1574</v>
      </c>
      <c r="F1325" s="63">
        <v>2.81</v>
      </c>
      <c r="G1325" s="63">
        <v>0</v>
      </c>
      <c r="H1325" s="63">
        <f>ROUND(F1325*AD1325,2)</f>
        <v>0</v>
      </c>
      <c r="I1325" s="63">
        <f>J1325-H1325</f>
        <v>0</v>
      </c>
      <c r="J1325" s="63">
        <f>ROUND(F1325*G1325,2)</f>
        <v>0</v>
      </c>
      <c r="K1325" s="63">
        <v>1.6E-2</v>
      </c>
      <c r="L1325" s="63">
        <f>F1325*K1325</f>
        <v>4.496E-2</v>
      </c>
      <c r="M1325" s="64" t="s">
        <v>1598</v>
      </c>
      <c r="N1325" s="63">
        <f>IF(M1325="5",I1325,0)</f>
        <v>0</v>
      </c>
      <c r="Y1325" s="63">
        <f>IF(AC1325=0,J1325,0)</f>
        <v>0</v>
      </c>
      <c r="Z1325" s="63">
        <f>IF(AC1325=15,J1325,0)</f>
        <v>0</v>
      </c>
      <c r="AA1325" s="63">
        <f>IF(AC1325=21,J1325,0)</f>
        <v>0</v>
      </c>
      <c r="AC1325" s="58">
        <v>21</v>
      </c>
      <c r="AD1325" s="58">
        <f>G1325*1</f>
        <v>0</v>
      </c>
      <c r="AE1325" s="58">
        <f>G1325*(1-1)</f>
        <v>0</v>
      </c>
      <c r="AL1325" s="58">
        <f>F1325*AD1325</f>
        <v>0</v>
      </c>
      <c r="AM1325" s="58">
        <f>F1325*AE1325</f>
        <v>0</v>
      </c>
      <c r="AN1325" s="59" t="s">
        <v>1618</v>
      </c>
      <c r="AO1325" s="59" t="s">
        <v>1632</v>
      </c>
      <c r="AP1325" s="47" t="s">
        <v>1644</v>
      </c>
    </row>
    <row r="1326" spans="1:42" x14ac:dyDescent="0.2">
      <c r="D1326" s="60" t="s">
        <v>1480</v>
      </c>
      <c r="F1326" s="61">
        <v>2.81</v>
      </c>
    </row>
    <row r="1327" spans="1:42" x14ac:dyDescent="0.2">
      <c r="A1327" s="55" t="s">
        <v>677</v>
      </c>
      <c r="B1327" s="55" t="s">
        <v>1178</v>
      </c>
      <c r="C1327" s="55" t="s">
        <v>1213</v>
      </c>
      <c r="D1327" s="55" t="s">
        <v>1308</v>
      </c>
      <c r="E1327" s="55" t="s">
        <v>1575</v>
      </c>
      <c r="F1327" s="56">
        <v>0.06</v>
      </c>
      <c r="G1327" s="56">
        <v>0</v>
      </c>
      <c r="H1327" s="56">
        <f>ROUND(F1327*AD1327,2)</f>
        <v>0</v>
      </c>
      <c r="I1327" s="56">
        <f>J1327-H1327</f>
        <v>0</v>
      </c>
      <c r="J1327" s="56">
        <f>ROUND(F1327*G1327,2)</f>
        <v>0</v>
      </c>
      <c r="K1327" s="56">
        <v>0</v>
      </c>
      <c r="L1327" s="56">
        <f>F1327*K1327</f>
        <v>0</v>
      </c>
      <c r="M1327" s="57" t="s">
        <v>11</v>
      </c>
      <c r="N1327" s="56">
        <f>IF(M1327="5",I1327,0)</f>
        <v>0</v>
      </c>
      <c r="Y1327" s="56">
        <f>IF(AC1327=0,J1327,0)</f>
        <v>0</v>
      </c>
      <c r="Z1327" s="56">
        <f>IF(AC1327=15,J1327,0)</f>
        <v>0</v>
      </c>
      <c r="AA1327" s="56">
        <f>IF(AC1327=21,J1327,0)</f>
        <v>0</v>
      </c>
      <c r="AC1327" s="58">
        <v>21</v>
      </c>
      <c r="AD1327" s="58">
        <f>G1327*0</f>
        <v>0</v>
      </c>
      <c r="AE1327" s="58">
        <f>G1327*(1-0)</f>
        <v>0</v>
      </c>
      <c r="AL1327" s="58">
        <f>F1327*AD1327</f>
        <v>0</v>
      </c>
      <c r="AM1327" s="58">
        <f>F1327*AE1327</f>
        <v>0</v>
      </c>
      <c r="AN1327" s="59" t="s">
        <v>1618</v>
      </c>
      <c r="AO1327" s="59" t="s">
        <v>1632</v>
      </c>
      <c r="AP1327" s="47" t="s">
        <v>1644</v>
      </c>
    </row>
    <row r="1328" spans="1:42" x14ac:dyDescent="0.2">
      <c r="D1328" s="60" t="s">
        <v>1481</v>
      </c>
      <c r="F1328" s="61">
        <v>0.06</v>
      </c>
    </row>
    <row r="1329" spans="1:42" x14ac:dyDescent="0.2">
      <c r="A1329" s="52"/>
      <c r="B1329" s="53" t="s">
        <v>1178</v>
      </c>
      <c r="C1329" s="53" t="s">
        <v>775</v>
      </c>
      <c r="D1329" s="254" t="s">
        <v>1310</v>
      </c>
      <c r="E1329" s="249"/>
      <c r="F1329" s="249"/>
      <c r="G1329" s="249"/>
      <c r="H1329" s="54">
        <f>SUM(H1330:H1350)</f>
        <v>0</v>
      </c>
      <c r="I1329" s="54">
        <f>SUM(I1330:I1350)</f>
        <v>0</v>
      </c>
      <c r="J1329" s="54">
        <f>H1329+I1329</f>
        <v>0</v>
      </c>
      <c r="K1329" s="47"/>
      <c r="L1329" s="54">
        <f>SUM(L1330:L1350)</f>
        <v>0.38326759999999999</v>
      </c>
      <c r="O1329" s="54">
        <f>IF(P1329="PR",J1329,SUM(N1330:N1350))</f>
        <v>0</v>
      </c>
      <c r="P1329" s="47" t="s">
        <v>1602</v>
      </c>
      <c r="Q1329" s="54">
        <f>IF(P1329="HS",H1329,0)</f>
        <v>0</v>
      </c>
      <c r="R1329" s="54">
        <f>IF(P1329="HS",I1329-O1329,0)</f>
        <v>0</v>
      </c>
      <c r="S1329" s="54">
        <f>IF(P1329="PS",H1329,0)</f>
        <v>0</v>
      </c>
      <c r="T1329" s="54">
        <f>IF(P1329="PS",I1329-O1329,0)</f>
        <v>0</v>
      </c>
      <c r="U1329" s="54">
        <f>IF(P1329="MP",H1329,0)</f>
        <v>0</v>
      </c>
      <c r="V1329" s="54">
        <f>IF(P1329="MP",I1329-O1329,0)</f>
        <v>0</v>
      </c>
      <c r="W1329" s="54">
        <f>IF(P1329="OM",H1329,0)</f>
        <v>0</v>
      </c>
      <c r="X1329" s="47" t="s">
        <v>1178</v>
      </c>
      <c r="AH1329" s="54">
        <f>SUM(Y1330:Y1350)</f>
        <v>0</v>
      </c>
      <c r="AI1329" s="54">
        <f>SUM(Z1330:Z1350)</f>
        <v>0</v>
      </c>
      <c r="AJ1329" s="54">
        <f>SUM(AA1330:AA1350)</f>
        <v>0</v>
      </c>
    </row>
    <row r="1330" spans="1:42" x14ac:dyDescent="0.2">
      <c r="A1330" s="55" t="s">
        <v>678</v>
      </c>
      <c r="B1330" s="55" t="s">
        <v>1178</v>
      </c>
      <c r="C1330" s="55" t="s">
        <v>1214</v>
      </c>
      <c r="D1330" s="55" t="s">
        <v>1311</v>
      </c>
      <c r="E1330" s="55" t="s">
        <v>1574</v>
      </c>
      <c r="F1330" s="56">
        <v>18.13</v>
      </c>
      <c r="G1330" s="56">
        <v>0</v>
      </c>
      <c r="H1330" s="56">
        <f>ROUND(F1330*AD1330,2)</f>
        <v>0</v>
      </c>
      <c r="I1330" s="56">
        <f>J1330-H1330</f>
        <v>0</v>
      </c>
      <c r="J1330" s="56">
        <f>ROUND(F1330*G1330,2)</f>
        <v>0</v>
      </c>
      <c r="K1330" s="56">
        <v>0</v>
      </c>
      <c r="L1330" s="56">
        <f>F1330*K1330</f>
        <v>0</v>
      </c>
      <c r="M1330" s="57" t="s">
        <v>7</v>
      </c>
      <c r="N1330" s="56">
        <f>IF(M1330="5",I1330,0)</f>
        <v>0</v>
      </c>
      <c r="Y1330" s="56">
        <f>IF(AC1330=0,J1330,0)</f>
        <v>0</v>
      </c>
      <c r="Z1330" s="56">
        <f>IF(AC1330=15,J1330,0)</f>
        <v>0</v>
      </c>
      <c r="AA1330" s="56">
        <f>IF(AC1330=21,J1330,0)</f>
        <v>0</v>
      </c>
      <c r="AC1330" s="58">
        <v>21</v>
      </c>
      <c r="AD1330" s="58">
        <f>G1330*0.334494773519164</f>
        <v>0</v>
      </c>
      <c r="AE1330" s="58">
        <f>G1330*(1-0.334494773519164)</f>
        <v>0</v>
      </c>
      <c r="AL1330" s="58">
        <f>F1330*AD1330</f>
        <v>0</v>
      </c>
      <c r="AM1330" s="58">
        <f>F1330*AE1330</f>
        <v>0</v>
      </c>
      <c r="AN1330" s="59" t="s">
        <v>1619</v>
      </c>
      <c r="AO1330" s="59" t="s">
        <v>1633</v>
      </c>
      <c r="AP1330" s="47" t="s">
        <v>1644</v>
      </c>
    </row>
    <row r="1331" spans="1:42" x14ac:dyDescent="0.2">
      <c r="D1331" s="60" t="s">
        <v>1482</v>
      </c>
      <c r="F1331" s="61">
        <v>18.13</v>
      </c>
    </row>
    <row r="1332" spans="1:42" x14ac:dyDescent="0.2">
      <c r="A1332" s="55" t="s">
        <v>679</v>
      </c>
      <c r="B1332" s="55" t="s">
        <v>1178</v>
      </c>
      <c r="C1332" s="55" t="s">
        <v>1215</v>
      </c>
      <c r="D1332" s="55" t="s">
        <v>1727</v>
      </c>
      <c r="E1332" s="55" t="s">
        <v>1574</v>
      </c>
      <c r="F1332" s="56">
        <v>18.13</v>
      </c>
      <c r="G1332" s="56">
        <v>0</v>
      </c>
      <c r="H1332" s="56">
        <f>ROUND(F1332*AD1332,2)</f>
        <v>0</v>
      </c>
      <c r="I1332" s="56">
        <f>J1332-H1332</f>
        <v>0</v>
      </c>
      <c r="J1332" s="56">
        <f>ROUND(F1332*G1332,2)</f>
        <v>0</v>
      </c>
      <c r="K1332" s="56">
        <v>1.1E-4</v>
      </c>
      <c r="L1332" s="56">
        <f>F1332*K1332</f>
        <v>1.9943000000000001E-3</v>
      </c>
      <c r="M1332" s="57" t="s">
        <v>7</v>
      </c>
      <c r="N1332" s="56">
        <f>IF(M1332="5",I1332,0)</f>
        <v>0</v>
      </c>
      <c r="Y1332" s="56">
        <f>IF(AC1332=0,J1332,0)</f>
        <v>0</v>
      </c>
      <c r="Z1332" s="56">
        <f>IF(AC1332=15,J1332,0)</f>
        <v>0</v>
      </c>
      <c r="AA1332" s="56">
        <f>IF(AC1332=21,J1332,0)</f>
        <v>0</v>
      </c>
      <c r="AC1332" s="58">
        <v>21</v>
      </c>
      <c r="AD1332" s="58">
        <f>G1332*0.75</f>
        <v>0</v>
      </c>
      <c r="AE1332" s="58">
        <f>G1332*(1-0.75)</f>
        <v>0</v>
      </c>
      <c r="AL1332" s="58">
        <f>F1332*AD1332</f>
        <v>0</v>
      </c>
      <c r="AM1332" s="58">
        <f>F1332*AE1332</f>
        <v>0</v>
      </c>
      <c r="AN1332" s="59" t="s">
        <v>1619</v>
      </c>
      <c r="AO1332" s="59" t="s">
        <v>1633</v>
      </c>
      <c r="AP1332" s="47" t="s">
        <v>1644</v>
      </c>
    </row>
    <row r="1333" spans="1:42" x14ac:dyDescent="0.2">
      <c r="D1333" s="60" t="s">
        <v>1483</v>
      </c>
      <c r="F1333" s="61">
        <v>18.13</v>
      </c>
    </row>
    <row r="1334" spans="1:42" x14ac:dyDescent="0.2">
      <c r="A1334" s="55" t="s">
        <v>680</v>
      </c>
      <c r="B1334" s="55" t="s">
        <v>1178</v>
      </c>
      <c r="C1334" s="55" t="s">
        <v>1216</v>
      </c>
      <c r="D1334" s="179" t="s">
        <v>1725</v>
      </c>
      <c r="E1334" s="55" t="s">
        <v>1574</v>
      </c>
      <c r="F1334" s="56">
        <v>18.13</v>
      </c>
      <c r="G1334" s="56">
        <v>0</v>
      </c>
      <c r="H1334" s="56">
        <f>ROUND(F1334*AD1334,2)</f>
        <v>0</v>
      </c>
      <c r="I1334" s="56">
        <f>J1334-H1334</f>
        <v>0</v>
      </c>
      <c r="J1334" s="56">
        <f>ROUND(F1334*G1334,2)</f>
        <v>0</v>
      </c>
      <c r="K1334" s="56">
        <v>3.5000000000000001E-3</v>
      </c>
      <c r="L1334" s="56">
        <f>F1334*K1334</f>
        <v>6.3454999999999998E-2</v>
      </c>
      <c r="M1334" s="57" t="s">
        <v>7</v>
      </c>
      <c r="N1334" s="56">
        <f>IF(M1334="5",I1334,0)</f>
        <v>0</v>
      </c>
      <c r="Y1334" s="56">
        <f>IF(AC1334=0,J1334,0)</f>
        <v>0</v>
      </c>
      <c r="Z1334" s="56">
        <f>IF(AC1334=15,J1334,0)</f>
        <v>0</v>
      </c>
      <c r="AA1334" s="56">
        <f>IF(AC1334=21,J1334,0)</f>
        <v>0</v>
      </c>
      <c r="AC1334" s="58">
        <v>21</v>
      </c>
      <c r="AD1334" s="58">
        <f>G1334*0.315275310834813</f>
        <v>0</v>
      </c>
      <c r="AE1334" s="58">
        <f>G1334*(1-0.315275310834813)</f>
        <v>0</v>
      </c>
      <c r="AL1334" s="58">
        <f>F1334*AD1334</f>
        <v>0</v>
      </c>
      <c r="AM1334" s="58">
        <f>F1334*AE1334</f>
        <v>0</v>
      </c>
      <c r="AN1334" s="59" t="s">
        <v>1619</v>
      </c>
      <c r="AO1334" s="59" t="s">
        <v>1633</v>
      </c>
      <c r="AP1334" s="47" t="s">
        <v>1644</v>
      </c>
    </row>
    <row r="1335" spans="1:42" x14ac:dyDescent="0.2">
      <c r="D1335" s="60" t="s">
        <v>1483</v>
      </c>
      <c r="F1335" s="61">
        <v>18.13</v>
      </c>
    </row>
    <row r="1336" spans="1:42" x14ac:dyDescent="0.2">
      <c r="A1336" s="62" t="s">
        <v>681</v>
      </c>
      <c r="B1336" s="62" t="s">
        <v>1178</v>
      </c>
      <c r="C1336" s="62" t="s">
        <v>1217</v>
      </c>
      <c r="D1336" s="180" t="s">
        <v>1726</v>
      </c>
      <c r="E1336" s="62" t="s">
        <v>1574</v>
      </c>
      <c r="F1336" s="63">
        <v>19.04</v>
      </c>
      <c r="G1336" s="63">
        <v>0</v>
      </c>
      <c r="H1336" s="63">
        <f>ROUND(F1336*AD1336,2)</f>
        <v>0</v>
      </c>
      <c r="I1336" s="63">
        <f>J1336-H1336</f>
        <v>0</v>
      </c>
      <c r="J1336" s="63">
        <f>ROUND(F1336*G1336,2)</f>
        <v>0</v>
      </c>
      <c r="K1336" s="63">
        <v>1.6E-2</v>
      </c>
      <c r="L1336" s="63">
        <f>F1336*K1336</f>
        <v>0.30463999999999997</v>
      </c>
      <c r="M1336" s="64" t="s">
        <v>1598</v>
      </c>
      <c r="N1336" s="63">
        <f>IF(M1336="5",I1336,0)</f>
        <v>0</v>
      </c>
      <c r="Y1336" s="63">
        <f>IF(AC1336=0,J1336,0)</f>
        <v>0</v>
      </c>
      <c r="Z1336" s="63">
        <f>IF(AC1336=15,J1336,0)</f>
        <v>0</v>
      </c>
      <c r="AA1336" s="63">
        <f>IF(AC1336=21,J1336,0)</f>
        <v>0</v>
      </c>
      <c r="AC1336" s="58">
        <v>21</v>
      </c>
      <c r="AD1336" s="58">
        <f>G1336*1</f>
        <v>0</v>
      </c>
      <c r="AE1336" s="58">
        <f>G1336*(1-1)</f>
        <v>0</v>
      </c>
      <c r="AL1336" s="58">
        <f>F1336*AD1336</f>
        <v>0</v>
      </c>
      <c r="AM1336" s="58">
        <f>F1336*AE1336</f>
        <v>0</v>
      </c>
      <c r="AN1336" s="59" t="s">
        <v>1619</v>
      </c>
      <c r="AO1336" s="59" t="s">
        <v>1633</v>
      </c>
      <c r="AP1336" s="47" t="s">
        <v>1644</v>
      </c>
    </row>
    <row r="1337" spans="1:42" x14ac:dyDescent="0.2">
      <c r="D1337" s="60" t="s">
        <v>1484</v>
      </c>
      <c r="F1337" s="61">
        <v>19.04</v>
      </c>
    </row>
    <row r="1338" spans="1:42" x14ac:dyDescent="0.2">
      <c r="A1338" s="55" t="s">
        <v>682</v>
      </c>
      <c r="B1338" s="55" t="s">
        <v>1178</v>
      </c>
      <c r="C1338" s="55" t="s">
        <v>1218</v>
      </c>
      <c r="D1338" s="55" t="s">
        <v>1314</v>
      </c>
      <c r="E1338" s="55" t="s">
        <v>1574</v>
      </c>
      <c r="F1338" s="56">
        <v>18.13</v>
      </c>
      <c r="G1338" s="56">
        <v>0</v>
      </c>
      <c r="H1338" s="56">
        <f>ROUND(F1338*AD1338,2)</f>
        <v>0</v>
      </c>
      <c r="I1338" s="56">
        <f>J1338-H1338</f>
        <v>0</v>
      </c>
      <c r="J1338" s="56">
        <f>ROUND(F1338*G1338,2)</f>
        <v>0</v>
      </c>
      <c r="K1338" s="56">
        <v>1.1E-4</v>
      </c>
      <c r="L1338" s="56">
        <f>F1338*K1338</f>
        <v>1.9943000000000001E-3</v>
      </c>
      <c r="M1338" s="57" t="s">
        <v>7</v>
      </c>
      <c r="N1338" s="56">
        <f>IF(M1338="5",I1338,0)</f>
        <v>0</v>
      </c>
      <c r="Y1338" s="56">
        <f>IF(AC1338=0,J1338,0)</f>
        <v>0</v>
      </c>
      <c r="Z1338" s="56">
        <f>IF(AC1338=15,J1338,0)</f>
        <v>0</v>
      </c>
      <c r="AA1338" s="56">
        <f>IF(AC1338=21,J1338,0)</f>
        <v>0</v>
      </c>
      <c r="AC1338" s="58">
        <v>21</v>
      </c>
      <c r="AD1338" s="58">
        <f>G1338*1</f>
        <v>0</v>
      </c>
      <c r="AE1338" s="58">
        <f>G1338*(1-1)</f>
        <v>0</v>
      </c>
      <c r="AL1338" s="58">
        <f>F1338*AD1338</f>
        <v>0</v>
      </c>
      <c r="AM1338" s="58">
        <f>F1338*AE1338</f>
        <v>0</v>
      </c>
      <c r="AN1338" s="59" t="s">
        <v>1619</v>
      </c>
      <c r="AO1338" s="59" t="s">
        <v>1633</v>
      </c>
      <c r="AP1338" s="47" t="s">
        <v>1644</v>
      </c>
    </row>
    <row r="1339" spans="1:42" x14ac:dyDescent="0.2">
      <c r="D1339" s="60" t="s">
        <v>1483</v>
      </c>
      <c r="F1339" s="61">
        <v>18.13</v>
      </c>
    </row>
    <row r="1340" spans="1:42" x14ac:dyDescent="0.2">
      <c r="A1340" s="55" t="s">
        <v>683</v>
      </c>
      <c r="B1340" s="55" t="s">
        <v>1178</v>
      </c>
      <c r="C1340" s="55" t="s">
        <v>1219</v>
      </c>
      <c r="D1340" s="55" t="s">
        <v>1315</v>
      </c>
      <c r="E1340" s="55" t="s">
        <v>1579</v>
      </c>
      <c r="F1340" s="56">
        <v>35.5</v>
      </c>
      <c r="G1340" s="56">
        <v>0</v>
      </c>
      <c r="H1340" s="56">
        <f>ROUND(F1340*AD1340,2)</f>
        <v>0</v>
      </c>
      <c r="I1340" s="56">
        <f>J1340-H1340</f>
        <v>0</v>
      </c>
      <c r="J1340" s="56">
        <f>ROUND(F1340*G1340,2)</f>
        <v>0</v>
      </c>
      <c r="K1340" s="56">
        <v>0</v>
      </c>
      <c r="L1340" s="56">
        <f>F1340*K1340</f>
        <v>0</v>
      </c>
      <c r="M1340" s="57" t="s">
        <v>7</v>
      </c>
      <c r="N1340" s="56">
        <f>IF(M1340="5",I1340,0)</f>
        <v>0</v>
      </c>
      <c r="Y1340" s="56">
        <f>IF(AC1340=0,J1340,0)</f>
        <v>0</v>
      </c>
      <c r="Z1340" s="56">
        <f>IF(AC1340=15,J1340,0)</f>
        <v>0</v>
      </c>
      <c r="AA1340" s="56">
        <f>IF(AC1340=21,J1340,0)</f>
        <v>0</v>
      </c>
      <c r="AC1340" s="58">
        <v>21</v>
      </c>
      <c r="AD1340" s="58">
        <f>G1340*0</f>
        <v>0</v>
      </c>
      <c r="AE1340" s="58">
        <f>G1340*(1-0)</f>
        <v>0</v>
      </c>
      <c r="AL1340" s="58">
        <f>F1340*AD1340</f>
        <v>0</v>
      </c>
      <c r="AM1340" s="58">
        <f>F1340*AE1340</f>
        <v>0</v>
      </c>
      <c r="AN1340" s="59" t="s">
        <v>1619</v>
      </c>
      <c r="AO1340" s="59" t="s">
        <v>1633</v>
      </c>
      <c r="AP1340" s="47" t="s">
        <v>1644</v>
      </c>
    </row>
    <row r="1341" spans="1:42" x14ac:dyDescent="0.2">
      <c r="D1341" s="60" t="s">
        <v>1485</v>
      </c>
      <c r="F1341" s="61">
        <v>21.2</v>
      </c>
    </row>
    <row r="1342" spans="1:42" x14ac:dyDescent="0.2">
      <c r="D1342" s="60" t="s">
        <v>1486</v>
      </c>
      <c r="F1342" s="61">
        <v>9.5</v>
      </c>
    </row>
    <row r="1343" spans="1:42" x14ac:dyDescent="0.2">
      <c r="D1343" s="60" t="s">
        <v>1444</v>
      </c>
      <c r="F1343" s="61">
        <v>4.8</v>
      </c>
    </row>
    <row r="1344" spans="1:42" x14ac:dyDescent="0.2">
      <c r="A1344" s="55" t="s">
        <v>684</v>
      </c>
      <c r="B1344" s="55" t="s">
        <v>1178</v>
      </c>
      <c r="C1344" s="55" t="s">
        <v>1220</v>
      </c>
      <c r="D1344" s="55" t="s">
        <v>1319</v>
      </c>
      <c r="E1344" s="55" t="s">
        <v>1579</v>
      </c>
      <c r="F1344" s="56">
        <v>9.98</v>
      </c>
      <c r="G1344" s="56">
        <v>0</v>
      </c>
      <c r="H1344" s="56">
        <f>ROUND(F1344*AD1344,2)</f>
        <v>0</v>
      </c>
      <c r="I1344" s="56">
        <f>J1344-H1344</f>
        <v>0</v>
      </c>
      <c r="J1344" s="56">
        <f>ROUND(F1344*G1344,2)</f>
        <v>0</v>
      </c>
      <c r="K1344" s="56">
        <v>2.9999999999999997E-4</v>
      </c>
      <c r="L1344" s="56">
        <f>F1344*K1344</f>
        <v>2.9939999999999997E-3</v>
      </c>
      <c r="M1344" s="57" t="s">
        <v>7</v>
      </c>
      <c r="N1344" s="56">
        <f>IF(M1344="5",I1344,0)</f>
        <v>0</v>
      </c>
      <c r="Y1344" s="56">
        <f>IF(AC1344=0,J1344,0)</f>
        <v>0</v>
      </c>
      <c r="Z1344" s="56">
        <f>IF(AC1344=15,J1344,0)</f>
        <v>0</v>
      </c>
      <c r="AA1344" s="56">
        <f>IF(AC1344=21,J1344,0)</f>
        <v>0</v>
      </c>
      <c r="AC1344" s="58">
        <v>21</v>
      </c>
      <c r="AD1344" s="58">
        <f>G1344*1</f>
        <v>0</v>
      </c>
      <c r="AE1344" s="58">
        <f>G1344*(1-1)</f>
        <v>0</v>
      </c>
      <c r="AL1344" s="58">
        <f>F1344*AD1344</f>
        <v>0</v>
      </c>
      <c r="AM1344" s="58">
        <f>F1344*AE1344</f>
        <v>0</v>
      </c>
      <c r="AN1344" s="59" t="s">
        <v>1619</v>
      </c>
      <c r="AO1344" s="59" t="s">
        <v>1633</v>
      </c>
      <c r="AP1344" s="47" t="s">
        <v>1644</v>
      </c>
    </row>
    <row r="1345" spans="1:42" x14ac:dyDescent="0.2">
      <c r="D1345" s="60" t="s">
        <v>1497</v>
      </c>
      <c r="F1345" s="61">
        <v>9.98</v>
      </c>
    </row>
    <row r="1346" spans="1:42" x14ac:dyDescent="0.2">
      <c r="A1346" s="55" t="s">
        <v>685</v>
      </c>
      <c r="B1346" s="55" t="s">
        <v>1178</v>
      </c>
      <c r="C1346" s="55" t="s">
        <v>1221</v>
      </c>
      <c r="D1346" s="55" t="s">
        <v>1321</v>
      </c>
      <c r="E1346" s="55" t="s">
        <v>1579</v>
      </c>
      <c r="F1346" s="56">
        <v>22.26</v>
      </c>
      <c r="G1346" s="56">
        <v>0</v>
      </c>
      <c r="H1346" s="56">
        <f>ROUND(F1346*AD1346,2)</f>
        <v>0</v>
      </c>
      <c r="I1346" s="56">
        <f>J1346-H1346</f>
        <v>0</v>
      </c>
      <c r="J1346" s="56">
        <f>ROUND(F1346*G1346,2)</f>
        <v>0</v>
      </c>
      <c r="K1346" s="56">
        <v>2.9999999999999997E-4</v>
      </c>
      <c r="L1346" s="56">
        <f>F1346*K1346</f>
        <v>6.6779999999999999E-3</v>
      </c>
      <c r="M1346" s="57" t="s">
        <v>7</v>
      </c>
      <c r="N1346" s="56">
        <f>IF(M1346="5",I1346,0)</f>
        <v>0</v>
      </c>
      <c r="Y1346" s="56">
        <f>IF(AC1346=0,J1346,0)</f>
        <v>0</v>
      </c>
      <c r="Z1346" s="56">
        <f>IF(AC1346=15,J1346,0)</f>
        <v>0</v>
      </c>
      <c r="AA1346" s="56">
        <f>IF(AC1346=21,J1346,0)</f>
        <v>0</v>
      </c>
      <c r="AC1346" s="58">
        <v>21</v>
      </c>
      <c r="AD1346" s="58">
        <f>G1346*1</f>
        <v>0</v>
      </c>
      <c r="AE1346" s="58">
        <f>G1346*(1-1)</f>
        <v>0</v>
      </c>
      <c r="AL1346" s="58">
        <f>F1346*AD1346</f>
        <v>0</v>
      </c>
      <c r="AM1346" s="58">
        <f>F1346*AE1346</f>
        <v>0</v>
      </c>
      <c r="AN1346" s="59" t="s">
        <v>1619</v>
      </c>
      <c r="AO1346" s="59" t="s">
        <v>1633</v>
      </c>
      <c r="AP1346" s="47" t="s">
        <v>1644</v>
      </c>
    </row>
    <row r="1347" spans="1:42" x14ac:dyDescent="0.2">
      <c r="D1347" s="60" t="s">
        <v>1498</v>
      </c>
      <c r="F1347" s="61">
        <v>22.26</v>
      </c>
    </row>
    <row r="1348" spans="1:42" x14ac:dyDescent="0.2">
      <c r="A1348" s="55" t="s">
        <v>686</v>
      </c>
      <c r="B1348" s="55" t="s">
        <v>1178</v>
      </c>
      <c r="C1348" s="55" t="s">
        <v>1222</v>
      </c>
      <c r="D1348" s="55" t="s">
        <v>1323</v>
      </c>
      <c r="E1348" s="55" t="s">
        <v>1579</v>
      </c>
      <c r="F1348" s="56">
        <v>5.04</v>
      </c>
      <c r="G1348" s="56">
        <v>0</v>
      </c>
      <c r="H1348" s="56">
        <f>ROUND(F1348*AD1348,2)</f>
        <v>0</v>
      </c>
      <c r="I1348" s="56">
        <f>J1348-H1348</f>
        <v>0</v>
      </c>
      <c r="J1348" s="56">
        <f>ROUND(F1348*G1348,2)</f>
        <v>0</v>
      </c>
      <c r="K1348" s="56">
        <v>2.9999999999999997E-4</v>
      </c>
      <c r="L1348" s="56">
        <f>F1348*K1348</f>
        <v>1.5119999999999999E-3</v>
      </c>
      <c r="M1348" s="57" t="s">
        <v>7</v>
      </c>
      <c r="N1348" s="56">
        <f>IF(M1348="5",I1348,0)</f>
        <v>0</v>
      </c>
      <c r="Y1348" s="56">
        <f>IF(AC1348=0,J1348,0)</f>
        <v>0</v>
      </c>
      <c r="Z1348" s="56">
        <f>IF(AC1348=15,J1348,0)</f>
        <v>0</v>
      </c>
      <c r="AA1348" s="56">
        <f>IF(AC1348=21,J1348,0)</f>
        <v>0</v>
      </c>
      <c r="AC1348" s="58">
        <v>21</v>
      </c>
      <c r="AD1348" s="58">
        <f>G1348*1</f>
        <v>0</v>
      </c>
      <c r="AE1348" s="58">
        <f>G1348*(1-1)</f>
        <v>0</v>
      </c>
      <c r="AL1348" s="58">
        <f>F1348*AD1348</f>
        <v>0</v>
      </c>
      <c r="AM1348" s="58">
        <f>F1348*AE1348</f>
        <v>0</v>
      </c>
      <c r="AN1348" s="59" t="s">
        <v>1619</v>
      </c>
      <c r="AO1348" s="59" t="s">
        <v>1633</v>
      </c>
      <c r="AP1348" s="47" t="s">
        <v>1644</v>
      </c>
    </row>
    <row r="1349" spans="1:42" x14ac:dyDescent="0.2">
      <c r="D1349" s="60" t="s">
        <v>1324</v>
      </c>
      <c r="F1349" s="61">
        <v>5.04</v>
      </c>
    </row>
    <row r="1350" spans="1:42" x14ac:dyDescent="0.2">
      <c r="A1350" s="55" t="s">
        <v>687</v>
      </c>
      <c r="B1350" s="55" t="s">
        <v>1178</v>
      </c>
      <c r="C1350" s="55" t="s">
        <v>1223</v>
      </c>
      <c r="D1350" s="55" t="s">
        <v>1325</v>
      </c>
      <c r="E1350" s="55" t="s">
        <v>1575</v>
      </c>
      <c r="F1350" s="56">
        <v>0.38</v>
      </c>
      <c r="G1350" s="56">
        <v>0</v>
      </c>
      <c r="H1350" s="56">
        <f>ROUND(F1350*AD1350,2)</f>
        <v>0</v>
      </c>
      <c r="I1350" s="56">
        <f>J1350-H1350</f>
        <v>0</v>
      </c>
      <c r="J1350" s="56">
        <f>ROUND(F1350*G1350,2)</f>
        <v>0</v>
      </c>
      <c r="K1350" s="56">
        <v>0</v>
      </c>
      <c r="L1350" s="56">
        <f>F1350*K1350</f>
        <v>0</v>
      </c>
      <c r="M1350" s="57" t="s">
        <v>11</v>
      </c>
      <c r="N1350" s="56">
        <f>IF(M1350="5",I1350,0)</f>
        <v>0</v>
      </c>
      <c r="Y1350" s="56">
        <f>IF(AC1350=0,J1350,0)</f>
        <v>0</v>
      </c>
      <c r="Z1350" s="56">
        <f>IF(AC1350=15,J1350,0)</f>
        <v>0</v>
      </c>
      <c r="AA1350" s="56">
        <f>IF(AC1350=21,J1350,0)</f>
        <v>0</v>
      </c>
      <c r="AC1350" s="58">
        <v>21</v>
      </c>
      <c r="AD1350" s="58">
        <f>G1350*0</f>
        <v>0</v>
      </c>
      <c r="AE1350" s="58">
        <f>G1350*(1-0)</f>
        <v>0</v>
      </c>
      <c r="AL1350" s="58">
        <f>F1350*AD1350</f>
        <v>0</v>
      </c>
      <c r="AM1350" s="58">
        <f>F1350*AE1350</f>
        <v>0</v>
      </c>
      <c r="AN1350" s="59" t="s">
        <v>1619</v>
      </c>
      <c r="AO1350" s="59" t="s">
        <v>1633</v>
      </c>
      <c r="AP1350" s="47" t="s">
        <v>1644</v>
      </c>
    </row>
    <row r="1351" spans="1:42" x14ac:dyDescent="0.2">
      <c r="D1351" s="60" t="s">
        <v>1505</v>
      </c>
      <c r="F1351" s="61">
        <v>0.38</v>
      </c>
    </row>
    <row r="1352" spans="1:42" x14ac:dyDescent="0.2">
      <c r="A1352" s="52"/>
      <c r="B1352" s="53" t="s">
        <v>1178</v>
      </c>
      <c r="C1352" s="53" t="s">
        <v>778</v>
      </c>
      <c r="D1352" s="248" t="s">
        <v>1327</v>
      </c>
      <c r="E1352" s="249"/>
      <c r="F1352" s="249"/>
      <c r="G1352" s="249"/>
      <c r="H1352" s="54">
        <f>SUM(H1353:H1355)</f>
        <v>0</v>
      </c>
      <c r="I1352" s="54">
        <f>SUM(I1353:I1355)</f>
        <v>0</v>
      </c>
      <c r="J1352" s="54">
        <f>H1352+I1352</f>
        <v>0</v>
      </c>
      <c r="K1352" s="47"/>
      <c r="L1352" s="54">
        <f>SUM(L1353:L1355)</f>
        <v>5.9219999999999997E-4</v>
      </c>
      <c r="O1352" s="54">
        <f>IF(P1352="PR",J1352,SUM(N1353:N1355))</f>
        <v>0</v>
      </c>
      <c r="P1352" s="47" t="s">
        <v>1602</v>
      </c>
      <c r="Q1352" s="54">
        <f>IF(P1352="HS",H1352,0)</f>
        <v>0</v>
      </c>
      <c r="R1352" s="54">
        <f>IF(P1352="HS",I1352-O1352,0)</f>
        <v>0</v>
      </c>
      <c r="S1352" s="54">
        <f>IF(P1352="PS",H1352,0)</f>
        <v>0</v>
      </c>
      <c r="T1352" s="54">
        <f>IF(P1352="PS",I1352-O1352,0)</f>
        <v>0</v>
      </c>
      <c r="U1352" s="54">
        <f>IF(P1352="MP",H1352,0)</f>
        <v>0</v>
      </c>
      <c r="V1352" s="54">
        <f>IF(P1352="MP",I1352-O1352,0)</f>
        <v>0</v>
      </c>
      <c r="W1352" s="54">
        <f>IF(P1352="OM",H1352,0)</f>
        <v>0</v>
      </c>
      <c r="X1352" s="47" t="s">
        <v>1178</v>
      </c>
      <c r="AH1352" s="54">
        <f>SUM(Y1353:Y1355)</f>
        <v>0</v>
      </c>
      <c r="AI1352" s="54">
        <f>SUM(Z1353:Z1355)</f>
        <v>0</v>
      </c>
      <c r="AJ1352" s="54">
        <f>SUM(AA1353:AA1355)</f>
        <v>0</v>
      </c>
    </row>
    <row r="1353" spans="1:42" x14ac:dyDescent="0.2">
      <c r="A1353" s="55" t="s">
        <v>688</v>
      </c>
      <c r="B1353" s="55" t="s">
        <v>1178</v>
      </c>
      <c r="C1353" s="55" t="s">
        <v>1224</v>
      </c>
      <c r="D1353" s="55" t="s">
        <v>1328</v>
      </c>
      <c r="E1353" s="55" t="s">
        <v>1574</v>
      </c>
      <c r="F1353" s="56">
        <v>2.82</v>
      </c>
      <c r="G1353" s="56">
        <v>0</v>
      </c>
      <c r="H1353" s="56">
        <f>ROUND(F1353*AD1353,2)</f>
        <v>0</v>
      </c>
      <c r="I1353" s="56">
        <f>J1353-H1353</f>
        <v>0</v>
      </c>
      <c r="J1353" s="56">
        <f>ROUND(F1353*G1353,2)</f>
        <v>0</v>
      </c>
      <c r="K1353" s="56">
        <v>6.9999999999999994E-5</v>
      </c>
      <c r="L1353" s="56">
        <f>F1353*K1353</f>
        <v>1.9739999999999997E-4</v>
      </c>
      <c r="M1353" s="57" t="s">
        <v>7</v>
      </c>
      <c r="N1353" s="56">
        <f>IF(M1353="5",I1353,0)</f>
        <v>0</v>
      </c>
      <c r="Y1353" s="56">
        <f>IF(AC1353=0,J1353,0)</f>
        <v>0</v>
      </c>
      <c r="Z1353" s="56">
        <f>IF(AC1353=15,J1353,0)</f>
        <v>0</v>
      </c>
      <c r="AA1353" s="56">
        <f>IF(AC1353=21,J1353,0)</f>
        <v>0</v>
      </c>
      <c r="AC1353" s="58">
        <v>21</v>
      </c>
      <c r="AD1353" s="58">
        <f>G1353*0.30859375</f>
        <v>0</v>
      </c>
      <c r="AE1353" s="58">
        <f>G1353*(1-0.30859375)</f>
        <v>0</v>
      </c>
      <c r="AL1353" s="58">
        <f>F1353*AD1353</f>
        <v>0</v>
      </c>
      <c r="AM1353" s="58">
        <f>F1353*AE1353</f>
        <v>0</v>
      </c>
      <c r="AN1353" s="59" t="s">
        <v>1620</v>
      </c>
      <c r="AO1353" s="59" t="s">
        <v>1633</v>
      </c>
      <c r="AP1353" s="47" t="s">
        <v>1644</v>
      </c>
    </row>
    <row r="1354" spans="1:42" x14ac:dyDescent="0.2">
      <c r="D1354" s="60" t="s">
        <v>1491</v>
      </c>
      <c r="F1354" s="61">
        <v>2.82</v>
      </c>
    </row>
    <row r="1355" spans="1:42" x14ac:dyDescent="0.2">
      <c r="A1355" s="55" t="s">
        <v>689</v>
      </c>
      <c r="B1355" s="55" t="s">
        <v>1178</v>
      </c>
      <c r="C1355" s="55" t="s">
        <v>1225</v>
      </c>
      <c r="D1355" s="55" t="s">
        <v>1728</v>
      </c>
      <c r="E1355" s="55" t="s">
        <v>1574</v>
      </c>
      <c r="F1355" s="56">
        <v>2.82</v>
      </c>
      <c r="G1355" s="56">
        <v>0</v>
      </c>
      <c r="H1355" s="56">
        <f>ROUND(F1355*AD1355,2)</f>
        <v>0</v>
      </c>
      <c r="I1355" s="56">
        <f>J1355-H1355</f>
        <v>0</v>
      </c>
      <c r="J1355" s="56">
        <f>ROUND(F1355*G1355,2)</f>
        <v>0</v>
      </c>
      <c r="K1355" s="56">
        <v>1.3999999999999999E-4</v>
      </c>
      <c r="L1355" s="56">
        <f>F1355*K1355</f>
        <v>3.9479999999999995E-4</v>
      </c>
      <c r="M1355" s="57" t="s">
        <v>7</v>
      </c>
      <c r="N1355" s="56">
        <f>IF(M1355="5",I1355,0)</f>
        <v>0</v>
      </c>
      <c r="Y1355" s="56">
        <f>IF(AC1355=0,J1355,0)</f>
        <v>0</v>
      </c>
      <c r="Z1355" s="56">
        <f>IF(AC1355=15,J1355,0)</f>
        <v>0</v>
      </c>
      <c r="AA1355" s="56">
        <f>IF(AC1355=21,J1355,0)</f>
        <v>0</v>
      </c>
      <c r="AC1355" s="58">
        <v>21</v>
      </c>
      <c r="AD1355" s="58">
        <f>G1355*0.45045871559633</f>
        <v>0</v>
      </c>
      <c r="AE1355" s="58">
        <f>G1355*(1-0.45045871559633)</f>
        <v>0</v>
      </c>
      <c r="AL1355" s="58">
        <f>F1355*AD1355</f>
        <v>0</v>
      </c>
      <c r="AM1355" s="58">
        <f>F1355*AE1355</f>
        <v>0</v>
      </c>
      <c r="AN1355" s="59" t="s">
        <v>1620</v>
      </c>
      <c r="AO1355" s="59" t="s">
        <v>1633</v>
      </c>
      <c r="AP1355" s="47" t="s">
        <v>1644</v>
      </c>
    </row>
    <row r="1356" spans="1:42" x14ac:dyDescent="0.2">
      <c r="D1356" s="60" t="s">
        <v>1491</v>
      </c>
      <c r="F1356" s="61">
        <v>2.82</v>
      </c>
    </row>
    <row r="1357" spans="1:42" x14ac:dyDescent="0.2">
      <c r="A1357" s="52"/>
      <c r="B1357" s="53" t="s">
        <v>1178</v>
      </c>
      <c r="C1357" s="53" t="s">
        <v>99</v>
      </c>
      <c r="D1357" s="248" t="s">
        <v>1330</v>
      </c>
      <c r="E1357" s="249"/>
      <c r="F1357" s="249"/>
      <c r="G1357" s="249"/>
      <c r="H1357" s="54">
        <f>SUM(H1358:H1366)</f>
        <v>0</v>
      </c>
      <c r="I1357" s="54">
        <f>SUM(I1358:I1366)</f>
        <v>0</v>
      </c>
      <c r="J1357" s="54">
        <f>H1357+I1357</f>
        <v>0</v>
      </c>
      <c r="K1357" s="47"/>
      <c r="L1357" s="54">
        <f>SUM(L1358:L1366)</f>
        <v>1.8372400000000001E-2</v>
      </c>
      <c r="O1357" s="54">
        <f>IF(P1357="PR",J1357,SUM(N1358:N1366))</f>
        <v>0</v>
      </c>
      <c r="P1357" s="47" t="s">
        <v>1601</v>
      </c>
      <c r="Q1357" s="54">
        <f>IF(P1357="HS",H1357,0)</f>
        <v>0</v>
      </c>
      <c r="R1357" s="54">
        <f>IF(P1357="HS",I1357-O1357,0)</f>
        <v>0</v>
      </c>
      <c r="S1357" s="54">
        <f>IF(P1357="PS",H1357,0)</f>
        <v>0</v>
      </c>
      <c r="T1357" s="54">
        <f>IF(P1357="PS",I1357-O1357,0)</f>
        <v>0</v>
      </c>
      <c r="U1357" s="54">
        <f>IF(P1357="MP",H1357,0)</f>
        <v>0</v>
      </c>
      <c r="V1357" s="54">
        <f>IF(P1357="MP",I1357-O1357,0)</f>
        <v>0</v>
      </c>
      <c r="W1357" s="54">
        <f>IF(P1357="OM",H1357,0)</f>
        <v>0</v>
      </c>
      <c r="X1357" s="47" t="s">
        <v>1178</v>
      </c>
      <c r="AH1357" s="54">
        <f>SUM(Y1358:Y1366)</f>
        <v>0</v>
      </c>
      <c r="AI1357" s="54">
        <f>SUM(Z1358:Z1366)</f>
        <v>0</v>
      </c>
      <c r="AJ1357" s="54">
        <f>SUM(AA1358:AA1366)</f>
        <v>0</v>
      </c>
    </row>
    <row r="1358" spans="1:42" x14ac:dyDescent="0.2">
      <c r="A1358" s="55" t="s">
        <v>690</v>
      </c>
      <c r="B1358" s="55" t="s">
        <v>1178</v>
      </c>
      <c r="C1358" s="55" t="s">
        <v>1226</v>
      </c>
      <c r="D1358" s="55" t="s">
        <v>1331</v>
      </c>
      <c r="E1358" s="55" t="s">
        <v>1577</v>
      </c>
      <c r="F1358" s="56">
        <v>1</v>
      </c>
      <c r="G1358" s="56">
        <v>0</v>
      </c>
      <c r="H1358" s="56">
        <f>ROUND(F1358*AD1358,2)</f>
        <v>0</v>
      </c>
      <c r="I1358" s="56">
        <f>J1358-H1358</f>
        <v>0</v>
      </c>
      <c r="J1358" s="56">
        <f>ROUND(F1358*G1358,2)</f>
        <v>0</v>
      </c>
      <c r="K1358" s="56">
        <v>0</v>
      </c>
      <c r="L1358" s="56">
        <f>F1358*K1358</f>
        <v>0</v>
      </c>
      <c r="M1358" s="57" t="s">
        <v>7</v>
      </c>
      <c r="N1358" s="56">
        <f>IF(M1358="5",I1358,0)</f>
        <v>0</v>
      </c>
      <c r="Y1358" s="56">
        <f>IF(AC1358=0,J1358,0)</f>
        <v>0</v>
      </c>
      <c r="Z1358" s="56">
        <f>IF(AC1358=15,J1358,0)</f>
        <v>0</v>
      </c>
      <c r="AA1358" s="56">
        <f>IF(AC1358=21,J1358,0)</f>
        <v>0</v>
      </c>
      <c r="AC1358" s="58">
        <v>21</v>
      </c>
      <c r="AD1358" s="58">
        <f>G1358*0.297029702970297</f>
        <v>0</v>
      </c>
      <c r="AE1358" s="58">
        <f>G1358*(1-0.297029702970297)</f>
        <v>0</v>
      </c>
      <c r="AL1358" s="58">
        <f>F1358*AD1358</f>
        <v>0</v>
      </c>
      <c r="AM1358" s="58">
        <f>F1358*AE1358</f>
        <v>0</v>
      </c>
      <c r="AN1358" s="59" t="s">
        <v>1621</v>
      </c>
      <c r="AO1358" s="59" t="s">
        <v>1634</v>
      </c>
      <c r="AP1358" s="47" t="s">
        <v>1644</v>
      </c>
    </row>
    <row r="1359" spans="1:42" x14ac:dyDescent="0.2">
      <c r="D1359" s="60" t="s">
        <v>1296</v>
      </c>
      <c r="F1359" s="61">
        <v>1</v>
      </c>
    </row>
    <row r="1360" spans="1:42" x14ac:dyDescent="0.2">
      <c r="A1360" s="55" t="s">
        <v>691</v>
      </c>
      <c r="B1360" s="55" t="s">
        <v>1178</v>
      </c>
      <c r="C1360" s="55" t="s">
        <v>1227</v>
      </c>
      <c r="D1360" s="55" t="s">
        <v>1705</v>
      </c>
      <c r="E1360" s="55" t="s">
        <v>1577</v>
      </c>
      <c r="F1360" s="56">
        <v>1</v>
      </c>
      <c r="G1360" s="56">
        <v>0</v>
      </c>
      <c r="H1360" s="56">
        <f>ROUND(F1360*AD1360,2)</f>
        <v>0</v>
      </c>
      <c r="I1360" s="56">
        <f>J1360-H1360</f>
        <v>0</v>
      </c>
      <c r="J1360" s="56">
        <f>ROUND(F1360*G1360,2)</f>
        <v>0</v>
      </c>
      <c r="K1360" s="56">
        <v>4.0000000000000002E-4</v>
      </c>
      <c r="L1360" s="56">
        <f>F1360*K1360</f>
        <v>4.0000000000000002E-4</v>
      </c>
      <c r="M1360" s="57" t="s">
        <v>7</v>
      </c>
      <c r="N1360" s="56">
        <f>IF(M1360="5",I1360,0)</f>
        <v>0</v>
      </c>
      <c r="Y1360" s="56">
        <f>IF(AC1360=0,J1360,0)</f>
        <v>0</v>
      </c>
      <c r="Z1360" s="56">
        <f>IF(AC1360=15,J1360,0)</f>
        <v>0</v>
      </c>
      <c r="AA1360" s="56">
        <f>IF(AC1360=21,J1360,0)</f>
        <v>0</v>
      </c>
      <c r="AC1360" s="58">
        <v>21</v>
      </c>
      <c r="AD1360" s="58">
        <f>G1360*1</f>
        <v>0</v>
      </c>
      <c r="AE1360" s="58">
        <f>G1360*(1-1)</f>
        <v>0</v>
      </c>
      <c r="AL1360" s="58">
        <f>F1360*AD1360</f>
        <v>0</v>
      </c>
      <c r="AM1360" s="58">
        <f>F1360*AE1360</f>
        <v>0</v>
      </c>
      <c r="AN1360" s="59" t="s">
        <v>1621</v>
      </c>
      <c r="AO1360" s="59" t="s">
        <v>1634</v>
      </c>
      <c r="AP1360" s="47" t="s">
        <v>1644</v>
      </c>
    </row>
    <row r="1361" spans="1:42" x14ac:dyDescent="0.2">
      <c r="D1361" s="60" t="s">
        <v>1296</v>
      </c>
      <c r="F1361" s="61">
        <v>1</v>
      </c>
    </row>
    <row r="1362" spans="1:42" x14ac:dyDescent="0.2">
      <c r="A1362" s="55" t="s">
        <v>692</v>
      </c>
      <c r="B1362" s="55" t="s">
        <v>1178</v>
      </c>
      <c r="C1362" s="55" t="s">
        <v>1228</v>
      </c>
      <c r="D1362" s="55" t="s">
        <v>1332</v>
      </c>
      <c r="E1362" s="55" t="s">
        <v>1577</v>
      </c>
      <c r="F1362" s="56">
        <v>1</v>
      </c>
      <c r="G1362" s="56">
        <v>0</v>
      </c>
      <c r="H1362" s="56">
        <f>ROUND(F1362*AD1362,2)</f>
        <v>0</v>
      </c>
      <c r="I1362" s="56">
        <f>J1362-H1362</f>
        <v>0</v>
      </c>
      <c r="J1362" s="56">
        <f>ROUND(F1362*G1362,2)</f>
        <v>0</v>
      </c>
      <c r="K1362" s="56">
        <v>2.14E-3</v>
      </c>
      <c r="L1362" s="56">
        <f>F1362*K1362</f>
        <v>2.14E-3</v>
      </c>
      <c r="M1362" s="57" t="s">
        <v>7</v>
      </c>
      <c r="N1362" s="56">
        <f>IF(M1362="5",I1362,0)</f>
        <v>0</v>
      </c>
      <c r="Y1362" s="56">
        <f>IF(AC1362=0,J1362,0)</f>
        <v>0</v>
      </c>
      <c r="Z1362" s="56">
        <f>IF(AC1362=15,J1362,0)</f>
        <v>0</v>
      </c>
      <c r="AA1362" s="56">
        <f>IF(AC1362=21,J1362,0)</f>
        <v>0</v>
      </c>
      <c r="AC1362" s="58">
        <v>21</v>
      </c>
      <c r="AD1362" s="58">
        <f>G1362*0.474254742547426</f>
        <v>0</v>
      </c>
      <c r="AE1362" s="58">
        <f>G1362*(1-0.474254742547426)</f>
        <v>0</v>
      </c>
      <c r="AL1362" s="58">
        <f>F1362*AD1362</f>
        <v>0</v>
      </c>
      <c r="AM1362" s="58">
        <f>F1362*AE1362</f>
        <v>0</v>
      </c>
      <c r="AN1362" s="59" t="s">
        <v>1621</v>
      </c>
      <c r="AO1362" s="59" t="s">
        <v>1634</v>
      </c>
      <c r="AP1362" s="47" t="s">
        <v>1644</v>
      </c>
    </row>
    <row r="1363" spans="1:42" x14ac:dyDescent="0.2">
      <c r="D1363" s="60" t="s">
        <v>1296</v>
      </c>
      <c r="F1363" s="61">
        <v>1</v>
      </c>
    </row>
    <row r="1364" spans="1:42" x14ac:dyDescent="0.2">
      <c r="A1364" s="55" t="s">
        <v>693</v>
      </c>
      <c r="B1364" s="55" t="s">
        <v>1178</v>
      </c>
      <c r="C1364" s="55" t="s">
        <v>1229</v>
      </c>
      <c r="D1364" s="55" t="s">
        <v>1706</v>
      </c>
      <c r="E1364" s="55" t="s">
        <v>1577</v>
      </c>
      <c r="F1364" s="56">
        <v>1</v>
      </c>
      <c r="G1364" s="56">
        <v>0</v>
      </c>
      <c r="H1364" s="56">
        <f>ROUND(F1364*AD1364,2)</f>
        <v>0</v>
      </c>
      <c r="I1364" s="56">
        <f>J1364-H1364</f>
        <v>0</v>
      </c>
      <c r="J1364" s="56">
        <f>ROUND(F1364*G1364,2)</f>
        <v>0</v>
      </c>
      <c r="K1364" s="56">
        <v>1.4999999999999999E-2</v>
      </c>
      <c r="L1364" s="56">
        <f>F1364*K1364</f>
        <v>1.4999999999999999E-2</v>
      </c>
      <c r="M1364" s="57" t="s">
        <v>7</v>
      </c>
      <c r="N1364" s="56">
        <f>IF(M1364="5",I1364,0)</f>
        <v>0</v>
      </c>
      <c r="Y1364" s="56">
        <f>IF(AC1364=0,J1364,0)</f>
        <v>0</v>
      </c>
      <c r="Z1364" s="56">
        <f>IF(AC1364=15,J1364,0)</f>
        <v>0</v>
      </c>
      <c r="AA1364" s="56">
        <f>IF(AC1364=21,J1364,0)</f>
        <v>0</v>
      </c>
      <c r="AC1364" s="58">
        <v>21</v>
      </c>
      <c r="AD1364" s="58">
        <f>G1364*1</f>
        <v>0</v>
      </c>
      <c r="AE1364" s="58">
        <f>G1364*(1-1)</f>
        <v>0</v>
      </c>
      <c r="AL1364" s="58">
        <f>F1364*AD1364</f>
        <v>0</v>
      </c>
      <c r="AM1364" s="58">
        <f>F1364*AE1364</f>
        <v>0</v>
      </c>
      <c r="AN1364" s="59" t="s">
        <v>1621</v>
      </c>
      <c r="AO1364" s="59" t="s">
        <v>1634</v>
      </c>
      <c r="AP1364" s="47" t="s">
        <v>1644</v>
      </c>
    </row>
    <row r="1365" spans="1:42" x14ac:dyDescent="0.2">
      <c r="D1365" s="60" t="s">
        <v>1296</v>
      </c>
      <c r="F1365" s="61">
        <v>1</v>
      </c>
    </row>
    <row r="1366" spans="1:42" x14ac:dyDescent="0.2">
      <c r="A1366" s="55" t="s">
        <v>694</v>
      </c>
      <c r="B1366" s="55" t="s">
        <v>1178</v>
      </c>
      <c r="C1366" s="55" t="s">
        <v>1230</v>
      </c>
      <c r="D1366" s="55" t="s">
        <v>1333</v>
      </c>
      <c r="E1366" s="55" t="s">
        <v>1574</v>
      </c>
      <c r="F1366" s="56">
        <v>20.81</v>
      </c>
      <c r="G1366" s="56">
        <v>0</v>
      </c>
      <c r="H1366" s="56">
        <f>ROUND(F1366*AD1366,2)</f>
        <v>0</v>
      </c>
      <c r="I1366" s="56">
        <f>J1366-H1366</f>
        <v>0</v>
      </c>
      <c r="J1366" s="56">
        <f>ROUND(F1366*G1366,2)</f>
        <v>0</v>
      </c>
      <c r="K1366" s="56">
        <v>4.0000000000000003E-5</v>
      </c>
      <c r="L1366" s="56">
        <f>F1366*K1366</f>
        <v>8.3240000000000007E-4</v>
      </c>
      <c r="M1366" s="57" t="s">
        <v>7</v>
      </c>
      <c r="N1366" s="56">
        <f>IF(M1366="5",I1366,0)</f>
        <v>0</v>
      </c>
      <c r="Y1366" s="56">
        <f>IF(AC1366=0,J1366,0)</f>
        <v>0</v>
      </c>
      <c r="Z1366" s="56">
        <f>IF(AC1366=15,J1366,0)</f>
        <v>0</v>
      </c>
      <c r="AA1366" s="56">
        <f>IF(AC1366=21,J1366,0)</f>
        <v>0</v>
      </c>
      <c r="AC1366" s="58">
        <v>21</v>
      </c>
      <c r="AD1366" s="58">
        <f>G1366*0.0193808882907133</f>
        <v>0</v>
      </c>
      <c r="AE1366" s="58">
        <f>G1366*(1-0.0193808882907133)</f>
        <v>0</v>
      </c>
      <c r="AL1366" s="58">
        <f>F1366*AD1366</f>
        <v>0</v>
      </c>
      <c r="AM1366" s="58">
        <f>F1366*AE1366</f>
        <v>0</v>
      </c>
      <c r="AN1366" s="59" t="s">
        <v>1621</v>
      </c>
      <c r="AO1366" s="59" t="s">
        <v>1634</v>
      </c>
      <c r="AP1366" s="47" t="s">
        <v>1644</v>
      </c>
    </row>
    <row r="1367" spans="1:42" x14ac:dyDescent="0.2">
      <c r="D1367" s="60" t="s">
        <v>1492</v>
      </c>
      <c r="F1367" s="61">
        <v>20.81</v>
      </c>
    </row>
    <row r="1368" spans="1:42" x14ac:dyDescent="0.2">
      <c r="A1368" s="52"/>
      <c r="B1368" s="53" t="s">
        <v>1178</v>
      </c>
      <c r="C1368" s="53" t="s">
        <v>100</v>
      </c>
      <c r="D1368" s="248" t="s">
        <v>1335</v>
      </c>
      <c r="E1368" s="249"/>
      <c r="F1368" s="249"/>
      <c r="G1368" s="249"/>
      <c r="H1368" s="54">
        <f>SUM(H1369:H1375)</f>
        <v>0</v>
      </c>
      <c r="I1368" s="54">
        <f>SUM(I1369:I1375)</f>
        <v>0</v>
      </c>
      <c r="J1368" s="54">
        <f>H1368+I1368</f>
        <v>0</v>
      </c>
      <c r="K1368" s="47"/>
      <c r="L1368" s="54">
        <f>SUM(L1369:L1375)</f>
        <v>7.5410000000000005E-2</v>
      </c>
      <c r="O1368" s="54">
        <f>IF(P1368="PR",J1368,SUM(N1369:N1375))</f>
        <v>0</v>
      </c>
      <c r="P1368" s="47" t="s">
        <v>1601</v>
      </c>
      <c r="Q1368" s="54">
        <f>IF(P1368="HS",H1368,0)</f>
        <v>0</v>
      </c>
      <c r="R1368" s="54">
        <f>IF(P1368="HS",I1368-O1368,0)</f>
        <v>0</v>
      </c>
      <c r="S1368" s="54">
        <f>IF(P1368="PS",H1368,0)</f>
        <v>0</v>
      </c>
      <c r="T1368" s="54">
        <f>IF(P1368="PS",I1368-O1368,0)</f>
        <v>0</v>
      </c>
      <c r="U1368" s="54">
        <f>IF(P1368="MP",H1368,0)</f>
        <v>0</v>
      </c>
      <c r="V1368" s="54">
        <f>IF(P1368="MP",I1368-O1368,0)</f>
        <v>0</v>
      </c>
      <c r="W1368" s="54">
        <f>IF(P1368="OM",H1368,0)</f>
        <v>0</v>
      </c>
      <c r="X1368" s="47" t="s">
        <v>1178</v>
      </c>
      <c r="AH1368" s="54">
        <f>SUM(Y1369:Y1375)</f>
        <v>0</v>
      </c>
      <c r="AI1368" s="54">
        <f>SUM(Z1369:Z1375)</f>
        <v>0</v>
      </c>
      <c r="AJ1368" s="54">
        <f>SUM(AA1369:AA1375)</f>
        <v>0</v>
      </c>
    </row>
    <row r="1369" spans="1:42" x14ac:dyDescent="0.2">
      <c r="A1369" s="55" t="s">
        <v>695</v>
      </c>
      <c r="B1369" s="55" t="s">
        <v>1178</v>
      </c>
      <c r="C1369" s="55" t="s">
        <v>1231</v>
      </c>
      <c r="D1369" s="55" t="s">
        <v>1336</v>
      </c>
      <c r="E1369" s="55" t="s">
        <v>1577</v>
      </c>
      <c r="F1369" s="56">
        <v>1</v>
      </c>
      <c r="G1369" s="56">
        <v>0</v>
      </c>
      <c r="H1369" s="56">
        <f t="shared" ref="H1369:H1375" si="351">ROUND(F1369*AD1369,2)</f>
        <v>0</v>
      </c>
      <c r="I1369" s="56">
        <f t="shared" ref="I1369:I1375" si="352">J1369-H1369</f>
        <v>0</v>
      </c>
      <c r="J1369" s="56">
        <f t="shared" ref="J1369:J1375" si="353">ROUND(F1369*G1369,2)</f>
        <v>0</v>
      </c>
      <c r="K1369" s="56">
        <v>4.0000000000000002E-4</v>
      </c>
      <c r="L1369" s="56">
        <f t="shared" ref="L1369:L1375" si="354">F1369*K1369</f>
        <v>4.0000000000000002E-4</v>
      </c>
      <c r="M1369" s="57" t="s">
        <v>8</v>
      </c>
      <c r="N1369" s="56">
        <f t="shared" ref="N1369:N1375" si="355">IF(M1369="5",I1369,0)</f>
        <v>0</v>
      </c>
      <c r="Y1369" s="56">
        <f t="shared" ref="Y1369:Y1375" si="356">IF(AC1369=0,J1369,0)</f>
        <v>0</v>
      </c>
      <c r="Z1369" s="56">
        <f t="shared" ref="Z1369:Z1375" si="357">IF(AC1369=15,J1369,0)</f>
        <v>0</v>
      </c>
      <c r="AA1369" s="56">
        <f t="shared" ref="AA1369:AA1375" si="358">IF(AC1369=21,J1369,0)</f>
        <v>0</v>
      </c>
      <c r="AC1369" s="58">
        <v>21</v>
      </c>
      <c r="AD1369" s="58">
        <f t="shared" ref="AD1369:AD1375" si="359">G1369*0</f>
        <v>0</v>
      </c>
      <c r="AE1369" s="58">
        <f t="shared" ref="AE1369:AE1375" si="360">G1369*(1-0)</f>
        <v>0</v>
      </c>
      <c r="AL1369" s="58">
        <f t="shared" ref="AL1369:AL1375" si="361">F1369*AD1369</f>
        <v>0</v>
      </c>
      <c r="AM1369" s="58">
        <f t="shared" ref="AM1369:AM1375" si="362">F1369*AE1369</f>
        <v>0</v>
      </c>
      <c r="AN1369" s="59" t="s">
        <v>1622</v>
      </c>
      <c r="AO1369" s="59" t="s">
        <v>1634</v>
      </c>
      <c r="AP1369" s="47" t="s">
        <v>1644</v>
      </c>
    </row>
    <row r="1370" spans="1:42" x14ac:dyDescent="0.2">
      <c r="A1370" s="55" t="s">
        <v>696</v>
      </c>
      <c r="B1370" s="55" t="s">
        <v>1178</v>
      </c>
      <c r="C1370" s="55" t="s">
        <v>1232</v>
      </c>
      <c r="D1370" s="55" t="s">
        <v>1337</v>
      </c>
      <c r="E1370" s="55" t="s">
        <v>1577</v>
      </c>
      <c r="F1370" s="56">
        <v>1</v>
      </c>
      <c r="G1370" s="56">
        <v>0</v>
      </c>
      <c r="H1370" s="56">
        <f t="shared" si="351"/>
        <v>0</v>
      </c>
      <c r="I1370" s="56">
        <f t="shared" si="352"/>
        <v>0</v>
      </c>
      <c r="J1370" s="56">
        <f t="shared" si="353"/>
        <v>0</v>
      </c>
      <c r="K1370" s="56">
        <v>4.0000000000000002E-4</v>
      </c>
      <c r="L1370" s="56">
        <f t="shared" si="354"/>
        <v>4.0000000000000002E-4</v>
      </c>
      <c r="M1370" s="57" t="s">
        <v>8</v>
      </c>
      <c r="N1370" s="56">
        <f t="shared" si="355"/>
        <v>0</v>
      </c>
      <c r="Y1370" s="56">
        <f t="shared" si="356"/>
        <v>0</v>
      </c>
      <c r="Z1370" s="56">
        <f t="shared" si="357"/>
        <v>0</v>
      </c>
      <c r="AA1370" s="56">
        <f t="shared" si="358"/>
        <v>0</v>
      </c>
      <c r="AC1370" s="58">
        <v>21</v>
      </c>
      <c r="AD1370" s="58">
        <f t="shared" si="359"/>
        <v>0</v>
      </c>
      <c r="AE1370" s="58">
        <f t="shared" si="360"/>
        <v>0</v>
      </c>
      <c r="AL1370" s="58">
        <f t="shared" si="361"/>
        <v>0</v>
      </c>
      <c r="AM1370" s="58">
        <f t="shared" si="362"/>
        <v>0</v>
      </c>
      <c r="AN1370" s="59" t="s">
        <v>1622</v>
      </c>
      <c r="AO1370" s="59" t="s">
        <v>1634</v>
      </c>
      <c r="AP1370" s="47" t="s">
        <v>1644</v>
      </c>
    </row>
    <row r="1371" spans="1:42" x14ac:dyDescent="0.2">
      <c r="A1371" s="55" t="s">
        <v>697</v>
      </c>
      <c r="B1371" s="55" t="s">
        <v>1178</v>
      </c>
      <c r="C1371" s="55" t="s">
        <v>1233</v>
      </c>
      <c r="D1371" s="55" t="s">
        <v>1338</v>
      </c>
      <c r="E1371" s="55" t="s">
        <v>1577</v>
      </c>
      <c r="F1371" s="56">
        <v>1</v>
      </c>
      <c r="G1371" s="56">
        <v>0</v>
      </c>
      <c r="H1371" s="56">
        <f t="shared" si="351"/>
        <v>0</v>
      </c>
      <c r="I1371" s="56">
        <f t="shared" si="352"/>
        <v>0</v>
      </c>
      <c r="J1371" s="56">
        <f t="shared" si="353"/>
        <v>0</v>
      </c>
      <c r="K1371" s="56">
        <v>3.0000000000000001E-3</v>
      </c>
      <c r="L1371" s="56">
        <f t="shared" si="354"/>
        <v>3.0000000000000001E-3</v>
      </c>
      <c r="M1371" s="57" t="s">
        <v>8</v>
      </c>
      <c r="N1371" s="56">
        <f t="shared" si="355"/>
        <v>0</v>
      </c>
      <c r="Y1371" s="56">
        <f t="shared" si="356"/>
        <v>0</v>
      </c>
      <c r="Z1371" s="56">
        <f t="shared" si="357"/>
        <v>0</v>
      </c>
      <c r="AA1371" s="56">
        <f t="shared" si="358"/>
        <v>0</v>
      </c>
      <c r="AC1371" s="58">
        <v>21</v>
      </c>
      <c r="AD1371" s="58">
        <f t="shared" si="359"/>
        <v>0</v>
      </c>
      <c r="AE1371" s="58">
        <f t="shared" si="360"/>
        <v>0</v>
      </c>
      <c r="AL1371" s="58">
        <f t="shared" si="361"/>
        <v>0</v>
      </c>
      <c r="AM1371" s="58">
        <f t="shared" si="362"/>
        <v>0</v>
      </c>
      <c r="AN1371" s="59" t="s">
        <v>1622</v>
      </c>
      <c r="AO1371" s="59" t="s">
        <v>1634</v>
      </c>
      <c r="AP1371" s="47" t="s">
        <v>1644</v>
      </c>
    </row>
    <row r="1372" spans="1:42" x14ac:dyDescent="0.2">
      <c r="A1372" s="55" t="s">
        <v>698</v>
      </c>
      <c r="B1372" s="55" t="s">
        <v>1178</v>
      </c>
      <c r="C1372" s="55" t="s">
        <v>1235</v>
      </c>
      <c r="D1372" s="55" t="s">
        <v>1340</v>
      </c>
      <c r="E1372" s="55" t="s">
        <v>1574</v>
      </c>
      <c r="F1372" s="56">
        <v>2.9</v>
      </c>
      <c r="G1372" s="56">
        <v>0</v>
      </c>
      <c r="H1372" s="56">
        <f t="shared" si="351"/>
        <v>0</v>
      </c>
      <c r="I1372" s="56">
        <f t="shared" si="352"/>
        <v>0</v>
      </c>
      <c r="J1372" s="56">
        <f t="shared" si="353"/>
        <v>0</v>
      </c>
      <c r="K1372" s="56">
        <v>0.02</v>
      </c>
      <c r="L1372" s="56">
        <f t="shared" si="354"/>
        <v>5.7999999999999996E-2</v>
      </c>
      <c r="M1372" s="57" t="s">
        <v>7</v>
      </c>
      <c r="N1372" s="56">
        <f t="shared" si="355"/>
        <v>0</v>
      </c>
      <c r="Y1372" s="56">
        <f t="shared" si="356"/>
        <v>0</v>
      </c>
      <c r="Z1372" s="56">
        <f t="shared" si="357"/>
        <v>0</v>
      </c>
      <c r="AA1372" s="56">
        <f t="shared" si="358"/>
        <v>0</v>
      </c>
      <c r="AC1372" s="58">
        <v>21</v>
      </c>
      <c r="AD1372" s="58">
        <f t="shared" si="359"/>
        <v>0</v>
      </c>
      <c r="AE1372" s="58">
        <f t="shared" si="360"/>
        <v>0</v>
      </c>
      <c r="AL1372" s="58">
        <f t="shared" si="361"/>
        <v>0</v>
      </c>
      <c r="AM1372" s="58">
        <f t="shared" si="362"/>
        <v>0</v>
      </c>
      <c r="AN1372" s="59" t="s">
        <v>1622</v>
      </c>
      <c r="AO1372" s="59" t="s">
        <v>1634</v>
      </c>
      <c r="AP1372" s="47" t="s">
        <v>1644</v>
      </c>
    </row>
    <row r="1373" spans="1:42" x14ac:dyDescent="0.2">
      <c r="A1373" s="55" t="s">
        <v>699</v>
      </c>
      <c r="B1373" s="55" t="s">
        <v>1178</v>
      </c>
      <c r="C1373" s="55" t="s">
        <v>1269</v>
      </c>
      <c r="D1373" s="55" t="s">
        <v>1402</v>
      </c>
      <c r="E1373" s="55" t="s">
        <v>1579</v>
      </c>
      <c r="F1373" s="56">
        <v>0.65</v>
      </c>
      <c r="G1373" s="56">
        <v>0</v>
      </c>
      <c r="H1373" s="56">
        <f t="shared" si="351"/>
        <v>0</v>
      </c>
      <c r="I1373" s="56">
        <f t="shared" si="352"/>
        <v>0</v>
      </c>
      <c r="J1373" s="56">
        <f t="shared" si="353"/>
        <v>0</v>
      </c>
      <c r="K1373" s="56">
        <v>9.4000000000000004E-3</v>
      </c>
      <c r="L1373" s="56">
        <f t="shared" si="354"/>
        <v>6.1100000000000008E-3</v>
      </c>
      <c r="M1373" s="57" t="s">
        <v>8</v>
      </c>
      <c r="N1373" s="56">
        <f t="shared" si="355"/>
        <v>0</v>
      </c>
      <c r="Y1373" s="56">
        <f t="shared" si="356"/>
        <v>0</v>
      </c>
      <c r="Z1373" s="56">
        <f t="shared" si="357"/>
        <v>0</v>
      </c>
      <c r="AA1373" s="56">
        <f t="shared" si="358"/>
        <v>0</v>
      </c>
      <c r="AC1373" s="58">
        <v>21</v>
      </c>
      <c r="AD1373" s="58">
        <f t="shared" si="359"/>
        <v>0</v>
      </c>
      <c r="AE1373" s="58">
        <f t="shared" si="360"/>
        <v>0</v>
      </c>
      <c r="AL1373" s="58">
        <f t="shared" si="361"/>
        <v>0</v>
      </c>
      <c r="AM1373" s="58">
        <f t="shared" si="362"/>
        <v>0</v>
      </c>
      <c r="AN1373" s="59" t="s">
        <v>1622</v>
      </c>
      <c r="AO1373" s="59" t="s">
        <v>1634</v>
      </c>
      <c r="AP1373" s="47" t="s">
        <v>1644</v>
      </c>
    </row>
    <row r="1374" spans="1:42" x14ac:dyDescent="0.2">
      <c r="A1374" s="55" t="s">
        <v>700</v>
      </c>
      <c r="B1374" s="55" t="s">
        <v>1178</v>
      </c>
      <c r="C1374" s="55" t="s">
        <v>1236</v>
      </c>
      <c r="D1374" s="55" t="s">
        <v>1341</v>
      </c>
      <c r="E1374" s="55" t="s">
        <v>1577</v>
      </c>
      <c r="F1374" s="56">
        <v>1</v>
      </c>
      <c r="G1374" s="56">
        <v>0</v>
      </c>
      <c r="H1374" s="56">
        <f t="shared" si="351"/>
        <v>0</v>
      </c>
      <c r="I1374" s="56">
        <f t="shared" si="352"/>
        <v>0</v>
      </c>
      <c r="J1374" s="56">
        <f t="shared" si="353"/>
        <v>0</v>
      </c>
      <c r="K1374" s="56">
        <v>7.0000000000000001E-3</v>
      </c>
      <c r="L1374" s="56">
        <f t="shared" si="354"/>
        <v>7.0000000000000001E-3</v>
      </c>
      <c r="M1374" s="57" t="s">
        <v>8</v>
      </c>
      <c r="N1374" s="56">
        <f t="shared" si="355"/>
        <v>0</v>
      </c>
      <c r="Y1374" s="56">
        <f t="shared" si="356"/>
        <v>0</v>
      </c>
      <c r="Z1374" s="56">
        <f t="shared" si="357"/>
        <v>0</v>
      </c>
      <c r="AA1374" s="56">
        <f t="shared" si="358"/>
        <v>0</v>
      </c>
      <c r="AC1374" s="58">
        <v>21</v>
      </c>
      <c r="AD1374" s="58">
        <f t="shared" si="359"/>
        <v>0</v>
      </c>
      <c r="AE1374" s="58">
        <f t="shared" si="360"/>
        <v>0</v>
      </c>
      <c r="AL1374" s="58">
        <f t="shared" si="361"/>
        <v>0</v>
      </c>
      <c r="AM1374" s="58">
        <f t="shared" si="362"/>
        <v>0</v>
      </c>
      <c r="AN1374" s="59" t="s">
        <v>1622</v>
      </c>
      <c r="AO1374" s="59" t="s">
        <v>1634</v>
      </c>
      <c r="AP1374" s="47" t="s">
        <v>1644</v>
      </c>
    </row>
    <row r="1375" spans="1:42" x14ac:dyDescent="0.2">
      <c r="A1375" s="55" t="s">
        <v>701</v>
      </c>
      <c r="B1375" s="55" t="s">
        <v>1178</v>
      </c>
      <c r="C1375" s="55" t="s">
        <v>1234</v>
      </c>
      <c r="D1375" s="55" t="s">
        <v>1339</v>
      </c>
      <c r="E1375" s="55" t="s">
        <v>1577</v>
      </c>
      <c r="F1375" s="56">
        <v>1</v>
      </c>
      <c r="G1375" s="56">
        <v>0</v>
      </c>
      <c r="H1375" s="56">
        <f t="shared" si="351"/>
        <v>0</v>
      </c>
      <c r="I1375" s="56">
        <f t="shared" si="352"/>
        <v>0</v>
      </c>
      <c r="J1375" s="56">
        <f t="shared" si="353"/>
        <v>0</v>
      </c>
      <c r="K1375" s="56">
        <v>5.0000000000000001E-4</v>
      </c>
      <c r="L1375" s="56">
        <f t="shared" si="354"/>
        <v>5.0000000000000001E-4</v>
      </c>
      <c r="M1375" s="57" t="s">
        <v>8</v>
      </c>
      <c r="N1375" s="56">
        <f t="shared" si="355"/>
        <v>0</v>
      </c>
      <c r="Y1375" s="56">
        <f t="shared" si="356"/>
        <v>0</v>
      </c>
      <c r="Z1375" s="56">
        <f t="shared" si="357"/>
        <v>0</v>
      </c>
      <c r="AA1375" s="56">
        <f t="shared" si="358"/>
        <v>0</v>
      </c>
      <c r="AC1375" s="58">
        <v>21</v>
      </c>
      <c r="AD1375" s="58">
        <f t="shared" si="359"/>
        <v>0</v>
      </c>
      <c r="AE1375" s="58">
        <f t="shared" si="360"/>
        <v>0</v>
      </c>
      <c r="AL1375" s="58">
        <f t="shared" si="361"/>
        <v>0</v>
      </c>
      <c r="AM1375" s="58">
        <f t="shared" si="362"/>
        <v>0</v>
      </c>
      <c r="AN1375" s="59" t="s">
        <v>1622</v>
      </c>
      <c r="AO1375" s="59" t="s">
        <v>1634</v>
      </c>
      <c r="AP1375" s="47" t="s">
        <v>1644</v>
      </c>
    </row>
    <row r="1376" spans="1:42" x14ac:dyDescent="0.2">
      <c r="A1376" s="52"/>
      <c r="B1376" s="53" t="s">
        <v>1178</v>
      </c>
      <c r="C1376" s="53" t="s">
        <v>101</v>
      </c>
      <c r="D1376" s="248" t="s">
        <v>1342</v>
      </c>
      <c r="E1376" s="249"/>
      <c r="F1376" s="249"/>
      <c r="G1376" s="249"/>
      <c r="H1376" s="54">
        <f>SUM(H1377:H1383)</f>
        <v>0</v>
      </c>
      <c r="I1376" s="54">
        <f>SUM(I1377:I1383)</f>
        <v>0</v>
      </c>
      <c r="J1376" s="54">
        <f>H1376+I1376</f>
        <v>0</v>
      </c>
      <c r="K1376" s="47"/>
      <c r="L1376" s="54">
        <f>SUM(L1377:L1383)</f>
        <v>1.21126</v>
      </c>
      <c r="O1376" s="54">
        <f>IF(P1376="PR",J1376,SUM(N1377:N1383))</f>
        <v>0</v>
      </c>
      <c r="P1376" s="47" t="s">
        <v>1601</v>
      </c>
      <c r="Q1376" s="54">
        <f>IF(P1376="HS",H1376,0)</f>
        <v>0</v>
      </c>
      <c r="R1376" s="54">
        <f>IF(P1376="HS",I1376-O1376,0)</f>
        <v>0</v>
      </c>
      <c r="S1376" s="54">
        <f>IF(P1376="PS",H1376,0)</f>
        <v>0</v>
      </c>
      <c r="T1376" s="54">
        <f>IF(P1376="PS",I1376-O1376,0)</f>
        <v>0</v>
      </c>
      <c r="U1376" s="54">
        <f>IF(P1376="MP",H1376,0)</f>
        <v>0</v>
      </c>
      <c r="V1376" s="54">
        <f>IF(P1376="MP",I1376-O1376,0)</f>
        <v>0</v>
      </c>
      <c r="W1376" s="54">
        <f>IF(P1376="OM",H1376,0)</f>
        <v>0</v>
      </c>
      <c r="X1376" s="47" t="s">
        <v>1178</v>
      </c>
      <c r="AH1376" s="54">
        <f>SUM(Y1377:Y1383)</f>
        <v>0</v>
      </c>
      <c r="AI1376" s="54">
        <f>SUM(Z1377:Z1383)</f>
        <v>0</v>
      </c>
      <c r="AJ1376" s="54">
        <f>SUM(AA1377:AA1383)</f>
        <v>0</v>
      </c>
    </row>
    <row r="1377" spans="1:42" x14ac:dyDescent="0.2">
      <c r="A1377" s="55" t="s">
        <v>702</v>
      </c>
      <c r="B1377" s="55" t="s">
        <v>1178</v>
      </c>
      <c r="C1377" s="55" t="s">
        <v>1270</v>
      </c>
      <c r="D1377" s="55" t="s">
        <v>1403</v>
      </c>
      <c r="E1377" s="55" t="s">
        <v>1579</v>
      </c>
      <c r="F1377" s="56">
        <v>0.65</v>
      </c>
      <c r="G1377" s="56">
        <v>0</v>
      </c>
      <c r="H1377" s="56">
        <f t="shared" ref="H1377:H1383" si="363">ROUND(F1377*AD1377,2)</f>
        <v>0</v>
      </c>
      <c r="I1377" s="56">
        <f t="shared" ref="I1377:I1383" si="364">J1377-H1377</f>
        <v>0</v>
      </c>
      <c r="J1377" s="56">
        <f t="shared" ref="J1377:J1383" si="365">ROUND(F1377*G1377,2)</f>
        <v>0</v>
      </c>
      <c r="K1377" s="56">
        <v>3.9600000000000003E-2</v>
      </c>
      <c r="L1377" s="56">
        <f t="shared" ref="L1377:L1383" si="366">F1377*K1377</f>
        <v>2.5740000000000002E-2</v>
      </c>
      <c r="M1377" s="57" t="s">
        <v>7</v>
      </c>
      <c r="N1377" s="56">
        <f t="shared" ref="N1377:N1383" si="367">IF(M1377="5",I1377,0)</f>
        <v>0</v>
      </c>
      <c r="Y1377" s="56">
        <f t="shared" ref="Y1377:Y1383" si="368">IF(AC1377=0,J1377,0)</f>
        <v>0</v>
      </c>
      <c r="Z1377" s="56">
        <f t="shared" ref="Z1377:Z1383" si="369">IF(AC1377=15,J1377,0)</f>
        <v>0</v>
      </c>
      <c r="AA1377" s="56">
        <f t="shared" ref="AA1377:AA1383" si="370">IF(AC1377=21,J1377,0)</f>
        <v>0</v>
      </c>
      <c r="AC1377" s="58">
        <v>21</v>
      </c>
      <c r="AD1377" s="58">
        <f t="shared" ref="AD1377:AD1383" si="371">G1377*0</f>
        <v>0</v>
      </c>
      <c r="AE1377" s="58">
        <f t="shared" ref="AE1377:AE1383" si="372">G1377*(1-0)</f>
        <v>0</v>
      </c>
      <c r="AL1377" s="58">
        <f t="shared" ref="AL1377:AL1383" si="373">F1377*AD1377</f>
        <v>0</v>
      </c>
      <c r="AM1377" s="58">
        <f t="shared" ref="AM1377:AM1383" si="374">F1377*AE1377</f>
        <v>0</v>
      </c>
      <c r="AN1377" s="59" t="s">
        <v>1623</v>
      </c>
      <c r="AO1377" s="59" t="s">
        <v>1634</v>
      </c>
      <c r="AP1377" s="47" t="s">
        <v>1644</v>
      </c>
    </row>
    <row r="1378" spans="1:42" x14ac:dyDescent="0.2">
      <c r="A1378" s="55" t="s">
        <v>703</v>
      </c>
      <c r="B1378" s="55" t="s">
        <v>1178</v>
      </c>
      <c r="C1378" s="55" t="s">
        <v>1271</v>
      </c>
      <c r="D1378" s="55" t="s">
        <v>1404</v>
      </c>
      <c r="E1378" s="55" t="s">
        <v>1577</v>
      </c>
      <c r="F1378" s="56">
        <v>1</v>
      </c>
      <c r="G1378" s="56">
        <v>0</v>
      </c>
      <c r="H1378" s="56">
        <f t="shared" si="363"/>
        <v>0</v>
      </c>
      <c r="I1378" s="56">
        <f t="shared" si="364"/>
        <v>0</v>
      </c>
      <c r="J1378" s="56">
        <f t="shared" si="365"/>
        <v>0</v>
      </c>
      <c r="K1378" s="56">
        <v>5.1999999999999995E-4</v>
      </c>
      <c r="L1378" s="56">
        <f t="shared" si="366"/>
        <v>5.1999999999999995E-4</v>
      </c>
      <c r="M1378" s="57" t="s">
        <v>7</v>
      </c>
      <c r="N1378" s="56">
        <f t="shared" si="367"/>
        <v>0</v>
      </c>
      <c r="Y1378" s="56">
        <f t="shared" si="368"/>
        <v>0</v>
      </c>
      <c r="Z1378" s="56">
        <f t="shared" si="369"/>
        <v>0</v>
      </c>
      <c r="AA1378" s="56">
        <f t="shared" si="370"/>
        <v>0</v>
      </c>
      <c r="AC1378" s="58">
        <v>21</v>
      </c>
      <c r="AD1378" s="58">
        <f t="shared" si="371"/>
        <v>0</v>
      </c>
      <c r="AE1378" s="58">
        <f t="shared" si="372"/>
        <v>0</v>
      </c>
      <c r="AL1378" s="58">
        <f t="shared" si="373"/>
        <v>0</v>
      </c>
      <c r="AM1378" s="58">
        <f t="shared" si="374"/>
        <v>0</v>
      </c>
      <c r="AN1378" s="59" t="s">
        <v>1623</v>
      </c>
      <c r="AO1378" s="59" t="s">
        <v>1634</v>
      </c>
      <c r="AP1378" s="47" t="s">
        <v>1644</v>
      </c>
    </row>
    <row r="1379" spans="1:42" x14ac:dyDescent="0.2">
      <c r="A1379" s="55" t="s">
        <v>704</v>
      </c>
      <c r="B1379" s="55" t="s">
        <v>1178</v>
      </c>
      <c r="C1379" s="55" t="s">
        <v>1242</v>
      </c>
      <c r="D1379" s="55" t="s">
        <v>1405</v>
      </c>
      <c r="E1379" s="55" t="s">
        <v>1577</v>
      </c>
      <c r="F1379" s="56">
        <v>1</v>
      </c>
      <c r="G1379" s="56">
        <v>0</v>
      </c>
      <c r="H1379" s="56">
        <f t="shared" si="363"/>
        <v>0</v>
      </c>
      <c r="I1379" s="56">
        <f t="shared" si="364"/>
        <v>0</v>
      </c>
      <c r="J1379" s="56">
        <f t="shared" si="365"/>
        <v>0</v>
      </c>
      <c r="K1379" s="56">
        <v>2.2499999999999998E-3</v>
      </c>
      <c r="L1379" s="56">
        <f t="shared" si="366"/>
        <v>2.2499999999999998E-3</v>
      </c>
      <c r="M1379" s="57" t="s">
        <v>7</v>
      </c>
      <c r="N1379" s="56">
        <f t="shared" si="367"/>
        <v>0</v>
      </c>
      <c r="Y1379" s="56">
        <f t="shared" si="368"/>
        <v>0</v>
      </c>
      <c r="Z1379" s="56">
        <f t="shared" si="369"/>
        <v>0</v>
      </c>
      <c r="AA1379" s="56">
        <f t="shared" si="370"/>
        <v>0</v>
      </c>
      <c r="AC1379" s="58">
        <v>21</v>
      </c>
      <c r="AD1379" s="58">
        <f t="shared" si="371"/>
        <v>0</v>
      </c>
      <c r="AE1379" s="58">
        <f t="shared" si="372"/>
        <v>0</v>
      </c>
      <c r="AL1379" s="58">
        <f t="shared" si="373"/>
        <v>0</v>
      </c>
      <c r="AM1379" s="58">
        <f t="shared" si="374"/>
        <v>0</v>
      </c>
      <c r="AN1379" s="59" t="s">
        <v>1623</v>
      </c>
      <c r="AO1379" s="59" t="s">
        <v>1634</v>
      </c>
      <c r="AP1379" s="47" t="s">
        <v>1644</v>
      </c>
    </row>
    <row r="1380" spans="1:42" x14ac:dyDescent="0.2">
      <c r="A1380" s="55" t="s">
        <v>705</v>
      </c>
      <c r="B1380" s="55" t="s">
        <v>1178</v>
      </c>
      <c r="C1380" s="55" t="s">
        <v>1237</v>
      </c>
      <c r="D1380" s="55" t="s">
        <v>1343</v>
      </c>
      <c r="E1380" s="55" t="s">
        <v>1577</v>
      </c>
      <c r="F1380" s="56">
        <v>1</v>
      </c>
      <c r="G1380" s="56">
        <v>0</v>
      </c>
      <c r="H1380" s="56">
        <f t="shared" si="363"/>
        <v>0</v>
      </c>
      <c r="I1380" s="56">
        <f t="shared" si="364"/>
        <v>0</v>
      </c>
      <c r="J1380" s="56">
        <f t="shared" si="365"/>
        <v>0</v>
      </c>
      <c r="K1380" s="56">
        <v>1.933E-2</v>
      </c>
      <c r="L1380" s="56">
        <f t="shared" si="366"/>
        <v>1.933E-2</v>
      </c>
      <c r="M1380" s="57" t="s">
        <v>7</v>
      </c>
      <c r="N1380" s="56">
        <f t="shared" si="367"/>
        <v>0</v>
      </c>
      <c r="Y1380" s="56">
        <f t="shared" si="368"/>
        <v>0</v>
      </c>
      <c r="Z1380" s="56">
        <f t="shared" si="369"/>
        <v>0</v>
      </c>
      <c r="AA1380" s="56">
        <f t="shared" si="370"/>
        <v>0</v>
      </c>
      <c r="AC1380" s="58">
        <v>21</v>
      </c>
      <c r="AD1380" s="58">
        <f t="shared" si="371"/>
        <v>0</v>
      </c>
      <c r="AE1380" s="58">
        <f t="shared" si="372"/>
        <v>0</v>
      </c>
      <c r="AL1380" s="58">
        <f t="shared" si="373"/>
        <v>0</v>
      </c>
      <c r="AM1380" s="58">
        <f t="shared" si="374"/>
        <v>0</v>
      </c>
      <c r="AN1380" s="59" t="s">
        <v>1623</v>
      </c>
      <c r="AO1380" s="59" t="s">
        <v>1634</v>
      </c>
      <c r="AP1380" s="47" t="s">
        <v>1644</v>
      </c>
    </row>
    <row r="1381" spans="1:42" x14ac:dyDescent="0.2">
      <c r="A1381" s="55" t="s">
        <v>706</v>
      </c>
      <c r="B1381" s="55" t="s">
        <v>1178</v>
      </c>
      <c r="C1381" s="55" t="s">
        <v>1238</v>
      </c>
      <c r="D1381" s="55" t="s">
        <v>1344</v>
      </c>
      <c r="E1381" s="55" t="s">
        <v>1577</v>
      </c>
      <c r="F1381" s="56">
        <v>1</v>
      </c>
      <c r="G1381" s="56">
        <v>0</v>
      </c>
      <c r="H1381" s="56">
        <f t="shared" si="363"/>
        <v>0</v>
      </c>
      <c r="I1381" s="56">
        <f t="shared" si="364"/>
        <v>0</v>
      </c>
      <c r="J1381" s="56">
        <f t="shared" si="365"/>
        <v>0</v>
      </c>
      <c r="K1381" s="56">
        <v>1.56E-3</v>
      </c>
      <c r="L1381" s="56">
        <f t="shared" si="366"/>
        <v>1.56E-3</v>
      </c>
      <c r="M1381" s="57" t="s">
        <v>7</v>
      </c>
      <c r="N1381" s="56">
        <f t="shared" si="367"/>
        <v>0</v>
      </c>
      <c r="Y1381" s="56">
        <f t="shared" si="368"/>
        <v>0</v>
      </c>
      <c r="Z1381" s="56">
        <f t="shared" si="369"/>
        <v>0</v>
      </c>
      <c r="AA1381" s="56">
        <f t="shared" si="370"/>
        <v>0</v>
      </c>
      <c r="AC1381" s="58">
        <v>21</v>
      </c>
      <c r="AD1381" s="58">
        <f t="shared" si="371"/>
        <v>0</v>
      </c>
      <c r="AE1381" s="58">
        <f t="shared" si="372"/>
        <v>0</v>
      </c>
      <c r="AL1381" s="58">
        <f t="shared" si="373"/>
        <v>0</v>
      </c>
      <c r="AM1381" s="58">
        <f t="shared" si="374"/>
        <v>0</v>
      </c>
      <c r="AN1381" s="59" t="s">
        <v>1623</v>
      </c>
      <c r="AO1381" s="59" t="s">
        <v>1634</v>
      </c>
      <c r="AP1381" s="47" t="s">
        <v>1644</v>
      </c>
    </row>
    <row r="1382" spans="1:42" x14ac:dyDescent="0.2">
      <c r="A1382" s="55" t="s">
        <v>707</v>
      </c>
      <c r="B1382" s="55" t="s">
        <v>1178</v>
      </c>
      <c r="C1382" s="55" t="s">
        <v>1239</v>
      </c>
      <c r="D1382" s="55" t="s">
        <v>1345</v>
      </c>
      <c r="E1382" s="55" t="s">
        <v>1577</v>
      </c>
      <c r="F1382" s="56">
        <v>1</v>
      </c>
      <c r="G1382" s="56">
        <v>0</v>
      </c>
      <c r="H1382" s="56">
        <f t="shared" si="363"/>
        <v>0</v>
      </c>
      <c r="I1382" s="56">
        <f t="shared" si="364"/>
        <v>0</v>
      </c>
      <c r="J1382" s="56">
        <f t="shared" si="365"/>
        <v>0</v>
      </c>
      <c r="K1382" s="56">
        <v>1.9460000000000002E-2</v>
      </c>
      <c r="L1382" s="56">
        <f t="shared" si="366"/>
        <v>1.9460000000000002E-2</v>
      </c>
      <c r="M1382" s="57" t="s">
        <v>7</v>
      </c>
      <c r="N1382" s="56">
        <f t="shared" si="367"/>
        <v>0</v>
      </c>
      <c r="Y1382" s="56">
        <f t="shared" si="368"/>
        <v>0</v>
      </c>
      <c r="Z1382" s="56">
        <f t="shared" si="369"/>
        <v>0</v>
      </c>
      <c r="AA1382" s="56">
        <f t="shared" si="370"/>
        <v>0</v>
      </c>
      <c r="AC1382" s="58">
        <v>21</v>
      </c>
      <c r="AD1382" s="58">
        <f t="shared" si="371"/>
        <v>0</v>
      </c>
      <c r="AE1382" s="58">
        <f t="shared" si="372"/>
        <v>0</v>
      </c>
      <c r="AL1382" s="58">
        <f t="shared" si="373"/>
        <v>0</v>
      </c>
      <c r="AM1382" s="58">
        <f t="shared" si="374"/>
        <v>0</v>
      </c>
      <c r="AN1382" s="59" t="s">
        <v>1623</v>
      </c>
      <c r="AO1382" s="59" t="s">
        <v>1634</v>
      </c>
      <c r="AP1382" s="47" t="s">
        <v>1644</v>
      </c>
    </row>
    <row r="1383" spans="1:42" x14ac:dyDescent="0.2">
      <c r="A1383" s="55" t="s">
        <v>708</v>
      </c>
      <c r="B1383" s="55" t="s">
        <v>1178</v>
      </c>
      <c r="C1383" s="55" t="s">
        <v>1240</v>
      </c>
      <c r="D1383" s="55" t="s">
        <v>1346</v>
      </c>
      <c r="E1383" s="55" t="s">
        <v>1574</v>
      </c>
      <c r="F1383" s="56">
        <v>16.8</v>
      </c>
      <c r="G1383" s="56">
        <v>0</v>
      </c>
      <c r="H1383" s="56">
        <f t="shared" si="363"/>
        <v>0</v>
      </c>
      <c r="I1383" s="56">
        <f t="shared" si="364"/>
        <v>0</v>
      </c>
      <c r="J1383" s="56">
        <f t="shared" si="365"/>
        <v>0</v>
      </c>
      <c r="K1383" s="56">
        <v>6.8000000000000005E-2</v>
      </c>
      <c r="L1383" s="56">
        <f t="shared" si="366"/>
        <v>1.1424000000000001</v>
      </c>
      <c r="M1383" s="57" t="s">
        <v>7</v>
      </c>
      <c r="N1383" s="56">
        <f t="shared" si="367"/>
        <v>0</v>
      </c>
      <c r="Y1383" s="56">
        <f t="shared" si="368"/>
        <v>0</v>
      </c>
      <c r="Z1383" s="56">
        <f t="shared" si="369"/>
        <v>0</v>
      </c>
      <c r="AA1383" s="56">
        <f t="shared" si="370"/>
        <v>0</v>
      </c>
      <c r="AC1383" s="58">
        <v>21</v>
      </c>
      <c r="AD1383" s="58">
        <f t="shared" si="371"/>
        <v>0</v>
      </c>
      <c r="AE1383" s="58">
        <f t="shared" si="372"/>
        <v>0</v>
      </c>
      <c r="AL1383" s="58">
        <f t="shared" si="373"/>
        <v>0</v>
      </c>
      <c r="AM1383" s="58">
        <f t="shared" si="374"/>
        <v>0</v>
      </c>
      <c r="AN1383" s="59" t="s">
        <v>1623</v>
      </c>
      <c r="AO1383" s="59" t="s">
        <v>1634</v>
      </c>
      <c r="AP1383" s="47" t="s">
        <v>1644</v>
      </c>
    </row>
    <row r="1384" spans="1:42" x14ac:dyDescent="0.2">
      <c r="A1384" s="52"/>
      <c r="B1384" s="53" t="s">
        <v>1178</v>
      </c>
      <c r="C1384" s="53" t="s">
        <v>1243</v>
      </c>
      <c r="D1384" s="248" t="s">
        <v>1349</v>
      </c>
      <c r="E1384" s="249"/>
      <c r="F1384" s="249"/>
      <c r="G1384" s="249"/>
      <c r="H1384" s="54">
        <f>SUM(H1385:H1385)</f>
        <v>0</v>
      </c>
      <c r="I1384" s="54">
        <f>SUM(I1385:I1385)</f>
        <v>0</v>
      </c>
      <c r="J1384" s="54">
        <f>H1384+I1384</f>
        <v>0</v>
      </c>
      <c r="K1384" s="47"/>
      <c r="L1384" s="54">
        <f>SUM(L1385:L1385)</f>
        <v>0</v>
      </c>
      <c r="O1384" s="54">
        <f>IF(P1384="PR",J1384,SUM(N1385:N1385))</f>
        <v>0</v>
      </c>
      <c r="P1384" s="47" t="s">
        <v>1603</v>
      </c>
      <c r="Q1384" s="54">
        <f>IF(P1384="HS",H1384,0)</f>
        <v>0</v>
      </c>
      <c r="R1384" s="54">
        <f>IF(P1384="HS",I1384-O1384,0)</f>
        <v>0</v>
      </c>
      <c r="S1384" s="54">
        <f>IF(P1384="PS",H1384,0)</f>
        <v>0</v>
      </c>
      <c r="T1384" s="54">
        <f>IF(P1384="PS",I1384-O1384,0)</f>
        <v>0</v>
      </c>
      <c r="U1384" s="54">
        <f>IF(P1384="MP",H1384,0)</f>
        <v>0</v>
      </c>
      <c r="V1384" s="54">
        <f>IF(P1384="MP",I1384-O1384,0)</f>
        <v>0</v>
      </c>
      <c r="W1384" s="54">
        <f>IF(P1384="OM",H1384,0)</f>
        <v>0</v>
      </c>
      <c r="X1384" s="47" t="s">
        <v>1178</v>
      </c>
      <c r="AH1384" s="54">
        <f>SUM(Y1385:Y1385)</f>
        <v>0</v>
      </c>
      <c r="AI1384" s="54">
        <f>SUM(Z1385:Z1385)</f>
        <v>0</v>
      </c>
      <c r="AJ1384" s="54">
        <f>SUM(AA1385:AA1385)</f>
        <v>0</v>
      </c>
    </row>
    <row r="1385" spans="1:42" x14ac:dyDescent="0.2">
      <c r="A1385" s="55" t="s">
        <v>709</v>
      </c>
      <c r="B1385" s="55" t="s">
        <v>1178</v>
      </c>
      <c r="C1385" s="55" t="s">
        <v>1244</v>
      </c>
      <c r="D1385" s="55" t="s">
        <v>1350</v>
      </c>
      <c r="E1385" s="55" t="s">
        <v>1575</v>
      </c>
      <c r="F1385" s="56">
        <v>0.55000000000000004</v>
      </c>
      <c r="G1385" s="56">
        <v>0</v>
      </c>
      <c r="H1385" s="56">
        <f>ROUND(F1385*AD1385,2)</f>
        <v>0</v>
      </c>
      <c r="I1385" s="56">
        <f>J1385-H1385</f>
        <v>0</v>
      </c>
      <c r="J1385" s="56">
        <f>ROUND(F1385*G1385,2)</f>
        <v>0</v>
      </c>
      <c r="K1385" s="56">
        <v>0</v>
      </c>
      <c r="L1385" s="56">
        <f>F1385*K1385</f>
        <v>0</v>
      </c>
      <c r="M1385" s="57" t="s">
        <v>11</v>
      </c>
      <c r="N1385" s="56">
        <f>IF(M1385="5",I1385,0)</f>
        <v>0</v>
      </c>
      <c r="Y1385" s="56">
        <f>IF(AC1385=0,J1385,0)</f>
        <v>0</v>
      </c>
      <c r="Z1385" s="56">
        <f>IF(AC1385=15,J1385,0)</f>
        <v>0</v>
      </c>
      <c r="AA1385" s="56">
        <f>IF(AC1385=21,J1385,0)</f>
        <v>0</v>
      </c>
      <c r="AC1385" s="58">
        <v>21</v>
      </c>
      <c r="AD1385" s="58">
        <f>G1385*0</f>
        <v>0</v>
      </c>
      <c r="AE1385" s="58">
        <f>G1385*(1-0)</f>
        <v>0</v>
      </c>
      <c r="AL1385" s="58">
        <f>F1385*AD1385</f>
        <v>0</v>
      </c>
      <c r="AM1385" s="58">
        <f>F1385*AE1385</f>
        <v>0</v>
      </c>
      <c r="AN1385" s="59" t="s">
        <v>1624</v>
      </c>
      <c r="AO1385" s="59" t="s">
        <v>1634</v>
      </c>
      <c r="AP1385" s="47" t="s">
        <v>1644</v>
      </c>
    </row>
    <row r="1386" spans="1:42" x14ac:dyDescent="0.2">
      <c r="D1386" s="60" t="s">
        <v>1502</v>
      </c>
      <c r="F1386" s="61">
        <v>0.55000000000000004</v>
      </c>
    </row>
    <row r="1387" spans="1:42" x14ac:dyDescent="0.2">
      <c r="A1387" s="52"/>
      <c r="B1387" s="53" t="s">
        <v>1178</v>
      </c>
      <c r="C1387" s="53" t="s">
        <v>1245</v>
      </c>
      <c r="D1387" s="248" t="s">
        <v>1352</v>
      </c>
      <c r="E1387" s="249"/>
      <c r="F1387" s="249"/>
      <c r="G1387" s="249"/>
      <c r="H1387" s="54">
        <f>SUM(H1388:H1388)</f>
        <v>0</v>
      </c>
      <c r="I1387" s="54">
        <f>SUM(I1388:I1388)</f>
        <v>0</v>
      </c>
      <c r="J1387" s="54">
        <f>H1387+I1387</f>
        <v>0</v>
      </c>
      <c r="K1387" s="47"/>
      <c r="L1387" s="54">
        <f>SUM(L1388:L1388)</f>
        <v>0</v>
      </c>
      <c r="O1387" s="54">
        <f>IF(P1387="PR",J1387,SUM(N1388:N1388))</f>
        <v>0</v>
      </c>
      <c r="P1387" s="47" t="s">
        <v>1604</v>
      </c>
      <c r="Q1387" s="54">
        <f>IF(P1387="HS",H1387,0)</f>
        <v>0</v>
      </c>
      <c r="R1387" s="54">
        <f>IF(P1387="HS",I1387-O1387,0)</f>
        <v>0</v>
      </c>
      <c r="S1387" s="54">
        <f>IF(P1387="PS",H1387,0)</f>
        <v>0</v>
      </c>
      <c r="T1387" s="54">
        <f>IF(P1387="PS",I1387-O1387,0)</f>
        <v>0</v>
      </c>
      <c r="U1387" s="54">
        <f>IF(P1387="MP",H1387,0)</f>
        <v>0</v>
      </c>
      <c r="V1387" s="54">
        <f>IF(P1387="MP",I1387-O1387,0)</f>
        <v>0</v>
      </c>
      <c r="W1387" s="54">
        <f>IF(P1387="OM",H1387,0)</f>
        <v>0</v>
      </c>
      <c r="X1387" s="47" t="s">
        <v>1178</v>
      </c>
      <c r="AH1387" s="54">
        <f>SUM(Y1388:Y1388)</f>
        <v>0</v>
      </c>
      <c r="AI1387" s="54">
        <f>SUM(Z1388:Z1388)</f>
        <v>0</v>
      </c>
      <c r="AJ1387" s="54">
        <f>SUM(AA1388:AA1388)</f>
        <v>0</v>
      </c>
    </row>
    <row r="1388" spans="1:42" x14ac:dyDescent="0.2">
      <c r="A1388" s="55" t="s">
        <v>710</v>
      </c>
      <c r="B1388" s="55" t="s">
        <v>1178</v>
      </c>
      <c r="C1388" s="55"/>
      <c r="D1388" s="55" t="s">
        <v>1352</v>
      </c>
      <c r="E1388" s="55"/>
      <c r="F1388" s="56">
        <v>1</v>
      </c>
      <c r="G1388" s="56">
        <v>0</v>
      </c>
      <c r="H1388" s="56">
        <f>ROUND(F1388*AD1388,2)</f>
        <v>0</v>
      </c>
      <c r="I1388" s="56">
        <f>J1388-H1388</f>
        <v>0</v>
      </c>
      <c r="J1388" s="56">
        <f>ROUND(F1388*G1388,2)</f>
        <v>0</v>
      </c>
      <c r="K1388" s="56">
        <v>0</v>
      </c>
      <c r="L1388" s="56">
        <f>F1388*K1388</f>
        <v>0</v>
      </c>
      <c r="M1388" s="57" t="s">
        <v>8</v>
      </c>
      <c r="N1388" s="56">
        <f>IF(M1388="5",I1388,0)</f>
        <v>0</v>
      </c>
      <c r="Y1388" s="56">
        <f>IF(AC1388=0,J1388,0)</f>
        <v>0</v>
      </c>
      <c r="Z1388" s="56">
        <f>IF(AC1388=15,J1388,0)</f>
        <v>0</v>
      </c>
      <c r="AA1388" s="56">
        <f>IF(AC1388=21,J1388,0)</f>
        <v>0</v>
      </c>
      <c r="AC1388" s="58">
        <v>21</v>
      </c>
      <c r="AD1388" s="58">
        <f>G1388*0</f>
        <v>0</v>
      </c>
      <c r="AE1388" s="58">
        <f>G1388*(1-0)</f>
        <v>0</v>
      </c>
      <c r="AL1388" s="58">
        <f>F1388*AD1388</f>
        <v>0</v>
      </c>
      <c r="AM1388" s="58">
        <f>F1388*AE1388</f>
        <v>0</v>
      </c>
      <c r="AN1388" s="59" t="s">
        <v>1625</v>
      </c>
      <c r="AO1388" s="59" t="s">
        <v>1634</v>
      </c>
      <c r="AP1388" s="47" t="s">
        <v>1644</v>
      </c>
    </row>
    <row r="1389" spans="1:42" x14ac:dyDescent="0.2">
      <c r="A1389" s="52"/>
      <c r="B1389" s="53" t="s">
        <v>1178</v>
      </c>
      <c r="C1389" s="53" t="s">
        <v>1246</v>
      </c>
      <c r="D1389" s="248" t="s">
        <v>1353</v>
      </c>
      <c r="E1389" s="249"/>
      <c r="F1389" s="249"/>
      <c r="G1389" s="249"/>
      <c r="H1389" s="54">
        <f>SUM(H1390:H1395)</f>
        <v>0</v>
      </c>
      <c r="I1389" s="54">
        <f>SUM(I1390:I1395)</f>
        <v>0</v>
      </c>
      <c r="J1389" s="54">
        <f>H1389+I1389</f>
        <v>0</v>
      </c>
      <c r="K1389" s="47"/>
      <c r="L1389" s="54">
        <f>SUM(L1390:L1395)</f>
        <v>0</v>
      </c>
      <c r="O1389" s="54">
        <f>IF(P1389="PR",J1389,SUM(N1390:N1395))</f>
        <v>0</v>
      </c>
      <c r="P1389" s="47" t="s">
        <v>1603</v>
      </c>
      <c r="Q1389" s="54">
        <f>IF(P1389="HS",H1389,0)</f>
        <v>0</v>
      </c>
      <c r="R1389" s="54">
        <f>IF(P1389="HS",I1389-O1389,0)</f>
        <v>0</v>
      </c>
      <c r="S1389" s="54">
        <f>IF(P1389="PS",H1389,0)</f>
        <v>0</v>
      </c>
      <c r="T1389" s="54">
        <f>IF(P1389="PS",I1389-O1389,0)</f>
        <v>0</v>
      </c>
      <c r="U1389" s="54">
        <f>IF(P1389="MP",H1389,0)</f>
        <v>0</v>
      </c>
      <c r="V1389" s="54">
        <f>IF(P1389="MP",I1389-O1389,0)</f>
        <v>0</v>
      </c>
      <c r="W1389" s="54">
        <f>IF(P1389="OM",H1389,0)</f>
        <v>0</v>
      </c>
      <c r="X1389" s="47" t="s">
        <v>1178</v>
      </c>
      <c r="AH1389" s="54">
        <f>SUM(Y1390:Y1395)</f>
        <v>0</v>
      </c>
      <c r="AI1389" s="54">
        <f>SUM(Z1390:Z1395)</f>
        <v>0</v>
      </c>
      <c r="AJ1389" s="54">
        <f>SUM(AA1390:AA1395)</f>
        <v>0</v>
      </c>
    </row>
    <row r="1390" spans="1:42" x14ac:dyDescent="0.2">
      <c r="A1390" s="55" t="s">
        <v>711</v>
      </c>
      <c r="B1390" s="55" t="s">
        <v>1178</v>
      </c>
      <c r="C1390" s="55" t="s">
        <v>1247</v>
      </c>
      <c r="D1390" s="55" t="s">
        <v>1354</v>
      </c>
      <c r="E1390" s="55" t="s">
        <v>1575</v>
      </c>
      <c r="F1390" s="56">
        <v>1.29</v>
      </c>
      <c r="G1390" s="56">
        <v>0</v>
      </c>
      <c r="H1390" s="56">
        <f t="shared" ref="H1390:H1395" si="375">ROUND(F1390*AD1390,2)</f>
        <v>0</v>
      </c>
      <c r="I1390" s="56">
        <f t="shared" ref="I1390:I1395" si="376">J1390-H1390</f>
        <v>0</v>
      </c>
      <c r="J1390" s="56">
        <f t="shared" ref="J1390:J1395" si="377">ROUND(F1390*G1390,2)</f>
        <v>0</v>
      </c>
      <c r="K1390" s="56">
        <v>0</v>
      </c>
      <c r="L1390" s="56">
        <f t="shared" ref="L1390:L1395" si="378">F1390*K1390</f>
        <v>0</v>
      </c>
      <c r="M1390" s="57" t="s">
        <v>11</v>
      </c>
      <c r="N1390" s="56">
        <f t="shared" ref="N1390:N1395" si="379">IF(M1390="5",I1390,0)</f>
        <v>0</v>
      </c>
      <c r="Y1390" s="56">
        <f t="shared" ref="Y1390:Y1395" si="380">IF(AC1390=0,J1390,0)</f>
        <v>0</v>
      </c>
      <c r="Z1390" s="56">
        <f t="shared" ref="Z1390:Z1395" si="381">IF(AC1390=15,J1390,0)</f>
        <v>0</v>
      </c>
      <c r="AA1390" s="56">
        <f t="shared" ref="AA1390:AA1395" si="382">IF(AC1390=21,J1390,0)</f>
        <v>0</v>
      </c>
      <c r="AC1390" s="58">
        <v>21</v>
      </c>
      <c r="AD1390" s="58">
        <f t="shared" ref="AD1390:AD1395" si="383">G1390*0</f>
        <v>0</v>
      </c>
      <c r="AE1390" s="58">
        <f t="shared" ref="AE1390:AE1395" si="384">G1390*(1-0)</f>
        <v>0</v>
      </c>
      <c r="AL1390" s="58">
        <f t="shared" ref="AL1390:AL1395" si="385">F1390*AD1390</f>
        <v>0</v>
      </c>
      <c r="AM1390" s="58">
        <f t="shared" ref="AM1390:AM1395" si="386">F1390*AE1390</f>
        <v>0</v>
      </c>
      <c r="AN1390" s="59" t="s">
        <v>1626</v>
      </c>
      <c r="AO1390" s="59" t="s">
        <v>1634</v>
      </c>
      <c r="AP1390" s="47" t="s">
        <v>1644</v>
      </c>
    </row>
    <row r="1391" spans="1:42" x14ac:dyDescent="0.2">
      <c r="A1391" s="55" t="s">
        <v>712</v>
      </c>
      <c r="B1391" s="55" t="s">
        <v>1178</v>
      </c>
      <c r="C1391" s="55" t="s">
        <v>1248</v>
      </c>
      <c r="D1391" s="55" t="s">
        <v>1355</v>
      </c>
      <c r="E1391" s="55" t="s">
        <v>1575</v>
      </c>
      <c r="F1391" s="56">
        <v>1.29</v>
      </c>
      <c r="G1391" s="56">
        <v>0</v>
      </c>
      <c r="H1391" s="56">
        <f t="shared" si="375"/>
        <v>0</v>
      </c>
      <c r="I1391" s="56">
        <f t="shared" si="376"/>
        <v>0</v>
      </c>
      <c r="J1391" s="56">
        <f t="shared" si="377"/>
        <v>0</v>
      </c>
      <c r="K1391" s="56">
        <v>0</v>
      </c>
      <c r="L1391" s="56">
        <f t="shared" si="378"/>
        <v>0</v>
      </c>
      <c r="M1391" s="57" t="s">
        <v>11</v>
      </c>
      <c r="N1391" s="56">
        <f t="shared" si="379"/>
        <v>0</v>
      </c>
      <c r="Y1391" s="56">
        <f t="shared" si="380"/>
        <v>0</v>
      </c>
      <c r="Z1391" s="56">
        <f t="shared" si="381"/>
        <v>0</v>
      </c>
      <c r="AA1391" s="56">
        <f t="shared" si="382"/>
        <v>0</v>
      </c>
      <c r="AC1391" s="58">
        <v>21</v>
      </c>
      <c r="AD1391" s="58">
        <f t="shared" si="383"/>
        <v>0</v>
      </c>
      <c r="AE1391" s="58">
        <f t="shared" si="384"/>
        <v>0</v>
      </c>
      <c r="AL1391" s="58">
        <f t="shared" si="385"/>
        <v>0</v>
      </c>
      <c r="AM1391" s="58">
        <f t="shared" si="386"/>
        <v>0</v>
      </c>
      <c r="AN1391" s="59" t="s">
        <v>1626</v>
      </c>
      <c r="AO1391" s="59" t="s">
        <v>1634</v>
      </c>
      <c r="AP1391" s="47" t="s">
        <v>1644</v>
      </c>
    </row>
    <row r="1392" spans="1:42" x14ac:dyDescent="0.2">
      <c r="A1392" s="55" t="s">
        <v>713</v>
      </c>
      <c r="B1392" s="55" t="s">
        <v>1178</v>
      </c>
      <c r="C1392" s="55" t="s">
        <v>1249</v>
      </c>
      <c r="D1392" s="55" t="s">
        <v>1356</v>
      </c>
      <c r="E1392" s="55" t="s">
        <v>1575</v>
      </c>
      <c r="F1392" s="56">
        <v>1.29</v>
      </c>
      <c r="G1392" s="56">
        <v>0</v>
      </c>
      <c r="H1392" s="56">
        <f t="shared" si="375"/>
        <v>0</v>
      </c>
      <c r="I1392" s="56">
        <f t="shared" si="376"/>
        <v>0</v>
      </c>
      <c r="J1392" s="56">
        <f t="shared" si="377"/>
        <v>0</v>
      </c>
      <c r="K1392" s="56">
        <v>0</v>
      </c>
      <c r="L1392" s="56">
        <f t="shared" si="378"/>
        <v>0</v>
      </c>
      <c r="M1392" s="57" t="s">
        <v>11</v>
      </c>
      <c r="N1392" s="56">
        <f t="shared" si="379"/>
        <v>0</v>
      </c>
      <c r="Y1392" s="56">
        <f t="shared" si="380"/>
        <v>0</v>
      </c>
      <c r="Z1392" s="56">
        <f t="shared" si="381"/>
        <v>0</v>
      </c>
      <c r="AA1392" s="56">
        <f t="shared" si="382"/>
        <v>0</v>
      </c>
      <c r="AC1392" s="58">
        <v>21</v>
      </c>
      <c r="AD1392" s="58">
        <f t="shared" si="383"/>
        <v>0</v>
      </c>
      <c r="AE1392" s="58">
        <f t="shared" si="384"/>
        <v>0</v>
      </c>
      <c r="AL1392" s="58">
        <f t="shared" si="385"/>
        <v>0</v>
      </c>
      <c r="AM1392" s="58">
        <f t="shared" si="386"/>
        <v>0</v>
      </c>
      <c r="AN1392" s="59" t="s">
        <v>1626</v>
      </c>
      <c r="AO1392" s="59" t="s">
        <v>1634</v>
      </c>
      <c r="AP1392" s="47" t="s">
        <v>1644</v>
      </c>
    </row>
    <row r="1393" spans="1:42" x14ac:dyDescent="0.2">
      <c r="A1393" s="55" t="s">
        <v>714</v>
      </c>
      <c r="B1393" s="55" t="s">
        <v>1178</v>
      </c>
      <c r="C1393" s="55" t="s">
        <v>1250</v>
      </c>
      <c r="D1393" s="55" t="s">
        <v>1357</v>
      </c>
      <c r="E1393" s="55" t="s">
        <v>1575</v>
      </c>
      <c r="F1393" s="56">
        <v>1.29</v>
      </c>
      <c r="G1393" s="56">
        <v>0</v>
      </c>
      <c r="H1393" s="56">
        <f t="shared" si="375"/>
        <v>0</v>
      </c>
      <c r="I1393" s="56">
        <f t="shared" si="376"/>
        <v>0</v>
      </c>
      <c r="J1393" s="56">
        <f t="shared" si="377"/>
        <v>0</v>
      </c>
      <c r="K1393" s="56">
        <v>0</v>
      </c>
      <c r="L1393" s="56">
        <f t="shared" si="378"/>
        <v>0</v>
      </c>
      <c r="M1393" s="57" t="s">
        <v>11</v>
      </c>
      <c r="N1393" s="56">
        <f t="shared" si="379"/>
        <v>0</v>
      </c>
      <c r="Y1393" s="56">
        <f t="shared" si="380"/>
        <v>0</v>
      </c>
      <c r="Z1393" s="56">
        <f t="shared" si="381"/>
        <v>0</v>
      </c>
      <c r="AA1393" s="56">
        <f t="shared" si="382"/>
        <v>0</v>
      </c>
      <c r="AC1393" s="58">
        <v>21</v>
      </c>
      <c r="AD1393" s="58">
        <f t="shared" si="383"/>
        <v>0</v>
      </c>
      <c r="AE1393" s="58">
        <f t="shared" si="384"/>
        <v>0</v>
      </c>
      <c r="AL1393" s="58">
        <f t="shared" si="385"/>
        <v>0</v>
      </c>
      <c r="AM1393" s="58">
        <f t="shared" si="386"/>
        <v>0</v>
      </c>
      <c r="AN1393" s="59" t="s">
        <v>1626</v>
      </c>
      <c r="AO1393" s="59" t="s">
        <v>1634</v>
      </c>
      <c r="AP1393" s="47" t="s">
        <v>1644</v>
      </c>
    </row>
    <row r="1394" spans="1:42" x14ac:dyDescent="0.2">
      <c r="A1394" s="55" t="s">
        <v>715</v>
      </c>
      <c r="B1394" s="55" t="s">
        <v>1178</v>
      </c>
      <c r="C1394" s="55" t="s">
        <v>1251</v>
      </c>
      <c r="D1394" s="55" t="s">
        <v>1358</v>
      </c>
      <c r="E1394" s="55" t="s">
        <v>1575</v>
      </c>
      <c r="F1394" s="56">
        <v>1.29</v>
      </c>
      <c r="G1394" s="56">
        <v>0</v>
      </c>
      <c r="H1394" s="56">
        <f t="shared" si="375"/>
        <v>0</v>
      </c>
      <c r="I1394" s="56">
        <f t="shared" si="376"/>
        <v>0</v>
      </c>
      <c r="J1394" s="56">
        <f t="shared" si="377"/>
        <v>0</v>
      </c>
      <c r="K1394" s="56">
        <v>0</v>
      </c>
      <c r="L1394" s="56">
        <f t="shared" si="378"/>
        <v>0</v>
      </c>
      <c r="M1394" s="57" t="s">
        <v>11</v>
      </c>
      <c r="N1394" s="56">
        <f t="shared" si="379"/>
        <v>0</v>
      </c>
      <c r="Y1394" s="56">
        <f t="shared" si="380"/>
        <v>0</v>
      </c>
      <c r="Z1394" s="56">
        <f t="shared" si="381"/>
        <v>0</v>
      </c>
      <c r="AA1394" s="56">
        <f t="shared" si="382"/>
        <v>0</v>
      </c>
      <c r="AC1394" s="58">
        <v>21</v>
      </c>
      <c r="AD1394" s="58">
        <f t="shared" si="383"/>
        <v>0</v>
      </c>
      <c r="AE1394" s="58">
        <f t="shared" si="384"/>
        <v>0</v>
      </c>
      <c r="AL1394" s="58">
        <f t="shared" si="385"/>
        <v>0</v>
      </c>
      <c r="AM1394" s="58">
        <f t="shared" si="386"/>
        <v>0</v>
      </c>
      <c r="AN1394" s="59" t="s">
        <v>1626</v>
      </c>
      <c r="AO1394" s="59" t="s">
        <v>1634</v>
      </c>
      <c r="AP1394" s="47" t="s">
        <v>1644</v>
      </c>
    </row>
    <row r="1395" spans="1:42" x14ac:dyDescent="0.2">
      <c r="A1395" s="55" t="s">
        <v>716</v>
      </c>
      <c r="B1395" s="55" t="s">
        <v>1178</v>
      </c>
      <c r="C1395" s="55" t="s">
        <v>1252</v>
      </c>
      <c r="D1395" s="55" t="s">
        <v>1359</v>
      </c>
      <c r="E1395" s="55" t="s">
        <v>1575</v>
      </c>
      <c r="F1395" s="56">
        <v>1.29</v>
      </c>
      <c r="G1395" s="56">
        <v>0</v>
      </c>
      <c r="H1395" s="56">
        <f t="shared" si="375"/>
        <v>0</v>
      </c>
      <c r="I1395" s="56">
        <f t="shared" si="376"/>
        <v>0</v>
      </c>
      <c r="J1395" s="56">
        <f t="shared" si="377"/>
        <v>0</v>
      </c>
      <c r="K1395" s="56">
        <v>0</v>
      </c>
      <c r="L1395" s="56">
        <f t="shared" si="378"/>
        <v>0</v>
      </c>
      <c r="M1395" s="57" t="s">
        <v>11</v>
      </c>
      <c r="N1395" s="56">
        <f t="shared" si="379"/>
        <v>0</v>
      </c>
      <c r="Y1395" s="56">
        <f t="shared" si="380"/>
        <v>0</v>
      </c>
      <c r="Z1395" s="56">
        <f t="shared" si="381"/>
        <v>0</v>
      </c>
      <c r="AA1395" s="56">
        <f t="shared" si="382"/>
        <v>0</v>
      </c>
      <c r="AC1395" s="58">
        <v>21</v>
      </c>
      <c r="AD1395" s="58">
        <f t="shared" si="383"/>
        <v>0</v>
      </c>
      <c r="AE1395" s="58">
        <f t="shared" si="384"/>
        <v>0</v>
      </c>
      <c r="AL1395" s="58">
        <f t="shared" si="385"/>
        <v>0</v>
      </c>
      <c r="AM1395" s="58">
        <f t="shared" si="386"/>
        <v>0</v>
      </c>
      <c r="AN1395" s="59" t="s">
        <v>1626</v>
      </c>
      <c r="AO1395" s="59" t="s">
        <v>1634</v>
      </c>
      <c r="AP1395" s="47" t="s">
        <v>1644</v>
      </c>
    </row>
    <row r="1396" spans="1:42" x14ac:dyDescent="0.2">
      <c r="A1396" s="52"/>
      <c r="B1396" s="53" t="s">
        <v>1179</v>
      </c>
      <c r="C1396" s="53"/>
      <c r="D1396" s="248" t="s">
        <v>1506</v>
      </c>
      <c r="E1396" s="249"/>
      <c r="F1396" s="249"/>
      <c r="G1396" s="249"/>
      <c r="H1396" s="54">
        <f>H1397+H1402+H1405+H1408+H1419+H1432+H1435+H1468+H1477+H1500+H1505+H1516+H1524+H1532+H1535+H1537</f>
        <v>0</v>
      </c>
      <c r="I1396" s="54">
        <f>I1397+I1402+I1405+I1408+I1419+I1432+I1435+I1468+I1477+I1500+I1505+I1516+I1524+I1532+I1535+I1537</f>
        <v>0</v>
      </c>
      <c r="J1396" s="54">
        <f>H1396+I1396</f>
        <v>0</v>
      </c>
      <c r="K1396" s="47"/>
      <c r="L1396" s="54">
        <f>L1397+L1402+L1405+L1408+L1419+L1432+L1435+L1468+L1477+L1500+L1505+L1516+L1524+L1532+L1535+L1537</f>
        <v>2.4279606999999999</v>
      </c>
    </row>
    <row r="1397" spans="1:42" x14ac:dyDescent="0.2">
      <c r="A1397" s="52"/>
      <c r="B1397" s="53" t="s">
        <v>1179</v>
      </c>
      <c r="C1397" s="53" t="s">
        <v>38</v>
      </c>
      <c r="D1397" s="248" t="s">
        <v>1362</v>
      </c>
      <c r="E1397" s="249"/>
      <c r="F1397" s="249"/>
      <c r="G1397" s="249"/>
      <c r="H1397" s="54">
        <f>SUM(H1398:H1401)</f>
        <v>0</v>
      </c>
      <c r="I1397" s="54">
        <f>SUM(I1398:I1401)</f>
        <v>0</v>
      </c>
      <c r="J1397" s="54">
        <f>H1397+I1397</f>
        <v>0</v>
      </c>
      <c r="K1397" s="47"/>
      <c r="L1397" s="54">
        <f>SUM(L1398:L1401)</f>
        <v>6.1462200000000002E-2</v>
      </c>
      <c r="O1397" s="54">
        <f>IF(P1397="PR",J1397,SUM(N1398:N1401))</f>
        <v>0</v>
      </c>
      <c r="P1397" s="47" t="s">
        <v>1601</v>
      </c>
      <c r="Q1397" s="54">
        <f>IF(P1397="HS",H1397,0)</f>
        <v>0</v>
      </c>
      <c r="R1397" s="54">
        <f>IF(P1397="HS",I1397-O1397,0)</f>
        <v>0</v>
      </c>
      <c r="S1397" s="54">
        <f>IF(P1397="PS",H1397,0)</f>
        <v>0</v>
      </c>
      <c r="T1397" s="54">
        <f>IF(P1397="PS",I1397-O1397,0)</f>
        <v>0</v>
      </c>
      <c r="U1397" s="54">
        <f>IF(P1397="MP",H1397,0)</f>
        <v>0</v>
      </c>
      <c r="V1397" s="54">
        <f>IF(P1397="MP",I1397-O1397,0)</f>
        <v>0</v>
      </c>
      <c r="W1397" s="54">
        <f>IF(P1397="OM",H1397,0)</f>
        <v>0</v>
      </c>
      <c r="X1397" s="47" t="s">
        <v>1179</v>
      </c>
      <c r="AH1397" s="54">
        <f>SUM(Y1398:Y1401)</f>
        <v>0</v>
      </c>
      <c r="AI1397" s="54">
        <f>SUM(Z1398:Z1401)</f>
        <v>0</v>
      </c>
      <c r="AJ1397" s="54">
        <f>SUM(AA1398:AA1401)</f>
        <v>0</v>
      </c>
    </row>
    <row r="1398" spans="1:42" x14ac:dyDescent="0.2">
      <c r="A1398" s="55" t="s">
        <v>717</v>
      </c>
      <c r="B1398" s="55" t="s">
        <v>1179</v>
      </c>
      <c r="C1398" s="55" t="s">
        <v>1253</v>
      </c>
      <c r="D1398" s="55" t="s">
        <v>1708</v>
      </c>
      <c r="E1398" s="55" t="s">
        <v>1580</v>
      </c>
      <c r="F1398" s="56">
        <v>0.02</v>
      </c>
      <c r="G1398" s="56">
        <v>0</v>
      </c>
      <c r="H1398" s="56">
        <f>ROUND(F1398*AD1398,2)</f>
        <v>0</v>
      </c>
      <c r="I1398" s="56">
        <f>J1398-H1398</f>
        <v>0</v>
      </c>
      <c r="J1398" s="56">
        <f>ROUND(F1398*G1398,2)</f>
        <v>0</v>
      </c>
      <c r="K1398" s="56">
        <v>2.53999</v>
      </c>
      <c r="L1398" s="56">
        <f>F1398*K1398</f>
        <v>5.0799799999999999E-2</v>
      </c>
      <c r="M1398" s="57" t="s">
        <v>7</v>
      </c>
      <c r="N1398" s="56">
        <f>IF(M1398="5",I1398,0)</f>
        <v>0</v>
      </c>
      <c r="Y1398" s="56">
        <f>IF(AC1398=0,J1398,0)</f>
        <v>0</v>
      </c>
      <c r="Z1398" s="56">
        <f>IF(AC1398=15,J1398,0)</f>
        <v>0</v>
      </c>
      <c r="AA1398" s="56">
        <f>IF(AC1398=21,J1398,0)</f>
        <v>0</v>
      </c>
      <c r="AC1398" s="58">
        <v>21</v>
      </c>
      <c r="AD1398" s="58">
        <f>G1398*0.813362397820164</f>
        <v>0</v>
      </c>
      <c r="AE1398" s="58">
        <f>G1398*(1-0.813362397820164)</f>
        <v>0</v>
      </c>
      <c r="AL1398" s="58">
        <f>F1398*AD1398</f>
        <v>0</v>
      </c>
      <c r="AM1398" s="58">
        <f>F1398*AE1398</f>
        <v>0</v>
      </c>
      <c r="AN1398" s="59" t="s">
        <v>1627</v>
      </c>
      <c r="AO1398" s="59" t="s">
        <v>1628</v>
      </c>
      <c r="AP1398" s="47" t="s">
        <v>1645</v>
      </c>
    </row>
    <row r="1399" spans="1:42" x14ac:dyDescent="0.2">
      <c r="D1399" s="60" t="s">
        <v>1363</v>
      </c>
      <c r="F1399" s="61">
        <v>0.02</v>
      </c>
    </row>
    <row r="1400" spans="1:42" x14ac:dyDescent="0.2">
      <c r="A1400" s="55" t="s">
        <v>718</v>
      </c>
      <c r="B1400" s="55" t="s">
        <v>1179</v>
      </c>
      <c r="C1400" s="55" t="s">
        <v>1254</v>
      </c>
      <c r="D1400" s="55" t="s">
        <v>1364</v>
      </c>
      <c r="E1400" s="55" t="s">
        <v>1574</v>
      </c>
      <c r="F1400" s="56">
        <v>0.28000000000000003</v>
      </c>
      <c r="G1400" s="56">
        <v>0</v>
      </c>
      <c r="H1400" s="56">
        <f>ROUND(F1400*AD1400,2)</f>
        <v>0</v>
      </c>
      <c r="I1400" s="56">
        <f>J1400-H1400</f>
        <v>0</v>
      </c>
      <c r="J1400" s="56">
        <f>ROUND(F1400*G1400,2)</f>
        <v>0</v>
      </c>
      <c r="K1400" s="56">
        <v>3.8080000000000003E-2</v>
      </c>
      <c r="L1400" s="56">
        <f>F1400*K1400</f>
        <v>1.0662400000000002E-2</v>
      </c>
      <c r="M1400" s="57" t="s">
        <v>7</v>
      </c>
      <c r="N1400" s="56">
        <f>IF(M1400="5",I1400,0)</f>
        <v>0</v>
      </c>
      <c r="Y1400" s="56">
        <f>IF(AC1400=0,J1400,0)</f>
        <v>0</v>
      </c>
      <c r="Z1400" s="56">
        <f>IF(AC1400=15,J1400,0)</f>
        <v>0</v>
      </c>
      <c r="AA1400" s="56">
        <f>IF(AC1400=21,J1400,0)</f>
        <v>0</v>
      </c>
      <c r="AC1400" s="58">
        <v>21</v>
      </c>
      <c r="AD1400" s="58">
        <f>G1400*0.555284552845528</f>
        <v>0</v>
      </c>
      <c r="AE1400" s="58">
        <f>G1400*(1-0.555284552845528)</f>
        <v>0</v>
      </c>
      <c r="AL1400" s="58">
        <f>F1400*AD1400</f>
        <v>0</v>
      </c>
      <c r="AM1400" s="58">
        <f>F1400*AE1400</f>
        <v>0</v>
      </c>
      <c r="AN1400" s="59" t="s">
        <v>1627</v>
      </c>
      <c r="AO1400" s="59" t="s">
        <v>1628</v>
      </c>
      <c r="AP1400" s="47" t="s">
        <v>1645</v>
      </c>
    </row>
    <row r="1401" spans="1:42" x14ac:dyDescent="0.2">
      <c r="D1401" s="60" t="s">
        <v>1365</v>
      </c>
      <c r="F1401" s="61">
        <v>0.28000000000000003</v>
      </c>
    </row>
    <row r="1402" spans="1:42" x14ac:dyDescent="0.2">
      <c r="A1402" s="52"/>
      <c r="B1402" s="53" t="s">
        <v>1179</v>
      </c>
      <c r="C1402" s="53" t="s">
        <v>39</v>
      </c>
      <c r="D1402" s="248" t="s">
        <v>1280</v>
      </c>
      <c r="E1402" s="249"/>
      <c r="F1402" s="249"/>
      <c r="G1402" s="249"/>
      <c r="H1402" s="54">
        <f>SUM(H1403:H1403)</f>
        <v>0</v>
      </c>
      <c r="I1402" s="54">
        <f>SUM(I1403:I1403)</f>
        <v>0</v>
      </c>
      <c r="J1402" s="54">
        <f>H1402+I1402</f>
        <v>0</v>
      </c>
      <c r="K1402" s="47"/>
      <c r="L1402" s="54">
        <f>SUM(L1403:L1403)</f>
        <v>0.150865</v>
      </c>
      <c r="O1402" s="54">
        <f>IF(P1402="PR",J1402,SUM(N1403:N1403))</f>
        <v>0</v>
      </c>
      <c r="P1402" s="47" t="s">
        <v>1601</v>
      </c>
      <c r="Q1402" s="54">
        <f>IF(P1402="HS",H1402,0)</f>
        <v>0</v>
      </c>
      <c r="R1402" s="54">
        <f>IF(P1402="HS",I1402-O1402,0)</f>
        <v>0</v>
      </c>
      <c r="S1402" s="54">
        <f>IF(P1402="PS",H1402,0)</f>
        <v>0</v>
      </c>
      <c r="T1402" s="54">
        <f>IF(P1402="PS",I1402-O1402,0)</f>
        <v>0</v>
      </c>
      <c r="U1402" s="54">
        <f>IF(P1402="MP",H1402,0)</f>
        <v>0</v>
      </c>
      <c r="V1402" s="54">
        <f>IF(P1402="MP",I1402-O1402,0)</f>
        <v>0</v>
      </c>
      <c r="W1402" s="54">
        <f>IF(P1402="OM",H1402,0)</f>
        <v>0</v>
      </c>
      <c r="X1402" s="47" t="s">
        <v>1179</v>
      </c>
      <c r="AH1402" s="54">
        <f>SUM(Y1403:Y1403)</f>
        <v>0</v>
      </c>
      <c r="AI1402" s="54">
        <f>SUM(Z1403:Z1403)</f>
        <v>0</v>
      </c>
      <c r="AJ1402" s="54">
        <f>SUM(AA1403:AA1403)</f>
        <v>0</v>
      </c>
    </row>
    <row r="1403" spans="1:42" x14ac:dyDescent="0.2">
      <c r="A1403" s="55" t="s">
        <v>720</v>
      </c>
      <c r="B1403" s="55" t="s">
        <v>1179</v>
      </c>
      <c r="C1403" s="55" t="s">
        <v>1186</v>
      </c>
      <c r="D1403" s="55" t="s">
        <v>1712</v>
      </c>
      <c r="E1403" s="55" t="s">
        <v>1574</v>
      </c>
      <c r="F1403" s="56">
        <v>1.43</v>
      </c>
      <c r="G1403" s="56">
        <v>0</v>
      </c>
      <c r="H1403" s="56">
        <f>ROUND(F1403*AD1403,2)</f>
        <v>0</v>
      </c>
      <c r="I1403" s="56">
        <f>J1403-H1403</f>
        <v>0</v>
      </c>
      <c r="J1403" s="56">
        <f>ROUND(F1403*G1403,2)</f>
        <v>0</v>
      </c>
      <c r="K1403" s="56">
        <v>0.1055</v>
      </c>
      <c r="L1403" s="56">
        <f>F1403*K1403</f>
        <v>0.150865</v>
      </c>
      <c r="M1403" s="57" t="s">
        <v>7</v>
      </c>
      <c r="N1403" s="56">
        <f>IF(M1403="5",I1403,0)</f>
        <v>0</v>
      </c>
      <c r="Y1403" s="56">
        <f>IF(AC1403=0,J1403,0)</f>
        <v>0</v>
      </c>
      <c r="Z1403" s="56">
        <f>IF(AC1403=15,J1403,0)</f>
        <v>0</v>
      </c>
      <c r="AA1403" s="56">
        <f>IF(AC1403=21,J1403,0)</f>
        <v>0</v>
      </c>
      <c r="AC1403" s="58">
        <v>21</v>
      </c>
      <c r="AD1403" s="58">
        <f>G1403*0.853314527503526</f>
        <v>0</v>
      </c>
      <c r="AE1403" s="58">
        <f>G1403*(1-0.853314527503526)</f>
        <v>0</v>
      </c>
      <c r="AL1403" s="58">
        <f>F1403*AD1403</f>
        <v>0</v>
      </c>
      <c r="AM1403" s="58">
        <f>F1403*AE1403</f>
        <v>0</v>
      </c>
      <c r="AN1403" s="59" t="s">
        <v>1612</v>
      </c>
      <c r="AO1403" s="59" t="s">
        <v>1628</v>
      </c>
      <c r="AP1403" s="47" t="s">
        <v>1645</v>
      </c>
    </row>
    <row r="1404" spans="1:42" x14ac:dyDescent="0.2">
      <c r="D1404" s="60" t="s">
        <v>1468</v>
      </c>
      <c r="F1404" s="61">
        <v>1.43</v>
      </c>
    </row>
    <row r="1405" spans="1:42" x14ac:dyDescent="0.2">
      <c r="A1405" s="52"/>
      <c r="B1405" s="53" t="s">
        <v>1179</v>
      </c>
      <c r="C1405" s="53" t="s">
        <v>43</v>
      </c>
      <c r="D1405" s="248" t="s">
        <v>1282</v>
      </c>
      <c r="E1405" s="249"/>
      <c r="F1405" s="249"/>
      <c r="G1405" s="249"/>
      <c r="H1405" s="54">
        <f>SUM(H1406:H1406)</f>
        <v>0</v>
      </c>
      <c r="I1405" s="54">
        <f>SUM(I1406:I1406)</f>
        <v>0</v>
      </c>
      <c r="J1405" s="54">
        <f>H1405+I1405</f>
        <v>0</v>
      </c>
      <c r="K1405" s="47"/>
      <c r="L1405" s="54">
        <f>SUM(L1406:L1406)</f>
        <v>5.2451999999999992E-2</v>
      </c>
      <c r="O1405" s="54">
        <f>IF(P1405="PR",J1405,SUM(N1406:N1406))</f>
        <v>0</v>
      </c>
      <c r="P1405" s="47" t="s">
        <v>1601</v>
      </c>
      <c r="Q1405" s="54">
        <f>IF(P1405="HS",H1405,0)</f>
        <v>0</v>
      </c>
      <c r="R1405" s="54">
        <f>IF(P1405="HS",I1405-O1405,0)</f>
        <v>0</v>
      </c>
      <c r="S1405" s="54">
        <f>IF(P1405="PS",H1405,0)</f>
        <v>0</v>
      </c>
      <c r="T1405" s="54">
        <f>IF(P1405="PS",I1405-O1405,0)</f>
        <v>0</v>
      </c>
      <c r="U1405" s="54">
        <f>IF(P1405="MP",H1405,0)</f>
        <v>0</v>
      </c>
      <c r="V1405" s="54">
        <f>IF(P1405="MP",I1405-O1405,0)</f>
        <v>0</v>
      </c>
      <c r="W1405" s="54">
        <f>IF(P1405="OM",H1405,0)</f>
        <v>0</v>
      </c>
      <c r="X1405" s="47" t="s">
        <v>1179</v>
      </c>
      <c r="AH1405" s="54">
        <f>SUM(Y1406:Y1406)</f>
        <v>0</v>
      </c>
      <c r="AI1405" s="54">
        <f>SUM(Z1406:Z1406)</f>
        <v>0</v>
      </c>
      <c r="AJ1405" s="54">
        <f>SUM(AA1406:AA1406)</f>
        <v>0</v>
      </c>
    </row>
    <row r="1406" spans="1:42" x14ac:dyDescent="0.2">
      <c r="A1406" s="55" t="s">
        <v>721</v>
      </c>
      <c r="B1406" s="55" t="s">
        <v>1179</v>
      </c>
      <c r="C1406" s="55" t="s">
        <v>1188</v>
      </c>
      <c r="D1406" s="55" t="s">
        <v>1283</v>
      </c>
      <c r="E1406" s="55" t="s">
        <v>1574</v>
      </c>
      <c r="F1406" s="56">
        <v>2.82</v>
      </c>
      <c r="G1406" s="56">
        <v>0</v>
      </c>
      <c r="H1406" s="56">
        <f>ROUND(F1406*AD1406,2)</f>
        <v>0</v>
      </c>
      <c r="I1406" s="56">
        <f>J1406-H1406</f>
        <v>0</v>
      </c>
      <c r="J1406" s="56">
        <f>ROUND(F1406*G1406,2)</f>
        <v>0</v>
      </c>
      <c r="K1406" s="56">
        <v>1.8599999999999998E-2</v>
      </c>
      <c r="L1406" s="56">
        <f>F1406*K1406</f>
        <v>5.2451999999999992E-2</v>
      </c>
      <c r="M1406" s="57" t="s">
        <v>7</v>
      </c>
      <c r="N1406" s="56">
        <f>IF(M1406="5",I1406,0)</f>
        <v>0</v>
      </c>
      <c r="Y1406" s="56">
        <f>IF(AC1406=0,J1406,0)</f>
        <v>0</v>
      </c>
      <c r="Z1406" s="56">
        <f>IF(AC1406=15,J1406,0)</f>
        <v>0</v>
      </c>
      <c r="AA1406" s="56">
        <f>IF(AC1406=21,J1406,0)</f>
        <v>0</v>
      </c>
      <c r="AC1406" s="58">
        <v>21</v>
      </c>
      <c r="AD1406" s="58">
        <f>G1406*0.563277249451353</f>
        <v>0</v>
      </c>
      <c r="AE1406" s="58">
        <f>G1406*(1-0.563277249451353)</f>
        <v>0</v>
      </c>
      <c r="AL1406" s="58">
        <f>F1406*AD1406</f>
        <v>0</v>
      </c>
      <c r="AM1406" s="58">
        <f>F1406*AE1406</f>
        <v>0</v>
      </c>
      <c r="AN1406" s="59" t="s">
        <v>1613</v>
      </c>
      <c r="AO1406" s="59" t="s">
        <v>1628</v>
      </c>
      <c r="AP1406" s="47" t="s">
        <v>1645</v>
      </c>
    </row>
    <row r="1407" spans="1:42" x14ac:dyDescent="0.2">
      <c r="D1407" s="60" t="s">
        <v>1469</v>
      </c>
      <c r="F1407" s="61">
        <v>2.82</v>
      </c>
    </row>
    <row r="1408" spans="1:42" x14ac:dyDescent="0.2">
      <c r="A1408" s="52"/>
      <c r="B1408" s="53" t="s">
        <v>1179</v>
      </c>
      <c r="C1408" s="53" t="s">
        <v>68</v>
      </c>
      <c r="D1408" s="248" t="s">
        <v>1285</v>
      </c>
      <c r="E1408" s="249"/>
      <c r="F1408" s="249"/>
      <c r="G1408" s="249"/>
      <c r="H1408" s="54">
        <f>SUM(H1409:H1417)</f>
        <v>0</v>
      </c>
      <c r="I1408" s="54">
        <f>SUM(I1409:I1417)</f>
        <v>0</v>
      </c>
      <c r="J1408" s="54">
        <f>H1408+I1408</f>
        <v>0</v>
      </c>
      <c r="K1408" s="47"/>
      <c r="L1408" s="54">
        <f>SUM(L1409:L1417)</f>
        <v>0.35387980000000002</v>
      </c>
      <c r="O1408" s="54">
        <f>IF(P1408="PR",J1408,SUM(N1409:N1417))</f>
        <v>0</v>
      </c>
      <c r="P1408" s="47" t="s">
        <v>1601</v>
      </c>
      <c r="Q1408" s="54">
        <f>IF(P1408="HS",H1408,0)</f>
        <v>0</v>
      </c>
      <c r="R1408" s="54">
        <f>IF(P1408="HS",I1408-O1408,0)</f>
        <v>0</v>
      </c>
      <c r="S1408" s="54">
        <f>IF(P1408="PS",H1408,0)</f>
        <v>0</v>
      </c>
      <c r="T1408" s="54">
        <f>IF(P1408="PS",I1408-O1408,0)</f>
        <v>0</v>
      </c>
      <c r="U1408" s="54">
        <f>IF(P1408="MP",H1408,0)</f>
        <v>0</v>
      </c>
      <c r="V1408" s="54">
        <f>IF(P1408="MP",I1408-O1408,0)</f>
        <v>0</v>
      </c>
      <c r="W1408" s="54">
        <f>IF(P1408="OM",H1408,0)</f>
        <v>0</v>
      </c>
      <c r="X1408" s="47" t="s">
        <v>1179</v>
      </c>
      <c r="AH1408" s="54">
        <f>SUM(Y1409:Y1417)</f>
        <v>0</v>
      </c>
      <c r="AI1408" s="54">
        <f>SUM(Z1409:Z1417)</f>
        <v>0</v>
      </c>
      <c r="AJ1408" s="54">
        <f>SUM(AA1409:AA1417)</f>
        <v>0</v>
      </c>
    </row>
    <row r="1409" spans="1:42" x14ac:dyDescent="0.2">
      <c r="A1409" s="55" t="s">
        <v>722</v>
      </c>
      <c r="B1409" s="55" t="s">
        <v>1179</v>
      </c>
      <c r="C1409" s="55" t="s">
        <v>1255</v>
      </c>
      <c r="D1409" s="55" t="s">
        <v>1709</v>
      </c>
      <c r="E1409" s="55" t="s">
        <v>1580</v>
      </c>
      <c r="F1409" s="56">
        <v>0.1</v>
      </c>
      <c r="G1409" s="56">
        <v>0</v>
      </c>
      <c r="H1409" s="56">
        <f>ROUND(F1409*AD1409,2)</f>
        <v>0</v>
      </c>
      <c r="I1409" s="56">
        <f>J1409-H1409</f>
        <v>0</v>
      </c>
      <c r="J1409" s="56">
        <f>ROUND(F1409*G1409,2)</f>
        <v>0</v>
      </c>
      <c r="K1409" s="56">
        <v>2.5249999999999999</v>
      </c>
      <c r="L1409" s="56">
        <f>F1409*K1409</f>
        <v>0.2525</v>
      </c>
      <c r="M1409" s="57" t="s">
        <v>7</v>
      </c>
      <c r="N1409" s="56">
        <f>IF(M1409="5",I1409,0)</f>
        <v>0</v>
      </c>
      <c r="Y1409" s="56">
        <f>IF(AC1409=0,J1409,0)</f>
        <v>0</v>
      </c>
      <c r="Z1409" s="56">
        <f>IF(AC1409=15,J1409,0)</f>
        <v>0</v>
      </c>
      <c r="AA1409" s="56">
        <f>IF(AC1409=21,J1409,0)</f>
        <v>0</v>
      </c>
      <c r="AC1409" s="58">
        <v>21</v>
      </c>
      <c r="AD1409" s="58">
        <f>G1409*0.859082802547771</f>
        <v>0</v>
      </c>
      <c r="AE1409" s="58">
        <f>G1409*(1-0.859082802547771)</f>
        <v>0</v>
      </c>
      <c r="AL1409" s="58">
        <f>F1409*AD1409</f>
        <v>0</v>
      </c>
      <c r="AM1409" s="58">
        <f>F1409*AE1409</f>
        <v>0</v>
      </c>
      <c r="AN1409" s="59" t="s">
        <v>1614</v>
      </c>
      <c r="AO1409" s="59" t="s">
        <v>1629</v>
      </c>
      <c r="AP1409" s="47" t="s">
        <v>1645</v>
      </c>
    </row>
    <row r="1410" spans="1:42" x14ac:dyDescent="0.2">
      <c r="D1410" s="60" t="s">
        <v>1470</v>
      </c>
      <c r="F1410" s="61">
        <v>0.1</v>
      </c>
    </row>
    <row r="1411" spans="1:42" x14ac:dyDescent="0.2">
      <c r="A1411" s="55" t="s">
        <v>723</v>
      </c>
      <c r="B1411" s="55" t="s">
        <v>1179</v>
      </c>
      <c r="C1411" s="55" t="s">
        <v>1256</v>
      </c>
      <c r="D1411" s="55" t="s">
        <v>1369</v>
      </c>
      <c r="E1411" s="55" t="s">
        <v>1574</v>
      </c>
      <c r="F1411" s="56">
        <v>7.0000000000000007E-2</v>
      </c>
      <c r="G1411" s="56">
        <v>0</v>
      </c>
      <c r="H1411" s="56">
        <f>ROUND(F1411*AD1411,2)</f>
        <v>0</v>
      </c>
      <c r="I1411" s="56">
        <f>J1411-H1411</f>
        <v>0</v>
      </c>
      <c r="J1411" s="56">
        <f>ROUND(F1411*G1411,2)</f>
        <v>0</v>
      </c>
      <c r="K1411" s="56">
        <v>1.41E-2</v>
      </c>
      <c r="L1411" s="56">
        <f>F1411*K1411</f>
        <v>9.8700000000000003E-4</v>
      </c>
      <c r="M1411" s="57" t="s">
        <v>7</v>
      </c>
      <c r="N1411" s="56">
        <f>IF(M1411="5",I1411,0)</f>
        <v>0</v>
      </c>
      <c r="Y1411" s="56">
        <f>IF(AC1411=0,J1411,0)</f>
        <v>0</v>
      </c>
      <c r="Z1411" s="56">
        <f>IF(AC1411=15,J1411,0)</f>
        <v>0</v>
      </c>
      <c r="AA1411" s="56">
        <f>IF(AC1411=21,J1411,0)</f>
        <v>0</v>
      </c>
      <c r="AC1411" s="58">
        <v>21</v>
      </c>
      <c r="AD1411" s="58">
        <f>G1411*0.637948717948718</f>
        <v>0</v>
      </c>
      <c r="AE1411" s="58">
        <f>G1411*(1-0.637948717948718)</f>
        <v>0</v>
      </c>
      <c r="AL1411" s="58">
        <f>F1411*AD1411</f>
        <v>0</v>
      </c>
      <c r="AM1411" s="58">
        <f>F1411*AE1411</f>
        <v>0</v>
      </c>
      <c r="AN1411" s="59" t="s">
        <v>1614</v>
      </c>
      <c r="AO1411" s="59" t="s">
        <v>1629</v>
      </c>
      <c r="AP1411" s="47" t="s">
        <v>1645</v>
      </c>
    </row>
    <row r="1412" spans="1:42" x14ac:dyDescent="0.2">
      <c r="D1412" s="60" t="s">
        <v>1471</v>
      </c>
      <c r="F1412" s="61">
        <v>7.0000000000000007E-2</v>
      </c>
    </row>
    <row r="1413" spans="1:42" x14ac:dyDescent="0.2">
      <c r="A1413" s="55" t="s">
        <v>724</v>
      </c>
      <c r="B1413" s="55" t="s">
        <v>1179</v>
      </c>
      <c r="C1413" s="55" t="s">
        <v>1257</v>
      </c>
      <c r="D1413" s="55" t="s">
        <v>1371</v>
      </c>
      <c r="E1413" s="55" t="s">
        <v>1574</v>
      </c>
      <c r="F1413" s="56">
        <v>7.0000000000000007E-2</v>
      </c>
      <c r="G1413" s="56">
        <v>0</v>
      </c>
      <c r="H1413" s="56">
        <f>ROUND(F1413*AD1413,2)</f>
        <v>0</v>
      </c>
      <c r="I1413" s="56">
        <f>J1413-H1413</f>
        <v>0</v>
      </c>
      <c r="J1413" s="56">
        <f>ROUND(F1413*G1413,2)</f>
        <v>0</v>
      </c>
      <c r="K1413" s="56">
        <v>0</v>
      </c>
      <c r="L1413" s="56">
        <f>F1413*K1413</f>
        <v>0</v>
      </c>
      <c r="M1413" s="57" t="s">
        <v>7</v>
      </c>
      <c r="N1413" s="56">
        <f>IF(M1413="5",I1413,0)</f>
        <v>0</v>
      </c>
      <c r="Y1413" s="56">
        <f>IF(AC1413=0,J1413,0)</f>
        <v>0</v>
      </c>
      <c r="Z1413" s="56">
        <f>IF(AC1413=15,J1413,0)</f>
        <v>0</v>
      </c>
      <c r="AA1413" s="56">
        <f>IF(AC1413=21,J1413,0)</f>
        <v>0</v>
      </c>
      <c r="AC1413" s="58">
        <v>21</v>
      </c>
      <c r="AD1413" s="58">
        <f>G1413*0</f>
        <v>0</v>
      </c>
      <c r="AE1413" s="58">
        <f>G1413*(1-0)</f>
        <v>0</v>
      </c>
      <c r="AL1413" s="58">
        <f>F1413*AD1413</f>
        <v>0</v>
      </c>
      <c r="AM1413" s="58">
        <f>F1413*AE1413</f>
        <v>0</v>
      </c>
      <c r="AN1413" s="59" t="s">
        <v>1614</v>
      </c>
      <c r="AO1413" s="59" t="s">
        <v>1629</v>
      </c>
      <c r="AP1413" s="47" t="s">
        <v>1645</v>
      </c>
    </row>
    <row r="1414" spans="1:42" x14ac:dyDescent="0.2">
      <c r="D1414" s="60" t="s">
        <v>1384</v>
      </c>
      <c r="F1414" s="61">
        <v>7.0000000000000007E-2</v>
      </c>
    </row>
    <row r="1415" spans="1:42" x14ac:dyDescent="0.2">
      <c r="A1415" s="55" t="s">
        <v>725</v>
      </c>
      <c r="B1415" s="55" t="s">
        <v>1179</v>
      </c>
      <c r="C1415" s="55" t="s">
        <v>1189</v>
      </c>
      <c r="D1415" s="55" t="s">
        <v>1286</v>
      </c>
      <c r="E1415" s="55" t="s">
        <v>1574</v>
      </c>
      <c r="F1415" s="56">
        <v>2.68</v>
      </c>
      <c r="G1415" s="56">
        <v>0</v>
      </c>
      <c r="H1415" s="56">
        <f>ROUND(F1415*AD1415,2)</f>
        <v>0</v>
      </c>
      <c r="I1415" s="56">
        <f>J1415-H1415</f>
        <v>0</v>
      </c>
      <c r="J1415" s="56">
        <f>ROUND(F1415*G1415,2)</f>
        <v>0</v>
      </c>
      <c r="K1415" s="56">
        <v>3.415E-2</v>
      </c>
      <c r="L1415" s="56">
        <f>F1415*K1415</f>
        <v>9.1522000000000006E-2</v>
      </c>
      <c r="M1415" s="57" t="s">
        <v>7</v>
      </c>
      <c r="N1415" s="56">
        <f>IF(M1415="5",I1415,0)</f>
        <v>0</v>
      </c>
      <c r="Y1415" s="56">
        <f>IF(AC1415=0,J1415,0)</f>
        <v>0</v>
      </c>
      <c r="Z1415" s="56">
        <f>IF(AC1415=15,J1415,0)</f>
        <v>0</v>
      </c>
      <c r="AA1415" s="56">
        <f>IF(AC1415=21,J1415,0)</f>
        <v>0</v>
      </c>
      <c r="AC1415" s="58">
        <v>21</v>
      </c>
      <c r="AD1415" s="58">
        <f>G1415*0.841828478964401</f>
        <v>0</v>
      </c>
      <c r="AE1415" s="58">
        <f>G1415*(1-0.841828478964401)</f>
        <v>0</v>
      </c>
      <c r="AL1415" s="58">
        <f>F1415*AD1415</f>
        <v>0</v>
      </c>
      <c r="AM1415" s="58">
        <f>F1415*AE1415</f>
        <v>0</v>
      </c>
      <c r="AN1415" s="59" t="s">
        <v>1614</v>
      </c>
      <c r="AO1415" s="59" t="s">
        <v>1629</v>
      </c>
      <c r="AP1415" s="47" t="s">
        <v>1645</v>
      </c>
    </row>
    <row r="1416" spans="1:42" x14ac:dyDescent="0.2">
      <c r="D1416" s="60" t="s">
        <v>1472</v>
      </c>
      <c r="F1416" s="61">
        <v>2.68</v>
      </c>
    </row>
    <row r="1417" spans="1:42" x14ac:dyDescent="0.2">
      <c r="A1417" s="55" t="s">
        <v>726</v>
      </c>
      <c r="B1417" s="55" t="s">
        <v>1179</v>
      </c>
      <c r="C1417" s="55" t="s">
        <v>1190</v>
      </c>
      <c r="D1417" s="55" t="s">
        <v>1729</v>
      </c>
      <c r="E1417" s="55" t="s">
        <v>1574</v>
      </c>
      <c r="F1417" s="56">
        <v>2.68</v>
      </c>
      <c r="G1417" s="56">
        <v>0</v>
      </c>
      <c r="H1417" s="56">
        <f>ROUND(F1417*AD1417,2)</f>
        <v>0</v>
      </c>
      <c r="I1417" s="56">
        <f>J1417-H1417</f>
        <v>0</v>
      </c>
      <c r="J1417" s="56">
        <f>ROUND(F1417*G1417,2)</f>
        <v>0</v>
      </c>
      <c r="K1417" s="56">
        <v>3.31E-3</v>
      </c>
      <c r="L1417" s="56">
        <f>F1417*K1417</f>
        <v>8.8707999999999999E-3</v>
      </c>
      <c r="M1417" s="57" t="s">
        <v>7</v>
      </c>
      <c r="N1417" s="56">
        <f>IF(M1417="5",I1417,0)</f>
        <v>0</v>
      </c>
      <c r="Y1417" s="56">
        <f>IF(AC1417=0,J1417,0)</f>
        <v>0</v>
      </c>
      <c r="Z1417" s="56">
        <f>IF(AC1417=15,J1417,0)</f>
        <v>0</v>
      </c>
      <c r="AA1417" s="56">
        <f>IF(AC1417=21,J1417,0)</f>
        <v>0</v>
      </c>
      <c r="AC1417" s="58">
        <v>21</v>
      </c>
      <c r="AD1417" s="58">
        <f>G1417*0.752032520325203</f>
        <v>0</v>
      </c>
      <c r="AE1417" s="58">
        <f>G1417*(1-0.752032520325203)</f>
        <v>0</v>
      </c>
      <c r="AL1417" s="58">
        <f>F1417*AD1417</f>
        <v>0</v>
      </c>
      <c r="AM1417" s="58">
        <f>F1417*AE1417</f>
        <v>0</v>
      </c>
      <c r="AN1417" s="59" t="s">
        <v>1614</v>
      </c>
      <c r="AO1417" s="59" t="s">
        <v>1629</v>
      </c>
      <c r="AP1417" s="47" t="s">
        <v>1645</v>
      </c>
    </row>
    <row r="1418" spans="1:42" x14ac:dyDescent="0.2">
      <c r="D1418" s="60" t="s">
        <v>1472</v>
      </c>
      <c r="F1418" s="61">
        <v>2.68</v>
      </c>
    </row>
    <row r="1419" spans="1:42" x14ac:dyDescent="0.2">
      <c r="A1419" s="52"/>
      <c r="B1419" s="53" t="s">
        <v>1179</v>
      </c>
      <c r="C1419" s="53" t="s">
        <v>705</v>
      </c>
      <c r="D1419" s="248" t="s">
        <v>1288</v>
      </c>
      <c r="E1419" s="249"/>
      <c r="F1419" s="249"/>
      <c r="G1419" s="249"/>
      <c r="H1419" s="54">
        <f>SUM(H1420:H1430)</f>
        <v>0</v>
      </c>
      <c r="I1419" s="54">
        <f>SUM(I1420:I1430)</f>
        <v>0</v>
      </c>
      <c r="J1419" s="54">
        <f>H1419+I1419</f>
        <v>0</v>
      </c>
      <c r="K1419" s="47"/>
      <c r="L1419" s="54">
        <f>SUM(L1420:L1430)</f>
        <v>9.3255000000000005E-3</v>
      </c>
      <c r="O1419" s="54">
        <f>IF(P1419="PR",J1419,SUM(N1420:N1430))</f>
        <v>0</v>
      </c>
      <c r="P1419" s="47" t="s">
        <v>1602</v>
      </c>
      <c r="Q1419" s="54">
        <f>IF(P1419="HS",H1419,0)</f>
        <v>0</v>
      </c>
      <c r="R1419" s="54">
        <f>IF(P1419="HS",I1419-O1419,0)</f>
        <v>0</v>
      </c>
      <c r="S1419" s="54">
        <f>IF(P1419="PS",H1419,0)</f>
        <v>0</v>
      </c>
      <c r="T1419" s="54">
        <f>IF(P1419="PS",I1419-O1419,0)</f>
        <v>0</v>
      </c>
      <c r="U1419" s="54">
        <f>IF(P1419="MP",H1419,0)</f>
        <v>0</v>
      </c>
      <c r="V1419" s="54">
        <f>IF(P1419="MP",I1419-O1419,0)</f>
        <v>0</v>
      </c>
      <c r="W1419" s="54">
        <f>IF(P1419="OM",H1419,0)</f>
        <v>0</v>
      </c>
      <c r="X1419" s="47" t="s">
        <v>1179</v>
      </c>
      <c r="AH1419" s="54">
        <f>SUM(Y1420:Y1430)</f>
        <v>0</v>
      </c>
      <c r="AI1419" s="54">
        <f>SUM(Z1420:Z1430)</f>
        <v>0</v>
      </c>
      <c r="AJ1419" s="54">
        <f>SUM(AA1420:AA1430)</f>
        <v>0</v>
      </c>
    </row>
    <row r="1420" spans="1:42" x14ac:dyDescent="0.2">
      <c r="A1420" s="55" t="s">
        <v>727</v>
      </c>
      <c r="B1420" s="55" t="s">
        <v>1179</v>
      </c>
      <c r="C1420" s="55" t="s">
        <v>1191</v>
      </c>
      <c r="D1420" s="55" t="s">
        <v>1714</v>
      </c>
      <c r="E1420" s="55" t="s">
        <v>1574</v>
      </c>
      <c r="F1420" s="56">
        <v>3.65</v>
      </c>
      <c r="G1420" s="56">
        <v>0</v>
      </c>
      <c r="H1420" s="56">
        <f>ROUND(F1420*AD1420,2)</f>
        <v>0</v>
      </c>
      <c r="I1420" s="56">
        <f>J1420-H1420</f>
        <v>0</v>
      </c>
      <c r="J1420" s="56">
        <f>ROUND(F1420*G1420,2)</f>
        <v>0</v>
      </c>
      <c r="K1420" s="56">
        <v>5.6999999999999998E-4</v>
      </c>
      <c r="L1420" s="56">
        <f>F1420*K1420</f>
        <v>2.0804999999999999E-3</v>
      </c>
      <c r="M1420" s="57" t="s">
        <v>7</v>
      </c>
      <c r="N1420" s="56">
        <f>IF(M1420="5",I1420,0)</f>
        <v>0</v>
      </c>
      <c r="Y1420" s="56">
        <f>IF(AC1420=0,J1420,0)</f>
        <v>0</v>
      </c>
      <c r="Z1420" s="56">
        <f>IF(AC1420=15,J1420,0)</f>
        <v>0</v>
      </c>
      <c r="AA1420" s="56">
        <f>IF(AC1420=21,J1420,0)</f>
        <v>0</v>
      </c>
      <c r="AC1420" s="58">
        <v>21</v>
      </c>
      <c r="AD1420" s="58">
        <f>G1420*0.805751492132393</f>
        <v>0</v>
      </c>
      <c r="AE1420" s="58">
        <f>G1420*(1-0.805751492132393)</f>
        <v>0</v>
      </c>
      <c r="AL1420" s="58">
        <f>F1420*AD1420</f>
        <v>0</v>
      </c>
      <c r="AM1420" s="58">
        <f>F1420*AE1420</f>
        <v>0</v>
      </c>
      <c r="AN1420" s="59" t="s">
        <v>1615</v>
      </c>
      <c r="AO1420" s="59" t="s">
        <v>1630</v>
      </c>
      <c r="AP1420" s="47" t="s">
        <v>1645</v>
      </c>
    </row>
    <row r="1421" spans="1:42" x14ac:dyDescent="0.2">
      <c r="D1421" s="60" t="s">
        <v>1473</v>
      </c>
      <c r="F1421" s="61">
        <v>3.65</v>
      </c>
    </row>
    <row r="1422" spans="1:42" x14ac:dyDescent="0.2">
      <c r="A1422" s="55" t="s">
        <v>728</v>
      </c>
      <c r="B1422" s="55" t="s">
        <v>1179</v>
      </c>
      <c r="C1422" s="55" t="s">
        <v>1192</v>
      </c>
      <c r="D1422" s="55" t="s">
        <v>1715</v>
      </c>
      <c r="E1422" s="55" t="s">
        <v>1574</v>
      </c>
      <c r="F1422" s="56">
        <v>3.65</v>
      </c>
      <c r="G1422" s="56">
        <v>0</v>
      </c>
      <c r="H1422" s="56">
        <f>ROUND(F1422*AD1422,2)</f>
        <v>0</v>
      </c>
      <c r="I1422" s="56">
        <f>J1422-H1422</f>
        <v>0</v>
      </c>
      <c r="J1422" s="56">
        <f>ROUND(F1422*G1422,2)</f>
        <v>0</v>
      </c>
      <c r="K1422" s="56">
        <v>7.3999999999999999E-4</v>
      </c>
      <c r="L1422" s="56">
        <f>F1422*K1422</f>
        <v>2.7009999999999998E-3</v>
      </c>
      <c r="M1422" s="57" t="s">
        <v>7</v>
      </c>
      <c r="N1422" s="56">
        <f>IF(M1422="5",I1422,0)</f>
        <v>0</v>
      </c>
      <c r="Y1422" s="56">
        <f>IF(AC1422=0,J1422,0)</f>
        <v>0</v>
      </c>
      <c r="Z1422" s="56">
        <f>IF(AC1422=15,J1422,0)</f>
        <v>0</v>
      </c>
      <c r="AA1422" s="56">
        <f>IF(AC1422=21,J1422,0)</f>
        <v>0</v>
      </c>
      <c r="AC1422" s="58">
        <v>21</v>
      </c>
      <c r="AD1422" s="58">
        <f>G1422*0.750758341759353</f>
        <v>0</v>
      </c>
      <c r="AE1422" s="58">
        <f>G1422*(1-0.750758341759353)</f>
        <v>0</v>
      </c>
      <c r="AL1422" s="58">
        <f>F1422*AD1422</f>
        <v>0</v>
      </c>
      <c r="AM1422" s="58">
        <f>F1422*AE1422</f>
        <v>0</v>
      </c>
      <c r="AN1422" s="59" t="s">
        <v>1615</v>
      </c>
      <c r="AO1422" s="59" t="s">
        <v>1630</v>
      </c>
      <c r="AP1422" s="47" t="s">
        <v>1645</v>
      </c>
    </row>
    <row r="1423" spans="1:42" x14ac:dyDescent="0.2">
      <c r="D1423" s="60" t="s">
        <v>1474</v>
      </c>
      <c r="F1423" s="61">
        <v>3.65</v>
      </c>
    </row>
    <row r="1424" spans="1:42" x14ac:dyDescent="0.2">
      <c r="A1424" s="55" t="s">
        <v>729</v>
      </c>
      <c r="B1424" s="55" t="s">
        <v>1179</v>
      </c>
      <c r="C1424" s="55" t="s">
        <v>1258</v>
      </c>
      <c r="D1424" s="55" t="s">
        <v>1731</v>
      </c>
      <c r="E1424" s="55" t="s">
        <v>1574</v>
      </c>
      <c r="F1424" s="56">
        <v>0.97</v>
      </c>
      <c r="G1424" s="56">
        <v>0</v>
      </c>
      <c r="H1424" s="56">
        <f>ROUND(F1424*AD1424,2)</f>
        <v>0</v>
      </c>
      <c r="I1424" s="56">
        <f>J1424-H1424</f>
        <v>0</v>
      </c>
      <c r="J1424" s="56">
        <f>ROUND(F1424*G1424,2)</f>
        <v>0</v>
      </c>
      <c r="K1424" s="56">
        <v>4.0000000000000002E-4</v>
      </c>
      <c r="L1424" s="56">
        <f>F1424*K1424</f>
        <v>3.88E-4</v>
      </c>
      <c r="M1424" s="57" t="s">
        <v>7</v>
      </c>
      <c r="N1424" s="56">
        <f>IF(M1424="5",I1424,0)</f>
        <v>0</v>
      </c>
      <c r="Y1424" s="56">
        <f>IF(AC1424=0,J1424,0)</f>
        <v>0</v>
      </c>
      <c r="Z1424" s="56">
        <f>IF(AC1424=15,J1424,0)</f>
        <v>0</v>
      </c>
      <c r="AA1424" s="56">
        <f>IF(AC1424=21,J1424,0)</f>
        <v>0</v>
      </c>
      <c r="AC1424" s="58">
        <v>21</v>
      </c>
      <c r="AD1424" s="58">
        <f>G1424*0.966850828729282</f>
        <v>0</v>
      </c>
      <c r="AE1424" s="58">
        <f>G1424*(1-0.966850828729282)</f>
        <v>0</v>
      </c>
      <c r="AL1424" s="58">
        <f>F1424*AD1424</f>
        <v>0</v>
      </c>
      <c r="AM1424" s="58">
        <f>F1424*AE1424</f>
        <v>0</v>
      </c>
      <c r="AN1424" s="59" t="s">
        <v>1615</v>
      </c>
      <c r="AO1424" s="59" t="s">
        <v>1630</v>
      </c>
      <c r="AP1424" s="47" t="s">
        <v>1645</v>
      </c>
    </row>
    <row r="1425" spans="1:42" x14ac:dyDescent="0.2">
      <c r="D1425" s="60" t="s">
        <v>1475</v>
      </c>
      <c r="F1425" s="61">
        <v>0.97</v>
      </c>
    </row>
    <row r="1426" spans="1:42" x14ac:dyDescent="0.2">
      <c r="A1426" s="55" t="s">
        <v>730</v>
      </c>
      <c r="B1426" s="55" t="s">
        <v>1179</v>
      </c>
      <c r="C1426" s="55" t="s">
        <v>1259</v>
      </c>
      <c r="D1426" s="55" t="s">
        <v>1732</v>
      </c>
      <c r="E1426" s="55" t="s">
        <v>1574</v>
      </c>
      <c r="F1426" s="56">
        <v>7.71</v>
      </c>
      <c r="G1426" s="56">
        <v>0</v>
      </c>
      <c r="H1426" s="56">
        <f>ROUND(F1426*AD1426,2)</f>
        <v>0</v>
      </c>
      <c r="I1426" s="56">
        <f>J1426-H1426</f>
        <v>0</v>
      </c>
      <c r="J1426" s="56">
        <f>ROUND(F1426*G1426,2)</f>
        <v>0</v>
      </c>
      <c r="K1426" s="56">
        <v>4.0000000000000002E-4</v>
      </c>
      <c r="L1426" s="56">
        <f>F1426*K1426</f>
        <v>3.0839999999999999E-3</v>
      </c>
      <c r="M1426" s="57" t="s">
        <v>7</v>
      </c>
      <c r="N1426" s="56">
        <f>IF(M1426="5",I1426,0)</f>
        <v>0</v>
      </c>
      <c r="Y1426" s="56">
        <f>IF(AC1426=0,J1426,0)</f>
        <v>0</v>
      </c>
      <c r="Z1426" s="56">
        <f>IF(AC1426=15,J1426,0)</f>
        <v>0</v>
      </c>
      <c r="AA1426" s="56">
        <f>IF(AC1426=21,J1426,0)</f>
        <v>0</v>
      </c>
      <c r="AC1426" s="58">
        <v>21</v>
      </c>
      <c r="AD1426" s="58">
        <f>G1426*0.938757264193116</f>
        <v>0</v>
      </c>
      <c r="AE1426" s="58">
        <f>G1426*(1-0.938757264193116)</f>
        <v>0</v>
      </c>
      <c r="AL1426" s="58">
        <f>F1426*AD1426</f>
        <v>0</v>
      </c>
      <c r="AM1426" s="58">
        <f>F1426*AE1426</f>
        <v>0</v>
      </c>
      <c r="AN1426" s="59" t="s">
        <v>1615</v>
      </c>
      <c r="AO1426" s="59" t="s">
        <v>1630</v>
      </c>
      <c r="AP1426" s="47" t="s">
        <v>1645</v>
      </c>
    </row>
    <row r="1427" spans="1:42" x14ac:dyDescent="0.2">
      <c r="D1427" s="60" t="s">
        <v>1476</v>
      </c>
      <c r="F1427" s="61">
        <v>7.71</v>
      </c>
    </row>
    <row r="1428" spans="1:42" x14ac:dyDescent="0.2">
      <c r="A1428" s="55" t="s">
        <v>731</v>
      </c>
      <c r="B1428" s="55" t="s">
        <v>1179</v>
      </c>
      <c r="C1428" s="55" t="s">
        <v>1260</v>
      </c>
      <c r="D1428" s="55" t="s">
        <v>1733</v>
      </c>
      <c r="E1428" s="55" t="s">
        <v>1579</v>
      </c>
      <c r="F1428" s="56">
        <v>3.35</v>
      </c>
      <c r="G1428" s="56">
        <v>0</v>
      </c>
      <c r="H1428" s="56">
        <f>ROUND(F1428*AD1428,2)</f>
        <v>0</v>
      </c>
      <c r="I1428" s="56">
        <f>J1428-H1428</f>
        <v>0</v>
      </c>
      <c r="J1428" s="56">
        <f>ROUND(F1428*G1428,2)</f>
        <v>0</v>
      </c>
      <c r="K1428" s="56">
        <v>3.2000000000000003E-4</v>
      </c>
      <c r="L1428" s="56">
        <f>F1428*K1428</f>
        <v>1.072E-3</v>
      </c>
      <c r="M1428" s="57" t="s">
        <v>7</v>
      </c>
      <c r="N1428" s="56">
        <f>IF(M1428="5",I1428,0)</f>
        <v>0</v>
      </c>
      <c r="Y1428" s="56">
        <f>IF(AC1428=0,J1428,0)</f>
        <v>0</v>
      </c>
      <c r="Z1428" s="56">
        <f>IF(AC1428=15,J1428,0)</f>
        <v>0</v>
      </c>
      <c r="AA1428" s="56">
        <f>IF(AC1428=21,J1428,0)</f>
        <v>0</v>
      </c>
      <c r="AC1428" s="58">
        <v>21</v>
      </c>
      <c r="AD1428" s="58">
        <f>G1428*0.584192439862543</f>
        <v>0</v>
      </c>
      <c r="AE1428" s="58">
        <f>G1428*(1-0.584192439862543)</f>
        <v>0</v>
      </c>
      <c r="AL1428" s="58">
        <f>F1428*AD1428</f>
        <v>0</v>
      </c>
      <c r="AM1428" s="58">
        <f>F1428*AE1428</f>
        <v>0</v>
      </c>
      <c r="AN1428" s="59" t="s">
        <v>1615</v>
      </c>
      <c r="AO1428" s="59" t="s">
        <v>1630</v>
      </c>
      <c r="AP1428" s="47" t="s">
        <v>1645</v>
      </c>
    </row>
    <row r="1429" spans="1:42" x14ac:dyDescent="0.2">
      <c r="D1429" s="60" t="s">
        <v>1477</v>
      </c>
      <c r="F1429" s="61">
        <v>3.35</v>
      </c>
    </row>
    <row r="1430" spans="1:42" x14ac:dyDescent="0.2">
      <c r="A1430" s="55" t="s">
        <v>732</v>
      </c>
      <c r="B1430" s="55" t="s">
        <v>1179</v>
      </c>
      <c r="C1430" s="55" t="s">
        <v>1193</v>
      </c>
      <c r="D1430" s="55" t="s">
        <v>1292</v>
      </c>
      <c r="E1430" s="55" t="s">
        <v>1575</v>
      </c>
      <c r="F1430" s="56">
        <v>0.03</v>
      </c>
      <c r="G1430" s="56">
        <v>0</v>
      </c>
      <c r="H1430" s="56">
        <f>ROUND(F1430*AD1430,2)</f>
        <v>0</v>
      </c>
      <c r="I1430" s="56">
        <f>J1430-H1430</f>
        <v>0</v>
      </c>
      <c r="J1430" s="56">
        <f>ROUND(F1430*G1430,2)</f>
        <v>0</v>
      </c>
      <c r="K1430" s="56">
        <v>0</v>
      </c>
      <c r="L1430" s="56">
        <f>F1430*K1430</f>
        <v>0</v>
      </c>
      <c r="M1430" s="57" t="s">
        <v>11</v>
      </c>
      <c r="N1430" s="56">
        <f>IF(M1430="5",I1430,0)</f>
        <v>0</v>
      </c>
      <c r="Y1430" s="56">
        <f>IF(AC1430=0,J1430,0)</f>
        <v>0</v>
      </c>
      <c r="Z1430" s="56">
        <f>IF(AC1430=15,J1430,0)</f>
        <v>0</v>
      </c>
      <c r="AA1430" s="56">
        <f>IF(AC1430=21,J1430,0)</f>
        <v>0</v>
      </c>
      <c r="AC1430" s="58">
        <v>21</v>
      </c>
      <c r="AD1430" s="58">
        <f>G1430*0</f>
        <v>0</v>
      </c>
      <c r="AE1430" s="58">
        <f>G1430*(1-0)</f>
        <v>0</v>
      </c>
      <c r="AL1430" s="58">
        <f>F1430*AD1430</f>
        <v>0</v>
      </c>
      <c r="AM1430" s="58">
        <f>F1430*AE1430</f>
        <v>0</v>
      </c>
      <c r="AN1430" s="59" t="s">
        <v>1615</v>
      </c>
      <c r="AO1430" s="59" t="s">
        <v>1630</v>
      </c>
      <c r="AP1430" s="47" t="s">
        <v>1645</v>
      </c>
    </row>
    <row r="1431" spans="1:42" x14ac:dyDescent="0.2">
      <c r="D1431" s="60" t="s">
        <v>1478</v>
      </c>
      <c r="F1431" s="61">
        <v>0.03</v>
      </c>
    </row>
    <row r="1432" spans="1:42" x14ac:dyDescent="0.2">
      <c r="A1432" s="52"/>
      <c r="B1432" s="53" t="s">
        <v>1179</v>
      </c>
      <c r="C1432" s="53" t="s">
        <v>715</v>
      </c>
      <c r="D1432" s="248" t="s">
        <v>1294</v>
      </c>
      <c r="E1432" s="249"/>
      <c r="F1432" s="249"/>
      <c r="G1432" s="249"/>
      <c r="H1432" s="54">
        <f>SUM(H1433:H1433)</f>
        <v>0</v>
      </c>
      <c r="I1432" s="54">
        <f>SUM(I1433:I1433)</f>
        <v>0</v>
      </c>
      <c r="J1432" s="54">
        <f>H1432+I1432</f>
        <v>0</v>
      </c>
      <c r="K1432" s="47"/>
      <c r="L1432" s="54">
        <f>SUM(L1433:L1433)</f>
        <v>1.4599999999999999E-3</v>
      </c>
      <c r="O1432" s="54">
        <f>IF(P1432="PR",J1432,SUM(N1433:N1433))</f>
        <v>0</v>
      </c>
      <c r="P1432" s="47" t="s">
        <v>1602</v>
      </c>
      <c r="Q1432" s="54">
        <f>IF(P1432="HS",H1432,0)</f>
        <v>0</v>
      </c>
      <c r="R1432" s="54">
        <f>IF(P1432="HS",I1432-O1432,0)</f>
        <v>0</v>
      </c>
      <c r="S1432" s="54">
        <f>IF(P1432="PS",H1432,0)</f>
        <v>0</v>
      </c>
      <c r="T1432" s="54">
        <f>IF(P1432="PS",I1432-O1432,0)</f>
        <v>0</v>
      </c>
      <c r="U1432" s="54">
        <f>IF(P1432="MP",H1432,0)</f>
        <v>0</v>
      </c>
      <c r="V1432" s="54">
        <f>IF(P1432="MP",I1432-O1432,0)</f>
        <v>0</v>
      </c>
      <c r="W1432" s="54">
        <f>IF(P1432="OM",H1432,0)</f>
        <v>0</v>
      </c>
      <c r="X1432" s="47" t="s">
        <v>1179</v>
      </c>
      <c r="AH1432" s="54">
        <f>SUM(Y1433:Y1433)</f>
        <v>0</v>
      </c>
      <c r="AI1432" s="54">
        <f>SUM(Z1433:Z1433)</f>
        <v>0</v>
      </c>
      <c r="AJ1432" s="54">
        <f>SUM(AA1433:AA1433)</f>
        <v>0</v>
      </c>
    </row>
    <row r="1433" spans="1:42" x14ac:dyDescent="0.2">
      <c r="A1433" s="55" t="s">
        <v>733</v>
      </c>
      <c r="B1433" s="55" t="s">
        <v>1179</v>
      </c>
      <c r="C1433" s="55" t="s">
        <v>1194</v>
      </c>
      <c r="D1433" s="55" t="s">
        <v>1295</v>
      </c>
      <c r="E1433" s="55" t="s">
        <v>1576</v>
      </c>
      <c r="F1433" s="56">
        <v>1</v>
      </c>
      <c r="G1433" s="56">
        <v>0</v>
      </c>
      <c r="H1433" s="56">
        <f>ROUND(F1433*AD1433,2)</f>
        <v>0</v>
      </c>
      <c r="I1433" s="56">
        <f>J1433-H1433</f>
        <v>0</v>
      </c>
      <c r="J1433" s="56">
        <f>ROUND(F1433*G1433,2)</f>
        <v>0</v>
      </c>
      <c r="K1433" s="56">
        <v>1.4599999999999999E-3</v>
      </c>
      <c r="L1433" s="56">
        <f>F1433*K1433</f>
        <v>1.4599999999999999E-3</v>
      </c>
      <c r="M1433" s="57" t="s">
        <v>7</v>
      </c>
      <c r="N1433" s="56">
        <f>IF(M1433="5",I1433,0)</f>
        <v>0</v>
      </c>
      <c r="Y1433" s="56">
        <f>IF(AC1433=0,J1433,0)</f>
        <v>0</v>
      </c>
      <c r="Z1433" s="56">
        <f>IF(AC1433=15,J1433,0)</f>
        <v>0</v>
      </c>
      <c r="AA1433" s="56">
        <f>IF(AC1433=21,J1433,0)</f>
        <v>0</v>
      </c>
      <c r="AC1433" s="58">
        <v>21</v>
      </c>
      <c r="AD1433" s="58">
        <f>G1433*0</f>
        <v>0</v>
      </c>
      <c r="AE1433" s="58">
        <f>G1433*(1-0)</f>
        <v>0</v>
      </c>
      <c r="AL1433" s="58">
        <f>F1433*AD1433</f>
        <v>0</v>
      </c>
      <c r="AM1433" s="58">
        <f>F1433*AE1433</f>
        <v>0</v>
      </c>
      <c r="AN1433" s="59" t="s">
        <v>1616</v>
      </c>
      <c r="AO1433" s="59" t="s">
        <v>1631</v>
      </c>
      <c r="AP1433" s="47" t="s">
        <v>1645</v>
      </c>
    </row>
    <row r="1434" spans="1:42" x14ac:dyDescent="0.2">
      <c r="D1434" s="60" t="s">
        <v>1296</v>
      </c>
      <c r="F1434" s="61">
        <v>1</v>
      </c>
    </row>
    <row r="1435" spans="1:42" x14ac:dyDescent="0.2">
      <c r="A1435" s="52"/>
      <c r="B1435" s="53" t="s">
        <v>1179</v>
      </c>
      <c r="C1435" s="53" t="s">
        <v>719</v>
      </c>
      <c r="D1435" s="248" t="s">
        <v>1297</v>
      </c>
      <c r="E1435" s="249"/>
      <c r="F1435" s="249"/>
      <c r="G1435" s="249"/>
      <c r="H1435" s="54">
        <f>SUM(H1436:H1466)</f>
        <v>0</v>
      </c>
      <c r="I1435" s="54">
        <f>SUM(I1436:I1466)</f>
        <v>0</v>
      </c>
      <c r="J1435" s="54">
        <f>H1435+I1435</f>
        <v>0</v>
      </c>
      <c r="K1435" s="47"/>
      <c r="L1435" s="54">
        <f>SUM(L1436:L1466)</f>
        <v>5.3130000000000004E-2</v>
      </c>
      <c r="O1435" s="54">
        <f>IF(P1435="PR",J1435,SUM(N1436:N1466))</f>
        <v>0</v>
      </c>
      <c r="P1435" s="47" t="s">
        <v>1602</v>
      </c>
      <c r="Q1435" s="54">
        <f>IF(P1435="HS",H1435,0)</f>
        <v>0</v>
      </c>
      <c r="R1435" s="54">
        <f>IF(P1435="HS",I1435-O1435,0)</f>
        <v>0</v>
      </c>
      <c r="S1435" s="54">
        <f>IF(P1435="PS",H1435,0)</f>
        <v>0</v>
      </c>
      <c r="T1435" s="54">
        <f>IF(P1435="PS",I1435-O1435,0)</f>
        <v>0</v>
      </c>
      <c r="U1435" s="54">
        <f>IF(P1435="MP",H1435,0)</f>
        <v>0</v>
      </c>
      <c r="V1435" s="54">
        <f>IF(P1435="MP",I1435-O1435,0)</f>
        <v>0</v>
      </c>
      <c r="W1435" s="54">
        <f>IF(P1435="OM",H1435,0)</f>
        <v>0</v>
      </c>
      <c r="X1435" s="47" t="s">
        <v>1179</v>
      </c>
      <c r="AH1435" s="54">
        <f>SUM(Y1436:Y1466)</f>
        <v>0</v>
      </c>
      <c r="AI1435" s="54">
        <f>SUM(Z1436:Z1466)</f>
        <v>0</v>
      </c>
      <c r="AJ1435" s="54">
        <f>SUM(AA1436:AA1466)</f>
        <v>0</v>
      </c>
    </row>
    <row r="1436" spans="1:42" x14ac:dyDescent="0.2">
      <c r="A1436" s="55" t="s">
        <v>734</v>
      </c>
      <c r="B1436" s="55" t="s">
        <v>1179</v>
      </c>
      <c r="C1436" s="55" t="s">
        <v>1195</v>
      </c>
      <c r="D1436" s="55" t="s">
        <v>1702</v>
      </c>
      <c r="E1436" s="55" t="s">
        <v>1577</v>
      </c>
      <c r="F1436" s="56">
        <v>1</v>
      </c>
      <c r="G1436" s="56">
        <v>0</v>
      </c>
      <c r="H1436" s="56">
        <f>ROUND(F1436*AD1436,2)</f>
        <v>0</v>
      </c>
      <c r="I1436" s="56">
        <f>J1436-H1436</f>
        <v>0</v>
      </c>
      <c r="J1436" s="56">
        <f>ROUND(F1436*G1436,2)</f>
        <v>0</v>
      </c>
      <c r="K1436" s="56">
        <v>1.41E-3</v>
      </c>
      <c r="L1436" s="56">
        <f>F1436*K1436</f>
        <v>1.41E-3</v>
      </c>
      <c r="M1436" s="57" t="s">
        <v>7</v>
      </c>
      <c r="N1436" s="56">
        <f>IF(M1436="5",I1436,0)</f>
        <v>0</v>
      </c>
      <c r="Y1436" s="56">
        <f>IF(AC1436=0,J1436,0)</f>
        <v>0</v>
      </c>
      <c r="Z1436" s="56">
        <f>IF(AC1436=15,J1436,0)</f>
        <v>0</v>
      </c>
      <c r="AA1436" s="56">
        <f>IF(AC1436=21,J1436,0)</f>
        <v>0</v>
      </c>
      <c r="AC1436" s="58">
        <v>21</v>
      </c>
      <c r="AD1436" s="58">
        <f>G1436*0.538136882129278</f>
        <v>0</v>
      </c>
      <c r="AE1436" s="58">
        <f>G1436*(1-0.538136882129278)</f>
        <v>0</v>
      </c>
      <c r="AL1436" s="58">
        <f>F1436*AD1436</f>
        <v>0</v>
      </c>
      <c r="AM1436" s="58">
        <f>F1436*AE1436</f>
        <v>0</v>
      </c>
      <c r="AN1436" s="59" t="s">
        <v>1617</v>
      </c>
      <c r="AO1436" s="59" t="s">
        <v>1631</v>
      </c>
      <c r="AP1436" s="47" t="s">
        <v>1645</v>
      </c>
    </row>
    <row r="1437" spans="1:42" x14ac:dyDescent="0.2">
      <c r="D1437" s="60" t="s">
        <v>1296</v>
      </c>
      <c r="F1437" s="61">
        <v>1</v>
      </c>
    </row>
    <row r="1438" spans="1:42" x14ac:dyDescent="0.2">
      <c r="A1438" s="62" t="s">
        <v>735</v>
      </c>
      <c r="B1438" s="62" t="s">
        <v>1179</v>
      </c>
      <c r="C1438" s="62" t="s">
        <v>1196</v>
      </c>
      <c r="D1438" s="181" t="s">
        <v>1716</v>
      </c>
      <c r="E1438" s="62" t="s">
        <v>1577</v>
      </c>
      <c r="F1438" s="63">
        <v>1</v>
      </c>
      <c r="G1438" s="63">
        <v>0</v>
      </c>
      <c r="H1438" s="63">
        <f>ROUND(F1438*AD1438,2)</f>
        <v>0</v>
      </c>
      <c r="I1438" s="63">
        <f>J1438-H1438</f>
        <v>0</v>
      </c>
      <c r="J1438" s="63">
        <f>ROUND(F1438*G1438,2)</f>
        <v>0</v>
      </c>
      <c r="K1438" s="63">
        <v>1.4E-2</v>
      </c>
      <c r="L1438" s="63">
        <f>F1438*K1438</f>
        <v>1.4E-2</v>
      </c>
      <c r="M1438" s="64" t="s">
        <v>1598</v>
      </c>
      <c r="N1438" s="63">
        <f>IF(M1438="5",I1438,0)</f>
        <v>0</v>
      </c>
      <c r="Y1438" s="63">
        <f>IF(AC1438=0,J1438,0)</f>
        <v>0</v>
      </c>
      <c r="Z1438" s="63">
        <f>IF(AC1438=15,J1438,0)</f>
        <v>0</v>
      </c>
      <c r="AA1438" s="63">
        <f>IF(AC1438=21,J1438,0)</f>
        <v>0</v>
      </c>
      <c r="AC1438" s="58">
        <v>21</v>
      </c>
      <c r="AD1438" s="58">
        <f>G1438*1</f>
        <v>0</v>
      </c>
      <c r="AE1438" s="58">
        <f>G1438*(1-1)</f>
        <v>0</v>
      </c>
      <c r="AL1438" s="58">
        <f>F1438*AD1438</f>
        <v>0</v>
      </c>
      <c r="AM1438" s="58">
        <f>F1438*AE1438</f>
        <v>0</v>
      </c>
      <c r="AN1438" s="59" t="s">
        <v>1617</v>
      </c>
      <c r="AO1438" s="59" t="s">
        <v>1631</v>
      </c>
      <c r="AP1438" s="47" t="s">
        <v>1645</v>
      </c>
    </row>
    <row r="1439" spans="1:42" x14ac:dyDescent="0.2">
      <c r="D1439" s="60" t="s">
        <v>1296</v>
      </c>
      <c r="F1439" s="61">
        <v>1</v>
      </c>
    </row>
    <row r="1440" spans="1:42" x14ac:dyDescent="0.2">
      <c r="A1440" s="55" t="s">
        <v>736</v>
      </c>
      <c r="B1440" s="55" t="s">
        <v>1179</v>
      </c>
      <c r="C1440" s="55" t="s">
        <v>1197</v>
      </c>
      <c r="D1440" s="55" t="s">
        <v>1298</v>
      </c>
      <c r="E1440" s="55" t="s">
        <v>1577</v>
      </c>
      <c r="F1440" s="56">
        <v>1</v>
      </c>
      <c r="G1440" s="56">
        <v>0</v>
      </c>
      <c r="H1440" s="56">
        <f>ROUND(F1440*AD1440,2)</f>
        <v>0</v>
      </c>
      <c r="I1440" s="56">
        <f>J1440-H1440</f>
        <v>0</v>
      </c>
      <c r="J1440" s="56">
        <f>ROUND(F1440*G1440,2)</f>
        <v>0</v>
      </c>
      <c r="K1440" s="56">
        <v>1.1999999999999999E-3</v>
      </c>
      <c r="L1440" s="56">
        <f>F1440*K1440</f>
        <v>1.1999999999999999E-3</v>
      </c>
      <c r="M1440" s="57" t="s">
        <v>7</v>
      </c>
      <c r="N1440" s="56">
        <f>IF(M1440="5",I1440,0)</f>
        <v>0</v>
      </c>
      <c r="Y1440" s="56">
        <f>IF(AC1440=0,J1440,0)</f>
        <v>0</v>
      </c>
      <c r="Z1440" s="56">
        <f>IF(AC1440=15,J1440,0)</f>
        <v>0</v>
      </c>
      <c r="AA1440" s="56">
        <f>IF(AC1440=21,J1440,0)</f>
        <v>0</v>
      </c>
      <c r="AC1440" s="58">
        <v>21</v>
      </c>
      <c r="AD1440" s="58">
        <f>G1440*0.50771855010661</f>
        <v>0</v>
      </c>
      <c r="AE1440" s="58">
        <f>G1440*(1-0.50771855010661)</f>
        <v>0</v>
      </c>
      <c r="AL1440" s="58">
        <f>F1440*AD1440</f>
        <v>0</v>
      </c>
      <c r="AM1440" s="58">
        <f>F1440*AE1440</f>
        <v>0</v>
      </c>
      <c r="AN1440" s="59" t="s">
        <v>1617</v>
      </c>
      <c r="AO1440" s="59" t="s">
        <v>1631</v>
      </c>
      <c r="AP1440" s="47" t="s">
        <v>1645</v>
      </c>
    </row>
    <row r="1441" spans="1:42" x14ac:dyDescent="0.2">
      <c r="D1441" s="60" t="s">
        <v>1296</v>
      </c>
      <c r="F1441" s="61">
        <v>1</v>
      </c>
    </row>
    <row r="1442" spans="1:42" x14ac:dyDescent="0.2">
      <c r="A1442" s="62" t="s">
        <v>737</v>
      </c>
      <c r="B1442" s="62" t="s">
        <v>1179</v>
      </c>
      <c r="C1442" s="62" t="s">
        <v>1198</v>
      </c>
      <c r="D1442" s="182" t="s">
        <v>1717</v>
      </c>
      <c r="E1442" s="62" t="s">
        <v>1577</v>
      </c>
      <c r="F1442" s="63">
        <v>1</v>
      </c>
      <c r="G1442" s="63">
        <v>0</v>
      </c>
      <c r="H1442" s="63">
        <f>ROUND(F1442*AD1442,2)</f>
        <v>0</v>
      </c>
      <c r="I1442" s="63">
        <f>J1442-H1442</f>
        <v>0</v>
      </c>
      <c r="J1442" s="63">
        <f>ROUND(F1442*G1442,2)</f>
        <v>0</v>
      </c>
      <c r="K1442" s="63">
        <v>1.0499999999999999E-3</v>
      </c>
      <c r="L1442" s="63">
        <f>F1442*K1442</f>
        <v>1.0499999999999999E-3</v>
      </c>
      <c r="M1442" s="64" t="s">
        <v>1598</v>
      </c>
      <c r="N1442" s="63">
        <f>IF(M1442="5",I1442,0)</f>
        <v>0</v>
      </c>
      <c r="Y1442" s="63">
        <f>IF(AC1442=0,J1442,0)</f>
        <v>0</v>
      </c>
      <c r="Z1442" s="63">
        <f>IF(AC1442=15,J1442,0)</f>
        <v>0</v>
      </c>
      <c r="AA1442" s="63">
        <f>IF(AC1442=21,J1442,0)</f>
        <v>0</v>
      </c>
      <c r="AC1442" s="58">
        <v>21</v>
      </c>
      <c r="AD1442" s="58">
        <f>G1442*1</f>
        <v>0</v>
      </c>
      <c r="AE1442" s="58">
        <f>G1442*(1-1)</f>
        <v>0</v>
      </c>
      <c r="AL1442" s="58">
        <f>F1442*AD1442</f>
        <v>0</v>
      </c>
      <c r="AM1442" s="58">
        <f>F1442*AE1442</f>
        <v>0</v>
      </c>
      <c r="AN1442" s="59" t="s">
        <v>1617</v>
      </c>
      <c r="AO1442" s="59" t="s">
        <v>1631</v>
      </c>
      <c r="AP1442" s="47" t="s">
        <v>1645</v>
      </c>
    </row>
    <row r="1443" spans="1:42" x14ac:dyDescent="0.2">
      <c r="D1443" s="60" t="s">
        <v>1296</v>
      </c>
      <c r="F1443" s="61">
        <v>1</v>
      </c>
    </row>
    <row r="1444" spans="1:42" x14ac:dyDescent="0.2">
      <c r="A1444" s="62" t="s">
        <v>738</v>
      </c>
      <c r="B1444" s="62" t="s">
        <v>1179</v>
      </c>
      <c r="C1444" s="62" t="s">
        <v>1199</v>
      </c>
      <c r="D1444" s="62" t="s">
        <v>1299</v>
      </c>
      <c r="E1444" s="62" t="s">
        <v>1577</v>
      </c>
      <c r="F1444" s="63">
        <v>1</v>
      </c>
      <c r="G1444" s="63">
        <v>0</v>
      </c>
      <c r="H1444" s="63">
        <f>ROUND(F1444*AD1444,2)</f>
        <v>0</v>
      </c>
      <c r="I1444" s="63">
        <f>J1444-H1444</f>
        <v>0</v>
      </c>
      <c r="J1444" s="63">
        <f>ROUND(F1444*G1444,2)</f>
        <v>0</v>
      </c>
      <c r="K1444" s="63">
        <v>7.3999999999999999E-4</v>
      </c>
      <c r="L1444" s="63">
        <f>F1444*K1444</f>
        <v>7.3999999999999999E-4</v>
      </c>
      <c r="M1444" s="64" t="s">
        <v>1598</v>
      </c>
      <c r="N1444" s="63">
        <f>IF(M1444="5",I1444,0)</f>
        <v>0</v>
      </c>
      <c r="Y1444" s="63">
        <f>IF(AC1444=0,J1444,0)</f>
        <v>0</v>
      </c>
      <c r="Z1444" s="63">
        <f>IF(AC1444=15,J1444,0)</f>
        <v>0</v>
      </c>
      <c r="AA1444" s="63">
        <f>IF(AC1444=21,J1444,0)</f>
        <v>0</v>
      </c>
      <c r="AC1444" s="58">
        <v>21</v>
      </c>
      <c r="AD1444" s="58">
        <f>G1444*1</f>
        <v>0</v>
      </c>
      <c r="AE1444" s="58">
        <f>G1444*(1-1)</f>
        <v>0</v>
      </c>
      <c r="AL1444" s="58">
        <f>F1444*AD1444</f>
        <v>0</v>
      </c>
      <c r="AM1444" s="58">
        <f>F1444*AE1444</f>
        <v>0</v>
      </c>
      <c r="AN1444" s="59" t="s">
        <v>1617</v>
      </c>
      <c r="AO1444" s="59" t="s">
        <v>1631</v>
      </c>
      <c r="AP1444" s="47" t="s">
        <v>1645</v>
      </c>
    </row>
    <row r="1445" spans="1:42" x14ac:dyDescent="0.2">
      <c r="D1445" s="60" t="s">
        <v>1296</v>
      </c>
      <c r="F1445" s="61">
        <v>1</v>
      </c>
    </row>
    <row r="1446" spans="1:42" x14ac:dyDescent="0.2">
      <c r="A1446" s="55" t="s">
        <v>739</v>
      </c>
      <c r="B1446" s="55" t="s">
        <v>1179</v>
      </c>
      <c r="C1446" s="55" t="s">
        <v>1200</v>
      </c>
      <c r="D1446" s="55" t="s">
        <v>1300</v>
      </c>
      <c r="E1446" s="55" t="s">
        <v>1578</v>
      </c>
      <c r="F1446" s="56">
        <v>1</v>
      </c>
      <c r="G1446" s="56">
        <v>0</v>
      </c>
      <c r="H1446" s="56">
        <f>ROUND(F1446*AD1446,2)</f>
        <v>0</v>
      </c>
      <c r="I1446" s="56">
        <f>J1446-H1446</f>
        <v>0</v>
      </c>
      <c r="J1446" s="56">
        <f>ROUND(F1446*G1446,2)</f>
        <v>0</v>
      </c>
      <c r="K1446" s="56">
        <v>4.0000000000000001E-3</v>
      </c>
      <c r="L1446" s="56">
        <f>F1446*K1446</f>
        <v>4.0000000000000001E-3</v>
      </c>
      <c r="M1446" s="57" t="s">
        <v>7</v>
      </c>
      <c r="N1446" s="56">
        <f>IF(M1446="5",I1446,0)</f>
        <v>0</v>
      </c>
      <c r="Y1446" s="56">
        <f>IF(AC1446=0,J1446,0)</f>
        <v>0</v>
      </c>
      <c r="Z1446" s="56">
        <f>IF(AC1446=15,J1446,0)</f>
        <v>0</v>
      </c>
      <c r="AA1446" s="56">
        <f>IF(AC1446=21,J1446,0)</f>
        <v>0</v>
      </c>
      <c r="AC1446" s="58">
        <v>21</v>
      </c>
      <c r="AD1446" s="58">
        <f>G1446*0.62904717853839</f>
        <v>0</v>
      </c>
      <c r="AE1446" s="58">
        <f>G1446*(1-0.62904717853839)</f>
        <v>0</v>
      </c>
      <c r="AL1446" s="58">
        <f>F1446*AD1446</f>
        <v>0</v>
      </c>
      <c r="AM1446" s="58">
        <f>F1446*AE1446</f>
        <v>0</v>
      </c>
      <c r="AN1446" s="59" t="s">
        <v>1617</v>
      </c>
      <c r="AO1446" s="59" t="s">
        <v>1631</v>
      </c>
      <c r="AP1446" s="47" t="s">
        <v>1645</v>
      </c>
    </row>
    <row r="1447" spans="1:42" x14ac:dyDescent="0.2">
      <c r="D1447" s="60" t="s">
        <v>1296</v>
      </c>
      <c r="F1447" s="61">
        <v>1</v>
      </c>
    </row>
    <row r="1448" spans="1:42" x14ac:dyDescent="0.2">
      <c r="A1448" s="62" t="s">
        <v>740</v>
      </c>
      <c r="B1448" s="62" t="s">
        <v>1179</v>
      </c>
      <c r="C1448" s="62" t="s">
        <v>1201</v>
      </c>
      <c r="D1448" s="183" t="s">
        <v>1718</v>
      </c>
      <c r="E1448" s="62" t="s">
        <v>1577</v>
      </c>
      <c r="F1448" s="63">
        <v>1</v>
      </c>
      <c r="G1448" s="63">
        <v>0</v>
      </c>
      <c r="H1448" s="63">
        <f>ROUND(F1448*AD1448,2)</f>
        <v>0</v>
      </c>
      <c r="I1448" s="63">
        <f>J1448-H1448</f>
        <v>0</v>
      </c>
      <c r="J1448" s="63">
        <f>ROUND(F1448*G1448,2)</f>
        <v>0</v>
      </c>
      <c r="K1448" s="63">
        <v>1.4500000000000001E-2</v>
      </c>
      <c r="L1448" s="63">
        <f>F1448*K1448</f>
        <v>1.4500000000000001E-2</v>
      </c>
      <c r="M1448" s="64" t="s">
        <v>1598</v>
      </c>
      <c r="N1448" s="63">
        <f>IF(M1448="5",I1448,0)</f>
        <v>0</v>
      </c>
      <c r="Y1448" s="63">
        <f>IF(AC1448=0,J1448,0)</f>
        <v>0</v>
      </c>
      <c r="Z1448" s="63">
        <f>IF(AC1448=15,J1448,0)</f>
        <v>0</v>
      </c>
      <c r="AA1448" s="63">
        <f>IF(AC1448=21,J1448,0)</f>
        <v>0</v>
      </c>
      <c r="AC1448" s="58">
        <v>21</v>
      </c>
      <c r="AD1448" s="58">
        <f>G1448*1</f>
        <v>0</v>
      </c>
      <c r="AE1448" s="58">
        <f>G1448*(1-1)</f>
        <v>0</v>
      </c>
      <c r="AL1448" s="58">
        <f>F1448*AD1448</f>
        <v>0</v>
      </c>
      <c r="AM1448" s="58">
        <f>F1448*AE1448</f>
        <v>0</v>
      </c>
      <c r="AN1448" s="59" t="s">
        <v>1617</v>
      </c>
      <c r="AO1448" s="59" t="s">
        <v>1631</v>
      </c>
      <c r="AP1448" s="47" t="s">
        <v>1645</v>
      </c>
    </row>
    <row r="1449" spans="1:42" x14ac:dyDescent="0.2">
      <c r="D1449" s="60" t="s">
        <v>1296</v>
      </c>
      <c r="F1449" s="61">
        <v>1</v>
      </c>
    </row>
    <row r="1450" spans="1:42" x14ac:dyDescent="0.2">
      <c r="A1450" s="62" t="s">
        <v>741</v>
      </c>
      <c r="B1450" s="62" t="s">
        <v>1179</v>
      </c>
      <c r="C1450" s="62" t="s">
        <v>1202</v>
      </c>
      <c r="D1450" s="62" t="s">
        <v>1703</v>
      </c>
      <c r="E1450" s="62" t="s">
        <v>1577</v>
      </c>
      <c r="F1450" s="63">
        <v>1</v>
      </c>
      <c r="G1450" s="63">
        <v>0</v>
      </c>
      <c r="H1450" s="63">
        <f>ROUND(F1450*AD1450,2)</f>
        <v>0</v>
      </c>
      <c r="I1450" s="63">
        <f>J1450-H1450</f>
        <v>0</v>
      </c>
      <c r="J1450" s="63">
        <f>ROUND(F1450*G1450,2)</f>
        <v>0</v>
      </c>
      <c r="K1450" s="63">
        <v>1E-3</v>
      </c>
      <c r="L1450" s="63">
        <f>F1450*K1450</f>
        <v>1E-3</v>
      </c>
      <c r="M1450" s="64" t="s">
        <v>1598</v>
      </c>
      <c r="N1450" s="63">
        <f>IF(M1450="5",I1450,0)</f>
        <v>0</v>
      </c>
      <c r="Y1450" s="63">
        <f>IF(AC1450=0,J1450,0)</f>
        <v>0</v>
      </c>
      <c r="Z1450" s="63">
        <f>IF(AC1450=15,J1450,0)</f>
        <v>0</v>
      </c>
      <c r="AA1450" s="63">
        <f>IF(AC1450=21,J1450,0)</f>
        <v>0</v>
      </c>
      <c r="AC1450" s="58">
        <v>21</v>
      </c>
      <c r="AD1450" s="58">
        <f>G1450*1</f>
        <v>0</v>
      </c>
      <c r="AE1450" s="58">
        <f>G1450*(1-1)</f>
        <v>0</v>
      </c>
      <c r="AL1450" s="58">
        <f>F1450*AD1450</f>
        <v>0</v>
      </c>
      <c r="AM1450" s="58">
        <f>F1450*AE1450</f>
        <v>0</v>
      </c>
      <c r="AN1450" s="59" t="s">
        <v>1617</v>
      </c>
      <c r="AO1450" s="59" t="s">
        <v>1631</v>
      </c>
      <c r="AP1450" s="47" t="s">
        <v>1645</v>
      </c>
    </row>
    <row r="1451" spans="1:42" x14ac:dyDescent="0.2">
      <c r="D1451" s="60" t="s">
        <v>1296</v>
      </c>
      <c r="F1451" s="61">
        <v>1</v>
      </c>
    </row>
    <row r="1452" spans="1:42" x14ac:dyDescent="0.2">
      <c r="A1452" s="55" t="s">
        <v>742</v>
      </c>
      <c r="B1452" s="55" t="s">
        <v>1179</v>
      </c>
      <c r="C1452" s="55" t="s">
        <v>1262</v>
      </c>
      <c r="D1452" s="55" t="s">
        <v>1381</v>
      </c>
      <c r="E1452" s="55" t="s">
        <v>1578</v>
      </c>
      <c r="F1452" s="56">
        <v>1</v>
      </c>
      <c r="G1452" s="56">
        <v>0</v>
      </c>
      <c r="H1452" s="56">
        <f>ROUND(F1452*AD1452,2)</f>
        <v>0</v>
      </c>
      <c r="I1452" s="56">
        <f>J1452-H1452</f>
        <v>0</v>
      </c>
      <c r="J1452" s="56">
        <f>ROUND(F1452*G1452,2)</f>
        <v>0</v>
      </c>
      <c r="K1452" s="56">
        <v>1.7000000000000001E-4</v>
      </c>
      <c r="L1452" s="56">
        <f>F1452*K1452</f>
        <v>1.7000000000000001E-4</v>
      </c>
      <c r="M1452" s="57" t="s">
        <v>7</v>
      </c>
      <c r="N1452" s="56">
        <f>IF(M1452="5",I1452,0)</f>
        <v>0</v>
      </c>
      <c r="Y1452" s="56">
        <f>IF(AC1452=0,J1452,0)</f>
        <v>0</v>
      </c>
      <c r="Z1452" s="56">
        <f>IF(AC1452=15,J1452,0)</f>
        <v>0</v>
      </c>
      <c r="AA1452" s="56">
        <f>IF(AC1452=21,J1452,0)</f>
        <v>0</v>
      </c>
      <c r="AC1452" s="58">
        <v>21</v>
      </c>
      <c r="AD1452" s="58">
        <f>G1452*0.503959731543624</f>
        <v>0</v>
      </c>
      <c r="AE1452" s="58">
        <f>G1452*(1-0.503959731543624)</f>
        <v>0</v>
      </c>
      <c r="AL1452" s="58">
        <f>F1452*AD1452</f>
        <v>0</v>
      </c>
      <c r="AM1452" s="58">
        <f>F1452*AE1452</f>
        <v>0</v>
      </c>
      <c r="AN1452" s="59" t="s">
        <v>1617</v>
      </c>
      <c r="AO1452" s="59" t="s">
        <v>1631</v>
      </c>
      <c r="AP1452" s="47" t="s">
        <v>1645</v>
      </c>
    </row>
    <row r="1453" spans="1:42" x14ac:dyDescent="0.2">
      <c r="D1453" s="60" t="s">
        <v>1296</v>
      </c>
      <c r="F1453" s="61">
        <v>1</v>
      </c>
    </row>
    <row r="1454" spans="1:42" x14ac:dyDescent="0.2">
      <c r="A1454" s="55" t="s">
        <v>743</v>
      </c>
      <c r="B1454" s="55" t="s">
        <v>1179</v>
      </c>
      <c r="C1454" s="55" t="s">
        <v>1263</v>
      </c>
      <c r="D1454" s="184" t="s">
        <v>1719</v>
      </c>
      <c r="E1454" s="55" t="s">
        <v>1579</v>
      </c>
      <c r="F1454" s="56">
        <v>0.65</v>
      </c>
      <c r="G1454" s="56">
        <v>0</v>
      </c>
      <c r="H1454" s="56">
        <f>ROUND(F1454*AD1454,2)</f>
        <v>0</v>
      </c>
      <c r="I1454" s="56">
        <f>J1454-H1454</f>
        <v>0</v>
      </c>
      <c r="J1454" s="56">
        <f>ROUND(F1454*G1454,2)</f>
        <v>0</v>
      </c>
      <c r="K1454" s="56">
        <v>8.9999999999999993E-3</v>
      </c>
      <c r="L1454" s="56">
        <f>F1454*K1454</f>
        <v>5.8500000000000002E-3</v>
      </c>
      <c r="M1454" s="57" t="s">
        <v>7</v>
      </c>
      <c r="N1454" s="56">
        <f>IF(M1454="5",I1454,0)</f>
        <v>0</v>
      </c>
      <c r="Y1454" s="56">
        <f>IF(AC1454=0,J1454,0)</f>
        <v>0</v>
      </c>
      <c r="Z1454" s="56">
        <f>IF(AC1454=15,J1454,0)</f>
        <v>0</v>
      </c>
      <c r="AA1454" s="56">
        <f>IF(AC1454=21,J1454,0)</f>
        <v>0</v>
      </c>
      <c r="AC1454" s="58">
        <v>21</v>
      </c>
      <c r="AD1454" s="58">
        <f>G1454*1</f>
        <v>0</v>
      </c>
      <c r="AE1454" s="58">
        <f>G1454*(1-1)</f>
        <v>0</v>
      </c>
      <c r="AL1454" s="58">
        <f>F1454*AD1454</f>
        <v>0</v>
      </c>
      <c r="AM1454" s="58">
        <f>F1454*AE1454</f>
        <v>0</v>
      </c>
      <c r="AN1454" s="59" t="s">
        <v>1617</v>
      </c>
      <c r="AO1454" s="59" t="s">
        <v>1631</v>
      </c>
      <c r="AP1454" s="47" t="s">
        <v>1645</v>
      </c>
    </row>
    <row r="1455" spans="1:42" x14ac:dyDescent="0.2">
      <c r="D1455" s="60" t="s">
        <v>1351</v>
      </c>
      <c r="F1455" s="61">
        <v>0.65</v>
      </c>
    </row>
    <row r="1456" spans="1:42" x14ac:dyDescent="0.2">
      <c r="A1456" s="55" t="s">
        <v>744</v>
      </c>
      <c r="B1456" s="55" t="s">
        <v>1179</v>
      </c>
      <c r="C1456" s="55" t="s">
        <v>1264</v>
      </c>
      <c r="D1456" s="55" t="s">
        <v>1704</v>
      </c>
      <c r="E1456" s="55" t="s">
        <v>1577</v>
      </c>
      <c r="F1456" s="56">
        <v>1</v>
      </c>
      <c r="G1456" s="56">
        <v>0</v>
      </c>
      <c r="H1456" s="56">
        <f>ROUND(F1456*AD1456,2)</f>
        <v>0</v>
      </c>
      <c r="I1456" s="56">
        <f>J1456-H1456</f>
        <v>0</v>
      </c>
      <c r="J1456" s="56">
        <f>ROUND(F1456*G1456,2)</f>
        <v>0</v>
      </c>
      <c r="K1456" s="56">
        <v>7.0000000000000001E-3</v>
      </c>
      <c r="L1456" s="56">
        <f>F1456*K1456</f>
        <v>7.0000000000000001E-3</v>
      </c>
      <c r="M1456" s="57" t="s">
        <v>7</v>
      </c>
      <c r="N1456" s="56">
        <f>IF(M1456="5",I1456,0)</f>
        <v>0</v>
      </c>
      <c r="Y1456" s="56">
        <f>IF(AC1456=0,J1456,0)</f>
        <v>0</v>
      </c>
      <c r="Z1456" s="56">
        <f>IF(AC1456=15,J1456,0)</f>
        <v>0</v>
      </c>
      <c r="AA1456" s="56">
        <f>IF(AC1456=21,J1456,0)</f>
        <v>0</v>
      </c>
      <c r="AC1456" s="58">
        <v>21</v>
      </c>
      <c r="AD1456" s="58">
        <f>G1456*1</f>
        <v>0</v>
      </c>
      <c r="AE1456" s="58">
        <f>G1456*(1-1)</f>
        <v>0</v>
      </c>
      <c r="AL1456" s="58">
        <f>F1456*AD1456</f>
        <v>0</v>
      </c>
      <c r="AM1456" s="58">
        <f>F1456*AE1456</f>
        <v>0</v>
      </c>
      <c r="AN1456" s="59" t="s">
        <v>1617</v>
      </c>
      <c r="AO1456" s="59" t="s">
        <v>1631</v>
      </c>
      <c r="AP1456" s="47" t="s">
        <v>1645</v>
      </c>
    </row>
    <row r="1457" spans="1:42" x14ac:dyDescent="0.2">
      <c r="D1457" s="60" t="s">
        <v>1296</v>
      </c>
      <c r="F1457" s="61">
        <v>1</v>
      </c>
    </row>
    <row r="1458" spans="1:42" x14ac:dyDescent="0.2">
      <c r="A1458" s="55" t="s">
        <v>745</v>
      </c>
      <c r="B1458" s="55" t="s">
        <v>1179</v>
      </c>
      <c r="C1458" s="55" t="s">
        <v>1266</v>
      </c>
      <c r="D1458" s="186" t="s">
        <v>1721</v>
      </c>
      <c r="E1458" s="55" t="s">
        <v>1577</v>
      </c>
      <c r="F1458" s="56">
        <v>1</v>
      </c>
      <c r="G1458" s="56">
        <v>0</v>
      </c>
      <c r="H1458" s="56">
        <f>ROUND(F1458*AD1458,2)</f>
        <v>0</v>
      </c>
      <c r="I1458" s="56">
        <f>J1458-H1458</f>
        <v>0</v>
      </c>
      <c r="J1458" s="56">
        <f>ROUND(F1458*G1458,2)</f>
        <v>0</v>
      </c>
      <c r="K1458" s="56">
        <v>1.1000000000000001E-3</v>
      </c>
      <c r="L1458" s="56">
        <f>F1458*K1458</f>
        <v>1.1000000000000001E-3</v>
      </c>
      <c r="M1458" s="57" t="s">
        <v>7</v>
      </c>
      <c r="N1458" s="56">
        <f>IF(M1458="5",I1458,0)</f>
        <v>0</v>
      </c>
      <c r="Y1458" s="56">
        <f>IF(AC1458=0,J1458,0)</f>
        <v>0</v>
      </c>
      <c r="Z1458" s="56">
        <f>IF(AC1458=15,J1458,0)</f>
        <v>0</v>
      </c>
      <c r="AA1458" s="56">
        <f>IF(AC1458=21,J1458,0)</f>
        <v>0</v>
      </c>
      <c r="AC1458" s="58">
        <v>21</v>
      </c>
      <c r="AD1458" s="58">
        <f>G1458*1</f>
        <v>0</v>
      </c>
      <c r="AE1458" s="58">
        <f>G1458*(1-1)</f>
        <v>0</v>
      </c>
      <c r="AL1458" s="58">
        <f>F1458*AD1458</f>
        <v>0</v>
      </c>
      <c r="AM1458" s="58">
        <f>F1458*AE1458</f>
        <v>0</v>
      </c>
      <c r="AN1458" s="59" t="s">
        <v>1617</v>
      </c>
      <c r="AO1458" s="59" t="s">
        <v>1631</v>
      </c>
      <c r="AP1458" s="47" t="s">
        <v>1645</v>
      </c>
    </row>
    <row r="1459" spans="1:42" x14ac:dyDescent="0.2">
      <c r="D1459" s="60" t="s">
        <v>1296</v>
      </c>
      <c r="F1459" s="61">
        <v>1</v>
      </c>
    </row>
    <row r="1460" spans="1:42" x14ac:dyDescent="0.2">
      <c r="A1460" s="55" t="s">
        <v>746</v>
      </c>
      <c r="B1460" s="55" t="s">
        <v>1179</v>
      </c>
      <c r="C1460" s="55" t="s">
        <v>1265</v>
      </c>
      <c r="D1460" s="185" t="s">
        <v>1720</v>
      </c>
      <c r="E1460" s="55" t="s">
        <v>1577</v>
      </c>
      <c r="F1460" s="56">
        <v>1</v>
      </c>
      <c r="G1460" s="56">
        <v>0</v>
      </c>
      <c r="H1460" s="56">
        <f>ROUND(F1460*AD1460,2)</f>
        <v>0</v>
      </c>
      <c r="I1460" s="56">
        <f>J1460-H1460</f>
        <v>0</v>
      </c>
      <c r="J1460" s="56">
        <f>ROUND(F1460*G1460,2)</f>
        <v>0</v>
      </c>
      <c r="K1460" s="56">
        <v>2.7999999999999998E-4</v>
      </c>
      <c r="L1460" s="56">
        <f>F1460*K1460</f>
        <v>2.7999999999999998E-4</v>
      </c>
      <c r="M1460" s="57" t="s">
        <v>7</v>
      </c>
      <c r="N1460" s="56">
        <f>IF(M1460="5",I1460,0)</f>
        <v>0</v>
      </c>
      <c r="Y1460" s="56">
        <f>IF(AC1460=0,J1460,0)</f>
        <v>0</v>
      </c>
      <c r="Z1460" s="56">
        <f>IF(AC1460=15,J1460,0)</f>
        <v>0</v>
      </c>
      <c r="AA1460" s="56">
        <f>IF(AC1460=21,J1460,0)</f>
        <v>0</v>
      </c>
      <c r="AC1460" s="58">
        <v>21</v>
      </c>
      <c r="AD1460" s="58">
        <f>G1460*1</f>
        <v>0</v>
      </c>
      <c r="AE1460" s="58">
        <f>G1460*(1-1)</f>
        <v>0</v>
      </c>
      <c r="AL1460" s="58">
        <f>F1460*AD1460</f>
        <v>0</v>
      </c>
      <c r="AM1460" s="58">
        <f>F1460*AE1460</f>
        <v>0</v>
      </c>
      <c r="AN1460" s="59" t="s">
        <v>1617</v>
      </c>
      <c r="AO1460" s="59" t="s">
        <v>1631</v>
      </c>
      <c r="AP1460" s="47" t="s">
        <v>1645</v>
      </c>
    </row>
    <row r="1461" spans="1:42" x14ac:dyDescent="0.2">
      <c r="D1461" s="60" t="s">
        <v>1296</v>
      </c>
      <c r="F1461" s="61">
        <v>1</v>
      </c>
    </row>
    <row r="1462" spans="1:42" x14ac:dyDescent="0.2">
      <c r="A1462" s="55" t="s">
        <v>747</v>
      </c>
      <c r="B1462" s="55" t="s">
        <v>1179</v>
      </c>
      <c r="C1462" s="55" t="s">
        <v>1267</v>
      </c>
      <c r="D1462" s="55" t="s">
        <v>1383</v>
      </c>
      <c r="E1462" s="55" t="s">
        <v>1577</v>
      </c>
      <c r="F1462" s="56">
        <v>1</v>
      </c>
      <c r="G1462" s="56">
        <v>0</v>
      </c>
      <c r="H1462" s="56">
        <f>ROUND(F1462*AD1462,2)</f>
        <v>0</v>
      </c>
      <c r="I1462" s="56">
        <f>J1462-H1462</f>
        <v>0</v>
      </c>
      <c r="J1462" s="56">
        <f>ROUND(F1462*G1462,2)</f>
        <v>0</v>
      </c>
      <c r="K1462" s="56">
        <v>1.2999999999999999E-4</v>
      </c>
      <c r="L1462" s="56">
        <f>F1462*K1462</f>
        <v>1.2999999999999999E-4</v>
      </c>
      <c r="M1462" s="57" t="s">
        <v>7</v>
      </c>
      <c r="N1462" s="56">
        <f>IF(M1462="5",I1462,0)</f>
        <v>0</v>
      </c>
      <c r="Y1462" s="56">
        <f>IF(AC1462=0,J1462,0)</f>
        <v>0</v>
      </c>
      <c r="Z1462" s="56">
        <f>IF(AC1462=15,J1462,0)</f>
        <v>0</v>
      </c>
      <c r="AA1462" s="56">
        <f>IF(AC1462=21,J1462,0)</f>
        <v>0</v>
      </c>
      <c r="AC1462" s="58">
        <v>21</v>
      </c>
      <c r="AD1462" s="58">
        <f>G1462*0.234411764705882</f>
        <v>0</v>
      </c>
      <c r="AE1462" s="58">
        <f>G1462*(1-0.234411764705882)</f>
        <v>0</v>
      </c>
      <c r="AL1462" s="58">
        <f>F1462*AD1462</f>
        <v>0</v>
      </c>
      <c r="AM1462" s="58">
        <f>F1462*AE1462</f>
        <v>0</v>
      </c>
      <c r="AN1462" s="59" t="s">
        <v>1617</v>
      </c>
      <c r="AO1462" s="59" t="s">
        <v>1631</v>
      </c>
      <c r="AP1462" s="47" t="s">
        <v>1645</v>
      </c>
    </row>
    <row r="1463" spans="1:42" x14ac:dyDescent="0.2">
      <c r="D1463" s="60" t="s">
        <v>1296</v>
      </c>
      <c r="F1463" s="61">
        <v>1</v>
      </c>
    </row>
    <row r="1464" spans="1:42" x14ac:dyDescent="0.2">
      <c r="A1464" s="55" t="s">
        <v>748</v>
      </c>
      <c r="B1464" s="55" t="s">
        <v>1179</v>
      </c>
      <c r="C1464" s="55" t="s">
        <v>1268</v>
      </c>
      <c r="D1464" s="187" t="s">
        <v>1722</v>
      </c>
      <c r="E1464" s="55" t="s">
        <v>1577</v>
      </c>
      <c r="F1464" s="56">
        <v>1</v>
      </c>
      <c r="G1464" s="56">
        <v>0</v>
      </c>
      <c r="H1464" s="56">
        <f>ROUND(F1464*AD1464,2)</f>
        <v>0</v>
      </c>
      <c r="I1464" s="56">
        <f>J1464-H1464</f>
        <v>0</v>
      </c>
      <c r="J1464" s="56">
        <f>ROUND(F1464*G1464,2)</f>
        <v>0</v>
      </c>
      <c r="K1464" s="56">
        <v>6.9999999999999999E-4</v>
      </c>
      <c r="L1464" s="56">
        <f>F1464*K1464</f>
        <v>6.9999999999999999E-4</v>
      </c>
      <c r="M1464" s="57" t="s">
        <v>7</v>
      </c>
      <c r="N1464" s="56">
        <f>IF(M1464="5",I1464,0)</f>
        <v>0</v>
      </c>
      <c r="Y1464" s="56">
        <f>IF(AC1464=0,J1464,0)</f>
        <v>0</v>
      </c>
      <c r="Z1464" s="56">
        <f>IF(AC1464=15,J1464,0)</f>
        <v>0</v>
      </c>
      <c r="AA1464" s="56">
        <f>IF(AC1464=21,J1464,0)</f>
        <v>0</v>
      </c>
      <c r="AC1464" s="58">
        <v>21</v>
      </c>
      <c r="AD1464" s="58">
        <f>G1464*1</f>
        <v>0</v>
      </c>
      <c r="AE1464" s="58">
        <f>G1464*(1-1)</f>
        <v>0</v>
      </c>
      <c r="AL1464" s="58">
        <f>F1464*AD1464</f>
        <v>0</v>
      </c>
      <c r="AM1464" s="58">
        <f>F1464*AE1464</f>
        <v>0</v>
      </c>
      <c r="AN1464" s="59" t="s">
        <v>1617</v>
      </c>
      <c r="AO1464" s="59" t="s">
        <v>1631</v>
      </c>
      <c r="AP1464" s="47" t="s">
        <v>1645</v>
      </c>
    </row>
    <row r="1465" spans="1:42" x14ac:dyDescent="0.2">
      <c r="D1465" s="60" t="s">
        <v>1296</v>
      </c>
      <c r="F1465" s="61">
        <v>1</v>
      </c>
    </row>
    <row r="1466" spans="1:42" x14ac:dyDescent="0.2">
      <c r="A1466" s="55" t="s">
        <v>749</v>
      </c>
      <c r="B1466" s="55" t="s">
        <v>1179</v>
      </c>
      <c r="C1466" s="55" t="s">
        <v>1209</v>
      </c>
      <c r="D1466" s="55" t="s">
        <v>1301</v>
      </c>
      <c r="E1466" s="55" t="s">
        <v>1575</v>
      </c>
      <c r="F1466" s="56">
        <v>0.05</v>
      </c>
      <c r="G1466" s="56">
        <v>0</v>
      </c>
      <c r="H1466" s="56">
        <f>ROUND(F1466*AD1466,2)</f>
        <v>0</v>
      </c>
      <c r="I1466" s="56">
        <f>J1466-H1466</f>
        <v>0</v>
      </c>
      <c r="J1466" s="56">
        <f>ROUND(F1466*G1466,2)</f>
        <v>0</v>
      </c>
      <c r="K1466" s="56">
        <v>0</v>
      </c>
      <c r="L1466" s="56">
        <f>F1466*K1466</f>
        <v>0</v>
      </c>
      <c r="M1466" s="57" t="s">
        <v>11</v>
      </c>
      <c r="N1466" s="56">
        <f>IF(M1466="5",I1466,0)</f>
        <v>0</v>
      </c>
      <c r="Y1466" s="56">
        <f>IF(AC1466=0,J1466,0)</f>
        <v>0</v>
      </c>
      <c r="Z1466" s="56">
        <f>IF(AC1466=15,J1466,0)</f>
        <v>0</v>
      </c>
      <c r="AA1466" s="56">
        <f>IF(AC1466=21,J1466,0)</f>
        <v>0</v>
      </c>
      <c r="AC1466" s="58">
        <v>21</v>
      </c>
      <c r="AD1466" s="58">
        <f>G1466*0</f>
        <v>0</v>
      </c>
      <c r="AE1466" s="58">
        <f>G1466*(1-0)</f>
        <v>0</v>
      </c>
      <c r="AL1466" s="58">
        <f>F1466*AD1466</f>
        <v>0</v>
      </c>
      <c r="AM1466" s="58">
        <f>F1466*AE1466</f>
        <v>0</v>
      </c>
      <c r="AN1466" s="59" t="s">
        <v>1617</v>
      </c>
      <c r="AO1466" s="59" t="s">
        <v>1631</v>
      </c>
      <c r="AP1466" s="47" t="s">
        <v>1645</v>
      </c>
    </row>
    <row r="1467" spans="1:42" x14ac:dyDescent="0.2">
      <c r="D1467" s="60" t="s">
        <v>1504</v>
      </c>
      <c r="F1467" s="61">
        <v>0.05</v>
      </c>
    </row>
    <row r="1468" spans="1:42" x14ac:dyDescent="0.2">
      <c r="A1468" s="52"/>
      <c r="B1468" s="53" t="s">
        <v>1179</v>
      </c>
      <c r="C1468" s="53" t="s">
        <v>765</v>
      </c>
      <c r="D1468" s="248" t="s">
        <v>1304</v>
      </c>
      <c r="E1468" s="249"/>
      <c r="F1468" s="249"/>
      <c r="G1468" s="249"/>
      <c r="H1468" s="54">
        <f>SUM(H1469:H1475)</f>
        <v>0</v>
      </c>
      <c r="I1468" s="54">
        <f>SUM(I1469:I1475)</f>
        <v>0</v>
      </c>
      <c r="J1468" s="54">
        <f>H1468+I1468</f>
        <v>0</v>
      </c>
      <c r="K1468" s="47"/>
      <c r="L1468" s="54">
        <f>SUM(L1469:L1475)</f>
        <v>5.6483999999999999E-2</v>
      </c>
      <c r="O1468" s="54">
        <f>IF(P1468="PR",J1468,SUM(N1469:N1475))</f>
        <v>0</v>
      </c>
      <c r="P1468" s="47" t="s">
        <v>1602</v>
      </c>
      <c r="Q1468" s="54">
        <f>IF(P1468="HS",H1468,0)</f>
        <v>0</v>
      </c>
      <c r="R1468" s="54">
        <f>IF(P1468="HS",I1468-O1468,0)</f>
        <v>0</v>
      </c>
      <c r="S1468" s="54">
        <f>IF(P1468="PS",H1468,0)</f>
        <v>0</v>
      </c>
      <c r="T1468" s="54">
        <f>IF(P1468="PS",I1468-O1468,0)</f>
        <v>0</v>
      </c>
      <c r="U1468" s="54">
        <f>IF(P1468="MP",H1468,0)</f>
        <v>0</v>
      </c>
      <c r="V1468" s="54">
        <f>IF(P1468="MP",I1468-O1468,0)</f>
        <v>0</v>
      </c>
      <c r="W1468" s="54">
        <f>IF(P1468="OM",H1468,0)</f>
        <v>0</v>
      </c>
      <c r="X1468" s="47" t="s">
        <v>1179</v>
      </c>
      <c r="AH1468" s="54">
        <f>SUM(Y1469:Y1475)</f>
        <v>0</v>
      </c>
      <c r="AI1468" s="54">
        <f>SUM(Z1469:Z1475)</f>
        <v>0</v>
      </c>
      <c r="AJ1468" s="54">
        <f>SUM(AA1469:AA1475)</f>
        <v>0</v>
      </c>
    </row>
    <row r="1469" spans="1:42" x14ac:dyDescent="0.2">
      <c r="A1469" s="55" t="s">
        <v>750</v>
      </c>
      <c r="B1469" s="55" t="s">
        <v>1179</v>
      </c>
      <c r="C1469" s="55" t="s">
        <v>1210</v>
      </c>
      <c r="D1469" s="188" t="s">
        <v>1723</v>
      </c>
      <c r="E1469" s="55" t="s">
        <v>1574</v>
      </c>
      <c r="F1469" s="56">
        <v>2.68</v>
      </c>
      <c r="G1469" s="56">
        <v>0</v>
      </c>
      <c r="H1469" s="56">
        <f>ROUND(F1469*AD1469,2)</f>
        <v>0</v>
      </c>
      <c r="I1469" s="56">
        <f>J1469-H1469</f>
        <v>0</v>
      </c>
      <c r="J1469" s="56">
        <f>ROUND(F1469*G1469,2)</f>
        <v>0</v>
      </c>
      <c r="K1469" s="56">
        <v>3.5000000000000001E-3</v>
      </c>
      <c r="L1469" s="56">
        <f>F1469*K1469</f>
        <v>9.3800000000000012E-3</v>
      </c>
      <c r="M1469" s="57" t="s">
        <v>7</v>
      </c>
      <c r="N1469" s="56">
        <f>IF(M1469="5",I1469,0)</f>
        <v>0</v>
      </c>
      <c r="Y1469" s="56">
        <f>IF(AC1469=0,J1469,0)</f>
        <v>0</v>
      </c>
      <c r="Z1469" s="56">
        <f>IF(AC1469=15,J1469,0)</f>
        <v>0</v>
      </c>
      <c r="AA1469" s="56">
        <f>IF(AC1469=21,J1469,0)</f>
        <v>0</v>
      </c>
      <c r="AC1469" s="58">
        <v>21</v>
      </c>
      <c r="AD1469" s="58">
        <f>G1469*0.372054263565891</f>
        <v>0</v>
      </c>
      <c r="AE1469" s="58">
        <f>G1469*(1-0.372054263565891)</f>
        <v>0</v>
      </c>
      <c r="AL1469" s="58">
        <f>F1469*AD1469</f>
        <v>0</v>
      </c>
      <c r="AM1469" s="58">
        <f>F1469*AE1469</f>
        <v>0</v>
      </c>
      <c r="AN1469" s="59" t="s">
        <v>1618</v>
      </c>
      <c r="AO1469" s="59" t="s">
        <v>1632</v>
      </c>
      <c r="AP1469" s="47" t="s">
        <v>1645</v>
      </c>
    </row>
    <row r="1470" spans="1:42" x14ac:dyDescent="0.2">
      <c r="D1470" s="60" t="s">
        <v>1495</v>
      </c>
      <c r="F1470" s="61">
        <v>2.68</v>
      </c>
    </row>
    <row r="1471" spans="1:42" x14ac:dyDescent="0.2">
      <c r="A1471" s="55" t="s">
        <v>751</v>
      </c>
      <c r="B1471" s="55" t="s">
        <v>1179</v>
      </c>
      <c r="C1471" s="55" t="s">
        <v>1211</v>
      </c>
      <c r="D1471" s="55" t="s">
        <v>1306</v>
      </c>
      <c r="E1471" s="55" t="s">
        <v>1574</v>
      </c>
      <c r="F1471" s="56">
        <v>2.68</v>
      </c>
      <c r="G1471" s="56">
        <v>0</v>
      </c>
      <c r="H1471" s="56">
        <f>ROUND(F1471*AD1471,2)</f>
        <v>0</v>
      </c>
      <c r="I1471" s="56">
        <f>J1471-H1471</f>
        <v>0</v>
      </c>
      <c r="J1471" s="56">
        <f>ROUND(F1471*G1471,2)</f>
        <v>0</v>
      </c>
      <c r="K1471" s="56">
        <v>8.0000000000000004E-4</v>
      </c>
      <c r="L1471" s="56">
        <f>F1471*K1471</f>
        <v>2.1440000000000001E-3</v>
      </c>
      <c r="M1471" s="57" t="s">
        <v>7</v>
      </c>
      <c r="N1471" s="56">
        <f>IF(M1471="5",I1471,0)</f>
        <v>0</v>
      </c>
      <c r="Y1471" s="56">
        <f>IF(AC1471=0,J1471,0)</f>
        <v>0</v>
      </c>
      <c r="Z1471" s="56">
        <f>IF(AC1471=15,J1471,0)</f>
        <v>0</v>
      </c>
      <c r="AA1471" s="56">
        <f>IF(AC1471=21,J1471,0)</f>
        <v>0</v>
      </c>
      <c r="AC1471" s="58">
        <v>21</v>
      </c>
      <c r="AD1471" s="58">
        <f>G1471*1</f>
        <v>0</v>
      </c>
      <c r="AE1471" s="58">
        <f>G1471*(1-1)</f>
        <v>0</v>
      </c>
      <c r="AL1471" s="58">
        <f>F1471*AD1471</f>
        <v>0</v>
      </c>
      <c r="AM1471" s="58">
        <f>F1471*AE1471</f>
        <v>0</v>
      </c>
      <c r="AN1471" s="59" t="s">
        <v>1618</v>
      </c>
      <c r="AO1471" s="59" t="s">
        <v>1632</v>
      </c>
      <c r="AP1471" s="47" t="s">
        <v>1645</v>
      </c>
    </row>
    <row r="1472" spans="1:42" x14ac:dyDescent="0.2">
      <c r="D1472" s="60" t="s">
        <v>1472</v>
      </c>
      <c r="F1472" s="61">
        <v>2.68</v>
      </c>
    </row>
    <row r="1473" spans="1:42" x14ac:dyDescent="0.2">
      <c r="A1473" s="62" t="s">
        <v>752</v>
      </c>
      <c r="B1473" s="62" t="s">
        <v>1179</v>
      </c>
      <c r="C1473" s="62" t="s">
        <v>1212</v>
      </c>
      <c r="D1473" s="189" t="s">
        <v>1724</v>
      </c>
      <c r="E1473" s="62" t="s">
        <v>1574</v>
      </c>
      <c r="F1473" s="63">
        <v>2.81</v>
      </c>
      <c r="G1473" s="63">
        <v>0</v>
      </c>
      <c r="H1473" s="63">
        <f>ROUND(F1473*AD1473,2)</f>
        <v>0</v>
      </c>
      <c r="I1473" s="63">
        <f>J1473-H1473</f>
        <v>0</v>
      </c>
      <c r="J1473" s="63">
        <f>ROUND(F1473*G1473,2)</f>
        <v>0</v>
      </c>
      <c r="K1473" s="63">
        <v>1.6E-2</v>
      </c>
      <c r="L1473" s="63">
        <f>F1473*K1473</f>
        <v>4.496E-2</v>
      </c>
      <c r="M1473" s="64" t="s">
        <v>1598</v>
      </c>
      <c r="N1473" s="63">
        <f>IF(M1473="5",I1473,0)</f>
        <v>0</v>
      </c>
      <c r="Y1473" s="63">
        <f>IF(AC1473=0,J1473,0)</f>
        <v>0</v>
      </c>
      <c r="Z1473" s="63">
        <f>IF(AC1473=15,J1473,0)</f>
        <v>0</v>
      </c>
      <c r="AA1473" s="63">
        <f>IF(AC1473=21,J1473,0)</f>
        <v>0</v>
      </c>
      <c r="AC1473" s="58">
        <v>21</v>
      </c>
      <c r="AD1473" s="58">
        <f>G1473*1</f>
        <v>0</v>
      </c>
      <c r="AE1473" s="58">
        <f>G1473*(1-1)</f>
        <v>0</v>
      </c>
      <c r="AL1473" s="58">
        <f>F1473*AD1473</f>
        <v>0</v>
      </c>
      <c r="AM1473" s="58">
        <f>F1473*AE1473</f>
        <v>0</v>
      </c>
      <c r="AN1473" s="59" t="s">
        <v>1618</v>
      </c>
      <c r="AO1473" s="59" t="s">
        <v>1632</v>
      </c>
      <c r="AP1473" s="47" t="s">
        <v>1645</v>
      </c>
    </row>
    <row r="1474" spans="1:42" x14ac:dyDescent="0.2">
      <c r="D1474" s="60" t="s">
        <v>1480</v>
      </c>
      <c r="F1474" s="61">
        <v>2.81</v>
      </c>
    </row>
    <row r="1475" spans="1:42" x14ac:dyDescent="0.2">
      <c r="A1475" s="55" t="s">
        <v>753</v>
      </c>
      <c r="B1475" s="55" t="s">
        <v>1179</v>
      </c>
      <c r="C1475" s="55" t="s">
        <v>1213</v>
      </c>
      <c r="D1475" s="55" t="s">
        <v>1308</v>
      </c>
      <c r="E1475" s="55" t="s">
        <v>1575</v>
      </c>
      <c r="F1475" s="56">
        <v>0.06</v>
      </c>
      <c r="G1475" s="56">
        <v>0</v>
      </c>
      <c r="H1475" s="56">
        <f>ROUND(F1475*AD1475,2)</f>
        <v>0</v>
      </c>
      <c r="I1475" s="56">
        <f>J1475-H1475</f>
        <v>0</v>
      </c>
      <c r="J1475" s="56">
        <f>ROUND(F1475*G1475,2)</f>
        <v>0</v>
      </c>
      <c r="K1475" s="56">
        <v>0</v>
      </c>
      <c r="L1475" s="56">
        <f>F1475*K1475</f>
        <v>0</v>
      </c>
      <c r="M1475" s="57" t="s">
        <v>11</v>
      </c>
      <c r="N1475" s="56">
        <f>IF(M1475="5",I1475,0)</f>
        <v>0</v>
      </c>
      <c r="Y1475" s="56">
        <f>IF(AC1475=0,J1475,0)</f>
        <v>0</v>
      </c>
      <c r="Z1475" s="56">
        <f>IF(AC1475=15,J1475,0)</f>
        <v>0</v>
      </c>
      <c r="AA1475" s="56">
        <f>IF(AC1475=21,J1475,0)</f>
        <v>0</v>
      </c>
      <c r="AC1475" s="58">
        <v>21</v>
      </c>
      <c r="AD1475" s="58">
        <f>G1475*0</f>
        <v>0</v>
      </c>
      <c r="AE1475" s="58">
        <f>G1475*(1-0)</f>
        <v>0</v>
      </c>
      <c r="AL1475" s="58">
        <f>F1475*AD1475</f>
        <v>0</v>
      </c>
      <c r="AM1475" s="58">
        <f>F1475*AE1475</f>
        <v>0</v>
      </c>
      <c r="AN1475" s="59" t="s">
        <v>1618</v>
      </c>
      <c r="AO1475" s="59" t="s">
        <v>1632</v>
      </c>
      <c r="AP1475" s="47" t="s">
        <v>1645</v>
      </c>
    </row>
    <row r="1476" spans="1:42" x14ac:dyDescent="0.2">
      <c r="D1476" s="60" t="s">
        <v>1496</v>
      </c>
      <c r="F1476" s="61">
        <v>0.06</v>
      </c>
    </row>
    <row r="1477" spans="1:42" x14ac:dyDescent="0.2">
      <c r="A1477" s="52"/>
      <c r="B1477" s="53" t="s">
        <v>1179</v>
      </c>
      <c r="C1477" s="53" t="s">
        <v>775</v>
      </c>
      <c r="D1477" s="248" t="s">
        <v>1310</v>
      </c>
      <c r="E1477" s="249"/>
      <c r="F1477" s="249"/>
      <c r="G1477" s="249"/>
      <c r="H1477" s="54">
        <f>SUM(H1478:H1498)</f>
        <v>0</v>
      </c>
      <c r="I1477" s="54">
        <f>SUM(I1478:I1498)</f>
        <v>0</v>
      </c>
      <c r="J1477" s="54">
        <f>H1477+I1477</f>
        <v>0</v>
      </c>
      <c r="K1477" s="47"/>
      <c r="L1477" s="54">
        <f>SUM(L1478:L1498)</f>
        <v>0.38326759999999999</v>
      </c>
      <c r="O1477" s="54">
        <f>IF(P1477="PR",J1477,SUM(N1478:N1498))</f>
        <v>0</v>
      </c>
      <c r="P1477" s="47" t="s">
        <v>1602</v>
      </c>
      <c r="Q1477" s="54">
        <f>IF(P1477="HS",H1477,0)</f>
        <v>0</v>
      </c>
      <c r="R1477" s="54">
        <f>IF(P1477="HS",I1477-O1477,0)</f>
        <v>0</v>
      </c>
      <c r="S1477" s="54">
        <f>IF(P1477="PS",H1477,0)</f>
        <v>0</v>
      </c>
      <c r="T1477" s="54">
        <f>IF(P1477="PS",I1477-O1477,0)</f>
        <v>0</v>
      </c>
      <c r="U1477" s="54">
        <f>IF(P1477="MP",H1477,0)</f>
        <v>0</v>
      </c>
      <c r="V1477" s="54">
        <f>IF(P1477="MP",I1477-O1477,0)</f>
        <v>0</v>
      </c>
      <c r="W1477" s="54">
        <f>IF(P1477="OM",H1477,0)</f>
        <v>0</v>
      </c>
      <c r="X1477" s="47" t="s">
        <v>1179</v>
      </c>
      <c r="AH1477" s="54">
        <f>SUM(Y1478:Y1498)</f>
        <v>0</v>
      </c>
      <c r="AI1477" s="54">
        <f>SUM(Z1478:Z1498)</f>
        <v>0</v>
      </c>
      <c r="AJ1477" s="54">
        <f>SUM(AA1478:AA1498)</f>
        <v>0</v>
      </c>
    </row>
    <row r="1478" spans="1:42" x14ac:dyDescent="0.2">
      <c r="A1478" s="55" t="s">
        <v>754</v>
      </c>
      <c r="B1478" s="55" t="s">
        <v>1179</v>
      </c>
      <c r="C1478" s="55" t="s">
        <v>1214</v>
      </c>
      <c r="D1478" s="55" t="s">
        <v>1311</v>
      </c>
      <c r="E1478" s="55" t="s">
        <v>1574</v>
      </c>
      <c r="F1478" s="56">
        <v>18.13</v>
      </c>
      <c r="G1478" s="56">
        <v>0</v>
      </c>
      <c r="H1478" s="56">
        <f>ROUND(F1478*AD1478,2)</f>
        <v>0</v>
      </c>
      <c r="I1478" s="56">
        <f>J1478-H1478</f>
        <v>0</v>
      </c>
      <c r="J1478" s="56">
        <f>ROUND(F1478*G1478,2)</f>
        <v>0</v>
      </c>
      <c r="K1478" s="56">
        <v>0</v>
      </c>
      <c r="L1478" s="56">
        <f>F1478*K1478</f>
        <v>0</v>
      </c>
      <c r="M1478" s="57" t="s">
        <v>7</v>
      </c>
      <c r="N1478" s="56">
        <f>IF(M1478="5",I1478,0)</f>
        <v>0</v>
      </c>
      <c r="Y1478" s="56">
        <f>IF(AC1478=0,J1478,0)</f>
        <v>0</v>
      </c>
      <c r="Z1478" s="56">
        <f>IF(AC1478=15,J1478,0)</f>
        <v>0</v>
      </c>
      <c r="AA1478" s="56">
        <f>IF(AC1478=21,J1478,0)</f>
        <v>0</v>
      </c>
      <c r="AC1478" s="58">
        <v>21</v>
      </c>
      <c r="AD1478" s="58">
        <f>G1478*0.334494773519164</f>
        <v>0</v>
      </c>
      <c r="AE1478" s="58">
        <f>G1478*(1-0.334494773519164)</f>
        <v>0</v>
      </c>
      <c r="AL1478" s="58">
        <f>F1478*AD1478</f>
        <v>0</v>
      </c>
      <c r="AM1478" s="58">
        <f>F1478*AE1478</f>
        <v>0</v>
      </c>
      <c r="AN1478" s="59" t="s">
        <v>1619</v>
      </c>
      <c r="AO1478" s="59" t="s">
        <v>1633</v>
      </c>
      <c r="AP1478" s="47" t="s">
        <v>1645</v>
      </c>
    </row>
    <row r="1479" spans="1:42" x14ac:dyDescent="0.2">
      <c r="D1479" s="60" t="s">
        <v>1482</v>
      </c>
      <c r="F1479" s="61">
        <v>18.13</v>
      </c>
    </row>
    <row r="1480" spans="1:42" x14ac:dyDescent="0.2">
      <c r="A1480" s="55" t="s">
        <v>755</v>
      </c>
      <c r="B1480" s="55" t="s">
        <v>1179</v>
      </c>
      <c r="C1480" s="55" t="s">
        <v>1215</v>
      </c>
      <c r="D1480" s="55" t="s">
        <v>1727</v>
      </c>
      <c r="E1480" s="55" t="s">
        <v>1574</v>
      </c>
      <c r="F1480" s="56">
        <v>18.13</v>
      </c>
      <c r="G1480" s="56">
        <v>0</v>
      </c>
      <c r="H1480" s="56">
        <f>ROUND(F1480*AD1480,2)</f>
        <v>0</v>
      </c>
      <c r="I1480" s="56">
        <f>J1480-H1480</f>
        <v>0</v>
      </c>
      <c r="J1480" s="56">
        <f>ROUND(F1480*G1480,2)</f>
        <v>0</v>
      </c>
      <c r="K1480" s="56">
        <v>1.1E-4</v>
      </c>
      <c r="L1480" s="56">
        <f>F1480*K1480</f>
        <v>1.9943000000000001E-3</v>
      </c>
      <c r="M1480" s="57" t="s">
        <v>7</v>
      </c>
      <c r="N1480" s="56">
        <f>IF(M1480="5",I1480,0)</f>
        <v>0</v>
      </c>
      <c r="Y1480" s="56">
        <f>IF(AC1480=0,J1480,0)</f>
        <v>0</v>
      </c>
      <c r="Z1480" s="56">
        <f>IF(AC1480=15,J1480,0)</f>
        <v>0</v>
      </c>
      <c r="AA1480" s="56">
        <f>IF(AC1480=21,J1480,0)</f>
        <v>0</v>
      </c>
      <c r="AC1480" s="58">
        <v>21</v>
      </c>
      <c r="AD1480" s="58">
        <f>G1480*0.75</f>
        <v>0</v>
      </c>
      <c r="AE1480" s="58">
        <f>G1480*(1-0.75)</f>
        <v>0</v>
      </c>
      <c r="AL1480" s="58">
        <f>F1480*AD1480</f>
        <v>0</v>
      </c>
      <c r="AM1480" s="58">
        <f>F1480*AE1480</f>
        <v>0</v>
      </c>
      <c r="AN1480" s="59" t="s">
        <v>1619</v>
      </c>
      <c r="AO1480" s="59" t="s">
        <v>1633</v>
      </c>
      <c r="AP1480" s="47" t="s">
        <v>1645</v>
      </c>
    </row>
    <row r="1481" spans="1:42" x14ac:dyDescent="0.2">
      <c r="D1481" s="60" t="s">
        <v>1483</v>
      </c>
      <c r="F1481" s="61">
        <v>18.13</v>
      </c>
    </row>
    <row r="1482" spans="1:42" x14ac:dyDescent="0.2">
      <c r="A1482" s="55" t="s">
        <v>756</v>
      </c>
      <c r="B1482" s="55" t="s">
        <v>1179</v>
      </c>
      <c r="C1482" s="55" t="s">
        <v>1216</v>
      </c>
      <c r="D1482" s="190" t="s">
        <v>1725</v>
      </c>
      <c r="E1482" s="55" t="s">
        <v>1574</v>
      </c>
      <c r="F1482" s="56">
        <v>18.13</v>
      </c>
      <c r="G1482" s="56">
        <v>0</v>
      </c>
      <c r="H1482" s="56">
        <f>ROUND(F1482*AD1482,2)</f>
        <v>0</v>
      </c>
      <c r="I1482" s="56">
        <f>J1482-H1482</f>
        <v>0</v>
      </c>
      <c r="J1482" s="56">
        <f>ROUND(F1482*G1482,2)</f>
        <v>0</v>
      </c>
      <c r="K1482" s="56">
        <v>3.5000000000000001E-3</v>
      </c>
      <c r="L1482" s="56">
        <f>F1482*K1482</f>
        <v>6.3454999999999998E-2</v>
      </c>
      <c r="M1482" s="57" t="s">
        <v>7</v>
      </c>
      <c r="N1482" s="56">
        <f>IF(M1482="5",I1482,0)</f>
        <v>0</v>
      </c>
      <c r="Y1482" s="56">
        <f>IF(AC1482=0,J1482,0)</f>
        <v>0</v>
      </c>
      <c r="Z1482" s="56">
        <f>IF(AC1482=15,J1482,0)</f>
        <v>0</v>
      </c>
      <c r="AA1482" s="56">
        <f>IF(AC1482=21,J1482,0)</f>
        <v>0</v>
      </c>
      <c r="AC1482" s="58">
        <v>21</v>
      </c>
      <c r="AD1482" s="58">
        <f>G1482*0.315275310834813</f>
        <v>0</v>
      </c>
      <c r="AE1482" s="58">
        <f>G1482*(1-0.315275310834813)</f>
        <v>0</v>
      </c>
      <c r="AL1482" s="58">
        <f>F1482*AD1482</f>
        <v>0</v>
      </c>
      <c r="AM1482" s="58">
        <f>F1482*AE1482</f>
        <v>0</v>
      </c>
      <c r="AN1482" s="59" t="s">
        <v>1619</v>
      </c>
      <c r="AO1482" s="59" t="s">
        <v>1633</v>
      </c>
      <c r="AP1482" s="47" t="s">
        <v>1645</v>
      </c>
    </row>
    <row r="1483" spans="1:42" x14ac:dyDescent="0.2">
      <c r="D1483" s="60" t="s">
        <v>1483</v>
      </c>
      <c r="F1483" s="61">
        <v>18.13</v>
      </c>
    </row>
    <row r="1484" spans="1:42" x14ac:dyDescent="0.2">
      <c r="A1484" s="62" t="s">
        <v>757</v>
      </c>
      <c r="B1484" s="62" t="s">
        <v>1179</v>
      </c>
      <c r="C1484" s="62" t="s">
        <v>1217</v>
      </c>
      <c r="D1484" s="191" t="s">
        <v>1726</v>
      </c>
      <c r="E1484" s="62" t="s">
        <v>1574</v>
      </c>
      <c r="F1484" s="63">
        <v>19.04</v>
      </c>
      <c r="G1484" s="63">
        <v>0</v>
      </c>
      <c r="H1484" s="63">
        <f>ROUND(F1484*AD1484,2)</f>
        <v>0</v>
      </c>
      <c r="I1484" s="63">
        <f>J1484-H1484</f>
        <v>0</v>
      </c>
      <c r="J1484" s="63">
        <f>ROUND(F1484*G1484,2)</f>
        <v>0</v>
      </c>
      <c r="K1484" s="63">
        <v>1.6E-2</v>
      </c>
      <c r="L1484" s="63">
        <f>F1484*K1484</f>
        <v>0.30463999999999997</v>
      </c>
      <c r="M1484" s="64" t="s">
        <v>1598</v>
      </c>
      <c r="N1484" s="63">
        <f>IF(M1484="5",I1484,0)</f>
        <v>0</v>
      </c>
      <c r="Y1484" s="63">
        <f>IF(AC1484=0,J1484,0)</f>
        <v>0</v>
      </c>
      <c r="Z1484" s="63">
        <f>IF(AC1484=15,J1484,0)</f>
        <v>0</v>
      </c>
      <c r="AA1484" s="63">
        <f>IF(AC1484=21,J1484,0)</f>
        <v>0</v>
      </c>
      <c r="AC1484" s="58">
        <v>21</v>
      </c>
      <c r="AD1484" s="58">
        <f>G1484*1</f>
        <v>0</v>
      </c>
      <c r="AE1484" s="58">
        <f>G1484*(1-1)</f>
        <v>0</v>
      </c>
      <c r="AL1484" s="58">
        <f>F1484*AD1484</f>
        <v>0</v>
      </c>
      <c r="AM1484" s="58">
        <f>F1484*AE1484</f>
        <v>0</v>
      </c>
      <c r="AN1484" s="59" t="s">
        <v>1619</v>
      </c>
      <c r="AO1484" s="59" t="s">
        <v>1633</v>
      </c>
      <c r="AP1484" s="47" t="s">
        <v>1645</v>
      </c>
    </row>
    <row r="1485" spans="1:42" x14ac:dyDescent="0.2">
      <c r="D1485" s="60" t="s">
        <v>1484</v>
      </c>
      <c r="F1485" s="61">
        <v>19.04</v>
      </c>
    </row>
    <row r="1486" spans="1:42" x14ac:dyDescent="0.2">
      <c r="A1486" s="55" t="s">
        <v>758</v>
      </c>
      <c r="B1486" s="55" t="s">
        <v>1179</v>
      </c>
      <c r="C1486" s="55" t="s">
        <v>1218</v>
      </c>
      <c r="D1486" s="55" t="s">
        <v>1314</v>
      </c>
      <c r="E1486" s="55" t="s">
        <v>1574</v>
      </c>
      <c r="F1486" s="56">
        <v>18.13</v>
      </c>
      <c r="G1486" s="56">
        <v>0</v>
      </c>
      <c r="H1486" s="56">
        <f>ROUND(F1486*AD1486,2)</f>
        <v>0</v>
      </c>
      <c r="I1486" s="56">
        <f>J1486-H1486</f>
        <v>0</v>
      </c>
      <c r="J1486" s="56">
        <f>ROUND(F1486*G1486,2)</f>
        <v>0</v>
      </c>
      <c r="K1486" s="56">
        <v>1.1E-4</v>
      </c>
      <c r="L1486" s="56">
        <f>F1486*K1486</f>
        <v>1.9943000000000001E-3</v>
      </c>
      <c r="M1486" s="57" t="s">
        <v>7</v>
      </c>
      <c r="N1486" s="56">
        <f>IF(M1486="5",I1486,0)</f>
        <v>0</v>
      </c>
      <c r="Y1486" s="56">
        <f>IF(AC1486=0,J1486,0)</f>
        <v>0</v>
      </c>
      <c r="Z1486" s="56">
        <f>IF(AC1486=15,J1486,0)</f>
        <v>0</v>
      </c>
      <c r="AA1486" s="56">
        <f>IF(AC1486=21,J1486,0)</f>
        <v>0</v>
      </c>
      <c r="AC1486" s="58">
        <v>21</v>
      </c>
      <c r="AD1486" s="58">
        <f>G1486*1</f>
        <v>0</v>
      </c>
      <c r="AE1486" s="58">
        <f>G1486*(1-1)</f>
        <v>0</v>
      </c>
      <c r="AL1486" s="58">
        <f>F1486*AD1486</f>
        <v>0</v>
      </c>
      <c r="AM1486" s="58">
        <f>F1486*AE1486</f>
        <v>0</v>
      </c>
      <c r="AN1486" s="59" t="s">
        <v>1619</v>
      </c>
      <c r="AO1486" s="59" t="s">
        <v>1633</v>
      </c>
      <c r="AP1486" s="47" t="s">
        <v>1645</v>
      </c>
    </row>
    <row r="1487" spans="1:42" x14ac:dyDescent="0.2">
      <c r="D1487" s="60" t="s">
        <v>1483</v>
      </c>
      <c r="F1487" s="61">
        <v>18.13</v>
      </c>
    </row>
    <row r="1488" spans="1:42" x14ac:dyDescent="0.2">
      <c r="A1488" s="55" t="s">
        <v>759</v>
      </c>
      <c r="B1488" s="55" t="s">
        <v>1179</v>
      </c>
      <c r="C1488" s="55" t="s">
        <v>1219</v>
      </c>
      <c r="D1488" s="55" t="s">
        <v>1315</v>
      </c>
      <c r="E1488" s="55" t="s">
        <v>1579</v>
      </c>
      <c r="F1488" s="56">
        <v>35.5</v>
      </c>
      <c r="G1488" s="56">
        <v>0</v>
      </c>
      <c r="H1488" s="56">
        <f>ROUND(F1488*AD1488,2)</f>
        <v>0</v>
      </c>
      <c r="I1488" s="56">
        <f>J1488-H1488</f>
        <v>0</v>
      </c>
      <c r="J1488" s="56">
        <f>ROUND(F1488*G1488,2)</f>
        <v>0</v>
      </c>
      <c r="K1488" s="56">
        <v>0</v>
      </c>
      <c r="L1488" s="56">
        <f>F1488*K1488</f>
        <v>0</v>
      </c>
      <c r="M1488" s="57" t="s">
        <v>7</v>
      </c>
      <c r="N1488" s="56">
        <f>IF(M1488="5",I1488,0)</f>
        <v>0</v>
      </c>
      <c r="Y1488" s="56">
        <f>IF(AC1488=0,J1488,0)</f>
        <v>0</v>
      </c>
      <c r="Z1488" s="56">
        <f>IF(AC1488=15,J1488,0)</f>
        <v>0</v>
      </c>
      <c r="AA1488" s="56">
        <f>IF(AC1488=21,J1488,0)</f>
        <v>0</v>
      </c>
      <c r="AC1488" s="58">
        <v>21</v>
      </c>
      <c r="AD1488" s="58">
        <f>G1488*0</f>
        <v>0</v>
      </c>
      <c r="AE1488" s="58">
        <f>G1488*(1-0)</f>
        <v>0</v>
      </c>
      <c r="AL1488" s="58">
        <f>F1488*AD1488</f>
        <v>0</v>
      </c>
      <c r="AM1488" s="58">
        <f>F1488*AE1488</f>
        <v>0</v>
      </c>
      <c r="AN1488" s="59" t="s">
        <v>1619</v>
      </c>
      <c r="AO1488" s="59" t="s">
        <v>1633</v>
      </c>
      <c r="AP1488" s="47" t="s">
        <v>1645</v>
      </c>
    </row>
    <row r="1489" spans="1:42" x14ac:dyDescent="0.2">
      <c r="D1489" s="60" t="s">
        <v>1485</v>
      </c>
      <c r="F1489" s="61">
        <v>21.2</v>
      </c>
    </row>
    <row r="1490" spans="1:42" x14ac:dyDescent="0.2">
      <c r="D1490" s="60" t="s">
        <v>1486</v>
      </c>
      <c r="F1490" s="61">
        <v>9.5</v>
      </c>
    </row>
    <row r="1491" spans="1:42" x14ac:dyDescent="0.2">
      <c r="D1491" s="60" t="s">
        <v>1444</v>
      </c>
      <c r="F1491" s="61">
        <v>4.8</v>
      </c>
    </row>
    <row r="1492" spans="1:42" x14ac:dyDescent="0.2">
      <c r="A1492" s="55" t="s">
        <v>760</v>
      </c>
      <c r="B1492" s="55" t="s">
        <v>1179</v>
      </c>
      <c r="C1492" s="55" t="s">
        <v>1220</v>
      </c>
      <c r="D1492" s="55" t="s">
        <v>1319</v>
      </c>
      <c r="E1492" s="55" t="s">
        <v>1579</v>
      </c>
      <c r="F1492" s="56">
        <v>9.98</v>
      </c>
      <c r="G1492" s="56">
        <v>0</v>
      </c>
      <c r="H1492" s="56">
        <f>ROUND(F1492*AD1492,2)</f>
        <v>0</v>
      </c>
      <c r="I1492" s="56">
        <f>J1492-H1492</f>
        <v>0</v>
      </c>
      <c r="J1492" s="56">
        <f>ROUND(F1492*G1492,2)</f>
        <v>0</v>
      </c>
      <c r="K1492" s="56">
        <v>2.9999999999999997E-4</v>
      </c>
      <c r="L1492" s="56">
        <f>F1492*K1492</f>
        <v>2.9939999999999997E-3</v>
      </c>
      <c r="M1492" s="57" t="s">
        <v>7</v>
      </c>
      <c r="N1492" s="56">
        <f>IF(M1492="5",I1492,0)</f>
        <v>0</v>
      </c>
      <c r="Y1492" s="56">
        <f>IF(AC1492=0,J1492,0)</f>
        <v>0</v>
      </c>
      <c r="Z1492" s="56">
        <f>IF(AC1492=15,J1492,0)</f>
        <v>0</v>
      </c>
      <c r="AA1492" s="56">
        <f>IF(AC1492=21,J1492,0)</f>
        <v>0</v>
      </c>
      <c r="AC1492" s="58">
        <v>21</v>
      </c>
      <c r="AD1492" s="58">
        <f>G1492*1</f>
        <v>0</v>
      </c>
      <c r="AE1492" s="58">
        <f>G1492*(1-1)</f>
        <v>0</v>
      </c>
      <c r="AL1492" s="58">
        <f>F1492*AD1492</f>
        <v>0</v>
      </c>
      <c r="AM1492" s="58">
        <f>F1492*AE1492</f>
        <v>0</v>
      </c>
      <c r="AN1492" s="59" t="s">
        <v>1619</v>
      </c>
      <c r="AO1492" s="59" t="s">
        <v>1633</v>
      </c>
      <c r="AP1492" s="47" t="s">
        <v>1645</v>
      </c>
    </row>
    <row r="1493" spans="1:42" x14ac:dyDescent="0.2">
      <c r="D1493" s="60" t="s">
        <v>1497</v>
      </c>
      <c r="F1493" s="61">
        <v>9.98</v>
      </c>
    </row>
    <row r="1494" spans="1:42" x14ac:dyDescent="0.2">
      <c r="A1494" s="55" t="s">
        <v>761</v>
      </c>
      <c r="B1494" s="55" t="s">
        <v>1179</v>
      </c>
      <c r="C1494" s="55" t="s">
        <v>1221</v>
      </c>
      <c r="D1494" s="55" t="s">
        <v>1321</v>
      </c>
      <c r="E1494" s="55" t="s">
        <v>1579</v>
      </c>
      <c r="F1494" s="56">
        <v>22.26</v>
      </c>
      <c r="G1494" s="56">
        <v>0</v>
      </c>
      <c r="H1494" s="56">
        <f>ROUND(F1494*AD1494,2)</f>
        <v>0</v>
      </c>
      <c r="I1494" s="56">
        <f>J1494-H1494</f>
        <v>0</v>
      </c>
      <c r="J1494" s="56">
        <f>ROUND(F1494*G1494,2)</f>
        <v>0</v>
      </c>
      <c r="K1494" s="56">
        <v>2.9999999999999997E-4</v>
      </c>
      <c r="L1494" s="56">
        <f>F1494*K1494</f>
        <v>6.6779999999999999E-3</v>
      </c>
      <c r="M1494" s="57" t="s">
        <v>7</v>
      </c>
      <c r="N1494" s="56">
        <f>IF(M1494="5",I1494,0)</f>
        <v>0</v>
      </c>
      <c r="Y1494" s="56">
        <f>IF(AC1494=0,J1494,0)</f>
        <v>0</v>
      </c>
      <c r="Z1494" s="56">
        <f>IF(AC1494=15,J1494,0)</f>
        <v>0</v>
      </c>
      <c r="AA1494" s="56">
        <f>IF(AC1494=21,J1494,0)</f>
        <v>0</v>
      </c>
      <c r="AC1494" s="58">
        <v>21</v>
      </c>
      <c r="AD1494" s="58">
        <f>G1494*1</f>
        <v>0</v>
      </c>
      <c r="AE1494" s="58">
        <f>G1494*(1-1)</f>
        <v>0</v>
      </c>
      <c r="AL1494" s="58">
        <f>F1494*AD1494</f>
        <v>0</v>
      </c>
      <c r="AM1494" s="58">
        <f>F1494*AE1494</f>
        <v>0</v>
      </c>
      <c r="AN1494" s="59" t="s">
        <v>1619</v>
      </c>
      <c r="AO1494" s="59" t="s">
        <v>1633</v>
      </c>
      <c r="AP1494" s="47" t="s">
        <v>1645</v>
      </c>
    </row>
    <row r="1495" spans="1:42" x14ac:dyDescent="0.2">
      <c r="D1495" s="60" t="s">
        <v>1498</v>
      </c>
      <c r="F1495" s="61">
        <v>22.26</v>
      </c>
    </row>
    <row r="1496" spans="1:42" x14ac:dyDescent="0.2">
      <c r="A1496" s="55" t="s">
        <v>762</v>
      </c>
      <c r="B1496" s="55" t="s">
        <v>1179</v>
      </c>
      <c r="C1496" s="55" t="s">
        <v>1222</v>
      </c>
      <c r="D1496" s="55" t="s">
        <v>1323</v>
      </c>
      <c r="E1496" s="55" t="s">
        <v>1579</v>
      </c>
      <c r="F1496" s="56">
        <v>5.04</v>
      </c>
      <c r="G1496" s="56">
        <v>0</v>
      </c>
      <c r="H1496" s="56">
        <f>ROUND(F1496*AD1496,2)</f>
        <v>0</v>
      </c>
      <c r="I1496" s="56">
        <f>J1496-H1496</f>
        <v>0</v>
      </c>
      <c r="J1496" s="56">
        <f>ROUND(F1496*G1496,2)</f>
        <v>0</v>
      </c>
      <c r="K1496" s="56">
        <v>2.9999999999999997E-4</v>
      </c>
      <c r="L1496" s="56">
        <f>F1496*K1496</f>
        <v>1.5119999999999999E-3</v>
      </c>
      <c r="M1496" s="57" t="s">
        <v>7</v>
      </c>
      <c r="N1496" s="56">
        <f>IF(M1496="5",I1496,0)</f>
        <v>0</v>
      </c>
      <c r="Y1496" s="56">
        <f>IF(AC1496=0,J1496,0)</f>
        <v>0</v>
      </c>
      <c r="Z1496" s="56">
        <f>IF(AC1496=15,J1496,0)</f>
        <v>0</v>
      </c>
      <c r="AA1496" s="56">
        <f>IF(AC1496=21,J1496,0)</f>
        <v>0</v>
      </c>
      <c r="AC1496" s="58">
        <v>21</v>
      </c>
      <c r="AD1496" s="58">
        <f>G1496*1</f>
        <v>0</v>
      </c>
      <c r="AE1496" s="58">
        <f>G1496*(1-1)</f>
        <v>0</v>
      </c>
      <c r="AL1496" s="58">
        <f>F1496*AD1496</f>
        <v>0</v>
      </c>
      <c r="AM1496" s="58">
        <f>F1496*AE1496</f>
        <v>0</v>
      </c>
      <c r="AN1496" s="59" t="s">
        <v>1619</v>
      </c>
      <c r="AO1496" s="59" t="s">
        <v>1633</v>
      </c>
      <c r="AP1496" s="47" t="s">
        <v>1645</v>
      </c>
    </row>
    <row r="1497" spans="1:42" x14ac:dyDescent="0.2">
      <c r="D1497" s="60" t="s">
        <v>1324</v>
      </c>
      <c r="F1497" s="61">
        <v>5.04</v>
      </c>
    </row>
    <row r="1498" spans="1:42" x14ac:dyDescent="0.2">
      <c r="A1498" s="55" t="s">
        <v>763</v>
      </c>
      <c r="B1498" s="55" t="s">
        <v>1179</v>
      </c>
      <c r="C1498" s="55" t="s">
        <v>1223</v>
      </c>
      <c r="D1498" s="55" t="s">
        <v>1325</v>
      </c>
      <c r="E1498" s="55" t="s">
        <v>1575</v>
      </c>
      <c r="F1498" s="56">
        <v>0.38</v>
      </c>
      <c r="G1498" s="56">
        <v>0</v>
      </c>
      <c r="H1498" s="56">
        <f>ROUND(F1498*AD1498,2)</f>
        <v>0</v>
      </c>
      <c r="I1498" s="56">
        <f>J1498-H1498</f>
        <v>0</v>
      </c>
      <c r="J1498" s="56">
        <f>ROUND(F1498*G1498,2)</f>
        <v>0</v>
      </c>
      <c r="K1498" s="56">
        <v>0</v>
      </c>
      <c r="L1498" s="56">
        <f>F1498*K1498</f>
        <v>0</v>
      </c>
      <c r="M1498" s="57" t="s">
        <v>11</v>
      </c>
      <c r="N1498" s="56">
        <f>IF(M1498="5",I1498,0)</f>
        <v>0</v>
      </c>
      <c r="Y1498" s="56">
        <f>IF(AC1498=0,J1498,0)</f>
        <v>0</v>
      </c>
      <c r="Z1498" s="56">
        <f>IF(AC1498=15,J1498,0)</f>
        <v>0</v>
      </c>
      <c r="AA1498" s="56">
        <f>IF(AC1498=21,J1498,0)</f>
        <v>0</v>
      </c>
      <c r="AC1498" s="58">
        <v>21</v>
      </c>
      <c r="AD1498" s="58">
        <f>G1498*0</f>
        <v>0</v>
      </c>
      <c r="AE1498" s="58">
        <f>G1498*(1-0)</f>
        <v>0</v>
      </c>
      <c r="AL1498" s="58">
        <f>F1498*AD1498</f>
        <v>0</v>
      </c>
      <c r="AM1498" s="58">
        <f>F1498*AE1498</f>
        <v>0</v>
      </c>
      <c r="AN1498" s="59" t="s">
        <v>1619</v>
      </c>
      <c r="AO1498" s="59" t="s">
        <v>1633</v>
      </c>
      <c r="AP1498" s="47" t="s">
        <v>1645</v>
      </c>
    </row>
    <row r="1499" spans="1:42" x14ac:dyDescent="0.2">
      <c r="D1499" s="60" t="s">
        <v>1490</v>
      </c>
      <c r="F1499" s="61">
        <v>0.38</v>
      </c>
    </row>
    <row r="1500" spans="1:42" x14ac:dyDescent="0.2">
      <c r="A1500" s="52"/>
      <c r="B1500" s="53" t="s">
        <v>1179</v>
      </c>
      <c r="C1500" s="53" t="s">
        <v>778</v>
      </c>
      <c r="D1500" s="248" t="s">
        <v>1327</v>
      </c>
      <c r="E1500" s="249"/>
      <c r="F1500" s="249"/>
      <c r="G1500" s="249"/>
      <c r="H1500" s="54">
        <f>SUM(H1501:H1503)</f>
        <v>0</v>
      </c>
      <c r="I1500" s="54">
        <f>SUM(I1501:I1503)</f>
        <v>0</v>
      </c>
      <c r="J1500" s="54">
        <f>H1500+I1500</f>
        <v>0</v>
      </c>
      <c r="K1500" s="47"/>
      <c r="L1500" s="54">
        <f>SUM(L1501:L1503)</f>
        <v>5.9219999999999997E-4</v>
      </c>
      <c r="O1500" s="54">
        <f>IF(P1500="PR",J1500,SUM(N1501:N1503))</f>
        <v>0</v>
      </c>
      <c r="P1500" s="47" t="s">
        <v>1602</v>
      </c>
      <c r="Q1500" s="54">
        <f>IF(P1500="HS",H1500,0)</f>
        <v>0</v>
      </c>
      <c r="R1500" s="54">
        <f>IF(P1500="HS",I1500-O1500,0)</f>
        <v>0</v>
      </c>
      <c r="S1500" s="54">
        <f>IF(P1500="PS",H1500,0)</f>
        <v>0</v>
      </c>
      <c r="T1500" s="54">
        <f>IF(P1500="PS",I1500-O1500,0)</f>
        <v>0</v>
      </c>
      <c r="U1500" s="54">
        <f>IF(P1500="MP",H1500,0)</f>
        <v>0</v>
      </c>
      <c r="V1500" s="54">
        <f>IF(P1500="MP",I1500-O1500,0)</f>
        <v>0</v>
      </c>
      <c r="W1500" s="54">
        <f>IF(P1500="OM",H1500,0)</f>
        <v>0</v>
      </c>
      <c r="X1500" s="47" t="s">
        <v>1179</v>
      </c>
      <c r="AH1500" s="54">
        <f>SUM(Y1501:Y1503)</f>
        <v>0</v>
      </c>
      <c r="AI1500" s="54">
        <f>SUM(Z1501:Z1503)</f>
        <v>0</v>
      </c>
      <c r="AJ1500" s="54">
        <f>SUM(AA1501:AA1503)</f>
        <v>0</v>
      </c>
    </row>
    <row r="1501" spans="1:42" x14ac:dyDescent="0.2">
      <c r="A1501" s="55" t="s">
        <v>764</v>
      </c>
      <c r="B1501" s="55" t="s">
        <v>1179</v>
      </c>
      <c r="C1501" s="55" t="s">
        <v>1224</v>
      </c>
      <c r="D1501" s="55" t="s">
        <v>1328</v>
      </c>
      <c r="E1501" s="55" t="s">
        <v>1574</v>
      </c>
      <c r="F1501" s="56">
        <v>2.82</v>
      </c>
      <c r="G1501" s="56">
        <v>0</v>
      </c>
      <c r="H1501" s="56">
        <f>ROUND(F1501*AD1501,2)</f>
        <v>0</v>
      </c>
      <c r="I1501" s="56">
        <f>J1501-H1501</f>
        <v>0</v>
      </c>
      <c r="J1501" s="56">
        <f>ROUND(F1501*G1501,2)</f>
        <v>0</v>
      </c>
      <c r="K1501" s="56">
        <v>6.9999999999999994E-5</v>
      </c>
      <c r="L1501" s="56">
        <f>F1501*K1501</f>
        <v>1.9739999999999997E-4</v>
      </c>
      <c r="M1501" s="57" t="s">
        <v>7</v>
      </c>
      <c r="N1501" s="56">
        <f>IF(M1501="5",I1501,0)</f>
        <v>0</v>
      </c>
      <c r="Y1501" s="56">
        <f>IF(AC1501=0,J1501,0)</f>
        <v>0</v>
      </c>
      <c r="Z1501" s="56">
        <f>IF(AC1501=15,J1501,0)</f>
        <v>0</v>
      </c>
      <c r="AA1501" s="56">
        <f>IF(AC1501=21,J1501,0)</f>
        <v>0</v>
      </c>
      <c r="AC1501" s="58">
        <v>21</v>
      </c>
      <c r="AD1501" s="58">
        <f>G1501*0.30859375</f>
        <v>0</v>
      </c>
      <c r="AE1501" s="58">
        <f>G1501*(1-0.30859375)</f>
        <v>0</v>
      </c>
      <c r="AL1501" s="58">
        <f>F1501*AD1501</f>
        <v>0</v>
      </c>
      <c r="AM1501" s="58">
        <f>F1501*AE1501</f>
        <v>0</v>
      </c>
      <c r="AN1501" s="59" t="s">
        <v>1620</v>
      </c>
      <c r="AO1501" s="59" t="s">
        <v>1633</v>
      </c>
      <c r="AP1501" s="47" t="s">
        <v>1645</v>
      </c>
    </row>
    <row r="1502" spans="1:42" x14ac:dyDescent="0.2">
      <c r="D1502" s="60" t="s">
        <v>1491</v>
      </c>
      <c r="F1502" s="61">
        <v>2.82</v>
      </c>
    </row>
    <row r="1503" spans="1:42" x14ac:dyDescent="0.2">
      <c r="A1503" s="55" t="s">
        <v>765</v>
      </c>
      <c r="B1503" s="55" t="s">
        <v>1179</v>
      </c>
      <c r="C1503" s="55" t="s">
        <v>1225</v>
      </c>
      <c r="D1503" s="55" t="s">
        <v>1728</v>
      </c>
      <c r="E1503" s="55" t="s">
        <v>1574</v>
      </c>
      <c r="F1503" s="56">
        <v>2.82</v>
      </c>
      <c r="G1503" s="56">
        <v>0</v>
      </c>
      <c r="H1503" s="56">
        <f>ROUND(F1503*AD1503,2)</f>
        <v>0</v>
      </c>
      <c r="I1503" s="56">
        <f>J1503-H1503</f>
        <v>0</v>
      </c>
      <c r="J1503" s="56">
        <f>ROUND(F1503*G1503,2)</f>
        <v>0</v>
      </c>
      <c r="K1503" s="56">
        <v>1.3999999999999999E-4</v>
      </c>
      <c r="L1503" s="56">
        <f>F1503*K1503</f>
        <v>3.9479999999999995E-4</v>
      </c>
      <c r="M1503" s="57" t="s">
        <v>7</v>
      </c>
      <c r="N1503" s="56">
        <f>IF(M1503="5",I1503,0)</f>
        <v>0</v>
      </c>
      <c r="Y1503" s="56">
        <f>IF(AC1503=0,J1503,0)</f>
        <v>0</v>
      </c>
      <c r="Z1503" s="56">
        <f>IF(AC1503=15,J1503,0)</f>
        <v>0</v>
      </c>
      <c r="AA1503" s="56">
        <f>IF(AC1503=21,J1503,0)</f>
        <v>0</v>
      </c>
      <c r="AC1503" s="58">
        <v>21</v>
      </c>
      <c r="AD1503" s="58">
        <f>G1503*0.45045871559633</f>
        <v>0</v>
      </c>
      <c r="AE1503" s="58">
        <f>G1503*(1-0.45045871559633)</f>
        <v>0</v>
      </c>
      <c r="AL1503" s="58">
        <f>F1503*AD1503</f>
        <v>0</v>
      </c>
      <c r="AM1503" s="58">
        <f>F1503*AE1503</f>
        <v>0</v>
      </c>
      <c r="AN1503" s="59" t="s">
        <v>1620</v>
      </c>
      <c r="AO1503" s="59" t="s">
        <v>1633</v>
      </c>
      <c r="AP1503" s="47" t="s">
        <v>1645</v>
      </c>
    </row>
    <row r="1504" spans="1:42" x14ac:dyDescent="0.2">
      <c r="D1504" s="60" t="s">
        <v>1491</v>
      </c>
      <c r="F1504" s="61">
        <v>2.82</v>
      </c>
    </row>
    <row r="1505" spans="1:42" x14ac:dyDescent="0.2">
      <c r="A1505" s="52"/>
      <c r="B1505" s="53" t="s">
        <v>1179</v>
      </c>
      <c r="C1505" s="53" t="s">
        <v>99</v>
      </c>
      <c r="D1505" s="248" t="s">
        <v>1330</v>
      </c>
      <c r="E1505" s="249"/>
      <c r="F1505" s="249"/>
      <c r="G1505" s="249"/>
      <c r="H1505" s="54">
        <f>SUM(H1506:H1514)</f>
        <v>0</v>
      </c>
      <c r="I1505" s="54">
        <f>SUM(I1506:I1514)</f>
        <v>0</v>
      </c>
      <c r="J1505" s="54">
        <f>H1505+I1505</f>
        <v>0</v>
      </c>
      <c r="K1505" s="47"/>
      <c r="L1505" s="54">
        <f>SUM(L1506:L1514)</f>
        <v>1.8372400000000001E-2</v>
      </c>
      <c r="O1505" s="54">
        <f>IF(P1505="PR",J1505,SUM(N1506:N1514))</f>
        <v>0</v>
      </c>
      <c r="P1505" s="47" t="s">
        <v>1601</v>
      </c>
      <c r="Q1505" s="54">
        <f>IF(P1505="HS",H1505,0)</f>
        <v>0</v>
      </c>
      <c r="R1505" s="54">
        <f>IF(P1505="HS",I1505-O1505,0)</f>
        <v>0</v>
      </c>
      <c r="S1505" s="54">
        <f>IF(P1505="PS",H1505,0)</f>
        <v>0</v>
      </c>
      <c r="T1505" s="54">
        <f>IF(P1505="PS",I1505-O1505,0)</f>
        <v>0</v>
      </c>
      <c r="U1505" s="54">
        <f>IF(P1505="MP",H1505,0)</f>
        <v>0</v>
      </c>
      <c r="V1505" s="54">
        <f>IF(P1505="MP",I1505-O1505,0)</f>
        <v>0</v>
      </c>
      <c r="W1505" s="54">
        <f>IF(P1505="OM",H1505,0)</f>
        <v>0</v>
      </c>
      <c r="X1505" s="47" t="s">
        <v>1179</v>
      </c>
      <c r="AH1505" s="54">
        <f>SUM(Y1506:Y1514)</f>
        <v>0</v>
      </c>
      <c r="AI1505" s="54">
        <f>SUM(Z1506:Z1514)</f>
        <v>0</v>
      </c>
      <c r="AJ1505" s="54">
        <f>SUM(AA1506:AA1514)</f>
        <v>0</v>
      </c>
    </row>
    <row r="1506" spans="1:42" x14ac:dyDescent="0.2">
      <c r="A1506" s="55" t="s">
        <v>766</v>
      </c>
      <c r="B1506" s="55" t="s">
        <v>1179</v>
      </c>
      <c r="C1506" s="55" t="s">
        <v>1226</v>
      </c>
      <c r="D1506" s="55" t="s">
        <v>1331</v>
      </c>
      <c r="E1506" s="55" t="s">
        <v>1577</v>
      </c>
      <c r="F1506" s="56">
        <v>1</v>
      </c>
      <c r="G1506" s="56">
        <v>0</v>
      </c>
      <c r="H1506" s="56">
        <f>ROUND(F1506*AD1506,2)</f>
        <v>0</v>
      </c>
      <c r="I1506" s="56">
        <f>J1506-H1506</f>
        <v>0</v>
      </c>
      <c r="J1506" s="56">
        <f>ROUND(F1506*G1506,2)</f>
        <v>0</v>
      </c>
      <c r="K1506" s="56">
        <v>0</v>
      </c>
      <c r="L1506" s="56">
        <f>F1506*K1506</f>
        <v>0</v>
      </c>
      <c r="M1506" s="57" t="s">
        <v>7</v>
      </c>
      <c r="N1506" s="56">
        <f>IF(M1506="5",I1506,0)</f>
        <v>0</v>
      </c>
      <c r="Y1506" s="56">
        <f>IF(AC1506=0,J1506,0)</f>
        <v>0</v>
      </c>
      <c r="Z1506" s="56">
        <f>IF(AC1506=15,J1506,0)</f>
        <v>0</v>
      </c>
      <c r="AA1506" s="56">
        <f>IF(AC1506=21,J1506,0)</f>
        <v>0</v>
      </c>
      <c r="AC1506" s="58">
        <v>21</v>
      </c>
      <c r="AD1506" s="58">
        <f>G1506*0.297029702970297</f>
        <v>0</v>
      </c>
      <c r="AE1506" s="58">
        <f>G1506*(1-0.297029702970297)</f>
        <v>0</v>
      </c>
      <c r="AL1506" s="58">
        <f>F1506*AD1506</f>
        <v>0</v>
      </c>
      <c r="AM1506" s="58">
        <f>F1506*AE1506</f>
        <v>0</v>
      </c>
      <c r="AN1506" s="59" t="s">
        <v>1621</v>
      </c>
      <c r="AO1506" s="59" t="s">
        <v>1634</v>
      </c>
      <c r="AP1506" s="47" t="s">
        <v>1645</v>
      </c>
    </row>
    <row r="1507" spans="1:42" x14ac:dyDescent="0.2">
      <c r="D1507" s="60" t="s">
        <v>1296</v>
      </c>
      <c r="F1507" s="61">
        <v>1</v>
      </c>
    </row>
    <row r="1508" spans="1:42" x14ac:dyDescent="0.2">
      <c r="A1508" s="55" t="s">
        <v>767</v>
      </c>
      <c r="B1508" s="55" t="s">
        <v>1179</v>
      </c>
      <c r="C1508" s="55" t="s">
        <v>1227</v>
      </c>
      <c r="D1508" s="55" t="s">
        <v>1705</v>
      </c>
      <c r="E1508" s="55" t="s">
        <v>1577</v>
      </c>
      <c r="F1508" s="56">
        <v>1</v>
      </c>
      <c r="G1508" s="56">
        <v>0</v>
      </c>
      <c r="H1508" s="56">
        <f>ROUND(F1508*AD1508,2)</f>
        <v>0</v>
      </c>
      <c r="I1508" s="56">
        <f>J1508-H1508</f>
        <v>0</v>
      </c>
      <c r="J1508" s="56">
        <f>ROUND(F1508*G1508,2)</f>
        <v>0</v>
      </c>
      <c r="K1508" s="56">
        <v>4.0000000000000002E-4</v>
      </c>
      <c r="L1508" s="56">
        <f>F1508*K1508</f>
        <v>4.0000000000000002E-4</v>
      </c>
      <c r="M1508" s="57" t="s">
        <v>7</v>
      </c>
      <c r="N1508" s="56">
        <f>IF(M1508="5",I1508,0)</f>
        <v>0</v>
      </c>
      <c r="Y1508" s="56">
        <f>IF(AC1508=0,J1508,0)</f>
        <v>0</v>
      </c>
      <c r="Z1508" s="56">
        <f>IF(AC1508=15,J1508,0)</f>
        <v>0</v>
      </c>
      <c r="AA1508" s="56">
        <f>IF(AC1508=21,J1508,0)</f>
        <v>0</v>
      </c>
      <c r="AC1508" s="58">
        <v>21</v>
      </c>
      <c r="AD1508" s="58">
        <f>G1508*1</f>
        <v>0</v>
      </c>
      <c r="AE1508" s="58">
        <f>G1508*(1-1)</f>
        <v>0</v>
      </c>
      <c r="AL1508" s="58">
        <f>F1508*AD1508</f>
        <v>0</v>
      </c>
      <c r="AM1508" s="58">
        <f>F1508*AE1508</f>
        <v>0</v>
      </c>
      <c r="AN1508" s="59" t="s">
        <v>1621</v>
      </c>
      <c r="AO1508" s="59" t="s">
        <v>1634</v>
      </c>
      <c r="AP1508" s="47" t="s">
        <v>1645</v>
      </c>
    </row>
    <row r="1509" spans="1:42" x14ac:dyDescent="0.2">
      <c r="D1509" s="60" t="s">
        <v>1296</v>
      </c>
      <c r="F1509" s="61">
        <v>1</v>
      </c>
    </row>
    <row r="1510" spans="1:42" x14ac:dyDescent="0.2">
      <c r="A1510" s="55" t="s">
        <v>768</v>
      </c>
      <c r="B1510" s="55" t="s">
        <v>1179</v>
      </c>
      <c r="C1510" s="55" t="s">
        <v>1228</v>
      </c>
      <c r="D1510" s="55" t="s">
        <v>1332</v>
      </c>
      <c r="E1510" s="55" t="s">
        <v>1577</v>
      </c>
      <c r="F1510" s="56">
        <v>1</v>
      </c>
      <c r="G1510" s="56">
        <v>0</v>
      </c>
      <c r="H1510" s="56">
        <f>ROUND(F1510*AD1510,2)</f>
        <v>0</v>
      </c>
      <c r="I1510" s="56">
        <f>J1510-H1510</f>
        <v>0</v>
      </c>
      <c r="J1510" s="56">
        <f>ROUND(F1510*G1510,2)</f>
        <v>0</v>
      </c>
      <c r="K1510" s="56">
        <v>2.14E-3</v>
      </c>
      <c r="L1510" s="56">
        <f>F1510*K1510</f>
        <v>2.14E-3</v>
      </c>
      <c r="M1510" s="57" t="s">
        <v>7</v>
      </c>
      <c r="N1510" s="56">
        <f>IF(M1510="5",I1510,0)</f>
        <v>0</v>
      </c>
      <c r="Y1510" s="56">
        <f>IF(AC1510=0,J1510,0)</f>
        <v>0</v>
      </c>
      <c r="Z1510" s="56">
        <f>IF(AC1510=15,J1510,0)</f>
        <v>0</v>
      </c>
      <c r="AA1510" s="56">
        <f>IF(AC1510=21,J1510,0)</f>
        <v>0</v>
      </c>
      <c r="AC1510" s="58">
        <v>21</v>
      </c>
      <c r="AD1510" s="58">
        <f>G1510*0.474254742547426</f>
        <v>0</v>
      </c>
      <c r="AE1510" s="58">
        <f>G1510*(1-0.474254742547426)</f>
        <v>0</v>
      </c>
      <c r="AL1510" s="58">
        <f>F1510*AD1510</f>
        <v>0</v>
      </c>
      <c r="AM1510" s="58">
        <f>F1510*AE1510</f>
        <v>0</v>
      </c>
      <c r="AN1510" s="59" t="s">
        <v>1621</v>
      </c>
      <c r="AO1510" s="59" t="s">
        <v>1634</v>
      </c>
      <c r="AP1510" s="47" t="s">
        <v>1645</v>
      </c>
    </row>
    <row r="1511" spans="1:42" x14ac:dyDescent="0.2">
      <c r="D1511" s="60" t="s">
        <v>1296</v>
      </c>
      <c r="F1511" s="61">
        <v>1</v>
      </c>
    </row>
    <row r="1512" spans="1:42" x14ac:dyDescent="0.2">
      <c r="A1512" s="55" t="s">
        <v>769</v>
      </c>
      <c r="B1512" s="55" t="s">
        <v>1179</v>
      </c>
      <c r="C1512" s="55" t="s">
        <v>1229</v>
      </c>
      <c r="D1512" s="55" t="s">
        <v>1706</v>
      </c>
      <c r="E1512" s="55" t="s">
        <v>1577</v>
      </c>
      <c r="F1512" s="56">
        <v>1</v>
      </c>
      <c r="G1512" s="56">
        <v>0</v>
      </c>
      <c r="H1512" s="56">
        <f>ROUND(F1512*AD1512,2)</f>
        <v>0</v>
      </c>
      <c r="I1512" s="56">
        <f>J1512-H1512</f>
        <v>0</v>
      </c>
      <c r="J1512" s="56">
        <f>ROUND(F1512*G1512,2)</f>
        <v>0</v>
      </c>
      <c r="K1512" s="56">
        <v>1.4999999999999999E-2</v>
      </c>
      <c r="L1512" s="56">
        <f>F1512*K1512</f>
        <v>1.4999999999999999E-2</v>
      </c>
      <c r="M1512" s="57" t="s">
        <v>7</v>
      </c>
      <c r="N1512" s="56">
        <f>IF(M1512="5",I1512,0)</f>
        <v>0</v>
      </c>
      <c r="Y1512" s="56">
        <f>IF(AC1512=0,J1512,0)</f>
        <v>0</v>
      </c>
      <c r="Z1512" s="56">
        <f>IF(AC1512=15,J1512,0)</f>
        <v>0</v>
      </c>
      <c r="AA1512" s="56">
        <f>IF(AC1512=21,J1512,0)</f>
        <v>0</v>
      </c>
      <c r="AC1512" s="58">
        <v>21</v>
      </c>
      <c r="AD1512" s="58">
        <f>G1512*1</f>
        <v>0</v>
      </c>
      <c r="AE1512" s="58">
        <f>G1512*(1-1)</f>
        <v>0</v>
      </c>
      <c r="AL1512" s="58">
        <f>F1512*AD1512</f>
        <v>0</v>
      </c>
      <c r="AM1512" s="58">
        <f>F1512*AE1512</f>
        <v>0</v>
      </c>
      <c r="AN1512" s="59" t="s">
        <v>1621</v>
      </c>
      <c r="AO1512" s="59" t="s">
        <v>1634</v>
      </c>
      <c r="AP1512" s="47" t="s">
        <v>1645</v>
      </c>
    </row>
    <row r="1513" spans="1:42" x14ac:dyDescent="0.2">
      <c r="D1513" s="60" t="s">
        <v>1296</v>
      </c>
      <c r="F1513" s="61">
        <v>1</v>
      </c>
    </row>
    <row r="1514" spans="1:42" x14ac:dyDescent="0.2">
      <c r="A1514" s="55" t="s">
        <v>770</v>
      </c>
      <c r="B1514" s="55" t="s">
        <v>1179</v>
      </c>
      <c r="C1514" s="55" t="s">
        <v>1230</v>
      </c>
      <c r="D1514" s="55" t="s">
        <v>1333</v>
      </c>
      <c r="E1514" s="55" t="s">
        <v>1574</v>
      </c>
      <c r="F1514" s="56">
        <v>20.81</v>
      </c>
      <c r="G1514" s="56">
        <v>0</v>
      </c>
      <c r="H1514" s="56">
        <f>ROUND(F1514*AD1514,2)</f>
        <v>0</v>
      </c>
      <c r="I1514" s="56">
        <f>J1514-H1514</f>
        <v>0</v>
      </c>
      <c r="J1514" s="56">
        <f>ROUND(F1514*G1514,2)</f>
        <v>0</v>
      </c>
      <c r="K1514" s="56">
        <v>4.0000000000000003E-5</v>
      </c>
      <c r="L1514" s="56">
        <f>F1514*K1514</f>
        <v>8.3240000000000007E-4</v>
      </c>
      <c r="M1514" s="57" t="s">
        <v>7</v>
      </c>
      <c r="N1514" s="56">
        <f>IF(M1514="5",I1514,0)</f>
        <v>0</v>
      </c>
      <c r="Y1514" s="56">
        <f>IF(AC1514=0,J1514,0)</f>
        <v>0</v>
      </c>
      <c r="Z1514" s="56">
        <f>IF(AC1514=15,J1514,0)</f>
        <v>0</v>
      </c>
      <c r="AA1514" s="56">
        <f>IF(AC1514=21,J1514,0)</f>
        <v>0</v>
      </c>
      <c r="AC1514" s="58">
        <v>21</v>
      </c>
      <c r="AD1514" s="58">
        <f>G1514*0.0193808882907133</f>
        <v>0</v>
      </c>
      <c r="AE1514" s="58">
        <f>G1514*(1-0.0193808882907133)</f>
        <v>0</v>
      </c>
      <c r="AL1514" s="58">
        <f>F1514*AD1514</f>
        <v>0</v>
      </c>
      <c r="AM1514" s="58">
        <f>F1514*AE1514</f>
        <v>0</v>
      </c>
      <c r="AN1514" s="59" t="s">
        <v>1621</v>
      </c>
      <c r="AO1514" s="59" t="s">
        <v>1634</v>
      </c>
      <c r="AP1514" s="47" t="s">
        <v>1645</v>
      </c>
    </row>
    <row r="1515" spans="1:42" x14ac:dyDescent="0.2">
      <c r="D1515" s="60" t="s">
        <v>1492</v>
      </c>
      <c r="F1515" s="61">
        <v>20.81</v>
      </c>
    </row>
    <row r="1516" spans="1:42" x14ac:dyDescent="0.2">
      <c r="A1516" s="52"/>
      <c r="B1516" s="53" t="s">
        <v>1179</v>
      </c>
      <c r="C1516" s="53" t="s">
        <v>100</v>
      </c>
      <c r="D1516" s="248" t="s">
        <v>1335</v>
      </c>
      <c r="E1516" s="249"/>
      <c r="F1516" s="249"/>
      <c r="G1516" s="249"/>
      <c r="H1516" s="54">
        <f>SUM(H1517:H1523)</f>
        <v>0</v>
      </c>
      <c r="I1516" s="54">
        <f>SUM(I1517:I1523)</f>
        <v>0</v>
      </c>
      <c r="J1516" s="54">
        <f>H1516+I1516</f>
        <v>0</v>
      </c>
      <c r="K1516" s="47"/>
      <c r="L1516" s="54">
        <f>SUM(L1517:L1523)</f>
        <v>7.5410000000000005E-2</v>
      </c>
      <c r="O1516" s="54">
        <f>IF(P1516="PR",J1516,SUM(N1517:N1523))</f>
        <v>0</v>
      </c>
      <c r="P1516" s="47" t="s">
        <v>1601</v>
      </c>
      <c r="Q1516" s="54">
        <f>IF(P1516="HS",H1516,0)</f>
        <v>0</v>
      </c>
      <c r="R1516" s="54">
        <f>IF(P1516="HS",I1516-O1516,0)</f>
        <v>0</v>
      </c>
      <c r="S1516" s="54">
        <f>IF(P1516="PS",H1516,0)</f>
        <v>0</v>
      </c>
      <c r="T1516" s="54">
        <f>IF(P1516="PS",I1516-O1516,0)</f>
        <v>0</v>
      </c>
      <c r="U1516" s="54">
        <f>IF(P1516="MP",H1516,0)</f>
        <v>0</v>
      </c>
      <c r="V1516" s="54">
        <f>IF(P1516="MP",I1516-O1516,0)</f>
        <v>0</v>
      </c>
      <c r="W1516" s="54">
        <f>IF(P1516="OM",H1516,0)</f>
        <v>0</v>
      </c>
      <c r="X1516" s="47" t="s">
        <v>1179</v>
      </c>
      <c r="AH1516" s="54">
        <f>SUM(Y1517:Y1523)</f>
        <v>0</v>
      </c>
      <c r="AI1516" s="54">
        <f>SUM(Z1517:Z1523)</f>
        <v>0</v>
      </c>
      <c r="AJ1516" s="54">
        <f>SUM(AA1517:AA1523)</f>
        <v>0</v>
      </c>
    </row>
    <row r="1517" spans="1:42" x14ac:dyDescent="0.2">
      <c r="A1517" s="55" t="s">
        <v>771</v>
      </c>
      <c r="B1517" s="55" t="s">
        <v>1179</v>
      </c>
      <c r="C1517" s="55" t="s">
        <v>1231</v>
      </c>
      <c r="D1517" s="55" t="s">
        <v>1336</v>
      </c>
      <c r="E1517" s="55" t="s">
        <v>1577</v>
      </c>
      <c r="F1517" s="56">
        <v>1</v>
      </c>
      <c r="G1517" s="56">
        <v>0</v>
      </c>
      <c r="H1517" s="56">
        <f t="shared" ref="H1517:H1523" si="387">ROUND(F1517*AD1517,2)</f>
        <v>0</v>
      </c>
      <c r="I1517" s="56">
        <f t="shared" ref="I1517:I1523" si="388">J1517-H1517</f>
        <v>0</v>
      </c>
      <c r="J1517" s="56">
        <f t="shared" ref="J1517:J1523" si="389">ROUND(F1517*G1517,2)</f>
        <v>0</v>
      </c>
      <c r="K1517" s="56">
        <v>4.0000000000000002E-4</v>
      </c>
      <c r="L1517" s="56">
        <f t="shared" ref="L1517:L1523" si="390">F1517*K1517</f>
        <v>4.0000000000000002E-4</v>
      </c>
      <c r="M1517" s="57" t="s">
        <v>8</v>
      </c>
      <c r="N1517" s="56">
        <f t="shared" ref="N1517:N1523" si="391">IF(M1517="5",I1517,0)</f>
        <v>0</v>
      </c>
      <c r="Y1517" s="56">
        <f t="shared" ref="Y1517:Y1523" si="392">IF(AC1517=0,J1517,0)</f>
        <v>0</v>
      </c>
      <c r="Z1517" s="56">
        <f t="shared" ref="Z1517:Z1523" si="393">IF(AC1517=15,J1517,0)</f>
        <v>0</v>
      </c>
      <c r="AA1517" s="56">
        <f t="shared" ref="AA1517:AA1523" si="394">IF(AC1517=21,J1517,0)</f>
        <v>0</v>
      </c>
      <c r="AC1517" s="58">
        <v>21</v>
      </c>
      <c r="AD1517" s="58">
        <f t="shared" ref="AD1517:AD1523" si="395">G1517*0</f>
        <v>0</v>
      </c>
      <c r="AE1517" s="58">
        <f t="shared" ref="AE1517:AE1523" si="396">G1517*(1-0)</f>
        <v>0</v>
      </c>
      <c r="AL1517" s="58">
        <f t="shared" ref="AL1517:AL1523" si="397">F1517*AD1517</f>
        <v>0</v>
      </c>
      <c r="AM1517" s="58">
        <f t="shared" ref="AM1517:AM1523" si="398">F1517*AE1517</f>
        <v>0</v>
      </c>
      <c r="AN1517" s="59" t="s">
        <v>1622</v>
      </c>
      <c r="AO1517" s="59" t="s">
        <v>1634</v>
      </c>
      <c r="AP1517" s="47" t="s">
        <v>1645</v>
      </c>
    </row>
    <row r="1518" spans="1:42" x14ac:dyDescent="0.2">
      <c r="A1518" s="55" t="s">
        <v>772</v>
      </c>
      <c r="B1518" s="55" t="s">
        <v>1179</v>
      </c>
      <c r="C1518" s="55" t="s">
        <v>1232</v>
      </c>
      <c r="D1518" s="55" t="s">
        <v>1337</v>
      </c>
      <c r="E1518" s="55" t="s">
        <v>1577</v>
      </c>
      <c r="F1518" s="56">
        <v>1</v>
      </c>
      <c r="G1518" s="56">
        <v>0</v>
      </c>
      <c r="H1518" s="56">
        <f t="shared" si="387"/>
        <v>0</v>
      </c>
      <c r="I1518" s="56">
        <f t="shared" si="388"/>
        <v>0</v>
      </c>
      <c r="J1518" s="56">
        <f t="shared" si="389"/>
        <v>0</v>
      </c>
      <c r="K1518" s="56">
        <v>4.0000000000000002E-4</v>
      </c>
      <c r="L1518" s="56">
        <f t="shared" si="390"/>
        <v>4.0000000000000002E-4</v>
      </c>
      <c r="M1518" s="57" t="s">
        <v>8</v>
      </c>
      <c r="N1518" s="56">
        <f t="shared" si="391"/>
        <v>0</v>
      </c>
      <c r="Y1518" s="56">
        <f t="shared" si="392"/>
        <v>0</v>
      </c>
      <c r="Z1518" s="56">
        <f t="shared" si="393"/>
        <v>0</v>
      </c>
      <c r="AA1518" s="56">
        <f t="shared" si="394"/>
        <v>0</v>
      </c>
      <c r="AC1518" s="58">
        <v>21</v>
      </c>
      <c r="AD1518" s="58">
        <f t="shared" si="395"/>
        <v>0</v>
      </c>
      <c r="AE1518" s="58">
        <f t="shared" si="396"/>
        <v>0</v>
      </c>
      <c r="AL1518" s="58">
        <f t="shared" si="397"/>
        <v>0</v>
      </c>
      <c r="AM1518" s="58">
        <f t="shared" si="398"/>
        <v>0</v>
      </c>
      <c r="AN1518" s="59" t="s">
        <v>1622</v>
      </c>
      <c r="AO1518" s="59" t="s">
        <v>1634</v>
      </c>
      <c r="AP1518" s="47" t="s">
        <v>1645</v>
      </c>
    </row>
    <row r="1519" spans="1:42" x14ac:dyDescent="0.2">
      <c r="A1519" s="55" t="s">
        <v>773</v>
      </c>
      <c r="B1519" s="55" t="s">
        <v>1179</v>
      </c>
      <c r="C1519" s="55" t="s">
        <v>1233</v>
      </c>
      <c r="D1519" s="55" t="s">
        <v>1338</v>
      </c>
      <c r="E1519" s="55" t="s">
        <v>1577</v>
      </c>
      <c r="F1519" s="56">
        <v>1</v>
      </c>
      <c r="G1519" s="56">
        <v>0</v>
      </c>
      <c r="H1519" s="56">
        <f t="shared" si="387"/>
        <v>0</v>
      </c>
      <c r="I1519" s="56">
        <f t="shared" si="388"/>
        <v>0</v>
      </c>
      <c r="J1519" s="56">
        <f t="shared" si="389"/>
        <v>0</v>
      </c>
      <c r="K1519" s="56">
        <v>3.0000000000000001E-3</v>
      </c>
      <c r="L1519" s="56">
        <f t="shared" si="390"/>
        <v>3.0000000000000001E-3</v>
      </c>
      <c r="M1519" s="57" t="s">
        <v>8</v>
      </c>
      <c r="N1519" s="56">
        <f t="shared" si="391"/>
        <v>0</v>
      </c>
      <c r="Y1519" s="56">
        <f t="shared" si="392"/>
        <v>0</v>
      </c>
      <c r="Z1519" s="56">
        <f t="shared" si="393"/>
        <v>0</v>
      </c>
      <c r="AA1519" s="56">
        <f t="shared" si="394"/>
        <v>0</v>
      </c>
      <c r="AC1519" s="58">
        <v>21</v>
      </c>
      <c r="AD1519" s="58">
        <f t="shared" si="395"/>
        <v>0</v>
      </c>
      <c r="AE1519" s="58">
        <f t="shared" si="396"/>
        <v>0</v>
      </c>
      <c r="AL1519" s="58">
        <f t="shared" si="397"/>
        <v>0</v>
      </c>
      <c r="AM1519" s="58">
        <f t="shared" si="398"/>
        <v>0</v>
      </c>
      <c r="AN1519" s="59" t="s">
        <v>1622</v>
      </c>
      <c r="AO1519" s="59" t="s">
        <v>1634</v>
      </c>
      <c r="AP1519" s="47" t="s">
        <v>1645</v>
      </c>
    </row>
    <row r="1520" spans="1:42" x14ac:dyDescent="0.2">
      <c r="A1520" s="55" t="s">
        <v>774</v>
      </c>
      <c r="B1520" s="55" t="s">
        <v>1179</v>
      </c>
      <c r="C1520" s="55" t="s">
        <v>1234</v>
      </c>
      <c r="D1520" s="55" t="s">
        <v>1339</v>
      </c>
      <c r="E1520" s="55" t="s">
        <v>1577</v>
      </c>
      <c r="F1520" s="56">
        <v>1</v>
      </c>
      <c r="G1520" s="56">
        <v>0</v>
      </c>
      <c r="H1520" s="56">
        <f t="shared" si="387"/>
        <v>0</v>
      </c>
      <c r="I1520" s="56">
        <f t="shared" si="388"/>
        <v>0</v>
      </c>
      <c r="J1520" s="56">
        <f t="shared" si="389"/>
        <v>0</v>
      </c>
      <c r="K1520" s="56">
        <v>5.0000000000000001E-4</v>
      </c>
      <c r="L1520" s="56">
        <f t="shared" si="390"/>
        <v>5.0000000000000001E-4</v>
      </c>
      <c r="M1520" s="57" t="s">
        <v>8</v>
      </c>
      <c r="N1520" s="56">
        <f t="shared" si="391"/>
        <v>0</v>
      </c>
      <c r="Y1520" s="56">
        <f t="shared" si="392"/>
        <v>0</v>
      </c>
      <c r="Z1520" s="56">
        <f t="shared" si="393"/>
        <v>0</v>
      </c>
      <c r="AA1520" s="56">
        <f t="shared" si="394"/>
        <v>0</v>
      </c>
      <c r="AC1520" s="58">
        <v>21</v>
      </c>
      <c r="AD1520" s="58">
        <f t="shared" si="395"/>
        <v>0</v>
      </c>
      <c r="AE1520" s="58">
        <f t="shared" si="396"/>
        <v>0</v>
      </c>
      <c r="AL1520" s="58">
        <f t="shared" si="397"/>
        <v>0</v>
      </c>
      <c r="AM1520" s="58">
        <f t="shared" si="398"/>
        <v>0</v>
      </c>
      <c r="AN1520" s="59" t="s">
        <v>1622</v>
      </c>
      <c r="AO1520" s="59" t="s">
        <v>1634</v>
      </c>
      <c r="AP1520" s="47" t="s">
        <v>1645</v>
      </c>
    </row>
    <row r="1521" spans="1:42" x14ac:dyDescent="0.2">
      <c r="A1521" s="55" t="s">
        <v>775</v>
      </c>
      <c r="B1521" s="55" t="s">
        <v>1179</v>
      </c>
      <c r="C1521" s="55" t="s">
        <v>1235</v>
      </c>
      <c r="D1521" s="55" t="s">
        <v>1340</v>
      </c>
      <c r="E1521" s="55" t="s">
        <v>1574</v>
      </c>
      <c r="F1521" s="56">
        <v>2.9</v>
      </c>
      <c r="G1521" s="56">
        <v>0</v>
      </c>
      <c r="H1521" s="56">
        <f t="shared" si="387"/>
        <v>0</v>
      </c>
      <c r="I1521" s="56">
        <f t="shared" si="388"/>
        <v>0</v>
      </c>
      <c r="J1521" s="56">
        <f t="shared" si="389"/>
        <v>0</v>
      </c>
      <c r="K1521" s="56">
        <v>0.02</v>
      </c>
      <c r="L1521" s="56">
        <f t="shared" si="390"/>
        <v>5.7999999999999996E-2</v>
      </c>
      <c r="M1521" s="57" t="s">
        <v>7</v>
      </c>
      <c r="N1521" s="56">
        <f t="shared" si="391"/>
        <v>0</v>
      </c>
      <c r="Y1521" s="56">
        <f t="shared" si="392"/>
        <v>0</v>
      </c>
      <c r="Z1521" s="56">
        <f t="shared" si="393"/>
        <v>0</v>
      </c>
      <c r="AA1521" s="56">
        <f t="shared" si="394"/>
        <v>0</v>
      </c>
      <c r="AC1521" s="58">
        <v>21</v>
      </c>
      <c r="AD1521" s="58">
        <f t="shared" si="395"/>
        <v>0</v>
      </c>
      <c r="AE1521" s="58">
        <f t="shared" si="396"/>
        <v>0</v>
      </c>
      <c r="AL1521" s="58">
        <f t="shared" si="397"/>
        <v>0</v>
      </c>
      <c r="AM1521" s="58">
        <f t="shared" si="398"/>
        <v>0</v>
      </c>
      <c r="AN1521" s="59" t="s">
        <v>1622</v>
      </c>
      <c r="AO1521" s="59" t="s">
        <v>1634</v>
      </c>
      <c r="AP1521" s="47" t="s">
        <v>1645</v>
      </c>
    </row>
    <row r="1522" spans="1:42" x14ac:dyDescent="0.2">
      <c r="A1522" s="55" t="s">
        <v>776</v>
      </c>
      <c r="B1522" s="55" t="s">
        <v>1179</v>
      </c>
      <c r="C1522" s="55" t="s">
        <v>1269</v>
      </c>
      <c r="D1522" s="55" t="s">
        <v>1402</v>
      </c>
      <c r="E1522" s="55" t="s">
        <v>1579</v>
      </c>
      <c r="F1522" s="56">
        <v>0.65</v>
      </c>
      <c r="G1522" s="56">
        <v>0</v>
      </c>
      <c r="H1522" s="56">
        <f t="shared" si="387"/>
        <v>0</v>
      </c>
      <c r="I1522" s="56">
        <f t="shared" si="388"/>
        <v>0</v>
      </c>
      <c r="J1522" s="56">
        <f t="shared" si="389"/>
        <v>0</v>
      </c>
      <c r="K1522" s="56">
        <v>9.4000000000000004E-3</v>
      </c>
      <c r="L1522" s="56">
        <f t="shared" si="390"/>
        <v>6.1100000000000008E-3</v>
      </c>
      <c r="M1522" s="57" t="s">
        <v>8</v>
      </c>
      <c r="N1522" s="56">
        <f t="shared" si="391"/>
        <v>0</v>
      </c>
      <c r="Y1522" s="56">
        <f t="shared" si="392"/>
        <v>0</v>
      </c>
      <c r="Z1522" s="56">
        <f t="shared" si="393"/>
        <v>0</v>
      </c>
      <c r="AA1522" s="56">
        <f t="shared" si="394"/>
        <v>0</v>
      </c>
      <c r="AC1522" s="58">
        <v>21</v>
      </c>
      <c r="AD1522" s="58">
        <f t="shared" si="395"/>
        <v>0</v>
      </c>
      <c r="AE1522" s="58">
        <f t="shared" si="396"/>
        <v>0</v>
      </c>
      <c r="AL1522" s="58">
        <f t="shared" si="397"/>
        <v>0</v>
      </c>
      <c r="AM1522" s="58">
        <f t="shared" si="398"/>
        <v>0</v>
      </c>
      <c r="AN1522" s="59" t="s">
        <v>1622</v>
      </c>
      <c r="AO1522" s="59" t="s">
        <v>1634</v>
      </c>
      <c r="AP1522" s="47" t="s">
        <v>1645</v>
      </c>
    </row>
    <row r="1523" spans="1:42" x14ac:dyDescent="0.2">
      <c r="A1523" s="55" t="s">
        <v>777</v>
      </c>
      <c r="B1523" s="55" t="s">
        <v>1179</v>
      </c>
      <c r="C1523" s="55" t="s">
        <v>1236</v>
      </c>
      <c r="D1523" s="55" t="s">
        <v>1341</v>
      </c>
      <c r="E1523" s="55" t="s">
        <v>1577</v>
      </c>
      <c r="F1523" s="56">
        <v>1</v>
      </c>
      <c r="G1523" s="56">
        <v>0</v>
      </c>
      <c r="H1523" s="56">
        <f t="shared" si="387"/>
        <v>0</v>
      </c>
      <c r="I1523" s="56">
        <f t="shared" si="388"/>
        <v>0</v>
      </c>
      <c r="J1523" s="56">
        <f t="shared" si="389"/>
        <v>0</v>
      </c>
      <c r="K1523" s="56">
        <v>7.0000000000000001E-3</v>
      </c>
      <c r="L1523" s="56">
        <f t="shared" si="390"/>
        <v>7.0000000000000001E-3</v>
      </c>
      <c r="M1523" s="57" t="s">
        <v>8</v>
      </c>
      <c r="N1523" s="56">
        <f t="shared" si="391"/>
        <v>0</v>
      </c>
      <c r="Y1523" s="56">
        <f t="shared" si="392"/>
        <v>0</v>
      </c>
      <c r="Z1523" s="56">
        <f t="shared" si="393"/>
        <v>0</v>
      </c>
      <c r="AA1523" s="56">
        <f t="shared" si="394"/>
        <v>0</v>
      </c>
      <c r="AC1523" s="58">
        <v>21</v>
      </c>
      <c r="AD1523" s="58">
        <f t="shared" si="395"/>
        <v>0</v>
      </c>
      <c r="AE1523" s="58">
        <f t="shared" si="396"/>
        <v>0</v>
      </c>
      <c r="AL1523" s="58">
        <f t="shared" si="397"/>
        <v>0</v>
      </c>
      <c r="AM1523" s="58">
        <f t="shared" si="398"/>
        <v>0</v>
      </c>
      <c r="AN1523" s="59" t="s">
        <v>1622</v>
      </c>
      <c r="AO1523" s="59" t="s">
        <v>1634</v>
      </c>
      <c r="AP1523" s="47" t="s">
        <v>1645</v>
      </c>
    </row>
    <row r="1524" spans="1:42" x14ac:dyDescent="0.2">
      <c r="A1524" s="52"/>
      <c r="B1524" s="53" t="s">
        <v>1179</v>
      </c>
      <c r="C1524" s="53" t="s">
        <v>101</v>
      </c>
      <c r="D1524" s="248" t="s">
        <v>1342</v>
      </c>
      <c r="E1524" s="249"/>
      <c r="F1524" s="249"/>
      <c r="G1524" s="249"/>
      <c r="H1524" s="54">
        <f>SUM(H1525:H1531)</f>
        <v>0</v>
      </c>
      <c r="I1524" s="54">
        <f>SUM(I1525:I1531)</f>
        <v>0</v>
      </c>
      <c r="J1524" s="54">
        <f>H1524+I1524</f>
        <v>0</v>
      </c>
      <c r="K1524" s="47"/>
      <c r="L1524" s="54">
        <f>SUM(L1525:L1531)</f>
        <v>1.21126</v>
      </c>
      <c r="O1524" s="54">
        <f>IF(P1524="PR",J1524,SUM(N1525:N1531))</f>
        <v>0</v>
      </c>
      <c r="P1524" s="47" t="s">
        <v>1601</v>
      </c>
      <c r="Q1524" s="54">
        <f>IF(P1524="HS",H1524,0)</f>
        <v>0</v>
      </c>
      <c r="R1524" s="54">
        <f>IF(P1524="HS",I1524-O1524,0)</f>
        <v>0</v>
      </c>
      <c r="S1524" s="54">
        <f>IF(P1524="PS",H1524,0)</f>
        <v>0</v>
      </c>
      <c r="T1524" s="54">
        <f>IF(P1524="PS",I1524-O1524,0)</f>
        <v>0</v>
      </c>
      <c r="U1524" s="54">
        <f>IF(P1524="MP",H1524,0)</f>
        <v>0</v>
      </c>
      <c r="V1524" s="54">
        <f>IF(P1524="MP",I1524-O1524,0)</f>
        <v>0</v>
      </c>
      <c r="W1524" s="54">
        <f>IF(P1524="OM",H1524,0)</f>
        <v>0</v>
      </c>
      <c r="X1524" s="47" t="s">
        <v>1179</v>
      </c>
      <c r="AH1524" s="54">
        <f>SUM(Y1525:Y1531)</f>
        <v>0</v>
      </c>
      <c r="AI1524" s="54">
        <f>SUM(Z1525:Z1531)</f>
        <v>0</v>
      </c>
      <c r="AJ1524" s="54">
        <f>SUM(AA1525:AA1531)</f>
        <v>0</v>
      </c>
    </row>
    <row r="1525" spans="1:42" x14ac:dyDescent="0.2">
      <c r="A1525" s="55" t="s">
        <v>778</v>
      </c>
      <c r="B1525" s="55" t="s">
        <v>1179</v>
      </c>
      <c r="C1525" s="55" t="s">
        <v>1270</v>
      </c>
      <c r="D1525" s="55" t="s">
        <v>1403</v>
      </c>
      <c r="E1525" s="55" t="s">
        <v>1579</v>
      </c>
      <c r="F1525" s="56">
        <v>0.65</v>
      </c>
      <c r="G1525" s="56">
        <v>0</v>
      </c>
      <c r="H1525" s="56">
        <f t="shared" ref="H1525:H1531" si="399">ROUND(F1525*AD1525,2)</f>
        <v>0</v>
      </c>
      <c r="I1525" s="56">
        <f t="shared" ref="I1525:I1531" si="400">J1525-H1525</f>
        <v>0</v>
      </c>
      <c r="J1525" s="56">
        <f t="shared" ref="J1525:J1531" si="401">ROUND(F1525*G1525,2)</f>
        <v>0</v>
      </c>
      <c r="K1525" s="56">
        <v>3.9600000000000003E-2</v>
      </c>
      <c r="L1525" s="56">
        <f t="shared" ref="L1525:L1531" si="402">F1525*K1525</f>
        <v>2.5740000000000002E-2</v>
      </c>
      <c r="M1525" s="57" t="s">
        <v>7</v>
      </c>
      <c r="N1525" s="56">
        <f t="shared" ref="N1525:N1531" si="403">IF(M1525="5",I1525,0)</f>
        <v>0</v>
      </c>
      <c r="Y1525" s="56">
        <f t="shared" ref="Y1525:Y1531" si="404">IF(AC1525=0,J1525,0)</f>
        <v>0</v>
      </c>
      <c r="Z1525" s="56">
        <f t="shared" ref="Z1525:Z1531" si="405">IF(AC1525=15,J1525,0)</f>
        <v>0</v>
      </c>
      <c r="AA1525" s="56">
        <f t="shared" ref="AA1525:AA1531" si="406">IF(AC1525=21,J1525,0)</f>
        <v>0</v>
      </c>
      <c r="AC1525" s="58">
        <v>21</v>
      </c>
      <c r="AD1525" s="58">
        <f t="shared" ref="AD1525:AD1531" si="407">G1525*0</f>
        <v>0</v>
      </c>
      <c r="AE1525" s="58">
        <f t="shared" ref="AE1525:AE1531" si="408">G1525*(1-0)</f>
        <v>0</v>
      </c>
      <c r="AL1525" s="58">
        <f t="shared" ref="AL1525:AL1531" si="409">F1525*AD1525</f>
        <v>0</v>
      </c>
      <c r="AM1525" s="58">
        <f t="shared" ref="AM1525:AM1531" si="410">F1525*AE1525</f>
        <v>0</v>
      </c>
      <c r="AN1525" s="59" t="s">
        <v>1623</v>
      </c>
      <c r="AO1525" s="59" t="s">
        <v>1634</v>
      </c>
      <c r="AP1525" s="47" t="s">
        <v>1645</v>
      </c>
    </row>
    <row r="1526" spans="1:42" x14ac:dyDescent="0.2">
      <c r="A1526" s="55" t="s">
        <v>779</v>
      </c>
      <c r="B1526" s="55" t="s">
        <v>1179</v>
      </c>
      <c r="C1526" s="55" t="s">
        <v>1271</v>
      </c>
      <c r="D1526" s="55" t="s">
        <v>1404</v>
      </c>
      <c r="E1526" s="55" t="s">
        <v>1577</v>
      </c>
      <c r="F1526" s="56">
        <v>1</v>
      </c>
      <c r="G1526" s="56">
        <v>0</v>
      </c>
      <c r="H1526" s="56">
        <f t="shared" si="399"/>
        <v>0</v>
      </c>
      <c r="I1526" s="56">
        <f t="shared" si="400"/>
        <v>0</v>
      </c>
      <c r="J1526" s="56">
        <f t="shared" si="401"/>
        <v>0</v>
      </c>
      <c r="K1526" s="56">
        <v>5.1999999999999995E-4</v>
      </c>
      <c r="L1526" s="56">
        <f t="shared" si="402"/>
        <v>5.1999999999999995E-4</v>
      </c>
      <c r="M1526" s="57" t="s">
        <v>7</v>
      </c>
      <c r="N1526" s="56">
        <f t="shared" si="403"/>
        <v>0</v>
      </c>
      <c r="Y1526" s="56">
        <f t="shared" si="404"/>
        <v>0</v>
      </c>
      <c r="Z1526" s="56">
        <f t="shared" si="405"/>
        <v>0</v>
      </c>
      <c r="AA1526" s="56">
        <f t="shared" si="406"/>
        <v>0</v>
      </c>
      <c r="AC1526" s="58">
        <v>21</v>
      </c>
      <c r="AD1526" s="58">
        <f t="shared" si="407"/>
        <v>0</v>
      </c>
      <c r="AE1526" s="58">
        <f t="shared" si="408"/>
        <v>0</v>
      </c>
      <c r="AL1526" s="58">
        <f t="shared" si="409"/>
        <v>0</v>
      </c>
      <c r="AM1526" s="58">
        <f t="shared" si="410"/>
        <v>0</v>
      </c>
      <c r="AN1526" s="59" t="s">
        <v>1623</v>
      </c>
      <c r="AO1526" s="59" t="s">
        <v>1634</v>
      </c>
      <c r="AP1526" s="47" t="s">
        <v>1645</v>
      </c>
    </row>
    <row r="1527" spans="1:42" x14ac:dyDescent="0.2">
      <c r="A1527" s="55" t="s">
        <v>780</v>
      </c>
      <c r="B1527" s="55" t="s">
        <v>1179</v>
      </c>
      <c r="C1527" s="55" t="s">
        <v>1242</v>
      </c>
      <c r="D1527" s="55" t="s">
        <v>1405</v>
      </c>
      <c r="E1527" s="55" t="s">
        <v>1577</v>
      </c>
      <c r="F1527" s="56">
        <v>1</v>
      </c>
      <c r="G1527" s="56">
        <v>0</v>
      </c>
      <c r="H1527" s="56">
        <f t="shared" si="399"/>
        <v>0</v>
      </c>
      <c r="I1527" s="56">
        <f t="shared" si="400"/>
        <v>0</v>
      </c>
      <c r="J1527" s="56">
        <f t="shared" si="401"/>
        <v>0</v>
      </c>
      <c r="K1527" s="56">
        <v>2.2499999999999998E-3</v>
      </c>
      <c r="L1527" s="56">
        <f t="shared" si="402"/>
        <v>2.2499999999999998E-3</v>
      </c>
      <c r="M1527" s="57" t="s">
        <v>7</v>
      </c>
      <c r="N1527" s="56">
        <f t="shared" si="403"/>
        <v>0</v>
      </c>
      <c r="Y1527" s="56">
        <f t="shared" si="404"/>
        <v>0</v>
      </c>
      <c r="Z1527" s="56">
        <f t="shared" si="405"/>
        <v>0</v>
      </c>
      <c r="AA1527" s="56">
        <f t="shared" si="406"/>
        <v>0</v>
      </c>
      <c r="AC1527" s="58">
        <v>21</v>
      </c>
      <c r="AD1527" s="58">
        <f t="shared" si="407"/>
        <v>0</v>
      </c>
      <c r="AE1527" s="58">
        <f t="shared" si="408"/>
        <v>0</v>
      </c>
      <c r="AL1527" s="58">
        <f t="shared" si="409"/>
        <v>0</v>
      </c>
      <c r="AM1527" s="58">
        <f t="shared" si="410"/>
        <v>0</v>
      </c>
      <c r="AN1527" s="59" t="s">
        <v>1623</v>
      </c>
      <c r="AO1527" s="59" t="s">
        <v>1634</v>
      </c>
      <c r="AP1527" s="47" t="s">
        <v>1645</v>
      </c>
    </row>
    <row r="1528" spans="1:42" x14ac:dyDescent="0.2">
      <c r="A1528" s="55" t="s">
        <v>781</v>
      </c>
      <c r="B1528" s="55" t="s">
        <v>1179</v>
      </c>
      <c r="C1528" s="55" t="s">
        <v>1237</v>
      </c>
      <c r="D1528" s="55" t="s">
        <v>1343</v>
      </c>
      <c r="E1528" s="55" t="s">
        <v>1577</v>
      </c>
      <c r="F1528" s="56">
        <v>1</v>
      </c>
      <c r="G1528" s="56">
        <v>0</v>
      </c>
      <c r="H1528" s="56">
        <f t="shared" si="399"/>
        <v>0</v>
      </c>
      <c r="I1528" s="56">
        <f t="shared" si="400"/>
        <v>0</v>
      </c>
      <c r="J1528" s="56">
        <f t="shared" si="401"/>
        <v>0</v>
      </c>
      <c r="K1528" s="56">
        <v>1.933E-2</v>
      </c>
      <c r="L1528" s="56">
        <f t="shared" si="402"/>
        <v>1.933E-2</v>
      </c>
      <c r="M1528" s="57" t="s">
        <v>7</v>
      </c>
      <c r="N1528" s="56">
        <f t="shared" si="403"/>
        <v>0</v>
      </c>
      <c r="Y1528" s="56">
        <f t="shared" si="404"/>
        <v>0</v>
      </c>
      <c r="Z1528" s="56">
        <f t="shared" si="405"/>
        <v>0</v>
      </c>
      <c r="AA1528" s="56">
        <f t="shared" si="406"/>
        <v>0</v>
      </c>
      <c r="AC1528" s="58">
        <v>21</v>
      </c>
      <c r="AD1528" s="58">
        <f t="shared" si="407"/>
        <v>0</v>
      </c>
      <c r="AE1528" s="58">
        <f t="shared" si="408"/>
        <v>0</v>
      </c>
      <c r="AL1528" s="58">
        <f t="shared" si="409"/>
        <v>0</v>
      </c>
      <c r="AM1528" s="58">
        <f t="shared" si="410"/>
        <v>0</v>
      </c>
      <c r="AN1528" s="59" t="s">
        <v>1623</v>
      </c>
      <c r="AO1528" s="59" t="s">
        <v>1634</v>
      </c>
      <c r="AP1528" s="47" t="s">
        <v>1645</v>
      </c>
    </row>
    <row r="1529" spans="1:42" x14ac:dyDescent="0.2">
      <c r="A1529" s="55" t="s">
        <v>782</v>
      </c>
      <c r="B1529" s="55" t="s">
        <v>1179</v>
      </c>
      <c r="C1529" s="55" t="s">
        <v>1238</v>
      </c>
      <c r="D1529" s="55" t="s">
        <v>1344</v>
      </c>
      <c r="E1529" s="55" t="s">
        <v>1577</v>
      </c>
      <c r="F1529" s="56">
        <v>1</v>
      </c>
      <c r="G1529" s="56">
        <v>0</v>
      </c>
      <c r="H1529" s="56">
        <f t="shared" si="399"/>
        <v>0</v>
      </c>
      <c r="I1529" s="56">
        <f t="shared" si="400"/>
        <v>0</v>
      </c>
      <c r="J1529" s="56">
        <f t="shared" si="401"/>
        <v>0</v>
      </c>
      <c r="K1529" s="56">
        <v>1.56E-3</v>
      </c>
      <c r="L1529" s="56">
        <f t="shared" si="402"/>
        <v>1.56E-3</v>
      </c>
      <c r="M1529" s="57" t="s">
        <v>7</v>
      </c>
      <c r="N1529" s="56">
        <f t="shared" si="403"/>
        <v>0</v>
      </c>
      <c r="Y1529" s="56">
        <f t="shared" si="404"/>
        <v>0</v>
      </c>
      <c r="Z1529" s="56">
        <f t="shared" si="405"/>
        <v>0</v>
      </c>
      <c r="AA1529" s="56">
        <f t="shared" si="406"/>
        <v>0</v>
      </c>
      <c r="AC1529" s="58">
        <v>21</v>
      </c>
      <c r="AD1529" s="58">
        <f t="shared" si="407"/>
        <v>0</v>
      </c>
      <c r="AE1529" s="58">
        <f t="shared" si="408"/>
        <v>0</v>
      </c>
      <c r="AL1529" s="58">
        <f t="shared" si="409"/>
        <v>0</v>
      </c>
      <c r="AM1529" s="58">
        <f t="shared" si="410"/>
        <v>0</v>
      </c>
      <c r="AN1529" s="59" t="s">
        <v>1623</v>
      </c>
      <c r="AO1529" s="59" t="s">
        <v>1634</v>
      </c>
      <c r="AP1529" s="47" t="s">
        <v>1645</v>
      </c>
    </row>
    <row r="1530" spans="1:42" x14ac:dyDescent="0.2">
      <c r="A1530" s="55" t="s">
        <v>783</v>
      </c>
      <c r="B1530" s="55" t="s">
        <v>1179</v>
      </c>
      <c r="C1530" s="55" t="s">
        <v>1239</v>
      </c>
      <c r="D1530" s="55" t="s">
        <v>1345</v>
      </c>
      <c r="E1530" s="55" t="s">
        <v>1577</v>
      </c>
      <c r="F1530" s="56">
        <v>1</v>
      </c>
      <c r="G1530" s="56">
        <v>0</v>
      </c>
      <c r="H1530" s="56">
        <f t="shared" si="399"/>
        <v>0</v>
      </c>
      <c r="I1530" s="56">
        <f t="shared" si="400"/>
        <v>0</v>
      </c>
      <c r="J1530" s="56">
        <f t="shared" si="401"/>
        <v>0</v>
      </c>
      <c r="K1530" s="56">
        <v>1.9460000000000002E-2</v>
      </c>
      <c r="L1530" s="56">
        <f t="shared" si="402"/>
        <v>1.9460000000000002E-2</v>
      </c>
      <c r="M1530" s="57" t="s">
        <v>7</v>
      </c>
      <c r="N1530" s="56">
        <f t="shared" si="403"/>
        <v>0</v>
      </c>
      <c r="Y1530" s="56">
        <f t="shared" si="404"/>
        <v>0</v>
      </c>
      <c r="Z1530" s="56">
        <f t="shared" si="405"/>
        <v>0</v>
      </c>
      <c r="AA1530" s="56">
        <f t="shared" si="406"/>
        <v>0</v>
      </c>
      <c r="AC1530" s="58">
        <v>21</v>
      </c>
      <c r="AD1530" s="58">
        <f t="shared" si="407"/>
        <v>0</v>
      </c>
      <c r="AE1530" s="58">
        <f t="shared" si="408"/>
        <v>0</v>
      </c>
      <c r="AL1530" s="58">
        <f t="shared" si="409"/>
        <v>0</v>
      </c>
      <c r="AM1530" s="58">
        <f t="shared" si="410"/>
        <v>0</v>
      </c>
      <c r="AN1530" s="59" t="s">
        <v>1623</v>
      </c>
      <c r="AO1530" s="59" t="s">
        <v>1634</v>
      </c>
      <c r="AP1530" s="47" t="s">
        <v>1645</v>
      </c>
    </row>
    <row r="1531" spans="1:42" x14ac:dyDescent="0.2">
      <c r="A1531" s="55" t="s">
        <v>784</v>
      </c>
      <c r="B1531" s="55" t="s">
        <v>1179</v>
      </c>
      <c r="C1531" s="55" t="s">
        <v>1240</v>
      </c>
      <c r="D1531" s="55" t="s">
        <v>1346</v>
      </c>
      <c r="E1531" s="55" t="s">
        <v>1574</v>
      </c>
      <c r="F1531" s="56">
        <v>16.8</v>
      </c>
      <c r="G1531" s="56">
        <v>0</v>
      </c>
      <c r="H1531" s="56">
        <f t="shared" si="399"/>
        <v>0</v>
      </c>
      <c r="I1531" s="56">
        <f t="shared" si="400"/>
        <v>0</v>
      </c>
      <c r="J1531" s="56">
        <f t="shared" si="401"/>
        <v>0</v>
      </c>
      <c r="K1531" s="56">
        <v>6.8000000000000005E-2</v>
      </c>
      <c r="L1531" s="56">
        <f t="shared" si="402"/>
        <v>1.1424000000000001</v>
      </c>
      <c r="M1531" s="57" t="s">
        <v>7</v>
      </c>
      <c r="N1531" s="56">
        <f t="shared" si="403"/>
        <v>0</v>
      </c>
      <c r="Y1531" s="56">
        <f t="shared" si="404"/>
        <v>0</v>
      </c>
      <c r="Z1531" s="56">
        <f t="shared" si="405"/>
        <v>0</v>
      </c>
      <c r="AA1531" s="56">
        <f t="shared" si="406"/>
        <v>0</v>
      </c>
      <c r="AC1531" s="58">
        <v>21</v>
      </c>
      <c r="AD1531" s="58">
        <f t="shared" si="407"/>
        <v>0</v>
      </c>
      <c r="AE1531" s="58">
        <f t="shared" si="408"/>
        <v>0</v>
      </c>
      <c r="AL1531" s="58">
        <f t="shared" si="409"/>
        <v>0</v>
      </c>
      <c r="AM1531" s="58">
        <f t="shared" si="410"/>
        <v>0</v>
      </c>
      <c r="AN1531" s="59" t="s">
        <v>1623</v>
      </c>
      <c r="AO1531" s="59" t="s">
        <v>1634</v>
      </c>
      <c r="AP1531" s="47" t="s">
        <v>1645</v>
      </c>
    </row>
    <row r="1532" spans="1:42" x14ac:dyDescent="0.2">
      <c r="A1532" s="52"/>
      <c r="B1532" s="53" t="s">
        <v>1179</v>
      </c>
      <c r="C1532" s="53" t="s">
        <v>1243</v>
      </c>
      <c r="D1532" s="248" t="s">
        <v>1349</v>
      </c>
      <c r="E1532" s="249"/>
      <c r="F1532" s="249"/>
      <c r="G1532" s="249"/>
      <c r="H1532" s="54">
        <f>SUM(H1533:H1533)</f>
        <v>0</v>
      </c>
      <c r="I1532" s="54">
        <f>SUM(I1533:I1533)</f>
        <v>0</v>
      </c>
      <c r="J1532" s="54">
        <f>H1532+I1532</f>
        <v>0</v>
      </c>
      <c r="K1532" s="47"/>
      <c r="L1532" s="54">
        <f>SUM(L1533:L1533)</f>
        <v>0</v>
      </c>
      <c r="O1532" s="54">
        <f>IF(P1532="PR",J1532,SUM(N1533:N1533))</f>
        <v>0</v>
      </c>
      <c r="P1532" s="47" t="s">
        <v>1603</v>
      </c>
      <c r="Q1532" s="54">
        <f>IF(P1532="HS",H1532,0)</f>
        <v>0</v>
      </c>
      <c r="R1532" s="54">
        <f>IF(P1532="HS",I1532-O1532,0)</f>
        <v>0</v>
      </c>
      <c r="S1532" s="54">
        <f>IF(P1532="PS",H1532,0)</f>
        <v>0</v>
      </c>
      <c r="T1532" s="54">
        <f>IF(P1532="PS",I1532-O1532,0)</f>
        <v>0</v>
      </c>
      <c r="U1532" s="54">
        <f>IF(P1532="MP",H1532,0)</f>
        <v>0</v>
      </c>
      <c r="V1532" s="54">
        <f>IF(P1532="MP",I1532-O1532,0)</f>
        <v>0</v>
      </c>
      <c r="W1532" s="54">
        <f>IF(P1532="OM",H1532,0)</f>
        <v>0</v>
      </c>
      <c r="X1532" s="47" t="s">
        <v>1179</v>
      </c>
      <c r="AH1532" s="54">
        <f>SUM(Y1533:Y1533)</f>
        <v>0</v>
      </c>
      <c r="AI1532" s="54">
        <f>SUM(Z1533:Z1533)</f>
        <v>0</v>
      </c>
      <c r="AJ1532" s="54">
        <f>SUM(AA1533:AA1533)</f>
        <v>0</v>
      </c>
    </row>
    <row r="1533" spans="1:42" x14ac:dyDescent="0.2">
      <c r="A1533" s="55" t="s">
        <v>785</v>
      </c>
      <c r="B1533" s="55" t="s">
        <v>1179</v>
      </c>
      <c r="C1533" s="55" t="s">
        <v>1244</v>
      </c>
      <c r="D1533" s="55" t="s">
        <v>1350</v>
      </c>
      <c r="E1533" s="55" t="s">
        <v>1575</v>
      </c>
      <c r="F1533" s="56">
        <v>0.55000000000000004</v>
      </c>
      <c r="G1533" s="56">
        <v>0</v>
      </c>
      <c r="H1533" s="56">
        <f>ROUND(F1533*AD1533,2)</f>
        <v>0</v>
      </c>
      <c r="I1533" s="56">
        <f>J1533-H1533</f>
        <v>0</v>
      </c>
      <c r="J1533" s="56">
        <f>ROUND(F1533*G1533,2)</f>
        <v>0</v>
      </c>
      <c r="K1533" s="56">
        <v>0</v>
      </c>
      <c r="L1533" s="56">
        <f>F1533*K1533</f>
        <v>0</v>
      </c>
      <c r="M1533" s="57" t="s">
        <v>11</v>
      </c>
      <c r="N1533" s="56">
        <f>IF(M1533="5",I1533,0)</f>
        <v>0</v>
      </c>
      <c r="Y1533" s="56">
        <f>IF(AC1533=0,J1533,0)</f>
        <v>0</v>
      </c>
      <c r="Z1533" s="56">
        <f>IF(AC1533=15,J1533,0)</f>
        <v>0</v>
      </c>
      <c r="AA1533" s="56">
        <f>IF(AC1533=21,J1533,0)</f>
        <v>0</v>
      </c>
      <c r="AC1533" s="58">
        <v>21</v>
      </c>
      <c r="AD1533" s="58">
        <f>G1533*0</f>
        <v>0</v>
      </c>
      <c r="AE1533" s="58">
        <f>G1533*(1-0)</f>
        <v>0</v>
      </c>
      <c r="AL1533" s="58">
        <f>F1533*AD1533</f>
        <v>0</v>
      </c>
      <c r="AM1533" s="58">
        <f>F1533*AE1533</f>
        <v>0</v>
      </c>
      <c r="AN1533" s="59" t="s">
        <v>1624</v>
      </c>
      <c r="AO1533" s="59" t="s">
        <v>1634</v>
      </c>
      <c r="AP1533" s="47" t="s">
        <v>1645</v>
      </c>
    </row>
    <row r="1534" spans="1:42" x14ac:dyDescent="0.2">
      <c r="D1534" s="60" t="s">
        <v>1507</v>
      </c>
      <c r="F1534" s="61">
        <v>0.55000000000000004</v>
      </c>
    </row>
    <row r="1535" spans="1:42" x14ac:dyDescent="0.2">
      <c r="A1535" s="52"/>
      <c r="B1535" s="53" t="s">
        <v>1179</v>
      </c>
      <c r="C1535" s="53" t="s">
        <v>1245</v>
      </c>
      <c r="D1535" s="248" t="s">
        <v>1352</v>
      </c>
      <c r="E1535" s="249"/>
      <c r="F1535" s="249"/>
      <c r="G1535" s="249"/>
      <c r="H1535" s="54">
        <f>SUM(H1536:H1536)</f>
        <v>0</v>
      </c>
      <c r="I1535" s="54">
        <f>SUM(I1536:I1536)</f>
        <v>0</v>
      </c>
      <c r="J1535" s="54">
        <f>H1535+I1535</f>
        <v>0</v>
      </c>
      <c r="K1535" s="47"/>
      <c r="L1535" s="54">
        <f>SUM(L1536:L1536)</f>
        <v>0</v>
      </c>
      <c r="O1535" s="54">
        <f>IF(P1535="PR",J1535,SUM(N1536:N1536))</f>
        <v>0</v>
      </c>
      <c r="P1535" s="47" t="s">
        <v>1604</v>
      </c>
      <c r="Q1535" s="54">
        <f>IF(P1535="HS",H1535,0)</f>
        <v>0</v>
      </c>
      <c r="R1535" s="54">
        <f>IF(P1535="HS",I1535-O1535,0)</f>
        <v>0</v>
      </c>
      <c r="S1535" s="54">
        <f>IF(P1535="PS",H1535,0)</f>
        <v>0</v>
      </c>
      <c r="T1535" s="54">
        <f>IF(P1535="PS",I1535-O1535,0)</f>
        <v>0</v>
      </c>
      <c r="U1535" s="54">
        <f>IF(P1535="MP",H1535,0)</f>
        <v>0</v>
      </c>
      <c r="V1535" s="54">
        <f>IF(P1535="MP",I1535-O1535,0)</f>
        <v>0</v>
      </c>
      <c r="W1535" s="54">
        <f>IF(P1535="OM",H1535,0)</f>
        <v>0</v>
      </c>
      <c r="X1535" s="47" t="s">
        <v>1179</v>
      </c>
      <c r="AH1535" s="54">
        <f>SUM(Y1536:Y1536)</f>
        <v>0</v>
      </c>
      <c r="AI1535" s="54">
        <f>SUM(Z1536:Z1536)</f>
        <v>0</v>
      </c>
      <c r="AJ1535" s="54">
        <f>SUM(AA1536:AA1536)</f>
        <v>0</v>
      </c>
    </row>
    <row r="1536" spans="1:42" x14ac:dyDescent="0.2">
      <c r="A1536" s="55" t="s">
        <v>786</v>
      </c>
      <c r="B1536" s="55" t="s">
        <v>1179</v>
      </c>
      <c r="C1536" s="55"/>
      <c r="D1536" s="55" t="s">
        <v>1352</v>
      </c>
      <c r="E1536" s="55"/>
      <c r="F1536" s="56">
        <v>1</v>
      </c>
      <c r="G1536" s="56">
        <v>0</v>
      </c>
      <c r="H1536" s="56">
        <f>ROUND(F1536*AD1536,2)</f>
        <v>0</v>
      </c>
      <c r="I1536" s="56">
        <f>J1536-H1536</f>
        <v>0</v>
      </c>
      <c r="J1536" s="56">
        <f>ROUND(F1536*G1536,2)</f>
        <v>0</v>
      </c>
      <c r="K1536" s="56">
        <v>0</v>
      </c>
      <c r="L1536" s="56">
        <f>F1536*K1536</f>
        <v>0</v>
      </c>
      <c r="M1536" s="57" t="s">
        <v>8</v>
      </c>
      <c r="N1536" s="56">
        <f>IF(M1536="5",I1536,0)</f>
        <v>0</v>
      </c>
      <c r="Y1536" s="56">
        <f>IF(AC1536=0,J1536,0)</f>
        <v>0</v>
      </c>
      <c r="Z1536" s="56">
        <f>IF(AC1536=15,J1536,0)</f>
        <v>0</v>
      </c>
      <c r="AA1536" s="56">
        <f>IF(AC1536=21,J1536,0)</f>
        <v>0</v>
      </c>
      <c r="AC1536" s="58">
        <v>21</v>
      </c>
      <c r="AD1536" s="58">
        <f>G1536*0</f>
        <v>0</v>
      </c>
      <c r="AE1536" s="58">
        <f>G1536*(1-0)</f>
        <v>0</v>
      </c>
      <c r="AL1536" s="58">
        <f>F1536*AD1536</f>
        <v>0</v>
      </c>
      <c r="AM1536" s="58">
        <f>F1536*AE1536</f>
        <v>0</v>
      </c>
      <c r="AN1536" s="59" t="s">
        <v>1625</v>
      </c>
      <c r="AO1536" s="59" t="s">
        <v>1634</v>
      </c>
      <c r="AP1536" s="47" t="s">
        <v>1645</v>
      </c>
    </row>
    <row r="1537" spans="1:42" x14ac:dyDescent="0.2">
      <c r="A1537" s="52"/>
      <c r="B1537" s="53" t="s">
        <v>1179</v>
      </c>
      <c r="C1537" s="53" t="s">
        <v>1246</v>
      </c>
      <c r="D1537" s="248" t="s">
        <v>1353</v>
      </c>
      <c r="E1537" s="249"/>
      <c r="F1537" s="249"/>
      <c r="G1537" s="249"/>
      <c r="H1537" s="54">
        <f>SUM(H1538:H1543)</f>
        <v>0</v>
      </c>
      <c r="I1537" s="54">
        <f>SUM(I1538:I1543)</f>
        <v>0</v>
      </c>
      <c r="J1537" s="54">
        <f>H1537+I1537</f>
        <v>0</v>
      </c>
      <c r="K1537" s="47"/>
      <c r="L1537" s="54">
        <f>SUM(L1538:L1543)</f>
        <v>0</v>
      </c>
      <c r="O1537" s="54">
        <f>IF(P1537="PR",J1537,SUM(N1538:N1543))</f>
        <v>0</v>
      </c>
      <c r="P1537" s="47" t="s">
        <v>1603</v>
      </c>
      <c r="Q1537" s="54">
        <f>IF(P1537="HS",H1537,0)</f>
        <v>0</v>
      </c>
      <c r="R1537" s="54">
        <f>IF(P1537="HS",I1537-O1537,0)</f>
        <v>0</v>
      </c>
      <c r="S1537" s="54">
        <f>IF(P1537="PS",H1537,0)</f>
        <v>0</v>
      </c>
      <c r="T1537" s="54">
        <f>IF(P1537="PS",I1537-O1537,0)</f>
        <v>0</v>
      </c>
      <c r="U1537" s="54">
        <f>IF(P1537="MP",H1537,0)</f>
        <v>0</v>
      </c>
      <c r="V1537" s="54">
        <f>IF(P1537="MP",I1537-O1537,0)</f>
        <v>0</v>
      </c>
      <c r="W1537" s="54">
        <f>IF(P1537="OM",H1537,0)</f>
        <v>0</v>
      </c>
      <c r="X1537" s="47" t="s">
        <v>1179</v>
      </c>
      <c r="AH1537" s="54">
        <f>SUM(Y1538:Y1543)</f>
        <v>0</v>
      </c>
      <c r="AI1537" s="54">
        <f>SUM(Z1538:Z1543)</f>
        <v>0</v>
      </c>
      <c r="AJ1537" s="54">
        <f>SUM(AA1538:AA1543)</f>
        <v>0</v>
      </c>
    </row>
    <row r="1538" spans="1:42" x14ac:dyDescent="0.2">
      <c r="A1538" s="55" t="s">
        <v>787</v>
      </c>
      <c r="B1538" s="55" t="s">
        <v>1179</v>
      </c>
      <c r="C1538" s="55" t="s">
        <v>1247</v>
      </c>
      <c r="D1538" s="55" t="s">
        <v>1354</v>
      </c>
      <c r="E1538" s="55" t="s">
        <v>1575</v>
      </c>
      <c r="F1538" s="56">
        <v>1.29</v>
      </c>
      <c r="G1538" s="56">
        <v>0</v>
      </c>
      <c r="H1538" s="56">
        <f t="shared" ref="H1538:H1543" si="411">ROUND(F1538*AD1538,2)</f>
        <v>0</v>
      </c>
      <c r="I1538" s="56">
        <f t="shared" ref="I1538:I1543" si="412">J1538-H1538</f>
        <v>0</v>
      </c>
      <c r="J1538" s="56">
        <f t="shared" ref="J1538:J1543" si="413">ROUND(F1538*G1538,2)</f>
        <v>0</v>
      </c>
      <c r="K1538" s="56">
        <v>0</v>
      </c>
      <c r="L1538" s="56">
        <f t="shared" ref="L1538:L1543" si="414">F1538*K1538</f>
        <v>0</v>
      </c>
      <c r="M1538" s="57" t="s">
        <v>11</v>
      </c>
      <c r="N1538" s="56">
        <f t="shared" ref="N1538:N1543" si="415">IF(M1538="5",I1538,0)</f>
        <v>0</v>
      </c>
      <c r="Y1538" s="56">
        <f t="shared" ref="Y1538:Y1543" si="416">IF(AC1538=0,J1538,0)</f>
        <v>0</v>
      </c>
      <c r="Z1538" s="56">
        <f t="shared" ref="Z1538:Z1543" si="417">IF(AC1538=15,J1538,0)</f>
        <v>0</v>
      </c>
      <c r="AA1538" s="56">
        <f t="shared" ref="AA1538:AA1543" si="418">IF(AC1538=21,J1538,0)</f>
        <v>0</v>
      </c>
      <c r="AC1538" s="58">
        <v>21</v>
      </c>
      <c r="AD1538" s="58">
        <f t="shared" ref="AD1538:AD1543" si="419">G1538*0</f>
        <v>0</v>
      </c>
      <c r="AE1538" s="58">
        <f t="shared" ref="AE1538:AE1543" si="420">G1538*(1-0)</f>
        <v>0</v>
      </c>
      <c r="AL1538" s="58">
        <f t="shared" ref="AL1538:AL1543" si="421">F1538*AD1538</f>
        <v>0</v>
      </c>
      <c r="AM1538" s="58">
        <f t="shared" ref="AM1538:AM1543" si="422">F1538*AE1538</f>
        <v>0</v>
      </c>
      <c r="AN1538" s="59" t="s">
        <v>1626</v>
      </c>
      <c r="AO1538" s="59" t="s">
        <v>1634</v>
      </c>
      <c r="AP1538" s="47" t="s">
        <v>1645</v>
      </c>
    </row>
    <row r="1539" spans="1:42" x14ac:dyDescent="0.2">
      <c r="A1539" s="55" t="s">
        <v>788</v>
      </c>
      <c r="B1539" s="55" t="s">
        <v>1179</v>
      </c>
      <c r="C1539" s="55" t="s">
        <v>1248</v>
      </c>
      <c r="D1539" s="55" t="s">
        <v>1355</v>
      </c>
      <c r="E1539" s="55" t="s">
        <v>1575</v>
      </c>
      <c r="F1539" s="56">
        <v>1.29</v>
      </c>
      <c r="G1539" s="56">
        <v>0</v>
      </c>
      <c r="H1539" s="56">
        <f t="shared" si="411"/>
        <v>0</v>
      </c>
      <c r="I1539" s="56">
        <f t="shared" si="412"/>
        <v>0</v>
      </c>
      <c r="J1539" s="56">
        <f t="shared" si="413"/>
        <v>0</v>
      </c>
      <c r="K1539" s="56">
        <v>0</v>
      </c>
      <c r="L1539" s="56">
        <f t="shared" si="414"/>
        <v>0</v>
      </c>
      <c r="M1539" s="57" t="s">
        <v>11</v>
      </c>
      <c r="N1539" s="56">
        <f t="shared" si="415"/>
        <v>0</v>
      </c>
      <c r="Y1539" s="56">
        <f t="shared" si="416"/>
        <v>0</v>
      </c>
      <c r="Z1539" s="56">
        <f t="shared" si="417"/>
        <v>0</v>
      </c>
      <c r="AA1539" s="56">
        <f t="shared" si="418"/>
        <v>0</v>
      </c>
      <c r="AC1539" s="58">
        <v>21</v>
      </c>
      <c r="AD1539" s="58">
        <f t="shared" si="419"/>
        <v>0</v>
      </c>
      <c r="AE1539" s="58">
        <f t="shared" si="420"/>
        <v>0</v>
      </c>
      <c r="AL1539" s="58">
        <f t="shared" si="421"/>
        <v>0</v>
      </c>
      <c r="AM1539" s="58">
        <f t="shared" si="422"/>
        <v>0</v>
      </c>
      <c r="AN1539" s="59" t="s">
        <v>1626</v>
      </c>
      <c r="AO1539" s="59" t="s">
        <v>1634</v>
      </c>
      <c r="AP1539" s="47" t="s">
        <v>1645</v>
      </c>
    </row>
    <row r="1540" spans="1:42" x14ac:dyDescent="0.2">
      <c r="A1540" s="55" t="s">
        <v>789</v>
      </c>
      <c r="B1540" s="55" t="s">
        <v>1179</v>
      </c>
      <c r="C1540" s="55" t="s">
        <v>1249</v>
      </c>
      <c r="D1540" s="55" t="s">
        <v>1356</v>
      </c>
      <c r="E1540" s="55" t="s">
        <v>1575</v>
      </c>
      <c r="F1540" s="56">
        <v>1.29</v>
      </c>
      <c r="G1540" s="56">
        <v>0</v>
      </c>
      <c r="H1540" s="56">
        <f t="shared" si="411"/>
        <v>0</v>
      </c>
      <c r="I1540" s="56">
        <f t="shared" si="412"/>
        <v>0</v>
      </c>
      <c r="J1540" s="56">
        <f t="shared" si="413"/>
        <v>0</v>
      </c>
      <c r="K1540" s="56">
        <v>0</v>
      </c>
      <c r="L1540" s="56">
        <f t="shared" si="414"/>
        <v>0</v>
      </c>
      <c r="M1540" s="57" t="s">
        <v>11</v>
      </c>
      <c r="N1540" s="56">
        <f t="shared" si="415"/>
        <v>0</v>
      </c>
      <c r="Y1540" s="56">
        <f t="shared" si="416"/>
        <v>0</v>
      </c>
      <c r="Z1540" s="56">
        <f t="shared" si="417"/>
        <v>0</v>
      </c>
      <c r="AA1540" s="56">
        <f t="shared" si="418"/>
        <v>0</v>
      </c>
      <c r="AC1540" s="58">
        <v>21</v>
      </c>
      <c r="AD1540" s="58">
        <f t="shared" si="419"/>
        <v>0</v>
      </c>
      <c r="AE1540" s="58">
        <f t="shared" si="420"/>
        <v>0</v>
      </c>
      <c r="AL1540" s="58">
        <f t="shared" si="421"/>
        <v>0</v>
      </c>
      <c r="AM1540" s="58">
        <f t="shared" si="422"/>
        <v>0</v>
      </c>
      <c r="AN1540" s="59" t="s">
        <v>1626</v>
      </c>
      <c r="AO1540" s="59" t="s">
        <v>1634</v>
      </c>
      <c r="AP1540" s="47" t="s">
        <v>1645</v>
      </c>
    </row>
    <row r="1541" spans="1:42" x14ac:dyDescent="0.2">
      <c r="A1541" s="55" t="s">
        <v>790</v>
      </c>
      <c r="B1541" s="55" t="s">
        <v>1179</v>
      </c>
      <c r="C1541" s="55" t="s">
        <v>1250</v>
      </c>
      <c r="D1541" s="55" t="s">
        <v>1357</v>
      </c>
      <c r="E1541" s="55" t="s">
        <v>1575</v>
      </c>
      <c r="F1541" s="56">
        <v>1.29</v>
      </c>
      <c r="G1541" s="56">
        <v>0</v>
      </c>
      <c r="H1541" s="56">
        <f t="shared" si="411"/>
        <v>0</v>
      </c>
      <c r="I1541" s="56">
        <f t="shared" si="412"/>
        <v>0</v>
      </c>
      <c r="J1541" s="56">
        <f t="shared" si="413"/>
        <v>0</v>
      </c>
      <c r="K1541" s="56">
        <v>0</v>
      </c>
      <c r="L1541" s="56">
        <f t="shared" si="414"/>
        <v>0</v>
      </c>
      <c r="M1541" s="57" t="s">
        <v>11</v>
      </c>
      <c r="N1541" s="56">
        <f t="shared" si="415"/>
        <v>0</v>
      </c>
      <c r="Y1541" s="56">
        <f t="shared" si="416"/>
        <v>0</v>
      </c>
      <c r="Z1541" s="56">
        <f t="shared" si="417"/>
        <v>0</v>
      </c>
      <c r="AA1541" s="56">
        <f t="shared" si="418"/>
        <v>0</v>
      </c>
      <c r="AC1541" s="58">
        <v>21</v>
      </c>
      <c r="AD1541" s="58">
        <f t="shared" si="419"/>
        <v>0</v>
      </c>
      <c r="AE1541" s="58">
        <f t="shared" si="420"/>
        <v>0</v>
      </c>
      <c r="AL1541" s="58">
        <f t="shared" si="421"/>
        <v>0</v>
      </c>
      <c r="AM1541" s="58">
        <f t="shared" si="422"/>
        <v>0</v>
      </c>
      <c r="AN1541" s="59" t="s">
        <v>1626</v>
      </c>
      <c r="AO1541" s="59" t="s">
        <v>1634</v>
      </c>
      <c r="AP1541" s="47" t="s">
        <v>1645</v>
      </c>
    </row>
    <row r="1542" spans="1:42" x14ac:dyDescent="0.2">
      <c r="A1542" s="55" t="s">
        <v>791</v>
      </c>
      <c r="B1542" s="55" t="s">
        <v>1179</v>
      </c>
      <c r="C1542" s="55" t="s">
        <v>1251</v>
      </c>
      <c r="D1542" s="55" t="s">
        <v>1358</v>
      </c>
      <c r="E1542" s="55" t="s">
        <v>1575</v>
      </c>
      <c r="F1542" s="56">
        <v>1.29</v>
      </c>
      <c r="G1542" s="56">
        <v>0</v>
      </c>
      <c r="H1542" s="56">
        <f t="shared" si="411"/>
        <v>0</v>
      </c>
      <c r="I1542" s="56">
        <f t="shared" si="412"/>
        <v>0</v>
      </c>
      <c r="J1542" s="56">
        <f t="shared" si="413"/>
        <v>0</v>
      </c>
      <c r="K1542" s="56">
        <v>0</v>
      </c>
      <c r="L1542" s="56">
        <f t="shared" si="414"/>
        <v>0</v>
      </c>
      <c r="M1542" s="57" t="s">
        <v>11</v>
      </c>
      <c r="N1542" s="56">
        <f t="shared" si="415"/>
        <v>0</v>
      </c>
      <c r="Y1542" s="56">
        <f t="shared" si="416"/>
        <v>0</v>
      </c>
      <c r="Z1542" s="56">
        <f t="shared" si="417"/>
        <v>0</v>
      </c>
      <c r="AA1542" s="56">
        <f t="shared" si="418"/>
        <v>0</v>
      </c>
      <c r="AC1542" s="58">
        <v>21</v>
      </c>
      <c r="AD1542" s="58">
        <f t="shared" si="419"/>
        <v>0</v>
      </c>
      <c r="AE1542" s="58">
        <f t="shared" si="420"/>
        <v>0</v>
      </c>
      <c r="AL1542" s="58">
        <f t="shared" si="421"/>
        <v>0</v>
      </c>
      <c r="AM1542" s="58">
        <f t="shared" si="422"/>
        <v>0</v>
      </c>
      <c r="AN1542" s="59" t="s">
        <v>1626</v>
      </c>
      <c r="AO1542" s="59" t="s">
        <v>1634</v>
      </c>
      <c r="AP1542" s="47" t="s">
        <v>1645</v>
      </c>
    </row>
    <row r="1543" spans="1:42" x14ac:dyDescent="0.2">
      <c r="A1543" s="55" t="s">
        <v>792</v>
      </c>
      <c r="B1543" s="55" t="s">
        <v>1179</v>
      </c>
      <c r="C1543" s="55" t="s">
        <v>1252</v>
      </c>
      <c r="D1543" s="55" t="s">
        <v>1359</v>
      </c>
      <c r="E1543" s="55" t="s">
        <v>1575</v>
      </c>
      <c r="F1543" s="56">
        <v>1.29</v>
      </c>
      <c r="G1543" s="56">
        <v>0</v>
      </c>
      <c r="H1543" s="56">
        <f t="shared" si="411"/>
        <v>0</v>
      </c>
      <c r="I1543" s="56">
        <f t="shared" si="412"/>
        <v>0</v>
      </c>
      <c r="J1543" s="56">
        <f t="shared" si="413"/>
        <v>0</v>
      </c>
      <c r="K1543" s="56">
        <v>0</v>
      </c>
      <c r="L1543" s="56">
        <f t="shared" si="414"/>
        <v>0</v>
      </c>
      <c r="M1543" s="57" t="s">
        <v>11</v>
      </c>
      <c r="N1543" s="56">
        <f t="shared" si="415"/>
        <v>0</v>
      </c>
      <c r="Y1543" s="56">
        <f t="shared" si="416"/>
        <v>0</v>
      </c>
      <c r="Z1543" s="56">
        <f t="shared" si="417"/>
        <v>0</v>
      </c>
      <c r="AA1543" s="56">
        <f t="shared" si="418"/>
        <v>0</v>
      </c>
      <c r="AC1543" s="58">
        <v>21</v>
      </c>
      <c r="AD1543" s="58">
        <f t="shared" si="419"/>
        <v>0</v>
      </c>
      <c r="AE1543" s="58">
        <f t="shared" si="420"/>
        <v>0</v>
      </c>
      <c r="AL1543" s="58">
        <f t="shared" si="421"/>
        <v>0</v>
      </c>
      <c r="AM1543" s="58">
        <f t="shared" si="422"/>
        <v>0</v>
      </c>
      <c r="AN1543" s="59" t="s">
        <v>1626</v>
      </c>
      <c r="AO1543" s="59" t="s">
        <v>1634</v>
      </c>
      <c r="AP1543" s="47" t="s">
        <v>1645</v>
      </c>
    </row>
    <row r="1544" spans="1:42" x14ac:dyDescent="0.2">
      <c r="A1544" s="52"/>
      <c r="B1544" s="53" t="s">
        <v>1180</v>
      </c>
      <c r="C1544" s="53"/>
      <c r="D1544" s="248" t="s">
        <v>1508</v>
      </c>
      <c r="E1544" s="249"/>
      <c r="F1544" s="249"/>
      <c r="G1544" s="249"/>
      <c r="H1544" s="54">
        <f>H1545+H1550+H1553+H1556+H1567+H1580+H1583+H1615+H1624+H1647+H1652+H1663+H1671+H1679+H1682+H1684</f>
        <v>0</v>
      </c>
      <c r="I1544" s="54">
        <f>I1545+I1550+I1553+I1556+I1567+I1580+I1583+I1615+I1624+I1647+I1652+I1663+I1671+I1679+I1682+I1684</f>
        <v>0</v>
      </c>
      <c r="J1544" s="54">
        <f>H1544+I1544</f>
        <v>0</v>
      </c>
      <c r="K1544" s="47"/>
      <c r="L1544" s="54">
        <f>L1545+L1550+L1553+L1556+L1567+L1580+L1583+L1615+L1624+L1647+L1652+L1663+L1671+L1679+L1682+L1684</f>
        <v>2.4275606999999999</v>
      </c>
    </row>
    <row r="1545" spans="1:42" x14ac:dyDescent="0.2">
      <c r="A1545" s="52"/>
      <c r="B1545" s="53" t="s">
        <v>1180</v>
      </c>
      <c r="C1545" s="53" t="s">
        <v>38</v>
      </c>
      <c r="D1545" s="248" t="s">
        <v>1362</v>
      </c>
      <c r="E1545" s="249"/>
      <c r="F1545" s="249"/>
      <c r="G1545" s="249"/>
      <c r="H1545" s="54">
        <f>SUM(H1546:H1549)</f>
        <v>0</v>
      </c>
      <c r="I1545" s="54">
        <f>SUM(I1546:I1549)</f>
        <v>0</v>
      </c>
      <c r="J1545" s="54">
        <f>H1545+I1545</f>
        <v>0</v>
      </c>
      <c r="K1545" s="47"/>
      <c r="L1545" s="54">
        <f>SUM(L1546:L1549)</f>
        <v>6.1462200000000002E-2</v>
      </c>
      <c r="O1545" s="54">
        <f>IF(P1545="PR",J1545,SUM(N1546:N1549))</f>
        <v>0</v>
      </c>
      <c r="P1545" s="47" t="s">
        <v>1601</v>
      </c>
      <c r="Q1545" s="54">
        <f>IF(P1545="HS",H1545,0)</f>
        <v>0</v>
      </c>
      <c r="R1545" s="54">
        <f>IF(P1545="HS",I1545-O1545,0)</f>
        <v>0</v>
      </c>
      <c r="S1545" s="54">
        <f>IF(P1545="PS",H1545,0)</f>
        <v>0</v>
      </c>
      <c r="T1545" s="54">
        <f>IF(P1545="PS",I1545-O1545,0)</f>
        <v>0</v>
      </c>
      <c r="U1545" s="54">
        <f>IF(P1545="MP",H1545,0)</f>
        <v>0</v>
      </c>
      <c r="V1545" s="54">
        <f>IF(P1545="MP",I1545-O1545,0)</f>
        <v>0</v>
      </c>
      <c r="W1545" s="54">
        <f>IF(P1545="OM",H1545,0)</f>
        <v>0</v>
      </c>
      <c r="X1545" s="47" t="s">
        <v>1180</v>
      </c>
      <c r="AH1545" s="54">
        <f>SUM(Y1546:Y1549)</f>
        <v>0</v>
      </c>
      <c r="AI1545" s="54">
        <f>SUM(Z1546:Z1549)</f>
        <v>0</v>
      </c>
      <c r="AJ1545" s="54">
        <f>SUM(AA1546:AA1549)</f>
        <v>0</v>
      </c>
    </row>
    <row r="1546" spans="1:42" x14ac:dyDescent="0.2">
      <c r="A1546" s="55" t="s">
        <v>793</v>
      </c>
      <c r="B1546" s="55" t="s">
        <v>1180</v>
      </c>
      <c r="C1546" s="55" t="s">
        <v>1253</v>
      </c>
      <c r="D1546" s="55" t="s">
        <v>1708</v>
      </c>
      <c r="E1546" s="55" t="s">
        <v>1580</v>
      </c>
      <c r="F1546" s="56">
        <v>0.02</v>
      </c>
      <c r="G1546" s="56">
        <v>0</v>
      </c>
      <c r="H1546" s="56">
        <f>ROUND(F1546*AD1546,2)</f>
        <v>0</v>
      </c>
      <c r="I1546" s="56">
        <f>J1546-H1546</f>
        <v>0</v>
      </c>
      <c r="J1546" s="56">
        <f>ROUND(F1546*G1546,2)</f>
        <v>0</v>
      </c>
      <c r="K1546" s="56">
        <v>2.53999</v>
      </c>
      <c r="L1546" s="56">
        <f>F1546*K1546</f>
        <v>5.0799799999999999E-2</v>
      </c>
      <c r="M1546" s="57" t="s">
        <v>7</v>
      </c>
      <c r="N1546" s="56">
        <f>IF(M1546="5",I1546,0)</f>
        <v>0</v>
      </c>
      <c r="Y1546" s="56">
        <f>IF(AC1546=0,J1546,0)</f>
        <v>0</v>
      </c>
      <c r="Z1546" s="56">
        <f>IF(AC1546=15,J1546,0)</f>
        <v>0</v>
      </c>
      <c r="AA1546" s="56">
        <f>IF(AC1546=21,J1546,0)</f>
        <v>0</v>
      </c>
      <c r="AC1546" s="58">
        <v>21</v>
      </c>
      <c r="AD1546" s="58">
        <f>G1546*0.813362397820164</f>
        <v>0</v>
      </c>
      <c r="AE1546" s="58">
        <f>G1546*(1-0.813362397820164)</f>
        <v>0</v>
      </c>
      <c r="AL1546" s="58">
        <f>F1546*AD1546</f>
        <v>0</v>
      </c>
      <c r="AM1546" s="58">
        <f>F1546*AE1546</f>
        <v>0</v>
      </c>
      <c r="AN1546" s="59" t="s">
        <v>1627</v>
      </c>
      <c r="AO1546" s="59" t="s">
        <v>1628</v>
      </c>
      <c r="AP1546" s="47" t="s">
        <v>1646</v>
      </c>
    </row>
    <row r="1547" spans="1:42" x14ac:dyDescent="0.2">
      <c r="D1547" s="60" t="s">
        <v>1363</v>
      </c>
      <c r="F1547" s="61">
        <v>0.02</v>
      </c>
    </row>
    <row r="1548" spans="1:42" x14ac:dyDescent="0.2">
      <c r="A1548" s="55" t="s">
        <v>794</v>
      </c>
      <c r="B1548" s="55" t="s">
        <v>1180</v>
      </c>
      <c r="C1548" s="55" t="s">
        <v>1254</v>
      </c>
      <c r="D1548" s="55" t="s">
        <v>1364</v>
      </c>
      <c r="E1548" s="55" t="s">
        <v>1574</v>
      </c>
      <c r="F1548" s="56">
        <v>0.28000000000000003</v>
      </c>
      <c r="G1548" s="56">
        <v>0</v>
      </c>
      <c r="H1548" s="56">
        <f>ROUND(F1548*AD1548,2)</f>
        <v>0</v>
      </c>
      <c r="I1548" s="56">
        <f>J1548-H1548</f>
        <v>0</v>
      </c>
      <c r="J1548" s="56">
        <f>ROUND(F1548*G1548,2)</f>
        <v>0</v>
      </c>
      <c r="K1548" s="56">
        <v>3.8080000000000003E-2</v>
      </c>
      <c r="L1548" s="56">
        <f>F1548*K1548</f>
        <v>1.0662400000000002E-2</v>
      </c>
      <c r="M1548" s="57" t="s">
        <v>7</v>
      </c>
      <c r="N1548" s="56">
        <f>IF(M1548="5",I1548,0)</f>
        <v>0</v>
      </c>
      <c r="Y1548" s="56">
        <f>IF(AC1548=0,J1548,0)</f>
        <v>0</v>
      </c>
      <c r="Z1548" s="56">
        <f>IF(AC1548=15,J1548,0)</f>
        <v>0</v>
      </c>
      <c r="AA1548" s="56">
        <f>IF(AC1548=21,J1548,0)</f>
        <v>0</v>
      </c>
      <c r="AC1548" s="58">
        <v>21</v>
      </c>
      <c r="AD1548" s="58">
        <f>G1548*0.555284552845528</f>
        <v>0</v>
      </c>
      <c r="AE1548" s="58">
        <f>G1548*(1-0.555284552845528)</f>
        <v>0</v>
      </c>
      <c r="AL1548" s="58">
        <f>F1548*AD1548</f>
        <v>0</v>
      </c>
      <c r="AM1548" s="58">
        <f>F1548*AE1548</f>
        <v>0</v>
      </c>
      <c r="AN1548" s="59" t="s">
        <v>1627</v>
      </c>
      <c r="AO1548" s="59" t="s">
        <v>1628</v>
      </c>
      <c r="AP1548" s="47" t="s">
        <v>1646</v>
      </c>
    </row>
    <row r="1549" spans="1:42" x14ac:dyDescent="0.2">
      <c r="D1549" s="60" t="s">
        <v>1365</v>
      </c>
      <c r="F1549" s="61">
        <v>0.28000000000000003</v>
      </c>
    </row>
    <row r="1550" spans="1:42" x14ac:dyDescent="0.2">
      <c r="A1550" s="52"/>
      <c r="B1550" s="53" t="s">
        <v>1180</v>
      </c>
      <c r="C1550" s="53" t="s">
        <v>39</v>
      </c>
      <c r="D1550" s="248" t="s">
        <v>1280</v>
      </c>
      <c r="E1550" s="249"/>
      <c r="F1550" s="249"/>
      <c r="G1550" s="249"/>
      <c r="H1550" s="54">
        <f>SUM(H1551:H1551)</f>
        <v>0</v>
      </c>
      <c r="I1550" s="54">
        <f>SUM(I1551:I1551)</f>
        <v>0</v>
      </c>
      <c r="J1550" s="54">
        <f>H1550+I1550</f>
        <v>0</v>
      </c>
      <c r="K1550" s="47"/>
      <c r="L1550" s="54">
        <f>SUM(L1551:L1551)</f>
        <v>0.150865</v>
      </c>
      <c r="O1550" s="54">
        <f>IF(P1550="PR",J1550,SUM(N1551:N1551))</f>
        <v>0</v>
      </c>
      <c r="P1550" s="47" t="s">
        <v>1601</v>
      </c>
      <c r="Q1550" s="54">
        <f>IF(P1550="HS",H1550,0)</f>
        <v>0</v>
      </c>
      <c r="R1550" s="54">
        <f>IF(P1550="HS",I1550-O1550,0)</f>
        <v>0</v>
      </c>
      <c r="S1550" s="54">
        <f>IF(P1550="PS",H1550,0)</f>
        <v>0</v>
      </c>
      <c r="T1550" s="54">
        <f>IF(P1550="PS",I1550-O1550,0)</f>
        <v>0</v>
      </c>
      <c r="U1550" s="54">
        <f>IF(P1550="MP",H1550,0)</f>
        <v>0</v>
      </c>
      <c r="V1550" s="54">
        <f>IF(P1550="MP",I1550-O1550,0)</f>
        <v>0</v>
      </c>
      <c r="W1550" s="54">
        <f>IF(P1550="OM",H1550,0)</f>
        <v>0</v>
      </c>
      <c r="X1550" s="47" t="s">
        <v>1180</v>
      </c>
      <c r="AH1550" s="54">
        <f>SUM(Y1551:Y1551)</f>
        <v>0</v>
      </c>
      <c r="AI1550" s="54">
        <f>SUM(Z1551:Z1551)</f>
        <v>0</v>
      </c>
      <c r="AJ1550" s="54">
        <f>SUM(AA1551:AA1551)</f>
        <v>0</v>
      </c>
    </row>
    <row r="1551" spans="1:42" x14ac:dyDescent="0.2">
      <c r="A1551" s="55" t="s">
        <v>795</v>
      </c>
      <c r="B1551" s="55" t="s">
        <v>1180</v>
      </c>
      <c r="C1551" s="55" t="s">
        <v>1186</v>
      </c>
      <c r="D1551" s="55" t="s">
        <v>1712</v>
      </c>
      <c r="E1551" s="55" t="s">
        <v>1574</v>
      </c>
      <c r="F1551" s="56">
        <v>1.43</v>
      </c>
      <c r="G1551" s="56">
        <v>0</v>
      </c>
      <c r="H1551" s="56">
        <f>ROUND(F1551*AD1551,2)</f>
        <v>0</v>
      </c>
      <c r="I1551" s="56">
        <f>J1551-H1551</f>
        <v>0</v>
      </c>
      <c r="J1551" s="56">
        <f>ROUND(F1551*G1551,2)</f>
        <v>0</v>
      </c>
      <c r="K1551" s="56">
        <v>0.1055</v>
      </c>
      <c r="L1551" s="56">
        <f>F1551*K1551</f>
        <v>0.150865</v>
      </c>
      <c r="M1551" s="57" t="s">
        <v>7</v>
      </c>
      <c r="N1551" s="56">
        <f>IF(M1551="5",I1551,0)</f>
        <v>0</v>
      </c>
      <c r="Y1551" s="56">
        <f>IF(AC1551=0,J1551,0)</f>
        <v>0</v>
      </c>
      <c r="Z1551" s="56">
        <f>IF(AC1551=15,J1551,0)</f>
        <v>0</v>
      </c>
      <c r="AA1551" s="56">
        <f>IF(AC1551=21,J1551,0)</f>
        <v>0</v>
      </c>
      <c r="AC1551" s="58">
        <v>21</v>
      </c>
      <c r="AD1551" s="58">
        <f>G1551*0.853314527503526</f>
        <v>0</v>
      </c>
      <c r="AE1551" s="58">
        <f>G1551*(1-0.853314527503526)</f>
        <v>0</v>
      </c>
      <c r="AL1551" s="58">
        <f>F1551*AD1551</f>
        <v>0</v>
      </c>
      <c r="AM1551" s="58">
        <f>F1551*AE1551</f>
        <v>0</v>
      </c>
      <c r="AN1551" s="59" t="s">
        <v>1612</v>
      </c>
      <c r="AO1551" s="59" t="s">
        <v>1628</v>
      </c>
      <c r="AP1551" s="47" t="s">
        <v>1646</v>
      </c>
    </row>
    <row r="1552" spans="1:42" x14ac:dyDescent="0.2">
      <c r="D1552" s="60" t="s">
        <v>1468</v>
      </c>
      <c r="F1552" s="61">
        <v>1.43</v>
      </c>
    </row>
    <row r="1553" spans="1:42" x14ac:dyDescent="0.2">
      <c r="A1553" s="52"/>
      <c r="B1553" s="53" t="s">
        <v>1180</v>
      </c>
      <c r="C1553" s="53" t="s">
        <v>43</v>
      </c>
      <c r="D1553" s="248" t="s">
        <v>1282</v>
      </c>
      <c r="E1553" s="249"/>
      <c r="F1553" s="249"/>
      <c r="G1553" s="249"/>
      <c r="H1553" s="54">
        <f>SUM(H1554:H1554)</f>
        <v>0</v>
      </c>
      <c r="I1553" s="54">
        <f>SUM(I1554:I1554)</f>
        <v>0</v>
      </c>
      <c r="J1553" s="54">
        <f>H1553+I1553</f>
        <v>0</v>
      </c>
      <c r="K1553" s="47"/>
      <c r="L1553" s="54">
        <f>SUM(L1554:L1554)</f>
        <v>5.2451999999999992E-2</v>
      </c>
      <c r="O1553" s="54">
        <f>IF(P1553="PR",J1553,SUM(N1554:N1554))</f>
        <v>0</v>
      </c>
      <c r="P1553" s="47" t="s">
        <v>1601</v>
      </c>
      <c r="Q1553" s="54">
        <f>IF(P1553="HS",H1553,0)</f>
        <v>0</v>
      </c>
      <c r="R1553" s="54">
        <f>IF(P1553="HS",I1553-O1553,0)</f>
        <v>0</v>
      </c>
      <c r="S1553" s="54">
        <f>IF(P1553="PS",H1553,0)</f>
        <v>0</v>
      </c>
      <c r="T1553" s="54">
        <f>IF(P1553="PS",I1553-O1553,0)</f>
        <v>0</v>
      </c>
      <c r="U1553" s="54">
        <f>IF(P1553="MP",H1553,0)</f>
        <v>0</v>
      </c>
      <c r="V1553" s="54">
        <f>IF(P1553="MP",I1553-O1553,0)</f>
        <v>0</v>
      </c>
      <c r="W1553" s="54">
        <f>IF(P1553="OM",H1553,0)</f>
        <v>0</v>
      </c>
      <c r="X1553" s="47" t="s">
        <v>1180</v>
      </c>
      <c r="AH1553" s="54">
        <f>SUM(Y1554:Y1554)</f>
        <v>0</v>
      </c>
      <c r="AI1553" s="54">
        <f>SUM(Z1554:Z1554)</f>
        <v>0</v>
      </c>
      <c r="AJ1553" s="54">
        <f>SUM(AA1554:AA1554)</f>
        <v>0</v>
      </c>
    </row>
    <row r="1554" spans="1:42" x14ac:dyDescent="0.2">
      <c r="A1554" s="55" t="s">
        <v>796</v>
      </c>
      <c r="B1554" s="55" t="s">
        <v>1180</v>
      </c>
      <c r="C1554" s="55" t="s">
        <v>1188</v>
      </c>
      <c r="D1554" s="55" t="s">
        <v>1283</v>
      </c>
      <c r="E1554" s="55" t="s">
        <v>1574</v>
      </c>
      <c r="F1554" s="56">
        <v>2.82</v>
      </c>
      <c r="G1554" s="56">
        <v>0</v>
      </c>
      <c r="H1554" s="56">
        <f>ROUND(F1554*AD1554,2)</f>
        <v>0</v>
      </c>
      <c r="I1554" s="56">
        <f>J1554-H1554</f>
        <v>0</v>
      </c>
      <c r="J1554" s="56">
        <f>ROUND(F1554*G1554,2)</f>
        <v>0</v>
      </c>
      <c r="K1554" s="56">
        <v>1.8599999999999998E-2</v>
      </c>
      <c r="L1554" s="56">
        <f>F1554*K1554</f>
        <v>5.2451999999999992E-2</v>
      </c>
      <c r="M1554" s="57" t="s">
        <v>7</v>
      </c>
      <c r="N1554" s="56">
        <f>IF(M1554="5",I1554,0)</f>
        <v>0</v>
      </c>
      <c r="Y1554" s="56">
        <f>IF(AC1554=0,J1554,0)</f>
        <v>0</v>
      </c>
      <c r="Z1554" s="56">
        <f>IF(AC1554=15,J1554,0)</f>
        <v>0</v>
      </c>
      <c r="AA1554" s="56">
        <f>IF(AC1554=21,J1554,0)</f>
        <v>0</v>
      </c>
      <c r="AC1554" s="58">
        <v>21</v>
      </c>
      <c r="AD1554" s="58">
        <f>G1554*0.563277249451353</f>
        <v>0</v>
      </c>
      <c r="AE1554" s="58">
        <f>G1554*(1-0.563277249451353)</f>
        <v>0</v>
      </c>
      <c r="AL1554" s="58">
        <f>F1554*AD1554</f>
        <v>0</v>
      </c>
      <c r="AM1554" s="58">
        <f>F1554*AE1554</f>
        <v>0</v>
      </c>
      <c r="AN1554" s="59" t="s">
        <v>1613</v>
      </c>
      <c r="AO1554" s="59" t="s">
        <v>1628</v>
      </c>
      <c r="AP1554" s="47" t="s">
        <v>1646</v>
      </c>
    </row>
    <row r="1555" spans="1:42" x14ac:dyDescent="0.2">
      <c r="D1555" s="60" t="s">
        <v>1469</v>
      </c>
      <c r="F1555" s="61">
        <v>2.82</v>
      </c>
    </row>
    <row r="1556" spans="1:42" x14ac:dyDescent="0.2">
      <c r="A1556" s="52"/>
      <c r="B1556" s="53" t="s">
        <v>1180</v>
      </c>
      <c r="C1556" s="53" t="s">
        <v>68</v>
      </c>
      <c r="D1556" s="248" t="s">
        <v>1285</v>
      </c>
      <c r="E1556" s="249"/>
      <c r="F1556" s="249"/>
      <c r="G1556" s="249"/>
      <c r="H1556" s="54">
        <f>SUM(H1557:H1565)</f>
        <v>0</v>
      </c>
      <c r="I1556" s="54">
        <f>SUM(I1557:I1565)</f>
        <v>0</v>
      </c>
      <c r="J1556" s="54">
        <f>H1556+I1556</f>
        <v>0</v>
      </c>
      <c r="K1556" s="47"/>
      <c r="L1556" s="54">
        <f>SUM(L1557:L1565)</f>
        <v>0.35387980000000002</v>
      </c>
      <c r="O1556" s="54">
        <f>IF(P1556="PR",J1556,SUM(N1557:N1565))</f>
        <v>0</v>
      </c>
      <c r="P1556" s="47" t="s">
        <v>1601</v>
      </c>
      <c r="Q1556" s="54">
        <f>IF(P1556="HS",H1556,0)</f>
        <v>0</v>
      </c>
      <c r="R1556" s="54">
        <f>IF(P1556="HS",I1556-O1556,0)</f>
        <v>0</v>
      </c>
      <c r="S1556" s="54">
        <f>IF(P1556="PS",H1556,0)</f>
        <v>0</v>
      </c>
      <c r="T1556" s="54">
        <f>IF(P1556="PS",I1556-O1556,0)</f>
        <v>0</v>
      </c>
      <c r="U1556" s="54">
        <f>IF(P1556="MP",H1556,0)</f>
        <v>0</v>
      </c>
      <c r="V1556" s="54">
        <f>IF(P1556="MP",I1556-O1556,0)</f>
        <v>0</v>
      </c>
      <c r="W1556" s="54">
        <f>IF(P1556="OM",H1556,0)</f>
        <v>0</v>
      </c>
      <c r="X1556" s="47" t="s">
        <v>1180</v>
      </c>
      <c r="AH1556" s="54">
        <f>SUM(Y1557:Y1565)</f>
        <v>0</v>
      </c>
      <c r="AI1556" s="54">
        <f>SUM(Z1557:Z1565)</f>
        <v>0</v>
      </c>
      <c r="AJ1556" s="54">
        <f>SUM(AA1557:AA1565)</f>
        <v>0</v>
      </c>
    </row>
    <row r="1557" spans="1:42" x14ac:dyDescent="0.2">
      <c r="A1557" s="55" t="s">
        <v>797</v>
      </c>
      <c r="B1557" s="55" t="s">
        <v>1180</v>
      </c>
      <c r="C1557" s="55" t="s">
        <v>1255</v>
      </c>
      <c r="D1557" s="55" t="s">
        <v>1709</v>
      </c>
      <c r="E1557" s="55" t="s">
        <v>1580</v>
      </c>
      <c r="F1557" s="56">
        <v>0.1</v>
      </c>
      <c r="G1557" s="56">
        <v>0</v>
      </c>
      <c r="H1557" s="56">
        <f>ROUND(F1557*AD1557,2)</f>
        <v>0</v>
      </c>
      <c r="I1557" s="56">
        <f>J1557-H1557</f>
        <v>0</v>
      </c>
      <c r="J1557" s="56">
        <f>ROUND(F1557*G1557,2)</f>
        <v>0</v>
      </c>
      <c r="K1557" s="56">
        <v>2.5249999999999999</v>
      </c>
      <c r="L1557" s="56">
        <f>F1557*K1557</f>
        <v>0.2525</v>
      </c>
      <c r="M1557" s="57" t="s">
        <v>7</v>
      </c>
      <c r="N1557" s="56">
        <f>IF(M1557="5",I1557,0)</f>
        <v>0</v>
      </c>
      <c r="Y1557" s="56">
        <f>IF(AC1557=0,J1557,0)</f>
        <v>0</v>
      </c>
      <c r="Z1557" s="56">
        <f>IF(AC1557=15,J1557,0)</f>
        <v>0</v>
      </c>
      <c r="AA1557" s="56">
        <f>IF(AC1557=21,J1557,0)</f>
        <v>0</v>
      </c>
      <c r="AC1557" s="58">
        <v>21</v>
      </c>
      <c r="AD1557" s="58">
        <f>G1557*0.859082802547771</f>
        <v>0</v>
      </c>
      <c r="AE1557" s="58">
        <f>G1557*(1-0.859082802547771)</f>
        <v>0</v>
      </c>
      <c r="AL1557" s="58">
        <f>F1557*AD1557</f>
        <v>0</v>
      </c>
      <c r="AM1557" s="58">
        <f>F1557*AE1557</f>
        <v>0</v>
      </c>
      <c r="AN1557" s="59" t="s">
        <v>1614</v>
      </c>
      <c r="AO1557" s="59" t="s">
        <v>1629</v>
      </c>
      <c r="AP1557" s="47" t="s">
        <v>1646</v>
      </c>
    </row>
    <row r="1558" spans="1:42" x14ac:dyDescent="0.2">
      <c r="D1558" s="60" t="s">
        <v>1470</v>
      </c>
      <c r="F1558" s="61">
        <v>0.1</v>
      </c>
    </row>
    <row r="1559" spans="1:42" x14ac:dyDescent="0.2">
      <c r="A1559" s="55" t="s">
        <v>798</v>
      </c>
      <c r="B1559" s="55" t="s">
        <v>1180</v>
      </c>
      <c r="C1559" s="55" t="s">
        <v>1256</v>
      </c>
      <c r="D1559" s="55" t="s">
        <v>1369</v>
      </c>
      <c r="E1559" s="55" t="s">
        <v>1574</v>
      </c>
      <c r="F1559" s="56">
        <v>7.0000000000000007E-2</v>
      </c>
      <c r="G1559" s="56">
        <v>0</v>
      </c>
      <c r="H1559" s="56">
        <f>ROUND(F1559*AD1559,2)</f>
        <v>0</v>
      </c>
      <c r="I1559" s="56">
        <f>J1559-H1559</f>
        <v>0</v>
      </c>
      <c r="J1559" s="56">
        <f>ROUND(F1559*G1559,2)</f>
        <v>0</v>
      </c>
      <c r="K1559" s="56">
        <v>1.41E-2</v>
      </c>
      <c r="L1559" s="56">
        <f>F1559*K1559</f>
        <v>9.8700000000000003E-4</v>
      </c>
      <c r="M1559" s="57" t="s">
        <v>7</v>
      </c>
      <c r="N1559" s="56">
        <f>IF(M1559="5",I1559,0)</f>
        <v>0</v>
      </c>
      <c r="Y1559" s="56">
        <f>IF(AC1559=0,J1559,0)</f>
        <v>0</v>
      </c>
      <c r="Z1559" s="56">
        <f>IF(AC1559=15,J1559,0)</f>
        <v>0</v>
      </c>
      <c r="AA1559" s="56">
        <f>IF(AC1559=21,J1559,0)</f>
        <v>0</v>
      </c>
      <c r="AC1559" s="58">
        <v>21</v>
      </c>
      <c r="AD1559" s="58">
        <f>G1559*0.637948717948718</f>
        <v>0</v>
      </c>
      <c r="AE1559" s="58">
        <f>G1559*(1-0.637948717948718)</f>
        <v>0</v>
      </c>
      <c r="AL1559" s="58">
        <f>F1559*AD1559</f>
        <v>0</v>
      </c>
      <c r="AM1559" s="58">
        <f>F1559*AE1559</f>
        <v>0</v>
      </c>
      <c r="AN1559" s="59" t="s">
        <v>1614</v>
      </c>
      <c r="AO1559" s="59" t="s">
        <v>1629</v>
      </c>
      <c r="AP1559" s="47" t="s">
        <v>1646</v>
      </c>
    </row>
    <row r="1560" spans="1:42" x14ac:dyDescent="0.2">
      <c r="D1560" s="60" t="s">
        <v>1471</v>
      </c>
      <c r="F1560" s="61">
        <v>7.0000000000000007E-2</v>
      </c>
    </row>
    <row r="1561" spans="1:42" x14ac:dyDescent="0.2">
      <c r="A1561" s="55" t="s">
        <v>799</v>
      </c>
      <c r="B1561" s="55" t="s">
        <v>1180</v>
      </c>
      <c r="C1561" s="55" t="s">
        <v>1257</v>
      </c>
      <c r="D1561" s="55" t="s">
        <v>1371</v>
      </c>
      <c r="E1561" s="55" t="s">
        <v>1574</v>
      </c>
      <c r="F1561" s="56">
        <v>7.0000000000000007E-2</v>
      </c>
      <c r="G1561" s="56">
        <v>0</v>
      </c>
      <c r="H1561" s="56">
        <f>ROUND(F1561*AD1561,2)</f>
        <v>0</v>
      </c>
      <c r="I1561" s="56">
        <f>J1561-H1561</f>
        <v>0</v>
      </c>
      <c r="J1561" s="56">
        <f>ROUND(F1561*G1561,2)</f>
        <v>0</v>
      </c>
      <c r="K1561" s="56">
        <v>0</v>
      </c>
      <c r="L1561" s="56">
        <f>F1561*K1561</f>
        <v>0</v>
      </c>
      <c r="M1561" s="57" t="s">
        <v>7</v>
      </c>
      <c r="N1561" s="56">
        <f>IF(M1561="5",I1561,0)</f>
        <v>0</v>
      </c>
      <c r="Y1561" s="56">
        <f>IF(AC1561=0,J1561,0)</f>
        <v>0</v>
      </c>
      <c r="Z1561" s="56">
        <f>IF(AC1561=15,J1561,0)</f>
        <v>0</v>
      </c>
      <c r="AA1561" s="56">
        <f>IF(AC1561=21,J1561,0)</f>
        <v>0</v>
      </c>
      <c r="AC1561" s="58">
        <v>21</v>
      </c>
      <c r="AD1561" s="58">
        <f>G1561*0</f>
        <v>0</v>
      </c>
      <c r="AE1561" s="58">
        <f>G1561*(1-0)</f>
        <v>0</v>
      </c>
      <c r="AL1561" s="58">
        <f>F1561*AD1561</f>
        <v>0</v>
      </c>
      <c r="AM1561" s="58">
        <f>F1561*AE1561</f>
        <v>0</v>
      </c>
      <c r="AN1561" s="59" t="s">
        <v>1614</v>
      </c>
      <c r="AO1561" s="59" t="s">
        <v>1629</v>
      </c>
      <c r="AP1561" s="47" t="s">
        <v>1646</v>
      </c>
    </row>
    <row r="1562" spans="1:42" x14ac:dyDescent="0.2">
      <c r="D1562" s="60" t="s">
        <v>1384</v>
      </c>
      <c r="F1562" s="61">
        <v>7.0000000000000007E-2</v>
      </c>
    </row>
    <row r="1563" spans="1:42" x14ac:dyDescent="0.2">
      <c r="A1563" s="55" t="s">
        <v>800</v>
      </c>
      <c r="B1563" s="55" t="s">
        <v>1180</v>
      </c>
      <c r="C1563" s="55" t="s">
        <v>1189</v>
      </c>
      <c r="D1563" s="55" t="s">
        <v>1286</v>
      </c>
      <c r="E1563" s="55" t="s">
        <v>1574</v>
      </c>
      <c r="F1563" s="56">
        <v>2.68</v>
      </c>
      <c r="G1563" s="56">
        <v>0</v>
      </c>
      <c r="H1563" s="56">
        <f>ROUND(F1563*AD1563,2)</f>
        <v>0</v>
      </c>
      <c r="I1563" s="56">
        <f>J1563-H1563</f>
        <v>0</v>
      </c>
      <c r="J1563" s="56">
        <f>ROUND(F1563*G1563,2)</f>
        <v>0</v>
      </c>
      <c r="K1563" s="56">
        <v>3.415E-2</v>
      </c>
      <c r="L1563" s="56">
        <f>F1563*K1563</f>
        <v>9.1522000000000006E-2</v>
      </c>
      <c r="M1563" s="57" t="s">
        <v>7</v>
      </c>
      <c r="N1563" s="56">
        <f>IF(M1563="5",I1563,0)</f>
        <v>0</v>
      </c>
      <c r="Y1563" s="56">
        <f>IF(AC1563=0,J1563,0)</f>
        <v>0</v>
      </c>
      <c r="Z1563" s="56">
        <f>IF(AC1563=15,J1563,0)</f>
        <v>0</v>
      </c>
      <c r="AA1563" s="56">
        <f>IF(AC1563=21,J1563,0)</f>
        <v>0</v>
      </c>
      <c r="AC1563" s="58">
        <v>21</v>
      </c>
      <c r="AD1563" s="58">
        <f>G1563*0.841828478964401</f>
        <v>0</v>
      </c>
      <c r="AE1563" s="58">
        <f>G1563*(1-0.841828478964401)</f>
        <v>0</v>
      </c>
      <c r="AL1563" s="58">
        <f>F1563*AD1563</f>
        <v>0</v>
      </c>
      <c r="AM1563" s="58">
        <f>F1563*AE1563</f>
        <v>0</v>
      </c>
      <c r="AN1563" s="59" t="s">
        <v>1614</v>
      </c>
      <c r="AO1563" s="59" t="s">
        <v>1629</v>
      </c>
      <c r="AP1563" s="47" t="s">
        <v>1646</v>
      </c>
    </row>
    <row r="1564" spans="1:42" x14ac:dyDescent="0.2">
      <c r="D1564" s="60" t="s">
        <v>1472</v>
      </c>
      <c r="F1564" s="61">
        <v>2.68</v>
      </c>
    </row>
    <row r="1565" spans="1:42" x14ac:dyDescent="0.2">
      <c r="A1565" s="55" t="s">
        <v>801</v>
      </c>
      <c r="B1565" s="55" t="s">
        <v>1180</v>
      </c>
      <c r="C1565" s="55" t="s">
        <v>1190</v>
      </c>
      <c r="D1565" s="55" t="s">
        <v>1729</v>
      </c>
      <c r="E1565" s="55" t="s">
        <v>1574</v>
      </c>
      <c r="F1565" s="56">
        <v>2.68</v>
      </c>
      <c r="G1565" s="56">
        <v>0</v>
      </c>
      <c r="H1565" s="56">
        <f>ROUND(F1565*AD1565,2)</f>
        <v>0</v>
      </c>
      <c r="I1565" s="56">
        <f>J1565-H1565</f>
        <v>0</v>
      </c>
      <c r="J1565" s="56">
        <f>ROUND(F1565*G1565,2)</f>
        <v>0</v>
      </c>
      <c r="K1565" s="56">
        <v>3.31E-3</v>
      </c>
      <c r="L1565" s="56">
        <f>F1565*K1565</f>
        <v>8.8707999999999999E-3</v>
      </c>
      <c r="M1565" s="57" t="s">
        <v>7</v>
      </c>
      <c r="N1565" s="56">
        <f>IF(M1565="5",I1565,0)</f>
        <v>0</v>
      </c>
      <c r="Y1565" s="56">
        <f>IF(AC1565=0,J1565,0)</f>
        <v>0</v>
      </c>
      <c r="Z1565" s="56">
        <f>IF(AC1565=15,J1565,0)</f>
        <v>0</v>
      </c>
      <c r="AA1565" s="56">
        <f>IF(AC1565=21,J1565,0)</f>
        <v>0</v>
      </c>
      <c r="AC1565" s="58">
        <v>21</v>
      </c>
      <c r="AD1565" s="58">
        <f>G1565*0.752032520325203</f>
        <v>0</v>
      </c>
      <c r="AE1565" s="58">
        <f>G1565*(1-0.752032520325203)</f>
        <v>0</v>
      </c>
      <c r="AL1565" s="58">
        <f>F1565*AD1565</f>
        <v>0</v>
      </c>
      <c r="AM1565" s="58">
        <f>F1565*AE1565</f>
        <v>0</v>
      </c>
      <c r="AN1565" s="59" t="s">
        <v>1614</v>
      </c>
      <c r="AO1565" s="59" t="s">
        <v>1629</v>
      </c>
      <c r="AP1565" s="47" t="s">
        <v>1646</v>
      </c>
    </row>
    <row r="1566" spans="1:42" x14ac:dyDescent="0.2">
      <c r="D1566" s="60" t="s">
        <v>1472</v>
      </c>
      <c r="F1566" s="61">
        <v>2.68</v>
      </c>
    </row>
    <row r="1567" spans="1:42" x14ac:dyDescent="0.2">
      <c r="A1567" s="52"/>
      <c r="B1567" s="53" t="s">
        <v>1180</v>
      </c>
      <c r="C1567" s="53" t="s">
        <v>705</v>
      </c>
      <c r="D1567" s="248" t="s">
        <v>1288</v>
      </c>
      <c r="E1567" s="249"/>
      <c r="F1567" s="249"/>
      <c r="G1567" s="249"/>
      <c r="H1567" s="54">
        <f>SUM(H1568:H1578)</f>
        <v>0</v>
      </c>
      <c r="I1567" s="54">
        <f>SUM(I1568:I1578)</f>
        <v>0</v>
      </c>
      <c r="J1567" s="54">
        <f>H1567+I1567</f>
        <v>0</v>
      </c>
      <c r="K1567" s="47"/>
      <c r="L1567" s="54">
        <f>SUM(L1568:L1578)</f>
        <v>9.3255000000000005E-3</v>
      </c>
      <c r="O1567" s="54">
        <f>IF(P1567="PR",J1567,SUM(N1568:N1578))</f>
        <v>0</v>
      </c>
      <c r="P1567" s="47" t="s">
        <v>1602</v>
      </c>
      <c r="Q1567" s="54">
        <f>IF(P1567="HS",H1567,0)</f>
        <v>0</v>
      </c>
      <c r="R1567" s="54">
        <f>IF(P1567="HS",I1567-O1567,0)</f>
        <v>0</v>
      </c>
      <c r="S1567" s="54">
        <f>IF(P1567="PS",H1567,0)</f>
        <v>0</v>
      </c>
      <c r="T1567" s="54">
        <f>IF(P1567="PS",I1567-O1567,0)</f>
        <v>0</v>
      </c>
      <c r="U1567" s="54">
        <f>IF(P1567="MP",H1567,0)</f>
        <v>0</v>
      </c>
      <c r="V1567" s="54">
        <f>IF(P1567="MP",I1567-O1567,0)</f>
        <v>0</v>
      </c>
      <c r="W1567" s="54">
        <f>IF(P1567="OM",H1567,0)</f>
        <v>0</v>
      </c>
      <c r="X1567" s="47" t="s">
        <v>1180</v>
      </c>
      <c r="AH1567" s="54">
        <f>SUM(Y1568:Y1578)</f>
        <v>0</v>
      </c>
      <c r="AI1567" s="54">
        <f>SUM(Z1568:Z1578)</f>
        <v>0</v>
      </c>
      <c r="AJ1567" s="54">
        <f>SUM(AA1568:AA1578)</f>
        <v>0</v>
      </c>
    </row>
    <row r="1568" spans="1:42" x14ac:dyDescent="0.2">
      <c r="A1568" s="55" t="s">
        <v>802</v>
      </c>
      <c r="B1568" s="55" t="s">
        <v>1180</v>
      </c>
      <c r="C1568" s="55" t="s">
        <v>1191</v>
      </c>
      <c r="D1568" s="55" t="s">
        <v>1714</v>
      </c>
      <c r="E1568" s="55" t="s">
        <v>1574</v>
      </c>
      <c r="F1568" s="56">
        <v>3.65</v>
      </c>
      <c r="G1568" s="56">
        <v>0</v>
      </c>
      <c r="H1568" s="56">
        <f>ROUND(F1568*AD1568,2)</f>
        <v>0</v>
      </c>
      <c r="I1568" s="56">
        <f>J1568-H1568</f>
        <v>0</v>
      </c>
      <c r="J1568" s="56">
        <f>ROUND(F1568*G1568,2)</f>
        <v>0</v>
      </c>
      <c r="K1568" s="56">
        <v>5.6999999999999998E-4</v>
      </c>
      <c r="L1568" s="56">
        <f>F1568*K1568</f>
        <v>2.0804999999999999E-3</v>
      </c>
      <c r="M1568" s="57" t="s">
        <v>7</v>
      </c>
      <c r="N1568" s="56">
        <f>IF(M1568="5",I1568,0)</f>
        <v>0</v>
      </c>
      <c r="Y1568" s="56">
        <f>IF(AC1568=0,J1568,0)</f>
        <v>0</v>
      </c>
      <c r="Z1568" s="56">
        <f>IF(AC1568=15,J1568,0)</f>
        <v>0</v>
      </c>
      <c r="AA1568" s="56">
        <f>IF(AC1568=21,J1568,0)</f>
        <v>0</v>
      </c>
      <c r="AC1568" s="58">
        <v>21</v>
      </c>
      <c r="AD1568" s="58">
        <f>G1568*0.805751492132393</f>
        <v>0</v>
      </c>
      <c r="AE1568" s="58">
        <f>G1568*(1-0.805751492132393)</f>
        <v>0</v>
      </c>
      <c r="AL1568" s="58">
        <f>F1568*AD1568</f>
        <v>0</v>
      </c>
      <c r="AM1568" s="58">
        <f>F1568*AE1568</f>
        <v>0</v>
      </c>
      <c r="AN1568" s="59" t="s">
        <v>1615</v>
      </c>
      <c r="AO1568" s="59" t="s">
        <v>1630</v>
      </c>
      <c r="AP1568" s="47" t="s">
        <v>1646</v>
      </c>
    </row>
    <row r="1569" spans="1:42" x14ac:dyDescent="0.2">
      <c r="D1569" s="60" t="s">
        <v>1473</v>
      </c>
      <c r="F1569" s="61">
        <v>3.65</v>
      </c>
    </row>
    <row r="1570" spans="1:42" x14ac:dyDescent="0.2">
      <c r="A1570" s="55" t="s">
        <v>803</v>
      </c>
      <c r="B1570" s="55" t="s">
        <v>1180</v>
      </c>
      <c r="C1570" s="55" t="s">
        <v>1192</v>
      </c>
      <c r="D1570" s="55" t="s">
        <v>1715</v>
      </c>
      <c r="E1570" s="55" t="s">
        <v>1574</v>
      </c>
      <c r="F1570" s="56">
        <v>3.65</v>
      </c>
      <c r="G1570" s="56">
        <v>0</v>
      </c>
      <c r="H1570" s="56">
        <f>ROUND(F1570*AD1570,2)</f>
        <v>0</v>
      </c>
      <c r="I1570" s="56">
        <f>J1570-H1570</f>
        <v>0</v>
      </c>
      <c r="J1570" s="56">
        <f>ROUND(F1570*G1570,2)</f>
        <v>0</v>
      </c>
      <c r="K1570" s="56">
        <v>7.3999999999999999E-4</v>
      </c>
      <c r="L1570" s="56">
        <f>F1570*K1570</f>
        <v>2.7009999999999998E-3</v>
      </c>
      <c r="M1570" s="57" t="s">
        <v>7</v>
      </c>
      <c r="N1570" s="56">
        <f>IF(M1570="5",I1570,0)</f>
        <v>0</v>
      </c>
      <c r="Y1570" s="56">
        <f>IF(AC1570=0,J1570,0)</f>
        <v>0</v>
      </c>
      <c r="Z1570" s="56">
        <f>IF(AC1570=15,J1570,0)</f>
        <v>0</v>
      </c>
      <c r="AA1570" s="56">
        <f>IF(AC1570=21,J1570,0)</f>
        <v>0</v>
      </c>
      <c r="AC1570" s="58">
        <v>21</v>
      </c>
      <c r="AD1570" s="58">
        <f>G1570*0.750758341759353</f>
        <v>0</v>
      </c>
      <c r="AE1570" s="58">
        <f>G1570*(1-0.750758341759353)</f>
        <v>0</v>
      </c>
      <c r="AL1570" s="58">
        <f>F1570*AD1570</f>
        <v>0</v>
      </c>
      <c r="AM1570" s="58">
        <f>F1570*AE1570</f>
        <v>0</v>
      </c>
      <c r="AN1570" s="59" t="s">
        <v>1615</v>
      </c>
      <c r="AO1570" s="59" t="s">
        <v>1630</v>
      </c>
      <c r="AP1570" s="47" t="s">
        <v>1646</v>
      </c>
    </row>
    <row r="1571" spans="1:42" x14ac:dyDescent="0.2">
      <c r="D1571" s="60" t="s">
        <v>1474</v>
      </c>
      <c r="F1571" s="61">
        <v>3.65</v>
      </c>
    </row>
    <row r="1572" spans="1:42" x14ac:dyDescent="0.2">
      <c r="A1572" s="55" t="s">
        <v>804</v>
      </c>
      <c r="B1572" s="55" t="s">
        <v>1180</v>
      </c>
      <c r="C1572" s="55" t="s">
        <v>1258</v>
      </c>
      <c r="D1572" s="55" t="s">
        <v>1731</v>
      </c>
      <c r="E1572" s="55" t="s">
        <v>1574</v>
      </c>
      <c r="F1572" s="56">
        <v>0.97</v>
      </c>
      <c r="G1572" s="56">
        <v>0</v>
      </c>
      <c r="H1572" s="56">
        <f>ROUND(F1572*AD1572,2)</f>
        <v>0</v>
      </c>
      <c r="I1572" s="56">
        <f>J1572-H1572</f>
        <v>0</v>
      </c>
      <c r="J1572" s="56">
        <f>ROUND(F1572*G1572,2)</f>
        <v>0</v>
      </c>
      <c r="K1572" s="56">
        <v>4.0000000000000002E-4</v>
      </c>
      <c r="L1572" s="56">
        <f>F1572*K1572</f>
        <v>3.88E-4</v>
      </c>
      <c r="M1572" s="57" t="s">
        <v>7</v>
      </c>
      <c r="N1572" s="56">
        <f>IF(M1572="5",I1572,0)</f>
        <v>0</v>
      </c>
      <c r="Y1572" s="56">
        <f>IF(AC1572=0,J1572,0)</f>
        <v>0</v>
      </c>
      <c r="Z1572" s="56">
        <f>IF(AC1572=15,J1572,0)</f>
        <v>0</v>
      </c>
      <c r="AA1572" s="56">
        <f>IF(AC1572=21,J1572,0)</f>
        <v>0</v>
      </c>
      <c r="AC1572" s="58">
        <v>21</v>
      </c>
      <c r="AD1572" s="58">
        <f>G1572*0.966850828729282</f>
        <v>0</v>
      </c>
      <c r="AE1572" s="58">
        <f>G1572*(1-0.966850828729282)</f>
        <v>0</v>
      </c>
      <c r="AL1572" s="58">
        <f>F1572*AD1572</f>
        <v>0</v>
      </c>
      <c r="AM1572" s="58">
        <f>F1572*AE1572</f>
        <v>0</v>
      </c>
      <c r="AN1572" s="59" t="s">
        <v>1615</v>
      </c>
      <c r="AO1572" s="59" t="s">
        <v>1630</v>
      </c>
      <c r="AP1572" s="47" t="s">
        <v>1646</v>
      </c>
    </row>
    <row r="1573" spans="1:42" x14ac:dyDescent="0.2">
      <c r="D1573" s="60" t="s">
        <v>1475</v>
      </c>
      <c r="F1573" s="61">
        <v>0.97</v>
      </c>
    </row>
    <row r="1574" spans="1:42" x14ac:dyDescent="0.2">
      <c r="A1574" s="55" t="s">
        <v>805</v>
      </c>
      <c r="B1574" s="55" t="s">
        <v>1180</v>
      </c>
      <c r="C1574" s="55" t="s">
        <v>1259</v>
      </c>
      <c r="D1574" s="55" t="s">
        <v>1732</v>
      </c>
      <c r="E1574" s="55" t="s">
        <v>1574</v>
      </c>
      <c r="F1574" s="56">
        <v>7.71</v>
      </c>
      <c r="G1574" s="56">
        <v>0</v>
      </c>
      <c r="H1574" s="56">
        <f>ROUND(F1574*AD1574,2)</f>
        <v>0</v>
      </c>
      <c r="I1574" s="56">
        <f>J1574-H1574</f>
        <v>0</v>
      </c>
      <c r="J1574" s="56">
        <f>ROUND(F1574*G1574,2)</f>
        <v>0</v>
      </c>
      <c r="K1574" s="56">
        <v>4.0000000000000002E-4</v>
      </c>
      <c r="L1574" s="56">
        <f>F1574*K1574</f>
        <v>3.0839999999999999E-3</v>
      </c>
      <c r="M1574" s="57" t="s">
        <v>7</v>
      </c>
      <c r="N1574" s="56">
        <f>IF(M1574="5",I1574,0)</f>
        <v>0</v>
      </c>
      <c r="Y1574" s="56">
        <f>IF(AC1574=0,J1574,0)</f>
        <v>0</v>
      </c>
      <c r="Z1574" s="56">
        <f>IF(AC1574=15,J1574,0)</f>
        <v>0</v>
      </c>
      <c r="AA1574" s="56">
        <f>IF(AC1574=21,J1574,0)</f>
        <v>0</v>
      </c>
      <c r="AC1574" s="58">
        <v>21</v>
      </c>
      <c r="AD1574" s="58">
        <f>G1574*0.938757264193116</f>
        <v>0</v>
      </c>
      <c r="AE1574" s="58">
        <f>G1574*(1-0.938757264193116)</f>
        <v>0</v>
      </c>
      <c r="AL1574" s="58">
        <f>F1574*AD1574</f>
        <v>0</v>
      </c>
      <c r="AM1574" s="58">
        <f>F1574*AE1574</f>
        <v>0</v>
      </c>
      <c r="AN1574" s="59" t="s">
        <v>1615</v>
      </c>
      <c r="AO1574" s="59" t="s">
        <v>1630</v>
      </c>
      <c r="AP1574" s="47" t="s">
        <v>1646</v>
      </c>
    </row>
    <row r="1575" spans="1:42" x14ac:dyDescent="0.2">
      <c r="D1575" s="60" t="s">
        <v>1476</v>
      </c>
      <c r="F1575" s="61">
        <v>7.71</v>
      </c>
    </row>
    <row r="1576" spans="1:42" x14ac:dyDescent="0.2">
      <c r="A1576" s="55" t="s">
        <v>806</v>
      </c>
      <c r="B1576" s="55" t="s">
        <v>1180</v>
      </c>
      <c r="C1576" s="55" t="s">
        <v>1260</v>
      </c>
      <c r="D1576" s="55" t="s">
        <v>1733</v>
      </c>
      <c r="E1576" s="55" t="s">
        <v>1579</v>
      </c>
      <c r="F1576" s="56">
        <v>3.35</v>
      </c>
      <c r="G1576" s="56">
        <v>0</v>
      </c>
      <c r="H1576" s="56">
        <f>ROUND(F1576*AD1576,2)</f>
        <v>0</v>
      </c>
      <c r="I1576" s="56">
        <f>J1576-H1576</f>
        <v>0</v>
      </c>
      <c r="J1576" s="56">
        <f>ROUND(F1576*G1576,2)</f>
        <v>0</v>
      </c>
      <c r="K1576" s="56">
        <v>3.2000000000000003E-4</v>
      </c>
      <c r="L1576" s="56">
        <f>F1576*K1576</f>
        <v>1.072E-3</v>
      </c>
      <c r="M1576" s="57" t="s">
        <v>7</v>
      </c>
      <c r="N1576" s="56">
        <f>IF(M1576="5",I1576,0)</f>
        <v>0</v>
      </c>
      <c r="Y1576" s="56">
        <f>IF(AC1576=0,J1576,0)</f>
        <v>0</v>
      </c>
      <c r="Z1576" s="56">
        <f>IF(AC1576=15,J1576,0)</f>
        <v>0</v>
      </c>
      <c r="AA1576" s="56">
        <f>IF(AC1576=21,J1576,0)</f>
        <v>0</v>
      </c>
      <c r="AC1576" s="58">
        <v>21</v>
      </c>
      <c r="AD1576" s="58">
        <f>G1576*0.584192439862543</f>
        <v>0</v>
      </c>
      <c r="AE1576" s="58">
        <f>G1576*(1-0.584192439862543)</f>
        <v>0</v>
      </c>
      <c r="AL1576" s="58">
        <f>F1576*AD1576</f>
        <v>0</v>
      </c>
      <c r="AM1576" s="58">
        <f>F1576*AE1576</f>
        <v>0</v>
      </c>
      <c r="AN1576" s="59" t="s">
        <v>1615</v>
      </c>
      <c r="AO1576" s="59" t="s">
        <v>1630</v>
      </c>
      <c r="AP1576" s="47" t="s">
        <v>1646</v>
      </c>
    </row>
    <row r="1577" spans="1:42" x14ac:dyDescent="0.2">
      <c r="D1577" s="60" t="s">
        <v>1477</v>
      </c>
      <c r="F1577" s="61">
        <v>3.35</v>
      </c>
    </row>
    <row r="1578" spans="1:42" x14ac:dyDescent="0.2">
      <c r="A1578" s="55" t="s">
        <v>807</v>
      </c>
      <c r="B1578" s="55" t="s">
        <v>1180</v>
      </c>
      <c r="C1578" s="55" t="s">
        <v>1193</v>
      </c>
      <c r="D1578" s="55" t="s">
        <v>1292</v>
      </c>
      <c r="E1578" s="55" t="s">
        <v>1575</v>
      </c>
      <c r="F1578" s="56">
        <v>0.03</v>
      </c>
      <c r="G1578" s="56">
        <v>0</v>
      </c>
      <c r="H1578" s="56">
        <f>ROUND(F1578*AD1578,2)</f>
        <v>0</v>
      </c>
      <c r="I1578" s="56">
        <f>J1578-H1578</f>
        <v>0</v>
      </c>
      <c r="J1578" s="56">
        <f>ROUND(F1578*G1578,2)</f>
        <v>0</v>
      </c>
      <c r="K1578" s="56">
        <v>0</v>
      </c>
      <c r="L1578" s="56">
        <f>F1578*K1578</f>
        <v>0</v>
      </c>
      <c r="M1578" s="57" t="s">
        <v>11</v>
      </c>
      <c r="N1578" s="56">
        <f>IF(M1578="5",I1578,0)</f>
        <v>0</v>
      </c>
      <c r="Y1578" s="56">
        <f>IF(AC1578=0,J1578,0)</f>
        <v>0</v>
      </c>
      <c r="Z1578" s="56">
        <f>IF(AC1578=15,J1578,0)</f>
        <v>0</v>
      </c>
      <c r="AA1578" s="56">
        <f>IF(AC1578=21,J1578,0)</f>
        <v>0</v>
      </c>
      <c r="AC1578" s="58">
        <v>21</v>
      </c>
      <c r="AD1578" s="58">
        <f>G1578*0</f>
        <v>0</v>
      </c>
      <c r="AE1578" s="58">
        <f>G1578*(1-0)</f>
        <v>0</v>
      </c>
      <c r="AL1578" s="58">
        <f>F1578*AD1578</f>
        <v>0</v>
      </c>
      <c r="AM1578" s="58">
        <f>F1578*AE1578</f>
        <v>0</v>
      </c>
      <c r="AN1578" s="59" t="s">
        <v>1615</v>
      </c>
      <c r="AO1578" s="59" t="s">
        <v>1630</v>
      </c>
      <c r="AP1578" s="47" t="s">
        <v>1646</v>
      </c>
    </row>
    <row r="1579" spans="1:42" x14ac:dyDescent="0.2">
      <c r="D1579" s="60" t="s">
        <v>1478</v>
      </c>
      <c r="F1579" s="61">
        <v>0.03</v>
      </c>
    </row>
    <row r="1580" spans="1:42" x14ac:dyDescent="0.2">
      <c r="A1580" s="52"/>
      <c r="B1580" s="53" t="s">
        <v>1180</v>
      </c>
      <c r="C1580" s="53" t="s">
        <v>715</v>
      </c>
      <c r="D1580" s="248" t="s">
        <v>1294</v>
      </c>
      <c r="E1580" s="249"/>
      <c r="F1580" s="249"/>
      <c r="G1580" s="249"/>
      <c r="H1580" s="54">
        <f>SUM(H1581:H1581)</f>
        <v>0</v>
      </c>
      <c r="I1580" s="54">
        <f>SUM(I1581:I1581)</f>
        <v>0</v>
      </c>
      <c r="J1580" s="54">
        <f>H1580+I1580</f>
        <v>0</v>
      </c>
      <c r="K1580" s="47"/>
      <c r="L1580" s="54">
        <f>SUM(L1581:L1581)</f>
        <v>1.4599999999999999E-3</v>
      </c>
      <c r="O1580" s="54">
        <f>IF(P1580="PR",J1580,SUM(N1581:N1581))</f>
        <v>0</v>
      </c>
      <c r="P1580" s="47" t="s">
        <v>1602</v>
      </c>
      <c r="Q1580" s="54">
        <f>IF(P1580="HS",H1580,0)</f>
        <v>0</v>
      </c>
      <c r="R1580" s="54">
        <f>IF(P1580="HS",I1580-O1580,0)</f>
        <v>0</v>
      </c>
      <c r="S1580" s="54">
        <f>IF(P1580="PS",H1580,0)</f>
        <v>0</v>
      </c>
      <c r="T1580" s="54">
        <f>IF(P1580="PS",I1580-O1580,0)</f>
        <v>0</v>
      </c>
      <c r="U1580" s="54">
        <f>IF(P1580="MP",H1580,0)</f>
        <v>0</v>
      </c>
      <c r="V1580" s="54">
        <f>IF(P1580="MP",I1580-O1580,0)</f>
        <v>0</v>
      </c>
      <c r="W1580" s="54">
        <f>IF(P1580="OM",H1580,0)</f>
        <v>0</v>
      </c>
      <c r="X1580" s="47" t="s">
        <v>1180</v>
      </c>
      <c r="AH1580" s="54">
        <f>SUM(Y1581:Y1581)</f>
        <v>0</v>
      </c>
      <c r="AI1580" s="54">
        <f>SUM(Z1581:Z1581)</f>
        <v>0</v>
      </c>
      <c r="AJ1580" s="54">
        <f>SUM(AA1581:AA1581)</f>
        <v>0</v>
      </c>
    </row>
    <row r="1581" spans="1:42" x14ac:dyDescent="0.2">
      <c r="A1581" s="55" t="s">
        <v>808</v>
      </c>
      <c r="B1581" s="55" t="s">
        <v>1180</v>
      </c>
      <c r="C1581" s="55" t="s">
        <v>1194</v>
      </c>
      <c r="D1581" s="55" t="s">
        <v>1295</v>
      </c>
      <c r="E1581" s="55" t="s">
        <v>1576</v>
      </c>
      <c r="F1581" s="56">
        <v>1</v>
      </c>
      <c r="G1581" s="56">
        <v>0</v>
      </c>
      <c r="H1581" s="56">
        <f>ROUND(F1581*AD1581,2)</f>
        <v>0</v>
      </c>
      <c r="I1581" s="56">
        <f>J1581-H1581</f>
        <v>0</v>
      </c>
      <c r="J1581" s="56">
        <f>ROUND(F1581*G1581,2)</f>
        <v>0</v>
      </c>
      <c r="K1581" s="56">
        <v>1.4599999999999999E-3</v>
      </c>
      <c r="L1581" s="56">
        <f>F1581*K1581</f>
        <v>1.4599999999999999E-3</v>
      </c>
      <c r="M1581" s="57" t="s">
        <v>7</v>
      </c>
      <c r="N1581" s="56">
        <f>IF(M1581="5",I1581,0)</f>
        <v>0</v>
      </c>
      <c r="Y1581" s="56">
        <f>IF(AC1581=0,J1581,0)</f>
        <v>0</v>
      </c>
      <c r="Z1581" s="56">
        <f>IF(AC1581=15,J1581,0)</f>
        <v>0</v>
      </c>
      <c r="AA1581" s="56">
        <f>IF(AC1581=21,J1581,0)</f>
        <v>0</v>
      </c>
      <c r="AC1581" s="58">
        <v>21</v>
      </c>
      <c r="AD1581" s="58">
        <f>G1581*0</f>
        <v>0</v>
      </c>
      <c r="AE1581" s="58">
        <f>G1581*(1-0)</f>
        <v>0</v>
      </c>
      <c r="AL1581" s="58">
        <f>F1581*AD1581</f>
        <v>0</v>
      </c>
      <c r="AM1581" s="58">
        <f>F1581*AE1581</f>
        <v>0</v>
      </c>
      <c r="AN1581" s="59" t="s">
        <v>1616</v>
      </c>
      <c r="AO1581" s="59" t="s">
        <v>1631</v>
      </c>
      <c r="AP1581" s="47" t="s">
        <v>1646</v>
      </c>
    </row>
    <row r="1582" spans="1:42" x14ac:dyDescent="0.2">
      <c r="D1582" s="60" t="s">
        <v>1296</v>
      </c>
      <c r="F1582" s="61">
        <v>1</v>
      </c>
    </row>
    <row r="1583" spans="1:42" x14ac:dyDescent="0.2">
      <c r="A1583" s="52"/>
      <c r="B1583" s="53" t="s">
        <v>1180</v>
      </c>
      <c r="C1583" s="53" t="s">
        <v>719</v>
      </c>
      <c r="D1583" s="248" t="s">
        <v>1297</v>
      </c>
      <c r="E1583" s="249"/>
      <c r="F1583" s="249"/>
      <c r="G1583" s="249"/>
      <c r="H1583" s="54">
        <f>SUM(H1584:H1614)</f>
        <v>0</v>
      </c>
      <c r="I1583" s="54">
        <f>SUM(I1584:I1614)</f>
        <v>0</v>
      </c>
      <c r="J1583" s="54">
        <f>H1583+I1583</f>
        <v>0</v>
      </c>
      <c r="K1583" s="47"/>
      <c r="L1583" s="54">
        <f>SUM(L1584:L1614)</f>
        <v>5.3130000000000004E-2</v>
      </c>
      <c r="O1583" s="54">
        <f>IF(P1583="PR",J1583,SUM(N1584:N1614))</f>
        <v>0</v>
      </c>
      <c r="P1583" s="47" t="s">
        <v>1602</v>
      </c>
      <c r="Q1583" s="54">
        <f>IF(P1583="HS",H1583,0)</f>
        <v>0</v>
      </c>
      <c r="R1583" s="54">
        <f>IF(P1583="HS",I1583-O1583,0)</f>
        <v>0</v>
      </c>
      <c r="S1583" s="54">
        <f>IF(P1583="PS",H1583,0)</f>
        <v>0</v>
      </c>
      <c r="T1583" s="54">
        <f>IF(P1583="PS",I1583-O1583,0)</f>
        <v>0</v>
      </c>
      <c r="U1583" s="54">
        <f>IF(P1583="MP",H1583,0)</f>
        <v>0</v>
      </c>
      <c r="V1583" s="54">
        <f>IF(P1583="MP",I1583-O1583,0)</f>
        <v>0</v>
      </c>
      <c r="W1583" s="54">
        <f>IF(P1583="OM",H1583,0)</f>
        <v>0</v>
      </c>
      <c r="X1583" s="47" t="s">
        <v>1180</v>
      </c>
      <c r="AH1583" s="54">
        <f>SUM(Y1584:Y1614)</f>
        <v>0</v>
      </c>
      <c r="AI1583" s="54">
        <f>SUM(Z1584:Z1614)</f>
        <v>0</v>
      </c>
      <c r="AJ1583" s="54">
        <f>SUM(AA1584:AA1614)</f>
        <v>0</v>
      </c>
    </row>
    <row r="1584" spans="1:42" x14ac:dyDescent="0.2">
      <c r="A1584" s="55" t="s">
        <v>809</v>
      </c>
      <c r="B1584" s="55" t="s">
        <v>1180</v>
      </c>
      <c r="C1584" s="55" t="s">
        <v>1195</v>
      </c>
      <c r="D1584" s="55" t="s">
        <v>1702</v>
      </c>
      <c r="E1584" s="55" t="s">
        <v>1577</v>
      </c>
      <c r="F1584" s="56">
        <v>1</v>
      </c>
      <c r="G1584" s="56">
        <v>0</v>
      </c>
      <c r="H1584" s="56">
        <f>ROUND(F1584*AD1584,2)</f>
        <v>0</v>
      </c>
      <c r="I1584" s="56">
        <f>J1584-H1584</f>
        <v>0</v>
      </c>
      <c r="J1584" s="56">
        <f>ROUND(F1584*G1584,2)</f>
        <v>0</v>
      </c>
      <c r="K1584" s="56">
        <v>1.41E-3</v>
      </c>
      <c r="L1584" s="56">
        <f>F1584*K1584</f>
        <v>1.41E-3</v>
      </c>
      <c r="M1584" s="57" t="s">
        <v>7</v>
      </c>
      <c r="N1584" s="56">
        <f>IF(M1584="5",I1584,0)</f>
        <v>0</v>
      </c>
      <c r="Y1584" s="56">
        <f>IF(AC1584=0,J1584,0)</f>
        <v>0</v>
      </c>
      <c r="Z1584" s="56">
        <f>IF(AC1584=15,J1584,0)</f>
        <v>0</v>
      </c>
      <c r="AA1584" s="56">
        <f>IF(AC1584=21,J1584,0)</f>
        <v>0</v>
      </c>
      <c r="AC1584" s="58">
        <v>21</v>
      </c>
      <c r="AD1584" s="58">
        <f>G1584*0.538136882129278</f>
        <v>0</v>
      </c>
      <c r="AE1584" s="58">
        <f>G1584*(1-0.538136882129278)</f>
        <v>0</v>
      </c>
      <c r="AL1584" s="58">
        <f>F1584*AD1584</f>
        <v>0</v>
      </c>
      <c r="AM1584" s="58">
        <f>F1584*AE1584</f>
        <v>0</v>
      </c>
      <c r="AN1584" s="59" t="s">
        <v>1617</v>
      </c>
      <c r="AO1584" s="59" t="s">
        <v>1631</v>
      </c>
      <c r="AP1584" s="47" t="s">
        <v>1646</v>
      </c>
    </row>
    <row r="1585" spans="1:42" x14ac:dyDescent="0.2">
      <c r="D1585" s="60" t="s">
        <v>1296</v>
      </c>
      <c r="F1585" s="61">
        <v>1</v>
      </c>
    </row>
    <row r="1586" spans="1:42" x14ac:dyDescent="0.2">
      <c r="A1586" s="62" t="s">
        <v>810</v>
      </c>
      <c r="B1586" s="62" t="s">
        <v>1180</v>
      </c>
      <c r="C1586" s="62" t="s">
        <v>1196</v>
      </c>
      <c r="D1586" s="192" t="s">
        <v>1716</v>
      </c>
      <c r="E1586" s="62" t="s">
        <v>1577</v>
      </c>
      <c r="F1586" s="63">
        <v>1</v>
      </c>
      <c r="G1586" s="63">
        <v>0</v>
      </c>
      <c r="H1586" s="63">
        <f>ROUND(F1586*AD1586,2)</f>
        <v>0</v>
      </c>
      <c r="I1586" s="63">
        <f>J1586-H1586</f>
        <v>0</v>
      </c>
      <c r="J1586" s="63">
        <f>ROUND(F1586*G1586,2)</f>
        <v>0</v>
      </c>
      <c r="K1586" s="63">
        <v>1.4E-2</v>
      </c>
      <c r="L1586" s="63">
        <f>F1586*K1586</f>
        <v>1.4E-2</v>
      </c>
      <c r="M1586" s="64" t="s">
        <v>1598</v>
      </c>
      <c r="N1586" s="63">
        <f>IF(M1586="5",I1586,0)</f>
        <v>0</v>
      </c>
      <c r="Y1586" s="63">
        <f>IF(AC1586=0,J1586,0)</f>
        <v>0</v>
      </c>
      <c r="Z1586" s="63">
        <f>IF(AC1586=15,J1586,0)</f>
        <v>0</v>
      </c>
      <c r="AA1586" s="63">
        <f>IF(AC1586=21,J1586,0)</f>
        <v>0</v>
      </c>
      <c r="AC1586" s="58">
        <v>21</v>
      </c>
      <c r="AD1586" s="58">
        <f>G1586*1</f>
        <v>0</v>
      </c>
      <c r="AE1586" s="58">
        <f>G1586*(1-1)</f>
        <v>0</v>
      </c>
      <c r="AL1586" s="58">
        <f>F1586*AD1586</f>
        <v>0</v>
      </c>
      <c r="AM1586" s="58">
        <f>F1586*AE1586</f>
        <v>0</v>
      </c>
      <c r="AN1586" s="59" t="s">
        <v>1617</v>
      </c>
      <c r="AO1586" s="59" t="s">
        <v>1631</v>
      </c>
      <c r="AP1586" s="47" t="s">
        <v>1646</v>
      </c>
    </row>
    <row r="1587" spans="1:42" x14ac:dyDescent="0.2">
      <c r="D1587" s="60" t="s">
        <v>1296</v>
      </c>
      <c r="F1587" s="61">
        <v>1</v>
      </c>
    </row>
    <row r="1588" spans="1:42" x14ac:dyDescent="0.2">
      <c r="A1588" s="55" t="s">
        <v>811</v>
      </c>
      <c r="B1588" s="55" t="s">
        <v>1180</v>
      </c>
      <c r="C1588" s="55" t="s">
        <v>1197</v>
      </c>
      <c r="D1588" s="55" t="s">
        <v>1298</v>
      </c>
      <c r="E1588" s="55" t="s">
        <v>1577</v>
      </c>
      <c r="F1588" s="56">
        <v>1</v>
      </c>
      <c r="G1588" s="56">
        <v>0</v>
      </c>
      <c r="H1588" s="56">
        <f>ROUND(F1588*AD1588,2)</f>
        <v>0</v>
      </c>
      <c r="I1588" s="56">
        <f>J1588-H1588</f>
        <v>0</v>
      </c>
      <c r="J1588" s="56">
        <f>ROUND(F1588*G1588,2)</f>
        <v>0</v>
      </c>
      <c r="K1588" s="56">
        <v>1.1999999999999999E-3</v>
      </c>
      <c r="L1588" s="56">
        <f>F1588*K1588</f>
        <v>1.1999999999999999E-3</v>
      </c>
      <c r="M1588" s="57" t="s">
        <v>7</v>
      </c>
      <c r="N1588" s="56">
        <f>IF(M1588="5",I1588,0)</f>
        <v>0</v>
      </c>
      <c r="Y1588" s="56">
        <f>IF(AC1588=0,J1588,0)</f>
        <v>0</v>
      </c>
      <c r="Z1588" s="56">
        <f>IF(AC1588=15,J1588,0)</f>
        <v>0</v>
      </c>
      <c r="AA1588" s="56">
        <f>IF(AC1588=21,J1588,0)</f>
        <v>0</v>
      </c>
      <c r="AC1588" s="58">
        <v>21</v>
      </c>
      <c r="AD1588" s="58">
        <f>G1588*0.50771855010661</f>
        <v>0</v>
      </c>
      <c r="AE1588" s="58">
        <f>G1588*(1-0.50771855010661)</f>
        <v>0</v>
      </c>
      <c r="AL1588" s="58">
        <f>F1588*AD1588</f>
        <v>0</v>
      </c>
      <c r="AM1588" s="58">
        <f>F1588*AE1588</f>
        <v>0</v>
      </c>
      <c r="AN1588" s="59" t="s">
        <v>1617</v>
      </c>
      <c r="AO1588" s="59" t="s">
        <v>1631</v>
      </c>
      <c r="AP1588" s="47" t="s">
        <v>1646</v>
      </c>
    </row>
    <row r="1589" spans="1:42" x14ac:dyDescent="0.2">
      <c r="D1589" s="60" t="s">
        <v>1296</v>
      </c>
      <c r="F1589" s="61">
        <v>1</v>
      </c>
    </row>
    <row r="1590" spans="1:42" x14ac:dyDescent="0.2">
      <c r="A1590" s="62" t="s">
        <v>812</v>
      </c>
      <c r="B1590" s="62" t="s">
        <v>1180</v>
      </c>
      <c r="C1590" s="62" t="s">
        <v>1198</v>
      </c>
      <c r="D1590" s="194" t="s">
        <v>1717</v>
      </c>
      <c r="E1590" s="62" t="s">
        <v>1577</v>
      </c>
      <c r="F1590" s="63">
        <v>1</v>
      </c>
      <c r="G1590" s="63">
        <v>0</v>
      </c>
      <c r="H1590" s="63">
        <f>ROUND(F1590*AD1590,2)</f>
        <v>0</v>
      </c>
      <c r="I1590" s="63">
        <f>J1590-H1590</f>
        <v>0</v>
      </c>
      <c r="J1590" s="63">
        <f>ROUND(F1590*G1590,2)</f>
        <v>0</v>
      </c>
      <c r="K1590" s="63">
        <v>1.0499999999999999E-3</v>
      </c>
      <c r="L1590" s="63">
        <f>F1590*K1590</f>
        <v>1.0499999999999999E-3</v>
      </c>
      <c r="M1590" s="64" t="s">
        <v>1598</v>
      </c>
      <c r="N1590" s="63">
        <f>IF(M1590="5",I1590,0)</f>
        <v>0</v>
      </c>
      <c r="Y1590" s="63">
        <f>IF(AC1590=0,J1590,0)</f>
        <v>0</v>
      </c>
      <c r="Z1590" s="63">
        <f>IF(AC1590=15,J1590,0)</f>
        <v>0</v>
      </c>
      <c r="AA1590" s="63">
        <f>IF(AC1590=21,J1590,0)</f>
        <v>0</v>
      </c>
      <c r="AC1590" s="58">
        <v>21</v>
      </c>
      <c r="AD1590" s="58">
        <f>G1590*1</f>
        <v>0</v>
      </c>
      <c r="AE1590" s="58">
        <f>G1590*(1-1)</f>
        <v>0</v>
      </c>
      <c r="AL1590" s="58">
        <f>F1590*AD1590</f>
        <v>0</v>
      </c>
      <c r="AM1590" s="58">
        <f>F1590*AE1590</f>
        <v>0</v>
      </c>
      <c r="AN1590" s="59" t="s">
        <v>1617</v>
      </c>
      <c r="AO1590" s="59" t="s">
        <v>1631</v>
      </c>
      <c r="AP1590" s="47" t="s">
        <v>1646</v>
      </c>
    </row>
    <row r="1591" spans="1:42" x14ac:dyDescent="0.2">
      <c r="D1591" s="193"/>
      <c r="F1591" s="61">
        <v>1</v>
      </c>
    </row>
    <row r="1592" spans="1:42" x14ac:dyDescent="0.2">
      <c r="A1592" s="62" t="s">
        <v>813</v>
      </c>
      <c r="B1592" s="62" t="s">
        <v>1180</v>
      </c>
      <c r="C1592" s="62" t="s">
        <v>1199</v>
      </c>
      <c r="D1592" s="62" t="s">
        <v>1299</v>
      </c>
      <c r="E1592" s="62" t="s">
        <v>1577</v>
      </c>
      <c r="F1592" s="63">
        <v>1</v>
      </c>
      <c r="G1592" s="63">
        <v>0</v>
      </c>
      <c r="H1592" s="63">
        <f>ROUND(F1592*AD1592,2)</f>
        <v>0</v>
      </c>
      <c r="I1592" s="63">
        <f>J1592-H1592</f>
        <v>0</v>
      </c>
      <c r="J1592" s="63">
        <f>ROUND(F1592*G1592,2)</f>
        <v>0</v>
      </c>
      <c r="K1592" s="63">
        <v>7.3999999999999999E-4</v>
      </c>
      <c r="L1592" s="63">
        <f>F1592*K1592</f>
        <v>7.3999999999999999E-4</v>
      </c>
      <c r="M1592" s="64" t="s">
        <v>1598</v>
      </c>
      <c r="N1592" s="63">
        <f>IF(M1592="5",I1592,0)</f>
        <v>0</v>
      </c>
      <c r="Y1592" s="63">
        <f>IF(AC1592=0,J1592,0)</f>
        <v>0</v>
      </c>
      <c r="Z1592" s="63">
        <f>IF(AC1592=15,J1592,0)</f>
        <v>0</v>
      </c>
      <c r="AA1592" s="63">
        <f>IF(AC1592=21,J1592,0)</f>
        <v>0</v>
      </c>
      <c r="AC1592" s="58">
        <v>21</v>
      </c>
      <c r="AD1592" s="58">
        <f>G1592*1</f>
        <v>0</v>
      </c>
      <c r="AE1592" s="58">
        <f>G1592*(1-1)</f>
        <v>0</v>
      </c>
      <c r="AL1592" s="58">
        <f>F1592*AD1592</f>
        <v>0</v>
      </c>
      <c r="AM1592" s="58">
        <f>F1592*AE1592</f>
        <v>0</v>
      </c>
      <c r="AN1592" s="59" t="s">
        <v>1617</v>
      </c>
      <c r="AO1592" s="59" t="s">
        <v>1631</v>
      </c>
      <c r="AP1592" s="47" t="s">
        <v>1646</v>
      </c>
    </row>
    <row r="1593" spans="1:42" x14ac:dyDescent="0.2">
      <c r="D1593" s="60" t="s">
        <v>1296</v>
      </c>
      <c r="F1593" s="61">
        <v>1</v>
      </c>
    </row>
    <row r="1594" spans="1:42" x14ac:dyDescent="0.2">
      <c r="A1594" s="55" t="s">
        <v>814</v>
      </c>
      <c r="B1594" s="55" t="s">
        <v>1180</v>
      </c>
      <c r="C1594" s="55" t="s">
        <v>1200</v>
      </c>
      <c r="D1594" s="55" t="s">
        <v>1300</v>
      </c>
      <c r="E1594" s="55" t="s">
        <v>1578</v>
      </c>
      <c r="F1594" s="56">
        <v>1</v>
      </c>
      <c r="G1594" s="56">
        <v>0</v>
      </c>
      <c r="H1594" s="56">
        <f>ROUND(F1594*AD1594,2)</f>
        <v>0</v>
      </c>
      <c r="I1594" s="56">
        <f>J1594-H1594</f>
        <v>0</v>
      </c>
      <c r="J1594" s="56">
        <f>ROUND(F1594*G1594,2)</f>
        <v>0</v>
      </c>
      <c r="K1594" s="56">
        <v>4.0000000000000001E-3</v>
      </c>
      <c r="L1594" s="56">
        <f>F1594*K1594</f>
        <v>4.0000000000000001E-3</v>
      </c>
      <c r="M1594" s="57" t="s">
        <v>7</v>
      </c>
      <c r="N1594" s="56">
        <f>IF(M1594="5",I1594,0)</f>
        <v>0</v>
      </c>
      <c r="Y1594" s="56">
        <f>IF(AC1594=0,J1594,0)</f>
        <v>0</v>
      </c>
      <c r="Z1594" s="56">
        <f>IF(AC1594=15,J1594,0)</f>
        <v>0</v>
      </c>
      <c r="AA1594" s="56">
        <f>IF(AC1594=21,J1594,0)</f>
        <v>0</v>
      </c>
      <c r="AC1594" s="58">
        <v>21</v>
      </c>
      <c r="AD1594" s="58">
        <f>G1594*0.62904717853839</f>
        <v>0</v>
      </c>
      <c r="AE1594" s="58">
        <f>G1594*(1-0.62904717853839)</f>
        <v>0</v>
      </c>
      <c r="AL1594" s="58">
        <f>F1594*AD1594</f>
        <v>0</v>
      </c>
      <c r="AM1594" s="58">
        <f>F1594*AE1594</f>
        <v>0</v>
      </c>
      <c r="AN1594" s="59" t="s">
        <v>1617</v>
      </c>
      <c r="AO1594" s="59" t="s">
        <v>1631</v>
      </c>
      <c r="AP1594" s="47" t="s">
        <v>1646</v>
      </c>
    </row>
    <row r="1595" spans="1:42" x14ac:dyDescent="0.2">
      <c r="D1595" s="60" t="s">
        <v>1296</v>
      </c>
      <c r="F1595" s="61">
        <v>1</v>
      </c>
    </row>
    <row r="1596" spans="1:42" x14ac:dyDescent="0.2">
      <c r="A1596" s="62" t="s">
        <v>815</v>
      </c>
      <c r="B1596" s="62" t="s">
        <v>1180</v>
      </c>
      <c r="C1596" s="62" t="s">
        <v>1202</v>
      </c>
      <c r="D1596" s="62" t="s">
        <v>1703</v>
      </c>
      <c r="E1596" s="62" t="s">
        <v>1577</v>
      </c>
      <c r="F1596" s="63">
        <v>1</v>
      </c>
      <c r="G1596" s="63">
        <v>0</v>
      </c>
      <c r="H1596" s="63">
        <f>ROUND(F1596*AD1596,2)</f>
        <v>0</v>
      </c>
      <c r="I1596" s="63">
        <f>J1596-H1596</f>
        <v>0</v>
      </c>
      <c r="J1596" s="63">
        <f>ROUND(F1596*G1596,2)</f>
        <v>0</v>
      </c>
      <c r="K1596" s="63">
        <v>1E-3</v>
      </c>
      <c r="L1596" s="63">
        <f>F1596*K1596</f>
        <v>1E-3</v>
      </c>
      <c r="M1596" s="64" t="s">
        <v>1598</v>
      </c>
      <c r="N1596" s="63">
        <f>IF(M1596="5",I1596,0)</f>
        <v>0</v>
      </c>
      <c r="Y1596" s="63">
        <f>IF(AC1596=0,J1596,0)</f>
        <v>0</v>
      </c>
      <c r="Z1596" s="63">
        <f>IF(AC1596=15,J1596,0)</f>
        <v>0</v>
      </c>
      <c r="AA1596" s="63">
        <f>IF(AC1596=21,J1596,0)</f>
        <v>0</v>
      </c>
      <c r="AC1596" s="58">
        <v>21</v>
      </c>
      <c r="AD1596" s="58">
        <f>G1596*1</f>
        <v>0</v>
      </c>
      <c r="AE1596" s="58">
        <f>G1596*(1-1)</f>
        <v>0</v>
      </c>
      <c r="AL1596" s="58">
        <f>F1596*AD1596</f>
        <v>0</v>
      </c>
      <c r="AM1596" s="58">
        <f>F1596*AE1596</f>
        <v>0</v>
      </c>
      <c r="AN1596" s="59" t="s">
        <v>1617</v>
      </c>
      <c r="AO1596" s="59" t="s">
        <v>1631</v>
      </c>
      <c r="AP1596" s="47" t="s">
        <v>1646</v>
      </c>
    </row>
    <row r="1597" spans="1:42" x14ac:dyDescent="0.2">
      <c r="D1597" s="60" t="s">
        <v>1296</v>
      </c>
      <c r="F1597" s="61">
        <v>1</v>
      </c>
    </row>
    <row r="1598" spans="1:42" x14ac:dyDescent="0.2">
      <c r="A1598" s="62" t="s">
        <v>816</v>
      </c>
      <c r="B1598" s="62" t="s">
        <v>1180</v>
      </c>
      <c r="C1598" s="62" t="s">
        <v>1201</v>
      </c>
      <c r="D1598" s="195" t="s">
        <v>1718</v>
      </c>
      <c r="E1598" s="62" t="s">
        <v>1577</v>
      </c>
      <c r="F1598" s="63">
        <v>1</v>
      </c>
      <c r="G1598" s="63">
        <v>0</v>
      </c>
      <c r="H1598" s="63">
        <f>ROUND(F1598*AD1598,2)</f>
        <v>0</v>
      </c>
      <c r="I1598" s="63">
        <f>J1598-H1598</f>
        <v>0</v>
      </c>
      <c r="J1598" s="63">
        <f>ROUND(F1598*G1598,2)</f>
        <v>0</v>
      </c>
      <c r="K1598" s="63">
        <v>1.4500000000000001E-2</v>
      </c>
      <c r="L1598" s="63">
        <f>F1598*K1598</f>
        <v>1.4500000000000001E-2</v>
      </c>
      <c r="M1598" s="64" t="s">
        <v>1598</v>
      </c>
      <c r="N1598" s="63">
        <f>IF(M1598="5",I1598,0)</f>
        <v>0</v>
      </c>
      <c r="Y1598" s="63">
        <f>IF(AC1598=0,J1598,0)</f>
        <v>0</v>
      </c>
      <c r="Z1598" s="63">
        <f>IF(AC1598=15,J1598,0)</f>
        <v>0</v>
      </c>
      <c r="AA1598" s="63">
        <f>IF(AC1598=21,J1598,0)</f>
        <v>0</v>
      </c>
      <c r="AC1598" s="58">
        <v>21</v>
      </c>
      <c r="AD1598" s="58">
        <f>G1598*1</f>
        <v>0</v>
      </c>
      <c r="AE1598" s="58">
        <f>G1598*(1-1)</f>
        <v>0</v>
      </c>
      <c r="AL1598" s="58">
        <f>F1598*AD1598</f>
        <v>0</v>
      </c>
      <c r="AM1598" s="58">
        <f>F1598*AE1598</f>
        <v>0</v>
      </c>
      <c r="AN1598" s="59" t="s">
        <v>1617</v>
      </c>
      <c r="AO1598" s="59" t="s">
        <v>1631</v>
      </c>
      <c r="AP1598" s="47" t="s">
        <v>1646</v>
      </c>
    </row>
    <row r="1599" spans="1:42" x14ac:dyDescent="0.2">
      <c r="D1599" s="60" t="s">
        <v>1296</v>
      </c>
      <c r="F1599" s="61">
        <v>1</v>
      </c>
    </row>
    <row r="1600" spans="1:42" x14ac:dyDescent="0.2">
      <c r="A1600" s="55" t="s">
        <v>817</v>
      </c>
      <c r="B1600" s="55" t="s">
        <v>1180</v>
      </c>
      <c r="C1600" s="55" t="s">
        <v>1262</v>
      </c>
      <c r="D1600" s="55" t="s">
        <v>1381</v>
      </c>
      <c r="E1600" s="55" t="s">
        <v>1578</v>
      </c>
      <c r="F1600" s="56">
        <v>1</v>
      </c>
      <c r="G1600" s="56">
        <v>0</v>
      </c>
      <c r="H1600" s="56">
        <f>ROUND(F1600*AD1600,2)</f>
        <v>0</v>
      </c>
      <c r="I1600" s="56">
        <f>J1600-H1600</f>
        <v>0</v>
      </c>
      <c r="J1600" s="56">
        <f>ROUND(F1600*G1600,2)</f>
        <v>0</v>
      </c>
      <c r="K1600" s="56">
        <v>1.7000000000000001E-4</v>
      </c>
      <c r="L1600" s="56">
        <f>F1600*K1600</f>
        <v>1.7000000000000001E-4</v>
      </c>
      <c r="M1600" s="57" t="s">
        <v>7</v>
      </c>
      <c r="N1600" s="56">
        <f>IF(M1600="5",I1600,0)</f>
        <v>0</v>
      </c>
      <c r="Y1600" s="56">
        <f>IF(AC1600=0,J1600,0)</f>
        <v>0</v>
      </c>
      <c r="Z1600" s="56">
        <f>IF(AC1600=15,J1600,0)</f>
        <v>0</v>
      </c>
      <c r="AA1600" s="56">
        <f>IF(AC1600=21,J1600,0)</f>
        <v>0</v>
      </c>
      <c r="AC1600" s="58">
        <v>21</v>
      </c>
      <c r="AD1600" s="58">
        <f>G1600*0.503959731543624</f>
        <v>0</v>
      </c>
      <c r="AE1600" s="58">
        <f>G1600*(1-0.503959731543624)</f>
        <v>0</v>
      </c>
      <c r="AL1600" s="58">
        <f>F1600*AD1600</f>
        <v>0</v>
      </c>
      <c r="AM1600" s="58">
        <f>F1600*AE1600</f>
        <v>0</v>
      </c>
      <c r="AN1600" s="59" t="s">
        <v>1617</v>
      </c>
      <c r="AO1600" s="59" t="s">
        <v>1631</v>
      </c>
      <c r="AP1600" s="47" t="s">
        <v>1646</v>
      </c>
    </row>
    <row r="1601" spans="1:42" x14ac:dyDescent="0.2">
      <c r="D1601" s="60" t="s">
        <v>1296</v>
      </c>
      <c r="F1601" s="61">
        <v>1</v>
      </c>
    </row>
    <row r="1602" spans="1:42" x14ac:dyDescent="0.2">
      <c r="A1602" s="55" t="s">
        <v>818</v>
      </c>
      <c r="B1602" s="55" t="s">
        <v>1180</v>
      </c>
      <c r="C1602" s="55" t="s">
        <v>1263</v>
      </c>
      <c r="D1602" s="196" t="s">
        <v>1719</v>
      </c>
      <c r="E1602" s="55" t="s">
        <v>1579</v>
      </c>
      <c r="F1602" s="56">
        <v>0.65</v>
      </c>
      <c r="G1602" s="56">
        <v>0</v>
      </c>
      <c r="H1602" s="56">
        <f>ROUND(F1602*AD1602,2)</f>
        <v>0</v>
      </c>
      <c r="I1602" s="56">
        <f>J1602-H1602</f>
        <v>0</v>
      </c>
      <c r="J1602" s="56">
        <f>ROUND(F1602*G1602,2)</f>
        <v>0</v>
      </c>
      <c r="K1602" s="56">
        <v>8.9999999999999993E-3</v>
      </c>
      <c r="L1602" s="56">
        <f>F1602*K1602</f>
        <v>5.8500000000000002E-3</v>
      </c>
      <c r="M1602" s="57" t="s">
        <v>7</v>
      </c>
      <c r="N1602" s="56">
        <f>IF(M1602="5",I1602,0)</f>
        <v>0</v>
      </c>
      <c r="Y1602" s="56">
        <f>IF(AC1602=0,J1602,0)</f>
        <v>0</v>
      </c>
      <c r="Z1602" s="56">
        <f>IF(AC1602=15,J1602,0)</f>
        <v>0</v>
      </c>
      <c r="AA1602" s="56">
        <f>IF(AC1602=21,J1602,0)</f>
        <v>0</v>
      </c>
      <c r="AC1602" s="58">
        <v>21</v>
      </c>
      <c r="AD1602" s="58">
        <f>G1602*1</f>
        <v>0</v>
      </c>
      <c r="AE1602" s="58">
        <f>G1602*(1-1)</f>
        <v>0</v>
      </c>
      <c r="AL1602" s="58">
        <f>F1602*AD1602</f>
        <v>0</v>
      </c>
      <c r="AM1602" s="58">
        <f>F1602*AE1602</f>
        <v>0</v>
      </c>
      <c r="AN1602" s="59" t="s">
        <v>1617</v>
      </c>
      <c r="AO1602" s="59" t="s">
        <v>1631</v>
      </c>
      <c r="AP1602" s="47" t="s">
        <v>1646</v>
      </c>
    </row>
    <row r="1603" spans="1:42" x14ac:dyDescent="0.2">
      <c r="D1603" s="60" t="s">
        <v>1351</v>
      </c>
      <c r="F1603" s="61">
        <v>0.65</v>
      </c>
    </row>
    <row r="1604" spans="1:42" x14ac:dyDescent="0.2">
      <c r="A1604" s="55" t="s">
        <v>819</v>
      </c>
      <c r="B1604" s="55" t="s">
        <v>1180</v>
      </c>
      <c r="C1604" s="55" t="s">
        <v>1264</v>
      </c>
      <c r="D1604" s="55" t="s">
        <v>1704</v>
      </c>
      <c r="E1604" s="55" t="s">
        <v>1577</v>
      </c>
      <c r="F1604" s="56">
        <v>1</v>
      </c>
      <c r="G1604" s="56">
        <v>0</v>
      </c>
      <c r="H1604" s="56">
        <f>ROUND(F1604*AD1604,2)</f>
        <v>0</v>
      </c>
      <c r="I1604" s="56">
        <f>J1604-H1604</f>
        <v>0</v>
      </c>
      <c r="J1604" s="56">
        <f>ROUND(F1604*G1604,2)</f>
        <v>0</v>
      </c>
      <c r="K1604" s="56">
        <v>7.0000000000000001E-3</v>
      </c>
      <c r="L1604" s="56">
        <f>F1604*K1604</f>
        <v>7.0000000000000001E-3</v>
      </c>
      <c r="M1604" s="57" t="s">
        <v>7</v>
      </c>
      <c r="N1604" s="56">
        <f>IF(M1604="5",I1604,0)</f>
        <v>0</v>
      </c>
      <c r="Y1604" s="56">
        <f>IF(AC1604=0,J1604,0)</f>
        <v>0</v>
      </c>
      <c r="Z1604" s="56">
        <f>IF(AC1604=15,J1604,0)</f>
        <v>0</v>
      </c>
      <c r="AA1604" s="56">
        <f>IF(AC1604=21,J1604,0)</f>
        <v>0</v>
      </c>
      <c r="AC1604" s="58">
        <v>21</v>
      </c>
      <c r="AD1604" s="58">
        <f>G1604*1</f>
        <v>0</v>
      </c>
      <c r="AE1604" s="58">
        <f>G1604*(1-1)</f>
        <v>0</v>
      </c>
      <c r="AL1604" s="58">
        <f>F1604*AD1604</f>
        <v>0</v>
      </c>
      <c r="AM1604" s="58">
        <f>F1604*AE1604</f>
        <v>0</v>
      </c>
      <c r="AN1604" s="59" t="s">
        <v>1617</v>
      </c>
      <c r="AO1604" s="59" t="s">
        <v>1631</v>
      </c>
      <c r="AP1604" s="47" t="s">
        <v>1646</v>
      </c>
    </row>
    <row r="1605" spans="1:42" x14ac:dyDescent="0.2">
      <c r="D1605" s="60" t="s">
        <v>1296</v>
      </c>
      <c r="F1605" s="61">
        <v>1</v>
      </c>
    </row>
    <row r="1606" spans="1:42" x14ac:dyDescent="0.2">
      <c r="A1606" s="55" t="s">
        <v>820</v>
      </c>
      <c r="B1606" s="55" t="s">
        <v>1180</v>
      </c>
      <c r="C1606" s="55" t="s">
        <v>1266</v>
      </c>
      <c r="D1606" s="198" t="s">
        <v>1721</v>
      </c>
      <c r="E1606" s="55" t="s">
        <v>1577</v>
      </c>
      <c r="F1606" s="56">
        <v>1</v>
      </c>
      <c r="G1606" s="56">
        <v>0</v>
      </c>
      <c r="H1606" s="56">
        <f>ROUND(F1606*AD1606,2)</f>
        <v>0</v>
      </c>
      <c r="I1606" s="56">
        <f>J1606-H1606</f>
        <v>0</v>
      </c>
      <c r="J1606" s="56">
        <f>ROUND(F1606*G1606,2)</f>
        <v>0</v>
      </c>
      <c r="K1606" s="56">
        <v>1.1000000000000001E-3</v>
      </c>
      <c r="L1606" s="56">
        <f>F1606*K1606</f>
        <v>1.1000000000000001E-3</v>
      </c>
      <c r="M1606" s="57" t="s">
        <v>7</v>
      </c>
      <c r="N1606" s="56">
        <f>IF(M1606="5",I1606,0)</f>
        <v>0</v>
      </c>
      <c r="Y1606" s="56">
        <f>IF(AC1606=0,J1606,0)</f>
        <v>0</v>
      </c>
      <c r="Z1606" s="56">
        <f>IF(AC1606=15,J1606,0)</f>
        <v>0</v>
      </c>
      <c r="AA1606" s="56">
        <f>IF(AC1606=21,J1606,0)</f>
        <v>0</v>
      </c>
      <c r="AC1606" s="58">
        <v>21</v>
      </c>
      <c r="AD1606" s="58">
        <f>G1606*1</f>
        <v>0</v>
      </c>
      <c r="AE1606" s="58">
        <f>G1606*(1-1)</f>
        <v>0</v>
      </c>
      <c r="AL1606" s="58">
        <f>F1606*AD1606</f>
        <v>0</v>
      </c>
      <c r="AM1606" s="58">
        <f>F1606*AE1606</f>
        <v>0</v>
      </c>
      <c r="AN1606" s="59" t="s">
        <v>1617</v>
      </c>
      <c r="AO1606" s="59" t="s">
        <v>1631</v>
      </c>
      <c r="AP1606" s="47" t="s">
        <v>1646</v>
      </c>
    </row>
    <row r="1607" spans="1:42" x14ac:dyDescent="0.2">
      <c r="D1607" s="60" t="s">
        <v>1296</v>
      </c>
      <c r="F1607" s="61">
        <v>1</v>
      </c>
    </row>
    <row r="1608" spans="1:42" x14ac:dyDescent="0.2">
      <c r="A1608" s="55" t="s">
        <v>821</v>
      </c>
      <c r="B1608" s="55" t="s">
        <v>1180</v>
      </c>
      <c r="C1608" s="55" t="s">
        <v>1265</v>
      </c>
      <c r="D1608" s="197" t="s">
        <v>1720</v>
      </c>
      <c r="E1608" s="55" t="s">
        <v>1577</v>
      </c>
      <c r="F1608" s="56">
        <v>1</v>
      </c>
      <c r="G1608" s="56">
        <v>0</v>
      </c>
      <c r="H1608" s="56">
        <f>ROUND(F1608*AD1608,2)</f>
        <v>0</v>
      </c>
      <c r="I1608" s="56">
        <f>J1608-H1608</f>
        <v>0</v>
      </c>
      <c r="J1608" s="56">
        <f>ROUND(F1608*G1608,2)</f>
        <v>0</v>
      </c>
      <c r="K1608" s="56">
        <v>2.7999999999999998E-4</v>
      </c>
      <c r="L1608" s="56">
        <f>F1608*K1608</f>
        <v>2.7999999999999998E-4</v>
      </c>
      <c r="M1608" s="57" t="s">
        <v>7</v>
      </c>
      <c r="N1608" s="56">
        <f>IF(M1608="5",I1608,0)</f>
        <v>0</v>
      </c>
      <c r="Y1608" s="56">
        <f>IF(AC1608=0,J1608,0)</f>
        <v>0</v>
      </c>
      <c r="Z1608" s="56">
        <f>IF(AC1608=15,J1608,0)</f>
        <v>0</v>
      </c>
      <c r="AA1608" s="56">
        <f>IF(AC1608=21,J1608,0)</f>
        <v>0</v>
      </c>
      <c r="AC1608" s="58">
        <v>21</v>
      </c>
      <c r="AD1608" s="58">
        <f>G1608*1</f>
        <v>0</v>
      </c>
      <c r="AE1608" s="58">
        <f>G1608*(1-1)</f>
        <v>0</v>
      </c>
      <c r="AL1608" s="58">
        <f>F1608*AD1608</f>
        <v>0</v>
      </c>
      <c r="AM1608" s="58">
        <f>F1608*AE1608</f>
        <v>0</v>
      </c>
      <c r="AN1608" s="59" t="s">
        <v>1617</v>
      </c>
      <c r="AO1608" s="59" t="s">
        <v>1631</v>
      </c>
      <c r="AP1608" s="47" t="s">
        <v>1646</v>
      </c>
    </row>
    <row r="1609" spans="1:42" x14ac:dyDescent="0.2">
      <c r="D1609" s="60" t="s">
        <v>1296</v>
      </c>
      <c r="F1609" s="61">
        <v>1</v>
      </c>
    </row>
    <row r="1610" spans="1:42" x14ac:dyDescent="0.2">
      <c r="A1610" s="55" t="s">
        <v>822</v>
      </c>
      <c r="B1610" s="55" t="s">
        <v>1180</v>
      </c>
      <c r="C1610" s="55" t="s">
        <v>1267</v>
      </c>
      <c r="D1610" s="55" t="s">
        <v>1383</v>
      </c>
      <c r="E1610" s="55" t="s">
        <v>1577</v>
      </c>
      <c r="F1610" s="56">
        <v>1</v>
      </c>
      <c r="G1610" s="56">
        <v>0</v>
      </c>
      <c r="H1610" s="56">
        <f>ROUND(F1610*AD1610,2)</f>
        <v>0</v>
      </c>
      <c r="I1610" s="56">
        <f>J1610-H1610</f>
        <v>0</v>
      </c>
      <c r="J1610" s="56">
        <f>ROUND(F1610*G1610,2)</f>
        <v>0</v>
      </c>
      <c r="K1610" s="56">
        <v>1.2999999999999999E-4</v>
      </c>
      <c r="L1610" s="56">
        <f>F1610*K1610</f>
        <v>1.2999999999999999E-4</v>
      </c>
      <c r="M1610" s="57" t="s">
        <v>7</v>
      </c>
      <c r="N1610" s="56">
        <f>IF(M1610="5",I1610,0)</f>
        <v>0</v>
      </c>
      <c r="Y1610" s="56">
        <f>IF(AC1610=0,J1610,0)</f>
        <v>0</v>
      </c>
      <c r="Z1610" s="56">
        <f>IF(AC1610=15,J1610,0)</f>
        <v>0</v>
      </c>
      <c r="AA1610" s="56">
        <f>IF(AC1610=21,J1610,0)</f>
        <v>0</v>
      </c>
      <c r="AC1610" s="58">
        <v>21</v>
      </c>
      <c r="AD1610" s="58">
        <f>G1610*0.234411764705882</f>
        <v>0</v>
      </c>
      <c r="AE1610" s="58">
        <f>G1610*(1-0.234411764705882)</f>
        <v>0</v>
      </c>
      <c r="AL1610" s="58">
        <f>F1610*AD1610</f>
        <v>0</v>
      </c>
      <c r="AM1610" s="58">
        <f>F1610*AE1610</f>
        <v>0</v>
      </c>
      <c r="AN1610" s="59" t="s">
        <v>1617</v>
      </c>
      <c r="AO1610" s="59" t="s">
        <v>1631</v>
      </c>
      <c r="AP1610" s="47" t="s">
        <v>1646</v>
      </c>
    </row>
    <row r="1611" spans="1:42" x14ac:dyDescent="0.2">
      <c r="D1611" s="60" t="s">
        <v>1296</v>
      </c>
      <c r="F1611" s="61">
        <v>1</v>
      </c>
    </row>
    <row r="1612" spans="1:42" x14ac:dyDescent="0.2">
      <c r="A1612" s="55" t="s">
        <v>823</v>
      </c>
      <c r="B1612" s="55" t="s">
        <v>1180</v>
      </c>
      <c r="C1612" s="55" t="s">
        <v>1268</v>
      </c>
      <c r="D1612" s="199" t="s">
        <v>1722</v>
      </c>
      <c r="E1612" s="55" t="s">
        <v>1577</v>
      </c>
      <c r="F1612" s="56">
        <v>1</v>
      </c>
      <c r="G1612" s="56">
        <v>0</v>
      </c>
      <c r="H1612" s="56">
        <f>ROUND(F1612*AD1612,2)</f>
        <v>0</v>
      </c>
      <c r="I1612" s="56">
        <f>J1612-H1612</f>
        <v>0</v>
      </c>
      <c r="J1612" s="56">
        <f>ROUND(F1612*G1612,2)</f>
        <v>0</v>
      </c>
      <c r="K1612" s="56">
        <v>6.9999999999999999E-4</v>
      </c>
      <c r="L1612" s="56">
        <f>F1612*K1612</f>
        <v>6.9999999999999999E-4</v>
      </c>
      <c r="M1612" s="57" t="s">
        <v>7</v>
      </c>
      <c r="N1612" s="56">
        <f>IF(M1612="5",I1612,0)</f>
        <v>0</v>
      </c>
      <c r="Y1612" s="56">
        <f>IF(AC1612=0,J1612,0)</f>
        <v>0</v>
      </c>
      <c r="Z1612" s="56">
        <f>IF(AC1612=15,J1612,0)</f>
        <v>0</v>
      </c>
      <c r="AA1612" s="56">
        <f>IF(AC1612=21,J1612,0)</f>
        <v>0</v>
      </c>
      <c r="AC1612" s="58">
        <v>21</v>
      </c>
      <c r="AD1612" s="58">
        <f>G1612*1</f>
        <v>0</v>
      </c>
      <c r="AE1612" s="58">
        <f>G1612*(1-1)</f>
        <v>0</v>
      </c>
      <c r="AL1612" s="58">
        <f>F1612*AD1612</f>
        <v>0</v>
      </c>
      <c r="AM1612" s="58">
        <f>F1612*AE1612</f>
        <v>0</v>
      </c>
      <c r="AN1612" s="59" t="s">
        <v>1617</v>
      </c>
      <c r="AO1612" s="59" t="s">
        <v>1631</v>
      </c>
      <c r="AP1612" s="47" t="s">
        <v>1646</v>
      </c>
    </row>
    <row r="1613" spans="1:42" x14ac:dyDescent="0.2">
      <c r="D1613" s="60" t="s">
        <v>1296</v>
      </c>
      <c r="F1613" s="61">
        <v>1</v>
      </c>
    </row>
    <row r="1614" spans="1:42" x14ac:dyDescent="0.2">
      <c r="A1614" s="55" t="s">
        <v>824</v>
      </c>
      <c r="B1614" s="55" t="s">
        <v>1180</v>
      </c>
      <c r="C1614" s="55" t="s">
        <v>1209</v>
      </c>
      <c r="D1614" s="55" t="s">
        <v>1301</v>
      </c>
      <c r="E1614" s="55" t="s">
        <v>1575</v>
      </c>
      <c r="F1614" s="56">
        <v>1E-3</v>
      </c>
      <c r="G1614" s="56">
        <v>0</v>
      </c>
      <c r="H1614" s="56">
        <f>ROUND(F1614*AD1614,2)</f>
        <v>0</v>
      </c>
      <c r="I1614" s="56">
        <f>J1614-H1614</f>
        <v>0</v>
      </c>
      <c r="J1614" s="56">
        <f>ROUND(F1614*G1614,2)</f>
        <v>0</v>
      </c>
      <c r="K1614" s="56">
        <v>0</v>
      </c>
      <c r="L1614" s="56">
        <f>F1614*K1614</f>
        <v>0</v>
      </c>
      <c r="M1614" s="57" t="s">
        <v>11</v>
      </c>
      <c r="N1614" s="56">
        <f>IF(M1614="5",I1614,0)</f>
        <v>0</v>
      </c>
      <c r="Y1614" s="56">
        <f>IF(AC1614=0,J1614,0)</f>
        <v>0</v>
      </c>
      <c r="Z1614" s="56">
        <f>IF(AC1614=15,J1614,0)</f>
        <v>0</v>
      </c>
      <c r="AA1614" s="56">
        <f>IF(AC1614=21,J1614,0)</f>
        <v>0</v>
      </c>
      <c r="AC1614" s="58">
        <v>21</v>
      </c>
      <c r="AD1614" s="58">
        <f>G1614*0</f>
        <v>0</v>
      </c>
      <c r="AE1614" s="58">
        <f>G1614*(1-0)</f>
        <v>0</v>
      </c>
      <c r="AL1614" s="58">
        <f>F1614*AD1614</f>
        <v>0</v>
      </c>
      <c r="AM1614" s="58">
        <f>F1614*AE1614</f>
        <v>0</v>
      </c>
      <c r="AN1614" s="59" t="s">
        <v>1617</v>
      </c>
      <c r="AO1614" s="59" t="s">
        <v>1631</v>
      </c>
      <c r="AP1614" s="47" t="s">
        <v>1646</v>
      </c>
    </row>
    <row r="1615" spans="1:42" x14ac:dyDescent="0.2">
      <c r="A1615" s="52"/>
      <c r="B1615" s="53" t="s">
        <v>1180</v>
      </c>
      <c r="C1615" s="53" t="s">
        <v>765</v>
      </c>
      <c r="D1615" s="248" t="s">
        <v>1304</v>
      </c>
      <c r="E1615" s="249"/>
      <c r="F1615" s="249"/>
      <c r="G1615" s="249"/>
      <c r="H1615" s="54">
        <f>SUM(H1616:H1622)</f>
        <v>0</v>
      </c>
      <c r="I1615" s="54">
        <f>SUM(I1616:I1622)</f>
        <v>0</v>
      </c>
      <c r="J1615" s="54">
        <f>H1615+I1615</f>
        <v>0</v>
      </c>
      <c r="K1615" s="47"/>
      <c r="L1615" s="54">
        <f>SUM(L1616:L1622)</f>
        <v>5.6483999999999999E-2</v>
      </c>
      <c r="O1615" s="54">
        <f>IF(P1615="PR",J1615,SUM(N1616:N1622))</f>
        <v>0</v>
      </c>
      <c r="P1615" s="47" t="s">
        <v>1602</v>
      </c>
      <c r="Q1615" s="54">
        <f>IF(P1615="HS",H1615,0)</f>
        <v>0</v>
      </c>
      <c r="R1615" s="54">
        <f>IF(P1615="HS",I1615-O1615,0)</f>
        <v>0</v>
      </c>
      <c r="S1615" s="54">
        <f>IF(P1615="PS",H1615,0)</f>
        <v>0</v>
      </c>
      <c r="T1615" s="54">
        <f>IF(P1615="PS",I1615-O1615,0)</f>
        <v>0</v>
      </c>
      <c r="U1615" s="54">
        <f>IF(P1615="MP",H1615,0)</f>
        <v>0</v>
      </c>
      <c r="V1615" s="54">
        <f>IF(P1615="MP",I1615-O1615,0)</f>
        <v>0</v>
      </c>
      <c r="W1615" s="54">
        <f>IF(P1615="OM",H1615,0)</f>
        <v>0</v>
      </c>
      <c r="X1615" s="47" t="s">
        <v>1180</v>
      </c>
      <c r="AH1615" s="54">
        <f>SUM(Y1616:Y1622)</f>
        <v>0</v>
      </c>
      <c r="AI1615" s="54">
        <f>SUM(Z1616:Z1622)</f>
        <v>0</v>
      </c>
      <c r="AJ1615" s="54">
        <f>SUM(AA1616:AA1622)</f>
        <v>0</v>
      </c>
    </row>
    <row r="1616" spans="1:42" x14ac:dyDescent="0.2">
      <c r="A1616" s="55" t="s">
        <v>825</v>
      </c>
      <c r="B1616" s="55" t="s">
        <v>1180</v>
      </c>
      <c r="C1616" s="55" t="s">
        <v>1272</v>
      </c>
      <c r="D1616" s="200" t="s">
        <v>1723</v>
      </c>
      <c r="E1616" s="55" t="s">
        <v>1574</v>
      </c>
      <c r="F1616" s="56">
        <v>2.68</v>
      </c>
      <c r="G1616" s="56">
        <v>0</v>
      </c>
      <c r="H1616" s="56">
        <f>ROUND(F1616*AD1616,2)</f>
        <v>0</v>
      </c>
      <c r="I1616" s="56">
        <f>J1616-H1616</f>
        <v>0</v>
      </c>
      <c r="J1616" s="56">
        <f>ROUND(F1616*G1616,2)</f>
        <v>0</v>
      </c>
      <c r="K1616" s="56">
        <v>3.5000000000000001E-3</v>
      </c>
      <c r="L1616" s="56">
        <f>F1616*K1616</f>
        <v>9.3800000000000012E-3</v>
      </c>
      <c r="M1616" s="57" t="s">
        <v>7</v>
      </c>
      <c r="N1616" s="56">
        <f>IF(M1616="5",I1616,0)</f>
        <v>0</v>
      </c>
      <c r="Y1616" s="56">
        <f>IF(AC1616=0,J1616,0)</f>
        <v>0</v>
      </c>
      <c r="Z1616" s="56">
        <f>IF(AC1616=15,J1616,0)</f>
        <v>0</v>
      </c>
      <c r="AA1616" s="56">
        <f>IF(AC1616=21,J1616,0)</f>
        <v>0</v>
      </c>
      <c r="AC1616" s="58">
        <v>21</v>
      </c>
      <c r="AD1616" s="58">
        <f>G1616*0.372054263565891</f>
        <v>0</v>
      </c>
      <c r="AE1616" s="58">
        <f>G1616*(1-0.372054263565891)</f>
        <v>0</v>
      </c>
      <c r="AL1616" s="58">
        <f>F1616*AD1616</f>
        <v>0</v>
      </c>
      <c r="AM1616" s="58">
        <f>F1616*AE1616</f>
        <v>0</v>
      </c>
      <c r="AN1616" s="59" t="s">
        <v>1618</v>
      </c>
      <c r="AO1616" s="59" t="s">
        <v>1632</v>
      </c>
      <c r="AP1616" s="47" t="s">
        <v>1646</v>
      </c>
    </row>
    <row r="1617" spans="1:42" x14ac:dyDescent="0.2">
      <c r="D1617" s="60" t="s">
        <v>1495</v>
      </c>
      <c r="F1617" s="61">
        <v>2.68</v>
      </c>
    </row>
    <row r="1618" spans="1:42" x14ac:dyDescent="0.2">
      <c r="A1618" s="55" t="s">
        <v>826</v>
      </c>
      <c r="B1618" s="55" t="s">
        <v>1180</v>
      </c>
      <c r="C1618" s="55" t="s">
        <v>1211</v>
      </c>
      <c r="D1618" s="55" t="s">
        <v>1306</v>
      </c>
      <c r="E1618" s="55" t="s">
        <v>1574</v>
      </c>
      <c r="F1618" s="56">
        <v>2.68</v>
      </c>
      <c r="G1618" s="56">
        <v>0</v>
      </c>
      <c r="H1618" s="56">
        <f>ROUND(F1618*AD1618,2)</f>
        <v>0</v>
      </c>
      <c r="I1618" s="56">
        <f>J1618-H1618</f>
        <v>0</v>
      </c>
      <c r="J1618" s="56">
        <f>ROUND(F1618*G1618,2)</f>
        <v>0</v>
      </c>
      <c r="K1618" s="56">
        <v>8.0000000000000004E-4</v>
      </c>
      <c r="L1618" s="56">
        <f>F1618*K1618</f>
        <v>2.1440000000000001E-3</v>
      </c>
      <c r="M1618" s="57" t="s">
        <v>7</v>
      </c>
      <c r="N1618" s="56">
        <f>IF(M1618="5",I1618,0)</f>
        <v>0</v>
      </c>
      <c r="Y1618" s="56">
        <f>IF(AC1618=0,J1618,0)</f>
        <v>0</v>
      </c>
      <c r="Z1618" s="56">
        <f>IF(AC1618=15,J1618,0)</f>
        <v>0</v>
      </c>
      <c r="AA1618" s="56">
        <f>IF(AC1618=21,J1618,0)</f>
        <v>0</v>
      </c>
      <c r="AC1618" s="58">
        <v>21</v>
      </c>
      <c r="AD1618" s="58">
        <f>G1618*1</f>
        <v>0</v>
      </c>
      <c r="AE1618" s="58">
        <f>G1618*(1-1)</f>
        <v>0</v>
      </c>
      <c r="AL1618" s="58">
        <f>F1618*AD1618</f>
        <v>0</v>
      </c>
      <c r="AM1618" s="58">
        <f>F1618*AE1618</f>
        <v>0</v>
      </c>
      <c r="AN1618" s="59" t="s">
        <v>1618</v>
      </c>
      <c r="AO1618" s="59" t="s">
        <v>1632</v>
      </c>
      <c r="AP1618" s="47" t="s">
        <v>1646</v>
      </c>
    </row>
    <row r="1619" spans="1:42" x14ac:dyDescent="0.2">
      <c r="D1619" s="60" t="s">
        <v>1472</v>
      </c>
      <c r="F1619" s="61">
        <v>2.68</v>
      </c>
    </row>
    <row r="1620" spans="1:42" x14ac:dyDescent="0.2">
      <c r="A1620" s="62" t="s">
        <v>827</v>
      </c>
      <c r="B1620" s="62" t="s">
        <v>1180</v>
      </c>
      <c r="C1620" s="62" t="s">
        <v>1212</v>
      </c>
      <c r="D1620" s="201" t="s">
        <v>1724</v>
      </c>
      <c r="E1620" s="62" t="s">
        <v>1574</v>
      </c>
      <c r="F1620" s="63">
        <v>2.81</v>
      </c>
      <c r="G1620" s="63">
        <v>0</v>
      </c>
      <c r="H1620" s="63">
        <f>ROUND(F1620*AD1620,2)</f>
        <v>0</v>
      </c>
      <c r="I1620" s="63">
        <f>J1620-H1620</f>
        <v>0</v>
      </c>
      <c r="J1620" s="63">
        <f>ROUND(F1620*G1620,2)</f>
        <v>0</v>
      </c>
      <c r="K1620" s="63">
        <v>1.6E-2</v>
      </c>
      <c r="L1620" s="63">
        <f>F1620*K1620</f>
        <v>4.496E-2</v>
      </c>
      <c r="M1620" s="64" t="s">
        <v>1598</v>
      </c>
      <c r="N1620" s="63">
        <f>IF(M1620="5",I1620,0)</f>
        <v>0</v>
      </c>
      <c r="Y1620" s="63">
        <f>IF(AC1620=0,J1620,0)</f>
        <v>0</v>
      </c>
      <c r="Z1620" s="63">
        <f>IF(AC1620=15,J1620,0)</f>
        <v>0</v>
      </c>
      <c r="AA1620" s="63">
        <f>IF(AC1620=21,J1620,0)</f>
        <v>0</v>
      </c>
      <c r="AC1620" s="58">
        <v>21</v>
      </c>
      <c r="AD1620" s="58">
        <f>G1620*1</f>
        <v>0</v>
      </c>
      <c r="AE1620" s="58">
        <f>G1620*(1-1)</f>
        <v>0</v>
      </c>
      <c r="AL1620" s="58">
        <f>F1620*AD1620</f>
        <v>0</v>
      </c>
      <c r="AM1620" s="58">
        <f>F1620*AE1620</f>
        <v>0</v>
      </c>
      <c r="AN1620" s="59" t="s">
        <v>1618</v>
      </c>
      <c r="AO1620" s="59" t="s">
        <v>1632</v>
      </c>
      <c r="AP1620" s="47" t="s">
        <v>1646</v>
      </c>
    </row>
    <row r="1621" spans="1:42" x14ac:dyDescent="0.2">
      <c r="D1621" s="60" t="s">
        <v>1480</v>
      </c>
      <c r="F1621" s="61">
        <v>2.81</v>
      </c>
    </row>
    <row r="1622" spans="1:42" x14ac:dyDescent="0.2">
      <c r="A1622" s="55" t="s">
        <v>828</v>
      </c>
      <c r="B1622" s="55" t="s">
        <v>1180</v>
      </c>
      <c r="C1622" s="55" t="s">
        <v>1213</v>
      </c>
      <c r="D1622" s="55" t="s">
        <v>1308</v>
      </c>
      <c r="E1622" s="55" t="s">
        <v>1575</v>
      </c>
      <c r="F1622" s="56">
        <v>0.06</v>
      </c>
      <c r="G1622" s="56">
        <v>0</v>
      </c>
      <c r="H1622" s="56">
        <f>ROUND(F1622*AD1622,2)</f>
        <v>0</v>
      </c>
      <c r="I1622" s="56">
        <f>J1622-H1622</f>
        <v>0</v>
      </c>
      <c r="J1622" s="56">
        <f>ROUND(F1622*G1622,2)</f>
        <v>0</v>
      </c>
      <c r="K1622" s="56">
        <v>0</v>
      </c>
      <c r="L1622" s="56">
        <f>F1622*K1622</f>
        <v>0</v>
      </c>
      <c r="M1622" s="57" t="s">
        <v>11</v>
      </c>
      <c r="N1622" s="56">
        <f>IF(M1622="5",I1622,0)</f>
        <v>0</v>
      </c>
      <c r="Y1622" s="56">
        <f>IF(AC1622=0,J1622,0)</f>
        <v>0</v>
      </c>
      <c r="Z1622" s="56">
        <f>IF(AC1622=15,J1622,0)</f>
        <v>0</v>
      </c>
      <c r="AA1622" s="56">
        <f>IF(AC1622=21,J1622,0)</f>
        <v>0</v>
      </c>
      <c r="AC1622" s="58">
        <v>21</v>
      </c>
      <c r="AD1622" s="58">
        <f>G1622*0</f>
        <v>0</v>
      </c>
      <c r="AE1622" s="58">
        <f>G1622*(1-0)</f>
        <v>0</v>
      </c>
      <c r="AL1622" s="58">
        <f>F1622*AD1622</f>
        <v>0</v>
      </c>
      <c r="AM1622" s="58">
        <f>F1622*AE1622</f>
        <v>0</v>
      </c>
      <c r="AN1622" s="59" t="s">
        <v>1618</v>
      </c>
      <c r="AO1622" s="59" t="s">
        <v>1632</v>
      </c>
      <c r="AP1622" s="47" t="s">
        <v>1646</v>
      </c>
    </row>
    <row r="1623" spans="1:42" x14ac:dyDescent="0.2">
      <c r="D1623" s="60" t="s">
        <v>1496</v>
      </c>
      <c r="F1623" s="61">
        <v>0.06</v>
      </c>
    </row>
    <row r="1624" spans="1:42" x14ac:dyDescent="0.2">
      <c r="A1624" s="52"/>
      <c r="B1624" s="53" t="s">
        <v>1180</v>
      </c>
      <c r="C1624" s="53" t="s">
        <v>775</v>
      </c>
      <c r="D1624" s="248" t="s">
        <v>1310</v>
      </c>
      <c r="E1624" s="249"/>
      <c r="F1624" s="249"/>
      <c r="G1624" s="249"/>
      <c r="H1624" s="54">
        <f>SUM(H1625:H1645)</f>
        <v>0</v>
      </c>
      <c r="I1624" s="54">
        <f>SUM(I1625:I1645)</f>
        <v>0</v>
      </c>
      <c r="J1624" s="54">
        <f>H1624+I1624</f>
        <v>0</v>
      </c>
      <c r="K1624" s="47"/>
      <c r="L1624" s="54">
        <f>SUM(L1625:L1645)</f>
        <v>0.38326759999999999</v>
      </c>
      <c r="O1624" s="54">
        <f>IF(P1624="PR",J1624,SUM(N1625:N1645))</f>
        <v>0</v>
      </c>
      <c r="P1624" s="47" t="s">
        <v>1602</v>
      </c>
      <c r="Q1624" s="54">
        <f>IF(P1624="HS",H1624,0)</f>
        <v>0</v>
      </c>
      <c r="R1624" s="54">
        <f>IF(P1624="HS",I1624-O1624,0)</f>
        <v>0</v>
      </c>
      <c r="S1624" s="54">
        <f>IF(P1624="PS",H1624,0)</f>
        <v>0</v>
      </c>
      <c r="T1624" s="54">
        <f>IF(P1624="PS",I1624-O1624,0)</f>
        <v>0</v>
      </c>
      <c r="U1624" s="54">
        <f>IF(P1624="MP",H1624,0)</f>
        <v>0</v>
      </c>
      <c r="V1624" s="54">
        <f>IF(P1624="MP",I1624-O1624,0)</f>
        <v>0</v>
      </c>
      <c r="W1624" s="54">
        <f>IF(P1624="OM",H1624,0)</f>
        <v>0</v>
      </c>
      <c r="X1624" s="47" t="s">
        <v>1180</v>
      </c>
      <c r="AH1624" s="54">
        <f>SUM(Y1625:Y1645)</f>
        <v>0</v>
      </c>
      <c r="AI1624" s="54">
        <f>SUM(Z1625:Z1645)</f>
        <v>0</v>
      </c>
      <c r="AJ1624" s="54">
        <f>SUM(AA1625:AA1645)</f>
        <v>0</v>
      </c>
    </row>
    <row r="1625" spans="1:42" x14ac:dyDescent="0.2">
      <c r="A1625" s="55" t="s">
        <v>829</v>
      </c>
      <c r="B1625" s="55" t="s">
        <v>1180</v>
      </c>
      <c r="C1625" s="55" t="s">
        <v>1214</v>
      </c>
      <c r="D1625" s="55" t="s">
        <v>1311</v>
      </c>
      <c r="E1625" s="55" t="s">
        <v>1574</v>
      </c>
      <c r="F1625" s="56">
        <v>18.13</v>
      </c>
      <c r="G1625" s="56">
        <v>0</v>
      </c>
      <c r="H1625" s="56">
        <f>ROUND(F1625*AD1625,2)</f>
        <v>0</v>
      </c>
      <c r="I1625" s="56">
        <f>J1625-H1625</f>
        <v>0</v>
      </c>
      <c r="J1625" s="56">
        <f>ROUND(F1625*G1625,2)</f>
        <v>0</v>
      </c>
      <c r="K1625" s="56">
        <v>0</v>
      </c>
      <c r="L1625" s="56">
        <f>F1625*K1625</f>
        <v>0</v>
      </c>
      <c r="M1625" s="57" t="s">
        <v>7</v>
      </c>
      <c r="N1625" s="56">
        <f>IF(M1625="5",I1625,0)</f>
        <v>0</v>
      </c>
      <c r="Y1625" s="56">
        <f>IF(AC1625=0,J1625,0)</f>
        <v>0</v>
      </c>
      <c r="Z1625" s="56">
        <f>IF(AC1625=15,J1625,0)</f>
        <v>0</v>
      </c>
      <c r="AA1625" s="56">
        <f>IF(AC1625=21,J1625,0)</f>
        <v>0</v>
      </c>
      <c r="AC1625" s="58">
        <v>21</v>
      </c>
      <c r="AD1625" s="58">
        <f>G1625*0.334494773519164</f>
        <v>0</v>
      </c>
      <c r="AE1625" s="58">
        <f>G1625*(1-0.334494773519164)</f>
        <v>0</v>
      </c>
      <c r="AL1625" s="58">
        <f>F1625*AD1625</f>
        <v>0</v>
      </c>
      <c r="AM1625" s="58">
        <f>F1625*AE1625</f>
        <v>0</v>
      </c>
      <c r="AN1625" s="59" t="s">
        <v>1619</v>
      </c>
      <c r="AO1625" s="59" t="s">
        <v>1633</v>
      </c>
      <c r="AP1625" s="47" t="s">
        <v>1646</v>
      </c>
    </row>
    <row r="1626" spans="1:42" x14ac:dyDescent="0.2">
      <c r="D1626" s="60" t="s">
        <v>1482</v>
      </c>
      <c r="F1626" s="61">
        <v>18.13</v>
      </c>
    </row>
    <row r="1627" spans="1:42" x14ac:dyDescent="0.2">
      <c r="A1627" s="55" t="s">
        <v>830</v>
      </c>
      <c r="B1627" s="55" t="s">
        <v>1180</v>
      </c>
      <c r="C1627" s="55" t="s">
        <v>1215</v>
      </c>
      <c r="D1627" s="55" t="s">
        <v>1730</v>
      </c>
      <c r="E1627" s="55" t="s">
        <v>1574</v>
      </c>
      <c r="F1627" s="56">
        <v>18.13</v>
      </c>
      <c r="G1627" s="56">
        <v>0</v>
      </c>
      <c r="H1627" s="56">
        <f>ROUND(F1627*AD1627,2)</f>
        <v>0</v>
      </c>
      <c r="I1627" s="56">
        <f>J1627-H1627</f>
        <v>0</v>
      </c>
      <c r="J1627" s="56">
        <f>ROUND(F1627*G1627,2)</f>
        <v>0</v>
      </c>
      <c r="K1627" s="56">
        <v>1.1E-4</v>
      </c>
      <c r="L1627" s="56">
        <f>F1627*K1627</f>
        <v>1.9943000000000001E-3</v>
      </c>
      <c r="M1627" s="57" t="s">
        <v>7</v>
      </c>
      <c r="N1627" s="56">
        <f>IF(M1627="5",I1627,0)</f>
        <v>0</v>
      </c>
      <c r="Y1627" s="56">
        <f>IF(AC1627=0,J1627,0)</f>
        <v>0</v>
      </c>
      <c r="Z1627" s="56">
        <f>IF(AC1627=15,J1627,0)</f>
        <v>0</v>
      </c>
      <c r="AA1627" s="56">
        <f>IF(AC1627=21,J1627,0)</f>
        <v>0</v>
      </c>
      <c r="AC1627" s="58">
        <v>21</v>
      </c>
      <c r="AD1627" s="58">
        <f>G1627*0.75</f>
        <v>0</v>
      </c>
      <c r="AE1627" s="58">
        <f>G1627*(1-0.75)</f>
        <v>0</v>
      </c>
      <c r="AL1627" s="58">
        <f>F1627*AD1627</f>
        <v>0</v>
      </c>
      <c r="AM1627" s="58">
        <f>F1627*AE1627</f>
        <v>0</v>
      </c>
      <c r="AN1627" s="59" t="s">
        <v>1619</v>
      </c>
      <c r="AO1627" s="59" t="s">
        <v>1633</v>
      </c>
      <c r="AP1627" s="47" t="s">
        <v>1646</v>
      </c>
    </row>
    <row r="1628" spans="1:42" x14ac:dyDescent="0.2">
      <c r="D1628" s="60" t="s">
        <v>1483</v>
      </c>
      <c r="F1628" s="61">
        <v>18.13</v>
      </c>
    </row>
    <row r="1629" spans="1:42" x14ac:dyDescent="0.2">
      <c r="A1629" s="55" t="s">
        <v>831</v>
      </c>
      <c r="B1629" s="55" t="s">
        <v>1180</v>
      </c>
      <c r="C1629" s="55" t="s">
        <v>1216</v>
      </c>
      <c r="D1629" s="202" t="s">
        <v>1725</v>
      </c>
      <c r="E1629" s="55" t="s">
        <v>1574</v>
      </c>
      <c r="F1629" s="56">
        <v>18.13</v>
      </c>
      <c r="G1629" s="56">
        <v>0</v>
      </c>
      <c r="H1629" s="56">
        <f>ROUND(F1629*AD1629,2)</f>
        <v>0</v>
      </c>
      <c r="I1629" s="56">
        <f>J1629-H1629</f>
        <v>0</v>
      </c>
      <c r="J1629" s="56">
        <f>ROUND(F1629*G1629,2)</f>
        <v>0</v>
      </c>
      <c r="K1629" s="56">
        <v>3.5000000000000001E-3</v>
      </c>
      <c r="L1629" s="56">
        <f>F1629*K1629</f>
        <v>6.3454999999999998E-2</v>
      </c>
      <c r="M1629" s="57" t="s">
        <v>7</v>
      </c>
      <c r="N1629" s="56">
        <f>IF(M1629="5",I1629,0)</f>
        <v>0</v>
      </c>
      <c r="Y1629" s="56">
        <f>IF(AC1629=0,J1629,0)</f>
        <v>0</v>
      </c>
      <c r="Z1629" s="56">
        <f>IF(AC1629=15,J1629,0)</f>
        <v>0</v>
      </c>
      <c r="AA1629" s="56">
        <f>IF(AC1629=21,J1629,0)</f>
        <v>0</v>
      </c>
      <c r="AC1629" s="58">
        <v>21</v>
      </c>
      <c r="AD1629" s="58">
        <f>G1629*0.315275310834813</f>
        <v>0</v>
      </c>
      <c r="AE1629" s="58">
        <f>G1629*(1-0.315275310834813)</f>
        <v>0</v>
      </c>
      <c r="AL1629" s="58">
        <f>F1629*AD1629</f>
        <v>0</v>
      </c>
      <c r="AM1629" s="58">
        <f>F1629*AE1629</f>
        <v>0</v>
      </c>
      <c r="AN1629" s="59" t="s">
        <v>1619</v>
      </c>
      <c r="AO1629" s="59" t="s">
        <v>1633</v>
      </c>
      <c r="AP1629" s="47" t="s">
        <v>1646</v>
      </c>
    </row>
    <row r="1630" spans="1:42" x14ac:dyDescent="0.2">
      <c r="D1630" s="60" t="s">
        <v>1483</v>
      </c>
      <c r="F1630" s="61">
        <v>18.13</v>
      </c>
    </row>
    <row r="1631" spans="1:42" x14ac:dyDescent="0.2">
      <c r="A1631" s="62" t="s">
        <v>832</v>
      </c>
      <c r="B1631" s="62" t="s">
        <v>1180</v>
      </c>
      <c r="C1631" s="62" t="s">
        <v>1217</v>
      </c>
      <c r="D1631" s="203" t="s">
        <v>1726</v>
      </c>
      <c r="E1631" s="62" t="s">
        <v>1574</v>
      </c>
      <c r="F1631" s="63">
        <v>19.04</v>
      </c>
      <c r="G1631" s="63">
        <v>0</v>
      </c>
      <c r="H1631" s="63">
        <f>ROUND(F1631*AD1631,2)</f>
        <v>0</v>
      </c>
      <c r="I1631" s="63">
        <f>J1631-H1631</f>
        <v>0</v>
      </c>
      <c r="J1631" s="63">
        <f>ROUND(F1631*G1631,2)</f>
        <v>0</v>
      </c>
      <c r="K1631" s="63">
        <v>1.6E-2</v>
      </c>
      <c r="L1631" s="63">
        <f>F1631*K1631</f>
        <v>0.30463999999999997</v>
      </c>
      <c r="M1631" s="64" t="s">
        <v>1598</v>
      </c>
      <c r="N1631" s="63">
        <f>IF(M1631="5",I1631,0)</f>
        <v>0</v>
      </c>
      <c r="Y1631" s="63">
        <f>IF(AC1631=0,J1631,0)</f>
        <v>0</v>
      </c>
      <c r="Z1631" s="63">
        <f>IF(AC1631=15,J1631,0)</f>
        <v>0</v>
      </c>
      <c r="AA1631" s="63">
        <f>IF(AC1631=21,J1631,0)</f>
        <v>0</v>
      </c>
      <c r="AC1631" s="58">
        <v>21</v>
      </c>
      <c r="AD1631" s="58">
        <f>G1631*1</f>
        <v>0</v>
      </c>
      <c r="AE1631" s="58">
        <f>G1631*(1-1)</f>
        <v>0</v>
      </c>
      <c r="AL1631" s="58">
        <f>F1631*AD1631</f>
        <v>0</v>
      </c>
      <c r="AM1631" s="58">
        <f>F1631*AE1631</f>
        <v>0</v>
      </c>
      <c r="AN1631" s="59" t="s">
        <v>1619</v>
      </c>
      <c r="AO1631" s="59" t="s">
        <v>1633</v>
      </c>
      <c r="AP1631" s="47" t="s">
        <v>1646</v>
      </c>
    </row>
    <row r="1632" spans="1:42" x14ac:dyDescent="0.2">
      <c r="D1632" s="60" t="s">
        <v>1484</v>
      </c>
      <c r="F1632" s="61">
        <v>19.04</v>
      </c>
    </row>
    <row r="1633" spans="1:42" x14ac:dyDescent="0.2">
      <c r="A1633" s="55" t="s">
        <v>833</v>
      </c>
      <c r="B1633" s="55" t="s">
        <v>1180</v>
      </c>
      <c r="C1633" s="55" t="s">
        <v>1218</v>
      </c>
      <c r="D1633" s="55" t="s">
        <v>1314</v>
      </c>
      <c r="E1633" s="55" t="s">
        <v>1574</v>
      </c>
      <c r="F1633" s="56">
        <v>18.13</v>
      </c>
      <c r="G1633" s="56">
        <v>0</v>
      </c>
      <c r="H1633" s="56">
        <f>ROUND(F1633*AD1633,2)</f>
        <v>0</v>
      </c>
      <c r="I1633" s="56">
        <f>J1633-H1633</f>
        <v>0</v>
      </c>
      <c r="J1633" s="56">
        <f>ROUND(F1633*G1633,2)</f>
        <v>0</v>
      </c>
      <c r="K1633" s="56">
        <v>1.1E-4</v>
      </c>
      <c r="L1633" s="56">
        <f>F1633*K1633</f>
        <v>1.9943000000000001E-3</v>
      </c>
      <c r="M1633" s="57" t="s">
        <v>7</v>
      </c>
      <c r="N1633" s="56">
        <f>IF(M1633="5",I1633,0)</f>
        <v>0</v>
      </c>
      <c r="Y1633" s="56">
        <f>IF(AC1633=0,J1633,0)</f>
        <v>0</v>
      </c>
      <c r="Z1633" s="56">
        <f>IF(AC1633=15,J1633,0)</f>
        <v>0</v>
      </c>
      <c r="AA1633" s="56">
        <f>IF(AC1633=21,J1633,0)</f>
        <v>0</v>
      </c>
      <c r="AC1633" s="58">
        <v>21</v>
      </c>
      <c r="AD1633" s="58">
        <f>G1633*1</f>
        <v>0</v>
      </c>
      <c r="AE1633" s="58">
        <f>G1633*(1-1)</f>
        <v>0</v>
      </c>
      <c r="AL1633" s="58">
        <f>F1633*AD1633</f>
        <v>0</v>
      </c>
      <c r="AM1633" s="58">
        <f>F1633*AE1633</f>
        <v>0</v>
      </c>
      <c r="AN1633" s="59" t="s">
        <v>1619</v>
      </c>
      <c r="AO1633" s="59" t="s">
        <v>1633</v>
      </c>
      <c r="AP1633" s="47" t="s">
        <v>1646</v>
      </c>
    </row>
    <row r="1634" spans="1:42" x14ac:dyDescent="0.2">
      <c r="D1634" s="60" t="s">
        <v>1483</v>
      </c>
      <c r="F1634" s="61">
        <v>18.13</v>
      </c>
    </row>
    <row r="1635" spans="1:42" x14ac:dyDescent="0.2">
      <c r="A1635" s="55" t="s">
        <v>834</v>
      </c>
      <c r="B1635" s="55" t="s">
        <v>1180</v>
      </c>
      <c r="C1635" s="55" t="s">
        <v>1219</v>
      </c>
      <c r="D1635" s="55" t="s">
        <v>1315</v>
      </c>
      <c r="E1635" s="55" t="s">
        <v>1579</v>
      </c>
      <c r="F1635" s="56">
        <v>35.5</v>
      </c>
      <c r="G1635" s="56">
        <v>0</v>
      </c>
      <c r="H1635" s="56">
        <f>ROUND(F1635*AD1635,2)</f>
        <v>0</v>
      </c>
      <c r="I1635" s="56">
        <f>J1635-H1635</f>
        <v>0</v>
      </c>
      <c r="J1635" s="56">
        <f>ROUND(F1635*G1635,2)</f>
        <v>0</v>
      </c>
      <c r="K1635" s="56">
        <v>0</v>
      </c>
      <c r="L1635" s="56">
        <f>F1635*K1635</f>
        <v>0</v>
      </c>
      <c r="M1635" s="57" t="s">
        <v>7</v>
      </c>
      <c r="N1635" s="56">
        <f>IF(M1635="5",I1635,0)</f>
        <v>0</v>
      </c>
      <c r="Y1635" s="56">
        <f>IF(AC1635=0,J1635,0)</f>
        <v>0</v>
      </c>
      <c r="Z1635" s="56">
        <f>IF(AC1635=15,J1635,0)</f>
        <v>0</v>
      </c>
      <c r="AA1635" s="56">
        <f>IF(AC1635=21,J1635,0)</f>
        <v>0</v>
      </c>
      <c r="AC1635" s="58">
        <v>21</v>
      </c>
      <c r="AD1635" s="58">
        <f>G1635*0</f>
        <v>0</v>
      </c>
      <c r="AE1635" s="58">
        <f>G1635*(1-0)</f>
        <v>0</v>
      </c>
      <c r="AL1635" s="58">
        <f>F1635*AD1635</f>
        <v>0</v>
      </c>
      <c r="AM1635" s="58">
        <f>F1635*AE1635</f>
        <v>0</v>
      </c>
      <c r="AN1635" s="59" t="s">
        <v>1619</v>
      </c>
      <c r="AO1635" s="59" t="s">
        <v>1633</v>
      </c>
      <c r="AP1635" s="47" t="s">
        <v>1646</v>
      </c>
    </row>
    <row r="1636" spans="1:42" x14ac:dyDescent="0.2">
      <c r="D1636" s="60" t="s">
        <v>1485</v>
      </c>
      <c r="F1636" s="61">
        <v>21.2</v>
      </c>
    </row>
    <row r="1637" spans="1:42" x14ac:dyDescent="0.2">
      <c r="D1637" s="60" t="s">
        <v>1486</v>
      </c>
      <c r="F1637" s="61">
        <v>9.5</v>
      </c>
    </row>
    <row r="1638" spans="1:42" x14ac:dyDescent="0.2">
      <c r="D1638" s="60" t="s">
        <v>1444</v>
      </c>
      <c r="F1638" s="61">
        <v>4.8</v>
      </c>
    </row>
    <row r="1639" spans="1:42" x14ac:dyDescent="0.2">
      <c r="A1639" s="55" t="s">
        <v>835</v>
      </c>
      <c r="B1639" s="55" t="s">
        <v>1180</v>
      </c>
      <c r="C1639" s="55" t="s">
        <v>1220</v>
      </c>
      <c r="D1639" s="55" t="s">
        <v>1319</v>
      </c>
      <c r="E1639" s="55" t="s">
        <v>1579</v>
      </c>
      <c r="F1639" s="56">
        <v>9.98</v>
      </c>
      <c r="G1639" s="56">
        <v>0</v>
      </c>
      <c r="H1639" s="56">
        <f>ROUND(F1639*AD1639,2)</f>
        <v>0</v>
      </c>
      <c r="I1639" s="56">
        <f>J1639-H1639</f>
        <v>0</v>
      </c>
      <c r="J1639" s="56">
        <f>ROUND(F1639*G1639,2)</f>
        <v>0</v>
      </c>
      <c r="K1639" s="56">
        <v>2.9999999999999997E-4</v>
      </c>
      <c r="L1639" s="56">
        <f>F1639*K1639</f>
        <v>2.9939999999999997E-3</v>
      </c>
      <c r="M1639" s="57" t="s">
        <v>7</v>
      </c>
      <c r="N1639" s="56">
        <f>IF(M1639="5",I1639,0)</f>
        <v>0</v>
      </c>
      <c r="Y1639" s="56">
        <f>IF(AC1639=0,J1639,0)</f>
        <v>0</v>
      </c>
      <c r="Z1639" s="56">
        <f>IF(AC1639=15,J1639,0)</f>
        <v>0</v>
      </c>
      <c r="AA1639" s="56">
        <f>IF(AC1639=21,J1639,0)</f>
        <v>0</v>
      </c>
      <c r="AC1639" s="58">
        <v>21</v>
      </c>
      <c r="AD1639" s="58">
        <f>G1639*1</f>
        <v>0</v>
      </c>
      <c r="AE1639" s="58">
        <f>G1639*(1-1)</f>
        <v>0</v>
      </c>
      <c r="AL1639" s="58">
        <f>F1639*AD1639</f>
        <v>0</v>
      </c>
      <c r="AM1639" s="58">
        <f>F1639*AE1639</f>
        <v>0</v>
      </c>
      <c r="AN1639" s="59" t="s">
        <v>1619</v>
      </c>
      <c r="AO1639" s="59" t="s">
        <v>1633</v>
      </c>
      <c r="AP1639" s="47" t="s">
        <v>1646</v>
      </c>
    </row>
    <row r="1640" spans="1:42" x14ac:dyDescent="0.2">
      <c r="D1640" s="60" t="s">
        <v>1497</v>
      </c>
      <c r="F1640" s="61">
        <v>9.98</v>
      </c>
    </row>
    <row r="1641" spans="1:42" x14ac:dyDescent="0.2">
      <c r="A1641" s="55" t="s">
        <v>836</v>
      </c>
      <c r="B1641" s="55" t="s">
        <v>1180</v>
      </c>
      <c r="C1641" s="55" t="s">
        <v>1221</v>
      </c>
      <c r="D1641" s="55" t="s">
        <v>1321</v>
      </c>
      <c r="E1641" s="55" t="s">
        <v>1579</v>
      </c>
      <c r="F1641" s="56">
        <v>22.26</v>
      </c>
      <c r="G1641" s="56">
        <v>0</v>
      </c>
      <c r="H1641" s="56">
        <f>ROUND(F1641*AD1641,2)</f>
        <v>0</v>
      </c>
      <c r="I1641" s="56">
        <f>J1641-H1641</f>
        <v>0</v>
      </c>
      <c r="J1641" s="56">
        <f>ROUND(F1641*G1641,2)</f>
        <v>0</v>
      </c>
      <c r="K1641" s="56">
        <v>2.9999999999999997E-4</v>
      </c>
      <c r="L1641" s="56">
        <f>F1641*K1641</f>
        <v>6.6779999999999999E-3</v>
      </c>
      <c r="M1641" s="57" t="s">
        <v>7</v>
      </c>
      <c r="N1641" s="56">
        <f>IF(M1641="5",I1641,0)</f>
        <v>0</v>
      </c>
      <c r="Y1641" s="56">
        <f>IF(AC1641=0,J1641,0)</f>
        <v>0</v>
      </c>
      <c r="Z1641" s="56">
        <f>IF(AC1641=15,J1641,0)</f>
        <v>0</v>
      </c>
      <c r="AA1641" s="56">
        <f>IF(AC1641=21,J1641,0)</f>
        <v>0</v>
      </c>
      <c r="AC1641" s="58">
        <v>21</v>
      </c>
      <c r="AD1641" s="58">
        <f>G1641*1</f>
        <v>0</v>
      </c>
      <c r="AE1641" s="58">
        <f>G1641*(1-1)</f>
        <v>0</v>
      </c>
      <c r="AL1641" s="58">
        <f>F1641*AD1641</f>
        <v>0</v>
      </c>
      <c r="AM1641" s="58">
        <f>F1641*AE1641</f>
        <v>0</v>
      </c>
      <c r="AN1641" s="59" t="s">
        <v>1619</v>
      </c>
      <c r="AO1641" s="59" t="s">
        <v>1633</v>
      </c>
      <c r="AP1641" s="47" t="s">
        <v>1646</v>
      </c>
    </row>
    <row r="1642" spans="1:42" x14ac:dyDescent="0.2">
      <c r="D1642" s="60" t="s">
        <v>1498</v>
      </c>
      <c r="F1642" s="61">
        <v>22.26</v>
      </c>
    </row>
    <row r="1643" spans="1:42" x14ac:dyDescent="0.2">
      <c r="A1643" s="55" t="s">
        <v>837</v>
      </c>
      <c r="B1643" s="55" t="s">
        <v>1180</v>
      </c>
      <c r="C1643" s="55" t="s">
        <v>1222</v>
      </c>
      <c r="D1643" s="55" t="s">
        <v>1323</v>
      </c>
      <c r="E1643" s="55" t="s">
        <v>1579</v>
      </c>
      <c r="F1643" s="56">
        <v>5.04</v>
      </c>
      <c r="G1643" s="56">
        <v>0</v>
      </c>
      <c r="H1643" s="56">
        <f>ROUND(F1643*AD1643,2)</f>
        <v>0</v>
      </c>
      <c r="I1643" s="56">
        <f>J1643-H1643</f>
        <v>0</v>
      </c>
      <c r="J1643" s="56">
        <f>ROUND(F1643*G1643,2)</f>
        <v>0</v>
      </c>
      <c r="K1643" s="56">
        <v>2.9999999999999997E-4</v>
      </c>
      <c r="L1643" s="56">
        <f>F1643*K1643</f>
        <v>1.5119999999999999E-3</v>
      </c>
      <c r="M1643" s="57" t="s">
        <v>7</v>
      </c>
      <c r="N1643" s="56">
        <f>IF(M1643="5",I1643,0)</f>
        <v>0</v>
      </c>
      <c r="Y1643" s="56">
        <f>IF(AC1643=0,J1643,0)</f>
        <v>0</v>
      </c>
      <c r="Z1643" s="56">
        <f>IF(AC1643=15,J1643,0)</f>
        <v>0</v>
      </c>
      <c r="AA1643" s="56">
        <f>IF(AC1643=21,J1643,0)</f>
        <v>0</v>
      </c>
      <c r="AC1643" s="58">
        <v>21</v>
      </c>
      <c r="AD1643" s="58">
        <f>G1643*1</f>
        <v>0</v>
      </c>
      <c r="AE1643" s="58">
        <f>G1643*(1-1)</f>
        <v>0</v>
      </c>
      <c r="AL1643" s="58">
        <f>F1643*AD1643</f>
        <v>0</v>
      </c>
      <c r="AM1643" s="58">
        <f>F1643*AE1643</f>
        <v>0</v>
      </c>
      <c r="AN1643" s="59" t="s">
        <v>1619</v>
      </c>
      <c r="AO1643" s="59" t="s">
        <v>1633</v>
      </c>
      <c r="AP1643" s="47" t="s">
        <v>1646</v>
      </c>
    </row>
    <row r="1644" spans="1:42" x14ac:dyDescent="0.2">
      <c r="D1644" s="60" t="s">
        <v>1324</v>
      </c>
      <c r="F1644" s="61">
        <v>5.04</v>
      </c>
    </row>
    <row r="1645" spans="1:42" x14ac:dyDescent="0.2">
      <c r="A1645" s="55" t="s">
        <v>838</v>
      </c>
      <c r="B1645" s="55" t="s">
        <v>1180</v>
      </c>
      <c r="C1645" s="55" t="s">
        <v>1223</v>
      </c>
      <c r="D1645" s="55" t="s">
        <v>1325</v>
      </c>
      <c r="E1645" s="55" t="s">
        <v>1575</v>
      </c>
      <c r="F1645" s="56">
        <v>0.38</v>
      </c>
      <c r="G1645" s="56">
        <v>0</v>
      </c>
      <c r="H1645" s="56">
        <f>ROUND(F1645*AD1645,2)</f>
        <v>0</v>
      </c>
      <c r="I1645" s="56">
        <f>J1645-H1645</f>
        <v>0</v>
      </c>
      <c r="J1645" s="56">
        <f>ROUND(F1645*G1645,2)</f>
        <v>0</v>
      </c>
      <c r="K1645" s="56">
        <v>0</v>
      </c>
      <c r="L1645" s="56">
        <f>F1645*K1645</f>
        <v>0</v>
      </c>
      <c r="M1645" s="57" t="s">
        <v>11</v>
      </c>
      <c r="N1645" s="56">
        <f>IF(M1645="5",I1645,0)</f>
        <v>0</v>
      </c>
      <c r="Y1645" s="56">
        <f>IF(AC1645=0,J1645,0)</f>
        <v>0</v>
      </c>
      <c r="Z1645" s="56">
        <f>IF(AC1645=15,J1645,0)</f>
        <v>0</v>
      </c>
      <c r="AA1645" s="56">
        <f>IF(AC1645=21,J1645,0)</f>
        <v>0</v>
      </c>
      <c r="AC1645" s="58">
        <v>21</v>
      </c>
      <c r="AD1645" s="58">
        <f>G1645*0</f>
        <v>0</v>
      </c>
      <c r="AE1645" s="58">
        <f>G1645*(1-0)</f>
        <v>0</v>
      </c>
      <c r="AL1645" s="58">
        <f>F1645*AD1645</f>
        <v>0</v>
      </c>
      <c r="AM1645" s="58">
        <f>F1645*AE1645</f>
        <v>0</v>
      </c>
      <c r="AN1645" s="59" t="s">
        <v>1619</v>
      </c>
      <c r="AO1645" s="59" t="s">
        <v>1633</v>
      </c>
      <c r="AP1645" s="47" t="s">
        <v>1646</v>
      </c>
    </row>
    <row r="1646" spans="1:42" x14ac:dyDescent="0.2">
      <c r="D1646" s="60" t="s">
        <v>1490</v>
      </c>
      <c r="F1646" s="61">
        <v>0.38</v>
      </c>
    </row>
    <row r="1647" spans="1:42" x14ac:dyDescent="0.2">
      <c r="A1647" s="52"/>
      <c r="B1647" s="53" t="s">
        <v>1180</v>
      </c>
      <c r="C1647" s="53" t="s">
        <v>778</v>
      </c>
      <c r="D1647" s="248" t="s">
        <v>1327</v>
      </c>
      <c r="E1647" s="249"/>
      <c r="F1647" s="249"/>
      <c r="G1647" s="249"/>
      <c r="H1647" s="54">
        <f>SUM(H1648:H1650)</f>
        <v>0</v>
      </c>
      <c r="I1647" s="54">
        <f>SUM(I1648:I1650)</f>
        <v>0</v>
      </c>
      <c r="J1647" s="54">
        <f>H1647+I1647</f>
        <v>0</v>
      </c>
      <c r="K1647" s="47"/>
      <c r="L1647" s="54">
        <f>SUM(L1648:L1650)</f>
        <v>5.9219999999999997E-4</v>
      </c>
      <c r="O1647" s="54">
        <f>IF(P1647="PR",J1647,SUM(N1648:N1650))</f>
        <v>0</v>
      </c>
      <c r="P1647" s="47" t="s">
        <v>1602</v>
      </c>
      <c r="Q1647" s="54">
        <f>IF(P1647="HS",H1647,0)</f>
        <v>0</v>
      </c>
      <c r="R1647" s="54">
        <f>IF(P1647="HS",I1647-O1647,0)</f>
        <v>0</v>
      </c>
      <c r="S1647" s="54">
        <f>IF(P1647="PS",H1647,0)</f>
        <v>0</v>
      </c>
      <c r="T1647" s="54">
        <f>IF(P1647="PS",I1647-O1647,0)</f>
        <v>0</v>
      </c>
      <c r="U1647" s="54">
        <f>IF(P1647="MP",H1647,0)</f>
        <v>0</v>
      </c>
      <c r="V1647" s="54">
        <f>IF(P1647="MP",I1647-O1647,0)</f>
        <v>0</v>
      </c>
      <c r="W1647" s="54">
        <f>IF(P1647="OM",H1647,0)</f>
        <v>0</v>
      </c>
      <c r="X1647" s="47" t="s">
        <v>1180</v>
      </c>
      <c r="AH1647" s="54">
        <f>SUM(Y1648:Y1650)</f>
        <v>0</v>
      </c>
      <c r="AI1647" s="54">
        <f>SUM(Z1648:Z1650)</f>
        <v>0</v>
      </c>
      <c r="AJ1647" s="54">
        <f>SUM(AA1648:AA1650)</f>
        <v>0</v>
      </c>
    </row>
    <row r="1648" spans="1:42" x14ac:dyDescent="0.2">
      <c r="A1648" s="55" t="s">
        <v>839</v>
      </c>
      <c r="B1648" s="55" t="s">
        <v>1180</v>
      </c>
      <c r="C1648" s="55" t="s">
        <v>1224</v>
      </c>
      <c r="D1648" s="55" t="s">
        <v>1328</v>
      </c>
      <c r="E1648" s="55" t="s">
        <v>1574</v>
      </c>
      <c r="F1648" s="56">
        <v>2.82</v>
      </c>
      <c r="G1648" s="56">
        <v>0</v>
      </c>
      <c r="H1648" s="56">
        <f>ROUND(F1648*AD1648,2)</f>
        <v>0</v>
      </c>
      <c r="I1648" s="56">
        <f>J1648-H1648</f>
        <v>0</v>
      </c>
      <c r="J1648" s="56">
        <f>ROUND(F1648*G1648,2)</f>
        <v>0</v>
      </c>
      <c r="K1648" s="56">
        <v>6.9999999999999994E-5</v>
      </c>
      <c r="L1648" s="56">
        <f>F1648*K1648</f>
        <v>1.9739999999999997E-4</v>
      </c>
      <c r="M1648" s="57" t="s">
        <v>7</v>
      </c>
      <c r="N1648" s="56">
        <f>IF(M1648="5",I1648,0)</f>
        <v>0</v>
      </c>
      <c r="Y1648" s="56">
        <f>IF(AC1648=0,J1648,0)</f>
        <v>0</v>
      </c>
      <c r="Z1648" s="56">
        <f>IF(AC1648=15,J1648,0)</f>
        <v>0</v>
      </c>
      <c r="AA1648" s="56">
        <f>IF(AC1648=21,J1648,0)</f>
        <v>0</v>
      </c>
      <c r="AC1648" s="58">
        <v>21</v>
      </c>
      <c r="AD1648" s="58">
        <f>G1648*0.30859375</f>
        <v>0</v>
      </c>
      <c r="AE1648" s="58">
        <f>G1648*(1-0.30859375)</f>
        <v>0</v>
      </c>
      <c r="AL1648" s="58">
        <f>F1648*AD1648</f>
        <v>0</v>
      </c>
      <c r="AM1648" s="58">
        <f>F1648*AE1648</f>
        <v>0</v>
      </c>
      <c r="AN1648" s="59" t="s">
        <v>1620</v>
      </c>
      <c r="AO1648" s="59" t="s">
        <v>1633</v>
      </c>
      <c r="AP1648" s="47" t="s">
        <v>1646</v>
      </c>
    </row>
    <row r="1649" spans="1:42" x14ac:dyDescent="0.2">
      <c r="D1649" s="60" t="s">
        <v>1491</v>
      </c>
      <c r="F1649" s="61">
        <v>2.82</v>
      </c>
    </row>
    <row r="1650" spans="1:42" x14ac:dyDescent="0.2">
      <c r="A1650" s="55" t="s">
        <v>840</v>
      </c>
      <c r="B1650" s="55" t="s">
        <v>1180</v>
      </c>
      <c r="C1650" s="55" t="s">
        <v>1225</v>
      </c>
      <c r="D1650" s="55" t="s">
        <v>1728</v>
      </c>
      <c r="E1650" s="55" t="s">
        <v>1574</v>
      </c>
      <c r="F1650" s="56">
        <v>2.82</v>
      </c>
      <c r="G1650" s="56">
        <v>0</v>
      </c>
      <c r="H1650" s="56">
        <f>ROUND(F1650*AD1650,2)</f>
        <v>0</v>
      </c>
      <c r="I1650" s="56">
        <f>J1650-H1650</f>
        <v>0</v>
      </c>
      <c r="J1650" s="56">
        <f>ROUND(F1650*G1650,2)</f>
        <v>0</v>
      </c>
      <c r="K1650" s="56">
        <v>1.3999999999999999E-4</v>
      </c>
      <c r="L1650" s="56">
        <f>F1650*K1650</f>
        <v>3.9479999999999995E-4</v>
      </c>
      <c r="M1650" s="57" t="s">
        <v>7</v>
      </c>
      <c r="N1650" s="56">
        <f>IF(M1650="5",I1650,0)</f>
        <v>0</v>
      </c>
      <c r="Y1650" s="56">
        <f>IF(AC1650=0,J1650,0)</f>
        <v>0</v>
      </c>
      <c r="Z1650" s="56">
        <f>IF(AC1650=15,J1650,0)</f>
        <v>0</v>
      </c>
      <c r="AA1650" s="56">
        <f>IF(AC1650=21,J1650,0)</f>
        <v>0</v>
      </c>
      <c r="AC1650" s="58">
        <v>21</v>
      </c>
      <c r="AD1650" s="58">
        <f>G1650*0.45045871559633</f>
        <v>0</v>
      </c>
      <c r="AE1650" s="58">
        <f>G1650*(1-0.45045871559633)</f>
        <v>0</v>
      </c>
      <c r="AL1650" s="58">
        <f>F1650*AD1650</f>
        <v>0</v>
      </c>
      <c r="AM1650" s="58">
        <f>F1650*AE1650</f>
        <v>0</v>
      </c>
      <c r="AN1650" s="59" t="s">
        <v>1620</v>
      </c>
      <c r="AO1650" s="59" t="s">
        <v>1633</v>
      </c>
      <c r="AP1650" s="47" t="s">
        <v>1646</v>
      </c>
    </row>
    <row r="1651" spans="1:42" x14ac:dyDescent="0.2">
      <c r="D1651" s="60" t="s">
        <v>1491</v>
      </c>
      <c r="F1651" s="61">
        <v>2.82</v>
      </c>
    </row>
    <row r="1652" spans="1:42" x14ac:dyDescent="0.2">
      <c r="A1652" s="52"/>
      <c r="B1652" s="53" t="s">
        <v>1180</v>
      </c>
      <c r="C1652" s="53" t="s">
        <v>99</v>
      </c>
      <c r="D1652" s="248" t="s">
        <v>1330</v>
      </c>
      <c r="E1652" s="249"/>
      <c r="F1652" s="249"/>
      <c r="G1652" s="249"/>
      <c r="H1652" s="54">
        <f>SUM(H1653:H1661)</f>
        <v>0</v>
      </c>
      <c r="I1652" s="54">
        <f>SUM(I1653:I1661)</f>
        <v>0</v>
      </c>
      <c r="J1652" s="54">
        <f>H1652+I1652</f>
        <v>0</v>
      </c>
      <c r="K1652" s="47"/>
      <c r="L1652" s="54">
        <f>SUM(L1653:L1661)</f>
        <v>1.8372400000000001E-2</v>
      </c>
      <c r="O1652" s="54">
        <f>IF(P1652="PR",J1652,SUM(N1653:N1661))</f>
        <v>0</v>
      </c>
      <c r="P1652" s="47" t="s">
        <v>1601</v>
      </c>
      <c r="Q1652" s="54">
        <f>IF(P1652="HS",H1652,0)</f>
        <v>0</v>
      </c>
      <c r="R1652" s="54">
        <f>IF(P1652="HS",I1652-O1652,0)</f>
        <v>0</v>
      </c>
      <c r="S1652" s="54">
        <f>IF(P1652="PS",H1652,0)</f>
        <v>0</v>
      </c>
      <c r="T1652" s="54">
        <f>IF(P1652="PS",I1652-O1652,0)</f>
        <v>0</v>
      </c>
      <c r="U1652" s="54">
        <f>IF(P1652="MP",H1652,0)</f>
        <v>0</v>
      </c>
      <c r="V1652" s="54">
        <f>IF(P1652="MP",I1652-O1652,0)</f>
        <v>0</v>
      </c>
      <c r="W1652" s="54">
        <f>IF(P1652="OM",H1652,0)</f>
        <v>0</v>
      </c>
      <c r="X1652" s="47" t="s">
        <v>1180</v>
      </c>
      <c r="AH1652" s="54">
        <f>SUM(Y1653:Y1661)</f>
        <v>0</v>
      </c>
      <c r="AI1652" s="54">
        <f>SUM(Z1653:Z1661)</f>
        <v>0</v>
      </c>
      <c r="AJ1652" s="54">
        <f>SUM(AA1653:AA1661)</f>
        <v>0</v>
      </c>
    </row>
    <row r="1653" spans="1:42" x14ac:dyDescent="0.2">
      <c r="A1653" s="55" t="s">
        <v>841</v>
      </c>
      <c r="B1653" s="55" t="s">
        <v>1180</v>
      </c>
      <c r="C1653" s="55" t="s">
        <v>1226</v>
      </c>
      <c r="D1653" s="55" t="s">
        <v>1331</v>
      </c>
      <c r="E1653" s="55" t="s">
        <v>1577</v>
      </c>
      <c r="F1653" s="56">
        <v>1</v>
      </c>
      <c r="G1653" s="56">
        <v>0</v>
      </c>
      <c r="H1653" s="56">
        <f>ROUND(F1653*AD1653,2)</f>
        <v>0</v>
      </c>
      <c r="I1653" s="56">
        <f>J1653-H1653</f>
        <v>0</v>
      </c>
      <c r="J1653" s="56">
        <f>ROUND(F1653*G1653,2)</f>
        <v>0</v>
      </c>
      <c r="K1653" s="56">
        <v>0</v>
      </c>
      <c r="L1653" s="56">
        <f>F1653*K1653</f>
        <v>0</v>
      </c>
      <c r="M1653" s="57" t="s">
        <v>7</v>
      </c>
      <c r="N1653" s="56">
        <f>IF(M1653="5",I1653,0)</f>
        <v>0</v>
      </c>
      <c r="Y1653" s="56">
        <f>IF(AC1653=0,J1653,0)</f>
        <v>0</v>
      </c>
      <c r="Z1653" s="56">
        <f>IF(AC1653=15,J1653,0)</f>
        <v>0</v>
      </c>
      <c r="AA1653" s="56">
        <f>IF(AC1653=21,J1653,0)</f>
        <v>0</v>
      </c>
      <c r="AC1653" s="58">
        <v>21</v>
      </c>
      <c r="AD1653" s="58">
        <f>G1653*0.297029702970297</f>
        <v>0</v>
      </c>
      <c r="AE1653" s="58">
        <f>G1653*(1-0.297029702970297)</f>
        <v>0</v>
      </c>
      <c r="AL1653" s="58">
        <f>F1653*AD1653</f>
        <v>0</v>
      </c>
      <c r="AM1653" s="58">
        <f>F1653*AE1653</f>
        <v>0</v>
      </c>
      <c r="AN1653" s="59" t="s">
        <v>1621</v>
      </c>
      <c r="AO1653" s="59" t="s">
        <v>1634</v>
      </c>
      <c r="AP1653" s="47" t="s">
        <v>1646</v>
      </c>
    </row>
    <row r="1654" spans="1:42" x14ac:dyDescent="0.2">
      <c r="D1654" s="60" t="s">
        <v>1296</v>
      </c>
      <c r="F1654" s="61">
        <v>1</v>
      </c>
    </row>
    <row r="1655" spans="1:42" x14ac:dyDescent="0.2">
      <c r="A1655" s="55" t="s">
        <v>842</v>
      </c>
      <c r="B1655" s="55" t="s">
        <v>1180</v>
      </c>
      <c r="C1655" s="55" t="s">
        <v>1227</v>
      </c>
      <c r="D1655" s="55" t="s">
        <v>1705</v>
      </c>
      <c r="E1655" s="55" t="s">
        <v>1577</v>
      </c>
      <c r="F1655" s="56">
        <v>1</v>
      </c>
      <c r="G1655" s="56">
        <v>0</v>
      </c>
      <c r="H1655" s="56">
        <f>ROUND(F1655*AD1655,2)</f>
        <v>0</v>
      </c>
      <c r="I1655" s="56">
        <f>J1655-H1655</f>
        <v>0</v>
      </c>
      <c r="J1655" s="56">
        <f>ROUND(F1655*G1655,2)</f>
        <v>0</v>
      </c>
      <c r="K1655" s="56">
        <v>4.0000000000000002E-4</v>
      </c>
      <c r="L1655" s="56">
        <f>F1655*K1655</f>
        <v>4.0000000000000002E-4</v>
      </c>
      <c r="M1655" s="57" t="s">
        <v>7</v>
      </c>
      <c r="N1655" s="56">
        <f>IF(M1655="5",I1655,0)</f>
        <v>0</v>
      </c>
      <c r="Y1655" s="56">
        <f>IF(AC1655=0,J1655,0)</f>
        <v>0</v>
      </c>
      <c r="Z1655" s="56">
        <f>IF(AC1655=15,J1655,0)</f>
        <v>0</v>
      </c>
      <c r="AA1655" s="56">
        <f>IF(AC1655=21,J1655,0)</f>
        <v>0</v>
      </c>
      <c r="AC1655" s="58">
        <v>21</v>
      </c>
      <c r="AD1655" s="58">
        <f>G1655*1</f>
        <v>0</v>
      </c>
      <c r="AE1655" s="58">
        <f>G1655*(1-1)</f>
        <v>0</v>
      </c>
      <c r="AL1655" s="58">
        <f>F1655*AD1655</f>
        <v>0</v>
      </c>
      <c r="AM1655" s="58">
        <f>F1655*AE1655</f>
        <v>0</v>
      </c>
      <c r="AN1655" s="59" t="s">
        <v>1621</v>
      </c>
      <c r="AO1655" s="59" t="s">
        <v>1634</v>
      </c>
      <c r="AP1655" s="47" t="s">
        <v>1646</v>
      </c>
    </row>
    <row r="1656" spans="1:42" x14ac:dyDescent="0.2">
      <c r="D1656" s="60" t="s">
        <v>1296</v>
      </c>
      <c r="F1656" s="61">
        <v>1</v>
      </c>
    </row>
    <row r="1657" spans="1:42" x14ac:dyDescent="0.2">
      <c r="A1657" s="55" t="s">
        <v>843</v>
      </c>
      <c r="B1657" s="55" t="s">
        <v>1180</v>
      </c>
      <c r="C1657" s="55" t="s">
        <v>1228</v>
      </c>
      <c r="D1657" s="55" t="s">
        <v>1332</v>
      </c>
      <c r="E1657" s="55" t="s">
        <v>1577</v>
      </c>
      <c r="F1657" s="56">
        <v>1</v>
      </c>
      <c r="G1657" s="56">
        <v>0</v>
      </c>
      <c r="H1657" s="56">
        <f>ROUND(F1657*AD1657,2)</f>
        <v>0</v>
      </c>
      <c r="I1657" s="56">
        <f>J1657-H1657</f>
        <v>0</v>
      </c>
      <c r="J1657" s="56">
        <f>ROUND(F1657*G1657,2)</f>
        <v>0</v>
      </c>
      <c r="K1657" s="56">
        <v>2.14E-3</v>
      </c>
      <c r="L1657" s="56">
        <f>F1657*K1657</f>
        <v>2.14E-3</v>
      </c>
      <c r="M1657" s="57" t="s">
        <v>7</v>
      </c>
      <c r="N1657" s="56">
        <f>IF(M1657="5",I1657,0)</f>
        <v>0</v>
      </c>
      <c r="Y1657" s="56">
        <f>IF(AC1657=0,J1657,0)</f>
        <v>0</v>
      </c>
      <c r="Z1657" s="56">
        <f>IF(AC1657=15,J1657,0)</f>
        <v>0</v>
      </c>
      <c r="AA1657" s="56">
        <f>IF(AC1657=21,J1657,0)</f>
        <v>0</v>
      </c>
      <c r="AC1657" s="58">
        <v>21</v>
      </c>
      <c r="AD1657" s="58">
        <f>G1657*0.474254742547426</f>
        <v>0</v>
      </c>
      <c r="AE1657" s="58">
        <f>G1657*(1-0.474254742547426)</f>
        <v>0</v>
      </c>
      <c r="AL1657" s="58">
        <f>F1657*AD1657</f>
        <v>0</v>
      </c>
      <c r="AM1657" s="58">
        <f>F1657*AE1657</f>
        <v>0</v>
      </c>
      <c r="AN1657" s="59" t="s">
        <v>1621</v>
      </c>
      <c r="AO1657" s="59" t="s">
        <v>1634</v>
      </c>
      <c r="AP1657" s="47" t="s">
        <v>1646</v>
      </c>
    </row>
    <row r="1658" spans="1:42" x14ac:dyDescent="0.2">
      <c r="D1658" s="60" t="s">
        <v>1296</v>
      </c>
      <c r="F1658" s="61">
        <v>1</v>
      </c>
    </row>
    <row r="1659" spans="1:42" x14ac:dyDescent="0.2">
      <c r="A1659" s="55" t="s">
        <v>844</v>
      </c>
      <c r="B1659" s="55" t="s">
        <v>1180</v>
      </c>
      <c r="C1659" s="55" t="s">
        <v>1229</v>
      </c>
      <c r="D1659" s="55" t="s">
        <v>1706</v>
      </c>
      <c r="E1659" s="55" t="s">
        <v>1577</v>
      </c>
      <c r="F1659" s="56">
        <v>1</v>
      </c>
      <c r="G1659" s="56">
        <v>0</v>
      </c>
      <c r="H1659" s="56">
        <f>ROUND(F1659*AD1659,2)</f>
        <v>0</v>
      </c>
      <c r="I1659" s="56">
        <f>J1659-H1659</f>
        <v>0</v>
      </c>
      <c r="J1659" s="56">
        <f>ROUND(F1659*G1659,2)</f>
        <v>0</v>
      </c>
      <c r="K1659" s="56">
        <v>1.4999999999999999E-2</v>
      </c>
      <c r="L1659" s="56">
        <f>F1659*K1659</f>
        <v>1.4999999999999999E-2</v>
      </c>
      <c r="M1659" s="57" t="s">
        <v>7</v>
      </c>
      <c r="N1659" s="56">
        <f>IF(M1659="5",I1659,0)</f>
        <v>0</v>
      </c>
      <c r="Y1659" s="56">
        <f>IF(AC1659=0,J1659,0)</f>
        <v>0</v>
      </c>
      <c r="Z1659" s="56">
        <f>IF(AC1659=15,J1659,0)</f>
        <v>0</v>
      </c>
      <c r="AA1659" s="56">
        <f>IF(AC1659=21,J1659,0)</f>
        <v>0</v>
      </c>
      <c r="AC1659" s="58">
        <v>21</v>
      </c>
      <c r="AD1659" s="58">
        <f>G1659*1</f>
        <v>0</v>
      </c>
      <c r="AE1659" s="58">
        <f>G1659*(1-1)</f>
        <v>0</v>
      </c>
      <c r="AL1659" s="58">
        <f>F1659*AD1659</f>
        <v>0</v>
      </c>
      <c r="AM1659" s="58">
        <f>F1659*AE1659</f>
        <v>0</v>
      </c>
      <c r="AN1659" s="59" t="s">
        <v>1621</v>
      </c>
      <c r="AO1659" s="59" t="s">
        <v>1634</v>
      </c>
      <c r="AP1659" s="47" t="s">
        <v>1646</v>
      </c>
    </row>
    <row r="1660" spans="1:42" x14ac:dyDescent="0.2">
      <c r="D1660" s="60" t="s">
        <v>1296</v>
      </c>
      <c r="F1660" s="61">
        <v>1</v>
      </c>
    </row>
    <row r="1661" spans="1:42" x14ac:dyDescent="0.2">
      <c r="A1661" s="55" t="s">
        <v>845</v>
      </c>
      <c r="B1661" s="55" t="s">
        <v>1180</v>
      </c>
      <c r="C1661" s="55" t="s">
        <v>1230</v>
      </c>
      <c r="D1661" s="55" t="s">
        <v>1333</v>
      </c>
      <c r="E1661" s="55" t="s">
        <v>1574</v>
      </c>
      <c r="F1661" s="56">
        <v>20.81</v>
      </c>
      <c r="G1661" s="56">
        <v>0</v>
      </c>
      <c r="H1661" s="56">
        <f>ROUND(F1661*AD1661,2)</f>
        <v>0</v>
      </c>
      <c r="I1661" s="56">
        <f>J1661-H1661</f>
        <v>0</v>
      </c>
      <c r="J1661" s="56">
        <f>ROUND(F1661*G1661,2)</f>
        <v>0</v>
      </c>
      <c r="K1661" s="56">
        <v>4.0000000000000003E-5</v>
      </c>
      <c r="L1661" s="56">
        <f>F1661*K1661</f>
        <v>8.3240000000000007E-4</v>
      </c>
      <c r="M1661" s="57" t="s">
        <v>7</v>
      </c>
      <c r="N1661" s="56">
        <f>IF(M1661="5",I1661,0)</f>
        <v>0</v>
      </c>
      <c r="Y1661" s="56">
        <f>IF(AC1661=0,J1661,0)</f>
        <v>0</v>
      </c>
      <c r="Z1661" s="56">
        <f>IF(AC1661=15,J1661,0)</f>
        <v>0</v>
      </c>
      <c r="AA1661" s="56">
        <f>IF(AC1661=21,J1661,0)</f>
        <v>0</v>
      </c>
      <c r="AC1661" s="58">
        <v>21</v>
      </c>
      <c r="AD1661" s="58">
        <f>G1661*0.0193808882907133</f>
        <v>0</v>
      </c>
      <c r="AE1661" s="58">
        <f>G1661*(1-0.0193808882907133)</f>
        <v>0</v>
      </c>
      <c r="AL1661" s="58">
        <f>F1661*AD1661</f>
        <v>0</v>
      </c>
      <c r="AM1661" s="58">
        <f>F1661*AE1661</f>
        <v>0</v>
      </c>
      <c r="AN1661" s="59" t="s">
        <v>1621</v>
      </c>
      <c r="AO1661" s="59" t="s">
        <v>1634</v>
      </c>
      <c r="AP1661" s="47" t="s">
        <v>1646</v>
      </c>
    </row>
    <row r="1662" spans="1:42" x14ac:dyDescent="0.2">
      <c r="D1662" s="60" t="s">
        <v>1492</v>
      </c>
      <c r="F1662" s="61">
        <v>20.81</v>
      </c>
    </row>
    <row r="1663" spans="1:42" x14ac:dyDescent="0.2">
      <c r="A1663" s="52"/>
      <c r="B1663" s="53" t="s">
        <v>1180</v>
      </c>
      <c r="C1663" s="53" t="s">
        <v>100</v>
      </c>
      <c r="D1663" s="248" t="s">
        <v>1335</v>
      </c>
      <c r="E1663" s="249"/>
      <c r="F1663" s="249"/>
      <c r="G1663" s="249"/>
      <c r="H1663" s="54">
        <f>SUM(H1664:H1670)</f>
        <v>0</v>
      </c>
      <c r="I1663" s="54">
        <f>SUM(I1664:I1670)</f>
        <v>0</v>
      </c>
      <c r="J1663" s="54">
        <f>H1663+I1663</f>
        <v>0</v>
      </c>
      <c r="K1663" s="47"/>
      <c r="L1663" s="54">
        <f>SUM(L1664:L1670)</f>
        <v>7.5010000000000007E-2</v>
      </c>
      <c r="O1663" s="54">
        <f>IF(P1663="PR",J1663,SUM(N1664:N1670))</f>
        <v>0</v>
      </c>
      <c r="P1663" s="47" t="s">
        <v>1601</v>
      </c>
      <c r="Q1663" s="54">
        <f>IF(P1663="HS",H1663,0)</f>
        <v>0</v>
      </c>
      <c r="R1663" s="54">
        <f>IF(P1663="HS",I1663-O1663,0)</f>
        <v>0</v>
      </c>
      <c r="S1663" s="54">
        <f>IF(P1663="PS",H1663,0)</f>
        <v>0</v>
      </c>
      <c r="T1663" s="54">
        <f>IF(P1663="PS",I1663-O1663,0)</f>
        <v>0</v>
      </c>
      <c r="U1663" s="54">
        <f>IF(P1663="MP",H1663,0)</f>
        <v>0</v>
      </c>
      <c r="V1663" s="54">
        <f>IF(P1663="MP",I1663-O1663,0)</f>
        <v>0</v>
      </c>
      <c r="W1663" s="54">
        <f>IF(P1663="OM",H1663,0)</f>
        <v>0</v>
      </c>
      <c r="X1663" s="47" t="s">
        <v>1180</v>
      </c>
      <c r="AH1663" s="54">
        <f>SUM(Y1664:Y1670)</f>
        <v>0</v>
      </c>
      <c r="AI1663" s="54">
        <f>SUM(Z1664:Z1670)</f>
        <v>0</v>
      </c>
      <c r="AJ1663" s="54">
        <f>SUM(AA1664:AA1670)</f>
        <v>0</v>
      </c>
    </row>
    <row r="1664" spans="1:42" x14ac:dyDescent="0.2">
      <c r="A1664" s="55" t="s">
        <v>846</v>
      </c>
      <c r="B1664" s="55" t="s">
        <v>1180</v>
      </c>
      <c r="C1664" s="55" t="s">
        <v>1231</v>
      </c>
      <c r="D1664" s="55" t="s">
        <v>1336</v>
      </c>
      <c r="E1664" s="55" t="s">
        <v>1577</v>
      </c>
      <c r="F1664" s="56">
        <v>1</v>
      </c>
      <c r="G1664" s="56">
        <v>0</v>
      </c>
      <c r="H1664" s="56">
        <f t="shared" ref="H1664:H1670" si="423">ROUND(F1664*AD1664,2)</f>
        <v>0</v>
      </c>
      <c r="I1664" s="56">
        <f t="shared" ref="I1664:I1670" si="424">J1664-H1664</f>
        <v>0</v>
      </c>
      <c r="J1664" s="56">
        <f t="shared" ref="J1664:J1670" si="425">ROUND(F1664*G1664,2)</f>
        <v>0</v>
      </c>
      <c r="K1664" s="56">
        <v>0</v>
      </c>
      <c r="L1664" s="56">
        <f t="shared" ref="L1664:L1670" si="426">F1664*K1664</f>
        <v>0</v>
      </c>
      <c r="M1664" s="57" t="s">
        <v>8</v>
      </c>
      <c r="N1664" s="56">
        <f t="shared" ref="N1664:N1670" si="427">IF(M1664="5",I1664,0)</f>
        <v>0</v>
      </c>
      <c r="Y1664" s="56">
        <f t="shared" ref="Y1664:Y1670" si="428">IF(AC1664=0,J1664,0)</f>
        <v>0</v>
      </c>
      <c r="Z1664" s="56">
        <f t="shared" ref="Z1664:Z1670" si="429">IF(AC1664=15,J1664,0)</f>
        <v>0</v>
      </c>
      <c r="AA1664" s="56">
        <f t="shared" ref="AA1664:AA1670" si="430">IF(AC1664=21,J1664,0)</f>
        <v>0</v>
      </c>
      <c r="AC1664" s="58">
        <v>21</v>
      </c>
      <c r="AD1664" s="58">
        <f t="shared" ref="AD1664:AD1670" si="431">G1664*0</f>
        <v>0</v>
      </c>
      <c r="AE1664" s="58">
        <f t="shared" ref="AE1664:AE1670" si="432">G1664*(1-0)</f>
        <v>0</v>
      </c>
      <c r="AL1664" s="58">
        <f t="shared" ref="AL1664:AL1670" si="433">F1664*AD1664</f>
        <v>0</v>
      </c>
      <c r="AM1664" s="58">
        <f t="shared" ref="AM1664:AM1670" si="434">F1664*AE1664</f>
        <v>0</v>
      </c>
      <c r="AN1664" s="59" t="s">
        <v>1622</v>
      </c>
      <c r="AO1664" s="59" t="s">
        <v>1634</v>
      </c>
      <c r="AP1664" s="47" t="s">
        <v>1646</v>
      </c>
    </row>
    <row r="1665" spans="1:42" x14ac:dyDescent="0.2">
      <c r="A1665" s="55" t="s">
        <v>847</v>
      </c>
      <c r="B1665" s="55" t="s">
        <v>1180</v>
      </c>
      <c r="C1665" s="55" t="s">
        <v>1232</v>
      </c>
      <c r="D1665" s="55" t="s">
        <v>1337</v>
      </c>
      <c r="E1665" s="55" t="s">
        <v>1577</v>
      </c>
      <c r="F1665" s="56">
        <v>1</v>
      </c>
      <c r="G1665" s="56">
        <v>0</v>
      </c>
      <c r="H1665" s="56">
        <f t="shared" si="423"/>
        <v>0</v>
      </c>
      <c r="I1665" s="56">
        <f t="shared" si="424"/>
        <v>0</v>
      </c>
      <c r="J1665" s="56">
        <f t="shared" si="425"/>
        <v>0</v>
      </c>
      <c r="K1665" s="56">
        <v>4.0000000000000002E-4</v>
      </c>
      <c r="L1665" s="56">
        <f t="shared" si="426"/>
        <v>4.0000000000000002E-4</v>
      </c>
      <c r="M1665" s="57" t="s">
        <v>8</v>
      </c>
      <c r="N1665" s="56">
        <f t="shared" si="427"/>
        <v>0</v>
      </c>
      <c r="Y1665" s="56">
        <f t="shared" si="428"/>
        <v>0</v>
      </c>
      <c r="Z1665" s="56">
        <f t="shared" si="429"/>
        <v>0</v>
      </c>
      <c r="AA1665" s="56">
        <f t="shared" si="430"/>
        <v>0</v>
      </c>
      <c r="AC1665" s="58">
        <v>21</v>
      </c>
      <c r="AD1665" s="58">
        <f t="shared" si="431"/>
        <v>0</v>
      </c>
      <c r="AE1665" s="58">
        <f t="shared" si="432"/>
        <v>0</v>
      </c>
      <c r="AL1665" s="58">
        <f t="shared" si="433"/>
        <v>0</v>
      </c>
      <c r="AM1665" s="58">
        <f t="shared" si="434"/>
        <v>0</v>
      </c>
      <c r="AN1665" s="59" t="s">
        <v>1622</v>
      </c>
      <c r="AO1665" s="59" t="s">
        <v>1634</v>
      </c>
      <c r="AP1665" s="47" t="s">
        <v>1646</v>
      </c>
    </row>
    <row r="1666" spans="1:42" x14ac:dyDescent="0.2">
      <c r="A1666" s="55" t="s">
        <v>848</v>
      </c>
      <c r="B1666" s="55" t="s">
        <v>1180</v>
      </c>
      <c r="C1666" s="55" t="s">
        <v>1233</v>
      </c>
      <c r="D1666" s="55" t="s">
        <v>1338</v>
      </c>
      <c r="E1666" s="55" t="s">
        <v>1577</v>
      </c>
      <c r="F1666" s="56">
        <v>1</v>
      </c>
      <c r="G1666" s="56">
        <v>0</v>
      </c>
      <c r="H1666" s="56">
        <f t="shared" si="423"/>
        <v>0</v>
      </c>
      <c r="I1666" s="56">
        <f t="shared" si="424"/>
        <v>0</v>
      </c>
      <c r="J1666" s="56">
        <f t="shared" si="425"/>
        <v>0</v>
      </c>
      <c r="K1666" s="56">
        <v>3.0000000000000001E-3</v>
      </c>
      <c r="L1666" s="56">
        <f t="shared" si="426"/>
        <v>3.0000000000000001E-3</v>
      </c>
      <c r="M1666" s="57" t="s">
        <v>8</v>
      </c>
      <c r="N1666" s="56">
        <f t="shared" si="427"/>
        <v>0</v>
      </c>
      <c r="Y1666" s="56">
        <f t="shared" si="428"/>
        <v>0</v>
      </c>
      <c r="Z1666" s="56">
        <f t="shared" si="429"/>
        <v>0</v>
      </c>
      <c r="AA1666" s="56">
        <f t="shared" si="430"/>
        <v>0</v>
      </c>
      <c r="AC1666" s="58">
        <v>21</v>
      </c>
      <c r="AD1666" s="58">
        <f t="shared" si="431"/>
        <v>0</v>
      </c>
      <c r="AE1666" s="58">
        <f t="shared" si="432"/>
        <v>0</v>
      </c>
      <c r="AL1666" s="58">
        <f t="shared" si="433"/>
        <v>0</v>
      </c>
      <c r="AM1666" s="58">
        <f t="shared" si="434"/>
        <v>0</v>
      </c>
      <c r="AN1666" s="59" t="s">
        <v>1622</v>
      </c>
      <c r="AO1666" s="59" t="s">
        <v>1634</v>
      </c>
      <c r="AP1666" s="47" t="s">
        <v>1646</v>
      </c>
    </row>
    <row r="1667" spans="1:42" x14ac:dyDescent="0.2">
      <c r="A1667" s="55" t="s">
        <v>849</v>
      </c>
      <c r="B1667" s="55" t="s">
        <v>1180</v>
      </c>
      <c r="C1667" s="55" t="s">
        <v>1234</v>
      </c>
      <c r="D1667" s="55" t="s">
        <v>1339</v>
      </c>
      <c r="E1667" s="55" t="s">
        <v>1577</v>
      </c>
      <c r="F1667" s="56">
        <v>1</v>
      </c>
      <c r="G1667" s="56">
        <v>0</v>
      </c>
      <c r="H1667" s="56">
        <f t="shared" si="423"/>
        <v>0</v>
      </c>
      <c r="I1667" s="56">
        <f t="shared" si="424"/>
        <v>0</v>
      </c>
      <c r="J1667" s="56">
        <f t="shared" si="425"/>
        <v>0</v>
      </c>
      <c r="K1667" s="56">
        <v>5.0000000000000001E-4</v>
      </c>
      <c r="L1667" s="56">
        <f t="shared" si="426"/>
        <v>5.0000000000000001E-4</v>
      </c>
      <c r="M1667" s="57" t="s">
        <v>8</v>
      </c>
      <c r="N1667" s="56">
        <f t="shared" si="427"/>
        <v>0</v>
      </c>
      <c r="Y1667" s="56">
        <f t="shared" si="428"/>
        <v>0</v>
      </c>
      <c r="Z1667" s="56">
        <f t="shared" si="429"/>
        <v>0</v>
      </c>
      <c r="AA1667" s="56">
        <f t="shared" si="430"/>
        <v>0</v>
      </c>
      <c r="AC1667" s="58">
        <v>21</v>
      </c>
      <c r="AD1667" s="58">
        <f t="shared" si="431"/>
        <v>0</v>
      </c>
      <c r="AE1667" s="58">
        <f t="shared" si="432"/>
        <v>0</v>
      </c>
      <c r="AL1667" s="58">
        <f t="shared" si="433"/>
        <v>0</v>
      </c>
      <c r="AM1667" s="58">
        <f t="shared" si="434"/>
        <v>0</v>
      </c>
      <c r="AN1667" s="59" t="s">
        <v>1622</v>
      </c>
      <c r="AO1667" s="59" t="s">
        <v>1634</v>
      </c>
      <c r="AP1667" s="47" t="s">
        <v>1646</v>
      </c>
    </row>
    <row r="1668" spans="1:42" x14ac:dyDescent="0.2">
      <c r="A1668" s="55" t="s">
        <v>850</v>
      </c>
      <c r="B1668" s="55" t="s">
        <v>1180</v>
      </c>
      <c r="C1668" s="55" t="s">
        <v>1235</v>
      </c>
      <c r="D1668" s="55" t="s">
        <v>1340</v>
      </c>
      <c r="E1668" s="55" t="s">
        <v>1574</v>
      </c>
      <c r="F1668" s="56">
        <v>2.9</v>
      </c>
      <c r="G1668" s="56">
        <v>0</v>
      </c>
      <c r="H1668" s="56">
        <f t="shared" si="423"/>
        <v>0</v>
      </c>
      <c r="I1668" s="56">
        <f t="shared" si="424"/>
        <v>0</v>
      </c>
      <c r="J1668" s="56">
        <f t="shared" si="425"/>
        <v>0</v>
      </c>
      <c r="K1668" s="56">
        <v>0.02</v>
      </c>
      <c r="L1668" s="56">
        <f t="shared" si="426"/>
        <v>5.7999999999999996E-2</v>
      </c>
      <c r="M1668" s="57" t="s">
        <v>7</v>
      </c>
      <c r="N1668" s="56">
        <f t="shared" si="427"/>
        <v>0</v>
      </c>
      <c r="Y1668" s="56">
        <f t="shared" si="428"/>
        <v>0</v>
      </c>
      <c r="Z1668" s="56">
        <f t="shared" si="429"/>
        <v>0</v>
      </c>
      <c r="AA1668" s="56">
        <f t="shared" si="430"/>
        <v>0</v>
      </c>
      <c r="AC1668" s="58">
        <v>21</v>
      </c>
      <c r="AD1668" s="58">
        <f t="shared" si="431"/>
        <v>0</v>
      </c>
      <c r="AE1668" s="58">
        <f t="shared" si="432"/>
        <v>0</v>
      </c>
      <c r="AL1668" s="58">
        <f t="shared" si="433"/>
        <v>0</v>
      </c>
      <c r="AM1668" s="58">
        <f t="shared" si="434"/>
        <v>0</v>
      </c>
      <c r="AN1668" s="59" t="s">
        <v>1622</v>
      </c>
      <c r="AO1668" s="59" t="s">
        <v>1634</v>
      </c>
      <c r="AP1668" s="47" t="s">
        <v>1646</v>
      </c>
    </row>
    <row r="1669" spans="1:42" x14ac:dyDescent="0.2">
      <c r="A1669" s="55" t="s">
        <v>851</v>
      </c>
      <c r="B1669" s="55" t="s">
        <v>1180</v>
      </c>
      <c r="C1669" s="55" t="s">
        <v>1269</v>
      </c>
      <c r="D1669" s="55" t="s">
        <v>1402</v>
      </c>
      <c r="E1669" s="55" t="s">
        <v>1579</v>
      </c>
      <c r="F1669" s="56">
        <v>0.65</v>
      </c>
      <c r="G1669" s="56">
        <v>0</v>
      </c>
      <c r="H1669" s="56">
        <f t="shared" si="423"/>
        <v>0</v>
      </c>
      <c r="I1669" s="56">
        <f t="shared" si="424"/>
        <v>0</v>
      </c>
      <c r="J1669" s="56">
        <f t="shared" si="425"/>
        <v>0</v>
      </c>
      <c r="K1669" s="56">
        <v>9.4000000000000004E-3</v>
      </c>
      <c r="L1669" s="56">
        <f t="shared" si="426"/>
        <v>6.1100000000000008E-3</v>
      </c>
      <c r="M1669" s="57" t="s">
        <v>8</v>
      </c>
      <c r="N1669" s="56">
        <f t="shared" si="427"/>
        <v>0</v>
      </c>
      <c r="Y1669" s="56">
        <f t="shared" si="428"/>
        <v>0</v>
      </c>
      <c r="Z1669" s="56">
        <f t="shared" si="429"/>
        <v>0</v>
      </c>
      <c r="AA1669" s="56">
        <f t="shared" si="430"/>
        <v>0</v>
      </c>
      <c r="AC1669" s="58">
        <v>21</v>
      </c>
      <c r="AD1669" s="58">
        <f t="shared" si="431"/>
        <v>0</v>
      </c>
      <c r="AE1669" s="58">
        <f t="shared" si="432"/>
        <v>0</v>
      </c>
      <c r="AL1669" s="58">
        <f t="shared" si="433"/>
        <v>0</v>
      </c>
      <c r="AM1669" s="58">
        <f t="shared" si="434"/>
        <v>0</v>
      </c>
      <c r="AN1669" s="59" t="s">
        <v>1622</v>
      </c>
      <c r="AO1669" s="59" t="s">
        <v>1634</v>
      </c>
      <c r="AP1669" s="47" t="s">
        <v>1646</v>
      </c>
    </row>
    <row r="1670" spans="1:42" x14ac:dyDescent="0.2">
      <c r="A1670" s="55" t="s">
        <v>852</v>
      </c>
      <c r="B1670" s="55" t="s">
        <v>1180</v>
      </c>
      <c r="C1670" s="55" t="s">
        <v>1236</v>
      </c>
      <c r="D1670" s="55" t="s">
        <v>1341</v>
      </c>
      <c r="E1670" s="55" t="s">
        <v>1577</v>
      </c>
      <c r="F1670" s="56">
        <v>1</v>
      </c>
      <c r="G1670" s="56">
        <v>0</v>
      </c>
      <c r="H1670" s="56">
        <f t="shared" si="423"/>
        <v>0</v>
      </c>
      <c r="I1670" s="56">
        <f t="shared" si="424"/>
        <v>0</v>
      </c>
      <c r="J1670" s="56">
        <f t="shared" si="425"/>
        <v>0</v>
      </c>
      <c r="K1670" s="56">
        <v>7.0000000000000001E-3</v>
      </c>
      <c r="L1670" s="56">
        <f t="shared" si="426"/>
        <v>7.0000000000000001E-3</v>
      </c>
      <c r="M1670" s="57" t="s">
        <v>8</v>
      </c>
      <c r="N1670" s="56">
        <f t="shared" si="427"/>
        <v>0</v>
      </c>
      <c r="Y1670" s="56">
        <f t="shared" si="428"/>
        <v>0</v>
      </c>
      <c r="Z1670" s="56">
        <f t="shared" si="429"/>
        <v>0</v>
      </c>
      <c r="AA1670" s="56">
        <f t="shared" si="430"/>
        <v>0</v>
      </c>
      <c r="AC1670" s="58">
        <v>21</v>
      </c>
      <c r="AD1670" s="58">
        <f t="shared" si="431"/>
        <v>0</v>
      </c>
      <c r="AE1670" s="58">
        <f t="shared" si="432"/>
        <v>0</v>
      </c>
      <c r="AL1670" s="58">
        <f t="shared" si="433"/>
        <v>0</v>
      </c>
      <c r="AM1670" s="58">
        <f t="shared" si="434"/>
        <v>0</v>
      </c>
      <c r="AN1670" s="59" t="s">
        <v>1622</v>
      </c>
      <c r="AO1670" s="59" t="s">
        <v>1634</v>
      </c>
      <c r="AP1670" s="47" t="s">
        <v>1646</v>
      </c>
    </row>
    <row r="1671" spans="1:42" x14ac:dyDescent="0.2">
      <c r="A1671" s="52"/>
      <c r="B1671" s="53" t="s">
        <v>1180</v>
      </c>
      <c r="C1671" s="53" t="s">
        <v>101</v>
      </c>
      <c r="D1671" s="248" t="s">
        <v>1342</v>
      </c>
      <c r="E1671" s="249"/>
      <c r="F1671" s="249"/>
      <c r="G1671" s="249"/>
      <c r="H1671" s="54">
        <f>SUM(H1672:H1678)</f>
        <v>0</v>
      </c>
      <c r="I1671" s="54">
        <f>SUM(I1672:I1678)</f>
        <v>0</v>
      </c>
      <c r="J1671" s="54">
        <f>H1671+I1671</f>
        <v>0</v>
      </c>
      <c r="K1671" s="47"/>
      <c r="L1671" s="54">
        <f>SUM(L1672:L1678)</f>
        <v>1.21126</v>
      </c>
      <c r="O1671" s="54">
        <f>IF(P1671="PR",J1671,SUM(N1672:N1678))</f>
        <v>0</v>
      </c>
      <c r="P1671" s="47" t="s">
        <v>1601</v>
      </c>
      <c r="Q1671" s="54">
        <f>IF(P1671="HS",H1671,0)</f>
        <v>0</v>
      </c>
      <c r="R1671" s="54">
        <f>IF(P1671="HS",I1671-O1671,0)</f>
        <v>0</v>
      </c>
      <c r="S1671" s="54">
        <f>IF(P1671="PS",H1671,0)</f>
        <v>0</v>
      </c>
      <c r="T1671" s="54">
        <f>IF(P1671="PS",I1671-O1671,0)</f>
        <v>0</v>
      </c>
      <c r="U1671" s="54">
        <f>IF(P1671="MP",H1671,0)</f>
        <v>0</v>
      </c>
      <c r="V1671" s="54">
        <f>IF(P1671="MP",I1671-O1671,0)</f>
        <v>0</v>
      </c>
      <c r="W1671" s="54">
        <f>IF(P1671="OM",H1671,0)</f>
        <v>0</v>
      </c>
      <c r="X1671" s="47" t="s">
        <v>1180</v>
      </c>
      <c r="AH1671" s="54">
        <f>SUM(Y1672:Y1678)</f>
        <v>0</v>
      </c>
      <c r="AI1671" s="54">
        <f>SUM(Z1672:Z1678)</f>
        <v>0</v>
      </c>
      <c r="AJ1671" s="54">
        <f>SUM(AA1672:AA1678)</f>
        <v>0</v>
      </c>
    </row>
    <row r="1672" spans="1:42" x14ac:dyDescent="0.2">
      <c r="A1672" s="55" t="s">
        <v>853</v>
      </c>
      <c r="B1672" s="55" t="s">
        <v>1180</v>
      </c>
      <c r="C1672" s="55" t="s">
        <v>1270</v>
      </c>
      <c r="D1672" s="55" t="s">
        <v>1403</v>
      </c>
      <c r="E1672" s="55" t="s">
        <v>1579</v>
      </c>
      <c r="F1672" s="56">
        <v>0.65</v>
      </c>
      <c r="G1672" s="56">
        <v>0</v>
      </c>
      <c r="H1672" s="56">
        <f t="shared" ref="H1672:H1678" si="435">ROUND(F1672*AD1672,2)</f>
        <v>0</v>
      </c>
      <c r="I1672" s="56">
        <f t="shared" ref="I1672:I1678" si="436">J1672-H1672</f>
        <v>0</v>
      </c>
      <c r="J1672" s="56">
        <f t="shared" ref="J1672:J1678" si="437">ROUND(F1672*G1672,2)</f>
        <v>0</v>
      </c>
      <c r="K1672" s="56">
        <v>3.9600000000000003E-2</v>
      </c>
      <c r="L1672" s="56">
        <f t="shared" ref="L1672:L1678" si="438">F1672*K1672</f>
        <v>2.5740000000000002E-2</v>
      </c>
      <c r="M1672" s="57" t="s">
        <v>7</v>
      </c>
      <c r="N1672" s="56">
        <f t="shared" ref="N1672:N1678" si="439">IF(M1672="5",I1672,0)</f>
        <v>0</v>
      </c>
      <c r="Y1672" s="56">
        <f t="shared" ref="Y1672:Y1678" si="440">IF(AC1672=0,J1672,0)</f>
        <v>0</v>
      </c>
      <c r="Z1672" s="56">
        <f t="shared" ref="Z1672:Z1678" si="441">IF(AC1672=15,J1672,0)</f>
        <v>0</v>
      </c>
      <c r="AA1672" s="56">
        <f t="shared" ref="AA1672:AA1678" si="442">IF(AC1672=21,J1672,0)</f>
        <v>0</v>
      </c>
      <c r="AC1672" s="58">
        <v>21</v>
      </c>
      <c r="AD1672" s="58">
        <f t="shared" ref="AD1672:AD1678" si="443">G1672*0</f>
        <v>0</v>
      </c>
      <c r="AE1672" s="58">
        <f t="shared" ref="AE1672:AE1678" si="444">G1672*(1-0)</f>
        <v>0</v>
      </c>
      <c r="AL1672" s="58">
        <f t="shared" ref="AL1672:AL1678" si="445">F1672*AD1672</f>
        <v>0</v>
      </c>
      <c r="AM1672" s="58">
        <f t="shared" ref="AM1672:AM1678" si="446">F1672*AE1672</f>
        <v>0</v>
      </c>
      <c r="AN1672" s="59" t="s">
        <v>1623</v>
      </c>
      <c r="AO1672" s="59" t="s">
        <v>1634</v>
      </c>
      <c r="AP1672" s="47" t="s">
        <v>1646</v>
      </c>
    </row>
    <row r="1673" spans="1:42" x14ac:dyDescent="0.2">
      <c r="A1673" s="55" t="s">
        <v>854</v>
      </c>
      <c r="B1673" s="55" t="s">
        <v>1180</v>
      </c>
      <c r="C1673" s="55" t="s">
        <v>1271</v>
      </c>
      <c r="D1673" s="55" t="s">
        <v>1404</v>
      </c>
      <c r="E1673" s="55" t="s">
        <v>1577</v>
      </c>
      <c r="F1673" s="56">
        <v>1</v>
      </c>
      <c r="G1673" s="56">
        <v>0</v>
      </c>
      <c r="H1673" s="56">
        <f t="shared" si="435"/>
        <v>0</v>
      </c>
      <c r="I1673" s="56">
        <f t="shared" si="436"/>
        <v>0</v>
      </c>
      <c r="J1673" s="56">
        <f t="shared" si="437"/>
        <v>0</v>
      </c>
      <c r="K1673" s="56">
        <v>5.1999999999999995E-4</v>
      </c>
      <c r="L1673" s="56">
        <f t="shared" si="438"/>
        <v>5.1999999999999995E-4</v>
      </c>
      <c r="M1673" s="57" t="s">
        <v>7</v>
      </c>
      <c r="N1673" s="56">
        <f t="shared" si="439"/>
        <v>0</v>
      </c>
      <c r="Y1673" s="56">
        <f t="shared" si="440"/>
        <v>0</v>
      </c>
      <c r="Z1673" s="56">
        <f t="shared" si="441"/>
        <v>0</v>
      </c>
      <c r="AA1673" s="56">
        <f t="shared" si="442"/>
        <v>0</v>
      </c>
      <c r="AC1673" s="58">
        <v>21</v>
      </c>
      <c r="AD1673" s="58">
        <f t="shared" si="443"/>
        <v>0</v>
      </c>
      <c r="AE1673" s="58">
        <f t="shared" si="444"/>
        <v>0</v>
      </c>
      <c r="AL1673" s="58">
        <f t="shared" si="445"/>
        <v>0</v>
      </c>
      <c r="AM1673" s="58">
        <f t="shared" si="446"/>
        <v>0</v>
      </c>
      <c r="AN1673" s="59" t="s">
        <v>1623</v>
      </c>
      <c r="AO1673" s="59" t="s">
        <v>1634</v>
      </c>
      <c r="AP1673" s="47" t="s">
        <v>1646</v>
      </c>
    </row>
    <row r="1674" spans="1:42" x14ac:dyDescent="0.2">
      <c r="A1674" s="55" t="s">
        <v>855</v>
      </c>
      <c r="B1674" s="55" t="s">
        <v>1180</v>
      </c>
      <c r="C1674" s="55" t="s">
        <v>1242</v>
      </c>
      <c r="D1674" s="55" t="s">
        <v>1405</v>
      </c>
      <c r="E1674" s="55" t="s">
        <v>1577</v>
      </c>
      <c r="F1674" s="56">
        <v>1</v>
      </c>
      <c r="G1674" s="56">
        <v>0</v>
      </c>
      <c r="H1674" s="56">
        <f t="shared" si="435"/>
        <v>0</v>
      </c>
      <c r="I1674" s="56">
        <f t="shared" si="436"/>
        <v>0</v>
      </c>
      <c r="J1674" s="56">
        <f t="shared" si="437"/>
        <v>0</v>
      </c>
      <c r="K1674" s="56">
        <v>2.2499999999999998E-3</v>
      </c>
      <c r="L1674" s="56">
        <f t="shared" si="438"/>
        <v>2.2499999999999998E-3</v>
      </c>
      <c r="M1674" s="57" t="s">
        <v>7</v>
      </c>
      <c r="N1674" s="56">
        <f t="shared" si="439"/>
        <v>0</v>
      </c>
      <c r="Y1674" s="56">
        <f t="shared" si="440"/>
        <v>0</v>
      </c>
      <c r="Z1674" s="56">
        <f t="shared" si="441"/>
        <v>0</v>
      </c>
      <c r="AA1674" s="56">
        <f t="shared" si="442"/>
        <v>0</v>
      </c>
      <c r="AC1674" s="58">
        <v>21</v>
      </c>
      <c r="AD1674" s="58">
        <f t="shared" si="443"/>
        <v>0</v>
      </c>
      <c r="AE1674" s="58">
        <f t="shared" si="444"/>
        <v>0</v>
      </c>
      <c r="AL1674" s="58">
        <f t="shared" si="445"/>
        <v>0</v>
      </c>
      <c r="AM1674" s="58">
        <f t="shared" si="446"/>
        <v>0</v>
      </c>
      <c r="AN1674" s="59" t="s">
        <v>1623</v>
      </c>
      <c r="AO1674" s="59" t="s">
        <v>1634</v>
      </c>
      <c r="AP1674" s="47" t="s">
        <v>1646</v>
      </c>
    </row>
    <row r="1675" spans="1:42" x14ac:dyDescent="0.2">
      <c r="A1675" s="55" t="s">
        <v>856</v>
      </c>
      <c r="B1675" s="55" t="s">
        <v>1180</v>
      </c>
      <c r="C1675" s="55" t="s">
        <v>1237</v>
      </c>
      <c r="D1675" s="55" t="s">
        <v>1343</v>
      </c>
      <c r="E1675" s="55" t="s">
        <v>1577</v>
      </c>
      <c r="F1675" s="56">
        <v>1</v>
      </c>
      <c r="G1675" s="56">
        <v>0</v>
      </c>
      <c r="H1675" s="56">
        <f t="shared" si="435"/>
        <v>0</v>
      </c>
      <c r="I1675" s="56">
        <f t="shared" si="436"/>
        <v>0</v>
      </c>
      <c r="J1675" s="56">
        <f t="shared" si="437"/>
        <v>0</v>
      </c>
      <c r="K1675" s="56">
        <v>1.933E-2</v>
      </c>
      <c r="L1675" s="56">
        <f t="shared" si="438"/>
        <v>1.933E-2</v>
      </c>
      <c r="M1675" s="57" t="s">
        <v>7</v>
      </c>
      <c r="N1675" s="56">
        <f t="shared" si="439"/>
        <v>0</v>
      </c>
      <c r="Y1675" s="56">
        <f t="shared" si="440"/>
        <v>0</v>
      </c>
      <c r="Z1675" s="56">
        <f t="shared" si="441"/>
        <v>0</v>
      </c>
      <c r="AA1675" s="56">
        <f t="shared" si="442"/>
        <v>0</v>
      </c>
      <c r="AC1675" s="58">
        <v>21</v>
      </c>
      <c r="AD1675" s="58">
        <f t="shared" si="443"/>
        <v>0</v>
      </c>
      <c r="AE1675" s="58">
        <f t="shared" si="444"/>
        <v>0</v>
      </c>
      <c r="AL1675" s="58">
        <f t="shared" si="445"/>
        <v>0</v>
      </c>
      <c r="AM1675" s="58">
        <f t="shared" si="446"/>
        <v>0</v>
      </c>
      <c r="AN1675" s="59" t="s">
        <v>1623</v>
      </c>
      <c r="AO1675" s="59" t="s">
        <v>1634</v>
      </c>
      <c r="AP1675" s="47" t="s">
        <v>1646</v>
      </c>
    </row>
    <row r="1676" spans="1:42" x14ac:dyDescent="0.2">
      <c r="A1676" s="55" t="s">
        <v>857</v>
      </c>
      <c r="B1676" s="55" t="s">
        <v>1180</v>
      </c>
      <c r="C1676" s="55" t="s">
        <v>1238</v>
      </c>
      <c r="D1676" s="55" t="s">
        <v>1344</v>
      </c>
      <c r="E1676" s="55" t="s">
        <v>1577</v>
      </c>
      <c r="F1676" s="56">
        <v>1</v>
      </c>
      <c r="G1676" s="56">
        <v>0</v>
      </c>
      <c r="H1676" s="56">
        <f t="shared" si="435"/>
        <v>0</v>
      </c>
      <c r="I1676" s="56">
        <f t="shared" si="436"/>
        <v>0</v>
      </c>
      <c r="J1676" s="56">
        <f t="shared" si="437"/>
        <v>0</v>
      </c>
      <c r="K1676" s="56">
        <v>1.56E-3</v>
      </c>
      <c r="L1676" s="56">
        <f t="shared" si="438"/>
        <v>1.56E-3</v>
      </c>
      <c r="M1676" s="57" t="s">
        <v>7</v>
      </c>
      <c r="N1676" s="56">
        <f t="shared" si="439"/>
        <v>0</v>
      </c>
      <c r="Y1676" s="56">
        <f t="shared" si="440"/>
        <v>0</v>
      </c>
      <c r="Z1676" s="56">
        <f t="shared" si="441"/>
        <v>0</v>
      </c>
      <c r="AA1676" s="56">
        <f t="shared" si="442"/>
        <v>0</v>
      </c>
      <c r="AC1676" s="58">
        <v>21</v>
      </c>
      <c r="AD1676" s="58">
        <f t="shared" si="443"/>
        <v>0</v>
      </c>
      <c r="AE1676" s="58">
        <f t="shared" si="444"/>
        <v>0</v>
      </c>
      <c r="AL1676" s="58">
        <f t="shared" si="445"/>
        <v>0</v>
      </c>
      <c r="AM1676" s="58">
        <f t="shared" si="446"/>
        <v>0</v>
      </c>
      <c r="AN1676" s="59" t="s">
        <v>1623</v>
      </c>
      <c r="AO1676" s="59" t="s">
        <v>1634</v>
      </c>
      <c r="AP1676" s="47" t="s">
        <v>1646</v>
      </c>
    </row>
    <row r="1677" spans="1:42" x14ac:dyDescent="0.2">
      <c r="A1677" s="55" t="s">
        <v>858</v>
      </c>
      <c r="B1677" s="55" t="s">
        <v>1180</v>
      </c>
      <c r="C1677" s="55" t="s">
        <v>1239</v>
      </c>
      <c r="D1677" s="55" t="s">
        <v>1345</v>
      </c>
      <c r="E1677" s="55" t="s">
        <v>1577</v>
      </c>
      <c r="F1677" s="56">
        <v>1</v>
      </c>
      <c r="G1677" s="56">
        <v>0</v>
      </c>
      <c r="H1677" s="56">
        <f t="shared" si="435"/>
        <v>0</v>
      </c>
      <c r="I1677" s="56">
        <f t="shared" si="436"/>
        <v>0</v>
      </c>
      <c r="J1677" s="56">
        <f t="shared" si="437"/>
        <v>0</v>
      </c>
      <c r="K1677" s="56">
        <v>1.9460000000000002E-2</v>
      </c>
      <c r="L1677" s="56">
        <f t="shared" si="438"/>
        <v>1.9460000000000002E-2</v>
      </c>
      <c r="M1677" s="57" t="s">
        <v>7</v>
      </c>
      <c r="N1677" s="56">
        <f t="shared" si="439"/>
        <v>0</v>
      </c>
      <c r="Y1677" s="56">
        <f t="shared" si="440"/>
        <v>0</v>
      </c>
      <c r="Z1677" s="56">
        <f t="shared" si="441"/>
        <v>0</v>
      </c>
      <c r="AA1677" s="56">
        <f t="shared" si="442"/>
        <v>0</v>
      </c>
      <c r="AC1677" s="58">
        <v>21</v>
      </c>
      <c r="AD1677" s="58">
        <f t="shared" si="443"/>
        <v>0</v>
      </c>
      <c r="AE1677" s="58">
        <f t="shared" si="444"/>
        <v>0</v>
      </c>
      <c r="AL1677" s="58">
        <f t="shared" si="445"/>
        <v>0</v>
      </c>
      <c r="AM1677" s="58">
        <f t="shared" si="446"/>
        <v>0</v>
      </c>
      <c r="AN1677" s="59" t="s">
        <v>1623</v>
      </c>
      <c r="AO1677" s="59" t="s">
        <v>1634</v>
      </c>
      <c r="AP1677" s="47" t="s">
        <v>1646</v>
      </c>
    </row>
    <row r="1678" spans="1:42" x14ac:dyDescent="0.2">
      <c r="A1678" s="55" t="s">
        <v>859</v>
      </c>
      <c r="B1678" s="55" t="s">
        <v>1180</v>
      </c>
      <c r="C1678" s="55" t="s">
        <v>1240</v>
      </c>
      <c r="D1678" s="55" t="s">
        <v>1346</v>
      </c>
      <c r="E1678" s="55" t="s">
        <v>1574</v>
      </c>
      <c r="F1678" s="56">
        <v>16.8</v>
      </c>
      <c r="G1678" s="56">
        <v>0</v>
      </c>
      <c r="H1678" s="56">
        <f t="shared" si="435"/>
        <v>0</v>
      </c>
      <c r="I1678" s="56">
        <f t="shared" si="436"/>
        <v>0</v>
      </c>
      <c r="J1678" s="56">
        <f t="shared" si="437"/>
        <v>0</v>
      </c>
      <c r="K1678" s="56">
        <v>6.8000000000000005E-2</v>
      </c>
      <c r="L1678" s="56">
        <f t="shared" si="438"/>
        <v>1.1424000000000001</v>
      </c>
      <c r="M1678" s="57" t="s">
        <v>7</v>
      </c>
      <c r="N1678" s="56">
        <f t="shared" si="439"/>
        <v>0</v>
      </c>
      <c r="Y1678" s="56">
        <f t="shared" si="440"/>
        <v>0</v>
      </c>
      <c r="Z1678" s="56">
        <f t="shared" si="441"/>
        <v>0</v>
      </c>
      <c r="AA1678" s="56">
        <f t="shared" si="442"/>
        <v>0</v>
      </c>
      <c r="AC1678" s="58">
        <v>21</v>
      </c>
      <c r="AD1678" s="58">
        <f t="shared" si="443"/>
        <v>0</v>
      </c>
      <c r="AE1678" s="58">
        <f t="shared" si="444"/>
        <v>0</v>
      </c>
      <c r="AL1678" s="58">
        <f t="shared" si="445"/>
        <v>0</v>
      </c>
      <c r="AM1678" s="58">
        <f t="shared" si="446"/>
        <v>0</v>
      </c>
      <c r="AN1678" s="59" t="s">
        <v>1623</v>
      </c>
      <c r="AO1678" s="59" t="s">
        <v>1634</v>
      </c>
      <c r="AP1678" s="47" t="s">
        <v>1646</v>
      </c>
    </row>
    <row r="1679" spans="1:42" x14ac:dyDescent="0.2">
      <c r="A1679" s="52"/>
      <c r="B1679" s="53" t="s">
        <v>1180</v>
      </c>
      <c r="C1679" s="53" t="s">
        <v>1243</v>
      </c>
      <c r="D1679" s="248" t="s">
        <v>1349</v>
      </c>
      <c r="E1679" s="249"/>
      <c r="F1679" s="249"/>
      <c r="G1679" s="249"/>
      <c r="H1679" s="54">
        <f>SUM(H1680:H1680)</f>
        <v>0</v>
      </c>
      <c r="I1679" s="54">
        <f>SUM(I1680:I1680)</f>
        <v>0</v>
      </c>
      <c r="J1679" s="54">
        <f>H1679+I1679</f>
        <v>0</v>
      </c>
      <c r="K1679" s="47"/>
      <c r="L1679" s="54">
        <f>SUM(L1680:L1680)</f>
        <v>0</v>
      </c>
      <c r="O1679" s="54">
        <f>IF(P1679="PR",J1679,SUM(N1680:N1680))</f>
        <v>0</v>
      </c>
      <c r="P1679" s="47" t="s">
        <v>1603</v>
      </c>
      <c r="Q1679" s="54">
        <f>IF(P1679="HS",H1679,0)</f>
        <v>0</v>
      </c>
      <c r="R1679" s="54">
        <f>IF(P1679="HS",I1679-O1679,0)</f>
        <v>0</v>
      </c>
      <c r="S1679" s="54">
        <f>IF(P1679="PS",H1679,0)</f>
        <v>0</v>
      </c>
      <c r="T1679" s="54">
        <f>IF(P1679="PS",I1679-O1679,0)</f>
        <v>0</v>
      </c>
      <c r="U1679" s="54">
        <f>IF(P1679="MP",H1679,0)</f>
        <v>0</v>
      </c>
      <c r="V1679" s="54">
        <f>IF(P1679="MP",I1679-O1679,0)</f>
        <v>0</v>
      </c>
      <c r="W1679" s="54">
        <f>IF(P1679="OM",H1679,0)</f>
        <v>0</v>
      </c>
      <c r="X1679" s="47" t="s">
        <v>1180</v>
      </c>
      <c r="AH1679" s="54">
        <f>SUM(Y1680:Y1680)</f>
        <v>0</v>
      </c>
      <c r="AI1679" s="54">
        <f>SUM(Z1680:Z1680)</f>
        <v>0</v>
      </c>
      <c r="AJ1679" s="54">
        <f>SUM(AA1680:AA1680)</f>
        <v>0</v>
      </c>
    </row>
    <row r="1680" spans="1:42" x14ac:dyDescent="0.2">
      <c r="A1680" s="55" t="s">
        <v>860</v>
      </c>
      <c r="B1680" s="55" t="s">
        <v>1180</v>
      </c>
      <c r="C1680" s="55" t="s">
        <v>1244</v>
      </c>
      <c r="D1680" s="55" t="s">
        <v>1350</v>
      </c>
      <c r="E1680" s="55" t="s">
        <v>1575</v>
      </c>
      <c r="F1680" s="56">
        <v>0.52</v>
      </c>
      <c r="G1680" s="56">
        <v>0</v>
      </c>
      <c r="H1680" s="56">
        <f>ROUND(F1680*AD1680,2)</f>
        <v>0</v>
      </c>
      <c r="I1680" s="56">
        <f>J1680-H1680</f>
        <v>0</v>
      </c>
      <c r="J1680" s="56">
        <f>ROUND(F1680*G1680,2)</f>
        <v>0</v>
      </c>
      <c r="K1680" s="56">
        <v>0</v>
      </c>
      <c r="L1680" s="56">
        <f>F1680*K1680</f>
        <v>0</v>
      </c>
      <c r="M1680" s="57" t="s">
        <v>11</v>
      </c>
      <c r="N1680" s="56">
        <f>IF(M1680="5",I1680,0)</f>
        <v>0</v>
      </c>
      <c r="Y1680" s="56">
        <f>IF(AC1680=0,J1680,0)</f>
        <v>0</v>
      </c>
      <c r="Z1680" s="56">
        <f>IF(AC1680=15,J1680,0)</f>
        <v>0</v>
      </c>
      <c r="AA1680" s="56">
        <f>IF(AC1680=21,J1680,0)</f>
        <v>0</v>
      </c>
      <c r="AC1680" s="58">
        <v>21</v>
      </c>
      <c r="AD1680" s="58">
        <f>G1680*0</f>
        <v>0</v>
      </c>
      <c r="AE1680" s="58">
        <f>G1680*(1-0)</f>
        <v>0</v>
      </c>
      <c r="AL1680" s="58">
        <f>F1680*AD1680</f>
        <v>0</v>
      </c>
      <c r="AM1680" s="58">
        <f>F1680*AE1680</f>
        <v>0</v>
      </c>
      <c r="AN1680" s="59" t="s">
        <v>1624</v>
      </c>
      <c r="AO1680" s="59" t="s">
        <v>1634</v>
      </c>
      <c r="AP1680" s="47" t="s">
        <v>1646</v>
      </c>
    </row>
    <row r="1681" spans="1:42" x14ac:dyDescent="0.2">
      <c r="D1681" s="60" t="s">
        <v>1499</v>
      </c>
      <c r="F1681" s="61">
        <v>0.52</v>
      </c>
      <c r="H1681" s="33">
        <f>ROUND(F1681*AD1681,2)</f>
        <v>0</v>
      </c>
      <c r="I1681" s="33">
        <f>J1681-H1681</f>
        <v>0</v>
      </c>
      <c r="J1681" s="33">
        <f>ROUND(F1681*G1681,2)</f>
        <v>0</v>
      </c>
      <c r="AD1681" s="33">
        <f>G1681*0</f>
        <v>0</v>
      </c>
      <c r="AE1681" s="33">
        <f>G1681*(1-0)</f>
        <v>0</v>
      </c>
      <c r="AL1681" s="33">
        <f>F1681*AD1681</f>
        <v>0</v>
      </c>
      <c r="AM1681" s="33">
        <f>F1681*AE1681</f>
        <v>0</v>
      </c>
    </row>
    <row r="1682" spans="1:42" x14ac:dyDescent="0.2">
      <c r="A1682" s="52"/>
      <c r="B1682" s="53" t="s">
        <v>1180</v>
      </c>
      <c r="C1682" s="53" t="s">
        <v>1245</v>
      </c>
      <c r="D1682" s="248" t="s">
        <v>1352</v>
      </c>
      <c r="E1682" s="249"/>
      <c r="F1682" s="249"/>
      <c r="G1682" s="249"/>
      <c r="H1682" s="54">
        <f>SUM(H1683:H1683)</f>
        <v>0</v>
      </c>
      <c r="I1682" s="54">
        <f>SUM(I1683:I1683)</f>
        <v>0</v>
      </c>
      <c r="J1682" s="54">
        <f>H1682+I1682</f>
        <v>0</v>
      </c>
      <c r="K1682" s="47"/>
      <c r="L1682" s="54">
        <f>SUM(L1683:L1683)</f>
        <v>0</v>
      </c>
      <c r="O1682" s="54">
        <f>IF(P1682="PR",J1682,SUM(N1683:N1683))</f>
        <v>0</v>
      </c>
      <c r="P1682" s="47" t="s">
        <v>1604</v>
      </c>
      <c r="Q1682" s="54">
        <f>IF(P1682="HS",H1682,0)</f>
        <v>0</v>
      </c>
      <c r="R1682" s="54">
        <f>IF(P1682="HS",I1682-O1682,0)</f>
        <v>0</v>
      </c>
      <c r="S1682" s="54">
        <f>IF(P1682="PS",H1682,0)</f>
        <v>0</v>
      </c>
      <c r="T1682" s="54">
        <f>IF(P1682="PS",I1682-O1682,0)</f>
        <v>0</v>
      </c>
      <c r="U1682" s="54">
        <f>IF(P1682="MP",H1682,0)</f>
        <v>0</v>
      </c>
      <c r="V1682" s="54">
        <f>IF(P1682="MP",I1682-O1682,0)</f>
        <v>0</v>
      </c>
      <c r="W1682" s="54">
        <f>IF(P1682="OM",H1682,0)</f>
        <v>0</v>
      </c>
      <c r="X1682" s="47" t="s">
        <v>1180</v>
      </c>
      <c r="AH1682" s="54">
        <f>SUM(Y1683:Y1683)</f>
        <v>0</v>
      </c>
      <c r="AI1682" s="54">
        <f>SUM(Z1683:Z1683)</f>
        <v>0</v>
      </c>
      <c r="AJ1682" s="54">
        <f>SUM(AA1683:AA1683)</f>
        <v>0</v>
      </c>
    </row>
    <row r="1683" spans="1:42" x14ac:dyDescent="0.2">
      <c r="A1683" s="55" t="s">
        <v>861</v>
      </c>
      <c r="B1683" s="55" t="s">
        <v>1180</v>
      </c>
      <c r="C1683" s="55"/>
      <c r="D1683" s="55" t="s">
        <v>1352</v>
      </c>
      <c r="E1683" s="55"/>
      <c r="F1683" s="56">
        <v>1</v>
      </c>
      <c r="G1683" s="56">
        <v>0</v>
      </c>
      <c r="H1683" s="56">
        <f>ROUND(F1683*AD1683,2)</f>
        <v>0</v>
      </c>
      <c r="I1683" s="56">
        <f>J1683-H1683</f>
        <v>0</v>
      </c>
      <c r="J1683" s="56">
        <f>ROUND(F1683*G1683,2)</f>
        <v>0</v>
      </c>
      <c r="K1683" s="56">
        <v>0</v>
      </c>
      <c r="L1683" s="56">
        <f>F1683*K1683</f>
        <v>0</v>
      </c>
      <c r="M1683" s="57" t="s">
        <v>8</v>
      </c>
      <c r="N1683" s="56">
        <f>IF(M1683="5",I1683,0)</f>
        <v>0</v>
      </c>
      <c r="Y1683" s="56">
        <f>IF(AC1683=0,J1683,0)</f>
        <v>0</v>
      </c>
      <c r="Z1683" s="56">
        <f>IF(AC1683=15,J1683,0)</f>
        <v>0</v>
      </c>
      <c r="AA1683" s="56">
        <f>IF(AC1683=21,J1683,0)</f>
        <v>0</v>
      </c>
      <c r="AC1683" s="58">
        <v>21</v>
      </c>
      <c r="AD1683" s="58">
        <f>G1683*0</f>
        <v>0</v>
      </c>
      <c r="AE1683" s="58">
        <f>G1683*(1-0)</f>
        <v>0</v>
      </c>
      <c r="AL1683" s="58">
        <f>F1683*AD1683</f>
        <v>0</v>
      </c>
      <c r="AM1683" s="58">
        <f>F1683*AE1683</f>
        <v>0</v>
      </c>
      <c r="AN1683" s="59" t="s">
        <v>1625</v>
      </c>
      <c r="AO1683" s="59" t="s">
        <v>1634</v>
      </c>
      <c r="AP1683" s="47" t="s">
        <v>1646</v>
      </c>
    </row>
    <row r="1684" spans="1:42" x14ac:dyDescent="0.2">
      <c r="A1684" s="52"/>
      <c r="B1684" s="53" t="s">
        <v>1180</v>
      </c>
      <c r="C1684" s="53" t="s">
        <v>1246</v>
      </c>
      <c r="D1684" s="248" t="s">
        <v>1353</v>
      </c>
      <c r="E1684" s="249"/>
      <c r="F1684" s="249"/>
      <c r="G1684" s="249"/>
      <c r="H1684" s="54">
        <f>SUM(H1685:H1690)</f>
        <v>0</v>
      </c>
      <c r="I1684" s="54">
        <f>SUM(I1685:I1690)</f>
        <v>0</v>
      </c>
      <c r="J1684" s="54">
        <f>H1684+I1684</f>
        <v>0</v>
      </c>
      <c r="K1684" s="47"/>
      <c r="L1684" s="54">
        <f>SUM(L1685:L1690)</f>
        <v>0</v>
      </c>
      <c r="O1684" s="54">
        <f>IF(P1684="PR",J1684,SUM(N1685:N1690))</f>
        <v>0</v>
      </c>
      <c r="P1684" s="47" t="s">
        <v>1603</v>
      </c>
      <c r="Q1684" s="54">
        <f>IF(P1684="HS",H1684,0)</f>
        <v>0</v>
      </c>
      <c r="R1684" s="54">
        <f>IF(P1684="HS",I1684-O1684,0)</f>
        <v>0</v>
      </c>
      <c r="S1684" s="54">
        <f>IF(P1684="PS",H1684,0)</f>
        <v>0</v>
      </c>
      <c r="T1684" s="54">
        <f>IF(P1684="PS",I1684-O1684,0)</f>
        <v>0</v>
      </c>
      <c r="U1684" s="54">
        <f>IF(P1684="MP",H1684,0)</f>
        <v>0</v>
      </c>
      <c r="V1684" s="54">
        <f>IF(P1684="MP",I1684-O1684,0)</f>
        <v>0</v>
      </c>
      <c r="W1684" s="54">
        <f>IF(P1684="OM",H1684,0)</f>
        <v>0</v>
      </c>
      <c r="X1684" s="47" t="s">
        <v>1180</v>
      </c>
      <c r="AH1684" s="54">
        <f>SUM(Y1685:Y1690)</f>
        <v>0</v>
      </c>
      <c r="AI1684" s="54">
        <f>SUM(Z1685:Z1690)</f>
        <v>0</v>
      </c>
      <c r="AJ1684" s="54">
        <f>SUM(AA1685:AA1690)</f>
        <v>0</v>
      </c>
    </row>
    <row r="1685" spans="1:42" x14ac:dyDescent="0.2">
      <c r="A1685" s="55" t="s">
        <v>862</v>
      </c>
      <c r="B1685" s="55" t="s">
        <v>1180</v>
      </c>
      <c r="C1685" s="55" t="s">
        <v>1247</v>
      </c>
      <c r="D1685" s="55" t="s">
        <v>1354</v>
      </c>
      <c r="E1685" s="55" t="s">
        <v>1575</v>
      </c>
      <c r="F1685" s="56">
        <v>1.29</v>
      </c>
      <c r="G1685" s="56">
        <v>0</v>
      </c>
      <c r="H1685" s="56">
        <f t="shared" ref="H1685:H1690" si="447">ROUND(F1685*AD1685,2)</f>
        <v>0</v>
      </c>
      <c r="I1685" s="56">
        <f t="shared" ref="I1685:I1690" si="448">J1685-H1685</f>
        <v>0</v>
      </c>
      <c r="J1685" s="56">
        <f t="shared" ref="J1685:J1690" si="449">ROUND(F1685*G1685,2)</f>
        <v>0</v>
      </c>
      <c r="K1685" s="56">
        <v>0</v>
      </c>
      <c r="L1685" s="56">
        <f t="shared" ref="L1685:L1690" si="450">F1685*K1685</f>
        <v>0</v>
      </c>
      <c r="M1685" s="57" t="s">
        <v>11</v>
      </c>
      <c r="N1685" s="56">
        <f t="shared" ref="N1685:N1690" si="451">IF(M1685="5",I1685,0)</f>
        <v>0</v>
      </c>
      <c r="Y1685" s="56">
        <f t="shared" ref="Y1685:Y1690" si="452">IF(AC1685=0,J1685,0)</f>
        <v>0</v>
      </c>
      <c r="Z1685" s="56">
        <f t="shared" ref="Z1685:Z1690" si="453">IF(AC1685=15,J1685,0)</f>
        <v>0</v>
      </c>
      <c r="AA1685" s="56">
        <f t="shared" ref="AA1685:AA1690" si="454">IF(AC1685=21,J1685,0)</f>
        <v>0</v>
      </c>
      <c r="AC1685" s="58">
        <v>21</v>
      </c>
      <c r="AD1685" s="58">
        <f t="shared" ref="AD1685:AD1690" si="455">G1685*0</f>
        <v>0</v>
      </c>
      <c r="AE1685" s="58">
        <f t="shared" ref="AE1685:AE1690" si="456">G1685*(1-0)</f>
        <v>0</v>
      </c>
      <c r="AL1685" s="58">
        <f t="shared" ref="AL1685:AL1690" si="457">F1685*AD1685</f>
        <v>0</v>
      </c>
      <c r="AM1685" s="58">
        <f t="shared" ref="AM1685:AM1690" si="458">F1685*AE1685</f>
        <v>0</v>
      </c>
      <c r="AN1685" s="59" t="s">
        <v>1626</v>
      </c>
      <c r="AO1685" s="59" t="s">
        <v>1634</v>
      </c>
      <c r="AP1685" s="47" t="s">
        <v>1646</v>
      </c>
    </row>
    <row r="1686" spans="1:42" x14ac:dyDescent="0.2">
      <c r="A1686" s="55" t="s">
        <v>863</v>
      </c>
      <c r="B1686" s="55" t="s">
        <v>1180</v>
      </c>
      <c r="C1686" s="55" t="s">
        <v>1248</v>
      </c>
      <c r="D1686" s="55" t="s">
        <v>1355</v>
      </c>
      <c r="E1686" s="55" t="s">
        <v>1575</v>
      </c>
      <c r="F1686" s="56">
        <v>1.29</v>
      </c>
      <c r="G1686" s="56">
        <v>0</v>
      </c>
      <c r="H1686" s="56">
        <f t="shared" si="447"/>
        <v>0</v>
      </c>
      <c r="I1686" s="56">
        <f t="shared" si="448"/>
        <v>0</v>
      </c>
      <c r="J1686" s="56">
        <f t="shared" si="449"/>
        <v>0</v>
      </c>
      <c r="K1686" s="56">
        <v>0</v>
      </c>
      <c r="L1686" s="56">
        <f t="shared" si="450"/>
        <v>0</v>
      </c>
      <c r="M1686" s="57" t="s">
        <v>11</v>
      </c>
      <c r="N1686" s="56">
        <f t="shared" si="451"/>
        <v>0</v>
      </c>
      <c r="Y1686" s="56">
        <f t="shared" si="452"/>
        <v>0</v>
      </c>
      <c r="Z1686" s="56">
        <f t="shared" si="453"/>
        <v>0</v>
      </c>
      <c r="AA1686" s="56">
        <f t="shared" si="454"/>
        <v>0</v>
      </c>
      <c r="AC1686" s="58">
        <v>21</v>
      </c>
      <c r="AD1686" s="58">
        <f t="shared" si="455"/>
        <v>0</v>
      </c>
      <c r="AE1686" s="58">
        <f t="shared" si="456"/>
        <v>0</v>
      </c>
      <c r="AL1686" s="58">
        <f t="shared" si="457"/>
        <v>0</v>
      </c>
      <c r="AM1686" s="58">
        <f t="shared" si="458"/>
        <v>0</v>
      </c>
      <c r="AN1686" s="59" t="s">
        <v>1626</v>
      </c>
      <c r="AO1686" s="59" t="s">
        <v>1634</v>
      </c>
      <c r="AP1686" s="47" t="s">
        <v>1646</v>
      </c>
    </row>
    <row r="1687" spans="1:42" x14ac:dyDescent="0.2">
      <c r="A1687" s="55" t="s">
        <v>864</v>
      </c>
      <c r="B1687" s="55" t="s">
        <v>1180</v>
      </c>
      <c r="C1687" s="55" t="s">
        <v>1249</v>
      </c>
      <c r="D1687" s="55" t="s">
        <v>1356</v>
      </c>
      <c r="E1687" s="55" t="s">
        <v>1575</v>
      </c>
      <c r="F1687" s="56">
        <v>1.29</v>
      </c>
      <c r="G1687" s="56">
        <v>0</v>
      </c>
      <c r="H1687" s="56">
        <f t="shared" si="447"/>
        <v>0</v>
      </c>
      <c r="I1687" s="56">
        <f t="shared" si="448"/>
        <v>0</v>
      </c>
      <c r="J1687" s="56">
        <f t="shared" si="449"/>
        <v>0</v>
      </c>
      <c r="K1687" s="56">
        <v>0</v>
      </c>
      <c r="L1687" s="56">
        <f t="shared" si="450"/>
        <v>0</v>
      </c>
      <c r="M1687" s="57" t="s">
        <v>11</v>
      </c>
      <c r="N1687" s="56">
        <f t="shared" si="451"/>
        <v>0</v>
      </c>
      <c r="Y1687" s="56">
        <f t="shared" si="452"/>
        <v>0</v>
      </c>
      <c r="Z1687" s="56">
        <f t="shared" si="453"/>
        <v>0</v>
      </c>
      <c r="AA1687" s="56">
        <f t="shared" si="454"/>
        <v>0</v>
      </c>
      <c r="AC1687" s="58">
        <v>21</v>
      </c>
      <c r="AD1687" s="58">
        <f t="shared" si="455"/>
        <v>0</v>
      </c>
      <c r="AE1687" s="58">
        <f t="shared" si="456"/>
        <v>0</v>
      </c>
      <c r="AL1687" s="58">
        <f t="shared" si="457"/>
        <v>0</v>
      </c>
      <c r="AM1687" s="58">
        <f t="shared" si="458"/>
        <v>0</v>
      </c>
      <c r="AN1687" s="59" t="s">
        <v>1626</v>
      </c>
      <c r="AO1687" s="59" t="s">
        <v>1634</v>
      </c>
      <c r="AP1687" s="47" t="s">
        <v>1646</v>
      </c>
    </row>
    <row r="1688" spans="1:42" x14ac:dyDescent="0.2">
      <c r="A1688" s="55" t="s">
        <v>865</v>
      </c>
      <c r="B1688" s="55" t="s">
        <v>1180</v>
      </c>
      <c r="C1688" s="55" t="s">
        <v>1250</v>
      </c>
      <c r="D1688" s="55" t="s">
        <v>1357</v>
      </c>
      <c r="E1688" s="55" t="s">
        <v>1575</v>
      </c>
      <c r="F1688" s="56">
        <v>1.29</v>
      </c>
      <c r="G1688" s="56">
        <v>0</v>
      </c>
      <c r="H1688" s="56">
        <f t="shared" si="447"/>
        <v>0</v>
      </c>
      <c r="I1688" s="56">
        <f t="shared" si="448"/>
        <v>0</v>
      </c>
      <c r="J1688" s="56">
        <f t="shared" si="449"/>
        <v>0</v>
      </c>
      <c r="K1688" s="56">
        <v>0</v>
      </c>
      <c r="L1688" s="56">
        <f t="shared" si="450"/>
        <v>0</v>
      </c>
      <c r="M1688" s="57" t="s">
        <v>11</v>
      </c>
      <c r="N1688" s="56">
        <f t="shared" si="451"/>
        <v>0</v>
      </c>
      <c r="Y1688" s="56">
        <f t="shared" si="452"/>
        <v>0</v>
      </c>
      <c r="Z1688" s="56">
        <f t="shared" si="453"/>
        <v>0</v>
      </c>
      <c r="AA1688" s="56">
        <f t="shared" si="454"/>
        <v>0</v>
      </c>
      <c r="AC1688" s="58">
        <v>21</v>
      </c>
      <c r="AD1688" s="58">
        <f t="shared" si="455"/>
        <v>0</v>
      </c>
      <c r="AE1688" s="58">
        <f t="shared" si="456"/>
        <v>0</v>
      </c>
      <c r="AL1688" s="58">
        <f t="shared" si="457"/>
        <v>0</v>
      </c>
      <c r="AM1688" s="58">
        <f t="shared" si="458"/>
        <v>0</v>
      </c>
      <c r="AN1688" s="59" t="s">
        <v>1626</v>
      </c>
      <c r="AO1688" s="59" t="s">
        <v>1634</v>
      </c>
      <c r="AP1688" s="47" t="s">
        <v>1646</v>
      </c>
    </row>
    <row r="1689" spans="1:42" x14ac:dyDescent="0.2">
      <c r="A1689" s="55" t="s">
        <v>866</v>
      </c>
      <c r="B1689" s="55" t="s">
        <v>1180</v>
      </c>
      <c r="C1689" s="55" t="s">
        <v>1251</v>
      </c>
      <c r="D1689" s="55" t="s">
        <v>1358</v>
      </c>
      <c r="E1689" s="55" t="s">
        <v>1575</v>
      </c>
      <c r="F1689" s="56">
        <v>1.29</v>
      </c>
      <c r="G1689" s="56">
        <v>0</v>
      </c>
      <c r="H1689" s="56">
        <f t="shared" si="447"/>
        <v>0</v>
      </c>
      <c r="I1689" s="56">
        <f t="shared" si="448"/>
        <v>0</v>
      </c>
      <c r="J1689" s="56">
        <f t="shared" si="449"/>
        <v>0</v>
      </c>
      <c r="K1689" s="56">
        <v>0</v>
      </c>
      <c r="L1689" s="56">
        <f t="shared" si="450"/>
        <v>0</v>
      </c>
      <c r="M1689" s="57" t="s">
        <v>11</v>
      </c>
      <c r="N1689" s="56">
        <f t="shared" si="451"/>
        <v>0</v>
      </c>
      <c r="Y1689" s="56">
        <f t="shared" si="452"/>
        <v>0</v>
      </c>
      <c r="Z1689" s="56">
        <f t="shared" si="453"/>
        <v>0</v>
      </c>
      <c r="AA1689" s="56">
        <f t="shared" si="454"/>
        <v>0</v>
      </c>
      <c r="AC1689" s="58">
        <v>21</v>
      </c>
      <c r="AD1689" s="58">
        <f t="shared" si="455"/>
        <v>0</v>
      </c>
      <c r="AE1689" s="58">
        <f t="shared" si="456"/>
        <v>0</v>
      </c>
      <c r="AL1689" s="58">
        <f t="shared" si="457"/>
        <v>0</v>
      </c>
      <c r="AM1689" s="58">
        <f t="shared" si="458"/>
        <v>0</v>
      </c>
      <c r="AN1689" s="59" t="s">
        <v>1626</v>
      </c>
      <c r="AO1689" s="59" t="s">
        <v>1634</v>
      </c>
      <c r="AP1689" s="47" t="s">
        <v>1646</v>
      </c>
    </row>
    <row r="1690" spans="1:42" x14ac:dyDescent="0.2">
      <c r="A1690" s="55" t="s">
        <v>867</v>
      </c>
      <c r="B1690" s="55" t="s">
        <v>1180</v>
      </c>
      <c r="C1690" s="55" t="s">
        <v>1252</v>
      </c>
      <c r="D1690" s="55" t="s">
        <v>1359</v>
      </c>
      <c r="E1690" s="55" t="s">
        <v>1575</v>
      </c>
      <c r="F1690" s="56">
        <v>1.29</v>
      </c>
      <c r="G1690" s="56">
        <v>0</v>
      </c>
      <c r="H1690" s="56">
        <f t="shared" si="447"/>
        <v>0</v>
      </c>
      <c r="I1690" s="56">
        <f t="shared" si="448"/>
        <v>0</v>
      </c>
      <c r="J1690" s="56">
        <f t="shared" si="449"/>
        <v>0</v>
      </c>
      <c r="K1690" s="56">
        <v>0</v>
      </c>
      <c r="L1690" s="56">
        <f t="shared" si="450"/>
        <v>0</v>
      </c>
      <c r="M1690" s="57" t="s">
        <v>11</v>
      </c>
      <c r="N1690" s="56">
        <f t="shared" si="451"/>
        <v>0</v>
      </c>
      <c r="Y1690" s="56">
        <f t="shared" si="452"/>
        <v>0</v>
      </c>
      <c r="Z1690" s="56">
        <f t="shared" si="453"/>
        <v>0</v>
      </c>
      <c r="AA1690" s="56">
        <f t="shared" si="454"/>
        <v>0</v>
      </c>
      <c r="AC1690" s="58">
        <v>21</v>
      </c>
      <c r="AD1690" s="58">
        <f t="shared" si="455"/>
        <v>0</v>
      </c>
      <c r="AE1690" s="58">
        <f t="shared" si="456"/>
        <v>0</v>
      </c>
      <c r="AL1690" s="58">
        <f t="shared" si="457"/>
        <v>0</v>
      </c>
      <c r="AM1690" s="58">
        <f t="shared" si="458"/>
        <v>0</v>
      </c>
      <c r="AN1690" s="59" t="s">
        <v>1626</v>
      </c>
      <c r="AO1690" s="59" t="s">
        <v>1634</v>
      </c>
      <c r="AP1690" s="47" t="s">
        <v>1646</v>
      </c>
    </row>
    <row r="1691" spans="1:42" x14ac:dyDescent="0.2">
      <c r="A1691" s="52"/>
      <c r="B1691" s="53" t="s">
        <v>1181</v>
      </c>
      <c r="C1691" s="53"/>
      <c r="D1691" s="248" t="s">
        <v>1509</v>
      </c>
      <c r="E1691" s="249"/>
      <c r="F1691" s="249"/>
      <c r="G1691" s="249"/>
      <c r="H1691" s="54">
        <f>H1692+H1695+H1698+H1709+H1722+H1725+H1757+H1767+H1791+H1796+H1807+H1815+H1823+H1826+H1828</f>
        <v>0</v>
      </c>
      <c r="I1691" s="54">
        <f>I1692+I1695+I1698+I1709+I1722+I1725+I1757+I1767+I1791+I1796+I1807+I1815+I1823+I1826+I1828</f>
        <v>0</v>
      </c>
      <c r="J1691" s="54">
        <f>H1691+I1691</f>
        <v>0</v>
      </c>
      <c r="K1691" s="47"/>
      <c r="L1691" s="54">
        <f>L1692+L1695+L1698+L1709+L1722+L1725+L1757+L1767+L1791+L1796+L1807+L1815+L1823+L1826+L1828</f>
        <v>3.3981645999999999</v>
      </c>
    </row>
    <row r="1692" spans="1:42" x14ac:dyDescent="0.2">
      <c r="A1692" s="52"/>
      <c r="B1692" s="53" t="s">
        <v>1181</v>
      </c>
      <c r="C1692" s="53" t="s">
        <v>39</v>
      </c>
      <c r="D1692" s="248" t="s">
        <v>1280</v>
      </c>
      <c r="E1692" s="249"/>
      <c r="F1692" s="249"/>
      <c r="G1692" s="249"/>
      <c r="H1692" s="54">
        <f>SUM(H1693:H1693)</f>
        <v>0</v>
      </c>
      <c r="I1692" s="54">
        <f>SUM(I1693:I1693)</f>
        <v>0</v>
      </c>
      <c r="J1692" s="54">
        <f>H1692+I1692</f>
        <v>0</v>
      </c>
      <c r="K1692" s="47"/>
      <c r="L1692" s="54">
        <f>SUM(L1693:L1693)</f>
        <v>0.150865</v>
      </c>
      <c r="O1692" s="54">
        <f>IF(P1692="PR",J1692,SUM(N1693:N1693))</f>
        <v>0</v>
      </c>
      <c r="P1692" s="47" t="s">
        <v>1601</v>
      </c>
      <c r="Q1692" s="54">
        <f>IF(P1692="HS",H1692,0)</f>
        <v>0</v>
      </c>
      <c r="R1692" s="54">
        <f>IF(P1692="HS",I1692-O1692,0)</f>
        <v>0</v>
      </c>
      <c r="S1692" s="54">
        <f>IF(P1692="PS",H1692,0)</f>
        <v>0</v>
      </c>
      <c r="T1692" s="54">
        <f>IF(P1692="PS",I1692-O1692,0)</f>
        <v>0</v>
      </c>
      <c r="U1692" s="54">
        <f>IF(P1692="MP",H1692,0)</f>
        <v>0</v>
      </c>
      <c r="V1692" s="54">
        <f>IF(P1692="MP",I1692-O1692,0)</f>
        <v>0</v>
      </c>
      <c r="W1692" s="54">
        <f>IF(P1692="OM",H1692,0)</f>
        <v>0</v>
      </c>
      <c r="X1692" s="47" t="s">
        <v>1181</v>
      </c>
      <c r="AH1692" s="54">
        <f>SUM(Y1693:Y1693)</f>
        <v>0</v>
      </c>
      <c r="AI1692" s="54">
        <f>SUM(Z1693:Z1693)</f>
        <v>0</v>
      </c>
      <c r="AJ1692" s="54">
        <f>SUM(AA1693:AA1693)</f>
        <v>0</v>
      </c>
    </row>
    <row r="1693" spans="1:42" x14ac:dyDescent="0.2">
      <c r="A1693" s="55" t="s">
        <v>868</v>
      </c>
      <c r="B1693" s="55" t="s">
        <v>1181</v>
      </c>
      <c r="C1693" s="55" t="s">
        <v>1186</v>
      </c>
      <c r="D1693" s="55" t="s">
        <v>1712</v>
      </c>
      <c r="E1693" s="55" t="s">
        <v>1574</v>
      </c>
      <c r="F1693" s="56">
        <v>1.43</v>
      </c>
      <c r="G1693" s="56">
        <v>0</v>
      </c>
      <c r="H1693" s="56">
        <f>ROUND(F1693*AD1693,2)</f>
        <v>0</v>
      </c>
      <c r="I1693" s="56">
        <f>J1693-H1693</f>
        <v>0</v>
      </c>
      <c r="J1693" s="56">
        <f>ROUND(F1693*G1693,2)</f>
        <v>0</v>
      </c>
      <c r="K1693" s="56">
        <v>0.1055</v>
      </c>
      <c r="L1693" s="56">
        <f>F1693*K1693</f>
        <v>0.150865</v>
      </c>
      <c r="M1693" s="57" t="s">
        <v>7</v>
      </c>
      <c r="N1693" s="56">
        <f>IF(M1693="5",I1693,0)</f>
        <v>0</v>
      </c>
      <c r="Y1693" s="56">
        <f>IF(AC1693=0,J1693,0)</f>
        <v>0</v>
      </c>
      <c r="Z1693" s="56">
        <f>IF(AC1693=15,J1693,0)</f>
        <v>0</v>
      </c>
      <c r="AA1693" s="56">
        <f>IF(AC1693=21,J1693,0)</f>
        <v>0</v>
      </c>
      <c r="AC1693" s="58">
        <v>21</v>
      </c>
      <c r="AD1693" s="58">
        <f>G1693*0.853314527503526</f>
        <v>0</v>
      </c>
      <c r="AE1693" s="58">
        <f>G1693*(1-0.853314527503526)</f>
        <v>0</v>
      </c>
      <c r="AL1693" s="58">
        <f>F1693*AD1693</f>
        <v>0</v>
      </c>
      <c r="AM1693" s="58">
        <f>F1693*AE1693</f>
        <v>0</v>
      </c>
      <c r="AN1693" s="59" t="s">
        <v>1612</v>
      </c>
      <c r="AO1693" s="59" t="s">
        <v>1628</v>
      </c>
      <c r="AP1693" s="47" t="s">
        <v>1647</v>
      </c>
    </row>
    <row r="1694" spans="1:42" x14ac:dyDescent="0.2">
      <c r="D1694" s="60" t="s">
        <v>1468</v>
      </c>
      <c r="F1694" s="61">
        <v>1.43</v>
      </c>
    </row>
    <row r="1695" spans="1:42" x14ac:dyDescent="0.2">
      <c r="A1695" s="52"/>
      <c r="B1695" s="53" t="s">
        <v>1181</v>
      </c>
      <c r="C1695" s="53" t="s">
        <v>43</v>
      </c>
      <c r="D1695" s="248" t="s">
        <v>1282</v>
      </c>
      <c r="E1695" s="249"/>
      <c r="F1695" s="249"/>
      <c r="G1695" s="249"/>
      <c r="H1695" s="54">
        <f>SUM(H1696:H1696)</f>
        <v>0</v>
      </c>
      <c r="I1695" s="54">
        <f>SUM(I1696:I1696)</f>
        <v>0</v>
      </c>
      <c r="J1695" s="54">
        <f>H1695+I1695</f>
        <v>0</v>
      </c>
      <c r="K1695" s="47"/>
      <c r="L1695" s="54">
        <f>SUM(L1696:L1696)</f>
        <v>0.10918199999999999</v>
      </c>
      <c r="O1695" s="54">
        <f>IF(P1695="PR",J1695,SUM(N1696:N1696))</f>
        <v>0</v>
      </c>
      <c r="P1695" s="47" t="s">
        <v>1601</v>
      </c>
      <c r="Q1695" s="54">
        <f>IF(P1695="HS",H1695,0)</f>
        <v>0</v>
      </c>
      <c r="R1695" s="54">
        <f>IF(P1695="HS",I1695-O1695,0)</f>
        <v>0</v>
      </c>
      <c r="S1695" s="54">
        <f>IF(P1695="PS",H1695,0)</f>
        <v>0</v>
      </c>
      <c r="T1695" s="54">
        <f>IF(P1695="PS",I1695-O1695,0)</f>
        <v>0</v>
      </c>
      <c r="U1695" s="54">
        <f>IF(P1695="MP",H1695,0)</f>
        <v>0</v>
      </c>
      <c r="V1695" s="54">
        <f>IF(P1695="MP",I1695-O1695,0)</f>
        <v>0</v>
      </c>
      <c r="W1695" s="54">
        <f>IF(P1695="OM",H1695,0)</f>
        <v>0</v>
      </c>
      <c r="X1695" s="47" t="s">
        <v>1181</v>
      </c>
      <c r="AH1695" s="54">
        <f>SUM(Y1696:Y1696)</f>
        <v>0</v>
      </c>
      <c r="AI1695" s="54">
        <f>SUM(Z1696:Z1696)</f>
        <v>0</v>
      </c>
      <c r="AJ1695" s="54">
        <f>SUM(AA1696:AA1696)</f>
        <v>0</v>
      </c>
    </row>
    <row r="1696" spans="1:42" x14ac:dyDescent="0.2">
      <c r="A1696" s="55" t="s">
        <v>869</v>
      </c>
      <c r="B1696" s="55" t="s">
        <v>1181</v>
      </c>
      <c r="C1696" s="55" t="s">
        <v>1188</v>
      </c>
      <c r="D1696" s="55" t="s">
        <v>1283</v>
      </c>
      <c r="E1696" s="55" t="s">
        <v>1574</v>
      </c>
      <c r="F1696" s="56">
        <v>5.87</v>
      </c>
      <c r="G1696" s="56">
        <v>0</v>
      </c>
      <c r="H1696" s="56">
        <f>ROUND(F1696*AD1696,2)</f>
        <v>0</v>
      </c>
      <c r="I1696" s="56">
        <f>J1696-H1696</f>
        <v>0</v>
      </c>
      <c r="J1696" s="56">
        <f>ROUND(F1696*G1696,2)</f>
        <v>0</v>
      </c>
      <c r="K1696" s="56">
        <v>1.8599999999999998E-2</v>
      </c>
      <c r="L1696" s="56">
        <f>F1696*K1696</f>
        <v>0.10918199999999999</v>
      </c>
      <c r="M1696" s="57" t="s">
        <v>7</v>
      </c>
      <c r="N1696" s="56">
        <f>IF(M1696="5",I1696,0)</f>
        <v>0</v>
      </c>
      <c r="Y1696" s="56">
        <f>IF(AC1696=0,J1696,0)</f>
        <v>0</v>
      </c>
      <c r="Z1696" s="56">
        <f>IF(AC1696=15,J1696,0)</f>
        <v>0</v>
      </c>
      <c r="AA1696" s="56">
        <f>IF(AC1696=21,J1696,0)</f>
        <v>0</v>
      </c>
      <c r="AC1696" s="58">
        <v>21</v>
      </c>
      <c r="AD1696" s="58">
        <f>G1696*0.563277249451353</f>
        <v>0</v>
      </c>
      <c r="AE1696" s="58">
        <f>G1696*(1-0.563277249451353)</f>
        <v>0</v>
      </c>
      <c r="AL1696" s="58">
        <f>F1696*AD1696</f>
        <v>0</v>
      </c>
      <c r="AM1696" s="58">
        <f>F1696*AE1696</f>
        <v>0</v>
      </c>
      <c r="AN1696" s="59" t="s">
        <v>1613</v>
      </c>
      <c r="AO1696" s="59" t="s">
        <v>1628</v>
      </c>
      <c r="AP1696" s="47" t="s">
        <v>1647</v>
      </c>
    </row>
    <row r="1697" spans="1:42" x14ac:dyDescent="0.2">
      <c r="D1697" s="60" t="s">
        <v>1510</v>
      </c>
      <c r="F1697" s="61">
        <v>5.87</v>
      </c>
    </row>
    <row r="1698" spans="1:42" x14ac:dyDescent="0.2">
      <c r="A1698" s="52"/>
      <c r="B1698" s="53" t="s">
        <v>1181</v>
      </c>
      <c r="C1698" s="53" t="s">
        <v>68</v>
      </c>
      <c r="D1698" s="248" t="s">
        <v>1285</v>
      </c>
      <c r="E1698" s="249"/>
      <c r="F1698" s="249"/>
      <c r="G1698" s="249"/>
      <c r="H1698" s="54">
        <f>SUM(H1699:H1707)</f>
        <v>0</v>
      </c>
      <c r="I1698" s="54">
        <f>SUM(I1699:I1707)</f>
        <v>0</v>
      </c>
      <c r="J1698" s="54">
        <f>H1698+I1698</f>
        <v>0</v>
      </c>
      <c r="K1698" s="47"/>
      <c r="L1698" s="54">
        <f>SUM(L1699:L1707)</f>
        <v>0.51961979999999997</v>
      </c>
      <c r="O1698" s="54">
        <f>IF(P1698="PR",J1698,SUM(N1699:N1707))</f>
        <v>0</v>
      </c>
      <c r="P1698" s="47" t="s">
        <v>1601</v>
      </c>
      <c r="Q1698" s="54">
        <f>IF(P1698="HS",H1698,0)</f>
        <v>0</v>
      </c>
      <c r="R1698" s="54">
        <f>IF(P1698="HS",I1698-O1698,0)</f>
        <v>0</v>
      </c>
      <c r="S1698" s="54">
        <f>IF(P1698="PS",H1698,0)</f>
        <v>0</v>
      </c>
      <c r="T1698" s="54">
        <f>IF(P1698="PS",I1698-O1698,0)</f>
        <v>0</v>
      </c>
      <c r="U1698" s="54">
        <f>IF(P1698="MP",H1698,0)</f>
        <v>0</v>
      </c>
      <c r="V1698" s="54">
        <f>IF(P1698="MP",I1698-O1698,0)</f>
        <v>0</v>
      </c>
      <c r="W1698" s="54">
        <f>IF(P1698="OM",H1698,0)</f>
        <v>0</v>
      </c>
      <c r="X1698" s="47" t="s">
        <v>1181</v>
      </c>
      <c r="AH1698" s="54">
        <f>SUM(Y1699:Y1707)</f>
        <v>0</v>
      </c>
      <c r="AI1698" s="54">
        <f>SUM(Z1699:Z1707)</f>
        <v>0</v>
      </c>
      <c r="AJ1698" s="54">
        <f>SUM(AA1699:AA1707)</f>
        <v>0</v>
      </c>
    </row>
    <row r="1699" spans="1:42" x14ac:dyDescent="0.2">
      <c r="A1699" s="55" t="s">
        <v>870</v>
      </c>
      <c r="B1699" s="55" t="s">
        <v>1181</v>
      </c>
      <c r="C1699" s="55" t="s">
        <v>1255</v>
      </c>
      <c r="D1699" s="55" t="s">
        <v>1709</v>
      </c>
      <c r="E1699" s="55" t="s">
        <v>1580</v>
      </c>
      <c r="F1699" s="56">
        <v>0.12</v>
      </c>
      <c r="G1699" s="56">
        <v>0</v>
      </c>
      <c r="H1699" s="56">
        <f>ROUND(F1699*AD1699,2)</f>
        <v>0</v>
      </c>
      <c r="I1699" s="56">
        <f>J1699-H1699</f>
        <v>0</v>
      </c>
      <c r="J1699" s="56">
        <f>ROUND(F1699*G1699,2)</f>
        <v>0</v>
      </c>
      <c r="K1699" s="56">
        <v>2.5249999999999999</v>
      </c>
      <c r="L1699" s="56">
        <f>F1699*K1699</f>
        <v>0.30299999999999999</v>
      </c>
      <c r="M1699" s="57" t="s">
        <v>7</v>
      </c>
      <c r="N1699" s="56">
        <f>IF(M1699="5",I1699,0)</f>
        <v>0</v>
      </c>
      <c r="Y1699" s="56">
        <f>IF(AC1699=0,J1699,0)</f>
        <v>0</v>
      </c>
      <c r="Z1699" s="56">
        <f>IF(AC1699=15,J1699,0)</f>
        <v>0</v>
      </c>
      <c r="AA1699" s="56">
        <f>IF(AC1699=21,J1699,0)</f>
        <v>0</v>
      </c>
      <c r="AC1699" s="58">
        <v>21</v>
      </c>
      <c r="AD1699" s="58">
        <f>G1699*0.859082802547771</f>
        <v>0</v>
      </c>
      <c r="AE1699" s="58">
        <f>G1699*(1-0.859082802547771)</f>
        <v>0</v>
      </c>
      <c r="AL1699" s="58">
        <f>F1699*AD1699</f>
        <v>0</v>
      </c>
      <c r="AM1699" s="58">
        <f>F1699*AE1699</f>
        <v>0</v>
      </c>
      <c r="AN1699" s="59" t="s">
        <v>1614</v>
      </c>
      <c r="AO1699" s="59" t="s">
        <v>1629</v>
      </c>
      <c r="AP1699" s="47" t="s">
        <v>1647</v>
      </c>
    </row>
    <row r="1700" spans="1:42" x14ac:dyDescent="0.2">
      <c r="D1700" s="60" t="s">
        <v>1511</v>
      </c>
      <c r="F1700" s="61">
        <v>0.12</v>
      </c>
    </row>
    <row r="1701" spans="1:42" x14ac:dyDescent="0.2">
      <c r="A1701" s="55" t="s">
        <v>871</v>
      </c>
      <c r="B1701" s="55" t="s">
        <v>1181</v>
      </c>
      <c r="C1701" s="55" t="s">
        <v>1256</v>
      </c>
      <c r="D1701" s="55" t="s">
        <v>1369</v>
      </c>
      <c r="E1701" s="55" t="s">
        <v>1574</v>
      </c>
      <c r="F1701" s="56">
        <v>0.14000000000000001</v>
      </c>
      <c r="G1701" s="56">
        <v>0</v>
      </c>
      <c r="H1701" s="56">
        <f>ROUND(F1701*AD1701,2)</f>
        <v>0</v>
      </c>
      <c r="I1701" s="56">
        <f>J1701-H1701</f>
        <v>0</v>
      </c>
      <c r="J1701" s="56">
        <f>ROUND(F1701*G1701,2)</f>
        <v>0</v>
      </c>
      <c r="K1701" s="56">
        <v>1.41E-2</v>
      </c>
      <c r="L1701" s="56">
        <f>F1701*K1701</f>
        <v>1.9740000000000001E-3</v>
      </c>
      <c r="M1701" s="57" t="s">
        <v>7</v>
      </c>
      <c r="N1701" s="56">
        <f>IF(M1701="5",I1701,0)</f>
        <v>0</v>
      </c>
      <c r="Y1701" s="56">
        <f>IF(AC1701=0,J1701,0)</f>
        <v>0</v>
      </c>
      <c r="Z1701" s="56">
        <f>IF(AC1701=15,J1701,0)</f>
        <v>0</v>
      </c>
      <c r="AA1701" s="56">
        <f>IF(AC1701=21,J1701,0)</f>
        <v>0</v>
      </c>
      <c r="AC1701" s="58">
        <v>21</v>
      </c>
      <c r="AD1701" s="58">
        <f>G1701*0.637948717948718</f>
        <v>0</v>
      </c>
      <c r="AE1701" s="58">
        <f>G1701*(1-0.637948717948718)</f>
        <v>0</v>
      </c>
      <c r="AL1701" s="58">
        <f>F1701*AD1701</f>
        <v>0</v>
      </c>
      <c r="AM1701" s="58">
        <f>F1701*AE1701</f>
        <v>0</v>
      </c>
      <c r="AN1701" s="59" t="s">
        <v>1614</v>
      </c>
      <c r="AO1701" s="59" t="s">
        <v>1629</v>
      </c>
      <c r="AP1701" s="47" t="s">
        <v>1647</v>
      </c>
    </row>
    <row r="1702" spans="1:42" x14ac:dyDescent="0.2">
      <c r="D1702" s="60" t="s">
        <v>1512</v>
      </c>
      <c r="F1702" s="61">
        <v>0.14000000000000001</v>
      </c>
    </row>
    <row r="1703" spans="1:42" x14ac:dyDescent="0.2">
      <c r="A1703" s="55" t="s">
        <v>872</v>
      </c>
      <c r="B1703" s="55" t="s">
        <v>1181</v>
      </c>
      <c r="C1703" s="55" t="s">
        <v>1257</v>
      </c>
      <c r="D1703" s="55" t="s">
        <v>1371</v>
      </c>
      <c r="E1703" s="55" t="s">
        <v>1574</v>
      </c>
      <c r="F1703" s="56">
        <v>0.14000000000000001</v>
      </c>
      <c r="G1703" s="56">
        <v>0</v>
      </c>
      <c r="H1703" s="56">
        <f>ROUND(F1703*AD1703,2)</f>
        <v>0</v>
      </c>
      <c r="I1703" s="56">
        <f>J1703-H1703</f>
        <v>0</v>
      </c>
      <c r="J1703" s="56">
        <f>ROUND(F1703*G1703,2)</f>
        <v>0</v>
      </c>
      <c r="K1703" s="56">
        <v>0</v>
      </c>
      <c r="L1703" s="56">
        <f>F1703*K1703</f>
        <v>0</v>
      </c>
      <c r="M1703" s="57" t="s">
        <v>7</v>
      </c>
      <c r="N1703" s="56">
        <f>IF(M1703="5",I1703,0)</f>
        <v>0</v>
      </c>
      <c r="Y1703" s="56">
        <f>IF(AC1703=0,J1703,0)</f>
        <v>0</v>
      </c>
      <c r="Z1703" s="56">
        <f>IF(AC1703=15,J1703,0)</f>
        <v>0</v>
      </c>
      <c r="AA1703" s="56">
        <f>IF(AC1703=21,J1703,0)</f>
        <v>0</v>
      </c>
      <c r="AC1703" s="58">
        <v>21</v>
      </c>
      <c r="AD1703" s="58">
        <f>G1703*0</f>
        <v>0</v>
      </c>
      <c r="AE1703" s="58">
        <f>G1703*(1-0)</f>
        <v>0</v>
      </c>
      <c r="AL1703" s="58">
        <f>F1703*AD1703</f>
        <v>0</v>
      </c>
      <c r="AM1703" s="58">
        <f>F1703*AE1703</f>
        <v>0</v>
      </c>
      <c r="AN1703" s="59" t="s">
        <v>1614</v>
      </c>
      <c r="AO1703" s="59" t="s">
        <v>1629</v>
      </c>
      <c r="AP1703" s="47" t="s">
        <v>1647</v>
      </c>
    </row>
    <row r="1704" spans="1:42" x14ac:dyDescent="0.2">
      <c r="D1704" s="60" t="s">
        <v>1513</v>
      </c>
      <c r="F1704" s="61">
        <v>0.14000000000000001</v>
      </c>
    </row>
    <row r="1705" spans="1:42" x14ac:dyDescent="0.2">
      <c r="A1705" s="55" t="s">
        <v>873</v>
      </c>
      <c r="B1705" s="55" t="s">
        <v>1181</v>
      </c>
      <c r="C1705" s="55" t="s">
        <v>1189</v>
      </c>
      <c r="D1705" s="55" t="s">
        <v>1286</v>
      </c>
      <c r="E1705" s="55" t="s">
        <v>1574</v>
      </c>
      <c r="F1705" s="56">
        <v>5.73</v>
      </c>
      <c r="G1705" s="56">
        <v>0</v>
      </c>
      <c r="H1705" s="56">
        <f>ROUND(F1705*AD1705,2)</f>
        <v>0</v>
      </c>
      <c r="I1705" s="56">
        <f>J1705-H1705</f>
        <v>0</v>
      </c>
      <c r="J1705" s="56">
        <f>ROUND(F1705*G1705,2)</f>
        <v>0</v>
      </c>
      <c r="K1705" s="56">
        <v>3.415E-2</v>
      </c>
      <c r="L1705" s="56">
        <f>F1705*K1705</f>
        <v>0.19567950000000001</v>
      </c>
      <c r="M1705" s="57" t="s">
        <v>7</v>
      </c>
      <c r="N1705" s="56">
        <f>IF(M1705="5",I1705,0)</f>
        <v>0</v>
      </c>
      <c r="Y1705" s="56">
        <f>IF(AC1705=0,J1705,0)</f>
        <v>0</v>
      </c>
      <c r="Z1705" s="56">
        <f>IF(AC1705=15,J1705,0)</f>
        <v>0</v>
      </c>
      <c r="AA1705" s="56">
        <f>IF(AC1705=21,J1705,0)</f>
        <v>0</v>
      </c>
      <c r="AC1705" s="58">
        <v>21</v>
      </c>
      <c r="AD1705" s="58">
        <f>G1705*0.841828478964401</f>
        <v>0</v>
      </c>
      <c r="AE1705" s="58">
        <f>G1705*(1-0.841828478964401)</f>
        <v>0</v>
      </c>
      <c r="AL1705" s="58">
        <f>F1705*AD1705</f>
        <v>0</v>
      </c>
      <c r="AM1705" s="58">
        <f>F1705*AE1705</f>
        <v>0</v>
      </c>
      <c r="AN1705" s="59" t="s">
        <v>1614</v>
      </c>
      <c r="AO1705" s="59" t="s">
        <v>1629</v>
      </c>
      <c r="AP1705" s="47" t="s">
        <v>1647</v>
      </c>
    </row>
    <row r="1706" spans="1:42" x14ac:dyDescent="0.2">
      <c r="D1706" s="60" t="s">
        <v>1514</v>
      </c>
      <c r="F1706" s="61">
        <v>5.73</v>
      </c>
    </row>
    <row r="1707" spans="1:42" x14ac:dyDescent="0.2">
      <c r="A1707" s="55" t="s">
        <v>874</v>
      </c>
      <c r="B1707" s="55" t="s">
        <v>1181</v>
      </c>
      <c r="C1707" s="55" t="s">
        <v>1190</v>
      </c>
      <c r="D1707" s="55" t="s">
        <v>1713</v>
      </c>
      <c r="E1707" s="55" t="s">
        <v>1574</v>
      </c>
      <c r="F1707" s="56">
        <v>5.73</v>
      </c>
      <c r="G1707" s="56">
        <v>0</v>
      </c>
      <c r="H1707" s="56">
        <f>ROUND(F1707*AD1707,2)</f>
        <v>0</v>
      </c>
      <c r="I1707" s="56">
        <f>J1707-H1707</f>
        <v>0</v>
      </c>
      <c r="J1707" s="56">
        <f>ROUND(F1707*G1707,2)</f>
        <v>0</v>
      </c>
      <c r="K1707" s="56">
        <v>3.31E-3</v>
      </c>
      <c r="L1707" s="56">
        <f>F1707*K1707</f>
        <v>1.8966300000000002E-2</v>
      </c>
      <c r="M1707" s="57" t="s">
        <v>7</v>
      </c>
      <c r="N1707" s="56">
        <f>IF(M1707="5",I1707,0)</f>
        <v>0</v>
      </c>
      <c r="Y1707" s="56">
        <f>IF(AC1707=0,J1707,0)</f>
        <v>0</v>
      </c>
      <c r="Z1707" s="56">
        <f>IF(AC1707=15,J1707,0)</f>
        <v>0</v>
      </c>
      <c r="AA1707" s="56">
        <f>IF(AC1707=21,J1707,0)</f>
        <v>0</v>
      </c>
      <c r="AC1707" s="58">
        <v>21</v>
      </c>
      <c r="AD1707" s="58">
        <f>G1707*0.752032520325203</f>
        <v>0</v>
      </c>
      <c r="AE1707" s="58">
        <f>G1707*(1-0.752032520325203)</f>
        <v>0</v>
      </c>
      <c r="AL1707" s="58">
        <f>F1707*AD1707</f>
        <v>0</v>
      </c>
      <c r="AM1707" s="58">
        <f>F1707*AE1707</f>
        <v>0</v>
      </c>
      <c r="AN1707" s="59" t="s">
        <v>1614</v>
      </c>
      <c r="AO1707" s="59" t="s">
        <v>1629</v>
      </c>
      <c r="AP1707" s="47" t="s">
        <v>1647</v>
      </c>
    </row>
    <row r="1708" spans="1:42" x14ac:dyDescent="0.2">
      <c r="D1708" s="60" t="s">
        <v>1514</v>
      </c>
      <c r="F1708" s="61">
        <v>5.73</v>
      </c>
    </row>
    <row r="1709" spans="1:42" x14ac:dyDescent="0.2">
      <c r="A1709" s="52"/>
      <c r="B1709" s="53" t="s">
        <v>1181</v>
      </c>
      <c r="C1709" s="53" t="s">
        <v>705</v>
      </c>
      <c r="D1709" s="248" t="s">
        <v>1288</v>
      </c>
      <c r="E1709" s="249"/>
      <c r="F1709" s="249"/>
      <c r="G1709" s="249"/>
      <c r="H1709" s="54">
        <f>SUM(H1710:H1720)</f>
        <v>0</v>
      </c>
      <c r="I1709" s="54">
        <f>SUM(I1710:I1720)</f>
        <v>0</v>
      </c>
      <c r="J1709" s="54">
        <f>H1709+I1709</f>
        <v>0</v>
      </c>
      <c r="K1709" s="47"/>
      <c r="L1709" s="54">
        <f>SUM(L1710:L1720)</f>
        <v>1.35005E-2</v>
      </c>
      <c r="O1709" s="54">
        <f>IF(P1709="PR",J1709,SUM(N1710:N1720))</f>
        <v>0</v>
      </c>
      <c r="P1709" s="47" t="s">
        <v>1602</v>
      </c>
      <c r="Q1709" s="54">
        <f>IF(P1709="HS",H1709,0)</f>
        <v>0</v>
      </c>
      <c r="R1709" s="54">
        <f>IF(P1709="HS",I1709-O1709,0)</f>
        <v>0</v>
      </c>
      <c r="S1709" s="54">
        <f>IF(P1709="PS",H1709,0)</f>
        <v>0</v>
      </c>
      <c r="T1709" s="54">
        <f>IF(P1709="PS",I1709-O1709,0)</f>
        <v>0</v>
      </c>
      <c r="U1709" s="54">
        <f>IF(P1709="MP",H1709,0)</f>
        <v>0</v>
      </c>
      <c r="V1709" s="54">
        <f>IF(P1709="MP",I1709-O1709,0)</f>
        <v>0</v>
      </c>
      <c r="W1709" s="54">
        <f>IF(P1709="OM",H1709,0)</f>
        <v>0</v>
      </c>
      <c r="X1709" s="47" t="s">
        <v>1181</v>
      </c>
      <c r="AH1709" s="54">
        <f>SUM(Y1710:Y1720)</f>
        <v>0</v>
      </c>
      <c r="AI1709" s="54">
        <f>SUM(Z1710:Z1720)</f>
        <v>0</v>
      </c>
      <c r="AJ1709" s="54">
        <f>SUM(AA1710:AA1720)</f>
        <v>0</v>
      </c>
    </row>
    <row r="1710" spans="1:42" x14ac:dyDescent="0.2">
      <c r="A1710" s="55" t="s">
        <v>875</v>
      </c>
      <c r="B1710" s="55" t="s">
        <v>1181</v>
      </c>
      <c r="C1710" s="55" t="s">
        <v>1191</v>
      </c>
      <c r="D1710" s="55" t="s">
        <v>1714</v>
      </c>
      <c r="E1710" s="55" t="s">
        <v>1574</v>
      </c>
      <c r="F1710" s="56">
        <v>6.95</v>
      </c>
      <c r="G1710" s="56">
        <v>0</v>
      </c>
      <c r="H1710" s="56">
        <f>ROUND(F1710*AD1710,2)</f>
        <v>0</v>
      </c>
      <c r="I1710" s="56">
        <f>J1710-H1710</f>
        <v>0</v>
      </c>
      <c r="J1710" s="56">
        <f>ROUND(F1710*G1710,2)</f>
        <v>0</v>
      </c>
      <c r="K1710" s="56">
        <v>5.6999999999999998E-4</v>
      </c>
      <c r="L1710" s="56">
        <f>F1710*K1710</f>
        <v>3.9614999999999997E-3</v>
      </c>
      <c r="M1710" s="57" t="s">
        <v>7</v>
      </c>
      <c r="N1710" s="56">
        <f>IF(M1710="5",I1710,0)</f>
        <v>0</v>
      </c>
      <c r="Y1710" s="56">
        <f>IF(AC1710=0,J1710,0)</f>
        <v>0</v>
      </c>
      <c r="Z1710" s="56">
        <f>IF(AC1710=15,J1710,0)</f>
        <v>0</v>
      </c>
      <c r="AA1710" s="56">
        <f>IF(AC1710=21,J1710,0)</f>
        <v>0</v>
      </c>
      <c r="AC1710" s="58">
        <v>21</v>
      </c>
      <c r="AD1710" s="58">
        <f>G1710*0.805751492132393</f>
        <v>0</v>
      </c>
      <c r="AE1710" s="58">
        <f>G1710*(1-0.805751492132393)</f>
        <v>0</v>
      </c>
      <c r="AL1710" s="58">
        <f>F1710*AD1710</f>
        <v>0</v>
      </c>
      <c r="AM1710" s="58">
        <f>F1710*AE1710</f>
        <v>0</v>
      </c>
      <c r="AN1710" s="59" t="s">
        <v>1615</v>
      </c>
      <c r="AO1710" s="59" t="s">
        <v>1630</v>
      </c>
      <c r="AP1710" s="47" t="s">
        <v>1647</v>
      </c>
    </row>
    <row r="1711" spans="1:42" x14ac:dyDescent="0.2">
      <c r="D1711" s="60" t="s">
        <v>1515</v>
      </c>
      <c r="F1711" s="61">
        <v>6.95</v>
      </c>
    </row>
    <row r="1712" spans="1:42" x14ac:dyDescent="0.2">
      <c r="A1712" s="55" t="s">
        <v>876</v>
      </c>
      <c r="B1712" s="55" t="s">
        <v>1181</v>
      </c>
      <c r="C1712" s="55" t="s">
        <v>1192</v>
      </c>
      <c r="D1712" s="55" t="s">
        <v>1715</v>
      </c>
      <c r="E1712" s="55" t="s">
        <v>1574</v>
      </c>
      <c r="F1712" s="56">
        <v>6.95</v>
      </c>
      <c r="G1712" s="56">
        <v>0</v>
      </c>
      <c r="H1712" s="56">
        <f>ROUND(F1712*AD1712,2)</f>
        <v>0</v>
      </c>
      <c r="I1712" s="56">
        <f>J1712-H1712</f>
        <v>0</v>
      </c>
      <c r="J1712" s="56">
        <f>ROUND(F1712*G1712,2)</f>
        <v>0</v>
      </c>
      <c r="K1712" s="56">
        <v>7.3999999999999999E-4</v>
      </c>
      <c r="L1712" s="56">
        <f>F1712*K1712</f>
        <v>5.143E-3</v>
      </c>
      <c r="M1712" s="57" t="s">
        <v>7</v>
      </c>
      <c r="N1712" s="56">
        <f>IF(M1712="5",I1712,0)</f>
        <v>0</v>
      </c>
      <c r="Y1712" s="56">
        <f>IF(AC1712=0,J1712,0)</f>
        <v>0</v>
      </c>
      <c r="Z1712" s="56">
        <f>IF(AC1712=15,J1712,0)</f>
        <v>0</v>
      </c>
      <c r="AA1712" s="56">
        <f>IF(AC1712=21,J1712,0)</f>
        <v>0</v>
      </c>
      <c r="AC1712" s="58">
        <v>21</v>
      </c>
      <c r="AD1712" s="58">
        <f>G1712*0.750758341759353</f>
        <v>0</v>
      </c>
      <c r="AE1712" s="58">
        <f>G1712*(1-0.750758341759353)</f>
        <v>0</v>
      </c>
      <c r="AL1712" s="58">
        <f>F1712*AD1712</f>
        <v>0</v>
      </c>
      <c r="AM1712" s="58">
        <f>F1712*AE1712</f>
        <v>0</v>
      </c>
      <c r="AN1712" s="59" t="s">
        <v>1615</v>
      </c>
      <c r="AO1712" s="59" t="s">
        <v>1630</v>
      </c>
      <c r="AP1712" s="47" t="s">
        <v>1647</v>
      </c>
    </row>
    <row r="1713" spans="1:42" x14ac:dyDescent="0.2">
      <c r="D1713" s="60" t="s">
        <v>1516</v>
      </c>
      <c r="F1713" s="61">
        <v>6.95</v>
      </c>
    </row>
    <row r="1714" spans="1:42" x14ac:dyDescent="0.2">
      <c r="A1714" s="55" t="s">
        <v>877</v>
      </c>
      <c r="B1714" s="55" t="s">
        <v>1181</v>
      </c>
      <c r="C1714" s="55" t="s">
        <v>1258</v>
      </c>
      <c r="D1714" s="55" t="s">
        <v>1731</v>
      </c>
      <c r="E1714" s="55" t="s">
        <v>1574</v>
      </c>
      <c r="F1714" s="56">
        <v>1.22</v>
      </c>
      <c r="G1714" s="56">
        <v>0</v>
      </c>
      <c r="H1714" s="56">
        <f>ROUND(F1714*AD1714,2)</f>
        <v>0</v>
      </c>
      <c r="I1714" s="56">
        <f>J1714-H1714</f>
        <v>0</v>
      </c>
      <c r="J1714" s="56">
        <f>ROUND(F1714*G1714,2)</f>
        <v>0</v>
      </c>
      <c r="K1714" s="56">
        <v>4.0000000000000002E-4</v>
      </c>
      <c r="L1714" s="56">
        <f>F1714*K1714</f>
        <v>4.8799999999999999E-4</v>
      </c>
      <c r="M1714" s="57" t="s">
        <v>7</v>
      </c>
      <c r="N1714" s="56">
        <f>IF(M1714="5",I1714,0)</f>
        <v>0</v>
      </c>
      <c r="Y1714" s="56">
        <f>IF(AC1714=0,J1714,0)</f>
        <v>0</v>
      </c>
      <c r="Z1714" s="56">
        <f>IF(AC1714=15,J1714,0)</f>
        <v>0</v>
      </c>
      <c r="AA1714" s="56">
        <f>IF(AC1714=21,J1714,0)</f>
        <v>0</v>
      </c>
      <c r="AC1714" s="58">
        <v>21</v>
      </c>
      <c r="AD1714" s="58">
        <f>G1714*0.966850828729282</f>
        <v>0</v>
      </c>
      <c r="AE1714" s="58">
        <f>G1714*(1-0.966850828729282)</f>
        <v>0</v>
      </c>
      <c r="AL1714" s="58">
        <f>F1714*AD1714</f>
        <v>0</v>
      </c>
      <c r="AM1714" s="58">
        <f>F1714*AE1714</f>
        <v>0</v>
      </c>
      <c r="AN1714" s="59" t="s">
        <v>1615</v>
      </c>
      <c r="AO1714" s="59" t="s">
        <v>1630</v>
      </c>
      <c r="AP1714" s="47" t="s">
        <v>1647</v>
      </c>
    </row>
    <row r="1715" spans="1:42" x14ac:dyDescent="0.2">
      <c r="D1715" s="60" t="s">
        <v>1517</v>
      </c>
      <c r="F1715" s="61">
        <v>1.22</v>
      </c>
    </row>
    <row r="1716" spans="1:42" x14ac:dyDescent="0.2">
      <c r="A1716" s="55" t="s">
        <v>878</v>
      </c>
      <c r="B1716" s="55" t="s">
        <v>1181</v>
      </c>
      <c r="C1716" s="55" t="s">
        <v>1259</v>
      </c>
      <c r="D1716" s="55" t="s">
        <v>1732</v>
      </c>
      <c r="E1716" s="55" t="s">
        <v>1574</v>
      </c>
      <c r="F1716" s="56">
        <v>7.25</v>
      </c>
      <c r="G1716" s="56">
        <v>0</v>
      </c>
      <c r="H1716" s="56">
        <f>ROUND(F1716*AD1716,2)</f>
        <v>0</v>
      </c>
      <c r="I1716" s="56">
        <f>J1716-H1716</f>
        <v>0</v>
      </c>
      <c r="J1716" s="56">
        <f>ROUND(F1716*G1716,2)</f>
        <v>0</v>
      </c>
      <c r="K1716" s="56">
        <v>4.0000000000000002E-4</v>
      </c>
      <c r="L1716" s="56">
        <f>F1716*K1716</f>
        <v>2.9000000000000002E-3</v>
      </c>
      <c r="M1716" s="57" t="s">
        <v>7</v>
      </c>
      <c r="N1716" s="56">
        <f>IF(M1716="5",I1716,0)</f>
        <v>0</v>
      </c>
      <c r="Y1716" s="56">
        <f>IF(AC1716=0,J1716,0)</f>
        <v>0</v>
      </c>
      <c r="Z1716" s="56">
        <f>IF(AC1716=15,J1716,0)</f>
        <v>0</v>
      </c>
      <c r="AA1716" s="56">
        <f>IF(AC1716=21,J1716,0)</f>
        <v>0</v>
      </c>
      <c r="AC1716" s="58">
        <v>21</v>
      </c>
      <c r="AD1716" s="58">
        <f>G1716*0.938757264193116</f>
        <v>0</v>
      </c>
      <c r="AE1716" s="58">
        <f>G1716*(1-0.938757264193116)</f>
        <v>0</v>
      </c>
      <c r="AL1716" s="58">
        <f>F1716*AD1716</f>
        <v>0</v>
      </c>
      <c r="AM1716" s="58">
        <f>F1716*AE1716</f>
        <v>0</v>
      </c>
      <c r="AN1716" s="59" t="s">
        <v>1615</v>
      </c>
      <c r="AO1716" s="59" t="s">
        <v>1630</v>
      </c>
      <c r="AP1716" s="47" t="s">
        <v>1647</v>
      </c>
    </row>
    <row r="1717" spans="1:42" x14ac:dyDescent="0.2">
      <c r="D1717" s="60" t="s">
        <v>1518</v>
      </c>
      <c r="F1717" s="61">
        <v>7.25</v>
      </c>
    </row>
    <row r="1718" spans="1:42" x14ac:dyDescent="0.2">
      <c r="A1718" s="55" t="s">
        <v>879</v>
      </c>
      <c r="B1718" s="55" t="s">
        <v>1181</v>
      </c>
      <c r="C1718" s="55" t="s">
        <v>1260</v>
      </c>
      <c r="D1718" s="55" t="s">
        <v>1733</v>
      </c>
      <c r="E1718" s="55" t="s">
        <v>1579</v>
      </c>
      <c r="F1718" s="56">
        <v>3.15</v>
      </c>
      <c r="G1718" s="56">
        <v>0</v>
      </c>
      <c r="H1718" s="56">
        <f>ROUND(F1718*AD1718,2)</f>
        <v>0</v>
      </c>
      <c r="I1718" s="56">
        <f>J1718-H1718</f>
        <v>0</v>
      </c>
      <c r="J1718" s="56">
        <f>ROUND(F1718*G1718,2)</f>
        <v>0</v>
      </c>
      <c r="K1718" s="56">
        <v>3.2000000000000003E-4</v>
      </c>
      <c r="L1718" s="56">
        <f>F1718*K1718</f>
        <v>1.008E-3</v>
      </c>
      <c r="M1718" s="57" t="s">
        <v>7</v>
      </c>
      <c r="N1718" s="56">
        <f>IF(M1718="5",I1718,0)</f>
        <v>0</v>
      </c>
      <c r="Y1718" s="56">
        <f>IF(AC1718=0,J1718,0)</f>
        <v>0</v>
      </c>
      <c r="Z1718" s="56">
        <f>IF(AC1718=15,J1718,0)</f>
        <v>0</v>
      </c>
      <c r="AA1718" s="56">
        <f>IF(AC1718=21,J1718,0)</f>
        <v>0</v>
      </c>
      <c r="AC1718" s="58">
        <v>21</v>
      </c>
      <c r="AD1718" s="58">
        <f>G1718*0.584192439862543</f>
        <v>0</v>
      </c>
      <c r="AE1718" s="58">
        <f>G1718*(1-0.584192439862543)</f>
        <v>0</v>
      </c>
      <c r="AL1718" s="58">
        <f>F1718*AD1718</f>
        <v>0</v>
      </c>
      <c r="AM1718" s="58">
        <f>F1718*AE1718</f>
        <v>0</v>
      </c>
      <c r="AN1718" s="59" t="s">
        <v>1615</v>
      </c>
      <c r="AO1718" s="59" t="s">
        <v>1630</v>
      </c>
      <c r="AP1718" s="47" t="s">
        <v>1647</v>
      </c>
    </row>
    <row r="1719" spans="1:42" x14ac:dyDescent="0.2">
      <c r="D1719" s="60" t="s">
        <v>1519</v>
      </c>
      <c r="F1719" s="61">
        <v>3.15</v>
      </c>
    </row>
    <row r="1720" spans="1:42" x14ac:dyDescent="0.2">
      <c r="A1720" s="55" t="s">
        <v>880</v>
      </c>
      <c r="B1720" s="55" t="s">
        <v>1181</v>
      </c>
      <c r="C1720" s="55" t="s">
        <v>1193</v>
      </c>
      <c r="D1720" s="55" t="s">
        <v>1292</v>
      </c>
      <c r="E1720" s="55" t="s">
        <v>1575</v>
      </c>
      <c r="F1720" s="56">
        <v>0.04</v>
      </c>
      <c r="G1720" s="56">
        <v>0</v>
      </c>
      <c r="H1720" s="56">
        <f>ROUND(F1720*AD1720,2)</f>
        <v>0</v>
      </c>
      <c r="I1720" s="56">
        <f>J1720-H1720</f>
        <v>0</v>
      </c>
      <c r="J1720" s="56">
        <f>ROUND(F1720*G1720,2)</f>
        <v>0</v>
      </c>
      <c r="K1720" s="56">
        <v>0</v>
      </c>
      <c r="L1720" s="56">
        <f>F1720*K1720</f>
        <v>0</v>
      </c>
      <c r="M1720" s="57" t="s">
        <v>11</v>
      </c>
      <c r="N1720" s="56">
        <f>IF(M1720="5",I1720,0)</f>
        <v>0</v>
      </c>
      <c r="Y1720" s="56">
        <f>IF(AC1720=0,J1720,0)</f>
        <v>0</v>
      </c>
      <c r="Z1720" s="56">
        <f>IF(AC1720=15,J1720,0)</f>
        <v>0</v>
      </c>
      <c r="AA1720" s="56">
        <f>IF(AC1720=21,J1720,0)</f>
        <v>0</v>
      </c>
      <c r="AC1720" s="58">
        <v>21</v>
      </c>
      <c r="AD1720" s="58">
        <f>G1720*0</f>
        <v>0</v>
      </c>
      <c r="AE1720" s="58">
        <f>G1720*(1-0)</f>
        <v>0</v>
      </c>
      <c r="AL1720" s="58">
        <f>F1720*AD1720</f>
        <v>0</v>
      </c>
      <c r="AM1720" s="58">
        <f>F1720*AE1720</f>
        <v>0</v>
      </c>
      <c r="AN1720" s="59" t="s">
        <v>1615</v>
      </c>
      <c r="AO1720" s="59" t="s">
        <v>1630</v>
      </c>
      <c r="AP1720" s="47" t="s">
        <v>1647</v>
      </c>
    </row>
    <row r="1721" spans="1:42" x14ac:dyDescent="0.2">
      <c r="D1721" s="60" t="s">
        <v>1520</v>
      </c>
      <c r="F1721" s="61">
        <v>0.04</v>
      </c>
    </row>
    <row r="1722" spans="1:42" x14ac:dyDescent="0.2">
      <c r="A1722" s="52"/>
      <c r="B1722" s="53" t="s">
        <v>1181</v>
      </c>
      <c r="C1722" s="53" t="s">
        <v>715</v>
      </c>
      <c r="D1722" s="248" t="s">
        <v>1294</v>
      </c>
      <c r="E1722" s="249"/>
      <c r="F1722" s="249"/>
      <c r="G1722" s="249"/>
      <c r="H1722" s="54">
        <f>SUM(H1723:H1723)</f>
        <v>0</v>
      </c>
      <c r="I1722" s="54">
        <f>SUM(I1723:I1723)</f>
        <v>0</v>
      </c>
      <c r="J1722" s="54">
        <f>H1722+I1722</f>
        <v>0</v>
      </c>
      <c r="K1722" s="47"/>
      <c r="L1722" s="54">
        <f>SUM(L1723:L1723)</f>
        <v>1.4599999999999999E-3</v>
      </c>
      <c r="O1722" s="54">
        <f>IF(P1722="PR",J1722,SUM(N1723:N1723))</f>
        <v>0</v>
      </c>
      <c r="P1722" s="47" t="s">
        <v>1602</v>
      </c>
      <c r="Q1722" s="54">
        <f>IF(P1722="HS",H1722,0)</f>
        <v>0</v>
      </c>
      <c r="R1722" s="54">
        <f>IF(P1722="HS",I1722-O1722,0)</f>
        <v>0</v>
      </c>
      <c r="S1722" s="54">
        <f>IF(P1722="PS",H1722,0)</f>
        <v>0</v>
      </c>
      <c r="T1722" s="54">
        <f>IF(P1722="PS",I1722-O1722,0)</f>
        <v>0</v>
      </c>
      <c r="U1722" s="54">
        <f>IF(P1722="MP",H1722,0)</f>
        <v>0</v>
      </c>
      <c r="V1722" s="54">
        <f>IF(P1722="MP",I1722-O1722,0)</f>
        <v>0</v>
      </c>
      <c r="W1722" s="54">
        <f>IF(P1722="OM",H1722,0)</f>
        <v>0</v>
      </c>
      <c r="X1722" s="47" t="s">
        <v>1181</v>
      </c>
      <c r="AH1722" s="54">
        <f>SUM(Y1723:Y1723)</f>
        <v>0</v>
      </c>
      <c r="AI1722" s="54">
        <f>SUM(Z1723:Z1723)</f>
        <v>0</v>
      </c>
      <c r="AJ1722" s="54">
        <f>SUM(AA1723:AA1723)</f>
        <v>0</v>
      </c>
    </row>
    <row r="1723" spans="1:42" x14ac:dyDescent="0.2">
      <c r="A1723" s="55" t="s">
        <v>881</v>
      </c>
      <c r="B1723" s="55" t="s">
        <v>1181</v>
      </c>
      <c r="C1723" s="55" t="s">
        <v>1194</v>
      </c>
      <c r="D1723" s="55" t="s">
        <v>1295</v>
      </c>
      <c r="E1723" s="55" t="s">
        <v>1576</v>
      </c>
      <c r="F1723" s="56">
        <v>1</v>
      </c>
      <c r="G1723" s="56">
        <v>0</v>
      </c>
      <c r="H1723" s="56">
        <f>ROUND(F1723*AD1723,2)</f>
        <v>0</v>
      </c>
      <c r="I1723" s="56">
        <f>J1723-H1723</f>
        <v>0</v>
      </c>
      <c r="J1723" s="56">
        <f>ROUND(F1723*G1723,2)</f>
        <v>0</v>
      </c>
      <c r="K1723" s="56">
        <v>1.4599999999999999E-3</v>
      </c>
      <c r="L1723" s="56">
        <f>F1723*K1723</f>
        <v>1.4599999999999999E-3</v>
      </c>
      <c r="M1723" s="57" t="s">
        <v>7</v>
      </c>
      <c r="N1723" s="56">
        <f>IF(M1723="5",I1723,0)</f>
        <v>0</v>
      </c>
      <c r="Y1723" s="56">
        <f>IF(AC1723=0,J1723,0)</f>
        <v>0</v>
      </c>
      <c r="Z1723" s="56">
        <f>IF(AC1723=15,J1723,0)</f>
        <v>0</v>
      </c>
      <c r="AA1723" s="56">
        <f>IF(AC1723=21,J1723,0)</f>
        <v>0</v>
      </c>
      <c r="AC1723" s="58">
        <v>21</v>
      </c>
      <c r="AD1723" s="58">
        <f>G1723*0</f>
        <v>0</v>
      </c>
      <c r="AE1723" s="58">
        <f>G1723*(1-0)</f>
        <v>0</v>
      </c>
      <c r="AL1723" s="58">
        <f>F1723*AD1723</f>
        <v>0</v>
      </c>
      <c r="AM1723" s="58">
        <f>F1723*AE1723</f>
        <v>0</v>
      </c>
      <c r="AN1723" s="59" t="s">
        <v>1616</v>
      </c>
      <c r="AO1723" s="59" t="s">
        <v>1631</v>
      </c>
      <c r="AP1723" s="47" t="s">
        <v>1647</v>
      </c>
    </row>
    <row r="1724" spans="1:42" x14ac:dyDescent="0.2">
      <c r="D1724" s="60" t="s">
        <v>1296</v>
      </c>
      <c r="F1724" s="61">
        <v>1</v>
      </c>
    </row>
    <row r="1725" spans="1:42" x14ac:dyDescent="0.2">
      <c r="A1725" s="52"/>
      <c r="B1725" s="53" t="s">
        <v>1181</v>
      </c>
      <c r="C1725" s="53" t="s">
        <v>719</v>
      </c>
      <c r="D1725" s="248" t="s">
        <v>1297</v>
      </c>
      <c r="E1725" s="249"/>
      <c r="F1725" s="249"/>
      <c r="G1725" s="249"/>
      <c r="H1725" s="54">
        <f>SUM(H1726:H1756)</f>
        <v>0</v>
      </c>
      <c r="I1725" s="54">
        <f>SUM(I1726:I1756)</f>
        <v>0</v>
      </c>
      <c r="J1725" s="54">
        <f>H1725+I1725</f>
        <v>0</v>
      </c>
      <c r="K1725" s="47"/>
      <c r="L1725" s="54">
        <f>SUM(L1726:L1756)</f>
        <v>7.1830000000000019E-2</v>
      </c>
      <c r="O1725" s="54">
        <f>IF(P1725="PR",J1725,SUM(N1726:N1756))</f>
        <v>0</v>
      </c>
      <c r="P1725" s="47" t="s">
        <v>1602</v>
      </c>
      <c r="Q1725" s="54">
        <f>IF(P1725="HS",H1725,0)</f>
        <v>0</v>
      </c>
      <c r="R1725" s="54">
        <f>IF(P1725="HS",I1725-O1725,0)</f>
        <v>0</v>
      </c>
      <c r="S1725" s="54">
        <f>IF(P1725="PS",H1725,0)</f>
        <v>0</v>
      </c>
      <c r="T1725" s="54">
        <f>IF(P1725="PS",I1725-O1725,0)</f>
        <v>0</v>
      </c>
      <c r="U1725" s="54">
        <f>IF(P1725="MP",H1725,0)</f>
        <v>0</v>
      </c>
      <c r="V1725" s="54">
        <f>IF(P1725="MP",I1725-O1725,0)</f>
        <v>0</v>
      </c>
      <c r="W1725" s="54">
        <f>IF(P1725="OM",H1725,0)</f>
        <v>0</v>
      </c>
      <c r="X1725" s="47" t="s">
        <v>1181</v>
      </c>
      <c r="AH1725" s="54">
        <f>SUM(Y1726:Y1756)</f>
        <v>0</v>
      </c>
      <c r="AI1725" s="54">
        <f>SUM(Z1726:Z1756)</f>
        <v>0</v>
      </c>
      <c r="AJ1725" s="54">
        <f>SUM(AA1726:AA1756)</f>
        <v>0</v>
      </c>
    </row>
    <row r="1726" spans="1:42" x14ac:dyDescent="0.2">
      <c r="A1726" s="55" t="s">
        <v>882</v>
      </c>
      <c r="B1726" s="55" t="s">
        <v>1181</v>
      </c>
      <c r="C1726" s="55" t="s">
        <v>1195</v>
      </c>
      <c r="D1726" s="55" t="s">
        <v>1702</v>
      </c>
      <c r="E1726" s="55" t="s">
        <v>1577</v>
      </c>
      <c r="F1726" s="56">
        <v>2</v>
      </c>
      <c r="G1726" s="56">
        <v>0</v>
      </c>
      <c r="H1726" s="56">
        <f>ROUND(F1726*AD1726,2)</f>
        <v>0</v>
      </c>
      <c r="I1726" s="56">
        <f>J1726-H1726</f>
        <v>0</v>
      </c>
      <c r="J1726" s="56">
        <f>ROUND(F1726*G1726,2)</f>
        <v>0</v>
      </c>
      <c r="K1726" s="56">
        <v>1.41E-3</v>
      </c>
      <c r="L1726" s="56">
        <f>F1726*K1726</f>
        <v>2.82E-3</v>
      </c>
      <c r="M1726" s="57" t="s">
        <v>7</v>
      </c>
      <c r="N1726" s="56">
        <f>IF(M1726="5",I1726,0)</f>
        <v>0</v>
      </c>
      <c r="Y1726" s="56">
        <f>IF(AC1726=0,J1726,0)</f>
        <v>0</v>
      </c>
      <c r="Z1726" s="56">
        <f>IF(AC1726=15,J1726,0)</f>
        <v>0</v>
      </c>
      <c r="AA1726" s="56">
        <f>IF(AC1726=21,J1726,0)</f>
        <v>0</v>
      </c>
      <c r="AC1726" s="58">
        <v>21</v>
      </c>
      <c r="AD1726" s="58">
        <f>G1726*0.538136882129278</f>
        <v>0</v>
      </c>
      <c r="AE1726" s="58">
        <f>G1726*(1-0.538136882129278)</f>
        <v>0</v>
      </c>
      <c r="AL1726" s="58">
        <f>F1726*AD1726</f>
        <v>0</v>
      </c>
      <c r="AM1726" s="58">
        <f>F1726*AE1726</f>
        <v>0</v>
      </c>
      <c r="AN1726" s="59" t="s">
        <v>1617</v>
      </c>
      <c r="AO1726" s="59" t="s">
        <v>1631</v>
      </c>
      <c r="AP1726" s="47" t="s">
        <v>1647</v>
      </c>
    </row>
    <row r="1727" spans="1:42" x14ac:dyDescent="0.2">
      <c r="D1727" s="60" t="s">
        <v>1380</v>
      </c>
      <c r="F1727" s="61">
        <v>2</v>
      </c>
    </row>
    <row r="1728" spans="1:42" x14ac:dyDescent="0.2">
      <c r="A1728" s="62" t="s">
        <v>883</v>
      </c>
      <c r="B1728" s="62" t="s">
        <v>1181</v>
      </c>
      <c r="C1728" s="62" t="s">
        <v>1261</v>
      </c>
      <c r="D1728" s="204" t="s">
        <v>1716</v>
      </c>
      <c r="E1728" s="62" t="s">
        <v>1577</v>
      </c>
      <c r="F1728" s="63">
        <v>2</v>
      </c>
      <c r="G1728" s="63">
        <v>0</v>
      </c>
      <c r="H1728" s="63">
        <f>ROUND(F1728*AD1728,2)</f>
        <v>0</v>
      </c>
      <c r="I1728" s="63">
        <f>J1728-H1728</f>
        <v>0</v>
      </c>
      <c r="J1728" s="63">
        <f>ROUND(F1728*G1728,2)</f>
        <v>0</v>
      </c>
      <c r="K1728" s="63">
        <v>1.0999999999999999E-2</v>
      </c>
      <c r="L1728" s="63">
        <f>F1728*K1728</f>
        <v>2.1999999999999999E-2</v>
      </c>
      <c r="M1728" s="64" t="s">
        <v>1598</v>
      </c>
      <c r="N1728" s="63">
        <f>IF(M1728="5",I1728,0)</f>
        <v>0</v>
      </c>
      <c r="Y1728" s="63">
        <f>IF(AC1728=0,J1728,0)</f>
        <v>0</v>
      </c>
      <c r="Z1728" s="63">
        <f>IF(AC1728=15,J1728,0)</f>
        <v>0</v>
      </c>
      <c r="AA1728" s="63">
        <f>IF(AC1728=21,J1728,0)</f>
        <v>0</v>
      </c>
      <c r="AC1728" s="58">
        <v>21</v>
      </c>
      <c r="AD1728" s="58">
        <f>G1728*1</f>
        <v>0</v>
      </c>
      <c r="AE1728" s="58">
        <f>G1728*(1-1)</f>
        <v>0</v>
      </c>
      <c r="AL1728" s="58">
        <f>F1728*AD1728</f>
        <v>0</v>
      </c>
      <c r="AM1728" s="58">
        <f>F1728*AE1728</f>
        <v>0</v>
      </c>
      <c r="AN1728" s="59" t="s">
        <v>1617</v>
      </c>
      <c r="AO1728" s="59" t="s">
        <v>1631</v>
      </c>
      <c r="AP1728" s="47" t="s">
        <v>1647</v>
      </c>
    </row>
    <row r="1729" spans="1:42" x14ac:dyDescent="0.2">
      <c r="D1729" s="60" t="s">
        <v>1296</v>
      </c>
      <c r="F1729" s="61">
        <v>1</v>
      </c>
    </row>
    <row r="1730" spans="1:42" x14ac:dyDescent="0.2">
      <c r="A1730" s="55" t="s">
        <v>884</v>
      </c>
      <c r="B1730" s="55" t="s">
        <v>1181</v>
      </c>
      <c r="C1730" s="55" t="s">
        <v>1197</v>
      </c>
      <c r="D1730" s="55" t="s">
        <v>1298</v>
      </c>
      <c r="E1730" s="55" t="s">
        <v>1577</v>
      </c>
      <c r="F1730" s="56">
        <v>2</v>
      </c>
      <c r="G1730" s="56">
        <v>0</v>
      </c>
      <c r="H1730" s="56">
        <f>ROUND(F1730*AD1730,2)</f>
        <v>0</v>
      </c>
      <c r="I1730" s="56">
        <f>J1730-H1730</f>
        <v>0</v>
      </c>
      <c r="J1730" s="56">
        <f>ROUND(F1730*G1730,2)</f>
        <v>0</v>
      </c>
      <c r="K1730" s="56">
        <v>1.1999999999999999E-3</v>
      </c>
      <c r="L1730" s="56">
        <f>F1730*K1730</f>
        <v>2.3999999999999998E-3</v>
      </c>
      <c r="M1730" s="57" t="s">
        <v>7</v>
      </c>
      <c r="N1730" s="56">
        <f>IF(M1730="5",I1730,0)</f>
        <v>0</v>
      </c>
      <c r="Y1730" s="56">
        <f>IF(AC1730=0,J1730,0)</f>
        <v>0</v>
      </c>
      <c r="Z1730" s="56">
        <f>IF(AC1730=15,J1730,0)</f>
        <v>0</v>
      </c>
      <c r="AA1730" s="56">
        <f>IF(AC1730=21,J1730,0)</f>
        <v>0</v>
      </c>
      <c r="AC1730" s="58">
        <v>21</v>
      </c>
      <c r="AD1730" s="58">
        <f>G1730*0.50771855010661</f>
        <v>0</v>
      </c>
      <c r="AE1730" s="58">
        <f>G1730*(1-0.50771855010661)</f>
        <v>0</v>
      </c>
      <c r="AL1730" s="58">
        <f>F1730*AD1730</f>
        <v>0</v>
      </c>
      <c r="AM1730" s="58">
        <f>F1730*AE1730</f>
        <v>0</v>
      </c>
      <c r="AN1730" s="59" t="s">
        <v>1617</v>
      </c>
      <c r="AO1730" s="59" t="s">
        <v>1631</v>
      </c>
      <c r="AP1730" s="47" t="s">
        <v>1647</v>
      </c>
    </row>
    <row r="1731" spans="1:42" x14ac:dyDescent="0.2">
      <c r="D1731" s="60" t="s">
        <v>1380</v>
      </c>
      <c r="F1731" s="61">
        <v>2</v>
      </c>
    </row>
    <row r="1732" spans="1:42" x14ac:dyDescent="0.2">
      <c r="A1732" s="62" t="s">
        <v>885</v>
      </c>
      <c r="B1732" s="62" t="s">
        <v>1181</v>
      </c>
      <c r="C1732" s="62" t="s">
        <v>1198</v>
      </c>
      <c r="D1732" s="205" t="s">
        <v>1717</v>
      </c>
      <c r="E1732" s="62" t="s">
        <v>1577</v>
      </c>
      <c r="F1732" s="63">
        <v>2</v>
      </c>
      <c r="G1732" s="63">
        <v>0</v>
      </c>
      <c r="H1732" s="63">
        <f>ROUND(F1732*AD1732,2)</f>
        <v>0</v>
      </c>
      <c r="I1732" s="63">
        <f>J1732-H1732</f>
        <v>0</v>
      </c>
      <c r="J1732" s="63">
        <f>ROUND(F1732*G1732,2)</f>
        <v>0</v>
      </c>
      <c r="K1732" s="63">
        <v>1.0499999999999999E-3</v>
      </c>
      <c r="L1732" s="63">
        <f>F1732*K1732</f>
        <v>2.0999999999999999E-3</v>
      </c>
      <c r="M1732" s="64" t="s">
        <v>1598</v>
      </c>
      <c r="N1732" s="63">
        <f>IF(M1732="5",I1732,0)</f>
        <v>0</v>
      </c>
      <c r="Y1732" s="63">
        <f>IF(AC1732=0,J1732,0)</f>
        <v>0</v>
      </c>
      <c r="Z1732" s="63">
        <f>IF(AC1732=15,J1732,0)</f>
        <v>0</v>
      </c>
      <c r="AA1732" s="63">
        <f>IF(AC1732=21,J1732,0)</f>
        <v>0</v>
      </c>
      <c r="AC1732" s="58">
        <v>21</v>
      </c>
      <c r="AD1732" s="58">
        <f>G1732*1</f>
        <v>0</v>
      </c>
      <c r="AE1732" s="58">
        <f>G1732*(1-1)</f>
        <v>0</v>
      </c>
      <c r="AL1732" s="58">
        <f>F1732*AD1732</f>
        <v>0</v>
      </c>
      <c r="AM1732" s="58">
        <f>F1732*AE1732</f>
        <v>0</v>
      </c>
      <c r="AN1732" s="59" t="s">
        <v>1617</v>
      </c>
      <c r="AO1732" s="59" t="s">
        <v>1631</v>
      </c>
      <c r="AP1732" s="47" t="s">
        <v>1647</v>
      </c>
    </row>
    <row r="1733" spans="1:42" x14ac:dyDescent="0.2">
      <c r="D1733" s="60" t="s">
        <v>1380</v>
      </c>
      <c r="F1733" s="61">
        <v>2</v>
      </c>
    </row>
    <row r="1734" spans="1:42" x14ac:dyDescent="0.2">
      <c r="A1734" s="62" t="s">
        <v>886</v>
      </c>
      <c r="B1734" s="62" t="s">
        <v>1181</v>
      </c>
      <c r="C1734" s="62" t="s">
        <v>1199</v>
      </c>
      <c r="D1734" s="62" t="s">
        <v>1299</v>
      </c>
      <c r="E1734" s="62" t="s">
        <v>1577</v>
      </c>
      <c r="F1734" s="63">
        <v>2</v>
      </c>
      <c r="G1734" s="63">
        <v>0</v>
      </c>
      <c r="H1734" s="63">
        <f>ROUND(F1734*AD1734,2)</f>
        <v>0</v>
      </c>
      <c r="I1734" s="63">
        <f>J1734-H1734</f>
        <v>0</v>
      </c>
      <c r="J1734" s="63">
        <f>ROUND(F1734*G1734,2)</f>
        <v>0</v>
      </c>
      <c r="K1734" s="63">
        <v>7.3999999999999999E-4</v>
      </c>
      <c r="L1734" s="63">
        <f>F1734*K1734</f>
        <v>1.48E-3</v>
      </c>
      <c r="M1734" s="64" t="s">
        <v>1598</v>
      </c>
      <c r="N1734" s="63">
        <f>IF(M1734="5",I1734,0)</f>
        <v>0</v>
      </c>
      <c r="Y1734" s="63">
        <f>IF(AC1734=0,J1734,0)</f>
        <v>0</v>
      </c>
      <c r="Z1734" s="63">
        <f>IF(AC1734=15,J1734,0)</f>
        <v>0</v>
      </c>
      <c r="AA1734" s="63">
        <f>IF(AC1734=21,J1734,0)</f>
        <v>0</v>
      </c>
      <c r="AC1734" s="58">
        <v>21</v>
      </c>
      <c r="AD1734" s="58">
        <f>G1734*1</f>
        <v>0</v>
      </c>
      <c r="AE1734" s="58">
        <f>G1734*(1-1)</f>
        <v>0</v>
      </c>
      <c r="AL1734" s="58">
        <f>F1734*AD1734</f>
        <v>0</v>
      </c>
      <c r="AM1734" s="58">
        <f>F1734*AE1734</f>
        <v>0</v>
      </c>
      <c r="AN1734" s="59" t="s">
        <v>1617</v>
      </c>
      <c r="AO1734" s="59" t="s">
        <v>1631</v>
      </c>
      <c r="AP1734" s="47" t="s">
        <v>1647</v>
      </c>
    </row>
    <row r="1735" spans="1:42" x14ac:dyDescent="0.2">
      <c r="D1735" s="60" t="s">
        <v>1380</v>
      </c>
      <c r="F1735" s="61">
        <v>2</v>
      </c>
    </row>
    <row r="1736" spans="1:42" x14ac:dyDescent="0.2">
      <c r="A1736" s="55" t="s">
        <v>887</v>
      </c>
      <c r="B1736" s="55" t="s">
        <v>1181</v>
      </c>
      <c r="C1736" s="55" t="s">
        <v>1200</v>
      </c>
      <c r="D1736" s="55" t="s">
        <v>1300</v>
      </c>
      <c r="E1736" s="55" t="s">
        <v>1578</v>
      </c>
      <c r="F1736" s="56">
        <v>1</v>
      </c>
      <c r="G1736" s="56">
        <v>0</v>
      </c>
      <c r="H1736" s="56">
        <f>ROUND(F1736*AD1736,2)</f>
        <v>0</v>
      </c>
      <c r="I1736" s="56">
        <f>J1736-H1736</f>
        <v>0</v>
      </c>
      <c r="J1736" s="56">
        <f>ROUND(F1736*G1736,2)</f>
        <v>0</v>
      </c>
      <c r="K1736" s="56">
        <v>4.0000000000000001E-3</v>
      </c>
      <c r="L1736" s="56">
        <f>F1736*K1736</f>
        <v>4.0000000000000001E-3</v>
      </c>
      <c r="M1736" s="57" t="s">
        <v>7</v>
      </c>
      <c r="N1736" s="56">
        <f>IF(M1736="5",I1736,0)</f>
        <v>0</v>
      </c>
      <c r="Y1736" s="56">
        <f>IF(AC1736=0,J1736,0)</f>
        <v>0</v>
      </c>
      <c r="Z1736" s="56">
        <f>IF(AC1736=15,J1736,0)</f>
        <v>0</v>
      </c>
      <c r="AA1736" s="56">
        <f>IF(AC1736=21,J1736,0)</f>
        <v>0</v>
      </c>
      <c r="AC1736" s="58">
        <v>21</v>
      </c>
      <c r="AD1736" s="58">
        <f>G1736*0.62904717853839</f>
        <v>0</v>
      </c>
      <c r="AE1736" s="58">
        <f>G1736*(1-0.62904717853839)</f>
        <v>0</v>
      </c>
      <c r="AL1736" s="58">
        <f>F1736*AD1736</f>
        <v>0</v>
      </c>
      <c r="AM1736" s="58">
        <f>F1736*AE1736</f>
        <v>0</v>
      </c>
      <c r="AN1736" s="59" t="s">
        <v>1617</v>
      </c>
      <c r="AO1736" s="59" t="s">
        <v>1631</v>
      </c>
      <c r="AP1736" s="47" t="s">
        <v>1647</v>
      </c>
    </row>
    <row r="1737" spans="1:42" x14ac:dyDescent="0.2">
      <c r="D1737" s="60" t="s">
        <v>1296</v>
      </c>
      <c r="F1737" s="61">
        <v>1</v>
      </c>
    </row>
    <row r="1738" spans="1:42" x14ac:dyDescent="0.2">
      <c r="A1738" s="62" t="s">
        <v>888</v>
      </c>
      <c r="B1738" s="62" t="s">
        <v>1181</v>
      </c>
      <c r="C1738" s="62" t="s">
        <v>1201</v>
      </c>
      <c r="D1738" s="206" t="s">
        <v>1718</v>
      </c>
      <c r="E1738" s="62" t="s">
        <v>1577</v>
      </c>
      <c r="F1738" s="63">
        <v>1</v>
      </c>
      <c r="G1738" s="63">
        <v>0</v>
      </c>
      <c r="H1738" s="63">
        <f>ROUND(F1738*AD1738,2)</f>
        <v>0</v>
      </c>
      <c r="I1738" s="63">
        <f>J1738-H1738</f>
        <v>0</v>
      </c>
      <c r="J1738" s="63">
        <f>ROUND(F1738*G1738,2)</f>
        <v>0</v>
      </c>
      <c r="K1738" s="63">
        <v>1.4500000000000001E-2</v>
      </c>
      <c r="L1738" s="63">
        <f>F1738*K1738</f>
        <v>1.4500000000000001E-2</v>
      </c>
      <c r="M1738" s="64" t="s">
        <v>1598</v>
      </c>
      <c r="N1738" s="63">
        <f>IF(M1738="5",I1738,0)</f>
        <v>0</v>
      </c>
      <c r="Y1738" s="63">
        <f>IF(AC1738=0,J1738,0)</f>
        <v>0</v>
      </c>
      <c r="Z1738" s="63">
        <f>IF(AC1738=15,J1738,0)</f>
        <v>0</v>
      </c>
      <c r="AA1738" s="63">
        <f>IF(AC1738=21,J1738,0)</f>
        <v>0</v>
      </c>
      <c r="AC1738" s="58">
        <v>21</v>
      </c>
      <c r="AD1738" s="58">
        <f>G1738*1</f>
        <v>0</v>
      </c>
      <c r="AE1738" s="58">
        <f>G1738*(1-1)</f>
        <v>0</v>
      </c>
      <c r="AL1738" s="58">
        <f>F1738*AD1738</f>
        <v>0</v>
      </c>
      <c r="AM1738" s="58">
        <f>F1738*AE1738</f>
        <v>0</v>
      </c>
      <c r="AN1738" s="59" t="s">
        <v>1617</v>
      </c>
      <c r="AO1738" s="59" t="s">
        <v>1631</v>
      </c>
      <c r="AP1738" s="47" t="s">
        <v>1647</v>
      </c>
    </row>
    <row r="1739" spans="1:42" x14ac:dyDescent="0.2">
      <c r="D1739" s="60" t="s">
        <v>1296</v>
      </c>
      <c r="F1739" s="61">
        <v>1</v>
      </c>
    </row>
    <row r="1740" spans="1:42" x14ac:dyDescent="0.2">
      <c r="A1740" s="62" t="s">
        <v>889</v>
      </c>
      <c r="B1740" s="62" t="s">
        <v>1181</v>
      </c>
      <c r="C1740" s="62" t="s">
        <v>1202</v>
      </c>
      <c r="D1740" s="62" t="s">
        <v>1707</v>
      </c>
      <c r="E1740" s="62" t="s">
        <v>1577</v>
      </c>
      <c r="F1740" s="63">
        <v>1</v>
      </c>
      <c r="G1740" s="63">
        <v>0</v>
      </c>
      <c r="H1740" s="63">
        <f>ROUND(F1740*AD1740,2)</f>
        <v>0</v>
      </c>
      <c r="I1740" s="63">
        <f>J1740-H1740</f>
        <v>0</v>
      </c>
      <c r="J1740" s="63">
        <f>ROUND(F1740*G1740,2)</f>
        <v>0</v>
      </c>
      <c r="K1740" s="63">
        <v>1E-3</v>
      </c>
      <c r="L1740" s="63">
        <f>F1740*K1740</f>
        <v>1E-3</v>
      </c>
      <c r="M1740" s="64" t="s">
        <v>1598</v>
      </c>
      <c r="N1740" s="63">
        <f>IF(M1740="5",I1740,0)</f>
        <v>0</v>
      </c>
      <c r="Y1740" s="63">
        <f>IF(AC1740=0,J1740,0)</f>
        <v>0</v>
      </c>
      <c r="Z1740" s="63">
        <f>IF(AC1740=15,J1740,0)</f>
        <v>0</v>
      </c>
      <c r="AA1740" s="63">
        <f>IF(AC1740=21,J1740,0)</f>
        <v>0</v>
      </c>
      <c r="AC1740" s="58">
        <v>21</v>
      </c>
      <c r="AD1740" s="58">
        <f>G1740*1</f>
        <v>0</v>
      </c>
      <c r="AE1740" s="58">
        <f>G1740*(1-1)</f>
        <v>0</v>
      </c>
      <c r="AL1740" s="58">
        <f>F1740*AD1740</f>
        <v>0</v>
      </c>
      <c r="AM1740" s="58">
        <f>F1740*AE1740</f>
        <v>0</v>
      </c>
      <c r="AN1740" s="59" t="s">
        <v>1617</v>
      </c>
      <c r="AO1740" s="59" t="s">
        <v>1631</v>
      </c>
      <c r="AP1740" s="47" t="s">
        <v>1647</v>
      </c>
    </row>
    <row r="1741" spans="1:42" x14ac:dyDescent="0.2">
      <c r="D1741" s="60" t="s">
        <v>1296</v>
      </c>
      <c r="F1741" s="61">
        <v>1</v>
      </c>
    </row>
    <row r="1742" spans="1:42" x14ac:dyDescent="0.2">
      <c r="A1742" s="55" t="s">
        <v>890</v>
      </c>
      <c r="B1742" s="55" t="s">
        <v>1181</v>
      </c>
      <c r="C1742" s="55" t="s">
        <v>1262</v>
      </c>
      <c r="D1742" s="55" t="s">
        <v>1381</v>
      </c>
      <c r="E1742" s="55" t="s">
        <v>1578</v>
      </c>
      <c r="F1742" s="56">
        <v>1</v>
      </c>
      <c r="G1742" s="56">
        <v>0</v>
      </c>
      <c r="H1742" s="56">
        <f>ROUND(F1742*AD1742,2)</f>
        <v>0</v>
      </c>
      <c r="I1742" s="56">
        <f>J1742-H1742</f>
        <v>0</v>
      </c>
      <c r="J1742" s="56">
        <f>ROUND(F1742*G1742,2)</f>
        <v>0</v>
      </c>
      <c r="K1742" s="56">
        <v>1.7000000000000001E-4</v>
      </c>
      <c r="L1742" s="56">
        <f>F1742*K1742</f>
        <v>1.7000000000000001E-4</v>
      </c>
      <c r="M1742" s="57" t="s">
        <v>7</v>
      </c>
      <c r="N1742" s="56">
        <f>IF(M1742="5",I1742,0)</f>
        <v>0</v>
      </c>
      <c r="Y1742" s="56">
        <f>IF(AC1742=0,J1742,0)</f>
        <v>0</v>
      </c>
      <c r="Z1742" s="56">
        <f>IF(AC1742=15,J1742,0)</f>
        <v>0</v>
      </c>
      <c r="AA1742" s="56">
        <f>IF(AC1742=21,J1742,0)</f>
        <v>0</v>
      </c>
      <c r="AC1742" s="58">
        <v>21</v>
      </c>
      <c r="AD1742" s="58">
        <f>G1742*0.503959731543624</f>
        <v>0</v>
      </c>
      <c r="AE1742" s="58">
        <f>G1742*(1-0.503959731543624)</f>
        <v>0</v>
      </c>
      <c r="AL1742" s="58">
        <f>F1742*AD1742</f>
        <v>0</v>
      </c>
      <c r="AM1742" s="58">
        <f>F1742*AE1742</f>
        <v>0</v>
      </c>
      <c r="AN1742" s="59" t="s">
        <v>1617</v>
      </c>
      <c r="AO1742" s="59" t="s">
        <v>1631</v>
      </c>
      <c r="AP1742" s="47" t="s">
        <v>1647</v>
      </c>
    </row>
    <row r="1743" spans="1:42" x14ac:dyDescent="0.2">
      <c r="D1743" s="60" t="s">
        <v>1296</v>
      </c>
      <c r="F1743" s="61">
        <v>1</v>
      </c>
    </row>
    <row r="1744" spans="1:42" x14ac:dyDescent="0.2">
      <c r="A1744" s="55" t="s">
        <v>891</v>
      </c>
      <c r="B1744" s="55" t="s">
        <v>1181</v>
      </c>
      <c r="C1744" s="55" t="s">
        <v>1263</v>
      </c>
      <c r="D1744" s="207" t="s">
        <v>1719</v>
      </c>
      <c r="E1744" s="55" t="s">
        <v>1579</v>
      </c>
      <c r="F1744" s="56">
        <v>1.35</v>
      </c>
      <c r="G1744" s="56">
        <v>0</v>
      </c>
      <c r="H1744" s="56">
        <f>ROUND(F1744*AD1744,2)</f>
        <v>0</v>
      </c>
      <c r="I1744" s="56">
        <f>J1744-H1744</f>
        <v>0</v>
      </c>
      <c r="J1744" s="56">
        <f>ROUND(F1744*G1744,2)</f>
        <v>0</v>
      </c>
      <c r="K1744" s="56">
        <v>8.9999999999999993E-3</v>
      </c>
      <c r="L1744" s="56">
        <f>F1744*K1744</f>
        <v>1.2149999999999999E-2</v>
      </c>
      <c r="M1744" s="57" t="s">
        <v>7</v>
      </c>
      <c r="N1744" s="56">
        <f>IF(M1744="5",I1744,0)</f>
        <v>0</v>
      </c>
      <c r="Y1744" s="56">
        <f>IF(AC1744=0,J1744,0)</f>
        <v>0</v>
      </c>
      <c r="Z1744" s="56">
        <f>IF(AC1744=15,J1744,0)</f>
        <v>0</v>
      </c>
      <c r="AA1744" s="56">
        <f>IF(AC1744=21,J1744,0)</f>
        <v>0</v>
      </c>
      <c r="AC1744" s="58">
        <v>21</v>
      </c>
      <c r="AD1744" s="58">
        <f>G1744*1</f>
        <v>0</v>
      </c>
      <c r="AE1744" s="58">
        <f>G1744*(1-1)</f>
        <v>0</v>
      </c>
      <c r="AL1744" s="58">
        <f>F1744*AD1744</f>
        <v>0</v>
      </c>
      <c r="AM1744" s="58">
        <f>F1744*AE1744</f>
        <v>0</v>
      </c>
      <c r="AN1744" s="59" t="s">
        <v>1617</v>
      </c>
      <c r="AO1744" s="59" t="s">
        <v>1631</v>
      </c>
      <c r="AP1744" s="47" t="s">
        <v>1647</v>
      </c>
    </row>
    <row r="1745" spans="1:42" x14ac:dyDescent="0.2">
      <c r="D1745" s="60" t="s">
        <v>1521</v>
      </c>
      <c r="F1745" s="61">
        <v>1.35</v>
      </c>
    </row>
    <row r="1746" spans="1:42" x14ac:dyDescent="0.2">
      <c r="A1746" s="55" t="s">
        <v>892</v>
      </c>
      <c r="B1746" s="55" t="s">
        <v>1181</v>
      </c>
      <c r="C1746" s="55" t="s">
        <v>1264</v>
      </c>
      <c r="D1746" s="55" t="s">
        <v>1704</v>
      </c>
      <c r="E1746" s="55" t="s">
        <v>1577</v>
      </c>
      <c r="F1746" s="56">
        <v>1</v>
      </c>
      <c r="G1746" s="56">
        <v>0</v>
      </c>
      <c r="H1746" s="56">
        <f>ROUND(F1746*AD1746,2)</f>
        <v>0</v>
      </c>
      <c r="I1746" s="56">
        <f>J1746-H1746</f>
        <v>0</v>
      </c>
      <c r="J1746" s="56">
        <f>ROUND(F1746*G1746,2)</f>
        <v>0</v>
      </c>
      <c r="K1746" s="56">
        <v>7.0000000000000001E-3</v>
      </c>
      <c r="L1746" s="56">
        <f>F1746*K1746</f>
        <v>7.0000000000000001E-3</v>
      </c>
      <c r="M1746" s="57" t="s">
        <v>7</v>
      </c>
      <c r="N1746" s="56">
        <f>IF(M1746="5",I1746,0)</f>
        <v>0</v>
      </c>
      <c r="Y1746" s="56">
        <f>IF(AC1746=0,J1746,0)</f>
        <v>0</v>
      </c>
      <c r="Z1746" s="56">
        <f>IF(AC1746=15,J1746,0)</f>
        <v>0</v>
      </c>
      <c r="AA1746" s="56">
        <f>IF(AC1746=21,J1746,0)</f>
        <v>0</v>
      </c>
      <c r="AC1746" s="58">
        <v>21</v>
      </c>
      <c r="AD1746" s="58">
        <f>G1746*1</f>
        <v>0</v>
      </c>
      <c r="AE1746" s="58">
        <f>G1746*(1-1)</f>
        <v>0</v>
      </c>
      <c r="AL1746" s="58">
        <f>F1746*AD1746</f>
        <v>0</v>
      </c>
      <c r="AM1746" s="58">
        <f>F1746*AE1746</f>
        <v>0</v>
      </c>
      <c r="AN1746" s="59" t="s">
        <v>1617</v>
      </c>
      <c r="AO1746" s="59" t="s">
        <v>1631</v>
      </c>
      <c r="AP1746" s="47" t="s">
        <v>1647</v>
      </c>
    </row>
    <row r="1747" spans="1:42" x14ac:dyDescent="0.2">
      <c r="D1747" s="60" t="s">
        <v>1296</v>
      </c>
      <c r="F1747" s="61">
        <v>1</v>
      </c>
    </row>
    <row r="1748" spans="1:42" x14ac:dyDescent="0.2">
      <c r="A1748" s="55" t="s">
        <v>893</v>
      </c>
      <c r="B1748" s="55" t="s">
        <v>1181</v>
      </c>
      <c r="C1748" s="55" t="s">
        <v>1266</v>
      </c>
      <c r="D1748" s="209" t="s">
        <v>1721</v>
      </c>
      <c r="E1748" s="55" t="s">
        <v>1577</v>
      </c>
      <c r="F1748" s="56">
        <v>1</v>
      </c>
      <c r="G1748" s="56">
        <v>0</v>
      </c>
      <c r="H1748" s="56">
        <f>ROUND(F1748*AD1748,2)</f>
        <v>0</v>
      </c>
      <c r="I1748" s="56">
        <f>J1748-H1748</f>
        <v>0</v>
      </c>
      <c r="J1748" s="56">
        <f>ROUND(F1748*G1748,2)</f>
        <v>0</v>
      </c>
      <c r="K1748" s="56">
        <v>1.1000000000000001E-3</v>
      </c>
      <c r="L1748" s="56">
        <f>F1748*K1748</f>
        <v>1.1000000000000001E-3</v>
      </c>
      <c r="M1748" s="57" t="s">
        <v>7</v>
      </c>
      <c r="N1748" s="56">
        <f>IF(M1748="5",I1748,0)</f>
        <v>0</v>
      </c>
      <c r="Y1748" s="56">
        <f>IF(AC1748=0,J1748,0)</f>
        <v>0</v>
      </c>
      <c r="Z1748" s="56">
        <f>IF(AC1748=15,J1748,0)</f>
        <v>0</v>
      </c>
      <c r="AA1748" s="56">
        <f>IF(AC1748=21,J1748,0)</f>
        <v>0</v>
      </c>
      <c r="AC1748" s="58">
        <v>21</v>
      </c>
      <c r="AD1748" s="58">
        <f>G1748*1</f>
        <v>0</v>
      </c>
      <c r="AE1748" s="58">
        <f>G1748*(1-1)</f>
        <v>0</v>
      </c>
      <c r="AL1748" s="58">
        <f>F1748*AD1748</f>
        <v>0</v>
      </c>
      <c r="AM1748" s="58">
        <f>F1748*AE1748</f>
        <v>0</v>
      </c>
      <c r="AN1748" s="59" t="s">
        <v>1617</v>
      </c>
      <c r="AO1748" s="59" t="s">
        <v>1631</v>
      </c>
      <c r="AP1748" s="47" t="s">
        <v>1647</v>
      </c>
    </row>
    <row r="1749" spans="1:42" x14ac:dyDescent="0.2">
      <c r="D1749" s="60" t="s">
        <v>1296</v>
      </c>
      <c r="F1749" s="61">
        <v>1</v>
      </c>
    </row>
    <row r="1750" spans="1:42" x14ac:dyDescent="0.2">
      <c r="A1750" s="55" t="s">
        <v>894</v>
      </c>
      <c r="B1750" s="55" t="s">
        <v>1181</v>
      </c>
      <c r="C1750" s="55" t="s">
        <v>1265</v>
      </c>
      <c r="D1750" s="208" t="s">
        <v>1720</v>
      </c>
      <c r="E1750" s="55" t="s">
        <v>1577</v>
      </c>
      <c r="F1750" s="56">
        <v>1</v>
      </c>
      <c r="G1750" s="56">
        <v>0</v>
      </c>
      <c r="H1750" s="56">
        <f>ROUND(F1750*AD1750,2)</f>
        <v>0</v>
      </c>
      <c r="I1750" s="56">
        <f>J1750-H1750</f>
        <v>0</v>
      </c>
      <c r="J1750" s="56">
        <f>ROUND(F1750*G1750,2)</f>
        <v>0</v>
      </c>
      <c r="K1750" s="56">
        <v>2.7999999999999998E-4</v>
      </c>
      <c r="L1750" s="56">
        <f>F1750*K1750</f>
        <v>2.7999999999999998E-4</v>
      </c>
      <c r="M1750" s="57" t="s">
        <v>7</v>
      </c>
      <c r="N1750" s="56">
        <f>IF(M1750="5",I1750,0)</f>
        <v>0</v>
      </c>
      <c r="Y1750" s="56">
        <f>IF(AC1750=0,J1750,0)</f>
        <v>0</v>
      </c>
      <c r="Z1750" s="56">
        <f>IF(AC1750=15,J1750,0)</f>
        <v>0</v>
      </c>
      <c r="AA1750" s="56">
        <f>IF(AC1750=21,J1750,0)</f>
        <v>0</v>
      </c>
      <c r="AC1750" s="58">
        <v>21</v>
      </c>
      <c r="AD1750" s="58">
        <f>G1750*1</f>
        <v>0</v>
      </c>
      <c r="AE1750" s="58">
        <f>G1750*(1-1)</f>
        <v>0</v>
      </c>
      <c r="AL1750" s="58">
        <f>F1750*AD1750</f>
        <v>0</v>
      </c>
      <c r="AM1750" s="58">
        <f>F1750*AE1750</f>
        <v>0</v>
      </c>
      <c r="AN1750" s="59" t="s">
        <v>1617</v>
      </c>
      <c r="AO1750" s="59" t="s">
        <v>1631</v>
      </c>
      <c r="AP1750" s="47" t="s">
        <v>1647</v>
      </c>
    </row>
    <row r="1751" spans="1:42" x14ac:dyDescent="0.2">
      <c r="D1751" s="60" t="s">
        <v>1296</v>
      </c>
      <c r="F1751" s="61">
        <v>1</v>
      </c>
    </row>
    <row r="1752" spans="1:42" x14ac:dyDescent="0.2">
      <c r="A1752" s="55" t="s">
        <v>895</v>
      </c>
      <c r="B1752" s="55" t="s">
        <v>1181</v>
      </c>
      <c r="C1752" s="55" t="s">
        <v>1267</v>
      </c>
      <c r="D1752" s="55" t="s">
        <v>1383</v>
      </c>
      <c r="E1752" s="55" t="s">
        <v>1577</v>
      </c>
      <c r="F1752" s="56">
        <v>1</v>
      </c>
      <c r="G1752" s="56">
        <v>0</v>
      </c>
      <c r="H1752" s="56">
        <f>ROUND(F1752*AD1752,2)</f>
        <v>0</v>
      </c>
      <c r="I1752" s="56">
        <f>J1752-H1752</f>
        <v>0</v>
      </c>
      <c r="J1752" s="56">
        <f>ROUND(F1752*G1752,2)</f>
        <v>0</v>
      </c>
      <c r="K1752" s="56">
        <v>1.2999999999999999E-4</v>
      </c>
      <c r="L1752" s="56">
        <f>F1752*K1752</f>
        <v>1.2999999999999999E-4</v>
      </c>
      <c r="M1752" s="57" t="s">
        <v>7</v>
      </c>
      <c r="N1752" s="56">
        <f>IF(M1752="5",I1752,0)</f>
        <v>0</v>
      </c>
      <c r="Y1752" s="56">
        <f>IF(AC1752=0,J1752,0)</f>
        <v>0</v>
      </c>
      <c r="Z1752" s="56">
        <f>IF(AC1752=15,J1752,0)</f>
        <v>0</v>
      </c>
      <c r="AA1752" s="56">
        <f>IF(AC1752=21,J1752,0)</f>
        <v>0</v>
      </c>
      <c r="AC1752" s="58">
        <v>21</v>
      </c>
      <c r="AD1752" s="58">
        <f>G1752*0.234411764705882</f>
        <v>0</v>
      </c>
      <c r="AE1752" s="58">
        <f>G1752*(1-0.234411764705882)</f>
        <v>0</v>
      </c>
      <c r="AL1752" s="58">
        <f>F1752*AD1752</f>
        <v>0</v>
      </c>
      <c r="AM1752" s="58">
        <f>F1752*AE1752</f>
        <v>0</v>
      </c>
      <c r="AN1752" s="59" t="s">
        <v>1617</v>
      </c>
      <c r="AO1752" s="59" t="s">
        <v>1631</v>
      </c>
      <c r="AP1752" s="47" t="s">
        <v>1647</v>
      </c>
    </row>
    <row r="1753" spans="1:42" x14ac:dyDescent="0.2">
      <c r="D1753" s="60" t="s">
        <v>1296</v>
      </c>
      <c r="F1753" s="61">
        <v>1</v>
      </c>
    </row>
    <row r="1754" spans="1:42" x14ac:dyDescent="0.2">
      <c r="A1754" s="55" t="s">
        <v>896</v>
      </c>
      <c r="B1754" s="55" t="s">
        <v>1181</v>
      </c>
      <c r="C1754" s="55" t="s">
        <v>1268</v>
      </c>
      <c r="D1754" s="210" t="s">
        <v>1722</v>
      </c>
      <c r="E1754" s="55" t="s">
        <v>1577</v>
      </c>
      <c r="F1754" s="56">
        <v>1</v>
      </c>
      <c r="G1754" s="56">
        <v>0</v>
      </c>
      <c r="H1754" s="56">
        <f>ROUND(F1754*AD1754,2)</f>
        <v>0</v>
      </c>
      <c r="I1754" s="56">
        <f>J1754-H1754</f>
        <v>0</v>
      </c>
      <c r="J1754" s="56">
        <f>ROUND(F1754*G1754,2)</f>
        <v>0</v>
      </c>
      <c r="K1754" s="56">
        <v>6.9999999999999999E-4</v>
      </c>
      <c r="L1754" s="56">
        <f>F1754*K1754</f>
        <v>6.9999999999999999E-4</v>
      </c>
      <c r="M1754" s="57" t="s">
        <v>7</v>
      </c>
      <c r="N1754" s="56">
        <f>IF(M1754="5",I1754,0)</f>
        <v>0</v>
      </c>
      <c r="Y1754" s="56">
        <f>IF(AC1754=0,J1754,0)</f>
        <v>0</v>
      </c>
      <c r="Z1754" s="56">
        <f>IF(AC1754=15,J1754,0)</f>
        <v>0</v>
      </c>
      <c r="AA1754" s="56">
        <f>IF(AC1754=21,J1754,0)</f>
        <v>0</v>
      </c>
      <c r="AC1754" s="58">
        <v>21</v>
      </c>
      <c r="AD1754" s="58">
        <f>G1754*1</f>
        <v>0</v>
      </c>
      <c r="AE1754" s="58">
        <f>G1754*(1-1)</f>
        <v>0</v>
      </c>
      <c r="AL1754" s="58">
        <f>F1754*AD1754</f>
        <v>0</v>
      </c>
      <c r="AM1754" s="58">
        <f>F1754*AE1754</f>
        <v>0</v>
      </c>
      <c r="AN1754" s="59" t="s">
        <v>1617</v>
      </c>
      <c r="AO1754" s="59" t="s">
        <v>1631</v>
      </c>
      <c r="AP1754" s="47" t="s">
        <v>1647</v>
      </c>
    </row>
    <row r="1755" spans="1:42" x14ac:dyDescent="0.2">
      <c r="D1755" s="60" t="s">
        <v>1296</v>
      </c>
      <c r="F1755" s="61">
        <v>1</v>
      </c>
    </row>
    <row r="1756" spans="1:42" x14ac:dyDescent="0.2">
      <c r="A1756" s="55" t="s">
        <v>897</v>
      </c>
      <c r="B1756" s="55" t="s">
        <v>1181</v>
      </c>
      <c r="C1756" s="55" t="s">
        <v>1209</v>
      </c>
      <c r="D1756" s="55" t="s">
        <v>1301</v>
      </c>
      <c r="E1756" s="55" t="s">
        <v>1575</v>
      </c>
      <c r="F1756" s="56">
        <v>1E-3</v>
      </c>
      <c r="G1756" s="56">
        <v>0</v>
      </c>
      <c r="H1756" s="56">
        <f>ROUND(F1756*AD1756,2)</f>
        <v>0</v>
      </c>
      <c r="I1756" s="56">
        <f>J1756-H1756</f>
        <v>0</v>
      </c>
      <c r="J1756" s="56">
        <f>ROUND(F1756*G1756,2)</f>
        <v>0</v>
      </c>
      <c r="K1756" s="56">
        <v>0</v>
      </c>
      <c r="L1756" s="56">
        <f>F1756*K1756</f>
        <v>0</v>
      </c>
      <c r="M1756" s="57" t="s">
        <v>11</v>
      </c>
      <c r="N1756" s="56">
        <f>IF(M1756="5",I1756,0)</f>
        <v>0</v>
      </c>
      <c r="Y1756" s="56">
        <f>IF(AC1756=0,J1756,0)</f>
        <v>0</v>
      </c>
      <c r="Z1756" s="56">
        <f>IF(AC1756=15,J1756,0)</f>
        <v>0</v>
      </c>
      <c r="AA1756" s="56">
        <f>IF(AC1756=21,J1756,0)</f>
        <v>0</v>
      </c>
      <c r="AC1756" s="58">
        <v>21</v>
      </c>
      <c r="AD1756" s="58">
        <f>G1756*0</f>
        <v>0</v>
      </c>
      <c r="AE1756" s="58">
        <f>G1756*(1-0)</f>
        <v>0</v>
      </c>
      <c r="AL1756" s="58">
        <f>F1756*AD1756</f>
        <v>0</v>
      </c>
      <c r="AM1756" s="58">
        <f>F1756*AE1756</f>
        <v>0</v>
      </c>
      <c r="AN1756" s="59" t="s">
        <v>1617</v>
      </c>
      <c r="AO1756" s="59" t="s">
        <v>1631</v>
      </c>
      <c r="AP1756" s="47" t="s">
        <v>1647</v>
      </c>
    </row>
    <row r="1757" spans="1:42" x14ac:dyDescent="0.2">
      <c r="A1757" s="52"/>
      <c r="B1757" s="53" t="s">
        <v>1181</v>
      </c>
      <c r="C1757" s="53" t="s">
        <v>765</v>
      </c>
      <c r="D1757" s="248" t="s">
        <v>1304</v>
      </c>
      <c r="E1757" s="249"/>
      <c r="F1757" s="249"/>
      <c r="G1757" s="249"/>
      <c r="H1757" s="54">
        <f>SUM(H1758:H1765)</f>
        <v>0</v>
      </c>
      <c r="I1757" s="54">
        <f>SUM(I1758:I1765)</f>
        <v>0</v>
      </c>
      <c r="J1757" s="54">
        <f>H1757+I1757</f>
        <v>0</v>
      </c>
      <c r="K1757" s="47"/>
      <c r="L1757" s="54">
        <f>SUM(L1758:L1765)</f>
        <v>0.120959</v>
      </c>
      <c r="O1757" s="54">
        <f>IF(P1757="PR",J1757,SUM(N1758:N1765))</f>
        <v>0</v>
      </c>
      <c r="P1757" s="47" t="s">
        <v>1602</v>
      </c>
      <c r="Q1757" s="54">
        <f>IF(P1757="HS",H1757,0)</f>
        <v>0</v>
      </c>
      <c r="R1757" s="54">
        <f>IF(P1757="HS",I1757-O1757,0)</f>
        <v>0</v>
      </c>
      <c r="S1757" s="54">
        <f>IF(P1757="PS",H1757,0)</f>
        <v>0</v>
      </c>
      <c r="T1757" s="54">
        <f>IF(P1757="PS",I1757-O1757,0)</f>
        <v>0</v>
      </c>
      <c r="U1757" s="54">
        <f>IF(P1757="MP",H1757,0)</f>
        <v>0</v>
      </c>
      <c r="V1757" s="54">
        <f>IF(P1757="MP",I1757-O1757,0)</f>
        <v>0</v>
      </c>
      <c r="W1757" s="54">
        <f>IF(P1757="OM",H1757,0)</f>
        <v>0</v>
      </c>
      <c r="X1757" s="47" t="s">
        <v>1181</v>
      </c>
      <c r="AH1757" s="54">
        <f>SUM(Y1758:Y1765)</f>
        <v>0</v>
      </c>
      <c r="AI1757" s="54">
        <f>SUM(Z1758:Z1765)</f>
        <v>0</v>
      </c>
      <c r="AJ1757" s="54">
        <f>SUM(AA1758:AA1765)</f>
        <v>0</v>
      </c>
    </row>
    <row r="1758" spans="1:42" x14ac:dyDescent="0.2">
      <c r="A1758" s="55" t="s">
        <v>898</v>
      </c>
      <c r="B1758" s="55" t="s">
        <v>1181</v>
      </c>
      <c r="C1758" s="55" t="s">
        <v>1210</v>
      </c>
      <c r="D1758" s="211" t="s">
        <v>1723</v>
      </c>
      <c r="E1758" s="55" t="s">
        <v>1574</v>
      </c>
      <c r="F1758" s="56">
        <v>5.73</v>
      </c>
      <c r="G1758" s="56">
        <v>0</v>
      </c>
      <c r="H1758" s="56">
        <f>ROUND(F1758*AD1758,2)</f>
        <v>0</v>
      </c>
      <c r="I1758" s="56">
        <f>J1758-H1758</f>
        <v>0</v>
      </c>
      <c r="J1758" s="56">
        <f>ROUND(F1758*G1758,2)</f>
        <v>0</v>
      </c>
      <c r="K1758" s="56">
        <v>3.5000000000000001E-3</v>
      </c>
      <c r="L1758" s="56">
        <f>F1758*K1758</f>
        <v>2.0055000000000003E-2</v>
      </c>
      <c r="M1758" s="57" t="s">
        <v>7</v>
      </c>
      <c r="N1758" s="56">
        <f>IF(M1758="5",I1758,0)</f>
        <v>0</v>
      </c>
      <c r="Y1758" s="56">
        <f>IF(AC1758=0,J1758,0)</f>
        <v>0</v>
      </c>
      <c r="Z1758" s="56">
        <f>IF(AC1758=15,J1758,0)</f>
        <v>0</v>
      </c>
      <c r="AA1758" s="56">
        <f>IF(AC1758=21,J1758,0)</f>
        <v>0</v>
      </c>
      <c r="AC1758" s="58">
        <v>21</v>
      </c>
      <c r="AD1758" s="58">
        <f>G1758*0.372054263565891</f>
        <v>0</v>
      </c>
      <c r="AE1758" s="58">
        <f>G1758*(1-0.372054263565891)</f>
        <v>0</v>
      </c>
      <c r="AL1758" s="58">
        <f>F1758*AD1758</f>
        <v>0</v>
      </c>
      <c r="AM1758" s="58">
        <f>F1758*AE1758</f>
        <v>0</v>
      </c>
      <c r="AN1758" s="59" t="s">
        <v>1618</v>
      </c>
      <c r="AO1758" s="59" t="s">
        <v>1632</v>
      </c>
      <c r="AP1758" s="47" t="s">
        <v>1647</v>
      </c>
    </row>
    <row r="1759" spans="1:42" x14ac:dyDescent="0.2">
      <c r="D1759" s="60" t="s">
        <v>1522</v>
      </c>
      <c r="F1759" s="61">
        <v>1.38</v>
      </c>
    </row>
    <row r="1760" spans="1:42" x14ac:dyDescent="0.2">
      <c r="D1760" s="60" t="s">
        <v>1523</v>
      </c>
      <c r="F1760" s="61">
        <v>4.3499999999999996</v>
      </c>
    </row>
    <row r="1761" spans="1:42" x14ac:dyDescent="0.2">
      <c r="A1761" s="55" t="s">
        <v>899</v>
      </c>
      <c r="B1761" s="55" t="s">
        <v>1181</v>
      </c>
      <c r="C1761" s="55" t="s">
        <v>1211</v>
      </c>
      <c r="D1761" s="55" t="s">
        <v>1306</v>
      </c>
      <c r="E1761" s="55" t="s">
        <v>1574</v>
      </c>
      <c r="F1761" s="56">
        <v>5.73</v>
      </c>
      <c r="G1761" s="56">
        <v>0</v>
      </c>
      <c r="H1761" s="56">
        <f>ROUND(F1761*AD1761,2)</f>
        <v>0</v>
      </c>
      <c r="I1761" s="56">
        <f>J1761-H1761</f>
        <v>0</v>
      </c>
      <c r="J1761" s="56">
        <f>ROUND(F1761*G1761,2)</f>
        <v>0</v>
      </c>
      <c r="K1761" s="56">
        <v>8.0000000000000004E-4</v>
      </c>
      <c r="L1761" s="56">
        <f>F1761*K1761</f>
        <v>4.5840000000000004E-3</v>
      </c>
      <c r="M1761" s="57" t="s">
        <v>7</v>
      </c>
      <c r="N1761" s="56">
        <f>IF(M1761="5",I1761,0)</f>
        <v>0</v>
      </c>
      <c r="Y1761" s="56">
        <f>IF(AC1761=0,J1761,0)</f>
        <v>0</v>
      </c>
      <c r="Z1761" s="56">
        <f>IF(AC1761=15,J1761,0)</f>
        <v>0</v>
      </c>
      <c r="AA1761" s="56">
        <f>IF(AC1761=21,J1761,0)</f>
        <v>0</v>
      </c>
      <c r="AC1761" s="58">
        <v>21</v>
      </c>
      <c r="AD1761" s="58">
        <f>G1761*1</f>
        <v>0</v>
      </c>
      <c r="AE1761" s="58">
        <f>G1761*(1-1)</f>
        <v>0</v>
      </c>
      <c r="AL1761" s="58">
        <f>F1761*AD1761</f>
        <v>0</v>
      </c>
      <c r="AM1761" s="58">
        <f>F1761*AE1761</f>
        <v>0</v>
      </c>
      <c r="AN1761" s="59" t="s">
        <v>1618</v>
      </c>
      <c r="AO1761" s="59" t="s">
        <v>1632</v>
      </c>
      <c r="AP1761" s="47" t="s">
        <v>1647</v>
      </c>
    </row>
    <row r="1762" spans="1:42" x14ac:dyDescent="0.2">
      <c r="D1762" s="60" t="s">
        <v>1514</v>
      </c>
      <c r="F1762" s="61">
        <v>5.73</v>
      </c>
    </row>
    <row r="1763" spans="1:42" x14ac:dyDescent="0.2">
      <c r="A1763" s="62" t="s">
        <v>900</v>
      </c>
      <c r="B1763" s="62" t="s">
        <v>1181</v>
      </c>
      <c r="C1763" s="62" t="s">
        <v>1212</v>
      </c>
      <c r="D1763" s="212" t="s">
        <v>1724</v>
      </c>
      <c r="E1763" s="62" t="s">
        <v>1574</v>
      </c>
      <c r="F1763" s="63">
        <v>6.02</v>
      </c>
      <c r="G1763" s="63">
        <v>0</v>
      </c>
      <c r="H1763" s="63">
        <f>ROUND(F1763*AD1763,2)</f>
        <v>0</v>
      </c>
      <c r="I1763" s="63">
        <f>J1763-H1763</f>
        <v>0</v>
      </c>
      <c r="J1763" s="63">
        <f>ROUND(F1763*G1763,2)</f>
        <v>0</v>
      </c>
      <c r="K1763" s="63">
        <v>1.6E-2</v>
      </c>
      <c r="L1763" s="63">
        <f>F1763*K1763</f>
        <v>9.6319999999999989E-2</v>
      </c>
      <c r="M1763" s="64" t="s">
        <v>1598</v>
      </c>
      <c r="N1763" s="63">
        <f>IF(M1763="5",I1763,0)</f>
        <v>0</v>
      </c>
      <c r="Y1763" s="63">
        <f>IF(AC1763=0,J1763,0)</f>
        <v>0</v>
      </c>
      <c r="Z1763" s="63">
        <f>IF(AC1763=15,J1763,0)</f>
        <v>0</v>
      </c>
      <c r="AA1763" s="63">
        <f>IF(AC1763=21,J1763,0)</f>
        <v>0</v>
      </c>
      <c r="AC1763" s="58">
        <v>21</v>
      </c>
      <c r="AD1763" s="58">
        <f>G1763*1</f>
        <v>0</v>
      </c>
      <c r="AE1763" s="58">
        <f>G1763*(1-1)</f>
        <v>0</v>
      </c>
      <c r="AL1763" s="58">
        <f>F1763*AD1763</f>
        <v>0</v>
      </c>
      <c r="AM1763" s="58">
        <f>F1763*AE1763</f>
        <v>0</v>
      </c>
      <c r="AN1763" s="59" t="s">
        <v>1618</v>
      </c>
      <c r="AO1763" s="59" t="s">
        <v>1632</v>
      </c>
      <c r="AP1763" s="47" t="s">
        <v>1647</v>
      </c>
    </row>
    <row r="1764" spans="1:42" x14ac:dyDescent="0.2">
      <c r="D1764" s="60" t="s">
        <v>1524</v>
      </c>
      <c r="F1764" s="61">
        <v>6.02</v>
      </c>
    </row>
    <row r="1765" spans="1:42" x14ac:dyDescent="0.2">
      <c r="A1765" s="55" t="s">
        <v>901</v>
      </c>
      <c r="B1765" s="55" t="s">
        <v>1181</v>
      </c>
      <c r="C1765" s="55" t="s">
        <v>1213</v>
      </c>
      <c r="D1765" s="55" t="s">
        <v>1308</v>
      </c>
      <c r="E1765" s="55" t="s">
        <v>1575</v>
      </c>
      <c r="F1765" s="56">
        <v>0.12</v>
      </c>
      <c r="G1765" s="56">
        <v>0</v>
      </c>
      <c r="H1765" s="56">
        <f>ROUND(F1765*AD1765,2)</f>
        <v>0</v>
      </c>
      <c r="I1765" s="56">
        <f>J1765-H1765</f>
        <v>0</v>
      </c>
      <c r="J1765" s="56">
        <f>ROUND(F1765*G1765,2)</f>
        <v>0</v>
      </c>
      <c r="K1765" s="56">
        <v>0</v>
      </c>
      <c r="L1765" s="56">
        <f>F1765*K1765</f>
        <v>0</v>
      </c>
      <c r="M1765" s="57" t="s">
        <v>11</v>
      </c>
      <c r="N1765" s="56">
        <f>IF(M1765="5",I1765,0)</f>
        <v>0</v>
      </c>
      <c r="Y1765" s="56">
        <f>IF(AC1765=0,J1765,0)</f>
        <v>0</v>
      </c>
      <c r="Z1765" s="56">
        <f>IF(AC1765=15,J1765,0)</f>
        <v>0</v>
      </c>
      <c r="AA1765" s="56">
        <f>IF(AC1765=21,J1765,0)</f>
        <v>0</v>
      </c>
      <c r="AC1765" s="58">
        <v>21</v>
      </c>
      <c r="AD1765" s="58">
        <f>G1765*0</f>
        <v>0</v>
      </c>
      <c r="AE1765" s="58">
        <f>G1765*(1-0)</f>
        <v>0</v>
      </c>
      <c r="AL1765" s="58">
        <f>F1765*AD1765</f>
        <v>0</v>
      </c>
      <c r="AM1765" s="58">
        <f>F1765*AE1765</f>
        <v>0</v>
      </c>
      <c r="AN1765" s="59" t="s">
        <v>1618</v>
      </c>
      <c r="AO1765" s="59" t="s">
        <v>1632</v>
      </c>
      <c r="AP1765" s="47" t="s">
        <v>1647</v>
      </c>
    </row>
    <row r="1766" spans="1:42" x14ac:dyDescent="0.2">
      <c r="D1766" s="60" t="s">
        <v>1525</v>
      </c>
      <c r="F1766" s="61">
        <v>0.12</v>
      </c>
    </row>
    <row r="1767" spans="1:42" x14ac:dyDescent="0.2">
      <c r="A1767" s="52"/>
      <c r="B1767" s="53" t="s">
        <v>1181</v>
      </c>
      <c r="C1767" s="53" t="s">
        <v>775</v>
      </c>
      <c r="D1767" s="248" t="s">
        <v>1310</v>
      </c>
      <c r="E1767" s="249"/>
      <c r="F1767" s="249"/>
      <c r="G1767" s="249"/>
      <c r="H1767" s="54">
        <f>SUM(H1768:H1789)</f>
        <v>0</v>
      </c>
      <c r="I1767" s="54">
        <f>SUM(I1768:I1789)</f>
        <v>0</v>
      </c>
      <c r="J1767" s="54">
        <f>H1767+I1767</f>
        <v>0</v>
      </c>
      <c r="K1767" s="47"/>
      <c r="L1767" s="54">
        <f>SUM(L1768:L1789)</f>
        <v>0.68521279999999996</v>
      </c>
      <c r="O1767" s="54">
        <f>IF(P1767="PR",J1767,SUM(N1768:N1789))</f>
        <v>0</v>
      </c>
      <c r="P1767" s="47" t="s">
        <v>1602</v>
      </c>
      <c r="Q1767" s="54">
        <f>IF(P1767="HS",H1767,0)</f>
        <v>0</v>
      </c>
      <c r="R1767" s="54">
        <f>IF(P1767="HS",I1767-O1767,0)</f>
        <v>0</v>
      </c>
      <c r="S1767" s="54">
        <f>IF(P1767="PS",H1767,0)</f>
        <v>0</v>
      </c>
      <c r="T1767" s="54">
        <f>IF(P1767="PS",I1767-O1767,0)</f>
        <v>0</v>
      </c>
      <c r="U1767" s="54">
        <f>IF(P1767="MP",H1767,0)</f>
        <v>0</v>
      </c>
      <c r="V1767" s="54">
        <f>IF(P1767="MP",I1767-O1767,0)</f>
        <v>0</v>
      </c>
      <c r="W1767" s="54">
        <f>IF(P1767="OM",H1767,0)</f>
        <v>0</v>
      </c>
      <c r="X1767" s="47" t="s">
        <v>1181</v>
      </c>
      <c r="AH1767" s="54">
        <f>SUM(Y1768:Y1789)</f>
        <v>0</v>
      </c>
      <c r="AI1767" s="54">
        <f>SUM(Z1768:Z1789)</f>
        <v>0</v>
      </c>
      <c r="AJ1767" s="54">
        <f>SUM(AA1768:AA1789)</f>
        <v>0</v>
      </c>
    </row>
    <row r="1768" spans="1:42" x14ac:dyDescent="0.2">
      <c r="A1768" s="55" t="s">
        <v>902</v>
      </c>
      <c r="B1768" s="55" t="s">
        <v>1181</v>
      </c>
      <c r="C1768" s="55" t="s">
        <v>1214</v>
      </c>
      <c r="D1768" s="55" t="s">
        <v>1311</v>
      </c>
      <c r="E1768" s="55" t="s">
        <v>1574</v>
      </c>
      <c r="F1768" s="56">
        <v>32.590000000000003</v>
      </c>
      <c r="G1768" s="56">
        <v>0</v>
      </c>
      <c r="H1768" s="56">
        <f>ROUND(F1768*AD1768,2)</f>
        <v>0</v>
      </c>
      <c r="I1768" s="56">
        <f>J1768-H1768</f>
        <v>0</v>
      </c>
      <c r="J1768" s="56">
        <f>ROUND(F1768*G1768,2)</f>
        <v>0</v>
      </c>
      <c r="K1768" s="56">
        <v>0</v>
      </c>
      <c r="L1768" s="56">
        <f>F1768*K1768</f>
        <v>0</v>
      </c>
      <c r="M1768" s="57" t="s">
        <v>7</v>
      </c>
      <c r="N1768" s="56">
        <f>IF(M1768="5",I1768,0)</f>
        <v>0</v>
      </c>
      <c r="Y1768" s="56">
        <f>IF(AC1768=0,J1768,0)</f>
        <v>0</v>
      </c>
      <c r="Z1768" s="56">
        <f>IF(AC1768=15,J1768,0)</f>
        <v>0</v>
      </c>
      <c r="AA1768" s="56">
        <f>IF(AC1768=21,J1768,0)</f>
        <v>0</v>
      </c>
      <c r="AC1768" s="58">
        <v>21</v>
      </c>
      <c r="AD1768" s="58">
        <f>G1768*0.334494773519164</f>
        <v>0</v>
      </c>
      <c r="AE1768" s="58">
        <f>G1768*(1-0.334494773519164)</f>
        <v>0</v>
      </c>
      <c r="AL1768" s="58">
        <f>F1768*AD1768</f>
        <v>0</v>
      </c>
      <c r="AM1768" s="58">
        <f>F1768*AE1768</f>
        <v>0</v>
      </c>
      <c r="AN1768" s="59" t="s">
        <v>1619</v>
      </c>
      <c r="AO1768" s="59" t="s">
        <v>1633</v>
      </c>
      <c r="AP1768" s="47" t="s">
        <v>1647</v>
      </c>
    </row>
    <row r="1769" spans="1:42" x14ac:dyDescent="0.2">
      <c r="D1769" s="60" t="s">
        <v>1526</v>
      </c>
      <c r="F1769" s="61">
        <v>10.98</v>
      </c>
    </row>
    <row r="1770" spans="1:42" x14ac:dyDescent="0.2">
      <c r="D1770" s="60" t="s">
        <v>1527</v>
      </c>
      <c r="F1770" s="61">
        <v>21.61</v>
      </c>
    </row>
    <row r="1771" spans="1:42" x14ac:dyDescent="0.2">
      <c r="A1771" s="55" t="s">
        <v>903</v>
      </c>
      <c r="B1771" s="55" t="s">
        <v>1181</v>
      </c>
      <c r="C1771" s="55" t="s">
        <v>1215</v>
      </c>
      <c r="D1771" s="55" t="s">
        <v>1727</v>
      </c>
      <c r="E1771" s="55" t="s">
        <v>1574</v>
      </c>
      <c r="F1771" s="56">
        <v>32.590000000000003</v>
      </c>
      <c r="G1771" s="56">
        <v>0</v>
      </c>
      <c r="H1771" s="56">
        <f>ROUND(F1771*AD1771,2)</f>
        <v>0</v>
      </c>
      <c r="I1771" s="56">
        <f>J1771-H1771</f>
        <v>0</v>
      </c>
      <c r="J1771" s="56">
        <f>ROUND(F1771*G1771,2)</f>
        <v>0</v>
      </c>
      <c r="K1771" s="56">
        <v>1.1E-4</v>
      </c>
      <c r="L1771" s="56">
        <f>F1771*K1771</f>
        <v>3.5849000000000007E-3</v>
      </c>
      <c r="M1771" s="57" t="s">
        <v>7</v>
      </c>
      <c r="N1771" s="56">
        <f>IF(M1771="5",I1771,0)</f>
        <v>0</v>
      </c>
      <c r="Y1771" s="56">
        <f>IF(AC1771=0,J1771,0)</f>
        <v>0</v>
      </c>
      <c r="Z1771" s="56">
        <f>IF(AC1771=15,J1771,0)</f>
        <v>0</v>
      </c>
      <c r="AA1771" s="56">
        <f>IF(AC1771=21,J1771,0)</f>
        <v>0</v>
      </c>
      <c r="AC1771" s="58">
        <v>21</v>
      </c>
      <c r="AD1771" s="58">
        <f>G1771*0.75</f>
        <v>0</v>
      </c>
      <c r="AE1771" s="58">
        <f>G1771*(1-0.75)</f>
        <v>0</v>
      </c>
      <c r="AL1771" s="58">
        <f>F1771*AD1771</f>
        <v>0</v>
      </c>
      <c r="AM1771" s="58">
        <f>F1771*AE1771</f>
        <v>0</v>
      </c>
      <c r="AN1771" s="59" t="s">
        <v>1619</v>
      </c>
      <c r="AO1771" s="59" t="s">
        <v>1633</v>
      </c>
      <c r="AP1771" s="47" t="s">
        <v>1647</v>
      </c>
    </row>
    <row r="1772" spans="1:42" x14ac:dyDescent="0.2">
      <c r="D1772" s="60" t="s">
        <v>1528</v>
      </c>
      <c r="F1772" s="61">
        <v>32.590000000000003</v>
      </c>
    </row>
    <row r="1773" spans="1:42" x14ac:dyDescent="0.2">
      <c r="A1773" s="55" t="s">
        <v>904</v>
      </c>
      <c r="B1773" s="55" t="s">
        <v>1181</v>
      </c>
      <c r="C1773" s="55" t="s">
        <v>1216</v>
      </c>
      <c r="D1773" s="213" t="s">
        <v>1725</v>
      </c>
      <c r="E1773" s="55" t="s">
        <v>1574</v>
      </c>
      <c r="F1773" s="56">
        <v>32.590000000000003</v>
      </c>
      <c r="G1773" s="56">
        <v>0</v>
      </c>
      <c r="H1773" s="56">
        <f>ROUND(F1773*AD1773,2)</f>
        <v>0</v>
      </c>
      <c r="I1773" s="56">
        <f>J1773-H1773</f>
        <v>0</v>
      </c>
      <c r="J1773" s="56">
        <f>ROUND(F1773*G1773,2)</f>
        <v>0</v>
      </c>
      <c r="K1773" s="56">
        <v>3.5000000000000001E-3</v>
      </c>
      <c r="L1773" s="56">
        <f>F1773*K1773</f>
        <v>0.11406500000000001</v>
      </c>
      <c r="M1773" s="57" t="s">
        <v>7</v>
      </c>
      <c r="N1773" s="56">
        <f>IF(M1773="5",I1773,0)</f>
        <v>0</v>
      </c>
      <c r="Y1773" s="56">
        <f>IF(AC1773=0,J1773,0)</f>
        <v>0</v>
      </c>
      <c r="Z1773" s="56">
        <f>IF(AC1773=15,J1773,0)</f>
        <v>0</v>
      </c>
      <c r="AA1773" s="56">
        <f>IF(AC1773=21,J1773,0)</f>
        <v>0</v>
      </c>
      <c r="AC1773" s="58">
        <v>21</v>
      </c>
      <c r="AD1773" s="58">
        <f>G1773*0.315275310834813</f>
        <v>0</v>
      </c>
      <c r="AE1773" s="58">
        <f>G1773*(1-0.315275310834813)</f>
        <v>0</v>
      </c>
      <c r="AL1773" s="58">
        <f>F1773*AD1773</f>
        <v>0</v>
      </c>
      <c r="AM1773" s="58">
        <f>F1773*AE1773</f>
        <v>0</v>
      </c>
      <c r="AN1773" s="59" t="s">
        <v>1619</v>
      </c>
      <c r="AO1773" s="59" t="s">
        <v>1633</v>
      </c>
      <c r="AP1773" s="47" t="s">
        <v>1647</v>
      </c>
    </row>
    <row r="1774" spans="1:42" x14ac:dyDescent="0.2">
      <c r="D1774" s="60" t="s">
        <v>1528</v>
      </c>
      <c r="F1774" s="61">
        <v>32.590000000000003</v>
      </c>
    </row>
    <row r="1775" spans="1:42" x14ac:dyDescent="0.2">
      <c r="A1775" s="62" t="s">
        <v>905</v>
      </c>
      <c r="B1775" s="62" t="s">
        <v>1181</v>
      </c>
      <c r="C1775" s="62" t="s">
        <v>1217</v>
      </c>
      <c r="D1775" s="214" t="s">
        <v>1726</v>
      </c>
      <c r="E1775" s="62" t="s">
        <v>1574</v>
      </c>
      <c r="F1775" s="63">
        <v>34.22</v>
      </c>
      <c r="G1775" s="63">
        <v>0</v>
      </c>
      <c r="H1775" s="63">
        <f>ROUND(F1775*AD1775,2)</f>
        <v>0</v>
      </c>
      <c r="I1775" s="63">
        <f>J1775-H1775</f>
        <v>0</v>
      </c>
      <c r="J1775" s="63">
        <f>ROUND(F1775*G1775,2)</f>
        <v>0</v>
      </c>
      <c r="K1775" s="63">
        <v>1.6E-2</v>
      </c>
      <c r="L1775" s="63">
        <f>F1775*K1775</f>
        <v>0.54752000000000001</v>
      </c>
      <c r="M1775" s="64" t="s">
        <v>1598</v>
      </c>
      <c r="N1775" s="63">
        <f>IF(M1775="5",I1775,0)</f>
        <v>0</v>
      </c>
      <c r="Y1775" s="63">
        <f>IF(AC1775=0,J1775,0)</f>
        <v>0</v>
      </c>
      <c r="Z1775" s="63">
        <f>IF(AC1775=15,J1775,0)</f>
        <v>0</v>
      </c>
      <c r="AA1775" s="63">
        <f>IF(AC1775=21,J1775,0)</f>
        <v>0</v>
      </c>
      <c r="AC1775" s="58">
        <v>21</v>
      </c>
      <c r="AD1775" s="58">
        <f>G1775*1</f>
        <v>0</v>
      </c>
      <c r="AE1775" s="58">
        <f>G1775*(1-1)</f>
        <v>0</v>
      </c>
      <c r="AL1775" s="58">
        <f>F1775*AD1775</f>
        <v>0</v>
      </c>
      <c r="AM1775" s="58">
        <f>F1775*AE1775</f>
        <v>0</v>
      </c>
      <c r="AN1775" s="59" t="s">
        <v>1619</v>
      </c>
      <c r="AO1775" s="59" t="s">
        <v>1633</v>
      </c>
      <c r="AP1775" s="47" t="s">
        <v>1647</v>
      </c>
    </row>
    <row r="1776" spans="1:42" x14ac:dyDescent="0.2">
      <c r="D1776" s="60" t="s">
        <v>1529</v>
      </c>
      <c r="F1776" s="61">
        <v>34.22</v>
      </c>
    </row>
    <row r="1777" spans="1:42" x14ac:dyDescent="0.2">
      <c r="A1777" s="55" t="s">
        <v>906</v>
      </c>
      <c r="B1777" s="55" t="s">
        <v>1181</v>
      </c>
      <c r="C1777" s="55" t="s">
        <v>1218</v>
      </c>
      <c r="D1777" s="55" t="s">
        <v>1314</v>
      </c>
      <c r="E1777" s="55" t="s">
        <v>1574</v>
      </c>
      <c r="F1777" s="56">
        <v>32.590000000000003</v>
      </c>
      <c r="G1777" s="56">
        <v>0</v>
      </c>
      <c r="H1777" s="56">
        <f>ROUND(F1777*AD1777,2)</f>
        <v>0</v>
      </c>
      <c r="I1777" s="56">
        <f>J1777-H1777</f>
        <v>0</v>
      </c>
      <c r="J1777" s="56">
        <f>ROUND(F1777*G1777,2)</f>
        <v>0</v>
      </c>
      <c r="K1777" s="56">
        <v>1.1E-4</v>
      </c>
      <c r="L1777" s="56">
        <f>F1777*K1777</f>
        <v>3.5849000000000007E-3</v>
      </c>
      <c r="M1777" s="57" t="s">
        <v>7</v>
      </c>
      <c r="N1777" s="56">
        <f>IF(M1777="5",I1777,0)</f>
        <v>0</v>
      </c>
      <c r="Y1777" s="56">
        <f>IF(AC1777=0,J1777,0)</f>
        <v>0</v>
      </c>
      <c r="Z1777" s="56">
        <f>IF(AC1777=15,J1777,0)</f>
        <v>0</v>
      </c>
      <c r="AA1777" s="56">
        <f>IF(AC1777=21,J1777,0)</f>
        <v>0</v>
      </c>
      <c r="AC1777" s="58">
        <v>21</v>
      </c>
      <c r="AD1777" s="58">
        <f>G1777*1</f>
        <v>0</v>
      </c>
      <c r="AE1777" s="58">
        <f>G1777*(1-1)</f>
        <v>0</v>
      </c>
      <c r="AL1777" s="58">
        <f>F1777*AD1777</f>
        <v>0</v>
      </c>
      <c r="AM1777" s="58">
        <f>F1777*AE1777</f>
        <v>0</v>
      </c>
      <c r="AN1777" s="59" t="s">
        <v>1619</v>
      </c>
      <c r="AO1777" s="59" t="s">
        <v>1633</v>
      </c>
      <c r="AP1777" s="47" t="s">
        <v>1647</v>
      </c>
    </row>
    <row r="1778" spans="1:42" x14ac:dyDescent="0.2">
      <c r="D1778" s="60" t="s">
        <v>1528</v>
      </c>
      <c r="F1778" s="61">
        <v>32.590000000000003</v>
      </c>
    </row>
    <row r="1779" spans="1:42" x14ac:dyDescent="0.2">
      <c r="A1779" s="55" t="s">
        <v>907</v>
      </c>
      <c r="B1779" s="55" t="s">
        <v>1181</v>
      </c>
      <c r="C1779" s="55" t="s">
        <v>1219</v>
      </c>
      <c r="D1779" s="55" t="s">
        <v>1315</v>
      </c>
      <c r="E1779" s="55" t="s">
        <v>1579</v>
      </c>
      <c r="F1779" s="56">
        <v>52.25</v>
      </c>
      <c r="G1779" s="56">
        <v>0</v>
      </c>
      <c r="H1779" s="56">
        <f>ROUND(F1779*AD1779,2)</f>
        <v>0</v>
      </c>
      <c r="I1779" s="56">
        <f>J1779-H1779</f>
        <v>0</v>
      </c>
      <c r="J1779" s="56">
        <f>ROUND(F1779*G1779,2)</f>
        <v>0</v>
      </c>
      <c r="K1779" s="56">
        <v>0</v>
      </c>
      <c r="L1779" s="56">
        <f>F1779*K1779</f>
        <v>0</v>
      </c>
      <c r="M1779" s="57" t="s">
        <v>7</v>
      </c>
      <c r="N1779" s="56">
        <f>IF(M1779="5",I1779,0)</f>
        <v>0</v>
      </c>
      <c r="Y1779" s="56">
        <f>IF(AC1779=0,J1779,0)</f>
        <v>0</v>
      </c>
      <c r="Z1779" s="56">
        <f>IF(AC1779=15,J1779,0)</f>
        <v>0</v>
      </c>
      <c r="AA1779" s="56">
        <f>IF(AC1779=21,J1779,0)</f>
        <v>0</v>
      </c>
      <c r="AC1779" s="58">
        <v>21</v>
      </c>
      <c r="AD1779" s="58">
        <f>G1779*0</f>
        <v>0</v>
      </c>
      <c r="AE1779" s="58">
        <f>G1779*(1-0)</f>
        <v>0</v>
      </c>
      <c r="AL1779" s="58">
        <f>F1779*AD1779</f>
        <v>0</v>
      </c>
      <c r="AM1779" s="58">
        <f>F1779*AE1779</f>
        <v>0</v>
      </c>
      <c r="AN1779" s="59" t="s">
        <v>1619</v>
      </c>
      <c r="AO1779" s="59" t="s">
        <v>1633</v>
      </c>
      <c r="AP1779" s="47" t="s">
        <v>1647</v>
      </c>
    </row>
    <row r="1780" spans="1:42" x14ac:dyDescent="0.2">
      <c r="D1780" s="60" t="s">
        <v>1530</v>
      </c>
      <c r="F1780" s="61">
        <v>30.2</v>
      </c>
    </row>
    <row r="1781" spans="1:42" x14ac:dyDescent="0.2">
      <c r="D1781" s="60" t="s">
        <v>1531</v>
      </c>
      <c r="F1781" s="61">
        <v>12.45</v>
      </c>
    </row>
    <row r="1782" spans="1:42" x14ac:dyDescent="0.2">
      <c r="D1782" s="60" t="s">
        <v>1395</v>
      </c>
      <c r="F1782" s="61">
        <v>9.6</v>
      </c>
    </row>
    <row r="1783" spans="1:42" x14ac:dyDescent="0.2">
      <c r="A1783" s="55" t="s">
        <v>908</v>
      </c>
      <c r="B1783" s="55" t="s">
        <v>1181</v>
      </c>
      <c r="C1783" s="55" t="s">
        <v>1220</v>
      </c>
      <c r="D1783" s="55" t="s">
        <v>1319</v>
      </c>
      <c r="E1783" s="55" t="s">
        <v>1579</v>
      </c>
      <c r="F1783" s="56">
        <v>13.07</v>
      </c>
      <c r="G1783" s="56">
        <v>0</v>
      </c>
      <c r="H1783" s="56">
        <f>ROUND(F1783*AD1783,2)</f>
        <v>0</v>
      </c>
      <c r="I1783" s="56">
        <f>J1783-H1783</f>
        <v>0</v>
      </c>
      <c r="J1783" s="56">
        <f>ROUND(F1783*G1783,2)</f>
        <v>0</v>
      </c>
      <c r="K1783" s="56">
        <v>2.9999999999999997E-4</v>
      </c>
      <c r="L1783" s="56">
        <f>F1783*K1783</f>
        <v>3.921E-3</v>
      </c>
      <c r="M1783" s="57" t="s">
        <v>7</v>
      </c>
      <c r="N1783" s="56">
        <f>IF(M1783="5",I1783,0)</f>
        <v>0</v>
      </c>
      <c r="Y1783" s="56">
        <f>IF(AC1783=0,J1783,0)</f>
        <v>0</v>
      </c>
      <c r="Z1783" s="56">
        <f>IF(AC1783=15,J1783,0)</f>
        <v>0</v>
      </c>
      <c r="AA1783" s="56">
        <f>IF(AC1783=21,J1783,0)</f>
        <v>0</v>
      </c>
      <c r="AC1783" s="58">
        <v>21</v>
      </c>
      <c r="AD1783" s="58">
        <f>G1783*1</f>
        <v>0</v>
      </c>
      <c r="AE1783" s="58">
        <f>G1783*(1-1)</f>
        <v>0</v>
      </c>
      <c r="AL1783" s="58">
        <f>F1783*AD1783</f>
        <v>0</v>
      </c>
      <c r="AM1783" s="58">
        <f>F1783*AE1783</f>
        <v>0</v>
      </c>
      <c r="AN1783" s="59" t="s">
        <v>1619</v>
      </c>
      <c r="AO1783" s="59" t="s">
        <v>1633</v>
      </c>
      <c r="AP1783" s="47" t="s">
        <v>1647</v>
      </c>
    </row>
    <row r="1784" spans="1:42" x14ac:dyDescent="0.2">
      <c r="D1784" s="60" t="s">
        <v>1532</v>
      </c>
      <c r="F1784" s="61">
        <v>13.07</v>
      </c>
    </row>
    <row r="1785" spans="1:42" x14ac:dyDescent="0.2">
      <c r="A1785" s="55" t="s">
        <v>909</v>
      </c>
      <c r="B1785" s="55" t="s">
        <v>1181</v>
      </c>
      <c r="C1785" s="55" t="s">
        <v>1222</v>
      </c>
      <c r="D1785" s="55" t="s">
        <v>1323</v>
      </c>
      <c r="E1785" s="55" t="s">
        <v>1579</v>
      </c>
      <c r="F1785" s="56">
        <v>10.08</v>
      </c>
      <c r="G1785" s="56">
        <v>0</v>
      </c>
      <c r="H1785" s="56">
        <f>ROUND(F1785*AD1785,2)</f>
        <v>0</v>
      </c>
      <c r="I1785" s="56">
        <f>J1785-H1785</f>
        <v>0</v>
      </c>
      <c r="J1785" s="56">
        <f>ROUND(F1785*G1785,2)</f>
        <v>0</v>
      </c>
      <c r="K1785" s="56">
        <v>2.9999999999999997E-4</v>
      </c>
      <c r="L1785" s="56">
        <f>F1785*K1785</f>
        <v>3.0239999999999998E-3</v>
      </c>
      <c r="M1785" s="57" t="s">
        <v>7</v>
      </c>
      <c r="N1785" s="56">
        <f>IF(M1785="5",I1785,0)</f>
        <v>0</v>
      </c>
      <c r="Y1785" s="56">
        <f>IF(AC1785=0,J1785,0)</f>
        <v>0</v>
      </c>
      <c r="Z1785" s="56">
        <f>IF(AC1785=15,J1785,0)</f>
        <v>0</v>
      </c>
      <c r="AA1785" s="56">
        <f>IF(AC1785=21,J1785,0)</f>
        <v>0</v>
      </c>
      <c r="AC1785" s="58">
        <v>21</v>
      </c>
      <c r="AD1785" s="58">
        <f>G1785*1</f>
        <v>0</v>
      </c>
      <c r="AE1785" s="58">
        <f>G1785*(1-1)</f>
        <v>0</v>
      </c>
      <c r="AL1785" s="58">
        <f>F1785*AD1785</f>
        <v>0</v>
      </c>
      <c r="AM1785" s="58">
        <f>F1785*AE1785</f>
        <v>0</v>
      </c>
      <c r="AN1785" s="59" t="s">
        <v>1619</v>
      </c>
      <c r="AO1785" s="59" t="s">
        <v>1633</v>
      </c>
      <c r="AP1785" s="47" t="s">
        <v>1647</v>
      </c>
    </row>
    <row r="1786" spans="1:42" x14ac:dyDescent="0.2">
      <c r="D1786" s="60" t="s">
        <v>1398</v>
      </c>
      <c r="F1786" s="61">
        <v>10.08</v>
      </c>
    </row>
    <row r="1787" spans="1:42" x14ac:dyDescent="0.2">
      <c r="A1787" s="55" t="s">
        <v>910</v>
      </c>
      <c r="B1787" s="55" t="s">
        <v>1181</v>
      </c>
      <c r="C1787" s="55" t="s">
        <v>1221</v>
      </c>
      <c r="D1787" s="55" t="s">
        <v>1321</v>
      </c>
      <c r="E1787" s="55" t="s">
        <v>1579</v>
      </c>
      <c r="F1787" s="56">
        <v>31.71</v>
      </c>
      <c r="G1787" s="56">
        <v>0</v>
      </c>
      <c r="H1787" s="56">
        <f>ROUND(F1787*AD1787,2)</f>
        <v>0</v>
      </c>
      <c r="I1787" s="56">
        <f>J1787-H1787</f>
        <v>0</v>
      </c>
      <c r="J1787" s="56">
        <f>ROUND(F1787*G1787,2)</f>
        <v>0</v>
      </c>
      <c r="K1787" s="56">
        <v>2.9999999999999997E-4</v>
      </c>
      <c r="L1787" s="56">
        <f>F1787*K1787</f>
        <v>9.5129999999999989E-3</v>
      </c>
      <c r="M1787" s="57" t="s">
        <v>7</v>
      </c>
      <c r="N1787" s="56">
        <f>IF(M1787="5",I1787,0)</f>
        <v>0</v>
      </c>
      <c r="Y1787" s="56">
        <f>IF(AC1787=0,J1787,0)</f>
        <v>0</v>
      </c>
      <c r="Z1787" s="56">
        <f>IF(AC1787=15,J1787,0)</f>
        <v>0</v>
      </c>
      <c r="AA1787" s="56">
        <f>IF(AC1787=21,J1787,0)</f>
        <v>0</v>
      </c>
      <c r="AC1787" s="58">
        <v>21</v>
      </c>
      <c r="AD1787" s="58">
        <f>G1787*1</f>
        <v>0</v>
      </c>
      <c r="AE1787" s="58">
        <f>G1787*(1-1)</f>
        <v>0</v>
      </c>
      <c r="AL1787" s="58">
        <f>F1787*AD1787</f>
        <v>0</v>
      </c>
      <c r="AM1787" s="58">
        <f>F1787*AE1787</f>
        <v>0</v>
      </c>
      <c r="AN1787" s="59" t="s">
        <v>1619</v>
      </c>
      <c r="AO1787" s="59" t="s">
        <v>1633</v>
      </c>
      <c r="AP1787" s="47" t="s">
        <v>1647</v>
      </c>
    </row>
    <row r="1788" spans="1:42" x14ac:dyDescent="0.2">
      <c r="D1788" s="60" t="s">
        <v>1533</v>
      </c>
      <c r="F1788" s="61">
        <v>31.71</v>
      </c>
    </row>
    <row r="1789" spans="1:42" x14ac:dyDescent="0.2">
      <c r="A1789" s="55" t="s">
        <v>911</v>
      </c>
      <c r="B1789" s="55" t="s">
        <v>1181</v>
      </c>
      <c r="C1789" s="55" t="s">
        <v>1223</v>
      </c>
      <c r="D1789" s="55" t="s">
        <v>1325</v>
      </c>
      <c r="E1789" s="55" t="s">
        <v>1575</v>
      </c>
      <c r="F1789" s="56">
        <v>0.69</v>
      </c>
      <c r="G1789" s="56">
        <v>0</v>
      </c>
      <c r="H1789" s="56">
        <f>ROUND(F1789*AD1789,2)</f>
        <v>0</v>
      </c>
      <c r="I1789" s="56">
        <f>J1789-H1789</f>
        <v>0</v>
      </c>
      <c r="J1789" s="56">
        <f>ROUND(F1789*G1789,2)</f>
        <v>0</v>
      </c>
      <c r="K1789" s="56">
        <v>0</v>
      </c>
      <c r="L1789" s="56">
        <f>F1789*K1789</f>
        <v>0</v>
      </c>
      <c r="M1789" s="57" t="s">
        <v>11</v>
      </c>
      <c r="N1789" s="56">
        <f>IF(M1789="5",I1789,0)</f>
        <v>0</v>
      </c>
      <c r="Y1789" s="56">
        <f>IF(AC1789=0,J1789,0)</f>
        <v>0</v>
      </c>
      <c r="Z1789" s="56">
        <f>IF(AC1789=15,J1789,0)</f>
        <v>0</v>
      </c>
      <c r="AA1789" s="56">
        <f>IF(AC1789=21,J1789,0)</f>
        <v>0</v>
      </c>
      <c r="AC1789" s="58">
        <v>21</v>
      </c>
      <c r="AD1789" s="58">
        <f>G1789*0</f>
        <v>0</v>
      </c>
      <c r="AE1789" s="58">
        <f>G1789*(1-0)</f>
        <v>0</v>
      </c>
      <c r="AL1789" s="58">
        <f>F1789*AD1789</f>
        <v>0</v>
      </c>
      <c r="AM1789" s="58">
        <f>F1789*AE1789</f>
        <v>0</v>
      </c>
      <c r="AN1789" s="59" t="s">
        <v>1619</v>
      </c>
      <c r="AO1789" s="59" t="s">
        <v>1633</v>
      </c>
      <c r="AP1789" s="47" t="s">
        <v>1647</v>
      </c>
    </row>
    <row r="1790" spans="1:42" x14ac:dyDescent="0.2">
      <c r="D1790" s="60" t="s">
        <v>1534</v>
      </c>
      <c r="F1790" s="61">
        <v>0.69</v>
      </c>
    </row>
    <row r="1791" spans="1:42" x14ac:dyDescent="0.2">
      <c r="A1791" s="52"/>
      <c r="B1791" s="53" t="s">
        <v>1181</v>
      </c>
      <c r="C1791" s="53" t="s">
        <v>778</v>
      </c>
      <c r="D1791" s="248" t="s">
        <v>1327</v>
      </c>
      <c r="E1791" s="249"/>
      <c r="F1791" s="249"/>
      <c r="G1791" s="249"/>
      <c r="H1791" s="54">
        <f>SUM(H1792:H1794)</f>
        <v>0</v>
      </c>
      <c r="I1791" s="54">
        <f>SUM(I1792:I1794)</f>
        <v>0</v>
      </c>
      <c r="J1791" s="54">
        <f>H1791+I1791</f>
        <v>0</v>
      </c>
      <c r="K1791" s="47"/>
      <c r="L1791" s="54">
        <f>SUM(L1792:L1794)</f>
        <v>1.2326999999999998E-3</v>
      </c>
      <c r="O1791" s="54">
        <f>IF(P1791="PR",J1791,SUM(N1792:N1794))</f>
        <v>0</v>
      </c>
      <c r="P1791" s="47" t="s">
        <v>1602</v>
      </c>
      <c r="Q1791" s="54">
        <f>IF(P1791="HS",H1791,0)</f>
        <v>0</v>
      </c>
      <c r="R1791" s="54">
        <f>IF(P1791="HS",I1791-O1791,0)</f>
        <v>0</v>
      </c>
      <c r="S1791" s="54">
        <f>IF(P1791="PS",H1791,0)</f>
        <v>0</v>
      </c>
      <c r="T1791" s="54">
        <f>IF(P1791="PS",I1791-O1791,0)</f>
        <v>0</v>
      </c>
      <c r="U1791" s="54">
        <f>IF(P1791="MP",H1791,0)</f>
        <v>0</v>
      </c>
      <c r="V1791" s="54">
        <f>IF(P1791="MP",I1791-O1791,0)</f>
        <v>0</v>
      </c>
      <c r="W1791" s="54">
        <f>IF(P1791="OM",H1791,0)</f>
        <v>0</v>
      </c>
      <c r="X1791" s="47" t="s">
        <v>1181</v>
      </c>
      <c r="AH1791" s="54">
        <f>SUM(Y1792:Y1794)</f>
        <v>0</v>
      </c>
      <c r="AI1791" s="54">
        <f>SUM(Z1792:Z1794)</f>
        <v>0</v>
      </c>
      <c r="AJ1791" s="54">
        <f>SUM(AA1792:AA1794)</f>
        <v>0</v>
      </c>
    </row>
    <row r="1792" spans="1:42" x14ac:dyDescent="0.2">
      <c r="A1792" s="55" t="s">
        <v>912</v>
      </c>
      <c r="B1792" s="55" t="s">
        <v>1181</v>
      </c>
      <c r="C1792" s="55" t="s">
        <v>1224</v>
      </c>
      <c r="D1792" s="55" t="s">
        <v>1328</v>
      </c>
      <c r="E1792" s="55" t="s">
        <v>1574</v>
      </c>
      <c r="F1792" s="56">
        <v>5.87</v>
      </c>
      <c r="G1792" s="56">
        <v>0</v>
      </c>
      <c r="H1792" s="56">
        <f>ROUND(F1792*AD1792,2)</f>
        <v>0</v>
      </c>
      <c r="I1792" s="56">
        <f>J1792-H1792</f>
        <v>0</v>
      </c>
      <c r="J1792" s="56">
        <f>ROUND(F1792*G1792,2)</f>
        <v>0</v>
      </c>
      <c r="K1792" s="56">
        <v>6.9999999999999994E-5</v>
      </c>
      <c r="L1792" s="56">
        <f>F1792*K1792</f>
        <v>4.1089999999999996E-4</v>
      </c>
      <c r="M1792" s="57" t="s">
        <v>7</v>
      </c>
      <c r="N1792" s="56">
        <f>IF(M1792="5",I1792,0)</f>
        <v>0</v>
      </c>
      <c r="Y1792" s="56">
        <f>IF(AC1792=0,J1792,0)</f>
        <v>0</v>
      </c>
      <c r="Z1792" s="56">
        <f>IF(AC1792=15,J1792,0)</f>
        <v>0</v>
      </c>
      <c r="AA1792" s="56">
        <f>IF(AC1792=21,J1792,0)</f>
        <v>0</v>
      </c>
      <c r="AC1792" s="58">
        <v>21</v>
      </c>
      <c r="AD1792" s="58">
        <f>G1792*0.30859375</f>
        <v>0</v>
      </c>
      <c r="AE1792" s="58">
        <f>G1792*(1-0.30859375)</f>
        <v>0</v>
      </c>
      <c r="AL1792" s="58">
        <f>F1792*AD1792</f>
        <v>0</v>
      </c>
      <c r="AM1792" s="58">
        <f>F1792*AE1792</f>
        <v>0</v>
      </c>
      <c r="AN1792" s="59" t="s">
        <v>1620</v>
      </c>
      <c r="AO1792" s="59" t="s">
        <v>1633</v>
      </c>
      <c r="AP1792" s="47" t="s">
        <v>1647</v>
      </c>
    </row>
    <row r="1793" spans="1:42" x14ac:dyDescent="0.2">
      <c r="D1793" s="60" t="s">
        <v>1535</v>
      </c>
      <c r="F1793" s="61">
        <v>5.87</v>
      </c>
    </row>
    <row r="1794" spans="1:42" x14ac:dyDescent="0.2">
      <c r="A1794" s="55" t="s">
        <v>913</v>
      </c>
      <c r="B1794" s="55" t="s">
        <v>1181</v>
      </c>
      <c r="C1794" s="55" t="s">
        <v>1225</v>
      </c>
      <c r="D1794" s="55" t="s">
        <v>1728</v>
      </c>
      <c r="E1794" s="55" t="s">
        <v>1574</v>
      </c>
      <c r="F1794" s="56">
        <v>5.87</v>
      </c>
      <c r="G1794" s="56">
        <v>0</v>
      </c>
      <c r="H1794" s="56">
        <f>ROUND(F1794*AD1794,2)</f>
        <v>0</v>
      </c>
      <c r="I1794" s="56">
        <f>J1794-H1794</f>
        <v>0</v>
      </c>
      <c r="J1794" s="56">
        <f>ROUND(F1794*G1794,2)</f>
        <v>0</v>
      </c>
      <c r="K1794" s="56">
        <v>1.3999999999999999E-4</v>
      </c>
      <c r="L1794" s="56">
        <f>F1794*K1794</f>
        <v>8.2179999999999992E-4</v>
      </c>
      <c r="M1794" s="57" t="s">
        <v>7</v>
      </c>
      <c r="N1794" s="56">
        <f>IF(M1794="5",I1794,0)</f>
        <v>0</v>
      </c>
      <c r="Y1794" s="56">
        <f>IF(AC1794=0,J1794,0)</f>
        <v>0</v>
      </c>
      <c r="Z1794" s="56">
        <f>IF(AC1794=15,J1794,0)</f>
        <v>0</v>
      </c>
      <c r="AA1794" s="56">
        <f>IF(AC1794=21,J1794,0)</f>
        <v>0</v>
      </c>
      <c r="AC1794" s="58">
        <v>21</v>
      </c>
      <c r="AD1794" s="58">
        <f>G1794*0.45045871559633</f>
        <v>0</v>
      </c>
      <c r="AE1794" s="58">
        <f>G1794*(1-0.45045871559633)</f>
        <v>0</v>
      </c>
      <c r="AL1794" s="58">
        <f>F1794*AD1794</f>
        <v>0</v>
      </c>
      <c r="AM1794" s="58">
        <f>F1794*AE1794</f>
        <v>0</v>
      </c>
      <c r="AN1794" s="59" t="s">
        <v>1620</v>
      </c>
      <c r="AO1794" s="59" t="s">
        <v>1633</v>
      </c>
      <c r="AP1794" s="47" t="s">
        <v>1647</v>
      </c>
    </row>
    <row r="1795" spans="1:42" x14ac:dyDescent="0.2">
      <c r="D1795" s="60" t="s">
        <v>1535</v>
      </c>
      <c r="F1795" s="61">
        <v>5.87</v>
      </c>
    </row>
    <row r="1796" spans="1:42" x14ac:dyDescent="0.2">
      <c r="A1796" s="52"/>
      <c r="B1796" s="53" t="s">
        <v>1181</v>
      </c>
      <c r="C1796" s="53" t="s">
        <v>99</v>
      </c>
      <c r="D1796" s="248" t="s">
        <v>1330</v>
      </c>
      <c r="E1796" s="249"/>
      <c r="F1796" s="249"/>
      <c r="G1796" s="249"/>
      <c r="H1796" s="54">
        <f>SUM(H1797:H1805)</f>
        <v>0</v>
      </c>
      <c r="I1796" s="54">
        <f>SUM(I1797:I1805)</f>
        <v>0</v>
      </c>
      <c r="J1796" s="54">
        <f>H1796+I1796</f>
        <v>0</v>
      </c>
      <c r="K1796" s="47"/>
      <c r="L1796" s="54">
        <f>SUM(L1797:L1805)</f>
        <v>3.6212800000000003E-2</v>
      </c>
      <c r="O1796" s="54">
        <f>IF(P1796="PR",J1796,SUM(N1797:N1805))</f>
        <v>0</v>
      </c>
      <c r="P1796" s="47" t="s">
        <v>1601</v>
      </c>
      <c r="Q1796" s="54">
        <f>IF(P1796="HS",H1796,0)</f>
        <v>0</v>
      </c>
      <c r="R1796" s="54">
        <f>IF(P1796="HS",I1796-O1796,0)</f>
        <v>0</v>
      </c>
      <c r="S1796" s="54">
        <f>IF(P1796="PS",H1796,0)</f>
        <v>0</v>
      </c>
      <c r="T1796" s="54">
        <f>IF(P1796="PS",I1796-O1796,0)</f>
        <v>0</v>
      </c>
      <c r="U1796" s="54">
        <f>IF(P1796="MP",H1796,0)</f>
        <v>0</v>
      </c>
      <c r="V1796" s="54">
        <f>IF(P1796="MP",I1796-O1796,0)</f>
        <v>0</v>
      </c>
      <c r="W1796" s="54">
        <f>IF(P1796="OM",H1796,0)</f>
        <v>0</v>
      </c>
      <c r="X1796" s="47" t="s">
        <v>1181</v>
      </c>
      <c r="AH1796" s="54">
        <f>SUM(Y1797:Y1805)</f>
        <v>0</v>
      </c>
      <c r="AI1796" s="54">
        <f>SUM(Z1797:Z1805)</f>
        <v>0</v>
      </c>
      <c r="AJ1796" s="54">
        <f>SUM(AA1797:AA1805)</f>
        <v>0</v>
      </c>
    </row>
    <row r="1797" spans="1:42" x14ac:dyDescent="0.2">
      <c r="A1797" s="55" t="s">
        <v>914</v>
      </c>
      <c r="B1797" s="55" t="s">
        <v>1181</v>
      </c>
      <c r="C1797" s="55" t="s">
        <v>1226</v>
      </c>
      <c r="D1797" s="55" t="s">
        <v>1331</v>
      </c>
      <c r="E1797" s="55" t="s">
        <v>1577</v>
      </c>
      <c r="F1797" s="56">
        <v>1</v>
      </c>
      <c r="G1797" s="56">
        <v>0</v>
      </c>
      <c r="H1797" s="56">
        <f>ROUND(F1797*AD1797,2)</f>
        <v>0</v>
      </c>
      <c r="I1797" s="56">
        <f>J1797-H1797</f>
        <v>0</v>
      </c>
      <c r="J1797" s="56">
        <f>ROUND(F1797*G1797,2)</f>
        <v>0</v>
      </c>
      <c r="K1797" s="56">
        <v>0</v>
      </c>
      <c r="L1797" s="56">
        <f>F1797*K1797</f>
        <v>0</v>
      </c>
      <c r="M1797" s="57" t="s">
        <v>7</v>
      </c>
      <c r="N1797" s="56">
        <f>IF(M1797="5",I1797,0)</f>
        <v>0</v>
      </c>
      <c r="Y1797" s="56">
        <f>IF(AC1797=0,J1797,0)</f>
        <v>0</v>
      </c>
      <c r="Z1797" s="56">
        <f>IF(AC1797=15,J1797,0)</f>
        <v>0</v>
      </c>
      <c r="AA1797" s="56">
        <f>IF(AC1797=21,J1797,0)</f>
        <v>0</v>
      </c>
      <c r="AC1797" s="58">
        <v>21</v>
      </c>
      <c r="AD1797" s="58">
        <f>G1797*0.297029702970297</f>
        <v>0</v>
      </c>
      <c r="AE1797" s="58">
        <f>G1797*(1-0.297029702970297)</f>
        <v>0</v>
      </c>
      <c r="AL1797" s="58">
        <f>F1797*AD1797</f>
        <v>0</v>
      </c>
      <c r="AM1797" s="58">
        <f>F1797*AE1797</f>
        <v>0</v>
      </c>
      <c r="AN1797" s="59" t="s">
        <v>1621</v>
      </c>
      <c r="AO1797" s="59" t="s">
        <v>1634</v>
      </c>
      <c r="AP1797" s="47" t="s">
        <v>1647</v>
      </c>
    </row>
    <row r="1798" spans="1:42" x14ac:dyDescent="0.2">
      <c r="D1798" s="60" t="s">
        <v>1296</v>
      </c>
      <c r="F1798" s="61">
        <v>1</v>
      </c>
    </row>
    <row r="1799" spans="1:42" x14ac:dyDescent="0.2">
      <c r="A1799" s="55" t="s">
        <v>915</v>
      </c>
      <c r="B1799" s="55" t="s">
        <v>1181</v>
      </c>
      <c r="C1799" s="55" t="s">
        <v>1227</v>
      </c>
      <c r="D1799" s="55" t="s">
        <v>1705</v>
      </c>
      <c r="E1799" s="55" t="s">
        <v>1577</v>
      </c>
      <c r="F1799" s="56">
        <v>1</v>
      </c>
      <c r="G1799" s="56">
        <v>0</v>
      </c>
      <c r="H1799" s="56">
        <f>ROUND(F1799*AD1799,2)</f>
        <v>0</v>
      </c>
      <c r="I1799" s="56">
        <f>J1799-H1799</f>
        <v>0</v>
      </c>
      <c r="J1799" s="56">
        <f>ROUND(F1799*G1799,2)</f>
        <v>0</v>
      </c>
      <c r="K1799" s="56">
        <v>4.0000000000000002E-4</v>
      </c>
      <c r="L1799" s="56">
        <f>F1799*K1799</f>
        <v>4.0000000000000002E-4</v>
      </c>
      <c r="M1799" s="57" t="s">
        <v>7</v>
      </c>
      <c r="N1799" s="56">
        <f>IF(M1799="5",I1799,0)</f>
        <v>0</v>
      </c>
      <c r="Y1799" s="56">
        <f>IF(AC1799=0,J1799,0)</f>
        <v>0</v>
      </c>
      <c r="Z1799" s="56">
        <f>IF(AC1799=15,J1799,0)</f>
        <v>0</v>
      </c>
      <c r="AA1799" s="56">
        <f>IF(AC1799=21,J1799,0)</f>
        <v>0</v>
      </c>
      <c r="AC1799" s="58">
        <v>21</v>
      </c>
      <c r="AD1799" s="58">
        <f>G1799*1</f>
        <v>0</v>
      </c>
      <c r="AE1799" s="58">
        <f>G1799*(1-1)</f>
        <v>0</v>
      </c>
      <c r="AL1799" s="58">
        <f>F1799*AD1799</f>
        <v>0</v>
      </c>
      <c r="AM1799" s="58">
        <f>F1799*AE1799</f>
        <v>0</v>
      </c>
      <c r="AN1799" s="59" t="s">
        <v>1621</v>
      </c>
      <c r="AO1799" s="59" t="s">
        <v>1634</v>
      </c>
      <c r="AP1799" s="47" t="s">
        <v>1647</v>
      </c>
    </row>
    <row r="1800" spans="1:42" x14ac:dyDescent="0.2">
      <c r="D1800" s="60" t="s">
        <v>1296</v>
      </c>
      <c r="F1800" s="61">
        <v>1</v>
      </c>
    </row>
    <row r="1801" spans="1:42" x14ac:dyDescent="0.2">
      <c r="A1801" s="55" t="s">
        <v>916</v>
      </c>
      <c r="B1801" s="55" t="s">
        <v>1181</v>
      </c>
      <c r="C1801" s="55" t="s">
        <v>1228</v>
      </c>
      <c r="D1801" s="55" t="s">
        <v>1332</v>
      </c>
      <c r="E1801" s="55" t="s">
        <v>1577</v>
      </c>
      <c r="F1801" s="56">
        <v>2</v>
      </c>
      <c r="G1801" s="56">
        <v>0</v>
      </c>
      <c r="H1801" s="56">
        <f>ROUND(F1801*AD1801,2)</f>
        <v>0</v>
      </c>
      <c r="I1801" s="56">
        <f>J1801-H1801</f>
        <v>0</v>
      </c>
      <c r="J1801" s="56">
        <f>ROUND(F1801*G1801,2)</f>
        <v>0</v>
      </c>
      <c r="K1801" s="56">
        <v>2.14E-3</v>
      </c>
      <c r="L1801" s="56">
        <f>F1801*K1801</f>
        <v>4.28E-3</v>
      </c>
      <c r="M1801" s="57" t="s">
        <v>7</v>
      </c>
      <c r="N1801" s="56">
        <f>IF(M1801="5",I1801,0)</f>
        <v>0</v>
      </c>
      <c r="Y1801" s="56">
        <f>IF(AC1801=0,J1801,0)</f>
        <v>0</v>
      </c>
      <c r="Z1801" s="56">
        <f>IF(AC1801=15,J1801,0)</f>
        <v>0</v>
      </c>
      <c r="AA1801" s="56">
        <f>IF(AC1801=21,J1801,0)</f>
        <v>0</v>
      </c>
      <c r="AC1801" s="58">
        <v>21</v>
      </c>
      <c r="AD1801" s="58">
        <f>G1801*0.474254742547426</f>
        <v>0</v>
      </c>
      <c r="AE1801" s="58">
        <f>G1801*(1-0.474254742547426)</f>
        <v>0</v>
      </c>
      <c r="AL1801" s="58">
        <f>F1801*AD1801</f>
        <v>0</v>
      </c>
      <c r="AM1801" s="58">
        <f>F1801*AE1801</f>
        <v>0</v>
      </c>
      <c r="AN1801" s="59" t="s">
        <v>1621</v>
      </c>
      <c r="AO1801" s="59" t="s">
        <v>1634</v>
      </c>
      <c r="AP1801" s="47" t="s">
        <v>1647</v>
      </c>
    </row>
    <row r="1802" spans="1:42" x14ac:dyDescent="0.2">
      <c r="D1802" s="60" t="s">
        <v>1380</v>
      </c>
      <c r="F1802" s="61">
        <v>2</v>
      </c>
    </row>
    <row r="1803" spans="1:42" x14ac:dyDescent="0.2">
      <c r="A1803" s="55" t="s">
        <v>917</v>
      </c>
      <c r="B1803" s="55" t="s">
        <v>1181</v>
      </c>
      <c r="C1803" s="55" t="s">
        <v>1229</v>
      </c>
      <c r="D1803" s="55" t="s">
        <v>1706</v>
      </c>
      <c r="E1803" s="55" t="s">
        <v>1577</v>
      </c>
      <c r="F1803" s="56">
        <v>2</v>
      </c>
      <c r="G1803" s="56">
        <v>0</v>
      </c>
      <c r="H1803" s="56">
        <f>ROUND(F1803*AD1803,2)</f>
        <v>0</v>
      </c>
      <c r="I1803" s="56">
        <f>J1803-H1803</f>
        <v>0</v>
      </c>
      <c r="J1803" s="56">
        <f>ROUND(F1803*G1803,2)</f>
        <v>0</v>
      </c>
      <c r="K1803" s="56">
        <v>1.4999999999999999E-2</v>
      </c>
      <c r="L1803" s="56">
        <f>F1803*K1803</f>
        <v>0.03</v>
      </c>
      <c r="M1803" s="57" t="s">
        <v>7</v>
      </c>
      <c r="N1803" s="56">
        <f>IF(M1803="5",I1803,0)</f>
        <v>0</v>
      </c>
      <c r="Y1803" s="56">
        <f>IF(AC1803=0,J1803,0)</f>
        <v>0</v>
      </c>
      <c r="Z1803" s="56">
        <f>IF(AC1803=15,J1803,0)</f>
        <v>0</v>
      </c>
      <c r="AA1803" s="56">
        <f>IF(AC1803=21,J1803,0)</f>
        <v>0</v>
      </c>
      <c r="AC1803" s="58">
        <v>21</v>
      </c>
      <c r="AD1803" s="58">
        <f>G1803*1</f>
        <v>0</v>
      </c>
      <c r="AE1803" s="58">
        <f>G1803*(1-1)</f>
        <v>0</v>
      </c>
      <c r="AL1803" s="58">
        <f>F1803*AD1803</f>
        <v>0</v>
      </c>
      <c r="AM1803" s="58">
        <f>F1803*AE1803</f>
        <v>0</v>
      </c>
      <c r="AN1803" s="59" t="s">
        <v>1621</v>
      </c>
      <c r="AO1803" s="59" t="s">
        <v>1634</v>
      </c>
      <c r="AP1803" s="47" t="s">
        <v>1647</v>
      </c>
    </row>
    <row r="1804" spans="1:42" x14ac:dyDescent="0.2">
      <c r="D1804" s="60" t="s">
        <v>1380</v>
      </c>
      <c r="F1804" s="61">
        <v>2</v>
      </c>
    </row>
    <row r="1805" spans="1:42" x14ac:dyDescent="0.2">
      <c r="A1805" s="55" t="s">
        <v>918</v>
      </c>
      <c r="B1805" s="55" t="s">
        <v>1181</v>
      </c>
      <c r="C1805" s="55" t="s">
        <v>1230</v>
      </c>
      <c r="D1805" s="55" t="s">
        <v>1333</v>
      </c>
      <c r="E1805" s="55" t="s">
        <v>1574</v>
      </c>
      <c r="F1805" s="56">
        <v>38.32</v>
      </c>
      <c r="G1805" s="56">
        <v>0</v>
      </c>
      <c r="H1805" s="56">
        <f>ROUND(F1805*AD1805,2)</f>
        <v>0</v>
      </c>
      <c r="I1805" s="56">
        <f>J1805-H1805</f>
        <v>0</v>
      </c>
      <c r="J1805" s="56">
        <f>ROUND(F1805*G1805,2)</f>
        <v>0</v>
      </c>
      <c r="K1805" s="56">
        <v>4.0000000000000003E-5</v>
      </c>
      <c r="L1805" s="56">
        <f>F1805*K1805</f>
        <v>1.5328000000000002E-3</v>
      </c>
      <c r="M1805" s="57" t="s">
        <v>7</v>
      </c>
      <c r="N1805" s="56">
        <f>IF(M1805="5",I1805,0)</f>
        <v>0</v>
      </c>
      <c r="Y1805" s="56">
        <f>IF(AC1805=0,J1805,0)</f>
        <v>0</v>
      </c>
      <c r="Z1805" s="56">
        <f>IF(AC1805=15,J1805,0)</f>
        <v>0</v>
      </c>
      <c r="AA1805" s="56">
        <f>IF(AC1805=21,J1805,0)</f>
        <v>0</v>
      </c>
      <c r="AC1805" s="58">
        <v>21</v>
      </c>
      <c r="AD1805" s="58">
        <f>G1805*0.0193808882907133</f>
        <v>0</v>
      </c>
      <c r="AE1805" s="58">
        <f>G1805*(1-0.0193808882907133)</f>
        <v>0</v>
      </c>
      <c r="AL1805" s="58">
        <f>F1805*AD1805</f>
        <v>0</v>
      </c>
      <c r="AM1805" s="58">
        <f>F1805*AE1805</f>
        <v>0</v>
      </c>
      <c r="AN1805" s="59" t="s">
        <v>1621</v>
      </c>
      <c r="AO1805" s="59" t="s">
        <v>1634</v>
      </c>
      <c r="AP1805" s="47" t="s">
        <v>1647</v>
      </c>
    </row>
    <row r="1806" spans="1:42" x14ac:dyDescent="0.2">
      <c r="D1806" s="60" t="s">
        <v>1536</v>
      </c>
      <c r="F1806" s="61">
        <v>38.32</v>
      </c>
    </row>
    <row r="1807" spans="1:42" x14ac:dyDescent="0.2">
      <c r="A1807" s="52"/>
      <c r="B1807" s="53" t="s">
        <v>1181</v>
      </c>
      <c r="C1807" s="53" t="s">
        <v>100</v>
      </c>
      <c r="D1807" s="248" t="s">
        <v>1335</v>
      </c>
      <c r="E1807" s="249"/>
      <c r="F1807" s="249"/>
      <c r="G1807" s="249"/>
      <c r="H1807" s="54">
        <f>SUM(H1808:H1814)</f>
        <v>0</v>
      </c>
      <c r="I1807" s="54">
        <f>SUM(I1808:I1814)</f>
        <v>0</v>
      </c>
      <c r="J1807" s="54">
        <f>H1807+I1807</f>
        <v>0</v>
      </c>
      <c r="K1807" s="47"/>
      <c r="L1807" s="54">
        <f>SUM(L1808:L1814)</f>
        <v>0.14929000000000001</v>
      </c>
      <c r="O1807" s="54">
        <f>IF(P1807="PR",J1807,SUM(N1808:N1814))</f>
        <v>0</v>
      </c>
      <c r="P1807" s="47" t="s">
        <v>1601</v>
      </c>
      <c r="Q1807" s="54">
        <f>IF(P1807="HS",H1807,0)</f>
        <v>0</v>
      </c>
      <c r="R1807" s="54">
        <f>IF(P1807="HS",I1807-O1807,0)</f>
        <v>0</v>
      </c>
      <c r="S1807" s="54">
        <f>IF(P1807="PS",H1807,0)</f>
        <v>0</v>
      </c>
      <c r="T1807" s="54">
        <f>IF(P1807="PS",I1807-O1807,0)</f>
        <v>0</v>
      </c>
      <c r="U1807" s="54">
        <f>IF(P1807="MP",H1807,0)</f>
        <v>0</v>
      </c>
      <c r="V1807" s="54">
        <f>IF(P1807="MP",I1807-O1807,0)</f>
        <v>0</v>
      </c>
      <c r="W1807" s="54">
        <f>IF(P1807="OM",H1807,0)</f>
        <v>0</v>
      </c>
      <c r="X1807" s="47" t="s">
        <v>1181</v>
      </c>
      <c r="AH1807" s="54">
        <f>SUM(Y1808:Y1814)</f>
        <v>0</v>
      </c>
      <c r="AI1807" s="54">
        <f>SUM(Z1808:Z1814)</f>
        <v>0</v>
      </c>
      <c r="AJ1807" s="54">
        <f>SUM(AA1808:AA1814)</f>
        <v>0</v>
      </c>
    </row>
    <row r="1808" spans="1:42" x14ac:dyDescent="0.2">
      <c r="A1808" s="55" t="s">
        <v>919</v>
      </c>
      <c r="B1808" s="55" t="s">
        <v>1181</v>
      </c>
      <c r="C1808" s="55" t="s">
        <v>1231</v>
      </c>
      <c r="D1808" s="55" t="s">
        <v>1336</v>
      </c>
      <c r="E1808" s="55" t="s">
        <v>1577</v>
      </c>
      <c r="F1808" s="56">
        <v>2</v>
      </c>
      <c r="G1808" s="56">
        <v>0</v>
      </c>
      <c r="H1808" s="56">
        <f t="shared" ref="H1808:H1814" si="459">ROUND(F1808*AD1808,2)</f>
        <v>0</v>
      </c>
      <c r="I1808" s="56">
        <f t="shared" ref="I1808:I1814" si="460">J1808-H1808</f>
        <v>0</v>
      </c>
      <c r="J1808" s="56">
        <f t="shared" ref="J1808:J1814" si="461">ROUND(F1808*G1808,2)</f>
        <v>0</v>
      </c>
      <c r="K1808" s="56">
        <v>4.0000000000000002E-4</v>
      </c>
      <c r="L1808" s="56">
        <f t="shared" ref="L1808:L1814" si="462">F1808*K1808</f>
        <v>8.0000000000000004E-4</v>
      </c>
      <c r="M1808" s="57" t="s">
        <v>8</v>
      </c>
      <c r="N1808" s="56">
        <f t="shared" ref="N1808:N1814" si="463">IF(M1808="5",I1808,0)</f>
        <v>0</v>
      </c>
      <c r="Y1808" s="56">
        <f t="shared" ref="Y1808:Y1814" si="464">IF(AC1808=0,J1808,0)</f>
        <v>0</v>
      </c>
      <c r="Z1808" s="56">
        <f t="shared" ref="Z1808:Z1814" si="465">IF(AC1808=15,J1808,0)</f>
        <v>0</v>
      </c>
      <c r="AA1808" s="56">
        <f t="shared" ref="AA1808:AA1814" si="466">IF(AC1808=21,J1808,0)</f>
        <v>0</v>
      </c>
      <c r="AC1808" s="58">
        <v>21</v>
      </c>
      <c r="AD1808" s="58">
        <f t="shared" ref="AD1808:AD1814" si="467">G1808*0</f>
        <v>0</v>
      </c>
      <c r="AE1808" s="58">
        <f t="shared" ref="AE1808:AE1814" si="468">G1808*(1-0)</f>
        <v>0</v>
      </c>
      <c r="AL1808" s="58">
        <f t="shared" ref="AL1808:AL1814" si="469">F1808*AD1808</f>
        <v>0</v>
      </c>
      <c r="AM1808" s="58">
        <f t="shared" ref="AM1808:AM1814" si="470">F1808*AE1808</f>
        <v>0</v>
      </c>
      <c r="AN1808" s="59" t="s">
        <v>1622</v>
      </c>
      <c r="AO1808" s="59" t="s">
        <v>1634</v>
      </c>
      <c r="AP1808" s="47" t="s">
        <v>1647</v>
      </c>
    </row>
    <row r="1809" spans="1:42" x14ac:dyDescent="0.2">
      <c r="A1809" s="55" t="s">
        <v>920</v>
      </c>
      <c r="B1809" s="55" t="s">
        <v>1181</v>
      </c>
      <c r="C1809" s="55" t="s">
        <v>1232</v>
      </c>
      <c r="D1809" s="55" t="s">
        <v>1337</v>
      </c>
      <c r="E1809" s="55" t="s">
        <v>1577</v>
      </c>
      <c r="F1809" s="56">
        <v>2</v>
      </c>
      <c r="G1809" s="56">
        <v>0</v>
      </c>
      <c r="H1809" s="56">
        <f t="shared" si="459"/>
        <v>0</v>
      </c>
      <c r="I1809" s="56">
        <f t="shared" si="460"/>
        <v>0</v>
      </c>
      <c r="J1809" s="56">
        <f t="shared" si="461"/>
        <v>0</v>
      </c>
      <c r="K1809" s="56">
        <v>4.0000000000000002E-4</v>
      </c>
      <c r="L1809" s="56">
        <f t="shared" si="462"/>
        <v>8.0000000000000004E-4</v>
      </c>
      <c r="M1809" s="57" t="s">
        <v>8</v>
      </c>
      <c r="N1809" s="56">
        <f t="shared" si="463"/>
        <v>0</v>
      </c>
      <c r="Y1809" s="56">
        <f t="shared" si="464"/>
        <v>0</v>
      </c>
      <c r="Z1809" s="56">
        <f t="shared" si="465"/>
        <v>0</v>
      </c>
      <c r="AA1809" s="56">
        <f t="shared" si="466"/>
        <v>0</v>
      </c>
      <c r="AC1809" s="58">
        <v>21</v>
      </c>
      <c r="AD1809" s="58">
        <f t="shared" si="467"/>
        <v>0</v>
      </c>
      <c r="AE1809" s="58">
        <f t="shared" si="468"/>
        <v>0</v>
      </c>
      <c r="AL1809" s="58">
        <f t="shared" si="469"/>
        <v>0</v>
      </c>
      <c r="AM1809" s="58">
        <f t="shared" si="470"/>
        <v>0</v>
      </c>
      <c r="AN1809" s="59" t="s">
        <v>1622</v>
      </c>
      <c r="AO1809" s="59" t="s">
        <v>1634</v>
      </c>
      <c r="AP1809" s="47" t="s">
        <v>1647</v>
      </c>
    </row>
    <row r="1810" spans="1:42" x14ac:dyDescent="0.2">
      <c r="A1810" s="55" t="s">
        <v>921</v>
      </c>
      <c r="B1810" s="55" t="s">
        <v>1181</v>
      </c>
      <c r="C1810" s="55" t="s">
        <v>1233</v>
      </c>
      <c r="D1810" s="55" t="s">
        <v>1338</v>
      </c>
      <c r="E1810" s="55" t="s">
        <v>1577</v>
      </c>
      <c r="F1810" s="56">
        <v>2</v>
      </c>
      <c r="G1810" s="56">
        <v>0</v>
      </c>
      <c r="H1810" s="56">
        <f t="shared" si="459"/>
        <v>0</v>
      </c>
      <c r="I1810" s="56">
        <f t="shared" si="460"/>
        <v>0</v>
      </c>
      <c r="J1810" s="56">
        <f t="shared" si="461"/>
        <v>0</v>
      </c>
      <c r="K1810" s="56">
        <v>3.0000000000000001E-3</v>
      </c>
      <c r="L1810" s="56">
        <f t="shared" si="462"/>
        <v>6.0000000000000001E-3</v>
      </c>
      <c r="M1810" s="57" t="s">
        <v>8</v>
      </c>
      <c r="N1810" s="56">
        <f t="shared" si="463"/>
        <v>0</v>
      </c>
      <c r="Y1810" s="56">
        <f t="shared" si="464"/>
        <v>0</v>
      </c>
      <c r="Z1810" s="56">
        <f t="shared" si="465"/>
        <v>0</v>
      </c>
      <c r="AA1810" s="56">
        <f t="shared" si="466"/>
        <v>0</v>
      </c>
      <c r="AC1810" s="58">
        <v>21</v>
      </c>
      <c r="AD1810" s="58">
        <f t="shared" si="467"/>
        <v>0</v>
      </c>
      <c r="AE1810" s="58">
        <f t="shared" si="468"/>
        <v>0</v>
      </c>
      <c r="AL1810" s="58">
        <f t="shared" si="469"/>
        <v>0</v>
      </c>
      <c r="AM1810" s="58">
        <f t="shared" si="470"/>
        <v>0</v>
      </c>
      <c r="AN1810" s="59" t="s">
        <v>1622</v>
      </c>
      <c r="AO1810" s="59" t="s">
        <v>1634</v>
      </c>
      <c r="AP1810" s="47" t="s">
        <v>1647</v>
      </c>
    </row>
    <row r="1811" spans="1:42" x14ac:dyDescent="0.2">
      <c r="A1811" s="55" t="s">
        <v>922</v>
      </c>
      <c r="B1811" s="55" t="s">
        <v>1181</v>
      </c>
      <c r="C1811" s="55" t="s">
        <v>1234</v>
      </c>
      <c r="D1811" s="55" t="s">
        <v>1339</v>
      </c>
      <c r="E1811" s="55" t="s">
        <v>1577</v>
      </c>
      <c r="F1811" s="56">
        <v>2</v>
      </c>
      <c r="G1811" s="56">
        <v>0</v>
      </c>
      <c r="H1811" s="56">
        <f t="shared" si="459"/>
        <v>0</v>
      </c>
      <c r="I1811" s="56">
        <f t="shared" si="460"/>
        <v>0</v>
      </c>
      <c r="J1811" s="56">
        <f t="shared" si="461"/>
        <v>0</v>
      </c>
      <c r="K1811" s="56">
        <v>5.0000000000000001E-4</v>
      </c>
      <c r="L1811" s="56">
        <f t="shared" si="462"/>
        <v>1E-3</v>
      </c>
      <c r="M1811" s="57" t="s">
        <v>8</v>
      </c>
      <c r="N1811" s="56">
        <f t="shared" si="463"/>
        <v>0</v>
      </c>
      <c r="Y1811" s="56">
        <f t="shared" si="464"/>
        <v>0</v>
      </c>
      <c r="Z1811" s="56">
        <f t="shared" si="465"/>
        <v>0</v>
      </c>
      <c r="AA1811" s="56">
        <f t="shared" si="466"/>
        <v>0</v>
      </c>
      <c r="AC1811" s="58">
        <v>21</v>
      </c>
      <c r="AD1811" s="58">
        <f t="shared" si="467"/>
        <v>0</v>
      </c>
      <c r="AE1811" s="58">
        <f t="shared" si="468"/>
        <v>0</v>
      </c>
      <c r="AL1811" s="58">
        <f t="shared" si="469"/>
        <v>0</v>
      </c>
      <c r="AM1811" s="58">
        <f t="shared" si="470"/>
        <v>0</v>
      </c>
      <c r="AN1811" s="59" t="s">
        <v>1622</v>
      </c>
      <c r="AO1811" s="59" t="s">
        <v>1634</v>
      </c>
      <c r="AP1811" s="47" t="s">
        <v>1647</v>
      </c>
    </row>
    <row r="1812" spans="1:42" x14ac:dyDescent="0.2">
      <c r="A1812" s="55" t="s">
        <v>923</v>
      </c>
      <c r="B1812" s="55" t="s">
        <v>1181</v>
      </c>
      <c r="C1812" s="55" t="s">
        <v>1235</v>
      </c>
      <c r="D1812" s="55" t="s">
        <v>1340</v>
      </c>
      <c r="E1812" s="55" t="s">
        <v>1574</v>
      </c>
      <c r="F1812" s="56">
        <v>5.7</v>
      </c>
      <c r="G1812" s="56">
        <v>0</v>
      </c>
      <c r="H1812" s="56">
        <f t="shared" si="459"/>
        <v>0</v>
      </c>
      <c r="I1812" s="56">
        <f t="shared" si="460"/>
        <v>0</v>
      </c>
      <c r="J1812" s="56">
        <f t="shared" si="461"/>
        <v>0</v>
      </c>
      <c r="K1812" s="56">
        <v>0.02</v>
      </c>
      <c r="L1812" s="56">
        <f t="shared" si="462"/>
        <v>0.114</v>
      </c>
      <c r="M1812" s="57" t="s">
        <v>7</v>
      </c>
      <c r="N1812" s="56">
        <f t="shared" si="463"/>
        <v>0</v>
      </c>
      <c r="Y1812" s="56">
        <f t="shared" si="464"/>
        <v>0</v>
      </c>
      <c r="Z1812" s="56">
        <f t="shared" si="465"/>
        <v>0</v>
      </c>
      <c r="AA1812" s="56">
        <f t="shared" si="466"/>
        <v>0</v>
      </c>
      <c r="AC1812" s="58">
        <v>21</v>
      </c>
      <c r="AD1812" s="58">
        <f t="shared" si="467"/>
        <v>0</v>
      </c>
      <c r="AE1812" s="58">
        <f t="shared" si="468"/>
        <v>0</v>
      </c>
      <c r="AL1812" s="58">
        <f t="shared" si="469"/>
        <v>0</v>
      </c>
      <c r="AM1812" s="58">
        <f t="shared" si="470"/>
        <v>0</v>
      </c>
      <c r="AN1812" s="59" t="s">
        <v>1622</v>
      </c>
      <c r="AO1812" s="59" t="s">
        <v>1634</v>
      </c>
      <c r="AP1812" s="47" t="s">
        <v>1647</v>
      </c>
    </row>
    <row r="1813" spans="1:42" x14ac:dyDescent="0.2">
      <c r="A1813" s="55" t="s">
        <v>924</v>
      </c>
      <c r="B1813" s="55" t="s">
        <v>1181</v>
      </c>
      <c r="C1813" s="55" t="s">
        <v>1269</v>
      </c>
      <c r="D1813" s="55" t="s">
        <v>1402</v>
      </c>
      <c r="E1813" s="55" t="s">
        <v>1579</v>
      </c>
      <c r="F1813" s="56">
        <v>1.35</v>
      </c>
      <c r="G1813" s="56">
        <v>0</v>
      </c>
      <c r="H1813" s="56">
        <f t="shared" si="459"/>
        <v>0</v>
      </c>
      <c r="I1813" s="56">
        <f t="shared" si="460"/>
        <v>0</v>
      </c>
      <c r="J1813" s="56">
        <f t="shared" si="461"/>
        <v>0</v>
      </c>
      <c r="K1813" s="56">
        <v>9.4000000000000004E-3</v>
      </c>
      <c r="L1813" s="56">
        <f t="shared" si="462"/>
        <v>1.2690000000000002E-2</v>
      </c>
      <c r="M1813" s="57" t="s">
        <v>8</v>
      </c>
      <c r="N1813" s="56">
        <f t="shared" si="463"/>
        <v>0</v>
      </c>
      <c r="Y1813" s="56">
        <f t="shared" si="464"/>
        <v>0</v>
      </c>
      <c r="Z1813" s="56">
        <f t="shared" si="465"/>
        <v>0</v>
      </c>
      <c r="AA1813" s="56">
        <f t="shared" si="466"/>
        <v>0</v>
      </c>
      <c r="AC1813" s="58">
        <v>21</v>
      </c>
      <c r="AD1813" s="58">
        <f t="shared" si="467"/>
        <v>0</v>
      </c>
      <c r="AE1813" s="58">
        <f t="shared" si="468"/>
        <v>0</v>
      </c>
      <c r="AL1813" s="58">
        <f t="shared" si="469"/>
        <v>0</v>
      </c>
      <c r="AM1813" s="58">
        <f t="shared" si="470"/>
        <v>0</v>
      </c>
      <c r="AN1813" s="59" t="s">
        <v>1622</v>
      </c>
      <c r="AO1813" s="59" t="s">
        <v>1634</v>
      </c>
      <c r="AP1813" s="47" t="s">
        <v>1647</v>
      </c>
    </row>
    <row r="1814" spans="1:42" x14ac:dyDescent="0.2">
      <c r="A1814" s="55" t="s">
        <v>925</v>
      </c>
      <c r="B1814" s="55" t="s">
        <v>1181</v>
      </c>
      <c r="C1814" s="55" t="s">
        <v>1236</v>
      </c>
      <c r="D1814" s="55" t="s">
        <v>1341</v>
      </c>
      <c r="E1814" s="55" t="s">
        <v>1577</v>
      </c>
      <c r="F1814" s="56">
        <v>2</v>
      </c>
      <c r="G1814" s="56">
        <v>0</v>
      </c>
      <c r="H1814" s="56">
        <f t="shared" si="459"/>
        <v>0</v>
      </c>
      <c r="I1814" s="56">
        <f t="shared" si="460"/>
        <v>0</v>
      </c>
      <c r="J1814" s="56">
        <f t="shared" si="461"/>
        <v>0</v>
      </c>
      <c r="K1814" s="56">
        <v>7.0000000000000001E-3</v>
      </c>
      <c r="L1814" s="56">
        <f t="shared" si="462"/>
        <v>1.4E-2</v>
      </c>
      <c r="M1814" s="57" t="s">
        <v>8</v>
      </c>
      <c r="N1814" s="56">
        <f t="shared" si="463"/>
        <v>0</v>
      </c>
      <c r="Y1814" s="56">
        <f t="shared" si="464"/>
        <v>0</v>
      </c>
      <c r="Z1814" s="56">
        <f t="shared" si="465"/>
        <v>0</v>
      </c>
      <c r="AA1814" s="56">
        <f t="shared" si="466"/>
        <v>0</v>
      </c>
      <c r="AC1814" s="58">
        <v>21</v>
      </c>
      <c r="AD1814" s="58">
        <f t="shared" si="467"/>
        <v>0</v>
      </c>
      <c r="AE1814" s="58">
        <f t="shared" si="468"/>
        <v>0</v>
      </c>
      <c r="AL1814" s="58">
        <f t="shared" si="469"/>
        <v>0</v>
      </c>
      <c r="AM1814" s="58">
        <f t="shared" si="470"/>
        <v>0</v>
      </c>
      <c r="AN1814" s="59" t="s">
        <v>1622</v>
      </c>
      <c r="AO1814" s="59" t="s">
        <v>1634</v>
      </c>
      <c r="AP1814" s="47" t="s">
        <v>1647</v>
      </c>
    </row>
    <row r="1815" spans="1:42" x14ac:dyDescent="0.2">
      <c r="A1815" s="52"/>
      <c r="B1815" s="53" t="s">
        <v>1181</v>
      </c>
      <c r="C1815" s="53" t="s">
        <v>101</v>
      </c>
      <c r="D1815" s="248" t="s">
        <v>1342</v>
      </c>
      <c r="E1815" s="249"/>
      <c r="F1815" s="249"/>
      <c r="G1815" s="249"/>
      <c r="H1815" s="54">
        <f>SUM(H1816:H1822)</f>
        <v>0</v>
      </c>
      <c r="I1815" s="54">
        <f>SUM(I1816:I1822)</f>
        <v>0</v>
      </c>
      <c r="J1815" s="54">
        <f>H1815+I1815</f>
        <v>0</v>
      </c>
      <c r="K1815" s="47"/>
      <c r="L1815" s="54">
        <f>SUM(L1816:L1822)</f>
        <v>1.5387999999999999</v>
      </c>
      <c r="O1815" s="54">
        <f>IF(P1815="PR",J1815,SUM(N1816:N1822))</f>
        <v>0</v>
      </c>
      <c r="P1815" s="47" t="s">
        <v>1601</v>
      </c>
      <c r="Q1815" s="54">
        <f>IF(P1815="HS",H1815,0)</f>
        <v>0</v>
      </c>
      <c r="R1815" s="54">
        <f>IF(P1815="HS",I1815-O1815,0)</f>
        <v>0</v>
      </c>
      <c r="S1815" s="54">
        <f>IF(P1815="PS",H1815,0)</f>
        <v>0</v>
      </c>
      <c r="T1815" s="54">
        <f>IF(P1815="PS",I1815-O1815,0)</f>
        <v>0</v>
      </c>
      <c r="U1815" s="54">
        <f>IF(P1815="MP",H1815,0)</f>
        <v>0</v>
      </c>
      <c r="V1815" s="54">
        <f>IF(P1815="MP",I1815-O1815,0)</f>
        <v>0</v>
      </c>
      <c r="W1815" s="54">
        <f>IF(P1815="OM",H1815,0)</f>
        <v>0</v>
      </c>
      <c r="X1815" s="47" t="s">
        <v>1181</v>
      </c>
      <c r="AH1815" s="54">
        <f>SUM(Y1816:Y1822)</f>
        <v>0</v>
      </c>
      <c r="AI1815" s="54">
        <f>SUM(Z1816:Z1822)</f>
        <v>0</v>
      </c>
      <c r="AJ1815" s="54">
        <f>SUM(AA1816:AA1822)</f>
        <v>0</v>
      </c>
    </row>
    <row r="1816" spans="1:42" x14ac:dyDescent="0.2">
      <c r="A1816" s="55" t="s">
        <v>926</v>
      </c>
      <c r="B1816" s="55" t="s">
        <v>1181</v>
      </c>
      <c r="C1816" s="55" t="s">
        <v>1270</v>
      </c>
      <c r="D1816" s="55" t="s">
        <v>1403</v>
      </c>
      <c r="E1816" s="55" t="s">
        <v>1579</v>
      </c>
      <c r="F1816" s="56">
        <v>1.35</v>
      </c>
      <c r="G1816" s="56">
        <v>0</v>
      </c>
      <c r="H1816" s="56">
        <f t="shared" ref="H1816:H1822" si="471">ROUND(F1816*AD1816,2)</f>
        <v>0</v>
      </c>
      <c r="I1816" s="56">
        <f t="shared" ref="I1816:I1822" si="472">J1816-H1816</f>
        <v>0</v>
      </c>
      <c r="J1816" s="56">
        <f t="shared" ref="J1816:J1822" si="473">ROUND(F1816*G1816,2)</f>
        <v>0</v>
      </c>
      <c r="K1816" s="56">
        <v>3.9600000000000003E-2</v>
      </c>
      <c r="L1816" s="56">
        <f t="shared" ref="L1816:L1822" si="474">F1816*K1816</f>
        <v>5.3460000000000008E-2</v>
      </c>
      <c r="M1816" s="57" t="s">
        <v>7</v>
      </c>
      <c r="N1816" s="56">
        <f t="shared" ref="N1816:N1822" si="475">IF(M1816="5",I1816,0)</f>
        <v>0</v>
      </c>
      <c r="Y1816" s="56">
        <f t="shared" ref="Y1816:Y1822" si="476">IF(AC1816=0,J1816,0)</f>
        <v>0</v>
      </c>
      <c r="Z1816" s="56">
        <f t="shared" ref="Z1816:Z1822" si="477">IF(AC1816=15,J1816,0)</f>
        <v>0</v>
      </c>
      <c r="AA1816" s="56">
        <f t="shared" ref="AA1816:AA1822" si="478">IF(AC1816=21,J1816,0)</f>
        <v>0</v>
      </c>
      <c r="AC1816" s="58">
        <v>21</v>
      </c>
      <c r="AD1816" s="58">
        <f t="shared" ref="AD1816:AD1822" si="479">G1816*0</f>
        <v>0</v>
      </c>
      <c r="AE1816" s="58">
        <f t="shared" ref="AE1816:AE1822" si="480">G1816*(1-0)</f>
        <v>0</v>
      </c>
      <c r="AL1816" s="58">
        <f t="shared" ref="AL1816:AL1822" si="481">F1816*AD1816</f>
        <v>0</v>
      </c>
      <c r="AM1816" s="58">
        <f t="shared" ref="AM1816:AM1822" si="482">F1816*AE1816</f>
        <v>0</v>
      </c>
      <c r="AN1816" s="59" t="s">
        <v>1623</v>
      </c>
      <c r="AO1816" s="59" t="s">
        <v>1634</v>
      </c>
      <c r="AP1816" s="47" t="s">
        <v>1647</v>
      </c>
    </row>
    <row r="1817" spans="1:42" x14ac:dyDescent="0.2">
      <c r="A1817" s="55" t="s">
        <v>927</v>
      </c>
      <c r="B1817" s="55" t="s">
        <v>1181</v>
      </c>
      <c r="C1817" s="55" t="s">
        <v>1271</v>
      </c>
      <c r="D1817" s="55" t="s">
        <v>1404</v>
      </c>
      <c r="E1817" s="55" t="s">
        <v>1577</v>
      </c>
      <c r="F1817" s="56">
        <v>1</v>
      </c>
      <c r="G1817" s="56">
        <v>0</v>
      </c>
      <c r="H1817" s="56">
        <f t="shared" si="471"/>
        <v>0</v>
      </c>
      <c r="I1817" s="56">
        <f t="shared" si="472"/>
        <v>0</v>
      </c>
      <c r="J1817" s="56">
        <f t="shared" si="473"/>
        <v>0</v>
      </c>
      <c r="K1817" s="56">
        <v>5.1999999999999995E-4</v>
      </c>
      <c r="L1817" s="56">
        <f t="shared" si="474"/>
        <v>5.1999999999999995E-4</v>
      </c>
      <c r="M1817" s="57" t="s">
        <v>7</v>
      </c>
      <c r="N1817" s="56">
        <f t="shared" si="475"/>
        <v>0</v>
      </c>
      <c r="Y1817" s="56">
        <f t="shared" si="476"/>
        <v>0</v>
      </c>
      <c r="Z1817" s="56">
        <f t="shared" si="477"/>
        <v>0</v>
      </c>
      <c r="AA1817" s="56">
        <f t="shared" si="478"/>
        <v>0</v>
      </c>
      <c r="AC1817" s="58">
        <v>21</v>
      </c>
      <c r="AD1817" s="58">
        <f t="shared" si="479"/>
        <v>0</v>
      </c>
      <c r="AE1817" s="58">
        <f t="shared" si="480"/>
        <v>0</v>
      </c>
      <c r="AL1817" s="58">
        <f t="shared" si="481"/>
        <v>0</v>
      </c>
      <c r="AM1817" s="58">
        <f t="shared" si="482"/>
        <v>0</v>
      </c>
      <c r="AN1817" s="59" t="s">
        <v>1623</v>
      </c>
      <c r="AO1817" s="59" t="s">
        <v>1634</v>
      </c>
      <c r="AP1817" s="47" t="s">
        <v>1647</v>
      </c>
    </row>
    <row r="1818" spans="1:42" x14ac:dyDescent="0.2">
      <c r="A1818" s="55" t="s">
        <v>928</v>
      </c>
      <c r="B1818" s="55" t="s">
        <v>1181</v>
      </c>
      <c r="C1818" s="55" t="s">
        <v>1242</v>
      </c>
      <c r="D1818" s="55" t="s">
        <v>1405</v>
      </c>
      <c r="E1818" s="55" t="s">
        <v>1577</v>
      </c>
      <c r="F1818" s="56">
        <v>1</v>
      </c>
      <c r="G1818" s="56">
        <v>0</v>
      </c>
      <c r="H1818" s="56">
        <f t="shared" si="471"/>
        <v>0</v>
      </c>
      <c r="I1818" s="56">
        <f t="shared" si="472"/>
        <v>0</v>
      </c>
      <c r="J1818" s="56">
        <f t="shared" si="473"/>
        <v>0</v>
      </c>
      <c r="K1818" s="56">
        <v>2.2499999999999998E-3</v>
      </c>
      <c r="L1818" s="56">
        <f t="shared" si="474"/>
        <v>2.2499999999999998E-3</v>
      </c>
      <c r="M1818" s="57" t="s">
        <v>7</v>
      </c>
      <c r="N1818" s="56">
        <f t="shared" si="475"/>
        <v>0</v>
      </c>
      <c r="Y1818" s="56">
        <f t="shared" si="476"/>
        <v>0</v>
      </c>
      <c r="Z1818" s="56">
        <f t="shared" si="477"/>
        <v>0</v>
      </c>
      <c r="AA1818" s="56">
        <f t="shared" si="478"/>
        <v>0</v>
      </c>
      <c r="AC1818" s="58">
        <v>21</v>
      </c>
      <c r="AD1818" s="58">
        <f t="shared" si="479"/>
        <v>0</v>
      </c>
      <c r="AE1818" s="58">
        <f t="shared" si="480"/>
        <v>0</v>
      </c>
      <c r="AL1818" s="58">
        <f t="shared" si="481"/>
        <v>0</v>
      </c>
      <c r="AM1818" s="58">
        <f t="shared" si="482"/>
        <v>0</v>
      </c>
      <c r="AN1818" s="59" t="s">
        <v>1623</v>
      </c>
      <c r="AO1818" s="59" t="s">
        <v>1634</v>
      </c>
      <c r="AP1818" s="47" t="s">
        <v>1647</v>
      </c>
    </row>
    <row r="1819" spans="1:42" x14ac:dyDescent="0.2">
      <c r="A1819" s="55" t="s">
        <v>929</v>
      </c>
      <c r="B1819" s="55" t="s">
        <v>1181</v>
      </c>
      <c r="C1819" s="55" t="s">
        <v>1237</v>
      </c>
      <c r="D1819" s="55" t="s">
        <v>1343</v>
      </c>
      <c r="E1819" s="55" t="s">
        <v>1577</v>
      </c>
      <c r="F1819" s="56">
        <v>1</v>
      </c>
      <c r="G1819" s="56">
        <v>0</v>
      </c>
      <c r="H1819" s="56">
        <f t="shared" si="471"/>
        <v>0</v>
      </c>
      <c r="I1819" s="56">
        <f t="shared" si="472"/>
        <v>0</v>
      </c>
      <c r="J1819" s="56">
        <f t="shared" si="473"/>
        <v>0</v>
      </c>
      <c r="K1819" s="56">
        <v>1.933E-2</v>
      </c>
      <c r="L1819" s="56">
        <f t="shared" si="474"/>
        <v>1.933E-2</v>
      </c>
      <c r="M1819" s="57" t="s">
        <v>7</v>
      </c>
      <c r="N1819" s="56">
        <f t="shared" si="475"/>
        <v>0</v>
      </c>
      <c r="Y1819" s="56">
        <f t="shared" si="476"/>
        <v>0</v>
      </c>
      <c r="Z1819" s="56">
        <f t="shared" si="477"/>
        <v>0</v>
      </c>
      <c r="AA1819" s="56">
        <f t="shared" si="478"/>
        <v>0</v>
      </c>
      <c r="AC1819" s="58">
        <v>21</v>
      </c>
      <c r="AD1819" s="58">
        <f t="shared" si="479"/>
        <v>0</v>
      </c>
      <c r="AE1819" s="58">
        <f t="shared" si="480"/>
        <v>0</v>
      </c>
      <c r="AL1819" s="58">
        <f t="shared" si="481"/>
        <v>0</v>
      </c>
      <c r="AM1819" s="58">
        <f t="shared" si="482"/>
        <v>0</v>
      </c>
      <c r="AN1819" s="59" t="s">
        <v>1623</v>
      </c>
      <c r="AO1819" s="59" t="s">
        <v>1634</v>
      </c>
      <c r="AP1819" s="47" t="s">
        <v>1647</v>
      </c>
    </row>
    <row r="1820" spans="1:42" x14ac:dyDescent="0.2">
      <c r="A1820" s="55" t="s">
        <v>930</v>
      </c>
      <c r="B1820" s="55" t="s">
        <v>1181</v>
      </c>
      <c r="C1820" s="55" t="s">
        <v>1238</v>
      </c>
      <c r="D1820" s="55" t="s">
        <v>1344</v>
      </c>
      <c r="E1820" s="55" t="s">
        <v>1577</v>
      </c>
      <c r="F1820" s="56">
        <v>2</v>
      </c>
      <c r="G1820" s="56">
        <v>0</v>
      </c>
      <c r="H1820" s="56">
        <f t="shared" si="471"/>
        <v>0</v>
      </c>
      <c r="I1820" s="56">
        <f t="shared" si="472"/>
        <v>0</v>
      </c>
      <c r="J1820" s="56">
        <f t="shared" si="473"/>
        <v>0</v>
      </c>
      <c r="K1820" s="56">
        <v>1.56E-3</v>
      </c>
      <c r="L1820" s="56">
        <f t="shared" si="474"/>
        <v>3.1199999999999999E-3</v>
      </c>
      <c r="M1820" s="57" t="s">
        <v>7</v>
      </c>
      <c r="N1820" s="56">
        <f t="shared" si="475"/>
        <v>0</v>
      </c>
      <c r="Y1820" s="56">
        <f t="shared" si="476"/>
        <v>0</v>
      </c>
      <c r="Z1820" s="56">
        <f t="shared" si="477"/>
        <v>0</v>
      </c>
      <c r="AA1820" s="56">
        <f t="shared" si="478"/>
        <v>0</v>
      </c>
      <c r="AC1820" s="58">
        <v>21</v>
      </c>
      <c r="AD1820" s="58">
        <f t="shared" si="479"/>
        <v>0</v>
      </c>
      <c r="AE1820" s="58">
        <f t="shared" si="480"/>
        <v>0</v>
      </c>
      <c r="AL1820" s="58">
        <f t="shared" si="481"/>
        <v>0</v>
      </c>
      <c r="AM1820" s="58">
        <f t="shared" si="482"/>
        <v>0</v>
      </c>
      <c r="AN1820" s="59" t="s">
        <v>1623</v>
      </c>
      <c r="AO1820" s="59" t="s">
        <v>1634</v>
      </c>
      <c r="AP1820" s="47" t="s">
        <v>1647</v>
      </c>
    </row>
    <row r="1821" spans="1:42" x14ac:dyDescent="0.2">
      <c r="A1821" s="55" t="s">
        <v>931</v>
      </c>
      <c r="B1821" s="55" t="s">
        <v>1181</v>
      </c>
      <c r="C1821" s="55" t="s">
        <v>1239</v>
      </c>
      <c r="D1821" s="55" t="s">
        <v>1345</v>
      </c>
      <c r="E1821" s="55" t="s">
        <v>1577</v>
      </c>
      <c r="F1821" s="56">
        <v>2</v>
      </c>
      <c r="G1821" s="56">
        <v>0</v>
      </c>
      <c r="H1821" s="56">
        <f t="shared" si="471"/>
        <v>0</v>
      </c>
      <c r="I1821" s="56">
        <f t="shared" si="472"/>
        <v>0</v>
      </c>
      <c r="J1821" s="56">
        <f t="shared" si="473"/>
        <v>0</v>
      </c>
      <c r="K1821" s="56">
        <v>1.9460000000000002E-2</v>
      </c>
      <c r="L1821" s="56">
        <f t="shared" si="474"/>
        <v>3.8920000000000003E-2</v>
      </c>
      <c r="M1821" s="57" t="s">
        <v>7</v>
      </c>
      <c r="N1821" s="56">
        <f t="shared" si="475"/>
        <v>0</v>
      </c>
      <c r="Y1821" s="56">
        <f t="shared" si="476"/>
        <v>0</v>
      </c>
      <c r="Z1821" s="56">
        <f t="shared" si="477"/>
        <v>0</v>
      </c>
      <c r="AA1821" s="56">
        <f t="shared" si="478"/>
        <v>0</v>
      </c>
      <c r="AC1821" s="58">
        <v>21</v>
      </c>
      <c r="AD1821" s="58">
        <f t="shared" si="479"/>
        <v>0</v>
      </c>
      <c r="AE1821" s="58">
        <f t="shared" si="480"/>
        <v>0</v>
      </c>
      <c r="AL1821" s="58">
        <f t="shared" si="481"/>
        <v>0</v>
      </c>
      <c r="AM1821" s="58">
        <f t="shared" si="482"/>
        <v>0</v>
      </c>
      <c r="AN1821" s="59" t="s">
        <v>1623</v>
      </c>
      <c r="AO1821" s="59" t="s">
        <v>1634</v>
      </c>
      <c r="AP1821" s="47" t="s">
        <v>1647</v>
      </c>
    </row>
    <row r="1822" spans="1:42" x14ac:dyDescent="0.2">
      <c r="A1822" s="55" t="s">
        <v>932</v>
      </c>
      <c r="B1822" s="55" t="s">
        <v>1181</v>
      </c>
      <c r="C1822" s="55" t="s">
        <v>1240</v>
      </c>
      <c r="D1822" s="55" t="s">
        <v>1346</v>
      </c>
      <c r="E1822" s="55" t="s">
        <v>1574</v>
      </c>
      <c r="F1822" s="56">
        <v>20.9</v>
      </c>
      <c r="G1822" s="56">
        <v>0</v>
      </c>
      <c r="H1822" s="56">
        <f t="shared" si="471"/>
        <v>0</v>
      </c>
      <c r="I1822" s="56">
        <f t="shared" si="472"/>
        <v>0</v>
      </c>
      <c r="J1822" s="56">
        <f t="shared" si="473"/>
        <v>0</v>
      </c>
      <c r="K1822" s="56">
        <v>6.8000000000000005E-2</v>
      </c>
      <c r="L1822" s="56">
        <f t="shared" si="474"/>
        <v>1.4212</v>
      </c>
      <c r="M1822" s="57" t="s">
        <v>7</v>
      </c>
      <c r="N1822" s="56">
        <f t="shared" si="475"/>
        <v>0</v>
      </c>
      <c r="Y1822" s="56">
        <f t="shared" si="476"/>
        <v>0</v>
      </c>
      <c r="Z1822" s="56">
        <f t="shared" si="477"/>
        <v>0</v>
      </c>
      <c r="AA1822" s="56">
        <f t="shared" si="478"/>
        <v>0</v>
      </c>
      <c r="AC1822" s="58">
        <v>21</v>
      </c>
      <c r="AD1822" s="58">
        <f t="shared" si="479"/>
        <v>0</v>
      </c>
      <c r="AE1822" s="58">
        <f t="shared" si="480"/>
        <v>0</v>
      </c>
      <c r="AL1822" s="58">
        <f t="shared" si="481"/>
        <v>0</v>
      </c>
      <c r="AM1822" s="58">
        <f t="shared" si="482"/>
        <v>0</v>
      </c>
      <c r="AN1822" s="59" t="s">
        <v>1623</v>
      </c>
      <c r="AO1822" s="59" t="s">
        <v>1634</v>
      </c>
      <c r="AP1822" s="47" t="s">
        <v>1647</v>
      </c>
    </row>
    <row r="1823" spans="1:42" x14ac:dyDescent="0.2">
      <c r="A1823" s="52"/>
      <c r="B1823" s="53" t="s">
        <v>1181</v>
      </c>
      <c r="C1823" s="53" t="s">
        <v>1243</v>
      </c>
      <c r="D1823" s="248" t="s">
        <v>1349</v>
      </c>
      <c r="E1823" s="249"/>
      <c r="F1823" s="249"/>
      <c r="G1823" s="249"/>
      <c r="H1823" s="54">
        <f>SUM(H1824:H1824)</f>
        <v>0</v>
      </c>
      <c r="I1823" s="54">
        <f>SUM(I1824:I1824)</f>
        <v>0</v>
      </c>
      <c r="J1823" s="54">
        <f>H1823+I1823</f>
        <v>0</v>
      </c>
      <c r="K1823" s="47"/>
      <c r="L1823" s="54">
        <f>SUM(L1824:L1824)</f>
        <v>0</v>
      </c>
      <c r="O1823" s="54">
        <f>IF(P1823="PR",J1823,SUM(N1824:N1824))</f>
        <v>0</v>
      </c>
      <c r="P1823" s="47" t="s">
        <v>1603</v>
      </c>
      <c r="Q1823" s="54">
        <f>IF(P1823="HS",H1823,0)</f>
        <v>0</v>
      </c>
      <c r="R1823" s="54">
        <f>IF(P1823="HS",I1823-O1823,0)</f>
        <v>0</v>
      </c>
      <c r="S1823" s="54">
        <f>IF(P1823="PS",H1823,0)</f>
        <v>0</v>
      </c>
      <c r="T1823" s="54">
        <f>IF(P1823="PS",I1823-O1823,0)</f>
        <v>0</v>
      </c>
      <c r="U1823" s="54">
        <f>IF(P1823="MP",H1823,0)</f>
        <v>0</v>
      </c>
      <c r="V1823" s="54">
        <f>IF(P1823="MP",I1823-O1823,0)</f>
        <v>0</v>
      </c>
      <c r="W1823" s="54">
        <f>IF(P1823="OM",H1823,0)</f>
        <v>0</v>
      </c>
      <c r="X1823" s="47" t="s">
        <v>1181</v>
      </c>
      <c r="AH1823" s="54">
        <f>SUM(Y1824:Y1824)</f>
        <v>0</v>
      </c>
      <c r="AI1823" s="54">
        <f>SUM(Z1824:Z1824)</f>
        <v>0</v>
      </c>
      <c r="AJ1823" s="54">
        <f>SUM(AA1824:AA1824)</f>
        <v>0</v>
      </c>
    </row>
    <row r="1824" spans="1:42" x14ac:dyDescent="0.2">
      <c r="A1824" s="55" t="s">
        <v>933</v>
      </c>
      <c r="B1824" s="55" t="s">
        <v>1181</v>
      </c>
      <c r="C1824" s="55" t="s">
        <v>1244</v>
      </c>
      <c r="D1824" s="55" t="s">
        <v>1350</v>
      </c>
      <c r="E1824" s="55" t="s">
        <v>1575</v>
      </c>
      <c r="F1824" s="56">
        <v>0.53</v>
      </c>
      <c r="G1824" s="56">
        <v>0</v>
      </c>
      <c r="H1824" s="56">
        <f>ROUND(F1824*AD1824,2)</f>
        <v>0</v>
      </c>
      <c r="I1824" s="56">
        <f>J1824-H1824</f>
        <v>0</v>
      </c>
      <c r="J1824" s="56">
        <f>ROUND(F1824*G1824,2)</f>
        <v>0</v>
      </c>
      <c r="K1824" s="56">
        <v>0</v>
      </c>
      <c r="L1824" s="56">
        <f>F1824*K1824</f>
        <v>0</v>
      </c>
      <c r="M1824" s="57" t="s">
        <v>11</v>
      </c>
      <c r="N1824" s="56">
        <f>IF(M1824="5",I1824,0)</f>
        <v>0</v>
      </c>
      <c r="Y1824" s="56">
        <f>IF(AC1824=0,J1824,0)</f>
        <v>0</v>
      </c>
      <c r="Z1824" s="56">
        <f>IF(AC1824=15,J1824,0)</f>
        <v>0</v>
      </c>
      <c r="AA1824" s="56">
        <f>IF(AC1824=21,J1824,0)</f>
        <v>0</v>
      </c>
      <c r="AC1824" s="58">
        <v>21</v>
      </c>
      <c r="AD1824" s="58">
        <f>G1824*0</f>
        <v>0</v>
      </c>
      <c r="AE1824" s="58">
        <f>G1824*(1-0)</f>
        <v>0</v>
      </c>
      <c r="AL1824" s="58">
        <f>F1824*AD1824</f>
        <v>0</v>
      </c>
      <c r="AM1824" s="58">
        <f>F1824*AE1824</f>
        <v>0</v>
      </c>
      <c r="AN1824" s="59" t="s">
        <v>1624</v>
      </c>
      <c r="AO1824" s="59" t="s">
        <v>1634</v>
      </c>
      <c r="AP1824" s="47" t="s">
        <v>1647</v>
      </c>
    </row>
    <row r="1825" spans="1:42" x14ac:dyDescent="0.2">
      <c r="D1825" s="60" t="s">
        <v>1537</v>
      </c>
      <c r="F1825" s="61">
        <v>0.53</v>
      </c>
    </row>
    <row r="1826" spans="1:42" x14ac:dyDescent="0.2">
      <c r="A1826" s="52"/>
      <c r="B1826" s="53" t="s">
        <v>1181</v>
      </c>
      <c r="C1826" s="53" t="s">
        <v>1245</v>
      </c>
      <c r="D1826" s="248" t="s">
        <v>1352</v>
      </c>
      <c r="E1826" s="249"/>
      <c r="F1826" s="249"/>
      <c r="G1826" s="249"/>
      <c r="H1826" s="54">
        <f>SUM(H1827:H1827)</f>
        <v>0</v>
      </c>
      <c r="I1826" s="54">
        <f>SUM(I1827:I1827)</f>
        <v>0</v>
      </c>
      <c r="J1826" s="54">
        <f>H1826+I1826</f>
        <v>0</v>
      </c>
      <c r="K1826" s="47"/>
      <c r="L1826" s="54">
        <f>SUM(L1827:L1827)</f>
        <v>0</v>
      </c>
      <c r="O1826" s="54">
        <f>IF(P1826="PR",J1826,SUM(N1827:N1827))</f>
        <v>0</v>
      </c>
      <c r="P1826" s="47" t="s">
        <v>1604</v>
      </c>
      <c r="Q1826" s="54">
        <f>IF(P1826="HS",H1826,0)</f>
        <v>0</v>
      </c>
      <c r="R1826" s="54">
        <f>IF(P1826="HS",I1826-O1826,0)</f>
        <v>0</v>
      </c>
      <c r="S1826" s="54">
        <f>IF(P1826="PS",H1826,0)</f>
        <v>0</v>
      </c>
      <c r="T1826" s="54">
        <f>IF(P1826="PS",I1826-O1826,0)</f>
        <v>0</v>
      </c>
      <c r="U1826" s="54">
        <f>IF(P1826="MP",H1826,0)</f>
        <v>0</v>
      </c>
      <c r="V1826" s="54">
        <f>IF(P1826="MP",I1826-O1826,0)</f>
        <v>0</v>
      </c>
      <c r="W1826" s="54">
        <f>IF(P1826="OM",H1826,0)</f>
        <v>0</v>
      </c>
      <c r="X1826" s="47" t="s">
        <v>1181</v>
      </c>
      <c r="AH1826" s="54">
        <f>SUM(Y1827:Y1827)</f>
        <v>0</v>
      </c>
      <c r="AI1826" s="54">
        <f>SUM(Z1827:Z1827)</f>
        <v>0</v>
      </c>
      <c r="AJ1826" s="54">
        <f>SUM(AA1827:AA1827)</f>
        <v>0</v>
      </c>
    </row>
    <row r="1827" spans="1:42" x14ac:dyDescent="0.2">
      <c r="A1827" s="55" t="s">
        <v>934</v>
      </c>
      <c r="B1827" s="55" t="s">
        <v>1181</v>
      </c>
      <c r="C1827" s="55"/>
      <c r="D1827" s="55" t="s">
        <v>1352</v>
      </c>
      <c r="E1827" s="55"/>
      <c r="F1827" s="56">
        <v>1</v>
      </c>
      <c r="G1827" s="56">
        <v>0</v>
      </c>
      <c r="H1827" s="56">
        <f>ROUND(F1827*AD1827,2)</f>
        <v>0</v>
      </c>
      <c r="I1827" s="56">
        <f>J1827-H1827</f>
        <v>0</v>
      </c>
      <c r="J1827" s="56">
        <f>ROUND(F1827*G1827,2)</f>
        <v>0</v>
      </c>
      <c r="K1827" s="56">
        <v>0</v>
      </c>
      <c r="L1827" s="56">
        <f>F1827*K1827</f>
        <v>0</v>
      </c>
      <c r="M1827" s="57" t="s">
        <v>8</v>
      </c>
      <c r="N1827" s="56">
        <f>IF(M1827="5",I1827,0)</f>
        <v>0</v>
      </c>
      <c r="Y1827" s="56">
        <f>IF(AC1827=0,J1827,0)</f>
        <v>0</v>
      </c>
      <c r="Z1827" s="56">
        <f>IF(AC1827=15,J1827,0)</f>
        <v>0</v>
      </c>
      <c r="AA1827" s="56">
        <f>IF(AC1827=21,J1827,0)</f>
        <v>0</v>
      </c>
      <c r="AC1827" s="58">
        <v>21</v>
      </c>
      <c r="AD1827" s="58">
        <f>G1827*0</f>
        <v>0</v>
      </c>
      <c r="AE1827" s="58">
        <f>G1827*(1-0)</f>
        <v>0</v>
      </c>
      <c r="AL1827" s="58">
        <f>F1827*AD1827</f>
        <v>0</v>
      </c>
      <c r="AM1827" s="58">
        <f>F1827*AE1827</f>
        <v>0</v>
      </c>
      <c r="AN1827" s="59" t="s">
        <v>1625</v>
      </c>
      <c r="AO1827" s="59" t="s">
        <v>1634</v>
      </c>
      <c r="AP1827" s="47" t="s">
        <v>1647</v>
      </c>
    </row>
    <row r="1828" spans="1:42" x14ac:dyDescent="0.2">
      <c r="A1828" s="52"/>
      <c r="B1828" s="53" t="s">
        <v>1181</v>
      </c>
      <c r="C1828" s="53" t="s">
        <v>1246</v>
      </c>
      <c r="D1828" s="248" t="s">
        <v>1353</v>
      </c>
      <c r="E1828" s="249"/>
      <c r="F1828" s="249"/>
      <c r="G1828" s="249"/>
      <c r="H1828" s="54">
        <f>SUM(H1829:H1834)</f>
        <v>0</v>
      </c>
      <c r="I1828" s="54">
        <f>SUM(I1829:I1834)</f>
        <v>0</v>
      </c>
      <c r="J1828" s="54">
        <f>H1828+I1828</f>
        <v>0</v>
      </c>
      <c r="K1828" s="47"/>
      <c r="L1828" s="54">
        <f>SUM(L1829:L1834)</f>
        <v>0</v>
      </c>
      <c r="O1828" s="54">
        <f>IF(P1828="PR",J1828,SUM(N1829:N1834))</f>
        <v>0</v>
      </c>
      <c r="P1828" s="47" t="s">
        <v>1603</v>
      </c>
      <c r="Q1828" s="54">
        <f>IF(P1828="HS",H1828,0)</f>
        <v>0</v>
      </c>
      <c r="R1828" s="54">
        <f>IF(P1828="HS",I1828-O1828,0)</f>
        <v>0</v>
      </c>
      <c r="S1828" s="54">
        <f>IF(P1828="PS",H1828,0)</f>
        <v>0</v>
      </c>
      <c r="T1828" s="54">
        <f>IF(P1828="PS",I1828-O1828,0)</f>
        <v>0</v>
      </c>
      <c r="U1828" s="54">
        <f>IF(P1828="MP",H1828,0)</f>
        <v>0</v>
      </c>
      <c r="V1828" s="54">
        <f>IF(P1828="MP",I1828-O1828,0)</f>
        <v>0</v>
      </c>
      <c r="W1828" s="54">
        <f>IF(P1828="OM",H1828,0)</f>
        <v>0</v>
      </c>
      <c r="X1828" s="47" t="s">
        <v>1181</v>
      </c>
      <c r="AH1828" s="54">
        <f>SUM(Y1829:Y1834)</f>
        <v>0</v>
      </c>
      <c r="AI1828" s="54">
        <f>SUM(Z1829:Z1834)</f>
        <v>0</v>
      </c>
      <c r="AJ1828" s="54">
        <f>SUM(AA1829:AA1834)</f>
        <v>0</v>
      </c>
    </row>
    <row r="1829" spans="1:42" x14ac:dyDescent="0.2">
      <c r="A1829" s="55" t="s">
        <v>935</v>
      </c>
      <c r="B1829" s="55" t="s">
        <v>1181</v>
      </c>
      <c r="C1829" s="55" t="s">
        <v>1247</v>
      </c>
      <c r="D1829" s="55" t="s">
        <v>1354</v>
      </c>
      <c r="E1829" s="55" t="s">
        <v>1575</v>
      </c>
      <c r="F1829" s="56">
        <v>1.69</v>
      </c>
      <c r="G1829" s="56">
        <v>0</v>
      </c>
      <c r="H1829" s="56">
        <f t="shared" ref="H1829:H1834" si="483">ROUND(F1829*AD1829,2)</f>
        <v>0</v>
      </c>
      <c r="I1829" s="56">
        <f t="shared" ref="I1829:I1834" si="484">J1829-H1829</f>
        <v>0</v>
      </c>
      <c r="J1829" s="56">
        <f t="shared" ref="J1829:J1834" si="485">ROUND(F1829*G1829,2)</f>
        <v>0</v>
      </c>
      <c r="K1829" s="56">
        <v>0</v>
      </c>
      <c r="L1829" s="56">
        <f t="shared" ref="L1829:L1834" si="486">F1829*K1829</f>
        <v>0</v>
      </c>
      <c r="M1829" s="57" t="s">
        <v>11</v>
      </c>
      <c r="N1829" s="56">
        <f t="shared" ref="N1829:N1834" si="487">IF(M1829="5",I1829,0)</f>
        <v>0</v>
      </c>
      <c r="Y1829" s="56">
        <f t="shared" ref="Y1829:Y1834" si="488">IF(AC1829=0,J1829,0)</f>
        <v>0</v>
      </c>
      <c r="Z1829" s="56">
        <f t="shared" ref="Z1829:Z1834" si="489">IF(AC1829=15,J1829,0)</f>
        <v>0</v>
      </c>
      <c r="AA1829" s="56">
        <f t="shared" ref="AA1829:AA1834" si="490">IF(AC1829=21,J1829,0)</f>
        <v>0</v>
      </c>
      <c r="AC1829" s="58">
        <v>21</v>
      </c>
      <c r="AD1829" s="58">
        <f t="shared" ref="AD1829:AD1834" si="491">G1829*0</f>
        <v>0</v>
      </c>
      <c r="AE1829" s="58">
        <f t="shared" ref="AE1829:AE1834" si="492">G1829*(1-0)</f>
        <v>0</v>
      </c>
      <c r="AL1829" s="58">
        <f t="shared" ref="AL1829:AL1834" si="493">F1829*AD1829</f>
        <v>0</v>
      </c>
      <c r="AM1829" s="58">
        <f t="shared" ref="AM1829:AM1834" si="494">F1829*AE1829</f>
        <v>0</v>
      </c>
      <c r="AN1829" s="59" t="s">
        <v>1626</v>
      </c>
      <c r="AO1829" s="59" t="s">
        <v>1634</v>
      </c>
      <c r="AP1829" s="47" t="s">
        <v>1647</v>
      </c>
    </row>
    <row r="1830" spans="1:42" x14ac:dyDescent="0.2">
      <c r="A1830" s="55" t="s">
        <v>936</v>
      </c>
      <c r="B1830" s="55" t="s">
        <v>1181</v>
      </c>
      <c r="C1830" s="55" t="s">
        <v>1248</v>
      </c>
      <c r="D1830" s="55" t="s">
        <v>1355</v>
      </c>
      <c r="E1830" s="55" t="s">
        <v>1575</v>
      </c>
      <c r="F1830" s="56">
        <v>1.69</v>
      </c>
      <c r="G1830" s="56">
        <v>0</v>
      </c>
      <c r="H1830" s="56">
        <f t="shared" si="483"/>
        <v>0</v>
      </c>
      <c r="I1830" s="56">
        <f t="shared" si="484"/>
        <v>0</v>
      </c>
      <c r="J1830" s="56">
        <f t="shared" si="485"/>
        <v>0</v>
      </c>
      <c r="K1830" s="56">
        <v>0</v>
      </c>
      <c r="L1830" s="56">
        <f t="shared" si="486"/>
        <v>0</v>
      </c>
      <c r="M1830" s="57" t="s">
        <v>11</v>
      </c>
      <c r="N1830" s="56">
        <f t="shared" si="487"/>
        <v>0</v>
      </c>
      <c r="Y1830" s="56">
        <f t="shared" si="488"/>
        <v>0</v>
      </c>
      <c r="Z1830" s="56">
        <f t="shared" si="489"/>
        <v>0</v>
      </c>
      <c r="AA1830" s="56">
        <f t="shared" si="490"/>
        <v>0</v>
      </c>
      <c r="AC1830" s="58">
        <v>21</v>
      </c>
      <c r="AD1830" s="58">
        <f t="shared" si="491"/>
        <v>0</v>
      </c>
      <c r="AE1830" s="58">
        <f t="shared" si="492"/>
        <v>0</v>
      </c>
      <c r="AL1830" s="58">
        <f t="shared" si="493"/>
        <v>0</v>
      </c>
      <c r="AM1830" s="58">
        <f t="shared" si="494"/>
        <v>0</v>
      </c>
      <c r="AN1830" s="59" t="s">
        <v>1626</v>
      </c>
      <c r="AO1830" s="59" t="s">
        <v>1634</v>
      </c>
      <c r="AP1830" s="47" t="s">
        <v>1647</v>
      </c>
    </row>
    <row r="1831" spans="1:42" x14ac:dyDescent="0.2">
      <c r="A1831" s="55" t="s">
        <v>937</v>
      </c>
      <c r="B1831" s="55" t="s">
        <v>1181</v>
      </c>
      <c r="C1831" s="55" t="s">
        <v>1249</v>
      </c>
      <c r="D1831" s="55" t="s">
        <v>1356</v>
      </c>
      <c r="E1831" s="55" t="s">
        <v>1575</v>
      </c>
      <c r="F1831" s="56">
        <v>1.69</v>
      </c>
      <c r="G1831" s="56">
        <v>0</v>
      </c>
      <c r="H1831" s="56">
        <f t="shared" si="483"/>
        <v>0</v>
      </c>
      <c r="I1831" s="56">
        <f t="shared" si="484"/>
        <v>0</v>
      </c>
      <c r="J1831" s="56">
        <f t="shared" si="485"/>
        <v>0</v>
      </c>
      <c r="K1831" s="56">
        <v>0</v>
      </c>
      <c r="L1831" s="56">
        <f t="shared" si="486"/>
        <v>0</v>
      </c>
      <c r="M1831" s="57" t="s">
        <v>11</v>
      </c>
      <c r="N1831" s="56">
        <f t="shared" si="487"/>
        <v>0</v>
      </c>
      <c r="Y1831" s="56">
        <f t="shared" si="488"/>
        <v>0</v>
      </c>
      <c r="Z1831" s="56">
        <f t="shared" si="489"/>
        <v>0</v>
      </c>
      <c r="AA1831" s="56">
        <f t="shared" si="490"/>
        <v>0</v>
      </c>
      <c r="AC1831" s="58">
        <v>21</v>
      </c>
      <c r="AD1831" s="58">
        <f t="shared" si="491"/>
        <v>0</v>
      </c>
      <c r="AE1831" s="58">
        <f t="shared" si="492"/>
        <v>0</v>
      </c>
      <c r="AL1831" s="58">
        <f t="shared" si="493"/>
        <v>0</v>
      </c>
      <c r="AM1831" s="58">
        <f t="shared" si="494"/>
        <v>0</v>
      </c>
      <c r="AN1831" s="59" t="s">
        <v>1626</v>
      </c>
      <c r="AO1831" s="59" t="s">
        <v>1634</v>
      </c>
      <c r="AP1831" s="47" t="s">
        <v>1647</v>
      </c>
    </row>
    <row r="1832" spans="1:42" x14ac:dyDescent="0.2">
      <c r="A1832" s="55" t="s">
        <v>938</v>
      </c>
      <c r="B1832" s="55" t="s">
        <v>1181</v>
      </c>
      <c r="C1832" s="55" t="s">
        <v>1250</v>
      </c>
      <c r="D1832" s="55" t="s">
        <v>1357</v>
      </c>
      <c r="E1832" s="55" t="s">
        <v>1575</v>
      </c>
      <c r="F1832" s="56">
        <v>1.69</v>
      </c>
      <c r="G1832" s="56">
        <v>0</v>
      </c>
      <c r="H1832" s="56">
        <f t="shared" si="483"/>
        <v>0</v>
      </c>
      <c r="I1832" s="56">
        <f t="shared" si="484"/>
        <v>0</v>
      </c>
      <c r="J1832" s="56">
        <f t="shared" si="485"/>
        <v>0</v>
      </c>
      <c r="K1832" s="56">
        <v>0</v>
      </c>
      <c r="L1832" s="56">
        <f t="shared" si="486"/>
        <v>0</v>
      </c>
      <c r="M1832" s="57" t="s">
        <v>11</v>
      </c>
      <c r="N1832" s="56">
        <f t="shared" si="487"/>
        <v>0</v>
      </c>
      <c r="Y1832" s="56">
        <f t="shared" si="488"/>
        <v>0</v>
      </c>
      <c r="Z1832" s="56">
        <f t="shared" si="489"/>
        <v>0</v>
      </c>
      <c r="AA1832" s="56">
        <f t="shared" si="490"/>
        <v>0</v>
      </c>
      <c r="AC1832" s="58">
        <v>21</v>
      </c>
      <c r="AD1832" s="58">
        <f t="shared" si="491"/>
        <v>0</v>
      </c>
      <c r="AE1832" s="58">
        <f t="shared" si="492"/>
        <v>0</v>
      </c>
      <c r="AL1832" s="58">
        <f t="shared" si="493"/>
        <v>0</v>
      </c>
      <c r="AM1832" s="58">
        <f t="shared" si="494"/>
        <v>0</v>
      </c>
      <c r="AN1832" s="59" t="s">
        <v>1626</v>
      </c>
      <c r="AO1832" s="59" t="s">
        <v>1634</v>
      </c>
      <c r="AP1832" s="47" t="s">
        <v>1647</v>
      </c>
    </row>
    <row r="1833" spans="1:42" x14ac:dyDescent="0.2">
      <c r="A1833" s="55" t="s">
        <v>939</v>
      </c>
      <c r="B1833" s="55" t="s">
        <v>1181</v>
      </c>
      <c r="C1833" s="55" t="s">
        <v>1251</v>
      </c>
      <c r="D1833" s="55" t="s">
        <v>1358</v>
      </c>
      <c r="E1833" s="55" t="s">
        <v>1575</v>
      </c>
      <c r="F1833" s="56">
        <v>1.69</v>
      </c>
      <c r="G1833" s="56">
        <v>0</v>
      </c>
      <c r="H1833" s="56">
        <f t="shared" si="483"/>
        <v>0</v>
      </c>
      <c r="I1833" s="56">
        <f t="shared" si="484"/>
        <v>0</v>
      </c>
      <c r="J1833" s="56">
        <f t="shared" si="485"/>
        <v>0</v>
      </c>
      <c r="K1833" s="56">
        <v>0</v>
      </c>
      <c r="L1833" s="56">
        <f t="shared" si="486"/>
        <v>0</v>
      </c>
      <c r="M1833" s="57" t="s">
        <v>11</v>
      </c>
      <c r="N1833" s="56">
        <f t="shared" si="487"/>
        <v>0</v>
      </c>
      <c r="Y1833" s="56">
        <f t="shared" si="488"/>
        <v>0</v>
      </c>
      <c r="Z1833" s="56">
        <f t="shared" si="489"/>
        <v>0</v>
      </c>
      <c r="AA1833" s="56">
        <f t="shared" si="490"/>
        <v>0</v>
      </c>
      <c r="AC1833" s="58">
        <v>21</v>
      </c>
      <c r="AD1833" s="58">
        <f t="shared" si="491"/>
        <v>0</v>
      </c>
      <c r="AE1833" s="58">
        <f t="shared" si="492"/>
        <v>0</v>
      </c>
      <c r="AL1833" s="58">
        <f t="shared" si="493"/>
        <v>0</v>
      </c>
      <c r="AM1833" s="58">
        <f t="shared" si="494"/>
        <v>0</v>
      </c>
      <c r="AN1833" s="59" t="s">
        <v>1626</v>
      </c>
      <c r="AO1833" s="59" t="s">
        <v>1634</v>
      </c>
      <c r="AP1833" s="47" t="s">
        <v>1647</v>
      </c>
    </row>
    <row r="1834" spans="1:42" x14ac:dyDescent="0.2">
      <c r="A1834" s="55" t="s">
        <v>940</v>
      </c>
      <c r="B1834" s="55" t="s">
        <v>1181</v>
      </c>
      <c r="C1834" s="55" t="s">
        <v>1252</v>
      </c>
      <c r="D1834" s="55" t="s">
        <v>1359</v>
      </c>
      <c r="E1834" s="55" t="s">
        <v>1575</v>
      </c>
      <c r="F1834" s="56">
        <v>1.69</v>
      </c>
      <c r="G1834" s="56">
        <v>0</v>
      </c>
      <c r="H1834" s="56">
        <f t="shared" si="483"/>
        <v>0</v>
      </c>
      <c r="I1834" s="56">
        <f t="shared" si="484"/>
        <v>0</v>
      </c>
      <c r="J1834" s="56">
        <f t="shared" si="485"/>
        <v>0</v>
      </c>
      <c r="K1834" s="56">
        <v>0</v>
      </c>
      <c r="L1834" s="56">
        <f t="shared" si="486"/>
        <v>0</v>
      </c>
      <c r="M1834" s="57" t="s">
        <v>11</v>
      </c>
      <c r="N1834" s="56">
        <f t="shared" si="487"/>
        <v>0</v>
      </c>
      <c r="Y1834" s="56">
        <f t="shared" si="488"/>
        <v>0</v>
      </c>
      <c r="Z1834" s="56">
        <f t="shared" si="489"/>
        <v>0</v>
      </c>
      <c r="AA1834" s="56">
        <f t="shared" si="490"/>
        <v>0</v>
      </c>
      <c r="AC1834" s="58">
        <v>21</v>
      </c>
      <c r="AD1834" s="58">
        <f t="shared" si="491"/>
        <v>0</v>
      </c>
      <c r="AE1834" s="58">
        <f t="shared" si="492"/>
        <v>0</v>
      </c>
      <c r="AL1834" s="58">
        <f t="shared" si="493"/>
        <v>0</v>
      </c>
      <c r="AM1834" s="58">
        <f t="shared" si="494"/>
        <v>0</v>
      </c>
      <c r="AN1834" s="59" t="s">
        <v>1626</v>
      </c>
      <c r="AO1834" s="59" t="s">
        <v>1634</v>
      </c>
      <c r="AP1834" s="47" t="s">
        <v>1647</v>
      </c>
    </row>
    <row r="1835" spans="1:42" x14ac:dyDescent="0.2">
      <c r="A1835" s="52"/>
      <c r="B1835" s="53" t="s">
        <v>1182</v>
      </c>
      <c r="C1835" s="53"/>
      <c r="D1835" s="248" t="s">
        <v>1538</v>
      </c>
      <c r="E1835" s="249"/>
      <c r="F1835" s="249"/>
      <c r="G1835" s="249"/>
      <c r="H1835" s="54">
        <f>H1836+H1841+H1844+H1847+H1858+H1871+H1874+H1906+H1916+H1940+H1945+H1956+H1964+H1972+H1975+H1977</f>
        <v>0</v>
      </c>
      <c r="I1835" s="54">
        <f>I1836+I1841+I1844+I1847+I1858+I1871+I1874+I1906+I1916+I1940+I1945+I1956+I1964+I1972+I1975+I1977</f>
        <v>0</v>
      </c>
      <c r="J1835" s="54">
        <f>H1835+I1835</f>
        <v>0</v>
      </c>
      <c r="K1835" s="47"/>
      <c r="L1835" s="54">
        <f>L1836+L1841+L1844+L1847+L1858+L1871+L1874+L1906+L1916+L1940+L1945+L1956+L1964+L1972+L1975+L1977</f>
        <v>3.3928976000000004</v>
      </c>
    </row>
    <row r="1836" spans="1:42" x14ac:dyDescent="0.2">
      <c r="A1836" s="52"/>
      <c r="B1836" s="53" t="s">
        <v>1182</v>
      </c>
      <c r="C1836" s="53" t="s">
        <v>38</v>
      </c>
      <c r="D1836" s="248" t="s">
        <v>1362</v>
      </c>
      <c r="E1836" s="249"/>
      <c r="F1836" s="249"/>
      <c r="G1836" s="249"/>
      <c r="H1836" s="54">
        <f>SUM(H1837:H1840)</f>
        <v>0</v>
      </c>
      <c r="I1836" s="54">
        <f>SUM(I1837:I1840)</f>
        <v>0</v>
      </c>
      <c r="J1836" s="54">
        <f>H1836+I1836</f>
        <v>0</v>
      </c>
      <c r="K1836" s="47"/>
      <c r="L1836" s="54">
        <f>SUM(L1837:L1840)</f>
        <v>6.1462200000000002E-2</v>
      </c>
      <c r="O1836" s="54">
        <f>IF(P1836="PR",J1836,SUM(N1837:N1840))</f>
        <v>0</v>
      </c>
      <c r="P1836" s="47" t="s">
        <v>1601</v>
      </c>
      <c r="Q1836" s="54">
        <f>IF(P1836="HS",H1836,0)</f>
        <v>0</v>
      </c>
      <c r="R1836" s="54">
        <f>IF(P1836="HS",I1836-O1836,0)</f>
        <v>0</v>
      </c>
      <c r="S1836" s="54">
        <f>IF(P1836="PS",H1836,0)</f>
        <v>0</v>
      </c>
      <c r="T1836" s="54">
        <f>IF(P1836="PS",I1836-O1836,0)</f>
        <v>0</v>
      </c>
      <c r="U1836" s="54">
        <f>IF(P1836="MP",H1836,0)</f>
        <v>0</v>
      </c>
      <c r="V1836" s="54">
        <f>IF(P1836="MP",I1836-O1836,0)</f>
        <v>0</v>
      </c>
      <c r="W1836" s="54">
        <f>IF(P1836="OM",H1836,0)</f>
        <v>0</v>
      </c>
      <c r="X1836" s="47" t="s">
        <v>1182</v>
      </c>
      <c r="AH1836" s="54">
        <f>SUM(Y1837:Y1840)</f>
        <v>0</v>
      </c>
      <c r="AI1836" s="54">
        <f>SUM(Z1837:Z1840)</f>
        <v>0</v>
      </c>
      <c r="AJ1836" s="54">
        <f>SUM(AA1837:AA1840)</f>
        <v>0</v>
      </c>
    </row>
    <row r="1837" spans="1:42" x14ac:dyDescent="0.2">
      <c r="A1837" s="55" t="s">
        <v>941</v>
      </c>
      <c r="B1837" s="55" t="s">
        <v>1182</v>
      </c>
      <c r="C1837" s="55" t="s">
        <v>1253</v>
      </c>
      <c r="D1837" s="55" t="s">
        <v>1708</v>
      </c>
      <c r="E1837" s="55" t="s">
        <v>1580</v>
      </c>
      <c r="F1837" s="56">
        <v>0.02</v>
      </c>
      <c r="G1837" s="56">
        <v>0</v>
      </c>
      <c r="H1837" s="56">
        <f>ROUND(F1837*AD1837,2)</f>
        <v>0</v>
      </c>
      <c r="I1837" s="56">
        <f>J1837-H1837</f>
        <v>0</v>
      </c>
      <c r="J1837" s="56">
        <f>ROUND(F1837*G1837,2)</f>
        <v>0</v>
      </c>
      <c r="K1837" s="56">
        <v>2.53999</v>
      </c>
      <c r="L1837" s="56">
        <f>F1837*K1837</f>
        <v>5.0799799999999999E-2</v>
      </c>
      <c r="M1837" s="57" t="s">
        <v>7</v>
      </c>
      <c r="N1837" s="56">
        <f>IF(M1837="5",I1837,0)</f>
        <v>0</v>
      </c>
      <c r="Y1837" s="56">
        <f>IF(AC1837=0,J1837,0)</f>
        <v>0</v>
      </c>
      <c r="Z1837" s="56">
        <f>IF(AC1837=15,J1837,0)</f>
        <v>0</v>
      </c>
      <c r="AA1837" s="56">
        <f>IF(AC1837=21,J1837,0)</f>
        <v>0</v>
      </c>
      <c r="AC1837" s="58">
        <v>21</v>
      </c>
      <c r="AD1837" s="58">
        <f>G1837*0.813362397820164</f>
        <v>0</v>
      </c>
      <c r="AE1837" s="58">
        <f>G1837*(1-0.813362397820164)</f>
        <v>0</v>
      </c>
      <c r="AL1837" s="58">
        <f>F1837*AD1837</f>
        <v>0</v>
      </c>
      <c r="AM1837" s="58">
        <f>F1837*AE1837</f>
        <v>0</v>
      </c>
      <c r="AN1837" s="59" t="s">
        <v>1627</v>
      </c>
      <c r="AO1837" s="59" t="s">
        <v>1628</v>
      </c>
      <c r="AP1837" s="47" t="s">
        <v>1648</v>
      </c>
    </row>
    <row r="1838" spans="1:42" x14ac:dyDescent="0.2">
      <c r="D1838" s="60" t="s">
        <v>1363</v>
      </c>
      <c r="F1838" s="61">
        <v>0.02</v>
      </c>
    </row>
    <row r="1839" spans="1:42" x14ac:dyDescent="0.2">
      <c r="A1839" s="55" t="s">
        <v>942</v>
      </c>
      <c r="B1839" s="55" t="s">
        <v>1182</v>
      </c>
      <c r="C1839" s="55" t="s">
        <v>1254</v>
      </c>
      <c r="D1839" s="55" t="s">
        <v>1364</v>
      </c>
      <c r="E1839" s="55" t="s">
        <v>1574</v>
      </c>
      <c r="F1839" s="56">
        <v>0.28000000000000003</v>
      </c>
      <c r="G1839" s="56">
        <v>0</v>
      </c>
      <c r="H1839" s="56">
        <f>ROUND(F1839*AD1839,2)</f>
        <v>0</v>
      </c>
      <c r="I1839" s="56">
        <f>J1839-H1839</f>
        <v>0</v>
      </c>
      <c r="J1839" s="56">
        <f>ROUND(F1839*G1839,2)</f>
        <v>0</v>
      </c>
      <c r="K1839" s="56">
        <v>3.8080000000000003E-2</v>
      </c>
      <c r="L1839" s="56">
        <f>F1839*K1839</f>
        <v>1.0662400000000002E-2</v>
      </c>
      <c r="M1839" s="57" t="s">
        <v>7</v>
      </c>
      <c r="N1839" s="56">
        <f>IF(M1839="5",I1839,0)</f>
        <v>0</v>
      </c>
      <c r="Y1839" s="56">
        <f>IF(AC1839=0,J1839,0)</f>
        <v>0</v>
      </c>
      <c r="Z1839" s="56">
        <f>IF(AC1839=15,J1839,0)</f>
        <v>0</v>
      </c>
      <c r="AA1839" s="56">
        <f>IF(AC1839=21,J1839,0)</f>
        <v>0</v>
      </c>
      <c r="AC1839" s="58">
        <v>21</v>
      </c>
      <c r="AD1839" s="58">
        <f>G1839*0.555284552845528</f>
        <v>0</v>
      </c>
      <c r="AE1839" s="58">
        <f>G1839*(1-0.555284552845528)</f>
        <v>0</v>
      </c>
      <c r="AL1839" s="58">
        <f>F1839*AD1839</f>
        <v>0</v>
      </c>
      <c r="AM1839" s="58">
        <f>F1839*AE1839</f>
        <v>0</v>
      </c>
      <c r="AN1839" s="59" t="s">
        <v>1627</v>
      </c>
      <c r="AO1839" s="59" t="s">
        <v>1628</v>
      </c>
      <c r="AP1839" s="47" t="s">
        <v>1648</v>
      </c>
    </row>
    <row r="1840" spans="1:42" x14ac:dyDescent="0.2">
      <c r="D1840" s="60" t="s">
        <v>1365</v>
      </c>
      <c r="F1840" s="61">
        <v>0.28000000000000003</v>
      </c>
    </row>
    <row r="1841" spans="1:42" x14ac:dyDescent="0.2">
      <c r="A1841" s="52"/>
      <c r="B1841" s="53" t="s">
        <v>1182</v>
      </c>
      <c r="C1841" s="53" t="s">
        <v>39</v>
      </c>
      <c r="D1841" s="248" t="s">
        <v>1280</v>
      </c>
      <c r="E1841" s="249"/>
      <c r="F1841" s="249"/>
      <c r="G1841" s="249"/>
      <c r="H1841" s="54">
        <f>SUM(H1842:H1842)</f>
        <v>0</v>
      </c>
      <c r="I1841" s="54">
        <f>SUM(I1842:I1842)</f>
        <v>0</v>
      </c>
      <c r="J1841" s="54">
        <f>H1841+I1841</f>
        <v>0</v>
      </c>
      <c r="K1841" s="47"/>
      <c r="L1841" s="54">
        <f>SUM(L1842:L1842)</f>
        <v>0.12659999999999999</v>
      </c>
      <c r="O1841" s="54">
        <f>IF(P1841="PR",J1841,SUM(N1842:N1842))</f>
        <v>0</v>
      </c>
      <c r="P1841" s="47" t="s">
        <v>1601</v>
      </c>
      <c r="Q1841" s="54">
        <f>IF(P1841="HS",H1841,0)</f>
        <v>0</v>
      </c>
      <c r="R1841" s="54">
        <f>IF(P1841="HS",I1841-O1841,0)</f>
        <v>0</v>
      </c>
      <c r="S1841" s="54">
        <f>IF(P1841="PS",H1841,0)</f>
        <v>0</v>
      </c>
      <c r="T1841" s="54">
        <f>IF(P1841="PS",I1841-O1841,0)</f>
        <v>0</v>
      </c>
      <c r="U1841" s="54">
        <f>IF(P1841="MP",H1841,0)</f>
        <v>0</v>
      </c>
      <c r="V1841" s="54">
        <f>IF(P1841="MP",I1841-O1841,0)</f>
        <v>0</v>
      </c>
      <c r="W1841" s="54">
        <f>IF(P1841="OM",H1841,0)</f>
        <v>0</v>
      </c>
      <c r="X1841" s="47" t="s">
        <v>1182</v>
      </c>
      <c r="AH1841" s="54">
        <f>SUM(Y1842:Y1842)</f>
        <v>0</v>
      </c>
      <c r="AI1841" s="54">
        <f>SUM(Z1842:Z1842)</f>
        <v>0</v>
      </c>
      <c r="AJ1841" s="54">
        <f>SUM(AA1842:AA1842)</f>
        <v>0</v>
      </c>
    </row>
    <row r="1842" spans="1:42" x14ac:dyDescent="0.2">
      <c r="A1842" s="55" t="s">
        <v>943</v>
      </c>
      <c r="B1842" s="55" t="s">
        <v>1182</v>
      </c>
      <c r="C1842" s="55" t="s">
        <v>1186</v>
      </c>
      <c r="D1842" s="55" t="s">
        <v>1712</v>
      </c>
      <c r="E1842" s="55" t="s">
        <v>1574</v>
      </c>
      <c r="F1842" s="56">
        <v>1.2</v>
      </c>
      <c r="G1842" s="56">
        <v>0</v>
      </c>
      <c r="H1842" s="56">
        <f>ROUND(F1842*AD1842,2)</f>
        <v>0</v>
      </c>
      <c r="I1842" s="56">
        <f>J1842-H1842</f>
        <v>0</v>
      </c>
      <c r="J1842" s="56">
        <f>ROUND(F1842*G1842,2)</f>
        <v>0</v>
      </c>
      <c r="K1842" s="56">
        <v>0.1055</v>
      </c>
      <c r="L1842" s="56">
        <f>F1842*K1842</f>
        <v>0.12659999999999999</v>
      </c>
      <c r="M1842" s="57" t="s">
        <v>7</v>
      </c>
      <c r="N1842" s="56">
        <f>IF(M1842="5",I1842,0)</f>
        <v>0</v>
      </c>
      <c r="Y1842" s="56">
        <f>IF(AC1842=0,J1842,0)</f>
        <v>0</v>
      </c>
      <c r="Z1842" s="56">
        <f>IF(AC1842=15,J1842,0)</f>
        <v>0</v>
      </c>
      <c r="AA1842" s="56">
        <f>IF(AC1842=21,J1842,0)</f>
        <v>0</v>
      </c>
      <c r="AC1842" s="58">
        <v>21</v>
      </c>
      <c r="AD1842" s="58">
        <f>G1842*0.853314527503526</f>
        <v>0</v>
      </c>
      <c r="AE1842" s="58">
        <f>G1842*(1-0.853314527503526)</f>
        <v>0</v>
      </c>
      <c r="AL1842" s="58">
        <f>F1842*AD1842</f>
        <v>0</v>
      </c>
      <c r="AM1842" s="58">
        <f>F1842*AE1842</f>
        <v>0</v>
      </c>
      <c r="AN1842" s="59" t="s">
        <v>1612</v>
      </c>
      <c r="AO1842" s="59" t="s">
        <v>1628</v>
      </c>
      <c r="AP1842" s="47" t="s">
        <v>1648</v>
      </c>
    </row>
    <row r="1843" spans="1:42" x14ac:dyDescent="0.2">
      <c r="D1843" s="60" t="s">
        <v>1539</v>
      </c>
      <c r="F1843" s="61">
        <v>1.2</v>
      </c>
    </row>
    <row r="1844" spans="1:42" x14ac:dyDescent="0.2">
      <c r="A1844" s="52"/>
      <c r="B1844" s="53" t="s">
        <v>1182</v>
      </c>
      <c r="C1844" s="53" t="s">
        <v>43</v>
      </c>
      <c r="D1844" s="248" t="s">
        <v>1282</v>
      </c>
      <c r="E1844" s="249"/>
      <c r="F1844" s="249"/>
      <c r="G1844" s="249"/>
      <c r="H1844" s="54">
        <f>SUM(H1845:H1845)</f>
        <v>0</v>
      </c>
      <c r="I1844" s="54">
        <f>SUM(I1845:I1845)</f>
        <v>0</v>
      </c>
      <c r="J1844" s="54">
        <f>H1844+I1844</f>
        <v>0</v>
      </c>
      <c r="K1844" s="47"/>
      <c r="L1844" s="54">
        <f>SUM(L1845:L1845)</f>
        <v>0.10285799999999999</v>
      </c>
      <c r="O1844" s="54">
        <f>IF(P1844="PR",J1844,SUM(N1845:N1845))</f>
        <v>0</v>
      </c>
      <c r="P1844" s="47" t="s">
        <v>1601</v>
      </c>
      <c r="Q1844" s="54">
        <f>IF(P1844="HS",H1844,0)</f>
        <v>0</v>
      </c>
      <c r="R1844" s="54">
        <f>IF(P1844="HS",I1844-O1844,0)</f>
        <v>0</v>
      </c>
      <c r="S1844" s="54">
        <f>IF(P1844="PS",H1844,0)</f>
        <v>0</v>
      </c>
      <c r="T1844" s="54">
        <f>IF(P1844="PS",I1844-O1844,0)</f>
        <v>0</v>
      </c>
      <c r="U1844" s="54">
        <f>IF(P1844="MP",H1844,0)</f>
        <v>0</v>
      </c>
      <c r="V1844" s="54">
        <f>IF(P1844="MP",I1844-O1844,0)</f>
        <v>0</v>
      </c>
      <c r="W1844" s="54">
        <f>IF(P1844="OM",H1844,0)</f>
        <v>0</v>
      </c>
      <c r="X1844" s="47" t="s">
        <v>1182</v>
      </c>
      <c r="AH1844" s="54">
        <f>SUM(Y1845:Y1845)</f>
        <v>0</v>
      </c>
      <c r="AI1844" s="54">
        <f>SUM(Z1845:Z1845)</f>
        <v>0</v>
      </c>
      <c r="AJ1844" s="54">
        <f>SUM(AA1845:AA1845)</f>
        <v>0</v>
      </c>
    </row>
    <row r="1845" spans="1:42" x14ac:dyDescent="0.2">
      <c r="A1845" s="55" t="s">
        <v>944</v>
      </c>
      <c r="B1845" s="55" t="s">
        <v>1182</v>
      </c>
      <c r="C1845" s="55" t="s">
        <v>1188</v>
      </c>
      <c r="D1845" s="55" t="s">
        <v>1283</v>
      </c>
      <c r="E1845" s="55" t="s">
        <v>1574</v>
      </c>
      <c r="F1845" s="56">
        <v>5.53</v>
      </c>
      <c r="G1845" s="56">
        <v>0</v>
      </c>
      <c r="H1845" s="56">
        <f>ROUND(F1845*AD1845,2)</f>
        <v>0</v>
      </c>
      <c r="I1845" s="56">
        <f>J1845-H1845</f>
        <v>0</v>
      </c>
      <c r="J1845" s="56">
        <f>ROUND(F1845*G1845,2)</f>
        <v>0</v>
      </c>
      <c r="K1845" s="56">
        <v>1.8599999999999998E-2</v>
      </c>
      <c r="L1845" s="56">
        <f>F1845*K1845</f>
        <v>0.10285799999999999</v>
      </c>
      <c r="M1845" s="57" t="s">
        <v>7</v>
      </c>
      <c r="N1845" s="56">
        <f>IF(M1845="5",I1845,0)</f>
        <v>0</v>
      </c>
      <c r="Y1845" s="56">
        <f>IF(AC1845=0,J1845,0)</f>
        <v>0</v>
      </c>
      <c r="Z1845" s="56">
        <f>IF(AC1845=15,J1845,0)</f>
        <v>0</v>
      </c>
      <c r="AA1845" s="56">
        <f>IF(AC1845=21,J1845,0)</f>
        <v>0</v>
      </c>
      <c r="AC1845" s="58">
        <v>21</v>
      </c>
      <c r="AD1845" s="58">
        <f>G1845*0.563277249451353</f>
        <v>0</v>
      </c>
      <c r="AE1845" s="58">
        <f>G1845*(1-0.563277249451353)</f>
        <v>0</v>
      </c>
      <c r="AL1845" s="58">
        <f>F1845*AD1845</f>
        <v>0</v>
      </c>
      <c r="AM1845" s="58">
        <f>F1845*AE1845</f>
        <v>0</v>
      </c>
      <c r="AN1845" s="59" t="s">
        <v>1613</v>
      </c>
      <c r="AO1845" s="59" t="s">
        <v>1628</v>
      </c>
      <c r="AP1845" s="47" t="s">
        <v>1648</v>
      </c>
    </row>
    <row r="1846" spans="1:42" x14ac:dyDescent="0.2">
      <c r="D1846" s="60" t="s">
        <v>1540</v>
      </c>
      <c r="F1846" s="61">
        <v>5.53</v>
      </c>
    </row>
    <row r="1847" spans="1:42" x14ac:dyDescent="0.2">
      <c r="A1847" s="52"/>
      <c r="B1847" s="53" t="s">
        <v>1182</v>
      </c>
      <c r="C1847" s="53" t="s">
        <v>68</v>
      </c>
      <c r="D1847" s="248" t="s">
        <v>1285</v>
      </c>
      <c r="E1847" s="249"/>
      <c r="F1847" s="249"/>
      <c r="G1847" s="249"/>
      <c r="H1847" s="54">
        <f>SUM(H1848:H1856)</f>
        <v>0</v>
      </c>
      <c r="I1847" s="54">
        <f>SUM(I1848:I1856)</f>
        <v>0</v>
      </c>
      <c r="J1847" s="54">
        <f>H1847+I1847</f>
        <v>0</v>
      </c>
      <c r="K1847" s="47"/>
      <c r="L1847" s="54">
        <f>SUM(L1848:L1856)</f>
        <v>0.48210060000000005</v>
      </c>
      <c r="O1847" s="54">
        <f>IF(P1847="PR",J1847,SUM(N1848:N1856))</f>
        <v>0</v>
      </c>
      <c r="P1847" s="47" t="s">
        <v>1601</v>
      </c>
      <c r="Q1847" s="54">
        <f>IF(P1847="HS",H1847,0)</f>
        <v>0</v>
      </c>
      <c r="R1847" s="54">
        <f>IF(P1847="HS",I1847-O1847,0)</f>
        <v>0</v>
      </c>
      <c r="S1847" s="54">
        <f>IF(P1847="PS",H1847,0)</f>
        <v>0</v>
      </c>
      <c r="T1847" s="54">
        <f>IF(P1847="PS",I1847-O1847,0)</f>
        <v>0</v>
      </c>
      <c r="U1847" s="54">
        <f>IF(P1847="MP",H1847,0)</f>
        <v>0</v>
      </c>
      <c r="V1847" s="54">
        <f>IF(P1847="MP",I1847-O1847,0)</f>
        <v>0</v>
      </c>
      <c r="W1847" s="54">
        <f>IF(P1847="OM",H1847,0)</f>
        <v>0</v>
      </c>
      <c r="X1847" s="47" t="s">
        <v>1182</v>
      </c>
      <c r="AH1847" s="54">
        <f>SUM(Y1848:Y1856)</f>
        <v>0</v>
      </c>
      <c r="AI1847" s="54">
        <f>SUM(Z1848:Z1856)</f>
        <v>0</v>
      </c>
      <c r="AJ1847" s="54">
        <f>SUM(AA1848:AA1856)</f>
        <v>0</v>
      </c>
    </row>
    <row r="1848" spans="1:42" x14ac:dyDescent="0.2">
      <c r="A1848" s="55" t="s">
        <v>945</v>
      </c>
      <c r="B1848" s="55" t="s">
        <v>1182</v>
      </c>
      <c r="C1848" s="55" t="s">
        <v>1255</v>
      </c>
      <c r="D1848" s="55" t="s">
        <v>1709</v>
      </c>
      <c r="E1848" s="55" t="s">
        <v>1580</v>
      </c>
      <c r="F1848" s="56">
        <v>0.11</v>
      </c>
      <c r="G1848" s="56">
        <v>0</v>
      </c>
      <c r="H1848" s="56">
        <f>ROUND(F1848*AD1848,2)</f>
        <v>0</v>
      </c>
      <c r="I1848" s="56">
        <f>J1848-H1848</f>
        <v>0</v>
      </c>
      <c r="J1848" s="56">
        <f>ROUND(F1848*G1848,2)</f>
        <v>0</v>
      </c>
      <c r="K1848" s="56">
        <v>2.5249999999999999</v>
      </c>
      <c r="L1848" s="56">
        <f>F1848*K1848</f>
        <v>0.27775</v>
      </c>
      <c r="M1848" s="57" t="s">
        <v>7</v>
      </c>
      <c r="N1848" s="56">
        <f>IF(M1848="5",I1848,0)</f>
        <v>0</v>
      </c>
      <c r="Y1848" s="56">
        <f>IF(AC1848=0,J1848,0)</f>
        <v>0</v>
      </c>
      <c r="Z1848" s="56">
        <f>IF(AC1848=15,J1848,0)</f>
        <v>0</v>
      </c>
      <c r="AA1848" s="56">
        <f>IF(AC1848=21,J1848,0)</f>
        <v>0</v>
      </c>
      <c r="AC1848" s="58">
        <v>21</v>
      </c>
      <c r="AD1848" s="58">
        <f>G1848*0.859082802547771</f>
        <v>0</v>
      </c>
      <c r="AE1848" s="58">
        <f>G1848*(1-0.859082802547771)</f>
        <v>0</v>
      </c>
      <c r="AL1848" s="58">
        <f>F1848*AD1848</f>
        <v>0</v>
      </c>
      <c r="AM1848" s="58">
        <f>F1848*AE1848</f>
        <v>0</v>
      </c>
      <c r="AN1848" s="59" t="s">
        <v>1614</v>
      </c>
      <c r="AO1848" s="59" t="s">
        <v>1629</v>
      </c>
      <c r="AP1848" s="47" t="s">
        <v>1648</v>
      </c>
    </row>
    <row r="1849" spans="1:42" x14ac:dyDescent="0.2">
      <c r="D1849" s="60" t="s">
        <v>1541</v>
      </c>
      <c r="F1849" s="61">
        <v>0.11</v>
      </c>
    </row>
    <row r="1850" spans="1:42" x14ac:dyDescent="0.2">
      <c r="A1850" s="55" t="s">
        <v>946</v>
      </c>
      <c r="B1850" s="55" t="s">
        <v>1182</v>
      </c>
      <c r="C1850" s="55" t="s">
        <v>1256</v>
      </c>
      <c r="D1850" s="55" t="s">
        <v>1369</v>
      </c>
      <c r="E1850" s="55" t="s">
        <v>1574</v>
      </c>
      <c r="F1850" s="56">
        <v>0.12</v>
      </c>
      <c r="G1850" s="56">
        <v>0</v>
      </c>
      <c r="H1850" s="56">
        <f>ROUND(F1850*AD1850,2)</f>
        <v>0</v>
      </c>
      <c r="I1850" s="56">
        <f>J1850-H1850</f>
        <v>0</v>
      </c>
      <c r="J1850" s="56">
        <f>ROUND(F1850*G1850,2)</f>
        <v>0</v>
      </c>
      <c r="K1850" s="56">
        <v>1.41E-2</v>
      </c>
      <c r="L1850" s="56">
        <f>F1850*K1850</f>
        <v>1.6919999999999999E-3</v>
      </c>
      <c r="M1850" s="57" t="s">
        <v>7</v>
      </c>
      <c r="N1850" s="56">
        <f>IF(M1850="5",I1850,0)</f>
        <v>0</v>
      </c>
      <c r="Y1850" s="56">
        <f>IF(AC1850=0,J1850,0)</f>
        <v>0</v>
      </c>
      <c r="Z1850" s="56">
        <f>IF(AC1850=15,J1850,0)</f>
        <v>0</v>
      </c>
      <c r="AA1850" s="56">
        <f>IF(AC1850=21,J1850,0)</f>
        <v>0</v>
      </c>
      <c r="AC1850" s="58">
        <v>21</v>
      </c>
      <c r="AD1850" s="58">
        <f>G1850*0.637948717948718</f>
        <v>0</v>
      </c>
      <c r="AE1850" s="58">
        <f>G1850*(1-0.637948717948718)</f>
        <v>0</v>
      </c>
      <c r="AL1850" s="58">
        <f>F1850*AD1850</f>
        <v>0</v>
      </c>
      <c r="AM1850" s="58">
        <f>F1850*AE1850</f>
        <v>0</v>
      </c>
      <c r="AN1850" s="59" t="s">
        <v>1614</v>
      </c>
      <c r="AO1850" s="59" t="s">
        <v>1629</v>
      </c>
      <c r="AP1850" s="47" t="s">
        <v>1648</v>
      </c>
    </row>
    <row r="1851" spans="1:42" x14ac:dyDescent="0.2">
      <c r="D1851" s="60" t="s">
        <v>1542</v>
      </c>
      <c r="F1851" s="61">
        <v>0.12</v>
      </c>
    </row>
    <row r="1852" spans="1:42" x14ac:dyDescent="0.2">
      <c r="A1852" s="55" t="s">
        <v>947</v>
      </c>
      <c r="B1852" s="55" t="s">
        <v>1182</v>
      </c>
      <c r="C1852" s="55" t="s">
        <v>1257</v>
      </c>
      <c r="D1852" s="55" t="s">
        <v>1371</v>
      </c>
      <c r="E1852" s="55" t="s">
        <v>1574</v>
      </c>
      <c r="F1852" s="56">
        <v>0.12</v>
      </c>
      <c r="G1852" s="56">
        <v>0</v>
      </c>
      <c r="H1852" s="56">
        <f>ROUND(F1852*AD1852,2)</f>
        <v>0</v>
      </c>
      <c r="I1852" s="56">
        <f>J1852-H1852</f>
        <v>0</v>
      </c>
      <c r="J1852" s="56">
        <f>ROUND(F1852*G1852,2)</f>
        <v>0</v>
      </c>
      <c r="K1852" s="56">
        <v>0</v>
      </c>
      <c r="L1852" s="56">
        <f>F1852*K1852</f>
        <v>0</v>
      </c>
      <c r="M1852" s="57" t="s">
        <v>7</v>
      </c>
      <c r="N1852" s="56">
        <f>IF(M1852="5",I1852,0)</f>
        <v>0</v>
      </c>
      <c r="Y1852" s="56">
        <f>IF(AC1852=0,J1852,0)</f>
        <v>0</v>
      </c>
      <c r="Z1852" s="56">
        <f>IF(AC1852=15,J1852,0)</f>
        <v>0</v>
      </c>
      <c r="AA1852" s="56">
        <f>IF(AC1852=21,J1852,0)</f>
        <v>0</v>
      </c>
      <c r="AC1852" s="58">
        <v>21</v>
      </c>
      <c r="AD1852" s="58">
        <f>G1852*0</f>
        <v>0</v>
      </c>
      <c r="AE1852" s="58">
        <f>G1852*(1-0)</f>
        <v>0</v>
      </c>
      <c r="AL1852" s="58">
        <f>F1852*AD1852</f>
        <v>0</v>
      </c>
      <c r="AM1852" s="58">
        <f>F1852*AE1852</f>
        <v>0</v>
      </c>
      <c r="AN1852" s="59" t="s">
        <v>1614</v>
      </c>
      <c r="AO1852" s="59" t="s">
        <v>1629</v>
      </c>
      <c r="AP1852" s="47" t="s">
        <v>1648</v>
      </c>
    </row>
    <row r="1853" spans="1:42" x14ac:dyDescent="0.2">
      <c r="D1853" s="60" t="s">
        <v>1372</v>
      </c>
      <c r="F1853" s="61">
        <v>0.12</v>
      </c>
    </row>
    <row r="1854" spans="1:42" x14ac:dyDescent="0.2">
      <c r="A1854" s="55" t="s">
        <v>948</v>
      </c>
      <c r="B1854" s="55" t="s">
        <v>1182</v>
      </c>
      <c r="C1854" s="55" t="s">
        <v>1189</v>
      </c>
      <c r="D1854" s="55" t="s">
        <v>1286</v>
      </c>
      <c r="E1854" s="55" t="s">
        <v>1574</v>
      </c>
      <c r="F1854" s="56">
        <v>5.41</v>
      </c>
      <c r="G1854" s="56">
        <v>0</v>
      </c>
      <c r="H1854" s="56">
        <f>ROUND(F1854*AD1854,2)</f>
        <v>0</v>
      </c>
      <c r="I1854" s="56">
        <f>J1854-H1854</f>
        <v>0</v>
      </c>
      <c r="J1854" s="56">
        <f>ROUND(F1854*G1854,2)</f>
        <v>0</v>
      </c>
      <c r="K1854" s="56">
        <v>3.415E-2</v>
      </c>
      <c r="L1854" s="56">
        <f>F1854*K1854</f>
        <v>0.18475150000000001</v>
      </c>
      <c r="M1854" s="57" t="s">
        <v>7</v>
      </c>
      <c r="N1854" s="56">
        <f>IF(M1854="5",I1854,0)</f>
        <v>0</v>
      </c>
      <c r="Y1854" s="56">
        <f>IF(AC1854=0,J1854,0)</f>
        <v>0</v>
      </c>
      <c r="Z1854" s="56">
        <f>IF(AC1854=15,J1854,0)</f>
        <v>0</v>
      </c>
      <c r="AA1854" s="56">
        <f>IF(AC1854=21,J1854,0)</f>
        <v>0</v>
      </c>
      <c r="AC1854" s="58">
        <v>21</v>
      </c>
      <c r="AD1854" s="58">
        <f>G1854*0.841828478964401</f>
        <v>0</v>
      </c>
      <c r="AE1854" s="58">
        <f>G1854*(1-0.841828478964401)</f>
        <v>0</v>
      </c>
      <c r="AL1854" s="58">
        <f>F1854*AD1854</f>
        <v>0</v>
      </c>
      <c r="AM1854" s="58">
        <f>F1854*AE1854</f>
        <v>0</v>
      </c>
      <c r="AN1854" s="59" t="s">
        <v>1614</v>
      </c>
      <c r="AO1854" s="59" t="s">
        <v>1629</v>
      </c>
      <c r="AP1854" s="47" t="s">
        <v>1648</v>
      </c>
    </row>
    <row r="1855" spans="1:42" x14ac:dyDescent="0.2">
      <c r="D1855" s="60" t="s">
        <v>1543</v>
      </c>
      <c r="F1855" s="61">
        <v>5.41</v>
      </c>
    </row>
    <row r="1856" spans="1:42" x14ac:dyDescent="0.2">
      <c r="A1856" s="55" t="s">
        <v>949</v>
      </c>
      <c r="B1856" s="55" t="s">
        <v>1182</v>
      </c>
      <c r="C1856" s="55" t="s">
        <v>1190</v>
      </c>
      <c r="D1856" s="55" t="s">
        <v>1729</v>
      </c>
      <c r="E1856" s="55" t="s">
        <v>1574</v>
      </c>
      <c r="F1856" s="56">
        <v>5.41</v>
      </c>
      <c r="G1856" s="56">
        <v>0</v>
      </c>
      <c r="H1856" s="56">
        <f>ROUND(F1856*AD1856,2)</f>
        <v>0</v>
      </c>
      <c r="I1856" s="56">
        <f>J1856-H1856</f>
        <v>0</v>
      </c>
      <c r="J1856" s="56">
        <f>ROUND(F1856*G1856,2)</f>
        <v>0</v>
      </c>
      <c r="K1856" s="56">
        <v>3.31E-3</v>
      </c>
      <c r="L1856" s="56">
        <f>F1856*K1856</f>
        <v>1.7907100000000002E-2</v>
      </c>
      <c r="M1856" s="57" t="s">
        <v>7</v>
      </c>
      <c r="N1856" s="56">
        <f>IF(M1856="5",I1856,0)</f>
        <v>0</v>
      </c>
      <c r="Y1856" s="56">
        <f>IF(AC1856=0,J1856,0)</f>
        <v>0</v>
      </c>
      <c r="Z1856" s="56">
        <f>IF(AC1856=15,J1856,0)</f>
        <v>0</v>
      </c>
      <c r="AA1856" s="56">
        <f>IF(AC1856=21,J1856,0)</f>
        <v>0</v>
      </c>
      <c r="AC1856" s="58">
        <v>21</v>
      </c>
      <c r="AD1856" s="58">
        <f>G1856*0.752032520325203</f>
        <v>0</v>
      </c>
      <c r="AE1856" s="58">
        <f>G1856*(1-0.752032520325203)</f>
        <v>0</v>
      </c>
      <c r="AL1856" s="58">
        <f>F1856*AD1856</f>
        <v>0</v>
      </c>
      <c r="AM1856" s="58">
        <f>F1856*AE1856</f>
        <v>0</v>
      </c>
      <c r="AN1856" s="59" t="s">
        <v>1614</v>
      </c>
      <c r="AO1856" s="59" t="s">
        <v>1629</v>
      </c>
      <c r="AP1856" s="47" t="s">
        <v>1648</v>
      </c>
    </row>
    <row r="1857" spans="1:42" x14ac:dyDescent="0.2">
      <c r="D1857" s="60" t="s">
        <v>1543</v>
      </c>
      <c r="F1857" s="61">
        <v>5.41</v>
      </c>
    </row>
    <row r="1858" spans="1:42" x14ac:dyDescent="0.2">
      <c r="A1858" s="52"/>
      <c r="B1858" s="53" t="s">
        <v>1182</v>
      </c>
      <c r="C1858" s="53" t="s">
        <v>705</v>
      </c>
      <c r="D1858" s="248" t="s">
        <v>1288</v>
      </c>
      <c r="E1858" s="249"/>
      <c r="F1858" s="249"/>
      <c r="G1858" s="249"/>
      <c r="H1858" s="54">
        <f>SUM(H1859:H1869)</f>
        <v>0</v>
      </c>
      <c r="I1858" s="54">
        <f>SUM(I1859:I1869)</f>
        <v>0</v>
      </c>
      <c r="J1858" s="54">
        <f>H1858+I1858</f>
        <v>0</v>
      </c>
      <c r="K1858" s="47"/>
      <c r="L1858" s="54">
        <f>SUM(L1859:L1869)</f>
        <v>1.22819E-2</v>
      </c>
      <c r="O1858" s="54">
        <f>IF(P1858="PR",J1858,SUM(N1859:N1869))</f>
        <v>0</v>
      </c>
      <c r="P1858" s="47" t="s">
        <v>1602</v>
      </c>
      <c r="Q1858" s="54">
        <f>IF(P1858="HS",H1858,0)</f>
        <v>0</v>
      </c>
      <c r="R1858" s="54">
        <f>IF(P1858="HS",I1858-O1858,0)</f>
        <v>0</v>
      </c>
      <c r="S1858" s="54">
        <f>IF(P1858="PS",H1858,0)</f>
        <v>0</v>
      </c>
      <c r="T1858" s="54">
        <f>IF(P1858="PS",I1858-O1858,0)</f>
        <v>0</v>
      </c>
      <c r="U1858" s="54">
        <f>IF(P1858="MP",H1858,0)</f>
        <v>0</v>
      </c>
      <c r="V1858" s="54">
        <f>IF(P1858="MP",I1858-O1858,0)</f>
        <v>0</v>
      </c>
      <c r="W1858" s="54">
        <f>IF(P1858="OM",H1858,0)</f>
        <v>0</v>
      </c>
      <c r="X1858" s="47" t="s">
        <v>1182</v>
      </c>
      <c r="AH1858" s="54">
        <f>SUM(Y1859:Y1869)</f>
        <v>0</v>
      </c>
      <c r="AI1858" s="54">
        <f>SUM(Z1859:Z1869)</f>
        <v>0</v>
      </c>
      <c r="AJ1858" s="54">
        <f>SUM(AA1859:AA1869)</f>
        <v>0</v>
      </c>
    </row>
    <row r="1859" spans="1:42" x14ac:dyDescent="0.2">
      <c r="A1859" s="55" t="s">
        <v>950</v>
      </c>
      <c r="B1859" s="55" t="s">
        <v>1182</v>
      </c>
      <c r="C1859" s="55" t="s">
        <v>1191</v>
      </c>
      <c r="D1859" s="55" t="s">
        <v>1714</v>
      </c>
      <c r="E1859" s="55" t="s">
        <v>1574</v>
      </c>
      <c r="F1859" s="56">
        <v>6.49</v>
      </c>
      <c r="G1859" s="56">
        <v>0</v>
      </c>
      <c r="H1859" s="56">
        <f>ROUND(F1859*AD1859,2)</f>
        <v>0</v>
      </c>
      <c r="I1859" s="56">
        <f>J1859-H1859</f>
        <v>0</v>
      </c>
      <c r="J1859" s="56">
        <f>ROUND(F1859*G1859,2)</f>
        <v>0</v>
      </c>
      <c r="K1859" s="56">
        <v>5.6999999999999998E-4</v>
      </c>
      <c r="L1859" s="56">
        <f>F1859*K1859</f>
        <v>3.6993E-3</v>
      </c>
      <c r="M1859" s="57" t="s">
        <v>7</v>
      </c>
      <c r="N1859" s="56">
        <f>IF(M1859="5",I1859,0)</f>
        <v>0</v>
      </c>
      <c r="Y1859" s="56">
        <f>IF(AC1859=0,J1859,0)</f>
        <v>0</v>
      </c>
      <c r="Z1859" s="56">
        <f>IF(AC1859=15,J1859,0)</f>
        <v>0</v>
      </c>
      <c r="AA1859" s="56">
        <f>IF(AC1859=21,J1859,0)</f>
        <v>0</v>
      </c>
      <c r="AC1859" s="58">
        <v>21</v>
      </c>
      <c r="AD1859" s="58">
        <f>G1859*0.805751492132393</f>
        <v>0</v>
      </c>
      <c r="AE1859" s="58">
        <f>G1859*(1-0.805751492132393)</f>
        <v>0</v>
      </c>
      <c r="AL1859" s="58">
        <f>F1859*AD1859</f>
        <v>0</v>
      </c>
      <c r="AM1859" s="58">
        <f>F1859*AE1859</f>
        <v>0</v>
      </c>
      <c r="AN1859" s="59" t="s">
        <v>1615</v>
      </c>
      <c r="AO1859" s="59" t="s">
        <v>1630</v>
      </c>
      <c r="AP1859" s="47" t="s">
        <v>1648</v>
      </c>
    </row>
    <row r="1860" spans="1:42" x14ac:dyDescent="0.2">
      <c r="D1860" s="60" t="s">
        <v>1544</v>
      </c>
      <c r="F1860" s="61">
        <v>6.49</v>
      </c>
    </row>
    <row r="1861" spans="1:42" x14ac:dyDescent="0.2">
      <c r="A1861" s="55" t="s">
        <v>951</v>
      </c>
      <c r="B1861" s="55" t="s">
        <v>1182</v>
      </c>
      <c r="C1861" s="55" t="s">
        <v>1192</v>
      </c>
      <c r="D1861" s="55" t="s">
        <v>1715</v>
      </c>
      <c r="E1861" s="55" t="s">
        <v>1574</v>
      </c>
      <c r="F1861" s="56">
        <v>6.49</v>
      </c>
      <c r="G1861" s="56">
        <v>0</v>
      </c>
      <c r="H1861" s="56">
        <f>ROUND(F1861*AD1861,2)</f>
        <v>0</v>
      </c>
      <c r="I1861" s="56">
        <f>J1861-H1861</f>
        <v>0</v>
      </c>
      <c r="J1861" s="56">
        <f>ROUND(F1861*G1861,2)</f>
        <v>0</v>
      </c>
      <c r="K1861" s="56">
        <v>7.3999999999999999E-4</v>
      </c>
      <c r="L1861" s="56">
        <f>F1861*K1861</f>
        <v>4.8025999999999998E-3</v>
      </c>
      <c r="M1861" s="57" t="s">
        <v>7</v>
      </c>
      <c r="N1861" s="56">
        <f>IF(M1861="5",I1861,0)</f>
        <v>0</v>
      </c>
      <c r="Y1861" s="56">
        <f>IF(AC1861=0,J1861,0)</f>
        <v>0</v>
      </c>
      <c r="Z1861" s="56">
        <f>IF(AC1861=15,J1861,0)</f>
        <v>0</v>
      </c>
      <c r="AA1861" s="56">
        <f>IF(AC1861=21,J1861,0)</f>
        <v>0</v>
      </c>
      <c r="AC1861" s="58">
        <v>21</v>
      </c>
      <c r="AD1861" s="58">
        <f>G1861*0.750758341759353</f>
        <v>0</v>
      </c>
      <c r="AE1861" s="58">
        <f>G1861*(1-0.750758341759353)</f>
        <v>0</v>
      </c>
      <c r="AL1861" s="58">
        <f>F1861*AD1861</f>
        <v>0</v>
      </c>
      <c r="AM1861" s="58">
        <f>F1861*AE1861</f>
        <v>0</v>
      </c>
      <c r="AN1861" s="59" t="s">
        <v>1615</v>
      </c>
      <c r="AO1861" s="59" t="s">
        <v>1630</v>
      </c>
      <c r="AP1861" s="47" t="s">
        <v>1648</v>
      </c>
    </row>
    <row r="1862" spans="1:42" x14ac:dyDescent="0.2">
      <c r="D1862" s="60" t="s">
        <v>1545</v>
      </c>
      <c r="F1862" s="61">
        <v>6.49</v>
      </c>
    </row>
    <row r="1863" spans="1:42" x14ac:dyDescent="0.2">
      <c r="A1863" s="55" t="s">
        <v>952</v>
      </c>
      <c r="B1863" s="55" t="s">
        <v>1182</v>
      </c>
      <c r="C1863" s="55" t="s">
        <v>1258</v>
      </c>
      <c r="D1863" s="55" t="s">
        <v>1731</v>
      </c>
      <c r="E1863" s="55" t="s">
        <v>1574</v>
      </c>
      <c r="F1863" s="56">
        <v>1.08</v>
      </c>
      <c r="G1863" s="56">
        <v>0</v>
      </c>
      <c r="H1863" s="56">
        <f>ROUND(F1863*AD1863,2)</f>
        <v>0</v>
      </c>
      <c r="I1863" s="56">
        <f>J1863-H1863</f>
        <v>0</v>
      </c>
      <c r="J1863" s="56">
        <f>ROUND(F1863*G1863,2)</f>
        <v>0</v>
      </c>
      <c r="K1863" s="56">
        <v>4.0000000000000002E-4</v>
      </c>
      <c r="L1863" s="56">
        <f>F1863*K1863</f>
        <v>4.3200000000000004E-4</v>
      </c>
      <c r="M1863" s="57" t="s">
        <v>7</v>
      </c>
      <c r="N1863" s="56">
        <f>IF(M1863="5",I1863,0)</f>
        <v>0</v>
      </c>
      <c r="Y1863" s="56">
        <f>IF(AC1863=0,J1863,0)</f>
        <v>0</v>
      </c>
      <c r="Z1863" s="56">
        <f>IF(AC1863=15,J1863,0)</f>
        <v>0</v>
      </c>
      <c r="AA1863" s="56">
        <f>IF(AC1863=21,J1863,0)</f>
        <v>0</v>
      </c>
      <c r="AC1863" s="58">
        <v>21</v>
      </c>
      <c r="AD1863" s="58">
        <f>G1863*0.966850828729282</f>
        <v>0</v>
      </c>
      <c r="AE1863" s="58">
        <f>G1863*(1-0.966850828729282)</f>
        <v>0</v>
      </c>
      <c r="AL1863" s="58">
        <f>F1863*AD1863</f>
        <v>0</v>
      </c>
      <c r="AM1863" s="58">
        <f>F1863*AE1863</f>
        <v>0</v>
      </c>
      <c r="AN1863" s="59" t="s">
        <v>1615</v>
      </c>
      <c r="AO1863" s="59" t="s">
        <v>1630</v>
      </c>
      <c r="AP1863" s="47" t="s">
        <v>1648</v>
      </c>
    </row>
    <row r="1864" spans="1:42" x14ac:dyDescent="0.2">
      <c r="D1864" s="60" t="s">
        <v>1546</v>
      </c>
      <c r="F1864" s="61">
        <v>1.08</v>
      </c>
    </row>
    <row r="1865" spans="1:42" x14ac:dyDescent="0.2">
      <c r="A1865" s="55" t="s">
        <v>953</v>
      </c>
      <c r="B1865" s="55" t="s">
        <v>1182</v>
      </c>
      <c r="C1865" s="55" t="s">
        <v>1259</v>
      </c>
      <c r="D1865" s="55" t="s">
        <v>1732</v>
      </c>
      <c r="E1865" s="55" t="s">
        <v>1574</v>
      </c>
      <c r="F1865" s="56">
        <v>6.21</v>
      </c>
      <c r="G1865" s="56">
        <v>0</v>
      </c>
      <c r="H1865" s="56">
        <f>ROUND(F1865*AD1865,2)</f>
        <v>0</v>
      </c>
      <c r="I1865" s="56">
        <f>J1865-H1865</f>
        <v>0</v>
      </c>
      <c r="J1865" s="56">
        <f>ROUND(F1865*G1865,2)</f>
        <v>0</v>
      </c>
      <c r="K1865" s="56">
        <v>4.0000000000000002E-4</v>
      </c>
      <c r="L1865" s="56">
        <f>F1865*K1865</f>
        <v>2.4840000000000001E-3</v>
      </c>
      <c r="M1865" s="57" t="s">
        <v>7</v>
      </c>
      <c r="N1865" s="56">
        <f>IF(M1865="5",I1865,0)</f>
        <v>0</v>
      </c>
      <c r="Y1865" s="56">
        <f>IF(AC1865=0,J1865,0)</f>
        <v>0</v>
      </c>
      <c r="Z1865" s="56">
        <f>IF(AC1865=15,J1865,0)</f>
        <v>0</v>
      </c>
      <c r="AA1865" s="56">
        <f>IF(AC1865=21,J1865,0)</f>
        <v>0</v>
      </c>
      <c r="AC1865" s="58">
        <v>21</v>
      </c>
      <c r="AD1865" s="58">
        <f>G1865*0.938757264193116</f>
        <v>0</v>
      </c>
      <c r="AE1865" s="58">
        <f>G1865*(1-0.938757264193116)</f>
        <v>0</v>
      </c>
      <c r="AL1865" s="58">
        <f>F1865*AD1865</f>
        <v>0</v>
      </c>
      <c r="AM1865" s="58">
        <f>F1865*AE1865</f>
        <v>0</v>
      </c>
      <c r="AN1865" s="59" t="s">
        <v>1615</v>
      </c>
      <c r="AO1865" s="59" t="s">
        <v>1630</v>
      </c>
      <c r="AP1865" s="47" t="s">
        <v>1648</v>
      </c>
    </row>
    <row r="1866" spans="1:42" x14ac:dyDescent="0.2">
      <c r="D1866" s="60" t="s">
        <v>1547</v>
      </c>
      <c r="F1866" s="61">
        <v>6.21</v>
      </c>
    </row>
    <row r="1867" spans="1:42" x14ac:dyDescent="0.2">
      <c r="A1867" s="55" t="s">
        <v>954</v>
      </c>
      <c r="B1867" s="55" t="s">
        <v>1182</v>
      </c>
      <c r="C1867" s="55" t="s">
        <v>1260</v>
      </c>
      <c r="D1867" s="55" t="s">
        <v>1733</v>
      </c>
      <c r="E1867" s="55" t="s">
        <v>1579</v>
      </c>
      <c r="F1867" s="56">
        <v>2.7</v>
      </c>
      <c r="G1867" s="56">
        <v>0</v>
      </c>
      <c r="H1867" s="56">
        <f>ROUND(F1867*AD1867,2)</f>
        <v>0</v>
      </c>
      <c r="I1867" s="56">
        <f>J1867-H1867</f>
        <v>0</v>
      </c>
      <c r="J1867" s="56">
        <f>ROUND(F1867*G1867,2)</f>
        <v>0</v>
      </c>
      <c r="K1867" s="56">
        <v>3.2000000000000003E-4</v>
      </c>
      <c r="L1867" s="56">
        <f>F1867*K1867</f>
        <v>8.6400000000000008E-4</v>
      </c>
      <c r="M1867" s="57" t="s">
        <v>7</v>
      </c>
      <c r="N1867" s="56">
        <f>IF(M1867="5",I1867,0)</f>
        <v>0</v>
      </c>
      <c r="Y1867" s="56">
        <f>IF(AC1867=0,J1867,0)</f>
        <v>0</v>
      </c>
      <c r="Z1867" s="56">
        <f>IF(AC1867=15,J1867,0)</f>
        <v>0</v>
      </c>
      <c r="AA1867" s="56">
        <f>IF(AC1867=21,J1867,0)</f>
        <v>0</v>
      </c>
      <c r="AC1867" s="58">
        <v>21</v>
      </c>
      <c r="AD1867" s="58">
        <f>G1867*0.584192439862543</f>
        <v>0</v>
      </c>
      <c r="AE1867" s="58">
        <f>G1867*(1-0.584192439862543)</f>
        <v>0</v>
      </c>
      <c r="AL1867" s="58">
        <f>F1867*AD1867</f>
        <v>0</v>
      </c>
      <c r="AM1867" s="58">
        <f>F1867*AE1867</f>
        <v>0</v>
      </c>
      <c r="AN1867" s="59" t="s">
        <v>1615</v>
      </c>
      <c r="AO1867" s="59" t="s">
        <v>1630</v>
      </c>
      <c r="AP1867" s="47" t="s">
        <v>1648</v>
      </c>
    </row>
    <row r="1868" spans="1:42" x14ac:dyDescent="0.2">
      <c r="D1868" s="60" t="s">
        <v>1378</v>
      </c>
      <c r="F1868" s="61">
        <v>2.7</v>
      </c>
    </row>
    <row r="1869" spans="1:42" x14ac:dyDescent="0.2">
      <c r="A1869" s="55" t="s">
        <v>955</v>
      </c>
      <c r="B1869" s="55" t="s">
        <v>1182</v>
      </c>
      <c r="C1869" s="55" t="s">
        <v>1193</v>
      </c>
      <c r="D1869" s="55" t="s">
        <v>1292</v>
      </c>
      <c r="E1869" s="55" t="s">
        <v>1575</v>
      </c>
      <c r="F1869" s="56">
        <v>0.04</v>
      </c>
      <c r="G1869" s="56">
        <v>0</v>
      </c>
      <c r="H1869" s="56">
        <f>ROUND(F1869*AD1869,2)</f>
        <v>0</v>
      </c>
      <c r="I1869" s="56">
        <f>J1869-H1869</f>
        <v>0</v>
      </c>
      <c r="J1869" s="56">
        <f>ROUND(F1869*G1869,2)</f>
        <v>0</v>
      </c>
      <c r="K1869" s="56">
        <v>0</v>
      </c>
      <c r="L1869" s="56">
        <f>F1869*K1869</f>
        <v>0</v>
      </c>
      <c r="M1869" s="57" t="s">
        <v>11</v>
      </c>
      <c r="N1869" s="56">
        <f>IF(M1869="5",I1869,0)</f>
        <v>0</v>
      </c>
      <c r="Y1869" s="56">
        <f>IF(AC1869=0,J1869,0)</f>
        <v>0</v>
      </c>
      <c r="Z1869" s="56">
        <f>IF(AC1869=15,J1869,0)</f>
        <v>0</v>
      </c>
      <c r="AA1869" s="56">
        <f>IF(AC1869=21,J1869,0)</f>
        <v>0</v>
      </c>
      <c r="AC1869" s="58">
        <v>21</v>
      </c>
      <c r="AD1869" s="58">
        <f>G1869*0</f>
        <v>0</v>
      </c>
      <c r="AE1869" s="58">
        <f>G1869*(1-0)</f>
        <v>0</v>
      </c>
      <c r="AL1869" s="58">
        <f>F1869*AD1869</f>
        <v>0</v>
      </c>
      <c r="AM1869" s="58">
        <f>F1869*AE1869</f>
        <v>0</v>
      </c>
      <c r="AN1869" s="59" t="s">
        <v>1615</v>
      </c>
      <c r="AO1869" s="59" t="s">
        <v>1630</v>
      </c>
      <c r="AP1869" s="47" t="s">
        <v>1648</v>
      </c>
    </row>
    <row r="1870" spans="1:42" x14ac:dyDescent="0.2">
      <c r="D1870" s="60" t="s">
        <v>1548</v>
      </c>
      <c r="F1870" s="61">
        <v>0.04</v>
      </c>
    </row>
    <row r="1871" spans="1:42" x14ac:dyDescent="0.2">
      <c r="A1871" s="52"/>
      <c r="B1871" s="53" t="s">
        <v>1182</v>
      </c>
      <c r="C1871" s="53" t="s">
        <v>715</v>
      </c>
      <c r="D1871" s="248" t="s">
        <v>1294</v>
      </c>
      <c r="E1871" s="249"/>
      <c r="F1871" s="249"/>
      <c r="G1871" s="249"/>
      <c r="H1871" s="54">
        <f>SUM(H1872:H1872)</f>
        <v>0</v>
      </c>
      <c r="I1871" s="54">
        <f>SUM(I1872:I1872)</f>
        <v>0</v>
      </c>
      <c r="J1871" s="54">
        <f>H1871+I1871</f>
        <v>0</v>
      </c>
      <c r="K1871" s="47"/>
      <c r="L1871" s="54">
        <f>SUM(L1872:L1872)</f>
        <v>1.4599999999999999E-3</v>
      </c>
      <c r="O1871" s="54">
        <f>IF(P1871="PR",J1871,SUM(N1872:N1872))</f>
        <v>0</v>
      </c>
      <c r="P1871" s="47" t="s">
        <v>1602</v>
      </c>
      <c r="Q1871" s="54">
        <f>IF(P1871="HS",H1871,0)</f>
        <v>0</v>
      </c>
      <c r="R1871" s="54">
        <f>IF(P1871="HS",I1871-O1871,0)</f>
        <v>0</v>
      </c>
      <c r="S1871" s="54">
        <f>IF(P1871="PS",H1871,0)</f>
        <v>0</v>
      </c>
      <c r="T1871" s="54">
        <f>IF(P1871="PS",I1871-O1871,0)</f>
        <v>0</v>
      </c>
      <c r="U1871" s="54">
        <f>IF(P1871="MP",H1871,0)</f>
        <v>0</v>
      </c>
      <c r="V1871" s="54">
        <f>IF(P1871="MP",I1871-O1871,0)</f>
        <v>0</v>
      </c>
      <c r="W1871" s="54">
        <f>IF(P1871="OM",H1871,0)</f>
        <v>0</v>
      </c>
      <c r="X1871" s="47" t="s">
        <v>1182</v>
      </c>
      <c r="AH1871" s="54">
        <f>SUM(Y1872:Y1872)</f>
        <v>0</v>
      </c>
      <c r="AI1871" s="54">
        <f>SUM(Z1872:Z1872)</f>
        <v>0</v>
      </c>
      <c r="AJ1871" s="54">
        <f>SUM(AA1872:AA1872)</f>
        <v>0</v>
      </c>
    </row>
    <row r="1872" spans="1:42" x14ac:dyDescent="0.2">
      <c r="A1872" s="55" t="s">
        <v>956</v>
      </c>
      <c r="B1872" s="55" t="s">
        <v>1182</v>
      </c>
      <c r="C1872" s="55" t="s">
        <v>1194</v>
      </c>
      <c r="D1872" s="55" t="s">
        <v>1295</v>
      </c>
      <c r="E1872" s="55" t="s">
        <v>1576</v>
      </c>
      <c r="F1872" s="56">
        <v>1</v>
      </c>
      <c r="G1872" s="56">
        <v>0</v>
      </c>
      <c r="H1872" s="56">
        <f>ROUND(F1872*AD1872,2)</f>
        <v>0</v>
      </c>
      <c r="I1872" s="56">
        <f>J1872-H1872</f>
        <v>0</v>
      </c>
      <c r="J1872" s="56">
        <f>ROUND(F1872*G1872,2)</f>
        <v>0</v>
      </c>
      <c r="K1872" s="56">
        <v>1.4599999999999999E-3</v>
      </c>
      <c r="L1872" s="56">
        <f>F1872*K1872</f>
        <v>1.4599999999999999E-3</v>
      </c>
      <c r="M1872" s="57" t="s">
        <v>7</v>
      </c>
      <c r="N1872" s="56">
        <f>IF(M1872="5",I1872,0)</f>
        <v>0</v>
      </c>
      <c r="Y1872" s="56">
        <f>IF(AC1872=0,J1872,0)</f>
        <v>0</v>
      </c>
      <c r="Z1872" s="56">
        <f>IF(AC1872=15,J1872,0)</f>
        <v>0</v>
      </c>
      <c r="AA1872" s="56">
        <f>IF(AC1872=21,J1872,0)</f>
        <v>0</v>
      </c>
      <c r="AC1872" s="58">
        <v>21</v>
      </c>
      <c r="AD1872" s="58">
        <f>G1872*0</f>
        <v>0</v>
      </c>
      <c r="AE1872" s="58">
        <f>G1872*(1-0)</f>
        <v>0</v>
      </c>
      <c r="AL1872" s="58">
        <f>F1872*AD1872</f>
        <v>0</v>
      </c>
      <c r="AM1872" s="58">
        <f>F1872*AE1872</f>
        <v>0</v>
      </c>
      <c r="AN1872" s="59" t="s">
        <v>1616</v>
      </c>
      <c r="AO1872" s="59" t="s">
        <v>1631</v>
      </c>
      <c r="AP1872" s="47" t="s">
        <v>1648</v>
      </c>
    </row>
    <row r="1873" spans="1:42" x14ac:dyDescent="0.2">
      <c r="D1873" s="60" t="s">
        <v>1296</v>
      </c>
      <c r="F1873" s="61">
        <v>1</v>
      </c>
    </row>
    <row r="1874" spans="1:42" x14ac:dyDescent="0.2">
      <c r="A1874" s="52"/>
      <c r="B1874" s="53" t="s">
        <v>1182</v>
      </c>
      <c r="C1874" s="53" t="s">
        <v>719</v>
      </c>
      <c r="D1874" s="248" t="s">
        <v>1297</v>
      </c>
      <c r="E1874" s="249"/>
      <c r="F1874" s="249"/>
      <c r="G1874" s="249"/>
      <c r="H1874" s="54">
        <f>SUM(H1875:H1905)</f>
        <v>0</v>
      </c>
      <c r="I1874" s="54">
        <f>SUM(I1875:I1905)</f>
        <v>0</v>
      </c>
      <c r="J1874" s="54">
        <f>H1874+I1874</f>
        <v>0</v>
      </c>
      <c r="K1874" s="47"/>
      <c r="L1874" s="54">
        <f>SUM(L1875:L1905)</f>
        <v>7.6480000000000034E-2</v>
      </c>
      <c r="O1874" s="54">
        <f>IF(P1874="PR",J1874,SUM(N1875:N1905))</f>
        <v>0</v>
      </c>
      <c r="P1874" s="47" t="s">
        <v>1602</v>
      </c>
      <c r="Q1874" s="54">
        <f>IF(P1874="HS",H1874,0)</f>
        <v>0</v>
      </c>
      <c r="R1874" s="54">
        <f>IF(P1874="HS",I1874-O1874,0)</f>
        <v>0</v>
      </c>
      <c r="S1874" s="54">
        <f>IF(P1874="PS",H1874,0)</f>
        <v>0</v>
      </c>
      <c r="T1874" s="54">
        <f>IF(P1874="PS",I1874-O1874,0)</f>
        <v>0</v>
      </c>
      <c r="U1874" s="54">
        <f>IF(P1874="MP",H1874,0)</f>
        <v>0</v>
      </c>
      <c r="V1874" s="54">
        <f>IF(P1874="MP",I1874-O1874,0)</f>
        <v>0</v>
      </c>
      <c r="W1874" s="54">
        <f>IF(P1874="OM",H1874,0)</f>
        <v>0</v>
      </c>
      <c r="X1874" s="47" t="s">
        <v>1182</v>
      </c>
      <c r="AH1874" s="54">
        <f>SUM(Y1875:Y1905)</f>
        <v>0</v>
      </c>
      <c r="AI1874" s="54">
        <f>SUM(Z1875:Z1905)</f>
        <v>0</v>
      </c>
      <c r="AJ1874" s="54">
        <f>SUM(AA1875:AA1905)</f>
        <v>0</v>
      </c>
    </row>
    <row r="1875" spans="1:42" x14ac:dyDescent="0.2">
      <c r="A1875" s="55" t="s">
        <v>957</v>
      </c>
      <c r="B1875" s="55" t="s">
        <v>1182</v>
      </c>
      <c r="C1875" s="55" t="s">
        <v>1195</v>
      </c>
      <c r="D1875" s="55" t="s">
        <v>1702</v>
      </c>
      <c r="E1875" s="55" t="s">
        <v>1577</v>
      </c>
      <c r="F1875" s="56">
        <v>2</v>
      </c>
      <c r="G1875" s="56">
        <v>0</v>
      </c>
      <c r="H1875" s="56">
        <f>ROUND(F1875*AD1875,2)</f>
        <v>0</v>
      </c>
      <c r="I1875" s="56">
        <f>J1875-H1875</f>
        <v>0</v>
      </c>
      <c r="J1875" s="56">
        <f>ROUND(F1875*G1875,2)</f>
        <v>0</v>
      </c>
      <c r="K1875" s="56">
        <v>1.41E-3</v>
      </c>
      <c r="L1875" s="56">
        <f>F1875*K1875</f>
        <v>2.82E-3</v>
      </c>
      <c r="M1875" s="57" t="s">
        <v>7</v>
      </c>
      <c r="N1875" s="56">
        <f>IF(M1875="5",I1875,0)</f>
        <v>0</v>
      </c>
      <c r="Y1875" s="56">
        <f>IF(AC1875=0,J1875,0)</f>
        <v>0</v>
      </c>
      <c r="Z1875" s="56">
        <f>IF(AC1875=15,J1875,0)</f>
        <v>0</v>
      </c>
      <c r="AA1875" s="56">
        <f>IF(AC1875=21,J1875,0)</f>
        <v>0</v>
      </c>
      <c r="AC1875" s="58">
        <v>21</v>
      </c>
      <c r="AD1875" s="58">
        <f>G1875*0.538136882129278</f>
        <v>0</v>
      </c>
      <c r="AE1875" s="58">
        <f>G1875*(1-0.538136882129278)</f>
        <v>0</v>
      </c>
      <c r="AL1875" s="58">
        <f>F1875*AD1875</f>
        <v>0</v>
      </c>
      <c r="AM1875" s="58">
        <f>F1875*AE1875</f>
        <v>0</v>
      </c>
      <c r="AN1875" s="59" t="s">
        <v>1617</v>
      </c>
      <c r="AO1875" s="59" t="s">
        <v>1631</v>
      </c>
      <c r="AP1875" s="47" t="s">
        <v>1648</v>
      </c>
    </row>
    <row r="1876" spans="1:42" x14ac:dyDescent="0.2">
      <c r="D1876" s="60" t="s">
        <v>1380</v>
      </c>
      <c r="F1876" s="61">
        <v>2</v>
      </c>
    </row>
    <row r="1877" spans="1:42" x14ac:dyDescent="0.2">
      <c r="A1877" s="62" t="s">
        <v>958</v>
      </c>
      <c r="B1877" s="62" t="s">
        <v>1182</v>
      </c>
      <c r="C1877" s="62" t="s">
        <v>1196</v>
      </c>
      <c r="D1877" s="215" t="s">
        <v>1716</v>
      </c>
      <c r="E1877" s="62" t="s">
        <v>1577</v>
      </c>
      <c r="F1877" s="63">
        <v>2</v>
      </c>
      <c r="G1877" s="63">
        <v>0</v>
      </c>
      <c r="H1877" s="63">
        <f>ROUND(F1877*AD1877,2)</f>
        <v>0</v>
      </c>
      <c r="I1877" s="63">
        <f>J1877-H1877</f>
        <v>0</v>
      </c>
      <c r="J1877" s="63">
        <f>ROUND(F1877*G1877,2)</f>
        <v>0</v>
      </c>
      <c r="K1877" s="63">
        <v>1.4E-2</v>
      </c>
      <c r="L1877" s="63">
        <f>F1877*K1877</f>
        <v>2.8000000000000001E-2</v>
      </c>
      <c r="M1877" s="64" t="s">
        <v>1598</v>
      </c>
      <c r="N1877" s="63">
        <f>IF(M1877="5",I1877,0)</f>
        <v>0</v>
      </c>
      <c r="Y1877" s="63">
        <f>IF(AC1877=0,J1877,0)</f>
        <v>0</v>
      </c>
      <c r="Z1877" s="63">
        <f>IF(AC1877=15,J1877,0)</f>
        <v>0</v>
      </c>
      <c r="AA1877" s="63">
        <f>IF(AC1877=21,J1877,0)</f>
        <v>0</v>
      </c>
      <c r="AC1877" s="58">
        <v>21</v>
      </c>
      <c r="AD1877" s="58">
        <f>G1877*1</f>
        <v>0</v>
      </c>
      <c r="AE1877" s="58">
        <f>G1877*(1-1)</f>
        <v>0</v>
      </c>
      <c r="AL1877" s="58">
        <f>F1877*AD1877</f>
        <v>0</v>
      </c>
      <c r="AM1877" s="58">
        <f>F1877*AE1877</f>
        <v>0</v>
      </c>
      <c r="AN1877" s="59" t="s">
        <v>1617</v>
      </c>
      <c r="AO1877" s="59" t="s">
        <v>1631</v>
      </c>
      <c r="AP1877" s="47" t="s">
        <v>1648</v>
      </c>
    </row>
    <row r="1878" spans="1:42" x14ac:dyDescent="0.2">
      <c r="D1878" s="60" t="s">
        <v>1296</v>
      </c>
      <c r="F1878" s="61">
        <v>1</v>
      </c>
    </row>
    <row r="1879" spans="1:42" x14ac:dyDescent="0.2">
      <c r="A1879" s="55" t="s">
        <v>959</v>
      </c>
      <c r="B1879" s="55" t="s">
        <v>1182</v>
      </c>
      <c r="C1879" s="55" t="s">
        <v>1197</v>
      </c>
      <c r="D1879" s="55" t="s">
        <v>1298</v>
      </c>
      <c r="E1879" s="55" t="s">
        <v>1577</v>
      </c>
      <c r="F1879" s="56">
        <v>2</v>
      </c>
      <c r="G1879" s="56">
        <v>0</v>
      </c>
      <c r="H1879" s="56">
        <f>ROUND(F1879*AD1879,2)</f>
        <v>0</v>
      </c>
      <c r="I1879" s="56">
        <f>J1879-H1879</f>
        <v>0</v>
      </c>
      <c r="J1879" s="56">
        <f>ROUND(F1879*G1879,2)</f>
        <v>0</v>
      </c>
      <c r="K1879" s="56">
        <v>1.1999999999999999E-3</v>
      </c>
      <c r="L1879" s="56">
        <f>F1879*K1879</f>
        <v>2.3999999999999998E-3</v>
      </c>
      <c r="M1879" s="57" t="s">
        <v>7</v>
      </c>
      <c r="N1879" s="56">
        <f>IF(M1879="5",I1879,0)</f>
        <v>0</v>
      </c>
      <c r="Y1879" s="56">
        <f>IF(AC1879=0,J1879,0)</f>
        <v>0</v>
      </c>
      <c r="Z1879" s="56">
        <f>IF(AC1879=15,J1879,0)</f>
        <v>0</v>
      </c>
      <c r="AA1879" s="56">
        <f>IF(AC1879=21,J1879,0)</f>
        <v>0</v>
      </c>
      <c r="AC1879" s="58">
        <v>21</v>
      </c>
      <c r="AD1879" s="58">
        <f>G1879*0.50771855010661</f>
        <v>0</v>
      </c>
      <c r="AE1879" s="58">
        <f>G1879*(1-0.50771855010661)</f>
        <v>0</v>
      </c>
      <c r="AL1879" s="58">
        <f>F1879*AD1879</f>
        <v>0</v>
      </c>
      <c r="AM1879" s="58">
        <f>F1879*AE1879</f>
        <v>0</v>
      </c>
      <c r="AN1879" s="59" t="s">
        <v>1617</v>
      </c>
      <c r="AO1879" s="59" t="s">
        <v>1631</v>
      </c>
      <c r="AP1879" s="47" t="s">
        <v>1648</v>
      </c>
    </row>
    <row r="1880" spans="1:42" x14ac:dyDescent="0.2">
      <c r="D1880" s="60" t="s">
        <v>1380</v>
      </c>
      <c r="F1880" s="61">
        <v>2</v>
      </c>
    </row>
    <row r="1881" spans="1:42" x14ac:dyDescent="0.2">
      <c r="A1881" s="62" t="s">
        <v>960</v>
      </c>
      <c r="B1881" s="62" t="s">
        <v>1182</v>
      </c>
      <c r="C1881" s="62" t="s">
        <v>1198</v>
      </c>
      <c r="D1881" s="216" t="s">
        <v>1717</v>
      </c>
      <c r="E1881" s="62" t="s">
        <v>1577</v>
      </c>
      <c r="F1881" s="63">
        <v>2</v>
      </c>
      <c r="G1881" s="63">
        <v>0</v>
      </c>
      <c r="H1881" s="63">
        <f>ROUND(F1881*AD1881,2)</f>
        <v>0</v>
      </c>
      <c r="I1881" s="63">
        <f>J1881-H1881</f>
        <v>0</v>
      </c>
      <c r="J1881" s="63">
        <f>ROUND(F1881*G1881,2)</f>
        <v>0</v>
      </c>
      <c r="K1881" s="63">
        <v>1.0499999999999999E-3</v>
      </c>
      <c r="L1881" s="63">
        <f>F1881*K1881</f>
        <v>2.0999999999999999E-3</v>
      </c>
      <c r="M1881" s="64" t="s">
        <v>1598</v>
      </c>
      <c r="N1881" s="63">
        <f>IF(M1881="5",I1881,0)</f>
        <v>0</v>
      </c>
      <c r="Y1881" s="63">
        <f>IF(AC1881=0,J1881,0)</f>
        <v>0</v>
      </c>
      <c r="Z1881" s="63">
        <f>IF(AC1881=15,J1881,0)</f>
        <v>0</v>
      </c>
      <c r="AA1881" s="63">
        <f>IF(AC1881=21,J1881,0)</f>
        <v>0</v>
      </c>
      <c r="AC1881" s="58">
        <v>21</v>
      </c>
      <c r="AD1881" s="58">
        <f>G1881*1</f>
        <v>0</v>
      </c>
      <c r="AE1881" s="58">
        <f>G1881*(1-1)</f>
        <v>0</v>
      </c>
      <c r="AL1881" s="58">
        <f>F1881*AD1881</f>
        <v>0</v>
      </c>
      <c r="AM1881" s="58">
        <f>F1881*AE1881</f>
        <v>0</v>
      </c>
      <c r="AN1881" s="59" t="s">
        <v>1617</v>
      </c>
      <c r="AO1881" s="59" t="s">
        <v>1631</v>
      </c>
      <c r="AP1881" s="47" t="s">
        <v>1648</v>
      </c>
    </row>
    <row r="1882" spans="1:42" x14ac:dyDescent="0.2">
      <c r="D1882" s="60" t="s">
        <v>1380</v>
      </c>
      <c r="F1882" s="61">
        <v>2</v>
      </c>
    </row>
    <row r="1883" spans="1:42" x14ac:dyDescent="0.2">
      <c r="A1883" s="62" t="s">
        <v>961</v>
      </c>
      <c r="B1883" s="62" t="s">
        <v>1182</v>
      </c>
      <c r="C1883" s="62" t="s">
        <v>1199</v>
      </c>
      <c r="D1883" s="62" t="s">
        <v>1299</v>
      </c>
      <c r="E1883" s="62" t="s">
        <v>1577</v>
      </c>
      <c r="F1883" s="63">
        <v>2</v>
      </c>
      <c r="G1883" s="63">
        <v>0</v>
      </c>
      <c r="H1883" s="63">
        <f>ROUND(F1883*AD1883,2)</f>
        <v>0</v>
      </c>
      <c r="I1883" s="63">
        <f>J1883-H1883</f>
        <v>0</v>
      </c>
      <c r="J1883" s="63">
        <f>ROUND(F1883*G1883,2)</f>
        <v>0</v>
      </c>
      <c r="K1883" s="63">
        <v>7.3999999999999999E-4</v>
      </c>
      <c r="L1883" s="63">
        <f>F1883*K1883</f>
        <v>1.48E-3</v>
      </c>
      <c r="M1883" s="64" t="s">
        <v>1598</v>
      </c>
      <c r="N1883" s="63">
        <f>IF(M1883="5",I1883,0)</f>
        <v>0</v>
      </c>
      <c r="Y1883" s="63">
        <f>IF(AC1883=0,J1883,0)</f>
        <v>0</v>
      </c>
      <c r="Z1883" s="63">
        <f>IF(AC1883=15,J1883,0)</f>
        <v>0</v>
      </c>
      <c r="AA1883" s="63">
        <f>IF(AC1883=21,J1883,0)</f>
        <v>0</v>
      </c>
      <c r="AC1883" s="58">
        <v>21</v>
      </c>
      <c r="AD1883" s="58">
        <f>G1883*1</f>
        <v>0</v>
      </c>
      <c r="AE1883" s="58">
        <f>G1883*(1-1)</f>
        <v>0</v>
      </c>
      <c r="AL1883" s="58">
        <f>F1883*AD1883</f>
        <v>0</v>
      </c>
      <c r="AM1883" s="58">
        <f>F1883*AE1883</f>
        <v>0</v>
      </c>
      <c r="AN1883" s="59" t="s">
        <v>1617</v>
      </c>
      <c r="AO1883" s="59" t="s">
        <v>1631</v>
      </c>
      <c r="AP1883" s="47" t="s">
        <v>1648</v>
      </c>
    </row>
    <row r="1884" spans="1:42" x14ac:dyDescent="0.2">
      <c r="D1884" s="60" t="s">
        <v>1380</v>
      </c>
      <c r="F1884" s="61">
        <v>2</v>
      </c>
    </row>
    <row r="1885" spans="1:42" x14ac:dyDescent="0.2">
      <c r="A1885" s="55" t="s">
        <v>962</v>
      </c>
      <c r="B1885" s="55" t="s">
        <v>1182</v>
      </c>
      <c r="C1885" s="55" t="s">
        <v>1200</v>
      </c>
      <c r="D1885" s="55" t="s">
        <v>1300</v>
      </c>
      <c r="E1885" s="55" t="s">
        <v>1578</v>
      </c>
      <c r="F1885" s="56">
        <v>1</v>
      </c>
      <c r="G1885" s="56">
        <v>0</v>
      </c>
      <c r="H1885" s="56">
        <f>ROUND(F1885*AD1885,2)</f>
        <v>0</v>
      </c>
      <c r="I1885" s="56">
        <f>J1885-H1885</f>
        <v>0</v>
      </c>
      <c r="J1885" s="56">
        <f>ROUND(F1885*G1885,2)</f>
        <v>0</v>
      </c>
      <c r="K1885" s="56">
        <v>4.0000000000000001E-3</v>
      </c>
      <c r="L1885" s="56">
        <f>F1885*K1885</f>
        <v>4.0000000000000001E-3</v>
      </c>
      <c r="M1885" s="57" t="s">
        <v>7</v>
      </c>
      <c r="N1885" s="56">
        <f>IF(M1885="5",I1885,0)</f>
        <v>0</v>
      </c>
      <c r="Y1885" s="56">
        <f>IF(AC1885=0,J1885,0)</f>
        <v>0</v>
      </c>
      <c r="Z1885" s="56">
        <f>IF(AC1885=15,J1885,0)</f>
        <v>0</v>
      </c>
      <c r="AA1885" s="56">
        <f>IF(AC1885=21,J1885,0)</f>
        <v>0</v>
      </c>
      <c r="AC1885" s="58">
        <v>21</v>
      </c>
      <c r="AD1885" s="58">
        <f>G1885*0.62904717853839</f>
        <v>0</v>
      </c>
      <c r="AE1885" s="58">
        <f>G1885*(1-0.62904717853839)</f>
        <v>0</v>
      </c>
      <c r="AL1885" s="58">
        <f>F1885*AD1885</f>
        <v>0</v>
      </c>
      <c r="AM1885" s="58">
        <f>F1885*AE1885</f>
        <v>0</v>
      </c>
      <c r="AN1885" s="59" t="s">
        <v>1617</v>
      </c>
      <c r="AO1885" s="59" t="s">
        <v>1631</v>
      </c>
      <c r="AP1885" s="47" t="s">
        <v>1648</v>
      </c>
    </row>
    <row r="1886" spans="1:42" x14ac:dyDescent="0.2">
      <c r="D1886" s="60" t="s">
        <v>1296</v>
      </c>
      <c r="F1886" s="61">
        <v>1</v>
      </c>
    </row>
    <row r="1887" spans="1:42" x14ac:dyDescent="0.2">
      <c r="A1887" s="62" t="s">
        <v>963</v>
      </c>
      <c r="B1887" s="62" t="s">
        <v>1182</v>
      </c>
      <c r="C1887" s="62" t="s">
        <v>1202</v>
      </c>
      <c r="D1887" s="62" t="s">
        <v>1707</v>
      </c>
      <c r="E1887" s="62" t="s">
        <v>1577</v>
      </c>
      <c r="F1887" s="63">
        <v>1</v>
      </c>
      <c r="G1887" s="63">
        <v>0</v>
      </c>
      <c r="H1887" s="63">
        <f>ROUND(F1887*AD1887,2)</f>
        <v>0</v>
      </c>
      <c r="I1887" s="63">
        <f>J1887-H1887</f>
        <v>0</v>
      </c>
      <c r="J1887" s="63">
        <f>ROUND(F1887*G1887,2)</f>
        <v>0</v>
      </c>
      <c r="K1887" s="63">
        <v>1E-3</v>
      </c>
      <c r="L1887" s="63">
        <f>F1887*K1887</f>
        <v>1E-3</v>
      </c>
      <c r="M1887" s="64" t="s">
        <v>1598</v>
      </c>
      <c r="N1887" s="63">
        <f>IF(M1887="5",I1887,0)</f>
        <v>0</v>
      </c>
      <c r="Y1887" s="63">
        <f>IF(AC1887=0,J1887,0)</f>
        <v>0</v>
      </c>
      <c r="Z1887" s="63">
        <f>IF(AC1887=15,J1887,0)</f>
        <v>0</v>
      </c>
      <c r="AA1887" s="63">
        <f>IF(AC1887=21,J1887,0)</f>
        <v>0</v>
      </c>
      <c r="AC1887" s="58">
        <v>21</v>
      </c>
      <c r="AD1887" s="58">
        <f>G1887*1</f>
        <v>0</v>
      </c>
      <c r="AE1887" s="58">
        <f>G1887*(1-1)</f>
        <v>0</v>
      </c>
      <c r="AL1887" s="58">
        <f>F1887*AD1887</f>
        <v>0</v>
      </c>
      <c r="AM1887" s="58">
        <f>F1887*AE1887</f>
        <v>0</v>
      </c>
      <c r="AN1887" s="59" t="s">
        <v>1617</v>
      </c>
      <c r="AO1887" s="59" t="s">
        <v>1631</v>
      </c>
      <c r="AP1887" s="47" t="s">
        <v>1648</v>
      </c>
    </row>
    <row r="1888" spans="1:42" x14ac:dyDescent="0.2">
      <c r="D1888" s="60" t="s">
        <v>1296</v>
      </c>
      <c r="F1888" s="61">
        <v>1</v>
      </c>
    </row>
    <row r="1889" spans="1:42" x14ac:dyDescent="0.2">
      <c r="A1889" s="62" t="s">
        <v>964</v>
      </c>
      <c r="B1889" s="62" t="s">
        <v>1182</v>
      </c>
      <c r="C1889" s="62" t="s">
        <v>1201</v>
      </c>
      <c r="D1889" s="217" t="s">
        <v>1718</v>
      </c>
      <c r="E1889" s="62" t="s">
        <v>1577</v>
      </c>
      <c r="F1889" s="63">
        <v>1</v>
      </c>
      <c r="G1889" s="63">
        <v>0</v>
      </c>
      <c r="H1889" s="63">
        <f>ROUND(F1889*AD1889,2)</f>
        <v>0</v>
      </c>
      <c r="I1889" s="63">
        <f>J1889-H1889</f>
        <v>0</v>
      </c>
      <c r="J1889" s="63">
        <f>ROUND(F1889*G1889,2)</f>
        <v>0</v>
      </c>
      <c r="K1889" s="63">
        <v>1.4500000000000001E-2</v>
      </c>
      <c r="L1889" s="63">
        <f>F1889*K1889</f>
        <v>1.4500000000000001E-2</v>
      </c>
      <c r="M1889" s="64" t="s">
        <v>1598</v>
      </c>
      <c r="N1889" s="63">
        <f>IF(M1889="5",I1889,0)</f>
        <v>0</v>
      </c>
      <c r="Y1889" s="63">
        <f>IF(AC1889=0,J1889,0)</f>
        <v>0</v>
      </c>
      <c r="Z1889" s="63">
        <f>IF(AC1889=15,J1889,0)</f>
        <v>0</v>
      </c>
      <c r="AA1889" s="63">
        <f>IF(AC1889=21,J1889,0)</f>
        <v>0</v>
      </c>
      <c r="AC1889" s="58">
        <v>21</v>
      </c>
      <c r="AD1889" s="58">
        <f>G1889*1</f>
        <v>0</v>
      </c>
      <c r="AE1889" s="58">
        <f>G1889*(1-1)</f>
        <v>0</v>
      </c>
      <c r="AL1889" s="58">
        <f>F1889*AD1889</f>
        <v>0</v>
      </c>
      <c r="AM1889" s="58">
        <f>F1889*AE1889</f>
        <v>0</v>
      </c>
      <c r="AN1889" s="59" t="s">
        <v>1617</v>
      </c>
      <c r="AO1889" s="59" t="s">
        <v>1631</v>
      </c>
      <c r="AP1889" s="47" t="s">
        <v>1648</v>
      </c>
    </row>
    <row r="1890" spans="1:42" x14ac:dyDescent="0.2">
      <c r="D1890" s="60" t="s">
        <v>1296</v>
      </c>
      <c r="F1890" s="61">
        <v>1</v>
      </c>
    </row>
    <row r="1891" spans="1:42" x14ac:dyDescent="0.2">
      <c r="A1891" s="55" t="s">
        <v>965</v>
      </c>
      <c r="B1891" s="55" t="s">
        <v>1182</v>
      </c>
      <c r="C1891" s="55" t="s">
        <v>1262</v>
      </c>
      <c r="D1891" s="55" t="s">
        <v>1381</v>
      </c>
      <c r="E1891" s="55" t="s">
        <v>1578</v>
      </c>
      <c r="F1891" s="56">
        <v>1</v>
      </c>
      <c r="G1891" s="56">
        <v>0</v>
      </c>
      <c r="H1891" s="56">
        <f>ROUND(F1891*AD1891,2)</f>
        <v>0</v>
      </c>
      <c r="I1891" s="56">
        <f>J1891-H1891</f>
        <v>0</v>
      </c>
      <c r="J1891" s="56">
        <f>ROUND(F1891*G1891,2)</f>
        <v>0</v>
      </c>
      <c r="K1891" s="56">
        <v>1.7000000000000001E-4</v>
      </c>
      <c r="L1891" s="56">
        <f>F1891*K1891</f>
        <v>1.7000000000000001E-4</v>
      </c>
      <c r="M1891" s="57" t="s">
        <v>7</v>
      </c>
      <c r="N1891" s="56">
        <f>IF(M1891="5",I1891,0)</f>
        <v>0</v>
      </c>
      <c r="Y1891" s="56">
        <f>IF(AC1891=0,J1891,0)</f>
        <v>0</v>
      </c>
      <c r="Z1891" s="56">
        <f>IF(AC1891=15,J1891,0)</f>
        <v>0</v>
      </c>
      <c r="AA1891" s="56">
        <f>IF(AC1891=21,J1891,0)</f>
        <v>0</v>
      </c>
      <c r="AC1891" s="58">
        <v>21</v>
      </c>
      <c r="AD1891" s="58">
        <f>G1891*0.503959731543624</f>
        <v>0</v>
      </c>
      <c r="AE1891" s="58">
        <f>G1891*(1-0.503959731543624)</f>
        <v>0</v>
      </c>
      <c r="AL1891" s="58">
        <f>F1891*AD1891</f>
        <v>0</v>
      </c>
      <c r="AM1891" s="58">
        <f>F1891*AE1891</f>
        <v>0</v>
      </c>
      <c r="AN1891" s="59" t="s">
        <v>1617</v>
      </c>
      <c r="AO1891" s="59" t="s">
        <v>1631</v>
      </c>
      <c r="AP1891" s="47" t="s">
        <v>1648</v>
      </c>
    </row>
    <row r="1892" spans="1:42" x14ac:dyDescent="0.2">
      <c r="D1892" s="60" t="s">
        <v>1296</v>
      </c>
      <c r="F1892" s="61">
        <v>1</v>
      </c>
    </row>
    <row r="1893" spans="1:42" x14ac:dyDescent="0.2">
      <c r="A1893" s="55" t="s">
        <v>966</v>
      </c>
      <c r="B1893" s="55" t="s">
        <v>1182</v>
      </c>
      <c r="C1893" s="55" t="s">
        <v>1263</v>
      </c>
      <c r="D1893" s="218" t="s">
        <v>1719</v>
      </c>
      <c r="E1893" s="55" t="s">
        <v>1579</v>
      </c>
      <c r="F1893" s="56">
        <v>1.2</v>
      </c>
      <c r="G1893" s="56">
        <v>0</v>
      </c>
      <c r="H1893" s="56">
        <f>ROUND(F1893*AD1893,2)</f>
        <v>0</v>
      </c>
      <c r="I1893" s="56">
        <f>J1893-H1893</f>
        <v>0</v>
      </c>
      <c r="J1893" s="56">
        <f>ROUND(F1893*G1893,2)</f>
        <v>0</v>
      </c>
      <c r="K1893" s="56">
        <v>8.9999999999999993E-3</v>
      </c>
      <c r="L1893" s="56">
        <f>F1893*K1893</f>
        <v>1.0799999999999999E-2</v>
      </c>
      <c r="M1893" s="57" t="s">
        <v>7</v>
      </c>
      <c r="N1893" s="56">
        <f>IF(M1893="5",I1893,0)</f>
        <v>0</v>
      </c>
      <c r="Y1893" s="56">
        <f>IF(AC1893=0,J1893,0)</f>
        <v>0</v>
      </c>
      <c r="Z1893" s="56">
        <f>IF(AC1893=15,J1893,0)</f>
        <v>0</v>
      </c>
      <c r="AA1893" s="56">
        <f>IF(AC1893=21,J1893,0)</f>
        <v>0</v>
      </c>
      <c r="AC1893" s="58">
        <v>21</v>
      </c>
      <c r="AD1893" s="58">
        <f>G1893*1</f>
        <v>0</v>
      </c>
      <c r="AE1893" s="58">
        <f>G1893*(1-1)</f>
        <v>0</v>
      </c>
      <c r="AL1893" s="58">
        <f>F1893*AD1893</f>
        <v>0</v>
      </c>
      <c r="AM1893" s="58">
        <f>F1893*AE1893</f>
        <v>0</v>
      </c>
      <c r="AN1893" s="59" t="s">
        <v>1617</v>
      </c>
      <c r="AO1893" s="59" t="s">
        <v>1631</v>
      </c>
      <c r="AP1893" s="47" t="s">
        <v>1648</v>
      </c>
    </row>
    <row r="1894" spans="1:42" x14ac:dyDescent="0.2">
      <c r="D1894" s="60" t="s">
        <v>1382</v>
      </c>
      <c r="F1894" s="61">
        <v>1.2</v>
      </c>
    </row>
    <row r="1895" spans="1:42" x14ac:dyDescent="0.2">
      <c r="A1895" s="55" t="s">
        <v>967</v>
      </c>
      <c r="B1895" s="55" t="s">
        <v>1182</v>
      </c>
      <c r="C1895" s="55" t="s">
        <v>1264</v>
      </c>
      <c r="D1895" s="55" t="s">
        <v>1704</v>
      </c>
      <c r="E1895" s="55" t="s">
        <v>1577</v>
      </c>
      <c r="F1895" s="56">
        <v>1</v>
      </c>
      <c r="G1895" s="56">
        <v>0</v>
      </c>
      <c r="H1895" s="56">
        <f>ROUND(F1895*AD1895,2)</f>
        <v>0</v>
      </c>
      <c r="I1895" s="56">
        <f>J1895-H1895</f>
        <v>0</v>
      </c>
      <c r="J1895" s="56">
        <f>ROUND(F1895*G1895,2)</f>
        <v>0</v>
      </c>
      <c r="K1895" s="56">
        <v>7.0000000000000001E-3</v>
      </c>
      <c r="L1895" s="56">
        <f>F1895*K1895</f>
        <v>7.0000000000000001E-3</v>
      </c>
      <c r="M1895" s="57" t="s">
        <v>7</v>
      </c>
      <c r="N1895" s="56">
        <f>IF(M1895="5",I1895,0)</f>
        <v>0</v>
      </c>
      <c r="Y1895" s="56">
        <f>IF(AC1895=0,J1895,0)</f>
        <v>0</v>
      </c>
      <c r="Z1895" s="56">
        <f>IF(AC1895=15,J1895,0)</f>
        <v>0</v>
      </c>
      <c r="AA1895" s="56">
        <f>IF(AC1895=21,J1895,0)</f>
        <v>0</v>
      </c>
      <c r="AC1895" s="58">
        <v>21</v>
      </c>
      <c r="AD1895" s="58">
        <f>G1895*1</f>
        <v>0</v>
      </c>
      <c r="AE1895" s="58">
        <f>G1895*(1-1)</f>
        <v>0</v>
      </c>
      <c r="AL1895" s="58">
        <f>F1895*AD1895</f>
        <v>0</v>
      </c>
      <c r="AM1895" s="58">
        <f>F1895*AE1895</f>
        <v>0</v>
      </c>
      <c r="AN1895" s="59" t="s">
        <v>1617</v>
      </c>
      <c r="AO1895" s="59" t="s">
        <v>1631</v>
      </c>
      <c r="AP1895" s="47" t="s">
        <v>1648</v>
      </c>
    </row>
    <row r="1896" spans="1:42" x14ac:dyDescent="0.2">
      <c r="D1896" s="60" t="s">
        <v>1296</v>
      </c>
      <c r="F1896" s="61">
        <v>1</v>
      </c>
    </row>
    <row r="1897" spans="1:42" x14ac:dyDescent="0.2">
      <c r="A1897" s="55" t="s">
        <v>968</v>
      </c>
      <c r="B1897" s="55" t="s">
        <v>1182</v>
      </c>
      <c r="C1897" s="55" t="s">
        <v>1266</v>
      </c>
      <c r="D1897" s="220" t="s">
        <v>1721</v>
      </c>
      <c r="E1897" s="55" t="s">
        <v>1577</v>
      </c>
      <c r="F1897" s="56">
        <v>1</v>
      </c>
      <c r="G1897" s="56">
        <v>0</v>
      </c>
      <c r="H1897" s="56">
        <f>ROUND(F1897*AD1897,2)</f>
        <v>0</v>
      </c>
      <c r="I1897" s="56">
        <f>J1897-H1897</f>
        <v>0</v>
      </c>
      <c r="J1897" s="56">
        <f>ROUND(F1897*G1897,2)</f>
        <v>0</v>
      </c>
      <c r="K1897" s="56">
        <v>1.1000000000000001E-3</v>
      </c>
      <c r="L1897" s="56">
        <f>F1897*K1897</f>
        <v>1.1000000000000001E-3</v>
      </c>
      <c r="M1897" s="57" t="s">
        <v>7</v>
      </c>
      <c r="N1897" s="56">
        <f>IF(M1897="5",I1897,0)</f>
        <v>0</v>
      </c>
      <c r="Y1897" s="56">
        <f>IF(AC1897=0,J1897,0)</f>
        <v>0</v>
      </c>
      <c r="Z1897" s="56">
        <f>IF(AC1897=15,J1897,0)</f>
        <v>0</v>
      </c>
      <c r="AA1897" s="56">
        <f>IF(AC1897=21,J1897,0)</f>
        <v>0</v>
      </c>
      <c r="AC1897" s="58">
        <v>21</v>
      </c>
      <c r="AD1897" s="58">
        <f>G1897*1</f>
        <v>0</v>
      </c>
      <c r="AE1897" s="58">
        <f>G1897*(1-1)</f>
        <v>0</v>
      </c>
      <c r="AL1897" s="58">
        <f>F1897*AD1897</f>
        <v>0</v>
      </c>
      <c r="AM1897" s="58">
        <f>F1897*AE1897</f>
        <v>0</v>
      </c>
      <c r="AN1897" s="59" t="s">
        <v>1617</v>
      </c>
      <c r="AO1897" s="59" t="s">
        <v>1631</v>
      </c>
      <c r="AP1897" s="47" t="s">
        <v>1648</v>
      </c>
    </row>
    <row r="1898" spans="1:42" x14ac:dyDescent="0.2">
      <c r="D1898" s="60" t="s">
        <v>1296</v>
      </c>
      <c r="F1898" s="61">
        <v>1</v>
      </c>
    </row>
    <row r="1899" spans="1:42" x14ac:dyDescent="0.2">
      <c r="A1899" s="55" t="s">
        <v>969</v>
      </c>
      <c r="B1899" s="55" t="s">
        <v>1182</v>
      </c>
      <c r="C1899" s="55" t="s">
        <v>1265</v>
      </c>
      <c r="D1899" s="219" t="s">
        <v>1720</v>
      </c>
      <c r="E1899" s="55" t="s">
        <v>1577</v>
      </c>
      <c r="F1899" s="56">
        <v>1</v>
      </c>
      <c r="G1899" s="56">
        <v>0</v>
      </c>
      <c r="H1899" s="56">
        <f>ROUND(F1899*AD1899,2)</f>
        <v>0</v>
      </c>
      <c r="I1899" s="56">
        <f>J1899-H1899</f>
        <v>0</v>
      </c>
      <c r="J1899" s="56">
        <f>ROUND(F1899*G1899,2)</f>
        <v>0</v>
      </c>
      <c r="K1899" s="56">
        <v>2.7999999999999998E-4</v>
      </c>
      <c r="L1899" s="56">
        <f>F1899*K1899</f>
        <v>2.7999999999999998E-4</v>
      </c>
      <c r="M1899" s="57" t="s">
        <v>7</v>
      </c>
      <c r="N1899" s="56">
        <f>IF(M1899="5",I1899,0)</f>
        <v>0</v>
      </c>
      <c r="Y1899" s="56">
        <f>IF(AC1899=0,J1899,0)</f>
        <v>0</v>
      </c>
      <c r="Z1899" s="56">
        <f>IF(AC1899=15,J1899,0)</f>
        <v>0</v>
      </c>
      <c r="AA1899" s="56">
        <f>IF(AC1899=21,J1899,0)</f>
        <v>0</v>
      </c>
      <c r="AC1899" s="58">
        <v>21</v>
      </c>
      <c r="AD1899" s="58">
        <f>G1899*1</f>
        <v>0</v>
      </c>
      <c r="AE1899" s="58">
        <f>G1899*(1-1)</f>
        <v>0</v>
      </c>
      <c r="AL1899" s="58">
        <f>F1899*AD1899</f>
        <v>0</v>
      </c>
      <c r="AM1899" s="58">
        <f>F1899*AE1899</f>
        <v>0</v>
      </c>
      <c r="AN1899" s="59" t="s">
        <v>1617</v>
      </c>
      <c r="AO1899" s="59" t="s">
        <v>1631</v>
      </c>
      <c r="AP1899" s="47" t="s">
        <v>1648</v>
      </c>
    </row>
    <row r="1900" spans="1:42" x14ac:dyDescent="0.2">
      <c r="D1900" s="60" t="s">
        <v>1296</v>
      </c>
      <c r="F1900" s="61">
        <v>1</v>
      </c>
    </row>
    <row r="1901" spans="1:42" x14ac:dyDescent="0.2">
      <c r="A1901" s="55" t="s">
        <v>970</v>
      </c>
      <c r="B1901" s="55" t="s">
        <v>1182</v>
      </c>
      <c r="C1901" s="55" t="s">
        <v>1267</v>
      </c>
      <c r="D1901" s="55" t="s">
        <v>1383</v>
      </c>
      <c r="E1901" s="55" t="s">
        <v>1577</v>
      </c>
      <c r="F1901" s="56">
        <v>1</v>
      </c>
      <c r="G1901" s="56">
        <v>0</v>
      </c>
      <c r="H1901" s="56">
        <f>ROUND(F1901*AD1901,2)</f>
        <v>0</v>
      </c>
      <c r="I1901" s="56">
        <f>J1901-H1901</f>
        <v>0</v>
      </c>
      <c r="J1901" s="56">
        <f>ROUND(F1901*G1901,2)</f>
        <v>0</v>
      </c>
      <c r="K1901" s="56">
        <v>1.2999999999999999E-4</v>
      </c>
      <c r="L1901" s="56">
        <f>F1901*K1901</f>
        <v>1.2999999999999999E-4</v>
      </c>
      <c r="M1901" s="57" t="s">
        <v>7</v>
      </c>
      <c r="N1901" s="56">
        <f>IF(M1901="5",I1901,0)</f>
        <v>0</v>
      </c>
      <c r="Y1901" s="56">
        <f>IF(AC1901=0,J1901,0)</f>
        <v>0</v>
      </c>
      <c r="Z1901" s="56">
        <f>IF(AC1901=15,J1901,0)</f>
        <v>0</v>
      </c>
      <c r="AA1901" s="56">
        <f>IF(AC1901=21,J1901,0)</f>
        <v>0</v>
      </c>
      <c r="AC1901" s="58">
        <v>21</v>
      </c>
      <c r="AD1901" s="58">
        <f>G1901*0.234411764705882</f>
        <v>0</v>
      </c>
      <c r="AE1901" s="58">
        <f>G1901*(1-0.234411764705882)</f>
        <v>0</v>
      </c>
      <c r="AL1901" s="58">
        <f>F1901*AD1901</f>
        <v>0</v>
      </c>
      <c r="AM1901" s="58">
        <f>F1901*AE1901</f>
        <v>0</v>
      </c>
      <c r="AN1901" s="59" t="s">
        <v>1617</v>
      </c>
      <c r="AO1901" s="59" t="s">
        <v>1631</v>
      </c>
      <c r="AP1901" s="47" t="s">
        <v>1648</v>
      </c>
    </row>
    <row r="1902" spans="1:42" x14ac:dyDescent="0.2">
      <c r="D1902" s="60" t="s">
        <v>1296</v>
      </c>
      <c r="F1902" s="61">
        <v>1</v>
      </c>
    </row>
    <row r="1903" spans="1:42" x14ac:dyDescent="0.2">
      <c r="A1903" s="55" t="s">
        <v>971</v>
      </c>
      <c r="B1903" s="55" t="s">
        <v>1182</v>
      </c>
      <c r="C1903" s="55" t="s">
        <v>1268</v>
      </c>
      <c r="D1903" s="221" t="s">
        <v>1722</v>
      </c>
      <c r="E1903" s="55" t="s">
        <v>1577</v>
      </c>
      <c r="F1903" s="56">
        <v>1</v>
      </c>
      <c r="G1903" s="56">
        <v>0</v>
      </c>
      <c r="H1903" s="56">
        <f>ROUND(F1903*AD1903,2)</f>
        <v>0</v>
      </c>
      <c r="I1903" s="56">
        <f>J1903-H1903</f>
        <v>0</v>
      </c>
      <c r="J1903" s="56">
        <f>ROUND(F1903*G1903,2)</f>
        <v>0</v>
      </c>
      <c r="K1903" s="56">
        <v>6.9999999999999999E-4</v>
      </c>
      <c r="L1903" s="56">
        <f>F1903*K1903</f>
        <v>6.9999999999999999E-4</v>
      </c>
      <c r="M1903" s="57" t="s">
        <v>7</v>
      </c>
      <c r="N1903" s="56">
        <f>IF(M1903="5",I1903,0)</f>
        <v>0</v>
      </c>
      <c r="Y1903" s="56">
        <f>IF(AC1903=0,J1903,0)</f>
        <v>0</v>
      </c>
      <c r="Z1903" s="56">
        <f>IF(AC1903=15,J1903,0)</f>
        <v>0</v>
      </c>
      <c r="AA1903" s="56">
        <f>IF(AC1903=21,J1903,0)</f>
        <v>0</v>
      </c>
      <c r="AC1903" s="58">
        <v>21</v>
      </c>
      <c r="AD1903" s="58">
        <f>G1903*1</f>
        <v>0</v>
      </c>
      <c r="AE1903" s="58">
        <f>G1903*(1-1)</f>
        <v>0</v>
      </c>
      <c r="AL1903" s="58">
        <f>F1903*AD1903</f>
        <v>0</v>
      </c>
      <c r="AM1903" s="58">
        <f>F1903*AE1903</f>
        <v>0</v>
      </c>
      <c r="AN1903" s="59" t="s">
        <v>1617</v>
      </c>
      <c r="AO1903" s="59" t="s">
        <v>1631</v>
      </c>
      <c r="AP1903" s="47" t="s">
        <v>1648</v>
      </c>
    </row>
    <row r="1904" spans="1:42" x14ac:dyDescent="0.2">
      <c r="D1904" s="60" t="s">
        <v>1296</v>
      </c>
      <c r="F1904" s="61">
        <v>1</v>
      </c>
    </row>
    <row r="1905" spans="1:42" x14ac:dyDescent="0.2">
      <c r="A1905" s="55" t="s">
        <v>972</v>
      </c>
      <c r="B1905" s="55" t="s">
        <v>1182</v>
      </c>
      <c r="C1905" s="55" t="s">
        <v>1209</v>
      </c>
      <c r="D1905" s="55" t="s">
        <v>1301</v>
      </c>
      <c r="E1905" s="55" t="s">
        <v>1575</v>
      </c>
      <c r="F1905" s="56">
        <v>1E-3</v>
      </c>
      <c r="G1905" s="56">
        <v>0</v>
      </c>
      <c r="H1905" s="56">
        <f>ROUND(F1905*AD1905,2)</f>
        <v>0</v>
      </c>
      <c r="I1905" s="56">
        <f>J1905-H1905</f>
        <v>0</v>
      </c>
      <c r="J1905" s="56">
        <f>ROUND(F1905*G1905,2)</f>
        <v>0</v>
      </c>
      <c r="K1905" s="56">
        <v>0</v>
      </c>
      <c r="L1905" s="56">
        <f>F1905*K1905</f>
        <v>0</v>
      </c>
      <c r="M1905" s="57" t="s">
        <v>11</v>
      </c>
      <c r="N1905" s="56">
        <f>IF(M1905="5",I1905,0)</f>
        <v>0</v>
      </c>
      <c r="Y1905" s="56">
        <f>IF(AC1905=0,J1905,0)</f>
        <v>0</v>
      </c>
      <c r="Z1905" s="56">
        <f>IF(AC1905=15,J1905,0)</f>
        <v>0</v>
      </c>
      <c r="AA1905" s="56">
        <f>IF(AC1905=21,J1905,0)</f>
        <v>0</v>
      </c>
      <c r="AC1905" s="58">
        <v>21</v>
      </c>
      <c r="AD1905" s="58">
        <f>G1905*0</f>
        <v>0</v>
      </c>
      <c r="AE1905" s="58">
        <f>G1905*(1-0)</f>
        <v>0</v>
      </c>
      <c r="AL1905" s="58">
        <f>F1905*AD1905</f>
        <v>0</v>
      </c>
      <c r="AM1905" s="58">
        <f>F1905*AE1905</f>
        <v>0</v>
      </c>
      <c r="AN1905" s="59" t="s">
        <v>1617</v>
      </c>
      <c r="AO1905" s="59" t="s">
        <v>1631</v>
      </c>
      <c r="AP1905" s="47" t="s">
        <v>1648</v>
      </c>
    </row>
    <row r="1906" spans="1:42" x14ac:dyDescent="0.2">
      <c r="A1906" s="52"/>
      <c r="B1906" s="53" t="s">
        <v>1182</v>
      </c>
      <c r="C1906" s="53" t="s">
        <v>765</v>
      </c>
      <c r="D1906" s="248" t="s">
        <v>1304</v>
      </c>
      <c r="E1906" s="249"/>
      <c r="F1906" s="249"/>
      <c r="G1906" s="249"/>
      <c r="H1906" s="54">
        <f>SUM(H1907:H1914)</f>
        <v>0</v>
      </c>
      <c r="I1906" s="54">
        <f>SUM(I1907:I1914)</f>
        <v>0</v>
      </c>
      <c r="J1906" s="54">
        <f>H1906+I1906</f>
        <v>0</v>
      </c>
      <c r="K1906" s="47"/>
      <c r="L1906" s="54">
        <f>SUM(L1907:L1914)</f>
        <v>0.11414299999999999</v>
      </c>
      <c r="O1906" s="54">
        <f>IF(P1906="PR",J1906,SUM(N1907:N1914))</f>
        <v>0</v>
      </c>
      <c r="P1906" s="47" t="s">
        <v>1602</v>
      </c>
      <c r="Q1906" s="54">
        <f>IF(P1906="HS",H1906,0)</f>
        <v>0</v>
      </c>
      <c r="R1906" s="54">
        <f>IF(P1906="HS",I1906-O1906,0)</f>
        <v>0</v>
      </c>
      <c r="S1906" s="54">
        <f>IF(P1906="PS",H1906,0)</f>
        <v>0</v>
      </c>
      <c r="T1906" s="54">
        <f>IF(P1906="PS",I1906-O1906,0)</f>
        <v>0</v>
      </c>
      <c r="U1906" s="54">
        <f>IF(P1906="MP",H1906,0)</f>
        <v>0</v>
      </c>
      <c r="V1906" s="54">
        <f>IF(P1906="MP",I1906-O1906,0)</f>
        <v>0</v>
      </c>
      <c r="W1906" s="54">
        <f>IF(P1906="OM",H1906,0)</f>
        <v>0</v>
      </c>
      <c r="X1906" s="47" t="s">
        <v>1182</v>
      </c>
      <c r="AH1906" s="54">
        <f>SUM(Y1907:Y1914)</f>
        <v>0</v>
      </c>
      <c r="AI1906" s="54">
        <f>SUM(Z1907:Z1914)</f>
        <v>0</v>
      </c>
      <c r="AJ1906" s="54">
        <f>SUM(AA1907:AA1914)</f>
        <v>0</v>
      </c>
    </row>
    <row r="1907" spans="1:42" x14ac:dyDescent="0.2">
      <c r="A1907" s="55" t="s">
        <v>973</v>
      </c>
      <c r="B1907" s="55" t="s">
        <v>1182</v>
      </c>
      <c r="C1907" s="55" t="s">
        <v>1210</v>
      </c>
      <c r="D1907" s="222" t="s">
        <v>1723</v>
      </c>
      <c r="E1907" s="55" t="s">
        <v>1574</v>
      </c>
      <c r="F1907" s="56">
        <v>5.41</v>
      </c>
      <c r="G1907" s="56">
        <v>0</v>
      </c>
      <c r="H1907" s="56">
        <f>ROUND(F1907*AD1907,2)</f>
        <v>0</v>
      </c>
      <c r="I1907" s="56">
        <f>J1907-H1907</f>
        <v>0</v>
      </c>
      <c r="J1907" s="56">
        <f>ROUND(F1907*G1907,2)</f>
        <v>0</v>
      </c>
      <c r="K1907" s="56">
        <v>3.5000000000000001E-3</v>
      </c>
      <c r="L1907" s="56">
        <f>F1907*K1907</f>
        <v>1.8935E-2</v>
      </c>
      <c r="M1907" s="57" t="s">
        <v>7</v>
      </c>
      <c r="N1907" s="56">
        <f>IF(M1907="5",I1907,0)</f>
        <v>0</v>
      </c>
      <c r="Y1907" s="56">
        <f>IF(AC1907=0,J1907,0)</f>
        <v>0</v>
      </c>
      <c r="Z1907" s="56">
        <f>IF(AC1907=15,J1907,0)</f>
        <v>0</v>
      </c>
      <c r="AA1907" s="56">
        <f>IF(AC1907=21,J1907,0)</f>
        <v>0</v>
      </c>
      <c r="AC1907" s="58">
        <v>21</v>
      </c>
      <c r="AD1907" s="58">
        <f>G1907*0.372054263565891</f>
        <v>0</v>
      </c>
      <c r="AE1907" s="58">
        <f>G1907*(1-0.372054263565891)</f>
        <v>0</v>
      </c>
      <c r="AL1907" s="58">
        <f>F1907*AD1907</f>
        <v>0</v>
      </c>
      <c r="AM1907" s="58">
        <f>F1907*AE1907</f>
        <v>0</v>
      </c>
      <c r="AN1907" s="59" t="s">
        <v>1618</v>
      </c>
      <c r="AO1907" s="59" t="s">
        <v>1632</v>
      </c>
      <c r="AP1907" s="47" t="s">
        <v>1648</v>
      </c>
    </row>
    <row r="1908" spans="1:42" x14ac:dyDescent="0.2">
      <c r="D1908" s="60" t="s">
        <v>1549</v>
      </c>
      <c r="F1908" s="61">
        <v>1.33</v>
      </c>
    </row>
    <row r="1909" spans="1:42" x14ac:dyDescent="0.2">
      <c r="D1909" s="60" t="s">
        <v>1550</v>
      </c>
      <c r="F1909" s="61">
        <v>4.08</v>
      </c>
    </row>
    <row r="1910" spans="1:42" x14ac:dyDescent="0.2">
      <c r="A1910" s="55" t="s">
        <v>974</v>
      </c>
      <c r="B1910" s="55" t="s">
        <v>1182</v>
      </c>
      <c r="C1910" s="55" t="s">
        <v>1211</v>
      </c>
      <c r="D1910" s="55" t="s">
        <v>1306</v>
      </c>
      <c r="E1910" s="55" t="s">
        <v>1574</v>
      </c>
      <c r="F1910" s="56">
        <v>5.41</v>
      </c>
      <c r="G1910" s="56">
        <v>0</v>
      </c>
      <c r="H1910" s="56">
        <f>ROUND(F1910*AD1910,2)</f>
        <v>0</v>
      </c>
      <c r="I1910" s="56">
        <f>J1910-H1910</f>
        <v>0</v>
      </c>
      <c r="J1910" s="56">
        <f>ROUND(F1910*G1910,2)</f>
        <v>0</v>
      </c>
      <c r="K1910" s="56">
        <v>8.0000000000000004E-4</v>
      </c>
      <c r="L1910" s="56">
        <f>F1910*K1910</f>
        <v>4.3280000000000002E-3</v>
      </c>
      <c r="M1910" s="57" t="s">
        <v>7</v>
      </c>
      <c r="N1910" s="56">
        <f>IF(M1910="5",I1910,0)</f>
        <v>0</v>
      </c>
      <c r="Y1910" s="56">
        <f>IF(AC1910=0,J1910,0)</f>
        <v>0</v>
      </c>
      <c r="Z1910" s="56">
        <f>IF(AC1910=15,J1910,0)</f>
        <v>0</v>
      </c>
      <c r="AA1910" s="56">
        <f>IF(AC1910=21,J1910,0)</f>
        <v>0</v>
      </c>
      <c r="AC1910" s="58">
        <v>21</v>
      </c>
      <c r="AD1910" s="58">
        <f>G1910*1</f>
        <v>0</v>
      </c>
      <c r="AE1910" s="58">
        <f>G1910*(1-1)</f>
        <v>0</v>
      </c>
      <c r="AL1910" s="58">
        <f>F1910*AD1910</f>
        <v>0</v>
      </c>
      <c r="AM1910" s="58">
        <f>F1910*AE1910</f>
        <v>0</v>
      </c>
      <c r="AN1910" s="59" t="s">
        <v>1618</v>
      </c>
      <c r="AO1910" s="59" t="s">
        <v>1632</v>
      </c>
      <c r="AP1910" s="47" t="s">
        <v>1648</v>
      </c>
    </row>
    <row r="1911" spans="1:42" x14ac:dyDescent="0.2">
      <c r="D1911" s="60" t="s">
        <v>1543</v>
      </c>
      <c r="F1911" s="61">
        <v>5.41</v>
      </c>
    </row>
    <row r="1912" spans="1:42" x14ac:dyDescent="0.2">
      <c r="A1912" s="62" t="s">
        <v>975</v>
      </c>
      <c r="B1912" s="62" t="s">
        <v>1182</v>
      </c>
      <c r="C1912" s="62" t="s">
        <v>1212</v>
      </c>
      <c r="D1912" s="223" t="s">
        <v>1724</v>
      </c>
      <c r="E1912" s="62" t="s">
        <v>1574</v>
      </c>
      <c r="F1912" s="63">
        <v>5.68</v>
      </c>
      <c r="G1912" s="63">
        <v>0</v>
      </c>
      <c r="H1912" s="63">
        <f>ROUND(F1912*AD1912,2)</f>
        <v>0</v>
      </c>
      <c r="I1912" s="63">
        <f>J1912-H1912</f>
        <v>0</v>
      </c>
      <c r="J1912" s="63">
        <f>ROUND(F1912*G1912,2)</f>
        <v>0</v>
      </c>
      <c r="K1912" s="63">
        <v>1.6E-2</v>
      </c>
      <c r="L1912" s="63">
        <f>F1912*K1912</f>
        <v>9.0880000000000002E-2</v>
      </c>
      <c r="M1912" s="64" t="s">
        <v>1598</v>
      </c>
      <c r="N1912" s="63">
        <f>IF(M1912="5",I1912,0)</f>
        <v>0</v>
      </c>
      <c r="Y1912" s="63">
        <f>IF(AC1912=0,J1912,0)</f>
        <v>0</v>
      </c>
      <c r="Z1912" s="63">
        <f>IF(AC1912=15,J1912,0)</f>
        <v>0</v>
      </c>
      <c r="AA1912" s="63">
        <f>IF(AC1912=21,J1912,0)</f>
        <v>0</v>
      </c>
      <c r="AC1912" s="58">
        <v>21</v>
      </c>
      <c r="AD1912" s="58">
        <f>G1912*1</f>
        <v>0</v>
      </c>
      <c r="AE1912" s="58">
        <f>G1912*(1-1)</f>
        <v>0</v>
      </c>
      <c r="AL1912" s="58">
        <f>F1912*AD1912</f>
        <v>0</v>
      </c>
      <c r="AM1912" s="58">
        <f>F1912*AE1912</f>
        <v>0</v>
      </c>
      <c r="AN1912" s="59" t="s">
        <v>1618</v>
      </c>
      <c r="AO1912" s="59" t="s">
        <v>1632</v>
      </c>
      <c r="AP1912" s="47" t="s">
        <v>1648</v>
      </c>
    </row>
    <row r="1913" spans="1:42" x14ac:dyDescent="0.2">
      <c r="D1913" s="60" t="s">
        <v>1551</v>
      </c>
      <c r="F1913" s="61">
        <v>5.68</v>
      </c>
    </row>
    <row r="1914" spans="1:42" x14ac:dyDescent="0.2">
      <c r="A1914" s="55" t="s">
        <v>976</v>
      </c>
      <c r="B1914" s="55" t="s">
        <v>1182</v>
      </c>
      <c r="C1914" s="55" t="s">
        <v>1213</v>
      </c>
      <c r="D1914" s="55" t="s">
        <v>1308</v>
      </c>
      <c r="E1914" s="55" t="s">
        <v>1575</v>
      </c>
      <c r="F1914" s="56">
        <v>0.11</v>
      </c>
      <c r="G1914" s="56">
        <v>0</v>
      </c>
      <c r="H1914" s="56">
        <f>ROUND(F1914*AD1914,2)</f>
        <v>0</v>
      </c>
      <c r="I1914" s="56">
        <f>J1914-H1914</f>
        <v>0</v>
      </c>
      <c r="J1914" s="56">
        <f>ROUND(F1914*G1914,2)</f>
        <v>0</v>
      </c>
      <c r="K1914" s="56">
        <v>0</v>
      </c>
      <c r="L1914" s="56">
        <f>F1914*K1914</f>
        <v>0</v>
      </c>
      <c r="M1914" s="57" t="s">
        <v>11</v>
      </c>
      <c r="N1914" s="56">
        <f>IF(M1914="5",I1914,0)</f>
        <v>0</v>
      </c>
      <c r="Y1914" s="56">
        <f>IF(AC1914=0,J1914,0)</f>
        <v>0</v>
      </c>
      <c r="Z1914" s="56">
        <f>IF(AC1914=15,J1914,0)</f>
        <v>0</v>
      </c>
      <c r="AA1914" s="56">
        <f>IF(AC1914=21,J1914,0)</f>
        <v>0</v>
      </c>
      <c r="AC1914" s="58">
        <v>21</v>
      </c>
      <c r="AD1914" s="58">
        <f>G1914*0</f>
        <v>0</v>
      </c>
      <c r="AE1914" s="58">
        <f>G1914*(1-0)</f>
        <v>0</v>
      </c>
      <c r="AL1914" s="58">
        <f>F1914*AD1914</f>
        <v>0</v>
      </c>
      <c r="AM1914" s="58">
        <f>F1914*AE1914</f>
        <v>0</v>
      </c>
      <c r="AN1914" s="59" t="s">
        <v>1618</v>
      </c>
      <c r="AO1914" s="59" t="s">
        <v>1632</v>
      </c>
      <c r="AP1914" s="47" t="s">
        <v>1648</v>
      </c>
    </row>
    <row r="1915" spans="1:42" x14ac:dyDescent="0.2">
      <c r="D1915" s="60" t="s">
        <v>1552</v>
      </c>
      <c r="F1915" s="61">
        <v>0.11</v>
      </c>
    </row>
    <row r="1916" spans="1:42" x14ac:dyDescent="0.2">
      <c r="A1916" s="52"/>
      <c r="B1916" s="53" t="s">
        <v>1182</v>
      </c>
      <c r="C1916" s="53" t="s">
        <v>775</v>
      </c>
      <c r="D1916" s="248" t="s">
        <v>1310</v>
      </c>
      <c r="E1916" s="249"/>
      <c r="F1916" s="249"/>
      <c r="G1916" s="249"/>
      <c r="H1916" s="54">
        <f>SUM(H1917:H1938)</f>
        <v>0</v>
      </c>
      <c r="I1916" s="54">
        <f>SUM(I1917:I1938)</f>
        <v>0</v>
      </c>
      <c r="J1916" s="54">
        <f>H1916+I1916</f>
        <v>0</v>
      </c>
      <c r="K1916" s="47"/>
      <c r="L1916" s="54">
        <f>SUM(L1917:L1938)</f>
        <v>0.65825939999999994</v>
      </c>
      <c r="O1916" s="54">
        <f>IF(P1916="PR",J1916,SUM(N1917:N1938))</f>
        <v>0</v>
      </c>
      <c r="P1916" s="47" t="s">
        <v>1602</v>
      </c>
      <c r="Q1916" s="54">
        <f>IF(P1916="HS",H1916,0)</f>
        <v>0</v>
      </c>
      <c r="R1916" s="54">
        <f>IF(P1916="HS",I1916-O1916,0)</f>
        <v>0</v>
      </c>
      <c r="S1916" s="54">
        <f>IF(P1916="PS",H1916,0)</f>
        <v>0</v>
      </c>
      <c r="T1916" s="54">
        <f>IF(P1916="PS",I1916-O1916,0)</f>
        <v>0</v>
      </c>
      <c r="U1916" s="54">
        <f>IF(P1916="MP",H1916,0)</f>
        <v>0</v>
      </c>
      <c r="V1916" s="54">
        <f>IF(P1916="MP",I1916-O1916,0)</f>
        <v>0</v>
      </c>
      <c r="W1916" s="54">
        <f>IF(P1916="OM",H1916,0)</f>
        <v>0</v>
      </c>
      <c r="X1916" s="47" t="s">
        <v>1182</v>
      </c>
      <c r="AH1916" s="54">
        <f>SUM(Y1917:Y1938)</f>
        <v>0</v>
      </c>
      <c r="AI1916" s="54">
        <f>SUM(Z1917:Z1938)</f>
        <v>0</v>
      </c>
      <c r="AJ1916" s="54">
        <f>SUM(AA1917:AA1938)</f>
        <v>0</v>
      </c>
    </row>
    <row r="1917" spans="1:42" x14ac:dyDescent="0.2">
      <c r="A1917" s="55" t="s">
        <v>977</v>
      </c>
      <c r="B1917" s="55" t="s">
        <v>1182</v>
      </c>
      <c r="C1917" s="55" t="s">
        <v>1214</v>
      </c>
      <c r="D1917" s="55" t="s">
        <v>1311</v>
      </c>
      <c r="E1917" s="55" t="s">
        <v>1574</v>
      </c>
      <c r="F1917" s="56">
        <v>31.37</v>
      </c>
      <c r="G1917" s="56">
        <v>0</v>
      </c>
      <c r="H1917" s="56">
        <f>ROUND(F1917*AD1917,2)</f>
        <v>0</v>
      </c>
      <c r="I1917" s="56">
        <f>J1917-H1917</f>
        <v>0</v>
      </c>
      <c r="J1917" s="56">
        <f>ROUND(F1917*G1917,2)</f>
        <v>0</v>
      </c>
      <c r="K1917" s="56">
        <v>0</v>
      </c>
      <c r="L1917" s="56">
        <f>F1917*K1917</f>
        <v>0</v>
      </c>
      <c r="M1917" s="57" t="s">
        <v>7</v>
      </c>
      <c r="N1917" s="56">
        <f>IF(M1917="5",I1917,0)</f>
        <v>0</v>
      </c>
      <c r="Y1917" s="56">
        <f>IF(AC1917=0,J1917,0)</f>
        <v>0</v>
      </c>
      <c r="Z1917" s="56">
        <f>IF(AC1917=15,J1917,0)</f>
        <v>0</v>
      </c>
      <c r="AA1917" s="56">
        <f>IF(AC1917=21,J1917,0)</f>
        <v>0</v>
      </c>
      <c r="AC1917" s="58">
        <v>21</v>
      </c>
      <c r="AD1917" s="58">
        <f>G1917*0.334494773519164</f>
        <v>0</v>
      </c>
      <c r="AE1917" s="58">
        <f>G1917*(1-0.334494773519164)</f>
        <v>0</v>
      </c>
      <c r="AL1917" s="58">
        <f>F1917*AD1917</f>
        <v>0</v>
      </c>
      <c r="AM1917" s="58">
        <f>F1917*AE1917</f>
        <v>0</v>
      </c>
      <c r="AN1917" s="59" t="s">
        <v>1619</v>
      </c>
      <c r="AO1917" s="59" t="s">
        <v>1633</v>
      </c>
      <c r="AP1917" s="47" t="s">
        <v>1648</v>
      </c>
    </row>
    <row r="1918" spans="1:42" x14ac:dyDescent="0.2">
      <c r="D1918" s="60" t="s">
        <v>1553</v>
      </c>
      <c r="F1918" s="61">
        <v>10.51</v>
      </c>
    </row>
    <row r="1919" spans="1:42" x14ac:dyDescent="0.2">
      <c r="D1919" s="60" t="s">
        <v>1554</v>
      </c>
      <c r="F1919" s="61">
        <v>20.86</v>
      </c>
    </row>
    <row r="1920" spans="1:42" x14ac:dyDescent="0.2">
      <c r="A1920" s="55" t="s">
        <v>978</v>
      </c>
      <c r="B1920" s="55" t="s">
        <v>1182</v>
      </c>
      <c r="C1920" s="55" t="s">
        <v>1215</v>
      </c>
      <c r="D1920" s="55" t="s">
        <v>1730</v>
      </c>
      <c r="E1920" s="55" t="s">
        <v>1574</v>
      </c>
      <c r="F1920" s="56">
        <v>31.37</v>
      </c>
      <c r="G1920" s="56">
        <v>0</v>
      </c>
      <c r="H1920" s="56">
        <f>ROUND(F1920*AD1920,2)</f>
        <v>0</v>
      </c>
      <c r="I1920" s="56">
        <f>J1920-H1920</f>
        <v>0</v>
      </c>
      <c r="J1920" s="56">
        <f>ROUND(F1920*G1920,2)</f>
        <v>0</v>
      </c>
      <c r="K1920" s="56">
        <v>1.1E-4</v>
      </c>
      <c r="L1920" s="56">
        <f>F1920*K1920</f>
        <v>3.4507000000000001E-3</v>
      </c>
      <c r="M1920" s="57" t="s">
        <v>7</v>
      </c>
      <c r="N1920" s="56">
        <f>IF(M1920="5",I1920,0)</f>
        <v>0</v>
      </c>
      <c r="Y1920" s="56">
        <f>IF(AC1920=0,J1920,0)</f>
        <v>0</v>
      </c>
      <c r="Z1920" s="56">
        <f>IF(AC1920=15,J1920,0)</f>
        <v>0</v>
      </c>
      <c r="AA1920" s="56">
        <f>IF(AC1920=21,J1920,0)</f>
        <v>0</v>
      </c>
      <c r="AC1920" s="58">
        <v>21</v>
      </c>
      <c r="AD1920" s="58">
        <f>G1920*0.75</f>
        <v>0</v>
      </c>
      <c r="AE1920" s="58">
        <f>G1920*(1-0.75)</f>
        <v>0</v>
      </c>
      <c r="AL1920" s="58">
        <f>F1920*AD1920</f>
        <v>0</v>
      </c>
      <c r="AM1920" s="58">
        <f>F1920*AE1920</f>
        <v>0</v>
      </c>
      <c r="AN1920" s="59" t="s">
        <v>1619</v>
      </c>
      <c r="AO1920" s="59" t="s">
        <v>1633</v>
      </c>
      <c r="AP1920" s="47" t="s">
        <v>1648</v>
      </c>
    </row>
    <row r="1921" spans="1:42" x14ac:dyDescent="0.2">
      <c r="D1921" s="60" t="s">
        <v>1555</v>
      </c>
      <c r="F1921" s="61">
        <v>31.37</v>
      </c>
    </row>
    <row r="1922" spans="1:42" x14ac:dyDescent="0.2">
      <c r="A1922" s="55" t="s">
        <v>979</v>
      </c>
      <c r="B1922" s="55" t="s">
        <v>1182</v>
      </c>
      <c r="C1922" s="55" t="s">
        <v>1216</v>
      </c>
      <c r="D1922" s="224" t="s">
        <v>1725</v>
      </c>
      <c r="E1922" s="55" t="s">
        <v>1574</v>
      </c>
      <c r="F1922" s="56">
        <v>31.37</v>
      </c>
      <c r="G1922" s="56">
        <v>0</v>
      </c>
      <c r="H1922" s="56">
        <f>ROUND(F1922*AD1922,2)</f>
        <v>0</v>
      </c>
      <c r="I1922" s="56">
        <f>J1922-H1922</f>
        <v>0</v>
      </c>
      <c r="J1922" s="56">
        <f>ROUND(F1922*G1922,2)</f>
        <v>0</v>
      </c>
      <c r="K1922" s="56">
        <v>3.5000000000000001E-3</v>
      </c>
      <c r="L1922" s="56">
        <f>F1922*K1922</f>
        <v>0.109795</v>
      </c>
      <c r="M1922" s="57" t="s">
        <v>7</v>
      </c>
      <c r="N1922" s="56">
        <f>IF(M1922="5",I1922,0)</f>
        <v>0</v>
      </c>
      <c r="Y1922" s="56">
        <f>IF(AC1922=0,J1922,0)</f>
        <v>0</v>
      </c>
      <c r="Z1922" s="56">
        <f>IF(AC1922=15,J1922,0)</f>
        <v>0</v>
      </c>
      <c r="AA1922" s="56">
        <f>IF(AC1922=21,J1922,0)</f>
        <v>0</v>
      </c>
      <c r="AC1922" s="58">
        <v>21</v>
      </c>
      <c r="AD1922" s="58">
        <f>G1922*0.315275310834813</f>
        <v>0</v>
      </c>
      <c r="AE1922" s="58">
        <f>G1922*(1-0.315275310834813)</f>
        <v>0</v>
      </c>
      <c r="AL1922" s="58">
        <f>F1922*AD1922</f>
        <v>0</v>
      </c>
      <c r="AM1922" s="58">
        <f>F1922*AE1922</f>
        <v>0</v>
      </c>
      <c r="AN1922" s="59" t="s">
        <v>1619</v>
      </c>
      <c r="AO1922" s="59" t="s">
        <v>1633</v>
      </c>
      <c r="AP1922" s="47" t="s">
        <v>1648</v>
      </c>
    </row>
    <row r="1923" spans="1:42" x14ac:dyDescent="0.2">
      <c r="D1923" s="60" t="s">
        <v>1555</v>
      </c>
      <c r="F1923" s="61">
        <v>31.37</v>
      </c>
    </row>
    <row r="1924" spans="1:42" x14ac:dyDescent="0.2">
      <c r="A1924" s="62" t="s">
        <v>980</v>
      </c>
      <c r="B1924" s="62" t="s">
        <v>1182</v>
      </c>
      <c r="C1924" s="62" t="s">
        <v>1217</v>
      </c>
      <c r="D1924" s="225" t="s">
        <v>1726</v>
      </c>
      <c r="E1924" s="62" t="s">
        <v>1574</v>
      </c>
      <c r="F1924" s="63">
        <v>32.94</v>
      </c>
      <c r="G1924" s="63">
        <v>0</v>
      </c>
      <c r="H1924" s="63">
        <f>ROUND(F1924*AD1924,2)</f>
        <v>0</v>
      </c>
      <c r="I1924" s="63">
        <f>J1924-H1924</f>
        <v>0</v>
      </c>
      <c r="J1924" s="63">
        <f>ROUND(F1924*G1924,2)</f>
        <v>0</v>
      </c>
      <c r="K1924" s="63">
        <v>1.6E-2</v>
      </c>
      <c r="L1924" s="63">
        <f>F1924*K1924</f>
        <v>0.52703999999999995</v>
      </c>
      <c r="M1924" s="64" t="s">
        <v>1598</v>
      </c>
      <c r="N1924" s="63">
        <f>IF(M1924="5",I1924,0)</f>
        <v>0</v>
      </c>
      <c r="Y1924" s="63">
        <f>IF(AC1924=0,J1924,0)</f>
        <v>0</v>
      </c>
      <c r="Z1924" s="63">
        <f>IF(AC1924=15,J1924,0)</f>
        <v>0</v>
      </c>
      <c r="AA1924" s="63">
        <f>IF(AC1924=21,J1924,0)</f>
        <v>0</v>
      </c>
      <c r="AC1924" s="58">
        <v>21</v>
      </c>
      <c r="AD1924" s="58">
        <f>G1924*1</f>
        <v>0</v>
      </c>
      <c r="AE1924" s="58">
        <f>G1924*(1-1)</f>
        <v>0</v>
      </c>
      <c r="AL1924" s="58">
        <f>F1924*AD1924</f>
        <v>0</v>
      </c>
      <c r="AM1924" s="58">
        <f>F1924*AE1924</f>
        <v>0</v>
      </c>
      <c r="AN1924" s="59" t="s">
        <v>1619</v>
      </c>
      <c r="AO1924" s="59" t="s">
        <v>1633</v>
      </c>
      <c r="AP1924" s="47" t="s">
        <v>1648</v>
      </c>
    </row>
    <row r="1925" spans="1:42" x14ac:dyDescent="0.2">
      <c r="D1925" s="60" t="s">
        <v>1556</v>
      </c>
      <c r="F1925" s="61">
        <v>32.94</v>
      </c>
    </row>
    <row r="1926" spans="1:42" x14ac:dyDescent="0.2">
      <c r="A1926" s="55" t="s">
        <v>981</v>
      </c>
      <c r="B1926" s="55" t="s">
        <v>1182</v>
      </c>
      <c r="C1926" s="55" t="s">
        <v>1218</v>
      </c>
      <c r="D1926" s="55" t="s">
        <v>1314</v>
      </c>
      <c r="E1926" s="55" t="s">
        <v>1574</v>
      </c>
      <c r="F1926" s="56">
        <v>31.37</v>
      </c>
      <c r="G1926" s="56">
        <v>0</v>
      </c>
      <c r="H1926" s="56">
        <f>ROUND(F1926*AD1926,2)</f>
        <v>0</v>
      </c>
      <c r="I1926" s="56">
        <f>J1926-H1926</f>
        <v>0</v>
      </c>
      <c r="J1926" s="56">
        <f>ROUND(F1926*G1926,2)</f>
        <v>0</v>
      </c>
      <c r="K1926" s="56">
        <v>1.1E-4</v>
      </c>
      <c r="L1926" s="56">
        <f>F1926*K1926</f>
        <v>3.4507000000000001E-3</v>
      </c>
      <c r="M1926" s="57" t="s">
        <v>7</v>
      </c>
      <c r="N1926" s="56">
        <f>IF(M1926="5",I1926,0)</f>
        <v>0</v>
      </c>
      <c r="Y1926" s="56">
        <f>IF(AC1926=0,J1926,0)</f>
        <v>0</v>
      </c>
      <c r="Z1926" s="56">
        <f>IF(AC1926=15,J1926,0)</f>
        <v>0</v>
      </c>
      <c r="AA1926" s="56">
        <f>IF(AC1926=21,J1926,0)</f>
        <v>0</v>
      </c>
      <c r="AC1926" s="58">
        <v>21</v>
      </c>
      <c r="AD1926" s="58">
        <f>G1926*1</f>
        <v>0</v>
      </c>
      <c r="AE1926" s="58">
        <f>G1926*(1-1)</f>
        <v>0</v>
      </c>
      <c r="AL1926" s="58">
        <f>F1926*AD1926</f>
        <v>0</v>
      </c>
      <c r="AM1926" s="58">
        <f>F1926*AE1926</f>
        <v>0</v>
      </c>
      <c r="AN1926" s="59" t="s">
        <v>1619</v>
      </c>
      <c r="AO1926" s="59" t="s">
        <v>1633</v>
      </c>
      <c r="AP1926" s="47" t="s">
        <v>1648</v>
      </c>
    </row>
    <row r="1927" spans="1:42" x14ac:dyDescent="0.2">
      <c r="D1927" s="60" t="s">
        <v>1555</v>
      </c>
      <c r="F1927" s="61">
        <v>31.37</v>
      </c>
    </row>
    <row r="1928" spans="1:42" x14ac:dyDescent="0.2">
      <c r="A1928" s="55" t="s">
        <v>982</v>
      </c>
      <c r="B1928" s="55" t="s">
        <v>1182</v>
      </c>
      <c r="C1928" s="55" t="s">
        <v>1219</v>
      </c>
      <c r="D1928" s="55" t="s">
        <v>1315</v>
      </c>
      <c r="E1928" s="55" t="s">
        <v>1579</v>
      </c>
      <c r="F1928" s="56">
        <v>46.1</v>
      </c>
      <c r="G1928" s="56">
        <v>0</v>
      </c>
      <c r="H1928" s="56">
        <f>ROUND(F1928*AD1928,2)</f>
        <v>0</v>
      </c>
      <c r="I1928" s="56">
        <f>J1928-H1928</f>
        <v>0</v>
      </c>
      <c r="J1928" s="56">
        <f>ROUND(F1928*G1928,2)</f>
        <v>0</v>
      </c>
      <c r="K1928" s="56">
        <v>0</v>
      </c>
      <c r="L1928" s="56">
        <f>F1928*K1928</f>
        <v>0</v>
      </c>
      <c r="M1928" s="57" t="s">
        <v>7</v>
      </c>
      <c r="N1928" s="56">
        <f>IF(M1928="5",I1928,0)</f>
        <v>0</v>
      </c>
      <c r="Y1928" s="56">
        <f>IF(AC1928=0,J1928,0)</f>
        <v>0</v>
      </c>
      <c r="Z1928" s="56">
        <f>IF(AC1928=15,J1928,0)</f>
        <v>0</v>
      </c>
      <c r="AA1928" s="56">
        <f>IF(AC1928=21,J1928,0)</f>
        <v>0</v>
      </c>
      <c r="AC1928" s="58">
        <v>21</v>
      </c>
      <c r="AD1928" s="58">
        <f>G1928*0</f>
        <v>0</v>
      </c>
      <c r="AE1928" s="58">
        <f>G1928*(1-0)</f>
        <v>0</v>
      </c>
      <c r="AL1928" s="58">
        <f>F1928*AD1928</f>
        <v>0</v>
      </c>
      <c r="AM1928" s="58">
        <f>F1928*AE1928</f>
        <v>0</v>
      </c>
      <c r="AN1928" s="59" t="s">
        <v>1619</v>
      </c>
      <c r="AO1928" s="59" t="s">
        <v>1633</v>
      </c>
      <c r="AP1928" s="47" t="s">
        <v>1648</v>
      </c>
    </row>
    <row r="1929" spans="1:42" x14ac:dyDescent="0.2">
      <c r="D1929" s="60" t="s">
        <v>1557</v>
      </c>
      <c r="F1929" s="61">
        <v>28.5</v>
      </c>
    </row>
    <row r="1930" spans="1:42" x14ac:dyDescent="0.2">
      <c r="D1930" s="60" t="s">
        <v>1558</v>
      </c>
      <c r="F1930" s="61">
        <v>8</v>
      </c>
    </row>
    <row r="1931" spans="1:42" x14ac:dyDescent="0.2">
      <c r="D1931" s="60" t="s">
        <v>1395</v>
      </c>
      <c r="F1931" s="61">
        <v>9.6</v>
      </c>
    </row>
    <row r="1932" spans="1:42" x14ac:dyDescent="0.2">
      <c r="A1932" s="55" t="s">
        <v>983</v>
      </c>
      <c r="B1932" s="55" t="s">
        <v>1182</v>
      </c>
      <c r="C1932" s="55" t="s">
        <v>1220</v>
      </c>
      <c r="D1932" s="55" t="s">
        <v>1319</v>
      </c>
      <c r="E1932" s="55" t="s">
        <v>1579</v>
      </c>
      <c r="F1932" s="56">
        <v>8.4</v>
      </c>
      <c r="G1932" s="56">
        <v>0</v>
      </c>
      <c r="H1932" s="56">
        <f>ROUND(F1932*AD1932,2)</f>
        <v>0</v>
      </c>
      <c r="I1932" s="56">
        <f>J1932-H1932</f>
        <v>0</v>
      </c>
      <c r="J1932" s="56">
        <f>ROUND(F1932*G1932,2)</f>
        <v>0</v>
      </c>
      <c r="K1932" s="56">
        <v>2.9999999999999997E-4</v>
      </c>
      <c r="L1932" s="56">
        <f>F1932*K1932</f>
        <v>2.5199999999999997E-3</v>
      </c>
      <c r="M1932" s="57" t="s">
        <v>7</v>
      </c>
      <c r="N1932" s="56">
        <f>IF(M1932="5",I1932,0)</f>
        <v>0</v>
      </c>
      <c r="Y1932" s="56">
        <f>IF(AC1932=0,J1932,0)</f>
        <v>0</v>
      </c>
      <c r="Z1932" s="56">
        <f>IF(AC1932=15,J1932,0)</f>
        <v>0</v>
      </c>
      <c r="AA1932" s="56">
        <f>IF(AC1932=21,J1932,0)</f>
        <v>0</v>
      </c>
      <c r="AC1932" s="58">
        <v>21</v>
      </c>
      <c r="AD1932" s="58">
        <f>G1932*1</f>
        <v>0</v>
      </c>
      <c r="AE1932" s="58">
        <f>G1932*(1-1)</f>
        <v>0</v>
      </c>
      <c r="AL1932" s="58">
        <f>F1932*AD1932</f>
        <v>0</v>
      </c>
      <c r="AM1932" s="58">
        <f>F1932*AE1932</f>
        <v>0</v>
      </c>
      <c r="AN1932" s="59" t="s">
        <v>1619</v>
      </c>
      <c r="AO1932" s="59" t="s">
        <v>1633</v>
      </c>
      <c r="AP1932" s="47" t="s">
        <v>1648</v>
      </c>
    </row>
    <row r="1933" spans="1:42" x14ac:dyDescent="0.2">
      <c r="D1933" s="60" t="s">
        <v>1559</v>
      </c>
      <c r="F1933" s="61">
        <v>8.4</v>
      </c>
    </row>
    <row r="1934" spans="1:42" x14ac:dyDescent="0.2">
      <c r="A1934" s="55" t="s">
        <v>984</v>
      </c>
      <c r="B1934" s="55" t="s">
        <v>1182</v>
      </c>
      <c r="C1934" s="55" t="s">
        <v>1221</v>
      </c>
      <c r="D1934" s="55" t="s">
        <v>1321</v>
      </c>
      <c r="E1934" s="55" t="s">
        <v>1579</v>
      </c>
      <c r="F1934" s="56">
        <v>29.93</v>
      </c>
      <c r="G1934" s="56">
        <v>0</v>
      </c>
      <c r="H1934" s="56">
        <f>ROUND(F1934*AD1934,2)</f>
        <v>0</v>
      </c>
      <c r="I1934" s="56">
        <f>J1934-H1934</f>
        <v>0</v>
      </c>
      <c r="J1934" s="56">
        <f>ROUND(F1934*G1934,2)</f>
        <v>0</v>
      </c>
      <c r="K1934" s="56">
        <v>2.9999999999999997E-4</v>
      </c>
      <c r="L1934" s="56">
        <f>F1934*K1934</f>
        <v>8.9789999999999991E-3</v>
      </c>
      <c r="M1934" s="57" t="s">
        <v>7</v>
      </c>
      <c r="N1934" s="56">
        <f>IF(M1934="5",I1934,0)</f>
        <v>0</v>
      </c>
      <c r="Y1934" s="56">
        <f>IF(AC1934=0,J1934,0)</f>
        <v>0</v>
      </c>
      <c r="Z1934" s="56">
        <f>IF(AC1934=15,J1934,0)</f>
        <v>0</v>
      </c>
      <c r="AA1934" s="56">
        <f>IF(AC1934=21,J1934,0)</f>
        <v>0</v>
      </c>
      <c r="AC1934" s="58">
        <v>21</v>
      </c>
      <c r="AD1934" s="58">
        <f>G1934*1</f>
        <v>0</v>
      </c>
      <c r="AE1934" s="58">
        <f>G1934*(1-1)</f>
        <v>0</v>
      </c>
      <c r="AL1934" s="58">
        <f>F1934*AD1934</f>
        <v>0</v>
      </c>
      <c r="AM1934" s="58">
        <f>F1934*AE1934</f>
        <v>0</v>
      </c>
      <c r="AN1934" s="59" t="s">
        <v>1619</v>
      </c>
      <c r="AO1934" s="59" t="s">
        <v>1633</v>
      </c>
      <c r="AP1934" s="47" t="s">
        <v>1648</v>
      </c>
    </row>
    <row r="1935" spans="1:42" x14ac:dyDescent="0.2">
      <c r="D1935" s="60" t="s">
        <v>1560</v>
      </c>
      <c r="F1935" s="61">
        <v>29.93</v>
      </c>
    </row>
    <row r="1936" spans="1:42" x14ac:dyDescent="0.2">
      <c r="A1936" s="55" t="s">
        <v>985</v>
      </c>
      <c r="B1936" s="55" t="s">
        <v>1182</v>
      </c>
      <c r="C1936" s="55" t="s">
        <v>1222</v>
      </c>
      <c r="D1936" s="55" t="s">
        <v>1323</v>
      </c>
      <c r="E1936" s="55" t="s">
        <v>1579</v>
      </c>
      <c r="F1936" s="56">
        <v>10.08</v>
      </c>
      <c r="G1936" s="56">
        <v>0</v>
      </c>
      <c r="H1936" s="56">
        <f>ROUND(F1936*AD1936,2)</f>
        <v>0</v>
      </c>
      <c r="I1936" s="56">
        <f>J1936-H1936</f>
        <v>0</v>
      </c>
      <c r="J1936" s="56">
        <f>ROUND(F1936*G1936,2)</f>
        <v>0</v>
      </c>
      <c r="K1936" s="56">
        <v>2.9999999999999997E-4</v>
      </c>
      <c r="L1936" s="56">
        <f>F1936*K1936</f>
        <v>3.0239999999999998E-3</v>
      </c>
      <c r="M1936" s="57" t="s">
        <v>7</v>
      </c>
      <c r="N1936" s="56">
        <f>IF(M1936="5",I1936,0)</f>
        <v>0</v>
      </c>
      <c r="Y1936" s="56">
        <f>IF(AC1936=0,J1936,0)</f>
        <v>0</v>
      </c>
      <c r="Z1936" s="56">
        <f>IF(AC1936=15,J1936,0)</f>
        <v>0</v>
      </c>
      <c r="AA1936" s="56">
        <f>IF(AC1936=21,J1936,0)</f>
        <v>0</v>
      </c>
      <c r="AC1936" s="58">
        <v>21</v>
      </c>
      <c r="AD1936" s="58">
        <f>G1936*1</f>
        <v>0</v>
      </c>
      <c r="AE1936" s="58">
        <f>G1936*(1-1)</f>
        <v>0</v>
      </c>
      <c r="AL1936" s="58">
        <f>F1936*AD1936</f>
        <v>0</v>
      </c>
      <c r="AM1936" s="58">
        <f>F1936*AE1936</f>
        <v>0</v>
      </c>
      <c r="AN1936" s="59" t="s">
        <v>1619</v>
      </c>
      <c r="AO1936" s="59" t="s">
        <v>1633</v>
      </c>
      <c r="AP1936" s="47" t="s">
        <v>1648</v>
      </c>
    </row>
    <row r="1937" spans="1:42" x14ac:dyDescent="0.2">
      <c r="D1937" s="60" t="s">
        <v>1398</v>
      </c>
      <c r="F1937" s="61">
        <v>10.08</v>
      </c>
    </row>
    <row r="1938" spans="1:42" x14ac:dyDescent="0.2">
      <c r="A1938" s="55" t="s">
        <v>986</v>
      </c>
      <c r="B1938" s="55" t="s">
        <v>1182</v>
      </c>
      <c r="C1938" s="55" t="s">
        <v>1223</v>
      </c>
      <c r="D1938" s="55" t="s">
        <v>1325</v>
      </c>
      <c r="E1938" s="55" t="s">
        <v>1575</v>
      </c>
      <c r="F1938" s="56">
        <v>0.66</v>
      </c>
      <c r="G1938" s="56">
        <v>0</v>
      </c>
      <c r="H1938" s="56">
        <f>ROUND(F1938*AD1938,2)</f>
        <v>0</v>
      </c>
      <c r="I1938" s="56">
        <f>J1938-H1938</f>
        <v>0</v>
      </c>
      <c r="J1938" s="56">
        <f>ROUND(F1938*G1938,2)</f>
        <v>0</v>
      </c>
      <c r="K1938" s="56">
        <v>0</v>
      </c>
      <c r="L1938" s="56">
        <f>F1938*K1938</f>
        <v>0</v>
      </c>
      <c r="M1938" s="57" t="s">
        <v>11</v>
      </c>
      <c r="N1938" s="56">
        <f>IF(M1938="5",I1938,0)</f>
        <v>0</v>
      </c>
      <c r="Y1938" s="56">
        <f>IF(AC1938=0,J1938,0)</f>
        <v>0</v>
      </c>
      <c r="Z1938" s="56">
        <f>IF(AC1938=15,J1938,0)</f>
        <v>0</v>
      </c>
      <c r="AA1938" s="56">
        <f>IF(AC1938=21,J1938,0)</f>
        <v>0</v>
      </c>
      <c r="AC1938" s="58">
        <v>21</v>
      </c>
      <c r="AD1938" s="58">
        <f>G1938*0</f>
        <v>0</v>
      </c>
      <c r="AE1938" s="58">
        <f>G1938*(1-0)</f>
        <v>0</v>
      </c>
      <c r="AL1938" s="58">
        <f>F1938*AD1938</f>
        <v>0</v>
      </c>
      <c r="AM1938" s="58">
        <f>F1938*AE1938</f>
        <v>0</v>
      </c>
      <c r="AN1938" s="59" t="s">
        <v>1619</v>
      </c>
      <c r="AO1938" s="59" t="s">
        <v>1633</v>
      </c>
      <c r="AP1938" s="47" t="s">
        <v>1648</v>
      </c>
    </row>
    <row r="1939" spans="1:42" x14ac:dyDescent="0.2">
      <c r="D1939" s="60" t="s">
        <v>1561</v>
      </c>
      <c r="F1939" s="61">
        <v>0.66</v>
      </c>
    </row>
    <row r="1940" spans="1:42" x14ac:dyDescent="0.2">
      <c r="A1940" s="52"/>
      <c r="B1940" s="53" t="s">
        <v>1182</v>
      </c>
      <c r="C1940" s="53" t="s">
        <v>778</v>
      </c>
      <c r="D1940" s="248" t="s">
        <v>1327</v>
      </c>
      <c r="E1940" s="249"/>
      <c r="F1940" s="249"/>
      <c r="G1940" s="249"/>
      <c r="H1940" s="54">
        <f>SUM(H1941:H1943)</f>
        <v>0</v>
      </c>
      <c r="I1940" s="54">
        <f>SUM(I1941:I1943)</f>
        <v>0</v>
      </c>
      <c r="J1940" s="54">
        <f>H1940+I1940</f>
        <v>0</v>
      </c>
      <c r="K1940" s="47"/>
      <c r="L1940" s="54">
        <f>SUM(L1941:L1943)</f>
        <v>1.1612999999999999E-3</v>
      </c>
      <c r="O1940" s="54">
        <f>IF(P1940="PR",J1940,SUM(N1941:N1943))</f>
        <v>0</v>
      </c>
      <c r="P1940" s="47" t="s">
        <v>1602</v>
      </c>
      <c r="Q1940" s="54">
        <f>IF(P1940="HS",H1940,0)</f>
        <v>0</v>
      </c>
      <c r="R1940" s="54">
        <f>IF(P1940="HS",I1940-O1940,0)</f>
        <v>0</v>
      </c>
      <c r="S1940" s="54">
        <f>IF(P1940="PS",H1940,0)</f>
        <v>0</v>
      </c>
      <c r="T1940" s="54">
        <f>IF(P1940="PS",I1940-O1940,0)</f>
        <v>0</v>
      </c>
      <c r="U1940" s="54">
        <f>IF(P1940="MP",H1940,0)</f>
        <v>0</v>
      </c>
      <c r="V1940" s="54">
        <f>IF(P1940="MP",I1940-O1940,0)</f>
        <v>0</v>
      </c>
      <c r="W1940" s="54">
        <f>IF(P1940="OM",H1940,0)</f>
        <v>0</v>
      </c>
      <c r="X1940" s="47" t="s">
        <v>1182</v>
      </c>
      <c r="AH1940" s="54">
        <f>SUM(Y1941:Y1943)</f>
        <v>0</v>
      </c>
      <c r="AI1940" s="54">
        <f>SUM(Z1941:Z1943)</f>
        <v>0</v>
      </c>
      <c r="AJ1940" s="54">
        <f>SUM(AA1941:AA1943)</f>
        <v>0</v>
      </c>
    </row>
    <row r="1941" spans="1:42" x14ac:dyDescent="0.2">
      <c r="A1941" s="55" t="s">
        <v>987</v>
      </c>
      <c r="B1941" s="55" t="s">
        <v>1182</v>
      </c>
      <c r="C1941" s="55" t="s">
        <v>1224</v>
      </c>
      <c r="D1941" s="55" t="s">
        <v>1328</v>
      </c>
      <c r="E1941" s="55" t="s">
        <v>1574</v>
      </c>
      <c r="F1941" s="56">
        <v>5.53</v>
      </c>
      <c r="G1941" s="56">
        <v>0</v>
      </c>
      <c r="H1941" s="56">
        <f>ROUND(F1941*AD1941,2)</f>
        <v>0</v>
      </c>
      <c r="I1941" s="56">
        <f>J1941-H1941</f>
        <v>0</v>
      </c>
      <c r="J1941" s="56">
        <f>ROUND(F1941*G1941,2)</f>
        <v>0</v>
      </c>
      <c r="K1941" s="56">
        <v>6.9999999999999994E-5</v>
      </c>
      <c r="L1941" s="56">
        <f>F1941*K1941</f>
        <v>3.8709999999999998E-4</v>
      </c>
      <c r="M1941" s="57" t="s">
        <v>7</v>
      </c>
      <c r="N1941" s="56">
        <f>IF(M1941="5",I1941,0)</f>
        <v>0</v>
      </c>
      <c r="Y1941" s="56">
        <f>IF(AC1941=0,J1941,0)</f>
        <v>0</v>
      </c>
      <c r="Z1941" s="56">
        <f>IF(AC1941=15,J1941,0)</f>
        <v>0</v>
      </c>
      <c r="AA1941" s="56">
        <f>IF(AC1941=21,J1941,0)</f>
        <v>0</v>
      </c>
      <c r="AC1941" s="58">
        <v>21</v>
      </c>
      <c r="AD1941" s="58">
        <f>G1941*0.30859375</f>
        <v>0</v>
      </c>
      <c r="AE1941" s="58">
        <f>G1941*(1-0.30859375)</f>
        <v>0</v>
      </c>
      <c r="AL1941" s="58">
        <f>F1941*AD1941</f>
        <v>0</v>
      </c>
      <c r="AM1941" s="58">
        <f>F1941*AE1941</f>
        <v>0</v>
      </c>
      <c r="AN1941" s="59" t="s">
        <v>1620</v>
      </c>
      <c r="AO1941" s="59" t="s">
        <v>1633</v>
      </c>
      <c r="AP1941" s="47" t="s">
        <v>1648</v>
      </c>
    </row>
    <row r="1942" spans="1:42" x14ac:dyDescent="0.2">
      <c r="D1942" s="60" t="s">
        <v>1562</v>
      </c>
      <c r="F1942" s="61">
        <v>5.53</v>
      </c>
    </row>
    <row r="1943" spans="1:42" x14ac:dyDescent="0.2">
      <c r="A1943" s="55" t="s">
        <v>988</v>
      </c>
      <c r="B1943" s="55" t="s">
        <v>1182</v>
      </c>
      <c r="C1943" s="55" t="s">
        <v>1225</v>
      </c>
      <c r="D1943" s="55" t="s">
        <v>1728</v>
      </c>
      <c r="E1943" s="55" t="s">
        <v>1574</v>
      </c>
      <c r="F1943" s="56">
        <v>5.53</v>
      </c>
      <c r="G1943" s="56">
        <v>0</v>
      </c>
      <c r="H1943" s="56">
        <f>ROUND(F1943*AD1943,2)</f>
        <v>0</v>
      </c>
      <c r="I1943" s="56">
        <f>J1943-H1943</f>
        <v>0</v>
      </c>
      <c r="J1943" s="56">
        <f>ROUND(F1943*G1943,2)</f>
        <v>0</v>
      </c>
      <c r="K1943" s="56">
        <v>1.3999999999999999E-4</v>
      </c>
      <c r="L1943" s="56">
        <f>F1943*K1943</f>
        <v>7.7419999999999995E-4</v>
      </c>
      <c r="M1943" s="57" t="s">
        <v>7</v>
      </c>
      <c r="N1943" s="56">
        <f>IF(M1943="5",I1943,0)</f>
        <v>0</v>
      </c>
      <c r="Y1943" s="56">
        <f>IF(AC1943=0,J1943,0)</f>
        <v>0</v>
      </c>
      <c r="Z1943" s="56">
        <f>IF(AC1943=15,J1943,0)</f>
        <v>0</v>
      </c>
      <c r="AA1943" s="56">
        <f>IF(AC1943=21,J1943,0)</f>
        <v>0</v>
      </c>
      <c r="AC1943" s="58">
        <v>21</v>
      </c>
      <c r="AD1943" s="58">
        <f>G1943*0.45045871559633</f>
        <v>0</v>
      </c>
      <c r="AE1943" s="58">
        <f>G1943*(1-0.45045871559633)</f>
        <v>0</v>
      </c>
      <c r="AL1943" s="58">
        <f>F1943*AD1943</f>
        <v>0</v>
      </c>
      <c r="AM1943" s="58">
        <f>F1943*AE1943</f>
        <v>0</v>
      </c>
      <c r="AN1943" s="59" t="s">
        <v>1620</v>
      </c>
      <c r="AO1943" s="59" t="s">
        <v>1633</v>
      </c>
      <c r="AP1943" s="47" t="s">
        <v>1648</v>
      </c>
    </row>
    <row r="1944" spans="1:42" x14ac:dyDescent="0.2">
      <c r="D1944" s="60" t="s">
        <v>1562</v>
      </c>
      <c r="F1944" s="61">
        <v>5.53</v>
      </c>
    </row>
    <row r="1945" spans="1:42" x14ac:dyDescent="0.2">
      <c r="A1945" s="52"/>
      <c r="B1945" s="53" t="s">
        <v>1182</v>
      </c>
      <c r="C1945" s="53" t="s">
        <v>99</v>
      </c>
      <c r="D1945" s="248" t="s">
        <v>1330</v>
      </c>
      <c r="E1945" s="249"/>
      <c r="F1945" s="249"/>
      <c r="G1945" s="249"/>
      <c r="H1945" s="54">
        <f>SUM(H1946:H1954)</f>
        <v>0</v>
      </c>
      <c r="I1945" s="54">
        <f>SUM(I1946:I1954)</f>
        <v>0</v>
      </c>
      <c r="J1945" s="54">
        <f>H1945+I1945</f>
        <v>0</v>
      </c>
      <c r="K1945" s="47"/>
      <c r="L1945" s="54">
        <f>SUM(L1946:L1954)</f>
        <v>3.6551199999999999E-2</v>
      </c>
      <c r="O1945" s="54">
        <f>IF(P1945="PR",J1945,SUM(N1946:N1954))</f>
        <v>0</v>
      </c>
      <c r="P1945" s="47" t="s">
        <v>1601</v>
      </c>
      <c r="Q1945" s="54">
        <f>IF(P1945="HS",H1945,0)</f>
        <v>0</v>
      </c>
      <c r="R1945" s="54">
        <f>IF(P1945="HS",I1945-O1945,0)</f>
        <v>0</v>
      </c>
      <c r="S1945" s="54">
        <f>IF(P1945="PS",H1945,0)</f>
        <v>0</v>
      </c>
      <c r="T1945" s="54">
        <f>IF(P1945="PS",I1945-O1945,0)</f>
        <v>0</v>
      </c>
      <c r="U1945" s="54">
        <f>IF(P1945="MP",H1945,0)</f>
        <v>0</v>
      </c>
      <c r="V1945" s="54">
        <f>IF(P1945="MP",I1945-O1945,0)</f>
        <v>0</v>
      </c>
      <c r="W1945" s="54">
        <f>IF(P1945="OM",H1945,0)</f>
        <v>0</v>
      </c>
      <c r="X1945" s="47" t="s">
        <v>1182</v>
      </c>
      <c r="AH1945" s="54">
        <f>SUM(Y1946:Y1954)</f>
        <v>0</v>
      </c>
      <c r="AI1945" s="54">
        <f>SUM(Z1946:Z1954)</f>
        <v>0</v>
      </c>
      <c r="AJ1945" s="54">
        <f>SUM(AA1946:AA1954)</f>
        <v>0</v>
      </c>
    </row>
    <row r="1946" spans="1:42" x14ac:dyDescent="0.2">
      <c r="A1946" s="55" t="s">
        <v>989</v>
      </c>
      <c r="B1946" s="55" t="s">
        <v>1182</v>
      </c>
      <c r="C1946" s="55" t="s">
        <v>1226</v>
      </c>
      <c r="D1946" s="55" t="s">
        <v>1331</v>
      </c>
      <c r="E1946" s="55" t="s">
        <v>1577</v>
      </c>
      <c r="F1946" s="56">
        <v>2</v>
      </c>
      <c r="G1946" s="56">
        <v>0</v>
      </c>
      <c r="H1946" s="56">
        <f>ROUND(F1946*AD1946,2)</f>
        <v>0</v>
      </c>
      <c r="I1946" s="56">
        <f>J1946-H1946</f>
        <v>0</v>
      </c>
      <c r="J1946" s="56">
        <f>ROUND(F1946*G1946,2)</f>
        <v>0</v>
      </c>
      <c r="K1946" s="56">
        <v>0</v>
      </c>
      <c r="L1946" s="56">
        <f>F1946*K1946</f>
        <v>0</v>
      </c>
      <c r="M1946" s="57" t="s">
        <v>7</v>
      </c>
      <c r="N1946" s="56">
        <f>IF(M1946="5",I1946,0)</f>
        <v>0</v>
      </c>
      <c r="Y1946" s="56">
        <f>IF(AC1946=0,J1946,0)</f>
        <v>0</v>
      </c>
      <c r="Z1946" s="56">
        <f>IF(AC1946=15,J1946,0)</f>
        <v>0</v>
      </c>
      <c r="AA1946" s="56">
        <f>IF(AC1946=21,J1946,0)</f>
        <v>0</v>
      </c>
      <c r="AC1946" s="58">
        <v>21</v>
      </c>
      <c r="AD1946" s="58">
        <f>G1946*0.297029702970297</f>
        <v>0</v>
      </c>
      <c r="AE1946" s="58">
        <f>G1946*(1-0.297029702970297)</f>
        <v>0</v>
      </c>
      <c r="AL1946" s="58">
        <f>F1946*AD1946</f>
        <v>0</v>
      </c>
      <c r="AM1946" s="58">
        <f>F1946*AE1946</f>
        <v>0</v>
      </c>
      <c r="AN1946" s="59" t="s">
        <v>1621</v>
      </c>
      <c r="AO1946" s="59" t="s">
        <v>1634</v>
      </c>
      <c r="AP1946" s="47" t="s">
        <v>1648</v>
      </c>
    </row>
    <row r="1947" spans="1:42" x14ac:dyDescent="0.2">
      <c r="D1947" s="60" t="s">
        <v>1380</v>
      </c>
      <c r="F1947" s="61">
        <v>2</v>
      </c>
    </row>
    <row r="1948" spans="1:42" x14ac:dyDescent="0.2">
      <c r="A1948" s="55" t="s">
        <v>990</v>
      </c>
      <c r="B1948" s="55" t="s">
        <v>1182</v>
      </c>
      <c r="C1948" s="55" t="s">
        <v>1227</v>
      </c>
      <c r="D1948" s="55" t="s">
        <v>1705</v>
      </c>
      <c r="E1948" s="55" t="s">
        <v>1577</v>
      </c>
      <c r="F1948" s="56">
        <v>2</v>
      </c>
      <c r="G1948" s="56">
        <v>0</v>
      </c>
      <c r="H1948" s="56">
        <f>ROUND(F1948*AD1948,2)</f>
        <v>0</v>
      </c>
      <c r="I1948" s="56">
        <f>J1948-H1948</f>
        <v>0</v>
      </c>
      <c r="J1948" s="56">
        <f>ROUND(F1948*G1948,2)</f>
        <v>0</v>
      </c>
      <c r="K1948" s="56">
        <v>4.0000000000000002E-4</v>
      </c>
      <c r="L1948" s="56">
        <f>F1948*K1948</f>
        <v>8.0000000000000004E-4</v>
      </c>
      <c r="M1948" s="57" t="s">
        <v>7</v>
      </c>
      <c r="N1948" s="56">
        <f>IF(M1948="5",I1948,0)</f>
        <v>0</v>
      </c>
      <c r="Y1948" s="56">
        <f>IF(AC1948=0,J1948,0)</f>
        <v>0</v>
      </c>
      <c r="Z1948" s="56">
        <f>IF(AC1948=15,J1948,0)</f>
        <v>0</v>
      </c>
      <c r="AA1948" s="56">
        <f>IF(AC1948=21,J1948,0)</f>
        <v>0</v>
      </c>
      <c r="AC1948" s="58">
        <v>21</v>
      </c>
      <c r="AD1948" s="58">
        <f>G1948*1</f>
        <v>0</v>
      </c>
      <c r="AE1948" s="58">
        <f>G1948*(1-1)</f>
        <v>0</v>
      </c>
      <c r="AL1948" s="58">
        <f>F1948*AD1948</f>
        <v>0</v>
      </c>
      <c r="AM1948" s="58">
        <f>F1948*AE1948</f>
        <v>0</v>
      </c>
      <c r="AN1948" s="59" t="s">
        <v>1621</v>
      </c>
      <c r="AO1948" s="59" t="s">
        <v>1634</v>
      </c>
      <c r="AP1948" s="47" t="s">
        <v>1648</v>
      </c>
    </row>
    <row r="1949" spans="1:42" x14ac:dyDescent="0.2">
      <c r="D1949" s="60" t="s">
        <v>1380</v>
      </c>
      <c r="F1949" s="61">
        <v>2</v>
      </c>
    </row>
    <row r="1950" spans="1:42" x14ac:dyDescent="0.2">
      <c r="A1950" s="55" t="s">
        <v>991</v>
      </c>
      <c r="B1950" s="55" t="s">
        <v>1182</v>
      </c>
      <c r="C1950" s="55" t="s">
        <v>1228</v>
      </c>
      <c r="D1950" s="55" t="s">
        <v>1332</v>
      </c>
      <c r="E1950" s="55" t="s">
        <v>1577</v>
      </c>
      <c r="F1950" s="56">
        <v>2</v>
      </c>
      <c r="G1950" s="56">
        <v>0</v>
      </c>
      <c r="H1950" s="56">
        <f>ROUND(F1950*AD1950,2)</f>
        <v>0</v>
      </c>
      <c r="I1950" s="56">
        <f>J1950-H1950</f>
        <v>0</v>
      </c>
      <c r="J1950" s="56">
        <f>ROUND(F1950*G1950,2)</f>
        <v>0</v>
      </c>
      <c r="K1950" s="56">
        <v>2.14E-3</v>
      </c>
      <c r="L1950" s="56">
        <f>F1950*K1950</f>
        <v>4.28E-3</v>
      </c>
      <c r="M1950" s="57" t="s">
        <v>7</v>
      </c>
      <c r="N1950" s="56">
        <f>IF(M1950="5",I1950,0)</f>
        <v>0</v>
      </c>
      <c r="Y1950" s="56">
        <f>IF(AC1950=0,J1950,0)</f>
        <v>0</v>
      </c>
      <c r="Z1950" s="56">
        <f>IF(AC1950=15,J1950,0)</f>
        <v>0</v>
      </c>
      <c r="AA1950" s="56">
        <f>IF(AC1950=21,J1950,0)</f>
        <v>0</v>
      </c>
      <c r="AC1950" s="58">
        <v>21</v>
      </c>
      <c r="AD1950" s="58">
        <f>G1950*0.474254742547426</f>
        <v>0</v>
      </c>
      <c r="AE1950" s="58">
        <f>G1950*(1-0.474254742547426)</f>
        <v>0</v>
      </c>
      <c r="AL1950" s="58">
        <f>F1950*AD1950</f>
        <v>0</v>
      </c>
      <c r="AM1950" s="58">
        <f>F1950*AE1950</f>
        <v>0</v>
      </c>
      <c r="AN1950" s="59" t="s">
        <v>1621</v>
      </c>
      <c r="AO1950" s="59" t="s">
        <v>1634</v>
      </c>
      <c r="AP1950" s="47" t="s">
        <v>1648</v>
      </c>
    </row>
    <row r="1951" spans="1:42" x14ac:dyDescent="0.2">
      <c r="D1951" s="60" t="s">
        <v>1380</v>
      </c>
      <c r="F1951" s="61">
        <v>2</v>
      </c>
    </row>
    <row r="1952" spans="1:42" x14ac:dyDescent="0.2">
      <c r="A1952" s="55" t="s">
        <v>992</v>
      </c>
      <c r="B1952" s="55" t="s">
        <v>1182</v>
      </c>
      <c r="C1952" s="55" t="s">
        <v>1229</v>
      </c>
      <c r="D1952" s="55" t="s">
        <v>1706</v>
      </c>
      <c r="E1952" s="55" t="s">
        <v>1577</v>
      </c>
      <c r="F1952" s="56">
        <v>2</v>
      </c>
      <c r="G1952" s="56">
        <v>0</v>
      </c>
      <c r="H1952" s="56">
        <f>ROUND(F1952*AD1952,2)</f>
        <v>0</v>
      </c>
      <c r="I1952" s="56">
        <f>J1952-H1952</f>
        <v>0</v>
      </c>
      <c r="J1952" s="56">
        <f>ROUND(F1952*G1952,2)</f>
        <v>0</v>
      </c>
      <c r="K1952" s="56">
        <v>1.4999999999999999E-2</v>
      </c>
      <c r="L1952" s="56">
        <f>F1952*K1952</f>
        <v>0.03</v>
      </c>
      <c r="M1952" s="57" t="s">
        <v>7</v>
      </c>
      <c r="N1952" s="56">
        <f>IF(M1952="5",I1952,0)</f>
        <v>0</v>
      </c>
      <c r="Y1952" s="56">
        <f>IF(AC1952=0,J1952,0)</f>
        <v>0</v>
      </c>
      <c r="Z1952" s="56">
        <f>IF(AC1952=15,J1952,0)</f>
        <v>0</v>
      </c>
      <c r="AA1952" s="56">
        <f>IF(AC1952=21,J1952,0)</f>
        <v>0</v>
      </c>
      <c r="AC1952" s="58">
        <v>21</v>
      </c>
      <c r="AD1952" s="58">
        <f>G1952*1</f>
        <v>0</v>
      </c>
      <c r="AE1952" s="58">
        <f>G1952*(1-1)</f>
        <v>0</v>
      </c>
      <c r="AL1952" s="58">
        <f>F1952*AD1952</f>
        <v>0</v>
      </c>
      <c r="AM1952" s="58">
        <f>F1952*AE1952</f>
        <v>0</v>
      </c>
      <c r="AN1952" s="59" t="s">
        <v>1621</v>
      </c>
      <c r="AO1952" s="59" t="s">
        <v>1634</v>
      </c>
      <c r="AP1952" s="47" t="s">
        <v>1648</v>
      </c>
    </row>
    <row r="1953" spans="1:42" x14ac:dyDescent="0.2">
      <c r="D1953" s="60" t="s">
        <v>1380</v>
      </c>
      <c r="F1953" s="61">
        <v>2</v>
      </c>
    </row>
    <row r="1954" spans="1:42" x14ac:dyDescent="0.2">
      <c r="A1954" s="55" t="s">
        <v>993</v>
      </c>
      <c r="B1954" s="55" t="s">
        <v>1182</v>
      </c>
      <c r="C1954" s="55" t="s">
        <v>1230</v>
      </c>
      <c r="D1954" s="55" t="s">
        <v>1333</v>
      </c>
      <c r="E1954" s="55" t="s">
        <v>1574</v>
      </c>
      <c r="F1954" s="56">
        <v>36.78</v>
      </c>
      <c r="G1954" s="56">
        <v>0</v>
      </c>
      <c r="H1954" s="56">
        <f>ROUND(F1954*AD1954,2)</f>
        <v>0</v>
      </c>
      <c r="I1954" s="56">
        <f>J1954-H1954</f>
        <v>0</v>
      </c>
      <c r="J1954" s="56">
        <f>ROUND(F1954*G1954,2)</f>
        <v>0</v>
      </c>
      <c r="K1954" s="56">
        <v>4.0000000000000003E-5</v>
      </c>
      <c r="L1954" s="56">
        <f>F1954*K1954</f>
        <v>1.4712000000000002E-3</v>
      </c>
      <c r="M1954" s="57" t="s">
        <v>7</v>
      </c>
      <c r="N1954" s="56">
        <f>IF(M1954="5",I1954,0)</f>
        <v>0</v>
      </c>
      <c r="Y1954" s="56">
        <f>IF(AC1954=0,J1954,0)</f>
        <v>0</v>
      </c>
      <c r="Z1954" s="56">
        <f>IF(AC1954=15,J1954,0)</f>
        <v>0</v>
      </c>
      <c r="AA1954" s="56">
        <f>IF(AC1954=21,J1954,0)</f>
        <v>0</v>
      </c>
      <c r="AC1954" s="58">
        <v>21</v>
      </c>
      <c r="AD1954" s="58">
        <f>G1954*0.0193808882907133</f>
        <v>0</v>
      </c>
      <c r="AE1954" s="58">
        <f>G1954*(1-0.0193808882907133)</f>
        <v>0</v>
      </c>
      <c r="AL1954" s="58">
        <f>F1954*AD1954</f>
        <v>0</v>
      </c>
      <c r="AM1954" s="58">
        <f>F1954*AE1954</f>
        <v>0</v>
      </c>
      <c r="AN1954" s="59" t="s">
        <v>1621</v>
      </c>
      <c r="AO1954" s="59" t="s">
        <v>1634</v>
      </c>
      <c r="AP1954" s="47" t="s">
        <v>1648</v>
      </c>
    </row>
    <row r="1955" spans="1:42" x14ac:dyDescent="0.2">
      <c r="D1955" s="60" t="s">
        <v>1563</v>
      </c>
      <c r="F1955" s="61">
        <v>36.78</v>
      </c>
    </row>
    <row r="1956" spans="1:42" x14ac:dyDescent="0.2">
      <c r="A1956" s="52"/>
      <c r="B1956" s="53" t="s">
        <v>1182</v>
      </c>
      <c r="C1956" s="53" t="s">
        <v>100</v>
      </c>
      <c r="D1956" s="248" t="s">
        <v>1335</v>
      </c>
      <c r="E1956" s="249"/>
      <c r="F1956" s="249"/>
      <c r="G1956" s="249"/>
      <c r="H1956" s="54">
        <f>SUM(H1957:H1963)</f>
        <v>0</v>
      </c>
      <c r="I1956" s="54">
        <f>SUM(I1957:I1963)</f>
        <v>0</v>
      </c>
      <c r="J1956" s="54">
        <f>H1956+I1956</f>
        <v>0</v>
      </c>
      <c r="K1956" s="47"/>
      <c r="L1956" s="54">
        <f>SUM(L1957:L1963)</f>
        <v>0.14588000000000001</v>
      </c>
      <c r="O1956" s="54">
        <f>IF(P1956="PR",J1956,SUM(N1957:N1963))</f>
        <v>0</v>
      </c>
      <c r="P1956" s="47" t="s">
        <v>1601</v>
      </c>
      <c r="Q1956" s="54">
        <f>IF(P1956="HS",H1956,0)</f>
        <v>0</v>
      </c>
      <c r="R1956" s="54">
        <f>IF(P1956="HS",I1956-O1956,0)</f>
        <v>0</v>
      </c>
      <c r="S1956" s="54">
        <f>IF(P1956="PS",H1956,0)</f>
        <v>0</v>
      </c>
      <c r="T1956" s="54">
        <f>IF(P1956="PS",I1956-O1956,0)</f>
        <v>0</v>
      </c>
      <c r="U1956" s="54">
        <f>IF(P1956="MP",H1956,0)</f>
        <v>0</v>
      </c>
      <c r="V1956" s="54">
        <f>IF(P1956="MP",I1956-O1956,0)</f>
        <v>0</v>
      </c>
      <c r="W1956" s="54">
        <f>IF(P1956="OM",H1956,0)</f>
        <v>0</v>
      </c>
      <c r="X1956" s="47" t="s">
        <v>1182</v>
      </c>
      <c r="AH1956" s="54">
        <f>SUM(Y1957:Y1963)</f>
        <v>0</v>
      </c>
      <c r="AI1956" s="54">
        <f>SUM(Z1957:Z1963)</f>
        <v>0</v>
      </c>
      <c r="AJ1956" s="54">
        <f>SUM(AA1957:AA1963)</f>
        <v>0</v>
      </c>
    </row>
    <row r="1957" spans="1:42" x14ac:dyDescent="0.2">
      <c r="A1957" s="55" t="s">
        <v>994</v>
      </c>
      <c r="B1957" s="55" t="s">
        <v>1182</v>
      </c>
      <c r="C1957" s="55" t="s">
        <v>1231</v>
      </c>
      <c r="D1957" s="55" t="s">
        <v>1336</v>
      </c>
      <c r="E1957" s="55" t="s">
        <v>1577</v>
      </c>
      <c r="F1957" s="56">
        <v>2</v>
      </c>
      <c r="G1957" s="56">
        <v>0</v>
      </c>
      <c r="H1957" s="56">
        <f t="shared" ref="H1957:H1963" si="495">ROUND(F1957*AD1957,2)</f>
        <v>0</v>
      </c>
      <c r="I1957" s="56">
        <f t="shared" ref="I1957:I1963" si="496">J1957-H1957</f>
        <v>0</v>
      </c>
      <c r="J1957" s="56">
        <f t="shared" ref="J1957:J1963" si="497">ROUND(F1957*G1957,2)</f>
        <v>0</v>
      </c>
      <c r="K1957" s="56">
        <v>4.0000000000000002E-4</v>
      </c>
      <c r="L1957" s="56">
        <f t="shared" ref="L1957:L1963" si="498">F1957*K1957</f>
        <v>8.0000000000000004E-4</v>
      </c>
      <c r="M1957" s="57" t="s">
        <v>8</v>
      </c>
      <c r="N1957" s="56">
        <f t="shared" ref="N1957:N1963" si="499">IF(M1957="5",I1957,0)</f>
        <v>0</v>
      </c>
      <c r="Y1957" s="56">
        <f t="shared" ref="Y1957:Y1963" si="500">IF(AC1957=0,J1957,0)</f>
        <v>0</v>
      </c>
      <c r="Z1957" s="56">
        <f t="shared" ref="Z1957:Z1963" si="501">IF(AC1957=15,J1957,0)</f>
        <v>0</v>
      </c>
      <c r="AA1957" s="56">
        <f t="shared" ref="AA1957:AA1963" si="502">IF(AC1957=21,J1957,0)</f>
        <v>0</v>
      </c>
      <c r="AC1957" s="58">
        <v>21</v>
      </c>
      <c r="AD1957" s="58">
        <f t="shared" ref="AD1957:AD1963" si="503">G1957*0</f>
        <v>0</v>
      </c>
      <c r="AE1957" s="58">
        <f t="shared" ref="AE1957:AE1963" si="504">G1957*(1-0)</f>
        <v>0</v>
      </c>
      <c r="AL1957" s="58">
        <f t="shared" ref="AL1957:AL1963" si="505">F1957*AD1957</f>
        <v>0</v>
      </c>
      <c r="AM1957" s="58">
        <f t="shared" ref="AM1957:AM1963" si="506">F1957*AE1957</f>
        <v>0</v>
      </c>
      <c r="AN1957" s="59" t="s">
        <v>1622</v>
      </c>
      <c r="AO1957" s="59" t="s">
        <v>1634</v>
      </c>
      <c r="AP1957" s="47" t="s">
        <v>1648</v>
      </c>
    </row>
    <row r="1958" spans="1:42" x14ac:dyDescent="0.2">
      <c r="A1958" s="55" t="s">
        <v>995</v>
      </c>
      <c r="B1958" s="55" t="s">
        <v>1182</v>
      </c>
      <c r="C1958" s="55" t="s">
        <v>1232</v>
      </c>
      <c r="D1958" s="55" t="s">
        <v>1337</v>
      </c>
      <c r="E1958" s="55" t="s">
        <v>1577</v>
      </c>
      <c r="F1958" s="56">
        <v>2</v>
      </c>
      <c r="G1958" s="56">
        <v>0</v>
      </c>
      <c r="H1958" s="56">
        <f t="shared" si="495"/>
        <v>0</v>
      </c>
      <c r="I1958" s="56">
        <f t="shared" si="496"/>
        <v>0</v>
      </c>
      <c r="J1958" s="56">
        <f t="shared" si="497"/>
        <v>0</v>
      </c>
      <c r="K1958" s="56">
        <v>4.0000000000000002E-4</v>
      </c>
      <c r="L1958" s="56">
        <f t="shared" si="498"/>
        <v>8.0000000000000004E-4</v>
      </c>
      <c r="M1958" s="57" t="s">
        <v>8</v>
      </c>
      <c r="N1958" s="56">
        <f t="shared" si="499"/>
        <v>0</v>
      </c>
      <c r="Y1958" s="56">
        <f t="shared" si="500"/>
        <v>0</v>
      </c>
      <c r="Z1958" s="56">
        <f t="shared" si="501"/>
        <v>0</v>
      </c>
      <c r="AA1958" s="56">
        <f t="shared" si="502"/>
        <v>0</v>
      </c>
      <c r="AC1958" s="58">
        <v>21</v>
      </c>
      <c r="AD1958" s="58">
        <f t="shared" si="503"/>
        <v>0</v>
      </c>
      <c r="AE1958" s="58">
        <f t="shared" si="504"/>
        <v>0</v>
      </c>
      <c r="AL1958" s="58">
        <f t="shared" si="505"/>
        <v>0</v>
      </c>
      <c r="AM1958" s="58">
        <f t="shared" si="506"/>
        <v>0</v>
      </c>
      <c r="AN1958" s="59" t="s">
        <v>1622</v>
      </c>
      <c r="AO1958" s="59" t="s">
        <v>1634</v>
      </c>
      <c r="AP1958" s="47" t="s">
        <v>1648</v>
      </c>
    </row>
    <row r="1959" spans="1:42" x14ac:dyDescent="0.2">
      <c r="A1959" s="55" t="s">
        <v>996</v>
      </c>
      <c r="B1959" s="55" t="s">
        <v>1182</v>
      </c>
      <c r="C1959" s="55" t="s">
        <v>1233</v>
      </c>
      <c r="D1959" s="55" t="s">
        <v>1338</v>
      </c>
      <c r="E1959" s="55" t="s">
        <v>1577</v>
      </c>
      <c r="F1959" s="56">
        <v>2</v>
      </c>
      <c r="G1959" s="56">
        <v>0</v>
      </c>
      <c r="H1959" s="56">
        <f t="shared" si="495"/>
        <v>0</v>
      </c>
      <c r="I1959" s="56">
        <f t="shared" si="496"/>
        <v>0</v>
      </c>
      <c r="J1959" s="56">
        <f t="shared" si="497"/>
        <v>0</v>
      </c>
      <c r="K1959" s="56">
        <v>3.0000000000000001E-3</v>
      </c>
      <c r="L1959" s="56">
        <f t="shared" si="498"/>
        <v>6.0000000000000001E-3</v>
      </c>
      <c r="M1959" s="57" t="s">
        <v>8</v>
      </c>
      <c r="N1959" s="56">
        <f t="shared" si="499"/>
        <v>0</v>
      </c>
      <c r="Y1959" s="56">
        <f t="shared" si="500"/>
        <v>0</v>
      </c>
      <c r="Z1959" s="56">
        <f t="shared" si="501"/>
        <v>0</v>
      </c>
      <c r="AA1959" s="56">
        <f t="shared" si="502"/>
        <v>0</v>
      </c>
      <c r="AC1959" s="58">
        <v>21</v>
      </c>
      <c r="AD1959" s="58">
        <f t="shared" si="503"/>
        <v>0</v>
      </c>
      <c r="AE1959" s="58">
        <f t="shared" si="504"/>
        <v>0</v>
      </c>
      <c r="AL1959" s="58">
        <f t="shared" si="505"/>
        <v>0</v>
      </c>
      <c r="AM1959" s="58">
        <f t="shared" si="506"/>
        <v>0</v>
      </c>
      <c r="AN1959" s="59" t="s">
        <v>1622</v>
      </c>
      <c r="AO1959" s="59" t="s">
        <v>1634</v>
      </c>
      <c r="AP1959" s="47" t="s">
        <v>1648</v>
      </c>
    </row>
    <row r="1960" spans="1:42" x14ac:dyDescent="0.2">
      <c r="A1960" s="55" t="s">
        <v>997</v>
      </c>
      <c r="B1960" s="55" t="s">
        <v>1182</v>
      </c>
      <c r="C1960" s="55" t="s">
        <v>1234</v>
      </c>
      <c r="D1960" s="55" t="s">
        <v>1339</v>
      </c>
      <c r="E1960" s="55" t="s">
        <v>1577</v>
      </c>
      <c r="F1960" s="56">
        <v>2</v>
      </c>
      <c r="G1960" s="56">
        <v>0</v>
      </c>
      <c r="H1960" s="56">
        <f t="shared" si="495"/>
        <v>0</v>
      </c>
      <c r="I1960" s="56">
        <f t="shared" si="496"/>
        <v>0</v>
      </c>
      <c r="J1960" s="56">
        <f t="shared" si="497"/>
        <v>0</v>
      </c>
      <c r="K1960" s="56">
        <v>5.0000000000000001E-4</v>
      </c>
      <c r="L1960" s="56">
        <f t="shared" si="498"/>
        <v>1E-3</v>
      </c>
      <c r="M1960" s="57" t="s">
        <v>8</v>
      </c>
      <c r="N1960" s="56">
        <f t="shared" si="499"/>
        <v>0</v>
      </c>
      <c r="Y1960" s="56">
        <f t="shared" si="500"/>
        <v>0</v>
      </c>
      <c r="Z1960" s="56">
        <f t="shared" si="501"/>
        <v>0</v>
      </c>
      <c r="AA1960" s="56">
        <f t="shared" si="502"/>
        <v>0</v>
      </c>
      <c r="AC1960" s="58">
        <v>21</v>
      </c>
      <c r="AD1960" s="58">
        <f t="shared" si="503"/>
        <v>0</v>
      </c>
      <c r="AE1960" s="58">
        <f t="shared" si="504"/>
        <v>0</v>
      </c>
      <c r="AL1960" s="58">
        <f t="shared" si="505"/>
        <v>0</v>
      </c>
      <c r="AM1960" s="58">
        <f t="shared" si="506"/>
        <v>0</v>
      </c>
      <c r="AN1960" s="59" t="s">
        <v>1622</v>
      </c>
      <c r="AO1960" s="59" t="s">
        <v>1634</v>
      </c>
      <c r="AP1960" s="47" t="s">
        <v>1648</v>
      </c>
    </row>
    <row r="1961" spans="1:42" x14ac:dyDescent="0.2">
      <c r="A1961" s="55" t="s">
        <v>998</v>
      </c>
      <c r="B1961" s="55" t="s">
        <v>1182</v>
      </c>
      <c r="C1961" s="55" t="s">
        <v>1235</v>
      </c>
      <c r="D1961" s="55" t="s">
        <v>1340</v>
      </c>
      <c r="E1961" s="55" t="s">
        <v>1574</v>
      </c>
      <c r="F1961" s="56">
        <v>5.6</v>
      </c>
      <c r="G1961" s="56">
        <v>0</v>
      </c>
      <c r="H1961" s="56">
        <f t="shared" si="495"/>
        <v>0</v>
      </c>
      <c r="I1961" s="56">
        <f t="shared" si="496"/>
        <v>0</v>
      </c>
      <c r="J1961" s="56">
        <f t="shared" si="497"/>
        <v>0</v>
      </c>
      <c r="K1961" s="56">
        <v>0.02</v>
      </c>
      <c r="L1961" s="56">
        <f t="shared" si="498"/>
        <v>0.11199999999999999</v>
      </c>
      <c r="M1961" s="57" t="s">
        <v>7</v>
      </c>
      <c r="N1961" s="56">
        <f t="shared" si="499"/>
        <v>0</v>
      </c>
      <c r="Y1961" s="56">
        <f t="shared" si="500"/>
        <v>0</v>
      </c>
      <c r="Z1961" s="56">
        <f t="shared" si="501"/>
        <v>0</v>
      </c>
      <c r="AA1961" s="56">
        <f t="shared" si="502"/>
        <v>0</v>
      </c>
      <c r="AC1961" s="58">
        <v>21</v>
      </c>
      <c r="AD1961" s="58">
        <f t="shared" si="503"/>
        <v>0</v>
      </c>
      <c r="AE1961" s="58">
        <f t="shared" si="504"/>
        <v>0</v>
      </c>
      <c r="AL1961" s="58">
        <f t="shared" si="505"/>
        <v>0</v>
      </c>
      <c r="AM1961" s="58">
        <f t="shared" si="506"/>
        <v>0</v>
      </c>
      <c r="AN1961" s="59" t="s">
        <v>1622</v>
      </c>
      <c r="AO1961" s="59" t="s">
        <v>1634</v>
      </c>
      <c r="AP1961" s="47" t="s">
        <v>1648</v>
      </c>
    </row>
    <row r="1962" spans="1:42" x14ac:dyDescent="0.2">
      <c r="A1962" s="55" t="s">
        <v>999</v>
      </c>
      <c r="B1962" s="55" t="s">
        <v>1182</v>
      </c>
      <c r="C1962" s="55" t="s">
        <v>1269</v>
      </c>
      <c r="D1962" s="55" t="s">
        <v>1402</v>
      </c>
      <c r="E1962" s="55" t="s">
        <v>1579</v>
      </c>
      <c r="F1962" s="56">
        <v>1.2</v>
      </c>
      <c r="G1962" s="56">
        <v>0</v>
      </c>
      <c r="H1962" s="56">
        <f t="shared" si="495"/>
        <v>0</v>
      </c>
      <c r="I1962" s="56">
        <f t="shared" si="496"/>
        <v>0</v>
      </c>
      <c r="J1962" s="56">
        <f t="shared" si="497"/>
        <v>0</v>
      </c>
      <c r="K1962" s="56">
        <v>9.4000000000000004E-3</v>
      </c>
      <c r="L1962" s="56">
        <f t="shared" si="498"/>
        <v>1.128E-2</v>
      </c>
      <c r="M1962" s="57" t="s">
        <v>8</v>
      </c>
      <c r="N1962" s="56">
        <f t="shared" si="499"/>
        <v>0</v>
      </c>
      <c r="Y1962" s="56">
        <f t="shared" si="500"/>
        <v>0</v>
      </c>
      <c r="Z1962" s="56">
        <f t="shared" si="501"/>
        <v>0</v>
      </c>
      <c r="AA1962" s="56">
        <f t="shared" si="502"/>
        <v>0</v>
      </c>
      <c r="AC1962" s="58">
        <v>21</v>
      </c>
      <c r="AD1962" s="58">
        <f t="shared" si="503"/>
        <v>0</v>
      </c>
      <c r="AE1962" s="58">
        <f t="shared" si="504"/>
        <v>0</v>
      </c>
      <c r="AL1962" s="58">
        <f t="shared" si="505"/>
        <v>0</v>
      </c>
      <c r="AM1962" s="58">
        <f t="shared" si="506"/>
        <v>0</v>
      </c>
      <c r="AN1962" s="59" t="s">
        <v>1622</v>
      </c>
      <c r="AO1962" s="59" t="s">
        <v>1634</v>
      </c>
      <c r="AP1962" s="47" t="s">
        <v>1648</v>
      </c>
    </row>
    <row r="1963" spans="1:42" x14ac:dyDescent="0.2">
      <c r="A1963" s="55" t="s">
        <v>1000</v>
      </c>
      <c r="B1963" s="55" t="s">
        <v>1182</v>
      </c>
      <c r="C1963" s="55" t="s">
        <v>1236</v>
      </c>
      <c r="D1963" s="55" t="s">
        <v>1341</v>
      </c>
      <c r="E1963" s="55" t="s">
        <v>1577</v>
      </c>
      <c r="F1963" s="56">
        <v>2</v>
      </c>
      <c r="G1963" s="56">
        <v>0</v>
      </c>
      <c r="H1963" s="56">
        <f t="shared" si="495"/>
        <v>0</v>
      </c>
      <c r="I1963" s="56">
        <f t="shared" si="496"/>
        <v>0</v>
      </c>
      <c r="J1963" s="56">
        <f t="shared" si="497"/>
        <v>0</v>
      </c>
      <c r="K1963" s="56">
        <v>7.0000000000000001E-3</v>
      </c>
      <c r="L1963" s="56">
        <f t="shared" si="498"/>
        <v>1.4E-2</v>
      </c>
      <c r="M1963" s="57" t="s">
        <v>8</v>
      </c>
      <c r="N1963" s="56">
        <f t="shared" si="499"/>
        <v>0</v>
      </c>
      <c r="Y1963" s="56">
        <f t="shared" si="500"/>
        <v>0</v>
      </c>
      <c r="Z1963" s="56">
        <f t="shared" si="501"/>
        <v>0</v>
      </c>
      <c r="AA1963" s="56">
        <f t="shared" si="502"/>
        <v>0</v>
      </c>
      <c r="AC1963" s="58">
        <v>21</v>
      </c>
      <c r="AD1963" s="58">
        <f t="shared" si="503"/>
        <v>0</v>
      </c>
      <c r="AE1963" s="58">
        <f t="shared" si="504"/>
        <v>0</v>
      </c>
      <c r="AL1963" s="58">
        <f t="shared" si="505"/>
        <v>0</v>
      </c>
      <c r="AM1963" s="58">
        <f t="shared" si="506"/>
        <v>0</v>
      </c>
      <c r="AN1963" s="59" t="s">
        <v>1622</v>
      </c>
      <c r="AO1963" s="59" t="s">
        <v>1634</v>
      </c>
      <c r="AP1963" s="47" t="s">
        <v>1648</v>
      </c>
    </row>
    <row r="1964" spans="1:42" x14ac:dyDescent="0.2">
      <c r="A1964" s="52"/>
      <c r="B1964" s="53" t="s">
        <v>1182</v>
      </c>
      <c r="C1964" s="53" t="s">
        <v>101</v>
      </c>
      <c r="D1964" s="248" t="s">
        <v>1342</v>
      </c>
      <c r="E1964" s="249"/>
      <c r="F1964" s="249"/>
      <c r="G1964" s="249"/>
      <c r="H1964" s="54">
        <f>SUM(H1965:H1971)</f>
        <v>0</v>
      </c>
      <c r="I1964" s="54">
        <f>SUM(I1965:I1971)</f>
        <v>0</v>
      </c>
      <c r="J1964" s="54">
        <f>H1964+I1964</f>
        <v>0</v>
      </c>
      <c r="K1964" s="47"/>
      <c r="L1964" s="54">
        <f>SUM(L1965:L1971)</f>
        <v>1.5736600000000003</v>
      </c>
      <c r="O1964" s="54">
        <f>IF(P1964="PR",J1964,SUM(N1965:N1971))</f>
        <v>0</v>
      </c>
      <c r="P1964" s="47" t="s">
        <v>1601</v>
      </c>
      <c r="Q1964" s="54">
        <f>IF(P1964="HS",H1964,0)</f>
        <v>0</v>
      </c>
      <c r="R1964" s="54">
        <f>IF(P1964="HS",I1964-O1964,0)</f>
        <v>0</v>
      </c>
      <c r="S1964" s="54">
        <f>IF(P1964="PS",H1964,0)</f>
        <v>0</v>
      </c>
      <c r="T1964" s="54">
        <f>IF(P1964="PS",I1964-O1964,0)</f>
        <v>0</v>
      </c>
      <c r="U1964" s="54">
        <f>IF(P1964="MP",H1964,0)</f>
        <v>0</v>
      </c>
      <c r="V1964" s="54">
        <f>IF(P1964="MP",I1964-O1964,0)</f>
        <v>0</v>
      </c>
      <c r="W1964" s="54">
        <f>IF(P1964="OM",H1964,0)</f>
        <v>0</v>
      </c>
      <c r="X1964" s="47" t="s">
        <v>1182</v>
      </c>
      <c r="AH1964" s="54">
        <f>SUM(Y1965:Y1971)</f>
        <v>0</v>
      </c>
      <c r="AI1964" s="54">
        <f>SUM(Z1965:Z1971)</f>
        <v>0</v>
      </c>
      <c r="AJ1964" s="54">
        <f>SUM(AA1965:AA1971)</f>
        <v>0</v>
      </c>
    </row>
    <row r="1965" spans="1:42" x14ac:dyDescent="0.2">
      <c r="A1965" s="55" t="s">
        <v>1001</v>
      </c>
      <c r="B1965" s="55" t="s">
        <v>1182</v>
      </c>
      <c r="C1965" s="55" t="s">
        <v>1270</v>
      </c>
      <c r="D1965" s="55" t="s">
        <v>1403</v>
      </c>
      <c r="E1965" s="55" t="s">
        <v>1579</v>
      </c>
      <c r="F1965" s="56">
        <v>1.2</v>
      </c>
      <c r="G1965" s="56">
        <v>0</v>
      </c>
      <c r="H1965" s="56">
        <f t="shared" ref="H1965:H1971" si="507">ROUND(F1965*AD1965,2)</f>
        <v>0</v>
      </c>
      <c r="I1965" s="56">
        <f t="shared" ref="I1965:I1971" si="508">J1965-H1965</f>
        <v>0</v>
      </c>
      <c r="J1965" s="56">
        <f t="shared" ref="J1965:J1971" si="509">ROUND(F1965*G1965,2)</f>
        <v>0</v>
      </c>
      <c r="K1965" s="56">
        <v>3.9600000000000003E-2</v>
      </c>
      <c r="L1965" s="56">
        <f t="shared" ref="L1965:L1971" si="510">F1965*K1965</f>
        <v>4.752E-2</v>
      </c>
      <c r="M1965" s="57" t="s">
        <v>7</v>
      </c>
      <c r="N1965" s="56">
        <f t="shared" ref="N1965:N1971" si="511">IF(M1965="5",I1965,0)</f>
        <v>0</v>
      </c>
      <c r="Y1965" s="56">
        <f t="shared" ref="Y1965:Y1971" si="512">IF(AC1965=0,J1965,0)</f>
        <v>0</v>
      </c>
      <c r="Z1965" s="56">
        <f t="shared" ref="Z1965:Z1971" si="513">IF(AC1965=15,J1965,0)</f>
        <v>0</v>
      </c>
      <c r="AA1965" s="56">
        <f t="shared" ref="AA1965:AA1971" si="514">IF(AC1965=21,J1965,0)</f>
        <v>0</v>
      </c>
      <c r="AC1965" s="58">
        <v>21</v>
      </c>
      <c r="AD1965" s="58">
        <f t="shared" ref="AD1965:AD1971" si="515">G1965*0</f>
        <v>0</v>
      </c>
      <c r="AE1965" s="58">
        <f t="shared" ref="AE1965:AE1971" si="516">G1965*(1-0)</f>
        <v>0</v>
      </c>
      <c r="AL1965" s="58">
        <f t="shared" ref="AL1965:AL1971" si="517">F1965*AD1965</f>
        <v>0</v>
      </c>
      <c r="AM1965" s="58">
        <f t="shared" ref="AM1965:AM1971" si="518">F1965*AE1965</f>
        <v>0</v>
      </c>
      <c r="AN1965" s="59" t="s">
        <v>1623</v>
      </c>
      <c r="AO1965" s="59" t="s">
        <v>1634</v>
      </c>
      <c r="AP1965" s="47" t="s">
        <v>1648</v>
      </c>
    </row>
    <row r="1966" spans="1:42" x14ac:dyDescent="0.2">
      <c r="A1966" s="55" t="s">
        <v>1002</v>
      </c>
      <c r="B1966" s="55" t="s">
        <v>1182</v>
      </c>
      <c r="C1966" s="55" t="s">
        <v>1271</v>
      </c>
      <c r="D1966" s="55" t="s">
        <v>1404</v>
      </c>
      <c r="E1966" s="55" t="s">
        <v>1577</v>
      </c>
      <c r="F1966" s="56">
        <v>1</v>
      </c>
      <c r="G1966" s="56">
        <v>0</v>
      </c>
      <c r="H1966" s="56">
        <f t="shared" si="507"/>
        <v>0</v>
      </c>
      <c r="I1966" s="56">
        <f t="shared" si="508"/>
        <v>0</v>
      </c>
      <c r="J1966" s="56">
        <f t="shared" si="509"/>
        <v>0</v>
      </c>
      <c r="K1966" s="56">
        <v>5.1999999999999995E-4</v>
      </c>
      <c r="L1966" s="56">
        <f t="shared" si="510"/>
        <v>5.1999999999999995E-4</v>
      </c>
      <c r="M1966" s="57" t="s">
        <v>7</v>
      </c>
      <c r="N1966" s="56">
        <f t="shared" si="511"/>
        <v>0</v>
      </c>
      <c r="Y1966" s="56">
        <f t="shared" si="512"/>
        <v>0</v>
      </c>
      <c r="Z1966" s="56">
        <f t="shared" si="513"/>
        <v>0</v>
      </c>
      <c r="AA1966" s="56">
        <f t="shared" si="514"/>
        <v>0</v>
      </c>
      <c r="AC1966" s="58">
        <v>21</v>
      </c>
      <c r="AD1966" s="58">
        <f t="shared" si="515"/>
        <v>0</v>
      </c>
      <c r="AE1966" s="58">
        <f t="shared" si="516"/>
        <v>0</v>
      </c>
      <c r="AL1966" s="58">
        <f t="shared" si="517"/>
        <v>0</v>
      </c>
      <c r="AM1966" s="58">
        <f t="shared" si="518"/>
        <v>0</v>
      </c>
      <c r="AN1966" s="59" t="s">
        <v>1623</v>
      </c>
      <c r="AO1966" s="59" t="s">
        <v>1634</v>
      </c>
      <c r="AP1966" s="47" t="s">
        <v>1648</v>
      </c>
    </row>
    <row r="1967" spans="1:42" x14ac:dyDescent="0.2">
      <c r="A1967" s="55" t="s">
        <v>1003</v>
      </c>
      <c r="B1967" s="55" t="s">
        <v>1182</v>
      </c>
      <c r="C1967" s="55" t="s">
        <v>1237</v>
      </c>
      <c r="D1967" s="55" t="s">
        <v>1343</v>
      </c>
      <c r="E1967" s="55" t="s">
        <v>1577</v>
      </c>
      <c r="F1967" s="56">
        <v>1</v>
      </c>
      <c r="G1967" s="56">
        <v>0</v>
      </c>
      <c r="H1967" s="56">
        <f t="shared" si="507"/>
        <v>0</v>
      </c>
      <c r="I1967" s="56">
        <f t="shared" si="508"/>
        <v>0</v>
      </c>
      <c r="J1967" s="56">
        <f t="shared" si="509"/>
        <v>0</v>
      </c>
      <c r="K1967" s="56">
        <v>1.933E-2</v>
      </c>
      <c r="L1967" s="56">
        <f t="shared" si="510"/>
        <v>1.933E-2</v>
      </c>
      <c r="M1967" s="57" t="s">
        <v>7</v>
      </c>
      <c r="N1967" s="56">
        <f t="shared" si="511"/>
        <v>0</v>
      </c>
      <c r="Y1967" s="56">
        <f t="shared" si="512"/>
        <v>0</v>
      </c>
      <c r="Z1967" s="56">
        <f t="shared" si="513"/>
        <v>0</v>
      </c>
      <c r="AA1967" s="56">
        <f t="shared" si="514"/>
        <v>0</v>
      </c>
      <c r="AC1967" s="58">
        <v>21</v>
      </c>
      <c r="AD1967" s="58">
        <f t="shared" si="515"/>
        <v>0</v>
      </c>
      <c r="AE1967" s="58">
        <f t="shared" si="516"/>
        <v>0</v>
      </c>
      <c r="AL1967" s="58">
        <f t="shared" si="517"/>
        <v>0</v>
      </c>
      <c r="AM1967" s="58">
        <f t="shared" si="518"/>
        <v>0</v>
      </c>
      <c r="AN1967" s="59" t="s">
        <v>1623</v>
      </c>
      <c r="AO1967" s="59" t="s">
        <v>1634</v>
      </c>
      <c r="AP1967" s="47" t="s">
        <v>1648</v>
      </c>
    </row>
    <row r="1968" spans="1:42" x14ac:dyDescent="0.2">
      <c r="A1968" s="55" t="s">
        <v>1004</v>
      </c>
      <c r="B1968" s="55" t="s">
        <v>1182</v>
      </c>
      <c r="C1968" s="55" t="s">
        <v>1242</v>
      </c>
      <c r="D1968" s="55" t="s">
        <v>1405</v>
      </c>
      <c r="E1968" s="55" t="s">
        <v>1577</v>
      </c>
      <c r="F1968" s="56">
        <v>1</v>
      </c>
      <c r="G1968" s="56">
        <v>0</v>
      </c>
      <c r="H1968" s="56">
        <f t="shared" si="507"/>
        <v>0</v>
      </c>
      <c r="I1968" s="56">
        <f t="shared" si="508"/>
        <v>0</v>
      </c>
      <c r="J1968" s="56">
        <f t="shared" si="509"/>
        <v>0</v>
      </c>
      <c r="K1968" s="56">
        <v>2.2499999999999998E-3</v>
      </c>
      <c r="L1968" s="56">
        <f t="shared" si="510"/>
        <v>2.2499999999999998E-3</v>
      </c>
      <c r="M1968" s="57" t="s">
        <v>7</v>
      </c>
      <c r="N1968" s="56">
        <f t="shared" si="511"/>
        <v>0</v>
      </c>
      <c r="Y1968" s="56">
        <f t="shared" si="512"/>
        <v>0</v>
      </c>
      <c r="Z1968" s="56">
        <f t="shared" si="513"/>
        <v>0</v>
      </c>
      <c r="AA1968" s="56">
        <f t="shared" si="514"/>
        <v>0</v>
      </c>
      <c r="AC1968" s="58">
        <v>21</v>
      </c>
      <c r="AD1968" s="58">
        <f t="shared" si="515"/>
        <v>0</v>
      </c>
      <c r="AE1968" s="58">
        <f t="shared" si="516"/>
        <v>0</v>
      </c>
      <c r="AL1968" s="58">
        <f t="shared" si="517"/>
        <v>0</v>
      </c>
      <c r="AM1968" s="58">
        <f t="shared" si="518"/>
        <v>0</v>
      </c>
      <c r="AN1968" s="59" t="s">
        <v>1623</v>
      </c>
      <c r="AO1968" s="59" t="s">
        <v>1634</v>
      </c>
      <c r="AP1968" s="47" t="s">
        <v>1648</v>
      </c>
    </row>
    <row r="1969" spans="1:42" x14ac:dyDescent="0.2">
      <c r="A1969" s="55" t="s">
        <v>1005</v>
      </c>
      <c r="B1969" s="55" t="s">
        <v>1182</v>
      </c>
      <c r="C1969" s="55" t="s">
        <v>1238</v>
      </c>
      <c r="D1969" s="55" t="s">
        <v>1344</v>
      </c>
      <c r="E1969" s="55" t="s">
        <v>1577</v>
      </c>
      <c r="F1969" s="56">
        <v>2</v>
      </c>
      <c r="G1969" s="56">
        <v>0</v>
      </c>
      <c r="H1969" s="56">
        <f t="shared" si="507"/>
        <v>0</v>
      </c>
      <c r="I1969" s="56">
        <f t="shared" si="508"/>
        <v>0</v>
      </c>
      <c r="J1969" s="56">
        <f t="shared" si="509"/>
        <v>0</v>
      </c>
      <c r="K1969" s="56">
        <v>1.56E-3</v>
      </c>
      <c r="L1969" s="56">
        <f t="shared" si="510"/>
        <v>3.1199999999999999E-3</v>
      </c>
      <c r="M1969" s="57" t="s">
        <v>7</v>
      </c>
      <c r="N1969" s="56">
        <f t="shared" si="511"/>
        <v>0</v>
      </c>
      <c r="Y1969" s="56">
        <f t="shared" si="512"/>
        <v>0</v>
      </c>
      <c r="Z1969" s="56">
        <f t="shared" si="513"/>
        <v>0</v>
      </c>
      <c r="AA1969" s="56">
        <f t="shared" si="514"/>
        <v>0</v>
      </c>
      <c r="AC1969" s="58">
        <v>21</v>
      </c>
      <c r="AD1969" s="58">
        <f t="shared" si="515"/>
        <v>0</v>
      </c>
      <c r="AE1969" s="58">
        <f t="shared" si="516"/>
        <v>0</v>
      </c>
      <c r="AL1969" s="58">
        <f t="shared" si="517"/>
        <v>0</v>
      </c>
      <c r="AM1969" s="58">
        <f t="shared" si="518"/>
        <v>0</v>
      </c>
      <c r="AN1969" s="59" t="s">
        <v>1623</v>
      </c>
      <c r="AO1969" s="59" t="s">
        <v>1634</v>
      </c>
      <c r="AP1969" s="47" t="s">
        <v>1648</v>
      </c>
    </row>
    <row r="1970" spans="1:42" x14ac:dyDescent="0.2">
      <c r="A1970" s="55" t="s">
        <v>1006</v>
      </c>
      <c r="B1970" s="55" t="s">
        <v>1182</v>
      </c>
      <c r="C1970" s="55" t="s">
        <v>1239</v>
      </c>
      <c r="D1970" s="55" t="s">
        <v>1345</v>
      </c>
      <c r="E1970" s="55" t="s">
        <v>1577</v>
      </c>
      <c r="F1970" s="56">
        <v>2</v>
      </c>
      <c r="G1970" s="56">
        <v>0</v>
      </c>
      <c r="H1970" s="56">
        <f t="shared" si="507"/>
        <v>0</v>
      </c>
      <c r="I1970" s="56">
        <f t="shared" si="508"/>
        <v>0</v>
      </c>
      <c r="J1970" s="56">
        <f t="shared" si="509"/>
        <v>0</v>
      </c>
      <c r="K1970" s="56">
        <v>1.9460000000000002E-2</v>
      </c>
      <c r="L1970" s="56">
        <f t="shared" si="510"/>
        <v>3.8920000000000003E-2</v>
      </c>
      <c r="M1970" s="57" t="s">
        <v>7</v>
      </c>
      <c r="N1970" s="56">
        <f t="shared" si="511"/>
        <v>0</v>
      </c>
      <c r="Y1970" s="56">
        <f t="shared" si="512"/>
        <v>0</v>
      </c>
      <c r="Z1970" s="56">
        <f t="shared" si="513"/>
        <v>0</v>
      </c>
      <c r="AA1970" s="56">
        <f t="shared" si="514"/>
        <v>0</v>
      </c>
      <c r="AC1970" s="58">
        <v>21</v>
      </c>
      <c r="AD1970" s="58">
        <f t="shared" si="515"/>
        <v>0</v>
      </c>
      <c r="AE1970" s="58">
        <f t="shared" si="516"/>
        <v>0</v>
      </c>
      <c r="AL1970" s="58">
        <f t="shared" si="517"/>
        <v>0</v>
      </c>
      <c r="AM1970" s="58">
        <f t="shared" si="518"/>
        <v>0</v>
      </c>
      <c r="AN1970" s="59" t="s">
        <v>1623</v>
      </c>
      <c r="AO1970" s="59" t="s">
        <v>1634</v>
      </c>
      <c r="AP1970" s="47" t="s">
        <v>1648</v>
      </c>
    </row>
    <row r="1971" spans="1:42" x14ac:dyDescent="0.2">
      <c r="A1971" s="55" t="s">
        <v>1007</v>
      </c>
      <c r="B1971" s="55" t="s">
        <v>1182</v>
      </c>
      <c r="C1971" s="55" t="s">
        <v>1240</v>
      </c>
      <c r="D1971" s="55" t="s">
        <v>1346</v>
      </c>
      <c r="E1971" s="55" t="s">
        <v>1574</v>
      </c>
      <c r="F1971" s="56">
        <v>21.5</v>
      </c>
      <c r="G1971" s="56">
        <v>0</v>
      </c>
      <c r="H1971" s="56">
        <f t="shared" si="507"/>
        <v>0</v>
      </c>
      <c r="I1971" s="56">
        <f t="shared" si="508"/>
        <v>0</v>
      </c>
      <c r="J1971" s="56">
        <f t="shared" si="509"/>
        <v>0</v>
      </c>
      <c r="K1971" s="56">
        <v>6.8000000000000005E-2</v>
      </c>
      <c r="L1971" s="56">
        <f t="shared" si="510"/>
        <v>1.4620000000000002</v>
      </c>
      <c r="M1971" s="57" t="s">
        <v>7</v>
      </c>
      <c r="N1971" s="56">
        <f t="shared" si="511"/>
        <v>0</v>
      </c>
      <c r="Y1971" s="56">
        <f t="shared" si="512"/>
        <v>0</v>
      </c>
      <c r="Z1971" s="56">
        <f t="shared" si="513"/>
        <v>0</v>
      </c>
      <c r="AA1971" s="56">
        <f t="shared" si="514"/>
        <v>0</v>
      </c>
      <c r="AC1971" s="58">
        <v>21</v>
      </c>
      <c r="AD1971" s="58">
        <f t="shared" si="515"/>
        <v>0</v>
      </c>
      <c r="AE1971" s="58">
        <f t="shared" si="516"/>
        <v>0</v>
      </c>
      <c r="AL1971" s="58">
        <f t="shared" si="517"/>
        <v>0</v>
      </c>
      <c r="AM1971" s="58">
        <f t="shared" si="518"/>
        <v>0</v>
      </c>
      <c r="AN1971" s="59" t="s">
        <v>1623</v>
      </c>
      <c r="AO1971" s="59" t="s">
        <v>1634</v>
      </c>
      <c r="AP1971" s="47" t="s">
        <v>1648</v>
      </c>
    </row>
    <row r="1972" spans="1:42" x14ac:dyDescent="0.2">
      <c r="A1972" s="52"/>
      <c r="B1972" s="53" t="s">
        <v>1182</v>
      </c>
      <c r="C1972" s="53" t="s">
        <v>1243</v>
      </c>
      <c r="D1972" s="248" t="s">
        <v>1349</v>
      </c>
      <c r="E1972" s="249"/>
      <c r="F1972" s="249"/>
      <c r="G1972" s="249"/>
      <c r="H1972" s="54">
        <f>SUM(H1973:H1973)</f>
        <v>0</v>
      </c>
      <c r="I1972" s="54">
        <f>SUM(I1973:I1973)</f>
        <v>0</v>
      </c>
      <c r="J1972" s="54">
        <f>H1972+I1972</f>
        <v>0</v>
      </c>
      <c r="K1972" s="47"/>
      <c r="L1972" s="54">
        <f>SUM(L1973:L1973)</f>
        <v>0</v>
      </c>
      <c r="O1972" s="54">
        <f>IF(P1972="PR",J1972,SUM(N1973:N1973))</f>
        <v>0</v>
      </c>
      <c r="P1972" s="47" t="s">
        <v>1603</v>
      </c>
      <c r="Q1972" s="54">
        <f>IF(P1972="HS",H1972,0)</f>
        <v>0</v>
      </c>
      <c r="R1972" s="54">
        <f>IF(P1972="HS",I1972-O1972,0)</f>
        <v>0</v>
      </c>
      <c r="S1972" s="54">
        <f>IF(P1972="PS",H1972,0)</f>
        <v>0</v>
      </c>
      <c r="T1972" s="54">
        <f>IF(P1972="PS",I1972-O1972,0)</f>
        <v>0</v>
      </c>
      <c r="U1972" s="54">
        <f>IF(P1972="MP",H1972,0)</f>
        <v>0</v>
      </c>
      <c r="V1972" s="54">
        <f>IF(P1972="MP",I1972-O1972,0)</f>
        <v>0</v>
      </c>
      <c r="W1972" s="54">
        <f>IF(P1972="OM",H1972,0)</f>
        <v>0</v>
      </c>
      <c r="X1972" s="47" t="s">
        <v>1182</v>
      </c>
      <c r="AH1972" s="54">
        <f>SUM(Y1973:Y1973)</f>
        <v>0</v>
      </c>
      <c r="AI1972" s="54">
        <f>SUM(Z1973:Z1973)</f>
        <v>0</v>
      </c>
      <c r="AJ1972" s="54">
        <f>SUM(AA1973:AA1973)</f>
        <v>0</v>
      </c>
    </row>
    <row r="1973" spans="1:42" x14ac:dyDescent="0.2">
      <c r="A1973" s="55" t="s">
        <v>1008</v>
      </c>
      <c r="B1973" s="55" t="s">
        <v>1182</v>
      </c>
      <c r="C1973" s="55" t="s">
        <v>1244</v>
      </c>
      <c r="D1973" s="55" t="s">
        <v>1350</v>
      </c>
      <c r="E1973" s="55" t="s">
        <v>1575</v>
      </c>
      <c r="F1973" s="56">
        <v>0.55000000000000004</v>
      </c>
      <c r="G1973" s="56">
        <v>0</v>
      </c>
      <c r="H1973" s="56">
        <f>ROUND(F1973*AD1973,2)</f>
        <v>0</v>
      </c>
      <c r="I1973" s="56">
        <f>J1973-H1973</f>
        <v>0</v>
      </c>
      <c r="J1973" s="56">
        <f>ROUND(F1973*G1973,2)</f>
        <v>0</v>
      </c>
      <c r="K1973" s="56">
        <v>0</v>
      </c>
      <c r="L1973" s="56">
        <f>F1973*K1973</f>
        <v>0</v>
      </c>
      <c r="M1973" s="57" t="s">
        <v>11</v>
      </c>
      <c r="N1973" s="56">
        <f>IF(M1973="5",I1973,0)</f>
        <v>0</v>
      </c>
      <c r="Y1973" s="56">
        <f>IF(AC1973=0,J1973,0)</f>
        <v>0</v>
      </c>
      <c r="Z1973" s="56">
        <f>IF(AC1973=15,J1973,0)</f>
        <v>0</v>
      </c>
      <c r="AA1973" s="56">
        <f>IF(AC1973=21,J1973,0)</f>
        <v>0</v>
      </c>
      <c r="AC1973" s="58">
        <v>21</v>
      </c>
      <c r="AD1973" s="58">
        <f>G1973*0</f>
        <v>0</v>
      </c>
      <c r="AE1973" s="58">
        <f>G1973*(1-0)</f>
        <v>0</v>
      </c>
      <c r="AL1973" s="58">
        <f>F1973*AD1973</f>
        <v>0</v>
      </c>
      <c r="AM1973" s="58">
        <f>F1973*AE1973</f>
        <v>0</v>
      </c>
      <c r="AN1973" s="59" t="s">
        <v>1624</v>
      </c>
      <c r="AO1973" s="59" t="s">
        <v>1634</v>
      </c>
      <c r="AP1973" s="47" t="s">
        <v>1648</v>
      </c>
    </row>
    <row r="1974" spans="1:42" x14ac:dyDescent="0.2">
      <c r="D1974" s="60" t="s">
        <v>1507</v>
      </c>
      <c r="F1974" s="61">
        <v>0.55000000000000004</v>
      </c>
    </row>
    <row r="1975" spans="1:42" x14ac:dyDescent="0.2">
      <c r="A1975" s="52"/>
      <c r="B1975" s="53" t="s">
        <v>1182</v>
      </c>
      <c r="C1975" s="53" t="s">
        <v>1245</v>
      </c>
      <c r="D1975" s="248" t="s">
        <v>1352</v>
      </c>
      <c r="E1975" s="249"/>
      <c r="F1975" s="249"/>
      <c r="G1975" s="249"/>
      <c r="H1975" s="54">
        <f>SUM(H1976:H1976)</f>
        <v>0</v>
      </c>
      <c r="I1975" s="54">
        <f>SUM(I1976:I1976)</f>
        <v>0</v>
      </c>
      <c r="J1975" s="54">
        <f>H1975+I1975</f>
        <v>0</v>
      </c>
      <c r="K1975" s="47"/>
      <c r="L1975" s="54">
        <f>SUM(L1976:L1976)</f>
        <v>0</v>
      </c>
      <c r="O1975" s="54">
        <f>IF(P1975="PR",J1975,SUM(N1976:N1976))</f>
        <v>0</v>
      </c>
      <c r="P1975" s="47" t="s">
        <v>1604</v>
      </c>
      <c r="Q1975" s="54">
        <f>IF(P1975="HS",H1975,0)</f>
        <v>0</v>
      </c>
      <c r="R1975" s="54">
        <f>IF(P1975="HS",I1975-O1975,0)</f>
        <v>0</v>
      </c>
      <c r="S1975" s="54">
        <f>IF(P1975="PS",H1975,0)</f>
        <v>0</v>
      </c>
      <c r="T1975" s="54">
        <f>IF(P1975="PS",I1975-O1975,0)</f>
        <v>0</v>
      </c>
      <c r="U1975" s="54">
        <f>IF(P1975="MP",H1975,0)</f>
        <v>0</v>
      </c>
      <c r="V1975" s="54">
        <f>IF(P1975="MP",I1975-O1975,0)</f>
        <v>0</v>
      </c>
      <c r="W1975" s="54">
        <f>IF(P1975="OM",H1975,0)</f>
        <v>0</v>
      </c>
      <c r="X1975" s="47" t="s">
        <v>1182</v>
      </c>
      <c r="AH1975" s="54">
        <f>SUM(Y1976:Y1976)</f>
        <v>0</v>
      </c>
      <c r="AI1975" s="54">
        <f>SUM(Z1976:Z1976)</f>
        <v>0</v>
      </c>
      <c r="AJ1975" s="54">
        <f>SUM(AA1976:AA1976)</f>
        <v>0</v>
      </c>
    </row>
    <row r="1976" spans="1:42" x14ac:dyDescent="0.2">
      <c r="A1976" s="55" t="s">
        <v>1009</v>
      </c>
      <c r="B1976" s="55" t="s">
        <v>1182</v>
      </c>
      <c r="C1976" s="55"/>
      <c r="D1976" s="55" t="s">
        <v>1352</v>
      </c>
      <c r="E1976" s="55"/>
      <c r="F1976" s="56">
        <v>1</v>
      </c>
      <c r="G1976" s="56">
        <v>0</v>
      </c>
      <c r="H1976" s="56">
        <f>ROUND(F1976*AD1976,2)</f>
        <v>0</v>
      </c>
      <c r="I1976" s="56">
        <f>J1976-H1976</f>
        <v>0</v>
      </c>
      <c r="J1976" s="56">
        <f>ROUND(F1976*G1976,2)</f>
        <v>0</v>
      </c>
      <c r="K1976" s="56">
        <v>0</v>
      </c>
      <c r="L1976" s="56">
        <f>F1976*K1976</f>
        <v>0</v>
      </c>
      <c r="M1976" s="57" t="s">
        <v>8</v>
      </c>
      <c r="N1976" s="56">
        <f>IF(M1976="5",I1976,0)</f>
        <v>0</v>
      </c>
      <c r="Y1976" s="56">
        <f>IF(AC1976=0,J1976,0)</f>
        <v>0</v>
      </c>
      <c r="Z1976" s="56">
        <f>IF(AC1976=15,J1976,0)</f>
        <v>0</v>
      </c>
      <c r="AA1976" s="56">
        <f>IF(AC1976=21,J1976,0)</f>
        <v>0</v>
      </c>
      <c r="AC1976" s="58">
        <v>21</v>
      </c>
      <c r="AD1976" s="58">
        <f>G1976*0</f>
        <v>0</v>
      </c>
      <c r="AE1976" s="58">
        <f>G1976*(1-0)</f>
        <v>0</v>
      </c>
      <c r="AL1976" s="58">
        <f>F1976*AD1976</f>
        <v>0</v>
      </c>
      <c r="AM1976" s="58">
        <f>F1976*AE1976</f>
        <v>0</v>
      </c>
      <c r="AN1976" s="59" t="s">
        <v>1625</v>
      </c>
      <c r="AO1976" s="59" t="s">
        <v>1634</v>
      </c>
      <c r="AP1976" s="47" t="s">
        <v>1648</v>
      </c>
    </row>
    <row r="1977" spans="1:42" x14ac:dyDescent="0.2">
      <c r="A1977" s="52"/>
      <c r="B1977" s="53" t="s">
        <v>1182</v>
      </c>
      <c r="C1977" s="53" t="s">
        <v>1246</v>
      </c>
      <c r="D1977" s="248" t="s">
        <v>1353</v>
      </c>
      <c r="E1977" s="249"/>
      <c r="F1977" s="249"/>
      <c r="G1977" s="249"/>
      <c r="H1977" s="54">
        <f>SUM(H1978:H1983)</f>
        <v>0</v>
      </c>
      <c r="I1977" s="54">
        <f>SUM(I1978:I1983)</f>
        <v>0</v>
      </c>
      <c r="J1977" s="54">
        <f>H1977+I1977</f>
        <v>0</v>
      </c>
      <c r="K1977" s="47"/>
      <c r="L1977" s="54">
        <f>SUM(L1978:L1983)</f>
        <v>0</v>
      </c>
      <c r="O1977" s="54">
        <f>IF(P1977="PR",J1977,SUM(N1978:N1983))</f>
        <v>0</v>
      </c>
      <c r="P1977" s="47" t="s">
        <v>1603</v>
      </c>
      <c r="Q1977" s="54">
        <f>IF(P1977="HS",H1977,0)</f>
        <v>0</v>
      </c>
      <c r="R1977" s="54">
        <f>IF(P1977="HS",I1977-O1977,0)</f>
        <v>0</v>
      </c>
      <c r="S1977" s="54">
        <f>IF(P1977="PS",H1977,0)</f>
        <v>0</v>
      </c>
      <c r="T1977" s="54">
        <f>IF(P1977="PS",I1977-O1977,0)</f>
        <v>0</v>
      </c>
      <c r="U1977" s="54">
        <f>IF(P1977="MP",H1977,0)</f>
        <v>0</v>
      </c>
      <c r="V1977" s="54">
        <f>IF(P1977="MP",I1977-O1977,0)</f>
        <v>0</v>
      </c>
      <c r="W1977" s="54">
        <f>IF(P1977="OM",H1977,0)</f>
        <v>0</v>
      </c>
      <c r="X1977" s="47" t="s">
        <v>1182</v>
      </c>
      <c r="AH1977" s="54">
        <f>SUM(Y1978:Y1983)</f>
        <v>0</v>
      </c>
      <c r="AI1977" s="54">
        <f>SUM(Z1978:Z1983)</f>
        <v>0</v>
      </c>
      <c r="AJ1977" s="54">
        <f>SUM(AA1978:AA1983)</f>
        <v>0</v>
      </c>
    </row>
    <row r="1978" spans="1:42" x14ac:dyDescent="0.2">
      <c r="A1978" s="55" t="s">
        <v>1010</v>
      </c>
      <c r="B1978" s="55" t="s">
        <v>1182</v>
      </c>
      <c r="C1978" s="55" t="s">
        <v>1247</v>
      </c>
      <c r="D1978" s="55" t="s">
        <v>1354</v>
      </c>
      <c r="E1978" s="55" t="s">
        <v>1575</v>
      </c>
      <c r="F1978" s="56">
        <v>1.72</v>
      </c>
      <c r="G1978" s="56">
        <v>0</v>
      </c>
      <c r="H1978" s="56">
        <f t="shared" ref="H1978:H1983" si="519">ROUND(F1978*AD1978,2)</f>
        <v>0</v>
      </c>
      <c r="I1978" s="56">
        <f t="shared" ref="I1978:I1983" si="520">J1978-H1978</f>
        <v>0</v>
      </c>
      <c r="J1978" s="56">
        <f t="shared" ref="J1978:J1983" si="521">ROUND(F1978*G1978,2)</f>
        <v>0</v>
      </c>
      <c r="K1978" s="56">
        <v>0</v>
      </c>
      <c r="L1978" s="56">
        <f t="shared" ref="L1978:L1983" si="522">F1978*K1978</f>
        <v>0</v>
      </c>
      <c r="M1978" s="57" t="s">
        <v>11</v>
      </c>
      <c r="N1978" s="56">
        <f t="shared" ref="N1978:N1983" si="523">IF(M1978="5",I1978,0)</f>
        <v>0</v>
      </c>
      <c r="Y1978" s="56">
        <f t="shared" ref="Y1978:Y1983" si="524">IF(AC1978=0,J1978,0)</f>
        <v>0</v>
      </c>
      <c r="Z1978" s="56">
        <f t="shared" ref="Z1978:Z1983" si="525">IF(AC1978=15,J1978,0)</f>
        <v>0</v>
      </c>
      <c r="AA1978" s="56">
        <f t="shared" ref="AA1978:AA1983" si="526">IF(AC1978=21,J1978,0)</f>
        <v>0</v>
      </c>
      <c r="AC1978" s="58">
        <v>21</v>
      </c>
      <c r="AD1978" s="58">
        <f t="shared" ref="AD1978:AD1983" si="527">G1978*0</f>
        <v>0</v>
      </c>
      <c r="AE1978" s="58">
        <f t="shared" ref="AE1978:AE1983" si="528">G1978*(1-0)</f>
        <v>0</v>
      </c>
      <c r="AL1978" s="58">
        <f t="shared" ref="AL1978:AL1983" si="529">F1978*AD1978</f>
        <v>0</v>
      </c>
      <c r="AM1978" s="58">
        <f t="shared" ref="AM1978:AM1983" si="530">F1978*AE1978</f>
        <v>0</v>
      </c>
      <c r="AN1978" s="59" t="s">
        <v>1626</v>
      </c>
      <c r="AO1978" s="59" t="s">
        <v>1634</v>
      </c>
      <c r="AP1978" s="47" t="s">
        <v>1648</v>
      </c>
    </row>
    <row r="1979" spans="1:42" x14ac:dyDescent="0.2">
      <c r="A1979" s="55" t="s">
        <v>1011</v>
      </c>
      <c r="B1979" s="55" t="s">
        <v>1182</v>
      </c>
      <c r="C1979" s="55" t="s">
        <v>1248</v>
      </c>
      <c r="D1979" s="55" t="s">
        <v>1355</v>
      </c>
      <c r="E1979" s="55" t="s">
        <v>1575</v>
      </c>
      <c r="F1979" s="56">
        <v>1.72</v>
      </c>
      <c r="G1979" s="56">
        <v>0</v>
      </c>
      <c r="H1979" s="56">
        <f t="shared" si="519"/>
        <v>0</v>
      </c>
      <c r="I1979" s="56">
        <f t="shared" si="520"/>
        <v>0</v>
      </c>
      <c r="J1979" s="56">
        <f t="shared" si="521"/>
        <v>0</v>
      </c>
      <c r="K1979" s="56">
        <v>0</v>
      </c>
      <c r="L1979" s="56">
        <f t="shared" si="522"/>
        <v>0</v>
      </c>
      <c r="M1979" s="57" t="s">
        <v>11</v>
      </c>
      <c r="N1979" s="56">
        <f t="shared" si="523"/>
        <v>0</v>
      </c>
      <c r="Y1979" s="56">
        <f t="shared" si="524"/>
        <v>0</v>
      </c>
      <c r="Z1979" s="56">
        <f t="shared" si="525"/>
        <v>0</v>
      </c>
      <c r="AA1979" s="56">
        <f t="shared" si="526"/>
        <v>0</v>
      </c>
      <c r="AC1979" s="58">
        <v>21</v>
      </c>
      <c r="AD1979" s="58">
        <f t="shared" si="527"/>
        <v>0</v>
      </c>
      <c r="AE1979" s="58">
        <f t="shared" si="528"/>
        <v>0</v>
      </c>
      <c r="AL1979" s="58">
        <f t="shared" si="529"/>
        <v>0</v>
      </c>
      <c r="AM1979" s="58">
        <f t="shared" si="530"/>
        <v>0</v>
      </c>
      <c r="AN1979" s="59" t="s">
        <v>1626</v>
      </c>
      <c r="AO1979" s="59" t="s">
        <v>1634</v>
      </c>
      <c r="AP1979" s="47" t="s">
        <v>1648</v>
      </c>
    </row>
    <row r="1980" spans="1:42" x14ac:dyDescent="0.2">
      <c r="A1980" s="55" t="s">
        <v>1012</v>
      </c>
      <c r="B1980" s="55" t="s">
        <v>1182</v>
      </c>
      <c r="C1980" s="55" t="s">
        <v>1249</v>
      </c>
      <c r="D1980" s="55" t="s">
        <v>1356</v>
      </c>
      <c r="E1980" s="55" t="s">
        <v>1575</v>
      </c>
      <c r="F1980" s="56">
        <v>1.72</v>
      </c>
      <c r="G1980" s="56">
        <v>0</v>
      </c>
      <c r="H1980" s="56">
        <f t="shared" si="519"/>
        <v>0</v>
      </c>
      <c r="I1980" s="56">
        <f t="shared" si="520"/>
        <v>0</v>
      </c>
      <c r="J1980" s="56">
        <f t="shared" si="521"/>
        <v>0</v>
      </c>
      <c r="K1980" s="56">
        <v>0</v>
      </c>
      <c r="L1980" s="56">
        <f t="shared" si="522"/>
        <v>0</v>
      </c>
      <c r="M1980" s="57" t="s">
        <v>11</v>
      </c>
      <c r="N1980" s="56">
        <f t="shared" si="523"/>
        <v>0</v>
      </c>
      <c r="Y1980" s="56">
        <f t="shared" si="524"/>
        <v>0</v>
      </c>
      <c r="Z1980" s="56">
        <f t="shared" si="525"/>
        <v>0</v>
      </c>
      <c r="AA1980" s="56">
        <f t="shared" si="526"/>
        <v>0</v>
      </c>
      <c r="AC1980" s="58">
        <v>21</v>
      </c>
      <c r="AD1980" s="58">
        <f t="shared" si="527"/>
        <v>0</v>
      </c>
      <c r="AE1980" s="58">
        <f t="shared" si="528"/>
        <v>0</v>
      </c>
      <c r="AL1980" s="58">
        <f t="shared" si="529"/>
        <v>0</v>
      </c>
      <c r="AM1980" s="58">
        <f t="shared" si="530"/>
        <v>0</v>
      </c>
      <c r="AN1980" s="59" t="s">
        <v>1626</v>
      </c>
      <c r="AO1980" s="59" t="s">
        <v>1634</v>
      </c>
      <c r="AP1980" s="47" t="s">
        <v>1648</v>
      </c>
    </row>
    <row r="1981" spans="1:42" x14ac:dyDescent="0.2">
      <c r="A1981" s="55" t="s">
        <v>1013</v>
      </c>
      <c r="B1981" s="55" t="s">
        <v>1182</v>
      </c>
      <c r="C1981" s="55" t="s">
        <v>1250</v>
      </c>
      <c r="D1981" s="55" t="s">
        <v>1357</v>
      </c>
      <c r="E1981" s="55" t="s">
        <v>1575</v>
      </c>
      <c r="F1981" s="56">
        <v>1.72</v>
      </c>
      <c r="G1981" s="56">
        <v>0</v>
      </c>
      <c r="H1981" s="56">
        <f t="shared" si="519"/>
        <v>0</v>
      </c>
      <c r="I1981" s="56">
        <f t="shared" si="520"/>
        <v>0</v>
      </c>
      <c r="J1981" s="56">
        <f t="shared" si="521"/>
        <v>0</v>
      </c>
      <c r="K1981" s="56">
        <v>0</v>
      </c>
      <c r="L1981" s="56">
        <f t="shared" si="522"/>
        <v>0</v>
      </c>
      <c r="M1981" s="57" t="s">
        <v>11</v>
      </c>
      <c r="N1981" s="56">
        <f t="shared" si="523"/>
        <v>0</v>
      </c>
      <c r="Y1981" s="56">
        <f t="shared" si="524"/>
        <v>0</v>
      </c>
      <c r="Z1981" s="56">
        <f t="shared" si="525"/>
        <v>0</v>
      </c>
      <c r="AA1981" s="56">
        <f t="shared" si="526"/>
        <v>0</v>
      </c>
      <c r="AC1981" s="58">
        <v>21</v>
      </c>
      <c r="AD1981" s="58">
        <f t="shared" si="527"/>
        <v>0</v>
      </c>
      <c r="AE1981" s="58">
        <f t="shared" si="528"/>
        <v>0</v>
      </c>
      <c r="AL1981" s="58">
        <f t="shared" si="529"/>
        <v>0</v>
      </c>
      <c r="AM1981" s="58">
        <f t="shared" si="530"/>
        <v>0</v>
      </c>
      <c r="AN1981" s="59" t="s">
        <v>1626</v>
      </c>
      <c r="AO1981" s="59" t="s">
        <v>1634</v>
      </c>
      <c r="AP1981" s="47" t="s">
        <v>1648</v>
      </c>
    </row>
    <row r="1982" spans="1:42" x14ac:dyDescent="0.2">
      <c r="A1982" s="55" t="s">
        <v>1014</v>
      </c>
      <c r="B1982" s="55" t="s">
        <v>1182</v>
      </c>
      <c r="C1982" s="55" t="s">
        <v>1251</v>
      </c>
      <c r="D1982" s="55" t="s">
        <v>1358</v>
      </c>
      <c r="E1982" s="55" t="s">
        <v>1575</v>
      </c>
      <c r="F1982" s="56">
        <v>1.72</v>
      </c>
      <c r="G1982" s="56">
        <v>0</v>
      </c>
      <c r="H1982" s="56">
        <f t="shared" si="519"/>
        <v>0</v>
      </c>
      <c r="I1982" s="56">
        <f t="shared" si="520"/>
        <v>0</v>
      </c>
      <c r="J1982" s="56">
        <f t="shared" si="521"/>
        <v>0</v>
      </c>
      <c r="K1982" s="56">
        <v>0</v>
      </c>
      <c r="L1982" s="56">
        <f t="shared" si="522"/>
        <v>0</v>
      </c>
      <c r="M1982" s="57" t="s">
        <v>11</v>
      </c>
      <c r="N1982" s="56">
        <f t="shared" si="523"/>
        <v>0</v>
      </c>
      <c r="Y1982" s="56">
        <f t="shared" si="524"/>
        <v>0</v>
      </c>
      <c r="Z1982" s="56">
        <f t="shared" si="525"/>
        <v>0</v>
      </c>
      <c r="AA1982" s="56">
        <f t="shared" si="526"/>
        <v>0</v>
      </c>
      <c r="AC1982" s="58">
        <v>21</v>
      </c>
      <c r="AD1982" s="58">
        <f t="shared" si="527"/>
        <v>0</v>
      </c>
      <c r="AE1982" s="58">
        <f t="shared" si="528"/>
        <v>0</v>
      </c>
      <c r="AL1982" s="58">
        <f t="shared" si="529"/>
        <v>0</v>
      </c>
      <c r="AM1982" s="58">
        <f t="shared" si="530"/>
        <v>0</v>
      </c>
      <c r="AN1982" s="59" t="s">
        <v>1626</v>
      </c>
      <c r="AO1982" s="59" t="s">
        <v>1634</v>
      </c>
      <c r="AP1982" s="47" t="s">
        <v>1648</v>
      </c>
    </row>
    <row r="1983" spans="1:42" x14ac:dyDescent="0.2">
      <c r="A1983" s="55" t="s">
        <v>1015</v>
      </c>
      <c r="B1983" s="55" t="s">
        <v>1182</v>
      </c>
      <c r="C1983" s="55" t="s">
        <v>1252</v>
      </c>
      <c r="D1983" s="55" t="s">
        <v>1359</v>
      </c>
      <c r="E1983" s="55" t="s">
        <v>1575</v>
      </c>
      <c r="F1983" s="56">
        <v>1.72</v>
      </c>
      <c r="G1983" s="56">
        <v>0</v>
      </c>
      <c r="H1983" s="56">
        <f t="shared" si="519"/>
        <v>0</v>
      </c>
      <c r="I1983" s="56">
        <f t="shared" si="520"/>
        <v>0</v>
      </c>
      <c r="J1983" s="56">
        <f t="shared" si="521"/>
        <v>0</v>
      </c>
      <c r="K1983" s="56">
        <v>0</v>
      </c>
      <c r="L1983" s="56">
        <f t="shared" si="522"/>
        <v>0</v>
      </c>
      <c r="M1983" s="57" t="s">
        <v>11</v>
      </c>
      <c r="N1983" s="56">
        <f t="shared" si="523"/>
        <v>0</v>
      </c>
      <c r="Y1983" s="56">
        <f t="shared" si="524"/>
        <v>0</v>
      </c>
      <c r="Z1983" s="56">
        <f t="shared" si="525"/>
        <v>0</v>
      </c>
      <c r="AA1983" s="56">
        <f t="shared" si="526"/>
        <v>0</v>
      </c>
      <c r="AC1983" s="58">
        <v>21</v>
      </c>
      <c r="AD1983" s="58">
        <f t="shared" si="527"/>
        <v>0</v>
      </c>
      <c r="AE1983" s="58">
        <f t="shared" si="528"/>
        <v>0</v>
      </c>
      <c r="AL1983" s="58">
        <f t="shared" si="529"/>
        <v>0</v>
      </c>
      <c r="AM1983" s="58">
        <f t="shared" si="530"/>
        <v>0</v>
      </c>
      <c r="AN1983" s="59" t="s">
        <v>1626</v>
      </c>
      <c r="AO1983" s="59" t="s">
        <v>1634</v>
      </c>
      <c r="AP1983" s="47" t="s">
        <v>1648</v>
      </c>
    </row>
    <row r="1984" spans="1:42" x14ac:dyDescent="0.2">
      <c r="A1984" s="52"/>
      <c r="B1984" s="53" t="s">
        <v>1183</v>
      </c>
      <c r="C1984" s="53"/>
      <c r="D1984" s="248" t="s">
        <v>1564</v>
      </c>
      <c r="E1984" s="249"/>
      <c r="F1984" s="249"/>
      <c r="G1984" s="249"/>
      <c r="H1984" s="54">
        <f>H1985+H1990+H1993+H1996+H2007+H2020+H2023+H2056+H2066+H2090+H2095+H2106+H2114+H2122+H2125+H2127</f>
        <v>0</v>
      </c>
      <c r="I1984" s="54">
        <f>I1985+I1990+I1993+I1996+I2007+I2020+I2023+I2056+I2066+I2090+I2095+I2106+I2114+I2122+I2125+I2127</f>
        <v>0</v>
      </c>
      <c r="J1984" s="54">
        <f>H1984+I1984</f>
        <v>0</v>
      </c>
      <c r="K1984" s="47"/>
      <c r="L1984" s="54">
        <f>L1985+L1990+L1993+L1996+L2007+L2020+L2023+L2056+L2066+L2090+L2095+L2106+L2114+L2122+L2125+L2127</f>
        <v>3.3920976000000005</v>
      </c>
    </row>
    <row r="1985" spans="1:42" x14ac:dyDescent="0.2">
      <c r="A1985" s="52"/>
      <c r="B1985" s="53" t="s">
        <v>1183</v>
      </c>
      <c r="C1985" s="53" t="s">
        <v>38</v>
      </c>
      <c r="D1985" s="248" t="s">
        <v>1362</v>
      </c>
      <c r="E1985" s="249"/>
      <c r="F1985" s="249"/>
      <c r="G1985" s="249"/>
      <c r="H1985" s="54">
        <f>SUM(H1986:H1989)</f>
        <v>0</v>
      </c>
      <c r="I1985" s="54">
        <f>SUM(I1986:I1989)</f>
        <v>0</v>
      </c>
      <c r="J1985" s="54">
        <f>H1985+I1985</f>
        <v>0</v>
      </c>
      <c r="K1985" s="47"/>
      <c r="L1985" s="54">
        <f>SUM(L1986:L1989)</f>
        <v>6.1462200000000002E-2</v>
      </c>
      <c r="O1985" s="54">
        <f>IF(P1985="PR",J1985,SUM(N1986:N1989))</f>
        <v>0</v>
      </c>
      <c r="P1985" s="47" t="s">
        <v>1601</v>
      </c>
      <c r="Q1985" s="54">
        <f>IF(P1985="HS",H1985,0)</f>
        <v>0</v>
      </c>
      <c r="R1985" s="54">
        <f>IF(P1985="HS",I1985-O1985,0)</f>
        <v>0</v>
      </c>
      <c r="S1985" s="54">
        <f>IF(P1985="PS",H1985,0)</f>
        <v>0</v>
      </c>
      <c r="T1985" s="54">
        <f>IF(P1985="PS",I1985-O1985,0)</f>
        <v>0</v>
      </c>
      <c r="U1985" s="54">
        <f>IF(P1985="MP",H1985,0)</f>
        <v>0</v>
      </c>
      <c r="V1985" s="54">
        <f>IF(P1985="MP",I1985-O1985,0)</f>
        <v>0</v>
      </c>
      <c r="W1985" s="54">
        <f>IF(P1985="OM",H1985,0)</f>
        <v>0</v>
      </c>
      <c r="X1985" s="47" t="s">
        <v>1183</v>
      </c>
      <c r="AH1985" s="54">
        <f>SUM(Y1986:Y1989)</f>
        <v>0</v>
      </c>
      <c r="AI1985" s="54">
        <f>SUM(Z1986:Z1989)</f>
        <v>0</v>
      </c>
      <c r="AJ1985" s="54">
        <f>SUM(AA1986:AA1989)</f>
        <v>0</v>
      </c>
    </row>
    <row r="1986" spans="1:42" x14ac:dyDescent="0.2">
      <c r="A1986" s="55" t="s">
        <v>1016</v>
      </c>
      <c r="B1986" s="55" t="s">
        <v>1183</v>
      </c>
      <c r="C1986" s="55" t="s">
        <v>1253</v>
      </c>
      <c r="D1986" s="55" t="s">
        <v>1708</v>
      </c>
      <c r="E1986" s="55" t="s">
        <v>1580</v>
      </c>
      <c r="F1986" s="56">
        <v>0.02</v>
      </c>
      <c r="G1986" s="56">
        <v>0</v>
      </c>
      <c r="H1986" s="56">
        <f>ROUND(F1986*AD1986,2)</f>
        <v>0</v>
      </c>
      <c r="I1986" s="56">
        <f>J1986-H1986</f>
        <v>0</v>
      </c>
      <c r="J1986" s="56">
        <f>ROUND(F1986*G1986,2)</f>
        <v>0</v>
      </c>
      <c r="K1986" s="56">
        <v>2.53999</v>
      </c>
      <c r="L1986" s="56">
        <f>F1986*K1986</f>
        <v>5.0799799999999999E-2</v>
      </c>
      <c r="M1986" s="57" t="s">
        <v>7</v>
      </c>
      <c r="N1986" s="56">
        <f>IF(M1986="5",I1986,0)</f>
        <v>0</v>
      </c>
      <c r="Y1986" s="56">
        <f>IF(AC1986=0,J1986,0)</f>
        <v>0</v>
      </c>
      <c r="Z1986" s="56">
        <f>IF(AC1986=15,J1986,0)</f>
        <v>0</v>
      </c>
      <c r="AA1986" s="56">
        <f>IF(AC1986=21,J1986,0)</f>
        <v>0</v>
      </c>
      <c r="AC1986" s="58">
        <v>21</v>
      </c>
      <c r="AD1986" s="58">
        <f>G1986*0.813362397820164</f>
        <v>0</v>
      </c>
      <c r="AE1986" s="58">
        <f>G1986*(1-0.813362397820164)</f>
        <v>0</v>
      </c>
      <c r="AL1986" s="58">
        <f>F1986*AD1986</f>
        <v>0</v>
      </c>
      <c r="AM1986" s="58">
        <f>F1986*AE1986</f>
        <v>0</v>
      </c>
      <c r="AN1986" s="59" t="s">
        <v>1627</v>
      </c>
      <c r="AO1986" s="59" t="s">
        <v>1628</v>
      </c>
      <c r="AP1986" s="47" t="s">
        <v>1649</v>
      </c>
    </row>
    <row r="1987" spans="1:42" x14ac:dyDescent="0.2">
      <c r="D1987" s="60" t="s">
        <v>1363</v>
      </c>
      <c r="F1987" s="61">
        <v>0.02</v>
      </c>
    </row>
    <row r="1988" spans="1:42" x14ac:dyDescent="0.2">
      <c r="A1988" s="55" t="s">
        <v>1017</v>
      </c>
      <c r="B1988" s="55" t="s">
        <v>1183</v>
      </c>
      <c r="C1988" s="55" t="s">
        <v>1254</v>
      </c>
      <c r="D1988" s="55" t="s">
        <v>1364</v>
      </c>
      <c r="E1988" s="55" t="s">
        <v>1574</v>
      </c>
      <c r="F1988" s="56">
        <v>0.28000000000000003</v>
      </c>
      <c r="G1988" s="56">
        <v>0</v>
      </c>
      <c r="H1988" s="56">
        <f>ROUND(F1988*AD1988,2)</f>
        <v>0</v>
      </c>
      <c r="I1988" s="56">
        <f>J1988-H1988</f>
        <v>0</v>
      </c>
      <c r="J1988" s="56">
        <f>ROUND(F1988*G1988,2)</f>
        <v>0</v>
      </c>
      <c r="K1988" s="56">
        <v>3.8080000000000003E-2</v>
      </c>
      <c r="L1988" s="56">
        <f>F1988*K1988</f>
        <v>1.0662400000000002E-2</v>
      </c>
      <c r="M1988" s="57" t="s">
        <v>7</v>
      </c>
      <c r="N1988" s="56">
        <f>IF(M1988="5",I1988,0)</f>
        <v>0</v>
      </c>
      <c r="Y1988" s="56">
        <f>IF(AC1988=0,J1988,0)</f>
        <v>0</v>
      </c>
      <c r="Z1988" s="56">
        <f>IF(AC1988=15,J1988,0)</f>
        <v>0</v>
      </c>
      <c r="AA1988" s="56">
        <f>IF(AC1988=21,J1988,0)</f>
        <v>0</v>
      </c>
      <c r="AC1988" s="58">
        <v>21</v>
      </c>
      <c r="AD1988" s="58">
        <f>G1988*0.555284552845528</f>
        <v>0</v>
      </c>
      <c r="AE1988" s="58">
        <f>G1988*(1-0.555284552845528)</f>
        <v>0</v>
      </c>
      <c r="AL1988" s="58">
        <f>F1988*AD1988</f>
        <v>0</v>
      </c>
      <c r="AM1988" s="58">
        <f>F1988*AE1988</f>
        <v>0</v>
      </c>
      <c r="AN1988" s="59" t="s">
        <v>1627</v>
      </c>
      <c r="AO1988" s="59" t="s">
        <v>1628</v>
      </c>
      <c r="AP1988" s="47" t="s">
        <v>1649</v>
      </c>
    </row>
    <row r="1989" spans="1:42" x14ac:dyDescent="0.2">
      <c r="D1989" s="60" t="s">
        <v>1365</v>
      </c>
      <c r="F1989" s="61">
        <v>0.28000000000000003</v>
      </c>
    </row>
    <row r="1990" spans="1:42" x14ac:dyDescent="0.2">
      <c r="A1990" s="52"/>
      <c r="B1990" s="53" t="s">
        <v>1183</v>
      </c>
      <c r="C1990" s="53" t="s">
        <v>39</v>
      </c>
      <c r="D1990" s="248" t="s">
        <v>1280</v>
      </c>
      <c r="E1990" s="249"/>
      <c r="F1990" s="249"/>
      <c r="G1990" s="249"/>
      <c r="H1990" s="54">
        <f>SUM(H1991:H1991)</f>
        <v>0</v>
      </c>
      <c r="I1990" s="54">
        <f>SUM(I1991:I1991)</f>
        <v>0</v>
      </c>
      <c r="J1990" s="54">
        <f>H1990+I1990</f>
        <v>0</v>
      </c>
      <c r="K1990" s="47"/>
      <c r="L1990" s="54">
        <f>SUM(L1991:L1991)</f>
        <v>0.12659999999999999</v>
      </c>
      <c r="O1990" s="54">
        <f>IF(P1990="PR",J1990,SUM(N1991:N1991))</f>
        <v>0</v>
      </c>
      <c r="P1990" s="47" t="s">
        <v>1601</v>
      </c>
      <c r="Q1990" s="54">
        <f>IF(P1990="HS",H1990,0)</f>
        <v>0</v>
      </c>
      <c r="R1990" s="54">
        <f>IF(P1990="HS",I1990-O1990,0)</f>
        <v>0</v>
      </c>
      <c r="S1990" s="54">
        <f>IF(P1990="PS",H1990,0)</f>
        <v>0</v>
      </c>
      <c r="T1990" s="54">
        <f>IF(P1990="PS",I1990-O1990,0)</f>
        <v>0</v>
      </c>
      <c r="U1990" s="54">
        <f>IF(P1990="MP",H1990,0)</f>
        <v>0</v>
      </c>
      <c r="V1990" s="54">
        <f>IF(P1990="MP",I1990-O1990,0)</f>
        <v>0</v>
      </c>
      <c r="W1990" s="54">
        <f>IF(P1990="OM",H1990,0)</f>
        <v>0</v>
      </c>
      <c r="X1990" s="47" t="s">
        <v>1183</v>
      </c>
      <c r="AH1990" s="54">
        <f>SUM(Y1991:Y1991)</f>
        <v>0</v>
      </c>
      <c r="AI1990" s="54">
        <f>SUM(Z1991:Z1991)</f>
        <v>0</v>
      </c>
      <c r="AJ1990" s="54">
        <f>SUM(AA1991:AA1991)</f>
        <v>0</v>
      </c>
    </row>
    <row r="1991" spans="1:42" x14ac:dyDescent="0.2">
      <c r="A1991" s="55" t="s">
        <v>1018</v>
      </c>
      <c r="B1991" s="55" t="s">
        <v>1183</v>
      </c>
      <c r="C1991" s="55" t="s">
        <v>1186</v>
      </c>
      <c r="D1991" s="55" t="s">
        <v>1712</v>
      </c>
      <c r="E1991" s="55" t="s">
        <v>1574</v>
      </c>
      <c r="F1991" s="56">
        <v>1.2</v>
      </c>
      <c r="G1991" s="56">
        <v>0</v>
      </c>
      <c r="H1991" s="56">
        <f>ROUND(F1991*AD1991,2)</f>
        <v>0</v>
      </c>
      <c r="I1991" s="56">
        <f>J1991-H1991</f>
        <v>0</v>
      </c>
      <c r="J1991" s="56">
        <f>ROUND(F1991*G1991,2)</f>
        <v>0</v>
      </c>
      <c r="K1991" s="56">
        <v>0.1055</v>
      </c>
      <c r="L1991" s="56">
        <f>F1991*K1991</f>
        <v>0.12659999999999999</v>
      </c>
      <c r="M1991" s="57" t="s">
        <v>7</v>
      </c>
      <c r="N1991" s="56">
        <f>IF(M1991="5",I1991,0)</f>
        <v>0</v>
      </c>
      <c r="Y1991" s="56">
        <f>IF(AC1991=0,J1991,0)</f>
        <v>0</v>
      </c>
      <c r="Z1991" s="56">
        <f>IF(AC1991=15,J1991,0)</f>
        <v>0</v>
      </c>
      <c r="AA1991" s="56">
        <f>IF(AC1991=21,J1991,0)</f>
        <v>0</v>
      </c>
      <c r="AC1991" s="58">
        <v>21</v>
      </c>
      <c r="AD1991" s="58">
        <f>G1991*0.853314527503526</f>
        <v>0</v>
      </c>
      <c r="AE1991" s="58">
        <f>G1991*(1-0.853314527503526)</f>
        <v>0</v>
      </c>
      <c r="AL1991" s="58">
        <f>F1991*AD1991</f>
        <v>0</v>
      </c>
      <c r="AM1991" s="58">
        <f>F1991*AE1991</f>
        <v>0</v>
      </c>
      <c r="AN1991" s="59" t="s">
        <v>1612</v>
      </c>
      <c r="AO1991" s="59" t="s">
        <v>1628</v>
      </c>
      <c r="AP1991" s="47" t="s">
        <v>1649</v>
      </c>
    </row>
    <row r="1992" spans="1:42" x14ac:dyDescent="0.2">
      <c r="D1992" s="60" t="s">
        <v>1539</v>
      </c>
      <c r="F1992" s="61">
        <v>1.2</v>
      </c>
    </row>
    <row r="1993" spans="1:42" x14ac:dyDescent="0.2">
      <c r="A1993" s="52"/>
      <c r="B1993" s="53" t="s">
        <v>1183</v>
      </c>
      <c r="C1993" s="53" t="s">
        <v>43</v>
      </c>
      <c r="D1993" s="248" t="s">
        <v>1282</v>
      </c>
      <c r="E1993" s="249"/>
      <c r="F1993" s="249"/>
      <c r="G1993" s="249"/>
      <c r="H1993" s="54">
        <f>SUM(H1994:H1994)</f>
        <v>0</v>
      </c>
      <c r="I1993" s="54">
        <f>SUM(I1994:I1994)</f>
        <v>0</v>
      </c>
      <c r="J1993" s="54">
        <f>H1993+I1993</f>
        <v>0</v>
      </c>
      <c r="K1993" s="47"/>
      <c r="L1993" s="54">
        <f>SUM(L1994:L1994)</f>
        <v>0.10285799999999999</v>
      </c>
      <c r="O1993" s="54">
        <f>IF(P1993="PR",J1993,SUM(N1994:N1994))</f>
        <v>0</v>
      </c>
      <c r="P1993" s="47" t="s">
        <v>1601</v>
      </c>
      <c r="Q1993" s="54">
        <f>IF(P1993="HS",H1993,0)</f>
        <v>0</v>
      </c>
      <c r="R1993" s="54">
        <f>IF(P1993="HS",I1993-O1993,0)</f>
        <v>0</v>
      </c>
      <c r="S1993" s="54">
        <f>IF(P1993="PS",H1993,0)</f>
        <v>0</v>
      </c>
      <c r="T1993" s="54">
        <f>IF(P1993="PS",I1993-O1993,0)</f>
        <v>0</v>
      </c>
      <c r="U1993" s="54">
        <f>IF(P1993="MP",H1993,0)</f>
        <v>0</v>
      </c>
      <c r="V1993" s="54">
        <f>IF(P1993="MP",I1993-O1993,0)</f>
        <v>0</v>
      </c>
      <c r="W1993" s="54">
        <f>IF(P1993="OM",H1993,0)</f>
        <v>0</v>
      </c>
      <c r="X1993" s="47" t="s">
        <v>1183</v>
      </c>
      <c r="AH1993" s="54">
        <f>SUM(Y1994:Y1994)</f>
        <v>0</v>
      </c>
      <c r="AI1993" s="54">
        <f>SUM(Z1994:Z1994)</f>
        <v>0</v>
      </c>
      <c r="AJ1993" s="54">
        <f>SUM(AA1994:AA1994)</f>
        <v>0</v>
      </c>
    </row>
    <row r="1994" spans="1:42" x14ac:dyDescent="0.2">
      <c r="A1994" s="55" t="s">
        <v>1019</v>
      </c>
      <c r="B1994" s="55" t="s">
        <v>1183</v>
      </c>
      <c r="C1994" s="55" t="s">
        <v>1188</v>
      </c>
      <c r="D1994" s="55" t="s">
        <v>1283</v>
      </c>
      <c r="E1994" s="55" t="s">
        <v>1574</v>
      </c>
      <c r="F1994" s="56">
        <v>5.53</v>
      </c>
      <c r="G1994" s="56">
        <v>0</v>
      </c>
      <c r="H1994" s="56">
        <f>ROUND(F1994*AD1994,2)</f>
        <v>0</v>
      </c>
      <c r="I1994" s="56">
        <f>J1994-H1994</f>
        <v>0</v>
      </c>
      <c r="J1994" s="56">
        <f>ROUND(F1994*G1994,2)</f>
        <v>0</v>
      </c>
      <c r="K1994" s="56">
        <v>1.8599999999999998E-2</v>
      </c>
      <c r="L1994" s="56">
        <f>F1994*K1994</f>
        <v>0.10285799999999999</v>
      </c>
      <c r="M1994" s="57" t="s">
        <v>7</v>
      </c>
      <c r="N1994" s="56">
        <f>IF(M1994="5",I1994,0)</f>
        <v>0</v>
      </c>
      <c r="Y1994" s="56">
        <f>IF(AC1994=0,J1994,0)</f>
        <v>0</v>
      </c>
      <c r="Z1994" s="56">
        <f>IF(AC1994=15,J1994,0)</f>
        <v>0</v>
      </c>
      <c r="AA1994" s="56">
        <f>IF(AC1994=21,J1994,0)</f>
        <v>0</v>
      </c>
      <c r="AC1994" s="58">
        <v>21</v>
      </c>
      <c r="AD1994" s="58">
        <f>G1994*0.563277249451353</f>
        <v>0</v>
      </c>
      <c r="AE1994" s="58">
        <f>G1994*(1-0.563277249451353)</f>
        <v>0</v>
      </c>
      <c r="AL1994" s="58">
        <f>F1994*AD1994</f>
        <v>0</v>
      </c>
      <c r="AM1994" s="58">
        <f>F1994*AE1994</f>
        <v>0</v>
      </c>
      <c r="AN1994" s="59" t="s">
        <v>1613</v>
      </c>
      <c r="AO1994" s="59" t="s">
        <v>1628</v>
      </c>
      <c r="AP1994" s="47" t="s">
        <v>1649</v>
      </c>
    </row>
    <row r="1995" spans="1:42" x14ac:dyDescent="0.2">
      <c r="D1995" s="60" t="s">
        <v>1540</v>
      </c>
      <c r="F1995" s="61">
        <v>5.53</v>
      </c>
    </row>
    <row r="1996" spans="1:42" x14ac:dyDescent="0.2">
      <c r="A1996" s="52"/>
      <c r="B1996" s="53" t="s">
        <v>1183</v>
      </c>
      <c r="C1996" s="53" t="s">
        <v>68</v>
      </c>
      <c r="D1996" s="248" t="s">
        <v>1285</v>
      </c>
      <c r="E1996" s="249"/>
      <c r="F1996" s="249"/>
      <c r="G1996" s="249"/>
      <c r="H1996" s="54">
        <f>SUM(H1997:H2005)</f>
        <v>0</v>
      </c>
      <c r="I1996" s="54">
        <f>SUM(I1997:I2005)</f>
        <v>0</v>
      </c>
      <c r="J1996" s="54">
        <f>H1996+I1996</f>
        <v>0</v>
      </c>
      <c r="K1996" s="47"/>
      <c r="L1996" s="54">
        <f>SUM(L1997:L2005)</f>
        <v>0.48210060000000005</v>
      </c>
      <c r="O1996" s="54">
        <f>IF(P1996="PR",J1996,SUM(N1997:N2005))</f>
        <v>0</v>
      </c>
      <c r="P1996" s="47" t="s">
        <v>1601</v>
      </c>
      <c r="Q1996" s="54">
        <f>IF(P1996="HS",H1996,0)</f>
        <v>0</v>
      </c>
      <c r="R1996" s="54">
        <f>IF(P1996="HS",I1996-O1996,0)</f>
        <v>0</v>
      </c>
      <c r="S1996" s="54">
        <f>IF(P1996="PS",H1996,0)</f>
        <v>0</v>
      </c>
      <c r="T1996" s="54">
        <f>IF(P1996="PS",I1996-O1996,0)</f>
        <v>0</v>
      </c>
      <c r="U1996" s="54">
        <f>IF(P1996="MP",H1996,0)</f>
        <v>0</v>
      </c>
      <c r="V1996" s="54">
        <f>IF(P1996="MP",I1996-O1996,0)</f>
        <v>0</v>
      </c>
      <c r="W1996" s="54">
        <f>IF(P1996="OM",H1996,0)</f>
        <v>0</v>
      </c>
      <c r="X1996" s="47" t="s">
        <v>1183</v>
      </c>
      <c r="AH1996" s="54">
        <f>SUM(Y1997:Y2005)</f>
        <v>0</v>
      </c>
      <c r="AI1996" s="54">
        <f>SUM(Z1997:Z2005)</f>
        <v>0</v>
      </c>
      <c r="AJ1996" s="54">
        <f>SUM(AA1997:AA2005)</f>
        <v>0</v>
      </c>
    </row>
    <row r="1997" spans="1:42" x14ac:dyDescent="0.2">
      <c r="A1997" s="55" t="s">
        <v>1020</v>
      </c>
      <c r="B1997" s="55" t="s">
        <v>1183</v>
      </c>
      <c r="C1997" s="55" t="s">
        <v>1255</v>
      </c>
      <c r="D1997" s="55" t="s">
        <v>1709</v>
      </c>
      <c r="E1997" s="55" t="s">
        <v>1580</v>
      </c>
      <c r="F1997" s="56">
        <v>0.11</v>
      </c>
      <c r="G1997" s="56">
        <v>0</v>
      </c>
      <c r="H1997" s="56">
        <f>ROUND(F1997*AD1997,2)</f>
        <v>0</v>
      </c>
      <c r="I1997" s="56">
        <f>J1997-H1997</f>
        <v>0</v>
      </c>
      <c r="J1997" s="56">
        <f>ROUND(F1997*G1997,2)</f>
        <v>0</v>
      </c>
      <c r="K1997" s="56">
        <v>2.5249999999999999</v>
      </c>
      <c r="L1997" s="56">
        <f>F1997*K1997</f>
        <v>0.27775</v>
      </c>
      <c r="M1997" s="57" t="s">
        <v>7</v>
      </c>
      <c r="N1997" s="56">
        <f>IF(M1997="5",I1997,0)</f>
        <v>0</v>
      </c>
      <c r="Y1997" s="56">
        <f>IF(AC1997=0,J1997,0)</f>
        <v>0</v>
      </c>
      <c r="Z1997" s="56">
        <f>IF(AC1997=15,J1997,0)</f>
        <v>0</v>
      </c>
      <c r="AA1997" s="56">
        <f>IF(AC1997=21,J1997,0)</f>
        <v>0</v>
      </c>
      <c r="AC1997" s="58">
        <v>21</v>
      </c>
      <c r="AD1997" s="58">
        <f>G1997*0.859082802547771</f>
        <v>0</v>
      </c>
      <c r="AE1997" s="58">
        <f>G1997*(1-0.859082802547771)</f>
        <v>0</v>
      </c>
      <c r="AL1997" s="58">
        <f>F1997*AD1997</f>
        <v>0</v>
      </c>
      <c r="AM1997" s="58">
        <f>F1997*AE1997</f>
        <v>0</v>
      </c>
      <c r="AN1997" s="59" t="s">
        <v>1614</v>
      </c>
      <c r="AO1997" s="59" t="s">
        <v>1629</v>
      </c>
      <c r="AP1997" s="47" t="s">
        <v>1649</v>
      </c>
    </row>
    <row r="1998" spans="1:42" x14ac:dyDescent="0.2">
      <c r="D1998" s="60" t="s">
        <v>1541</v>
      </c>
      <c r="F1998" s="61">
        <v>0.11</v>
      </c>
    </row>
    <row r="1999" spans="1:42" x14ac:dyDescent="0.2">
      <c r="A1999" s="55" t="s">
        <v>1021</v>
      </c>
      <c r="B1999" s="55" t="s">
        <v>1183</v>
      </c>
      <c r="C1999" s="55" t="s">
        <v>1256</v>
      </c>
      <c r="D1999" s="55" t="s">
        <v>1369</v>
      </c>
      <c r="E1999" s="55" t="s">
        <v>1574</v>
      </c>
      <c r="F1999" s="56">
        <v>0.12</v>
      </c>
      <c r="G1999" s="56">
        <v>0</v>
      </c>
      <c r="H1999" s="56">
        <f>ROUND(F1999*AD1999,2)</f>
        <v>0</v>
      </c>
      <c r="I1999" s="56">
        <f>J1999-H1999</f>
        <v>0</v>
      </c>
      <c r="J1999" s="56">
        <f>ROUND(F1999*G1999,2)</f>
        <v>0</v>
      </c>
      <c r="K1999" s="56">
        <v>1.41E-2</v>
      </c>
      <c r="L1999" s="56">
        <f>F1999*K1999</f>
        <v>1.6919999999999999E-3</v>
      </c>
      <c r="M1999" s="57" t="s">
        <v>7</v>
      </c>
      <c r="N1999" s="56">
        <f>IF(M1999="5",I1999,0)</f>
        <v>0</v>
      </c>
      <c r="Y1999" s="56">
        <f>IF(AC1999=0,J1999,0)</f>
        <v>0</v>
      </c>
      <c r="Z1999" s="56">
        <f>IF(AC1999=15,J1999,0)</f>
        <v>0</v>
      </c>
      <c r="AA1999" s="56">
        <f>IF(AC1999=21,J1999,0)</f>
        <v>0</v>
      </c>
      <c r="AC1999" s="58">
        <v>21</v>
      </c>
      <c r="AD1999" s="58">
        <f>G1999*0.637948717948718</f>
        <v>0</v>
      </c>
      <c r="AE1999" s="58">
        <f>G1999*(1-0.637948717948718)</f>
        <v>0</v>
      </c>
      <c r="AL1999" s="58">
        <f>F1999*AD1999</f>
        <v>0</v>
      </c>
      <c r="AM1999" s="58">
        <f>F1999*AE1999</f>
        <v>0</v>
      </c>
      <c r="AN1999" s="59" t="s">
        <v>1614</v>
      </c>
      <c r="AO1999" s="59" t="s">
        <v>1629</v>
      </c>
      <c r="AP1999" s="47" t="s">
        <v>1649</v>
      </c>
    </row>
    <row r="2000" spans="1:42" x14ac:dyDescent="0.2">
      <c r="D2000" s="60" t="s">
        <v>1542</v>
      </c>
      <c r="F2000" s="61">
        <v>0.12</v>
      </c>
    </row>
    <row r="2001" spans="1:42" x14ac:dyDescent="0.2">
      <c r="A2001" s="55" t="s">
        <v>1022</v>
      </c>
      <c r="B2001" s="55" t="s">
        <v>1183</v>
      </c>
      <c r="C2001" s="55" t="s">
        <v>1257</v>
      </c>
      <c r="D2001" s="55" t="s">
        <v>1371</v>
      </c>
      <c r="E2001" s="55" t="s">
        <v>1574</v>
      </c>
      <c r="F2001" s="56">
        <v>0.12</v>
      </c>
      <c r="G2001" s="56">
        <v>0</v>
      </c>
      <c r="H2001" s="56">
        <f>ROUND(F2001*AD2001,2)</f>
        <v>0</v>
      </c>
      <c r="I2001" s="56">
        <f>J2001-H2001</f>
        <v>0</v>
      </c>
      <c r="J2001" s="56">
        <f>ROUND(F2001*G2001,2)</f>
        <v>0</v>
      </c>
      <c r="K2001" s="56">
        <v>0</v>
      </c>
      <c r="L2001" s="56">
        <f>F2001*K2001</f>
        <v>0</v>
      </c>
      <c r="M2001" s="57" t="s">
        <v>7</v>
      </c>
      <c r="N2001" s="56">
        <f>IF(M2001="5",I2001,0)</f>
        <v>0</v>
      </c>
      <c r="Y2001" s="56">
        <f>IF(AC2001=0,J2001,0)</f>
        <v>0</v>
      </c>
      <c r="Z2001" s="56">
        <f>IF(AC2001=15,J2001,0)</f>
        <v>0</v>
      </c>
      <c r="AA2001" s="56">
        <f>IF(AC2001=21,J2001,0)</f>
        <v>0</v>
      </c>
      <c r="AC2001" s="58">
        <v>21</v>
      </c>
      <c r="AD2001" s="58">
        <f>G2001*0</f>
        <v>0</v>
      </c>
      <c r="AE2001" s="58">
        <f>G2001*(1-0)</f>
        <v>0</v>
      </c>
      <c r="AL2001" s="58">
        <f>F2001*AD2001</f>
        <v>0</v>
      </c>
      <c r="AM2001" s="58">
        <f>F2001*AE2001</f>
        <v>0</v>
      </c>
      <c r="AN2001" s="59" t="s">
        <v>1614</v>
      </c>
      <c r="AO2001" s="59" t="s">
        <v>1629</v>
      </c>
      <c r="AP2001" s="47" t="s">
        <v>1649</v>
      </c>
    </row>
    <row r="2002" spans="1:42" x14ac:dyDescent="0.2">
      <c r="D2002" s="60" t="s">
        <v>1372</v>
      </c>
      <c r="F2002" s="61">
        <v>0.12</v>
      </c>
    </row>
    <row r="2003" spans="1:42" x14ac:dyDescent="0.2">
      <c r="A2003" s="55" t="s">
        <v>1023</v>
      </c>
      <c r="B2003" s="55" t="s">
        <v>1183</v>
      </c>
      <c r="C2003" s="55" t="s">
        <v>1189</v>
      </c>
      <c r="D2003" s="55" t="s">
        <v>1286</v>
      </c>
      <c r="E2003" s="55" t="s">
        <v>1574</v>
      </c>
      <c r="F2003" s="56">
        <v>5.41</v>
      </c>
      <c r="G2003" s="56">
        <v>0</v>
      </c>
      <c r="H2003" s="56">
        <f>ROUND(F2003*AD2003,2)</f>
        <v>0</v>
      </c>
      <c r="I2003" s="56">
        <f>J2003-H2003</f>
        <v>0</v>
      </c>
      <c r="J2003" s="56">
        <f>ROUND(F2003*G2003,2)</f>
        <v>0</v>
      </c>
      <c r="K2003" s="56">
        <v>3.415E-2</v>
      </c>
      <c r="L2003" s="56">
        <f>F2003*K2003</f>
        <v>0.18475150000000001</v>
      </c>
      <c r="M2003" s="57" t="s">
        <v>7</v>
      </c>
      <c r="N2003" s="56">
        <f>IF(M2003="5",I2003,0)</f>
        <v>0</v>
      </c>
      <c r="Y2003" s="56">
        <f>IF(AC2003=0,J2003,0)</f>
        <v>0</v>
      </c>
      <c r="Z2003" s="56">
        <f>IF(AC2003=15,J2003,0)</f>
        <v>0</v>
      </c>
      <c r="AA2003" s="56">
        <f>IF(AC2003=21,J2003,0)</f>
        <v>0</v>
      </c>
      <c r="AC2003" s="58">
        <v>21</v>
      </c>
      <c r="AD2003" s="58">
        <f>G2003*0.841828478964401</f>
        <v>0</v>
      </c>
      <c r="AE2003" s="58">
        <f>G2003*(1-0.841828478964401)</f>
        <v>0</v>
      </c>
      <c r="AL2003" s="58">
        <f>F2003*AD2003</f>
        <v>0</v>
      </c>
      <c r="AM2003" s="58">
        <f>F2003*AE2003</f>
        <v>0</v>
      </c>
      <c r="AN2003" s="59" t="s">
        <v>1614</v>
      </c>
      <c r="AO2003" s="59" t="s">
        <v>1629</v>
      </c>
      <c r="AP2003" s="47" t="s">
        <v>1649</v>
      </c>
    </row>
    <row r="2004" spans="1:42" x14ac:dyDescent="0.2">
      <c r="D2004" s="60" t="s">
        <v>1543</v>
      </c>
      <c r="F2004" s="61">
        <v>5.41</v>
      </c>
    </row>
    <row r="2005" spans="1:42" x14ac:dyDescent="0.2">
      <c r="A2005" s="55" t="s">
        <v>1024</v>
      </c>
      <c r="B2005" s="55" t="s">
        <v>1183</v>
      </c>
      <c r="C2005" s="55" t="s">
        <v>1190</v>
      </c>
      <c r="D2005" s="55" t="s">
        <v>1729</v>
      </c>
      <c r="E2005" s="55" t="s">
        <v>1574</v>
      </c>
      <c r="F2005" s="56">
        <v>5.41</v>
      </c>
      <c r="G2005" s="56">
        <v>0</v>
      </c>
      <c r="H2005" s="56">
        <f>ROUND(F2005*AD2005,2)</f>
        <v>0</v>
      </c>
      <c r="I2005" s="56">
        <f>J2005-H2005</f>
        <v>0</v>
      </c>
      <c r="J2005" s="56">
        <f>ROUND(F2005*G2005,2)</f>
        <v>0</v>
      </c>
      <c r="K2005" s="56">
        <v>3.31E-3</v>
      </c>
      <c r="L2005" s="56">
        <f>F2005*K2005</f>
        <v>1.7907100000000002E-2</v>
      </c>
      <c r="M2005" s="57" t="s">
        <v>7</v>
      </c>
      <c r="N2005" s="56">
        <f>IF(M2005="5",I2005,0)</f>
        <v>0</v>
      </c>
      <c r="Y2005" s="56">
        <f>IF(AC2005=0,J2005,0)</f>
        <v>0</v>
      </c>
      <c r="Z2005" s="56">
        <f>IF(AC2005=15,J2005,0)</f>
        <v>0</v>
      </c>
      <c r="AA2005" s="56">
        <f>IF(AC2005=21,J2005,0)</f>
        <v>0</v>
      </c>
      <c r="AC2005" s="58">
        <v>21</v>
      </c>
      <c r="AD2005" s="58">
        <f>G2005*0.752032520325203</f>
        <v>0</v>
      </c>
      <c r="AE2005" s="58">
        <f>G2005*(1-0.752032520325203)</f>
        <v>0</v>
      </c>
      <c r="AL2005" s="58">
        <f>F2005*AD2005</f>
        <v>0</v>
      </c>
      <c r="AM2005" s="58">
        <f>F2005*AE2005</f>
        <v>0</v>
      </c>
      <c r="AN2005" s="59" t="s">
        <v>1614</v>
      </c>
      <c r="AO2005" s="59" t="s">
        <v>1629</v>
      </c>
      <c r="AP2005" s="47" t="s">
        <v>1649</v>
      </c>
    </row>
    <row r="2006" spans="1:42" x14ac:dyDescent="0.2">
      <c r="D2006" s="60" t="s">
        <v>1543</v>
      </c>
      <c r="F2006" s="61">
        <v>5.41</v>
      </c>
    </row>
    <row r="2007" spans="1:42" x14ac:dyDescent="0.2">
      <c r="A2007" s="52"/>
      <c r="B2007" s="53" t="s">
        <v>1183</v>
      </c>
      <c r="C2007" s="53" t="s">
        <v>705</v>
      </c>
      <c r="D2007" s="248" t="s">
        <v>1288</v>
      </c>
      <c r="E2007" s="249"/>
      <c r="F2007" s="249"/>
      <c r="G2007" s="249"/>
      <c r="H2007" s="54">
        <f>SUM(H2008:H2018)</f>
        <v>0</v>
      </c>
      <c r="I2007" s="54">
        <f>SUM(I2008:I2018)</f>
        <v>0</v>
      </c>
      <c r="J2007" s="54">
        <f>H2007+I2007</f>
        <v>0</v>
      </c>
      <c r="K2007" s="47"/>
      <c r="L2007" s="54">
        <f>SUM(L2008:L2018)</f>
        <v>1.22819E-2</v>
      </c>
      <c r="O2007" s="54">
        <f>IF(P2007="PR",J2007,SUM(N2008:N2018))</f>
        <v>0</v>
      </c>
      <c r="P2007" s="47" t="s">
        <v>1602</v>
      </c>
      <c r="Q2007" s="54">
        <f>IF(P2007="HS",H2007,0)</f>
        <v>0</v>
      </c>
      <c r="R2007" s="54">
        <f>IF(P2007="HS",I2007-O2007,0)</f>
        <v>0</v>
      </c>
      <c r="S2007" s="54">
        <f>IF(P2007="PS",H2007,0)</f>
        <v>0</v>
      </c>
      <c r="T2007" s="54">
        <f>IF(P2007="PS",I2007-O2007,0)</f>
        <v>0</v>
      </c>
      <c r="U2007" s="54">
        <f>IF(P2007="MP",H2007,0)</f>
        <v>0</v>
      </c>
      <c r="V2007" s="54">
        <f>IF(P2007="MP",I2007-O2007,0)</f>
        <v>0</v>
      </c>
      <c r="W2007" s="54">
        <f>IF(P2007="OM",H2007,0)</f>
        <v>0</v>
      </c>
      <c r="X2007" s="47" t="s">
        <v>1183</v>
      </c>
      <c r="AH2007" s="54">
        <f>SUM(Y2008:Y2018)</f>
        <v>0</v>
      </c>
      <c r="AI2007" s="54">
        <f>SUM(Z2008:Z2018)</f>
        <v>0</v>
      </c>
      <c r="AJ2007" s="54">
        <f>SUM(AA2008:AA2018)</f>
        <v>0</v>
      </c>
    </row>
    <row r="2008" spans="1:42" x14ac:dyDescent="0.2">
      <c r="A2008" s="55" t="s">
        <v>1025</v>
      </c>
      <c r="B2008" s="55" t="s">
        <v>1183</v>
      </c>
      <c r="C2008" s="55" t="s">
        <v>1191</v>
      </c>
      <c r="D2008" s="55" t="s">
        <v>1714</v>
      </c>
      <c r="E2008" s="55" t="s">
        <v>1574</v>
      </c>
      <c r="F2008" s="56">
        <v>6.49</v>
      </c>
      <c r="G2008" s="56">
        <v>0</v>
      </c>
      <c r="H2008" s="56">
        <f>ROUND(F2008*AD2008,2)</f>
        <v>0</v>
      </c>
      <c r="I2008" s="56">
        <f>J2008-H2008</f>
        <v>0</v>
      </c>
      <c r="J2008" s="56">
        <f>ROUND(F2008*G2008,2)</f>
        <v>0</v>
      </c>
      <c r="K2008" s="56">
        <v>5.6999999999999998E-4</v>
      </c>
      <c r="L2008" s="56">
        <f>F2008*K2008</f>
        <v>3.6993E-3</v>
      </c>
      <c r="M2008" s="57" t="s">
        <v>7</v>
      </c>
      <c r="N2008" s="56">
        <f>IF(M2008="5",I2008,0)</f>
        <v>0</v>
      </c>
      <c r="Y2008" s="56">
        <f>IF(AC2008=0,J2008,0)</f>
        <v>0</v>
      </c>
      <c r="Z2008" s="56">
        <f>IF(AC2008=15,J2008,0)</f>
        <v>0</v>
      </c>
      <c r="AA2008" s="56">
        <f>IF(AC2008=21,J2008,0)</f>
        <v>0</v>
      </c>
      <c r="AC2008" s="58">
        <v>21</v>
      </c>
      <c r="AD2008" s="58">
        <f>G2008*0.805751492132393</f>
        <v>0</v>
      </c>
      <c r="AE2008" s="58">
        <f>G2008*(1-0.805751492132393)</f>
        <v>0</v>
      </c>
      <c r="AL2008" s="58">
        <f>F2008*AD2008</f>
        <v>0</v>
      </c>
      <c r="AM2008" s="58">
        <f>F2008*AE2008</f>
        <v>0</v>
      </c>
      <c r="AN2008" s="59" t="s">
        <v>1615</v>
      </c>
      <c r="AO2008" s="59" t="s">
        <v>1630</v>
      </c>
      <c r="AP2008" s="47" t="s">
        <v>1649</v>
      </c>
    </row>
    <row r="2009" spans="1:42" x14ac:dyDescent="0.2">
      <c r="D2009" s="60" t="s">
        <v>1544</v>
      </c>
      <c r="F2009" s="61">
        <v>6.49</v>
      </c>
    </row>
    <row r="2010" spans="1:42" x14ac:dyDescent="0.2">
      <c r="A2010" s="55" t="s">
        <v>1026</v>
      </c>
      <c r="B2010" s="55" t="s">
        <v>1183</v>
      </c>
      <c r="C2010" s="55" t="s">
        <v>1192</v>
      </c>
      <c r="D2010" s="55" t="s">
        <v>1715</v>
      </c>
      <c r="E2010" s="55" t="s">
        <v>1574</v>
      </c>
      <c r="F2010" s="56">
        <v>6.49</v>
      </c>
      <c r="G2010" s="56">
        <v>0</v>
      </c>
      <c r="H2010" s="56">
        <f>ROUND(F2010*AD2010,2)</f>
        <v>0</v>
      </c>
      <c r="I2010" s="56">
        <f>J2010-H2010</f>
        <v>0</v>
      </c>
      <c r="J2010" s="56">
        <f>ROUND(F2010*G2010,2)</f>
        <v>0</v>
      </c>
      <c r="K2010" s="56">
        <v>7.3999999999999999E-4</v>
      </c>
      <c r="L2010" s="56">
        <f>F2010*K2010</f>
        <v>4.8025999999999998E-3</v>
      </c>
      <c r="M2010" s="57" t="s">
        <v>7</v>
      </c>
      <c r="N2010" s="56">
        <f>IF(M2010="5",I2010,0)</f>
        <v>0</v>
      </c>
      <c r="Y2010" s="56">
        <f>IF(AC2010=0,J2010,0)</f>
        <v>0</v>
      </c>
      <c r="Z2010" s="56">
        <f>IF(AC2010=15,J2010,0)</f>
        <v>0</v>
      </c>
      <c r="AA2010" s="56">
        <f>IF(AC2010=21,J2010,0)</f>
        <v>0</v>
      </c>
      <c r="AC2010" s="58">
        <v>21</v>
      </c>
      <c r="AD2010" s="58">
        <f>G2010*0.750758341759353</f>
        <v>0</v>
      </c>
      <c r="AE2010" s="58">
        <f>G2010*(1-0.750758341759353)</f>
        <v>0</v>
      </c>
      <c r="AL2010" s="58">
        <f>F2010*AD2010</f>
        <v>0</v>
      </c>
      <c r="AM2010" s="58">
        <f>F2010*AE2010</f>
        <v>0</v>
      </c>
      <c r="AN2010" s="59" t="s">
        <v>1615</v>
      </c>
      <c r="AO2010" s="59" t="s">
        <v>1630</v>
      </c>
      <c r="AP2010" s="47" t="s">
        <v>1649</v>
      </c>
    </row>
    <row r="2011" spans="1:42" x14ac:dyDescent="0.2">
      <c r="D2011" s="60" t="s">
        <v>1545</v>
      </c>
      <c r="F2011" s="61">
        <v>6.49</v>
      </c>
    </row>
    <row r="2012" spans="1:42" x14ac:dyDescent="0.2">
      <c r="A2012" s="55" t="s">
        <v>1027</v>
      </c>
      <c r="B2012" s="55" t="s">
        <v>1183</v>
      </c>
      <c r="C2012" s="55" t="s">
        <v>1258</v>
      </c>
      <c r="D2012" s="55" t="s">
        <v>1731</v>
      </c>
      <c r="E2012" s="55" t="s">
        <v>1574</v>
      </c>
      <c r="F2012" s="56">
        <v>1.08</v>
      </c>
      <c r="G2012" s="56">
        <v>0</v>
      </c>
      <c r="H2012" s="56">
        <f>ROUND(F2012*AD2012,2)</f>
        <v>0</v>
      </c>
      <c r="I2012" s="56">
        <f>J2012-H2012</f>
        <v>0</v>
      </c>
      <c r="J2012" s="56">
        <f>ROUND(F2012*G2012,2)</f>
        <v>0</v>
      </c>
      <c r="K2012" s="56">
        <v>4.0000000000000002E-4</v>
      </c>
      <c r="L2012" s="56">
        <f>F2012*K2012</f>
        <v>4.3200000000000004E-4</v>
      </c>
      <c r="M2012" s="57" t="s">
        <v>7</v>
      </c>
      <c r="N2012" s="56">
        <f>IF(M2012="5",I2012,0)</f>
        <v>0</v>
      </c>
      <c r="Y2012" s="56">
        <f>IF(AC2012=0,J2012,0)</f>
        <v>0</v>
      </c>
      <c r="Z2012" s="56">
        <f>IF(AC2012=15,J2012,0)</f>
        <v>0</v>
      </c>
      <c r="AA2012" s="56">
        <f>IF(AC2012=21,J2012,0)</f>
        <v>0</v>
      </c>
      <c r="AC2012" s="58">
        <v>21</v>
      </c>
      <c r="AD2012" s="58">
        <f>G2012*0.966850828729282</f>
        <v>0</v>
      </c>
      <c r="AE2012" s="58">
        <f>G2012*(1-0.966850828729282)</f>
        <v>0</v>
      </c>
      <c r="AL2012" s="58">
        <f>F2012*AD2012</f>
        <v>0</v>
      </c>
      <c r="AM2012" s="58">
        <f>F2012*AE2012</f>
        <v>0</v>
      </c>
      <c r="AN2012" s="59" t="s">
        <v>1615</v>
      </c>
      <c r="AO2012" s="59" t="s">
        <v>1630</v>
      </c>
      <c r="AP2012" s="47" t="s">
        <v>1649</v>
      </c>
    </row>
    <row r="2013" spans="1:42" x14ac:dyDescent="0.2">
      <c r="D2013" s="60" t="s">
        <v>1546</v>
      </c>
      <c r="F2013" s="61">
        <v>1.08</v>
      </c>
    </row>
    <row r="2014" spans="1:42" x14ac:dyDescent="0.2">
      <c r="A2014" s="55" t="s">
        <v>1028</v>
      </c>
      <c r="B2014" s="55" t="s">
        <v>1183</v>
      </c>
      <c r="C2014" s="55" t="s">
        <v>1259</v>
      </c>
      <c r="D2014" s="55" t="s">
        <v>1732</v>
      </c>
      <c r="E2014" s="55" t="s">
        <v>1574</v>
      </c>
      <c r="F2014" s="56">
        <v>6.21</v>
      </c>
      <c r="G2014" s="56">
        <v>0</v>
      </c>
      <c r="H2014" s="56">
        <f>ROUND(F2014*AD2014,2)</f>
        <v>0</v>
      </c>
      <c r="I2014" s="56">
        <f>J2014-H2014</f>
        <v>0</v>
      </c>
      <c r="J2014" s="56">
        <f>ROUND(F2014*G2014,2)</f>
        <v>0</v>
      </c>
      <c r="K2014" s="56">
        <v>4.0000000000000002E-4</v>
      </c>
      <c r="L2014" s="56">
        <f>F2014*K2014</f>
        <v>2.4840000000000001E-3</v>
      </c>
      <c r="M2014" s="57" t="s">
        <v>7</v>
      </c>
      <c r="N2014" s="56">
        <f>IF(M2014="5",I2014,0)</f>
        <v>0</v>
      </c>
      <c r="Y2014" s="56">
        <f>IF(AC2014=0,J2014,0)</f>
        <v>0</v>
      </c>
      <c r="Z2014" s="56">
        <f>IF(AC2014=15,J2014,0)</f>
        <v>0</v>
      </c>
      <c r="AA2014" s="56">
        <f>IF(AC2014=21,J2014,0)</f>
        <v>0</v>
      </c>
      <c r="AC2014" s="58">
        <v>21</v>
      </c>
      <c r="AD2014" s="58">
        <f>G2014*0.938757264193116</f>
        <v>0</v>
      </c>
      <c r="AE2014" s="58">
        <f>G2014*(1-0.938757264193116)</f>
        <v>0</v>
      </c>
      <c r="AL2014" s="58">
        <f>F2014*AD2014</f>
        <v>0</v>
      </c>
      <c r="AM2014" s="58">
        <f>F2014*AE2014</f>
        <v>0</v>
      </c>
      <c r="AN2014" s="59" t="s">
        <v>1615</v>
      </c>
      <c r="AO2014" s="59" t="s">
        <v>1630</v>
      </c>
      <c r="AP2014" s="47" t="s">
        <v>1649</v>
      </c>
    </row>
    <row r="2015" spans="1:42" x14ac:dyDescent="0.2">
      <c r="D2015" s="60" t="s">
        <v>1547</v>
      </c>
      <c r="F2015" s="61">
        <v>6.21</v>
      </c>
    </row>
    <row r="2016" spans="1:42" x14ac:dyDescent="0.2">
      <c r="A2016" s="55" t="s">
        <v>1029</v>
      </c>
      <c r="B2016" s="55" t="s">
        <v>1183</v>
      </c>
      <c r="C2016" s="55" t="s">
        <v>1260</v>
      </c>
      <c r="D2016" s="55" t="s">
        <v>1733</v>
      </c>
      <c r="E2016" s="55" t="s">
        <v>1579</v>
      </c>
      <c r="F2016" s="56">
        <v>2.7</v>
      </c>
      <c r="G2016" s="56">
        <v>0</v>
      </c>
      <c r="H2016" s="56">
        <f>ROUND(F2016*AD2016,2)</f>
        <v>0</v>
      </c>
      <c r="I2016" s="56">
        <f>J2016-H2016</f>
        <v>0</v>
      </c>
      <c r="J2016" s="56">
        <f>ROUND(F2016*G2016,2)</f>
        <v>0</v>
      </c>
      <c r="K2016" s="56">
        <v>3.2000000000000003E-4</v>
      </c>
      <c r="L2016" s="56">
        <f>F2016*K2016</f>
        <v>8.6400000000000008E-4</v>
      </c>
      <c r="M2016" s="57" t="s">
        <v>7</v>
      </c>
      <c r="N2016" s="56">
        <f>IF(M2016="5",I2016,0)</f>
        <v>0</v>
      </c>
      <c r="Y2016" s="56">
        <f>IF(AC2016=0,J2016,0)</f>
        <v>0</v>
      </c>
      <c r="Z2016" s="56">
        <f>IF(AC2016=15,J2016,0)</f>
        <v>0</v>
      </c>
      <c r="AA2016" s="56">
        <f>IF(AC2016=21,J2016,0)</f>
        <v>0</v>
      </c>
      <c r="AC2016" s="58">
        <v>21</v>
      </c>
      <c r="AD2016" s="58">
        <f>G2016*0.584192439862543</f>
        <v>0</v>
      </c>
      <c r="AE2016" s="58">
        <f>G2016*(1-0.584192439862543)</f>
        <v>0</v>
      </c>
      <c r="AL2016" s="58">
        <f>F2016*AD2016</f>
        <v>0</v>
      </c>
      <c r="AM2016" s="58">
        <f>F2016*AE2016</f>
        <v>0</v>
      </c>
      <c r="AN2016" s="59" t="s">
        <v>1615</v>
      </c>
      <c r="AO2016" s="59" t="s">
        <v>1630</v>
      </c>
      <c r="AP2016" s="47" t="s">
        <v>1649</v>
      </c>
    </row>
    <row r="2017" spans="1:42" x14ac:dyDescent="0.2">
      <c r="D2017" s="60" t="s">
        <v>1378</v>
      </c>
      <c r="F2017" s="61">
        <v>2.7</v>
      </c>
    </row>
    <row r="2018" spans="1:42" x14ac:dyDescent="0.2">
      <c r="A2018" s="55" t="s">
        <v>1030</v>
      </c>
      <c r="B2018" s="55" t="s">
        <v>1183</v>
      </c>
      <c r="C2018" s="55" t="s">
        <v>1193</v>
      </c>
      <c r="D2018" s="55" t="s">
        <v>1292</v>
      </c>
      <c r="E2018" s="55" t="s">
        <v>1575</v>
      </c>
      <c r="F2018" s="56">
        <v>0.04</v>
      </c>
      <c r="G2018" s="56">
        <v>0</v>
      </c>
      <c r="H2018" s="56">
        <f>ROUND(F2018*AD2018,2)</f>
        <v>0</v>
      </c>
      <c r="I2018" s="56">
        <f>J2018-H2018</f>
        <v>0</v>
      </c>
      <c r="J2018" s="56">
        <f>ROUND(F2018*G2018,2)</f>
        <v>0</v>
      </c>
      <c r="K2018" s="56">
        <v>0</v>
      </c>
      <c r="L2018" s="56">
        <f>F2018*K2018</f>
        <v>0</v>
      </c>
      <c r="M2018" s="57" t="s">
        <v>11</v>
      </c>
      <c r="N2018" s="56">
        <f>IF(M2018="5",I2018,0)</f>
        <v>0</v>
      </c>
      <c r="Y2018" s="56">
        <f>IF(AC2018=0,J2018,0)</f>
        <v>0</v>
      </c>
      <c r="Z2018" s="56">
        <f>IF(AC2018=15,J2018,0)</f>
        <v>0</v>
      </c>
      <c r="AA2018" s="56">
        <f>IF(AC2018=21,J2018,0)</f>
        <v>0</v>
      </c>
      <c r="AC2018" s="58">
        <v>21</v>
      </c>
      <c r="AD2018" s="58">
        <f>G2018*0</f>
        <v>0</v>
      </c>
      <c r="AE2018" s="58">
        <f>G2018*(1-0)</f>
        <v>0</v>
      </c>
      <c r="AL2018" s="58">
        <f>F2018*AD2018</f>
        <v>0</v>
      </c>
      <c r="AM2018" s="58">
        <f>F2018*AE2018</f>
        <v>0</v>
      </c>
      <c r="AN2018" s="59" t="s">
        <v>1615</v>
      </c>
      <c r="AO2018" s="59" t="s">
        <v>1630</v>
      </c>
      <c r="AP2018" s="47" t="s">
        <v>1649</v>
      </c>
    </row>
    <row r="2019" spans="1:42" x14ac:dyDescent="0.2">
      <c r="D2019" s="60" t="s">
        <v>1548</v>
      </c>
      <c r="F2019" s="61">
        <v>0.04</v>
      </c>
    </row>
    <row r="2020" spans="1:42" x14ac:dyDescent="0.2">
      <c r="A2020" s="52"/>
      <c r="B2020" s="53" t="s">
        <v>1183</v>
      </c>
      <c r="C2020" s="53" t="s">
        <v>715</v>
      </c>
      <c r="D2020" s="248" t="s">
        <v>1294</v>
      </c>
      <c r="E2020" s="249"/>
      <c r="F2020" s="249"/>
      <c r="G2020" s="249"/>
      <c r="H2020" s="54">
        <f>SUM(H2021:H2021)</f>
        <v>0</v>
      </c>
      <c r="I2020" s="54">
        <f>SUM(I2021:I2021)</f>
        <v>0</v>
      </c>
      <c r="J2020" s="54">
        <f>H2020+I2020</f>
        <v>0</v>
      </c>
      <c r="K2020" s="47"/>
      <c r="L2020" s="54">
        <f>SUM(L2021:L2021)</f>
        <v>1.4599999999999999E-3</v>
      </c>
      <c r="O2020" s="54">
        <f>IF(P2020="PR",J2020,SUM(N2021:N2021))</f>
        <v>0</v>
      </c>
      <c r="P2020" s="47" t="s">
        <v>1602</v>
      </c>
      <c r="Q2020" s="54">
        <f>IF(P2020="HS",H2020,0)</f>
        <v>0</v>
      </c>
      <c r="R2020" s="54">
        <f>IF(P2020="HS",I2020-O2020,0)</f>
        <v>0</v>
      </c>
      <c r="S2020" s="54">
        <f>IF(P2020="PS",H2020,0)</f>
        <v>0</v>
      </c>
      <c r="T2020" s="54">
        <f>IF(P2020="PS",I2020-O2020,0)</f>
        <v>0</v>
      </c>
      <c r="U2020" s="54">
        <f>IF(P2020="MP",H2020,0)</f>
        <v>0</v>
      </c>
      <c r="V2020" s="54">
        <f>IF(P2020="MP",I2020-O2020,0)</f>
        <v>0</v>
      </c>
      <c r="W2020" s="54">
        <f>IF(P2020="OM",H2020,0)</f>
        <v>0</v>
      </c>
      <c r="X2020" s="47" t="s">
        <v>1183</v>
      </c>
      <c r="AH2020" s="54">
        <f>SUM(Y2021:Y2021)</f>
        <v>0</v>
      </c>
      <c r="AI2020" s="54">
        <f>SUM(Z2021:Z2021)</f>
        <v>0</v>
      </c>
      <c r="AJ2020" s="54">
        <f>SUM(AA2021:AA2021)</f>
        <v>0</v>
      </c>
    </row>
    <row r="2021" spans="1:42" x14ac:dyDescent="0.2">
      <c r="A2021" s="55" t="s">
        <v>1031</v>
      </c>
      <c r="B2021" s="55" t="s">
        <v>1183</v>
      </c>
      <c r="C2021" s="55" t="s">
        <v>1194</v>
      </c>
      <c r="D2021" s="55" t="s">
        <v>1295</v>
      </c>
      <c r="E2021" s="55" t="s">
        <v>1576</v>
      </c>
      <c r="F2021" s="56">
        <v>1</v>
      </c>
      <c r="G2021" s="56">
        <v>0</v>
      </c>
      <c r="H2021" s="56">
        <f>ROUND(F2021*AD2021,2)</f>
        <v>0</v>
      </c>
      <c r="I2021" s="56">
        <f>J2021-H2021</f>
        <v>0</v>
      </c>
      <c r="J2021" s="56">
        <f>ROUND(F2021*G2021,2)</f>
        <v>0</v>
      </c>
      <c r="K2021" s="56">
        <v>1.4599999999999999E-3</v>
      </c>
      <c r="L2021" s="56">
        <f>F2021*K2021</f>
        <v>1.4599999999999999E-3</v>
      </c>
      <c r="M2021" s="57" t="s">
        <v>7</v>
      </c>
      <c r="N2021" s="56">
        <f>IF(M2021="5",I2021,0)</f>
        <v>0</v>
      </c>
      <c r="Y2021" s="56">
        <f>IF(AC2021=0,J2021,0)</f>
        <v>0</v>
      </c>
      <c r="Z2021" s="56">
        <f>IF(AC2021=15,J2021,0)</f>
        <v>0</v>
      </c>
      <c r="AA2021" s="56">
        <f>IF(AC2021=21,J2021,0)</f>
        <v>0</v>
      </c>
      <c r="AC2021" s="58">
        <v>21</v>
      </c>
      <c r="AD2021" s="58">
        <f>G2021*0</f>
        <v>0</v>
      </c>
      <c r="AE2021" s="58">
        <f>G2021*(1-0)</f>
        <v>0</v>
      </c>
      <c r="AL2021" s="58">
        <f>F2021*AD2021</f>
        <v>0</v>
      </c>
      <c r="AM2021" s="58">
        <f>F2021*AE2021</f>
        <v>0</v>
      </c>
      <c r="AN2021" s="59" t="s">
        <v>1616</v>
      </c>
      <c r="AO2021" s="59" t="s">
        <v>1631</v>
      </c>
      <c r="AP2021" s="47" t="s">
        <v>1649</v>
      </c>
    </row>
    <row r="2022" spans="1:42" x14ac:dyDescent="0.2">
      <c r="D2022" s="60" t="s">
        <v>1296</v>
      </c>
      <c r="F2022" s="61">
        <v>1</v>
      </c>
    </row>
    <row r="2023" spans="1:42" x14ac:dyDescent="0.2">
      <c r="A2023" s="52"/>
      <c r="B2023" s="53" t="s">
        <v>1183</v>
      </c>
      <c r="C2023" s="53" t="s">
        <v>719</v>
      </c>
      <c r="D2023" s="248" t="s">
        <v>1297</v>
      </c>
      <c r="E2023" s="249"/>
      <c r="F2023" s="249"/>
      <c r="G2023" s="249"/>
      <c r="H2023" s="54">
        <f>SUM(H2024:H2054)</f>
        <v>0</v>
      </c>
      <c r="I2023" s="54">
        <f>SUM(I2024:I2054)</f>
        <v>0</v>
      </c>
      <c r="J2023" s="54">
        <f>H2023+I2023</f>
        <v>0</v>
      </c>
      <c r="K2023" s="47"/>
      <c r="L2023" s="54">
        <f>SUM(L2024:L2054)</f>
        <v>7.6480000000000034E-2</v>
      </c>
      <c r="O2023" s="54">
        <f>IF(P2023="PR",J2023,SUM(N2024:N2054))</f>
        <v>0</v>
      </c>
      <c r="P2023" s="47" t="s">
        <v>1602</v>
      </c>
      <c r="Q2023" s="54">
        <f>IF(P2023="HS",H2023,0)</f>
        <v>0</v>
      </c>
      <c r="R2023" s="54">
        <f>IF(P2023="HS",I2023-O2023,0)</f>
        <v>0</v>
      </c>
      <c r="S2023" s="54">
        <f>IF(P2023="PS",H2023,0)</f>
        <v>0</v>
      </c>
      <c r="T2023" s="54">
        <f>IF(P2023="PS",I2023-O2023,0)</f>
        <v>0</v>
      </c>
      <c r="U2023" s="54">
        <f>IF(P2023="MP",H2023,0)</f>
        <v>0</v>
      </c>
      <c r="V2023" s="54">
        <f>IF(P2023="MP",I2023-O2023,0)</f>
        <v>0</v>
      </c>
      <c r="W2023" s="54">
        <f>IF(P2023="OM",H2023,0)</f>
        <v>0</v>
      </c>
      <c r="X2023" s="47" t="s">
        <v>1183</v>
      </c>
      <c r="AH2023" s="54">
        <f>SUM(Y2024:Y2054)</f>
        <v>0</v>
      </c>
      <c r="AI2023" s="54">
        <f>SUM(Z2024:Z2054)</f>
        <v>0</v>
      </c>
      <c r="AJ2023" s="54">
        <f>SUM(AA2024:AA2054)</f>
        <v>0</v>
      </c>
    </row>
    <row r="2024" spans="1:42" x14ac:dyDescent="0.2">
      <c r="A2024" s="55" t="s">
        <v>1032</v>
      </c>
      <c r="B2024" s="55" t="s">
        <v>1183</v>
      </c>
      <c r="C2024" s="55" t="s">
        <v>1195</v>
      </c>
      <c r="D2024" s="55" t="s">
        <v>1702</v>
      </c>
      <c r="E2024" s="55" t="s">
        <v>1577</v>
      </c>
      <c r="F2024" s="56">
        <v>2</v>
      </c>
      <c r="G2024" s="56">
        <v>0</v>
      </c>
      <c r="H2024" s="56">
        <f>ROUND(F2024*AD2024,2)</f>
        <v>0</v>
      </c>
      <c r="I2024" s="56">
        <f>J2024-H2024</f>
        <v>0</v>
      </c>
      <c r="J2024" s="56">
        <f>ROUND(F2024*G2024,2)</f>
        <v>0</v>
      </c>
      <c r="K2024" s="56">
        <v>1.41E-3</v>
      </c>
      <c r="L2024" s="56">
        <f>F2024*K2024</f>
        <v>2.82E-3</v>
      </c>
      <c r="M2024" s="57" t="s">
        <v>7</v>
      </c>
      <c r="N2024" s="56">
        <f>IF(M2024="5",I2024,0)</f>
        <v>0</v>
      </c>
      <c r="Y2024" s="56">
        <f>IF(AC2024=0,J2024,0)</f>
        <v>0</v>
      </c>
      <c r="Z2024" s="56">
        <f>IF(AC2024=15,J2024,0)</f>
        <v>0</v>
      </c>
      <c r="AA2024" s="56">
        <f>IF(AC2024=21,J2024,0)</f>
        <v>0</v>
      </c>
      <c r="AC2024" s="58">
        <v>21</v>
      </c>
      <c r="AD2024" s="58">
        <f>G2024*0.538136882129278</f>
        <v>0</v>
      </c>
      <c r="AE2024" s="58">
        <f>G2024*(1-0.538136882129278)</f>
        <v>0</v>
      </c>
      <c r="AL2024" s="58">
        <f>F2024*AD2024</f>
        <v>0</v>
      </c>
      <c r="AM2024" s="58">
        <f>F2024*AE2024</f>
        <v>0</v>
      </c>
      <c r="AN2024" s="59" t="s">
        <v>1617</v>
      </c>
      <c r="AO2024" s="59" t="s">
        <v>1631</v>
      </c>
      <c r="AP2024" s="47" t="s">
        <v>1649</v>
      </c>
    </row>
    <row r="2025" spans="1:42" x14ac:dyDescent="0.2">
      <c r="D2025" s="60" t="s">
        <v>1380</v>
      </c>
      <c r="F2025" s="61">
        <v>2</v>
      </c>
    </row>
    <row r="2026" spans="1:42" x14ac:dyDescent="0.2">
      <c r="A2026" s="62" t="s">
        <v>1033</v>
      </c>
      <c r="B2026" s="62" t="s">
        <v>1183</v>
      </c>
      <c r="C2026" s="62" t="s">
        <v>1196</v>
      </c>
      <c r="D2026" s="226" t="s">
        <v>1716</v>
      </c>
      <c r="E2026" s="62" t="s">
        <v>1577</v>
      </c>
      <c r="F2026" s="63">
        <v>2</v>
      </c>
      <c r="G2026" s="63">
        <v>0</v>
      </c>
      <c r="H2026" s="63">
        <f>ROUND(F2026*AD2026,2)</f>
        <v>0</v>
      </c>
      <c r="I2026" s="63">
        <f>J2026-H2026</f>
        <v>0</v>
      </c>
      <c r="J2026" s="63">
        <f>ROUND(F2026*G2026,2)</f>
        <v>0</v>
      </c>
      <c r="K2026" s="63">
        <v>1.4E-2</v>
      </c>
      <c r="L2026" s="63">
        <f>F2026*K2026</f>
        <v>2.8000000000000001E-2</v>
      </c>
      <c r="M2026" s="64" t="s">
        <v>1598</v>
      </c>
      <c r="N2026" s="63">
        <f>IF(M2026="5",I2026,0)</f>
        <v>0</v>
      </c>
      <c r="Y2026" s="63">
        <f>IF(AC2026=0,J2026,0)</f>
        <v>0</v>
      </c>
      <c r="Z2026" s="63">
        <f>IF(AC2026=15,J2026,0)</f>
        <v>0</v>
      </c>
      <c r="AA2026" s="63">
        <f>IF(AC2026=21,J2026,0)</f>
        <v>0</v>
      </c>
      <c r="AC2026" s="58">
        <v>21</v>
      </c>
      <c r="AD2026" s="58">
        <f>G2026*1</f>
        <v>0</v>
      </c>
      <c r="AE2026" s="58">
        <f>G2026*(1-1)</f>
        <v>0</v>
      </c>
      <c r="AL2026" s="58">
        <f>F2026*AD2026</f>
        <v>0</v>
      </c>
      <c r="AM2026" s="58">
        <f>F2026*AE2026</f>
        <v>0</v>
      </c>
      <c r="AN2026" s="59" t="s">
        <v>1617</v>
      </c>
      <c r="AO2026" s="59" t="s">
        <v>1631</v>
      </c>
      <c r="AP2026" s="47" t="s">
        <v>1649</v>
      </c>
    </row>
    <row r="2027" spans="1:42" x14ac:dyDescent="0.2">
      <c r="D2027" s="60" t="s">
        <v>1296</v>
      </c>
      <c r="F2027" s="61">
        <v>1</v>
      </c>
    </row>
    <row r="2028" spans="1:42" x14ac:dyDescent="0.2">
      <c r="A2028" s="55" t="s">
        <v>1034</v>
      </c>
      <c r="B2028" s="55" t="s">
        <v>1183</v>
      </c>
      <c r="C2028" s="55" t="s">
        <v>1197</v>
      </c>
      <c r="D2028" s="55" t="s">
        <v>1298</v>
      </c>
      <c r="E2028" s="55" t="s">
        <v>1577</v>
      </c>
      <c r="F2028" s="56">
        <v>2</v>
      </c>
      <c r="G2028" s="56">
        <v>0</v>
      </c>
      <c r="H2028" s="56">
        <f>ROUND(F2028*AD2028,2)</f>
        <v>0</v>
      </c>
      <c r="I2028" s="56">
        <f>J2028-H2028</f>
        <v>0</v>
      </c>
      <c r="J2028" s="56">
        <f>ROUND(F2028*G2028,2)</f>
        <v>0</v>
      </c>
      <c r="K2028" s="56">
        <v>1.1999999999999999E-3</v>
      </c>
      <c r="L2028" s="56">
        <f>F2028*K2028</f>
        <v>2.3999999999999998E-3</v>
      </c>
      <c r="M2028" s="57" t="s">
        <v>7</v>
      </c>
      <c r="N2028" s="56">
        <f>IF(M2028="5",I2028,0)</f>
        <v>0</v>
      </c>
      <c r="Y2028" s="56">
        <f>IF(AC2028=0,J2028,0)</f>
        <v>0</v>
      </c>
      <c r="Z2028" s="56">
        <f>IF(AC2028=15,J2028,0)</f>
        <v>0</v>
      </c>
      <c r="AA2028" s="56">
        <f>IF(AC2028=21,J2028,0)</f>
        <v>0</v>
      </c>
      <c r="AC2028" s="58">
        <v>21</v>
      </c>
      <c r="AD2028" s="58">
        <f>G2028*0.50771855010661</f>
        <v>0</v>
      </c>
      <c r="AE2028" s="58">
        <f>G2028*(1-0.50771855010661)</f>
        <v>0</v>
      </c>
      <c r="AL2028" s="58">
        <f>F2028*AD2028</f>
        <v>0</v>
      </c>
      <c r="AM2028" s="58">
        <f>F2028*AE2028</f>
        <v>0</v>
      </c>
      <c r="AN2028" s="59" t="s">
        <v>1617</v>
      </c>
      <c r="AO2028" s="59" t="s">
        <v>1631</v>
      </c>
      <c r="AP2028" s="47" t="s">
        <v>1649</v>
      </c>
    </row>
    <row r="2029" spans="1:42" x14ac:dyDescent="0.2">
      <c r="D2029" s="60" t="s">
        <v>1380</v>
      </c>
      <c r="F2029" s="61">
        <v>2</v>
      </c>
    </row>
    <row r="2030" spans="1:42" x14ac:dyDescent="0.2">
      <c r="A2030" s="62" t="s">
        <v>1035</v>
      </c>
      <c r="B2030" s="62" t="s">
        <v>1183</v>
      </c>
      <c r="C2030" s="62" t="s">
        <v>1198</v>
      </c>
      <c r="D2030" s="227" t="s">
        <v>1717</v>
      </c>
      <c r="E2030" s="62" t="s">
        <v>1577</v>
      </c>
      <c r="F2030" s="63">
        <v>2</v>
      </c>
      <c r="G2030" s="63">
        <v>0</v>
      </c>
      <c r="H2030" s="63">
        <f>ROUND(F2030*AD2030,2)</f>
        <v>0</v>
      </c>
      <c r="I2030" s="63">
        <f>J2030-H2030</f>
        <v>0</v>
      </c>
      <c r="J2030" s="63">
        <f>ROUND(F2030*G2030,2)</f>
        <v>0</v>
      </c>
      <c r="K2030" s="63">
        <v>1.0499999999999999E-3</v>
      </c>
      <c r="L2030" s="63">
        <f>F2030*K2030</f>
        <v>2.0999999999999999E-3</v>
      </c>
      <c r="M2030" s="64" t="s">
        <v>1598</v>
      </c>
      <c r="N2030" s="63">
        <f>IF(M2030="5",I2030,0)</f>
        <v>0</v>
      </c>
      <c r="Y2030" s="63">
        <f>IF(AC2030=0,J2030,0)</f>
        <v>0</v>
      </c>
      <c r="Z2030" s="63">
        <f>IF(AC2030=15,J2030,0)</f>
        <v>0</v>
      </c>
      <c r="AA2030" s="63">
        <f>IF(AC2030=21,J2030,0)</f>
        <v>0</v>
      </c>
      <c r="AC2030" s="58">
        <v>21</v>
      </c>
      <c r="AD2030" s="58">
        <f>G2030*1</f>
        <v>0</v>
      </c>
      <c r="AE2030" s="58">
        <f>G2030*(1-1)</f>
        <v>0</v>
      </c>
      <c r="AL2030" s="58">
        <f>F2030*AD2030</f>
        <v>0</v>
      </c>
      <c r="AM2030" s="58">
        <f>F2030*AE2030</f>
        <v>0</v>
      </c>
      <c r="AN2030" s="59" t="s">
        <v>1617</v>
      </c>
      <c r="AO2030" s="59" t="s">
        <v>1631</v>
      </c>
      <c r="AP2030" s="47" t="s">
        <v>1649</v>
      </c>
    </row>
    <row r="2031" spans="1:42" x14ac:dyDescent="0.2">
      <c r="D2031" s="60" t="s">
        <v>1380</v>
      </c>
      <c r="F2031" s="61">
        <v>2</v>
      </c>
    </row>
    <row r="2032" spans="1:42" x14ac:dyDescent="0.2">
      <c r="A2032" s="62" t="s">
        <v>1036</v>
      </c>
      <c r="B2032" s="62" t="s">
        <v>1183</v>
      </c>
      <c r="C2032" s="62" t="s">
        <v>1199</v>
      </c>
      <c r="D2032" s="62" t="s">
        <v>1299</v>
      </c>
      <c r="E2032" s="62" t="s">
        <v>1577</v>
      </c>
      <c r="F2032" s="63">
        <v>2</v>
      </c>
      <c r="G2032" s="63">
        <v>0</v>
      </c>
      <c r="H2032" s="63">
        <f>ROUND(F2032*AD2032,2)</f>
        <v>0</v>
      </c>
      <c r="I2032" s="63">
        <f>J2032-H2032</f>
        <v>0</v>
      </c>
      <c r="J2032" s="63">
        <f>ROUND(F2032*G2032,2)</f>
        <v>0</v>
      </c>
      <c r="K2032" s="63">
        <v>7.3999999999999999E-4</v>
      </c>
      <c r="L2032" s="63">
        <f>F2032*K2032</f>
        <v>1.48E-3</v>
      </c>
      <c r="M2032" s="64" t="s">
        <v>1598</v>
      </c>
      <c r="N2032" s="63">
        <f>IF(M2032="5",I2032,0)</f>
        <v>0</v>
      </c>
      <c r="Y2032" s="63">
        <f>IF(AC2032=0,J2032,0)</f>
        <v>0</v>
      </c>
      <c r="Z2032" s="63">
        <f>IF(AC2032=15,J2032,0)</f>
        <v>0</v>
      </c>
      <c r="AA2032" s="63">
        <f>IF(AC2032=21,J2032,0)</f>
        <v>0</v>
      </c>
      <c r="AC2032" s="58">
        <v>21</v>
      </c>
      <c r="AD2032" s="58">
        <f>G2032*1</f>
        <v>0</v>
      </c>
      <c r="AE2032" s="58">
        <f>G2032*(1-1)</f>
        <v>0</v>
      </c>
      <c r="AL2032" s="58">
        <f>F2032*AD2032</f>
        <v>0</v>
      </c>
      <c r="AM2032" s="58">
        <f>F2032*AE2032</f>
        <v>0</v>
      </c>
      <c r="AN2032" s="59" t="s">
        <v>1617</v>
      </c>
      <c r="AO2032" s="59" t="s">
        <v>1631</v>
      </c>
      <c r="AP2032" s="47" t="s">
        <v>1649</v>
      </c>
    </row>
    <row r="2033" spans="1:42" x14ac:dyDescent="0.2">
      <c r="D2033" s="60" t="s">
        <v>1380</v>
      </c>
      <c r="F2033" s="61">
        <v>2</v>
      </c>
    </row>
    <row r="2034" spans="1:42" x14ac:dyDescent="0.2">
      <c r="A2034" s="55" t="s">
        <v>1037</v>
      </c>
      <c r="B2034" s="55" t="s">
        <v>1183</v>
      </c>
      <c r="C2034" s="55" t="s">
        <v>1200</v>
      </c>
      <c r="D2034" s="55" t="s">
        <v>1300</v>
      </c>
      <c r="E2034" s="55" t="s">
        <v>1578</v>
      </c>
      <c r="F2034" s="56">
        <v>1</v>
      </c>
      <c r="G2034" s="56">
        <v>0</v>
      </c>
      <c r="H2034" s="56">
        <f>ROUND(F2034*AD2034,2)</f>
        <v>0</v>
      </c>
      <c r="I2034" s="56">
        <f>J2034-H2034</f>
        <v>0</v>
      </c>
      <c r="J2034" s="56">
        <f>ROUND(F2034*G2034,2)</f>
        <v>0</v>
      </c>
      <c r="K2034" s="56">
        <v>4.0000000000000001E-3</v>
      </c>
      <c r="L2034" s="56">
        <f>F2034*K2034</f>
        <v>4.0000000000000001E-3</v>
      </c>
      <c r="M2034" s="57" t="s">
        <v>7</v>
      </c>
      <c r="N2034" s="56">
        <f>IF(M2034="5",I2034,0)</f>
        <v>0</v>
      </c>
      <c r="Y2034" s="56">
        <f>IF(AC2034=0,J2034,0)</f>
        <v>0</v>
      </c>
      <c r="Z2034" s="56">
        <f>IF(AC2034=15,J2034,0)</f>
        <v>0</v>
      </c>
      <c r="AA2034" s="56">
        <f>IF(AC2034=21,J2034,0)</f>
        <v>0</v>
      </c>
      <c r="AC2034" s="58">
        <v>21</v>
      </c>
      <c r="AD2034" s="58">
        <f>G2034*0.62904717853839</f>
        <v>0</v>
      </c>
      <c r="AE2034" s="58">
        <f>G2034*(1-0.62904717853839)</f>
        <v>0</v>
      </c>
      <c r="AL2034" s="58">
        <f>F2034*AD2034</f>
        <v>0</v>
      </c>
      <c r="AM2034" s="58">
        <f>F2034*AE2034</f>
        <v>0</v>
      </c>
      <c r="AN2034" s="59" t="s">
        <v>1617</v>
      </c>
      <c r="AO2034" s="59" t="s">
        <v>1631</v>
      </c>
      <c r="AP2034" s="47" t="s">
        <v>1649</v>
      </c>
    </row>
    <row r="2035" spans="1:42" x14ac:dyDescent="0.2">
      <c r="D2035" s="60" t="s">
        <v>1296</v>
      </c>
      <c r="F2035" s="61">
        <v>1</v>
      </c>
    </row>
    <row r="2036" spans="1:42" x14ac:dyDescent="0.2">
      <c r="A2036" s="62" t="s">
        <v>1038</v>
      </c>
      <c r="B2036" s="62" t="s">
        <v>1183</v>
      </c>
      <c r="C2036" s="62" t="s">
        <v>1201</v>
      </c>
      <c r="D2036" s="228" t="s">
        <v>1718</v>
      </c>
      <c r="E2036" s="62" t="s">
        <v>1577</v>
      </c>
      <c r="F2036" s="63">
        <v>1</v>
      </c>
      <c r="G2036" s="63">
        <v>0</v>
      </c>
      <c r="H2036" s="63">
        <f>ROUND(F2036*AD2036,2)</f>
        <v>0</v>
      </c>
      <c r="I2036" s="63">
        <f>J2036-H2036</f>
        <v>0</v>
      </c>
      <c r="J2036" s="63">
        <f>ROUND(F2036*G2036,2)</f>
        <v>0</v>
      </c>
      <c r="K2036" s="63">
        <v>1.4500000000000001E-2</v>
      </c>
      <c r="L2036" s="63">
        <f>F2036*K2036</f>
        <v>1.4500000000000001E-2</v>
      </c>
      <c r="M2036" s="64" t="s">
        <v>1598</v>
      </c>
      <c r="N2036" s="63">
        <f>IF(M2036="5",I2036,0)</f>
        <v>0</v>
      </c>
      <c r="Y2036" s="63">
        <f>IF(AC2036=0,J2036,0)</f>
        <v>0</v>
      </c>
      <c r="Z2036" s="63">
        <f>IF(AC2036=15,J2036,0)</f>
        <v>0</v>
      </c>
      <c r="AA2036" s="63">
        <f>IF(AC2036=21,J2036,0)</f>
        <v>0</v>
      </c>
      <c r="AC2036" s="58">
        <v>21</v>
      </c>
      <c r="AD2036" s="58">
        <f>G2036*1</f>
        <v>0</v>
      </c>
      <c r="AE2036" s="58">
        <f>G2036*(1-1)</f>
        <v>0</v>
      </c>
      <c r="AL2036" s="58">
        <f>F2036*AD2036</f>
        <v>0</v>
      </c>
      <c r="AM2036" s="58">
        <f>F2036*AE2036</f>
        <v>0</v>
      </c>
      <c r="AN2036" s="59" t="s">
        <v>1617</v>
      </c>
      <c r="AO2036" s="59" t="s">
        <v>1631</v>
      </c>
      <c r="AP2036" s="47" t="s">
        <v>1649</v>
      </c>
    </row>
    <row r="2037" spans="1:42" x14ac:dyDescent="0.2">
      <c r="D2037" s="60" t="s">
        <v>1296</v>
      </c>
      <c r="F2037" s="61">
        <v>1</v>
      </c>
    </row>
    <row r="2038" spans="1:42" x14ac:dyDescent="0.2">
      <c r="A2038" s="62" t="s">
        <v>1039</v>
      </c>
      <c r="B2038" s="62" t="s">
        <v>1183</v>
      </c>
      <c r="C2038" s="62" t="s">
        <v>1202</v>
      </c>
      <c r="D2038" s="62" t="s">
        <v>1707</v>
      </c>
      <c r="E2038" s="62" t="s">
        <v>1577</v>
      </c>
      <c r="F2038" s="63">
        <v>1</v>
      </c>
      <c r="G2038" s="63">
        <v>0</v>
      </c>
      <c r="H2038" s="63">
        <f>ROUND(F2038*AD2038,2)</f>
        <v>0</v>
      </c>
      <c r="I2038" s="63">
        <f>J2038-H2038</f>
        <v>0</v>
      </c>
      <c r="J2038" s="63">
        <f>ROUND(F2038*G2038,2)</f>
        <v>0</v>
      </c>
      <c r="K2038" s="63">
        <v>1E-3</v>
      </c>
      <c r="L2038" s="63">
        <f>F2038*K2038</f>
        <v>1E-3</v>
      </c>
      <c r="M2038" s="64" t="s">
        <v>1598</v>
      </c>
      <c r="N2038" s="63">
        <f>IF(M2038="5",I2038,0)</f>
        <v>0</v>
      </c>
      <c r="Y2038" s="63">
        <f>IF(AC2038=0,J2038,0)</f>
        <v>0</v>
      </c>
      <c r="Z2038" s="63">
        <f>IF(AC2038=15,J2038,0)</f>
        <v>0</v>
      </c>
      <c r="AA2038" s="63">
        <f>IF(AC2038=21,J2038,0)</f>
        <v>0</v>
      </c>
      <c r="AC2038" s="58">
        <v>21</v>
      </c>
      <c r="AD2038" s="58">
        <f>G2038*1</f>
        <v>0</v>
      </c>
      <c r="AE2038" s="58">
        <f>G2038*(1-1)</f>
        <v>0</v>
      </c>
      <c r="AL2038" s="58">
        <f>F2038*AD2038</f>
        <v>0</v>
      </c>
      <c r="AM2038" s="58">
        <f>F2038*AE2038</f>
        <v>0</v>
      </c>
      <c r="AN2038" s="59" t="s">
        <v>1617</v>
      </c>
      <c r="AO2038" s="59" t="s">
        <v>1631</v>
      </c>
      <c r="AP2038" s="47" t="s">
        <v>1649</v>
      </c>
    </row>
    <row r="2039" spans="1:42" x14ac:dyDescent="0.2">
      <c r="D2039" s="60" t="s">
        <v>1296</v>
      </c>
      <c r="F2039" s="61">
        <v>1</v>
      </c>
    </row>
    <row r="2040" spans="1:42" x14ac:dyDescent="0.2">
      <c r="A2040" s="55" t="s">
        <v>1040</v>
      </c>
      <c r="B2040" s="55" t="s">
        <v>1183</v>
      </c>
      <c r="C2040" s="55" t="s">
        <v>1262</v>
      </c>
      <c r="D2040" s="55" t="s">
        <v>1381</v>
      </c>
      <c r="E2040" s="55" t="s">
        <v>1578</v>
      </c>
      <c r="F2040" s="56">
        <v>1</v>
      </c>
      <c r="G2040" s="56">
        <v>0</v>
      </c>
      <c r="H2040" s="56">
        <f>ROUND(F2040*AD2040,2)</f>
        <v>0</v>
      </c>
      <c r="I2040" s="56">
        <f>J2040-H2040</f>
        <v>0</v>
      </c>
      <c r="J2040" s="56">
        <f>ROUND(F2040*G2040,2)</f>
        <v>0</v>
      </c>
      <c r="K2040" s="56">
        <v>1.7000000000000001E-4</v>
      </c>
      <c r="L2040" s="56">
        <f>F2040*K2040</f>
        <v>1.7000000000000001E-4</v>
      </c>
      <c r="M2040" s="57" t="s">
        <v>7</v>
      </c>
      <c r="N2040" s="56">
        <f>IF(M2040="5",I2040,0)</f>
        <v>0</v>
      </c>
      <c r="Y2040" s="56">
        <f>IF(AC2040=0,J2040,0)</f>
        <v>0</v>
      </c>
      <c r="Z2040" s="56">
        <f>IF(AC2040=15,J2040,0)</f>
        <v>0</v>
      </c>
      <c r="AA2040" s="56">
        <f>IF(AC2040=21,J2040,0)</f>
        <v>0</v>
      </c>
      <c r="AC2040" s="58">
        <v>21</v>
      </c>
      <c r="AD2040" s="58">
        <f>G2040*0.503959731543624</f>
        <v>0</v>
      </c>
      <c r="AE2040" s="58">
        <f>G2040*(1-0.503959731543624)</f>
        <v>0</v>
      </c>
      <c r="AL2040" s="58">
        <f>F2040*AD2040</f>
        <v>0</v>
      </c>
      <c r="AM2040" s="58">
        <f>F2040*AE2040</f>
        <v>0</v>
      </c>
      <c r="AN2040" s="59" t="s">
        <v>1617</v>
      </c>
      <c r="AO2040" s="59" t="s">
        <v>1631</v>
      </c>
      <c r="AP2040" s="47" t="s">
        <v>1649</v>
      </c>
    </row>
    <row r="2041" spans="1:42" x14ac:dyDescent="0.2">
      <c r="D2041" s="60" t="s">
        <v>1296</v>
      </c>
      <c r="F2041" s="61">
        <v>1</v>
      </c>
    </row>
    <row r="2042" spans="1:42" x14ac:dyDescent="0.2">
      <c r="A2042" s="55" t="s">
        <v>1041</v>
      </c>
      <c r="B2042" s="55" t="s">
        <v>1183</v>
      </c>
      <c r="C2042" s="55" t="s">
        <v>1263</v>
      </c>
      <c r="D2042" s="229" t="s">
        <v>1719</v>
      </c>
      <c r="E2042" s="55" t="s">
        <v>1579</v>
      </c>
      <c r="F2042" s="56">
        <v>1.2</v>
      </c>
      <c r="G2042" s="56">
        <v>0</v>
      </c>
      <c r="H2042" s="56">
        <f>ROUND(F2042*AD2042,2)</f>
        <v>0</v>
      </c>
      <c r="I2042" s="56">
        <f>J2042-H2042</f>
        <v>0</v>
      </c>
      <c r="J2042" s="56">
        <f>ROUND(F2042*G2042,2)</f>
        <v>0</v>
      </c>
      <c r="K2042" s="56">
        <v>8.9999999999999993E-3</v>
      </c>
      <c r="L2042" s="56">
        <f>F2042*K2042</f>
        <v>1.0799999999999999E-2</v>
      </c>
      <c r="M2042" s="57" t="s">
        <v>7</v>
      </c>
      <c r="N2042" s="56">
        <f>IF(M2042="5",I2042,0)</f>
        <v>0</v>
      </c>
      <c r="Y2042" s="56">
        <f>IF(AC2042=0,J2042,0)</f>
        <v>0</v>
      </c>
      <c r="Z2042" s="56">
        <f>IF(AC2042=15,J2042,0)</f>
        <v>0</v>
      </c>
      <c r="AA2042" s="56">
        <f>IF(AC2042=21,J2042,0)</f>
        <v>0</v>
      </c>
      <c r="AC2042" s="58">
        <v>21</v>
      </c>
      <c r="AD2042" s="58">
        <f>G2042*1</f>
        <v>0</v>
      </c>
      <c r="AE2042" s="58">
        <f>G2042*(1-1)</f>
        <v>0</v>
      </c>
      <c r="AL2042" s="58">
        <f>F2042*AD2042</f>
        <v>0</v>
      </c>
      <c r="AM2042" s="58">
        <f>F2042*AE2042</f>
        <v>0</v>
      </c>
      <c r="AN2042" s="59" t="s">
        <v>1617</v>
      </c>
      <c r="AO2042" s="59" t="s">
        <v>1631</v>
      </c>
      <c r="AP2042" s="47" t="s">
        <v>1649</v>
      </c>
    </row>
    <row r="2043" spans="1:42" x14ac:dyDescent="0.2">
      <c r="D2043" s="60" t="s">
        <v>1382</v>
      </c>
      <c r="F2043" s="61">
        <v>1.2</v>
      </c>
    </row>
    <row r="2044" spans="1:42" x14ac:dyDescent="0.2">
      <c r="A2044" s="55" t="s">
        <v>1042</v>
      </c>
      <c r="B2044" s="55" t="s">
        <v>1183</v>
      </c>
      <c r="C2044" s="55" t="s">
        <v>1264</v>
      </c>
      <c r="D2044" s="55" t="s">
        <v>1704</v>
      </c>
      <c r="E2044" s="55" t="s">
        <v>1577</v>
      </c>
      <c r="F2044" s="56">
        <v>1</v>
      </c>
      <c r="G2044" s="56">
        <v>0</v>
      </c>
      <c r="H2044" s="56">
        <f>ROUND(F2044*AD2044,2)</f>
        <v>0</v>
      </c>
      <c r="I2044" s="56">
        <f>J2044-H2044</f>
        <v>0</v>
      </c>
      <c r="J2044" s="56">
        <f>ROUND(F2044*G2044,2)</f>
        <v>0</v>
      </c>
      <c r="K2044" s="56">
        <v>7.0000000000000001E-3</v>
      </c>
      <c r="L2044" s="56">
        <f>F2044*K2044</f>
        <v>7.0000000000000001E-3</v>
      </c>
      <c r="M2044" s="57" t="s">
        <v>7</v>
      </c>
      <c r="N2044" s="56">
        <f>IF(M2044="5",I2044,0)</f>
        <v>0</v>
      </c>
      <c r="Y2044" s="56">
        <f>IF(AC2044=0,J2044,0)</f>
        <v>0</v>
      </c>
      <c r="Z2044" s="56">
        <f>IF(AC2044=15,J2044,0)</f>
        <v>0</v>
      </c>
      <c r="AA2044" s="56">
        <f>IF(AC2044=21,J2044,0)</f>
        <v>0</v>
      </c>
      <c r="AC2044" s="58">
        <v>21</v>
      </c>
      <c r="AD2044" s="58">
        <f>G2044*1</f>
        <v>0</v>
      </c>
      <c r="AE2044" s="58">
        <f>G2044*(1-1)</f>
        <v>0</v>
      </c>
      <c r="AL2044" s="58">
        <f>F2044*AD2044</f>
        <v>0</v>
      </c>
      <c r="AM2044" s="58">
        <f>F2044*AE2044</f>
        <v>0</v>
      </c>
      <c r="AN2044" s="59" t="s">
        <v>1617</v>
      </c>
      <c r="AO2044" s="59" t="s">
        <v>1631</v>
      </c>
      <c r="AP2044" s="47" t="s">
        <v>1649</v>
      </c>
    </row>
    <row r="2045" spans="1:42" x14ac:dyDescent="0.2">
      <c r="D2045" s="60" t="s">
        <v>1296</v>
      </c>
      <c r="F2045" s="61">
        <v>1</v>
      </c>
    </row>
    <row r="2046" spans="1:42" x14ac:dyDescent="0.2">
      <c r="A2046" s="55" t="s">
        <v>1043</v>
      </c>
      <c r="B2046" s="55" t="s">
        <v>1183</v>
      </c>
      <c r="C2046" s="55" t="s">
        <v>1266</v>
      </c>
      <c r="D2046" s="231" t="s">
        <v>1721</v>
      </c>
      <c r="E2046" s="55" t="s">
        <v>1577</v>
      </c>
      <c r="F2046" s="56">
        <v>1</v>
      </c>
      <c r="G2046" s="56">
        <v>0</v>
      </c>
      <c r="H2046" s="56">
        <f>ROUND(F2046*AD2046,2)</f>
        <v>0</v>
      </c>
      <c r="I2046" s="56">
        <f>J2046-H2046</f>
        <v>0</v>
      </c>
      <c r="J2046" s="56">
        <f>ROUND(F2046*G2046,2)</f>
        <v>0</v>
      </c>
      <c r="K2046" s="56">
        <v>1.1000000000000001E-3</v>
      </c>
      <c r="L2046" s="56">
        <f>F2046*K2046</f>
        <v>1.1000000000000001E-3</v>
      </c>
      <c r="M2046" s="57" t="s">
        <v>7</v>
      </c>
      <c r="N2046" s="56">
        <f>IF(M2046="5",I2046,0)</f>
        <v>0</v>
      </c>
      <c r="Y2046" s="56">
        <f>IF(AC2046=0,J2046,0)</f>
        <v>0</v>
      </c>
      <c r="Z2046" s="56">
        <f>IF(AC2046=15,J2046,0)</f>
        <v>0</v>
      </c>
      <c r="AA2046" s="56">
        <f>IF(AC2046=21,J2046,0)</f>
        <v>0</v>
      </c>
      <c r="AC2046" s="58">
        <v>21</v>
      </c>
      <c r="AD2046" s="58">
        <f>G2046*1</f>
        <v>0</v>
      </c>
      <c r="AE2046" s="58">
        <f>G2046*(1-1)</f>
        <v>0</v>
      </c>
      <c r="AL2046" s="58">
        <f>F2046*AD2046</f>
        <v>0</v>
      </c>
      <c r="AM2046" s="58">
        <f>F2046*AE2046</f>
        <v>0</v>
      </c>
      <c r="AN2046" s="59" t="s">
        <v>1617</v>
      </c>
      <c r="AO2046" s="59" t="s">
        <v>1631</v>
      </c>
      <c r="AP2046" s="47" t="s">
        <v>1649</v>
      </c>
    </row>
    <row r="2047" spans="1:42" x14ac:dyDescent="0.2">
      <c r="D2047" s="60" t="s">
        <v>1296</v>
      </c>
      <c r="F2047" s="61">
        <v>1</v>
      </c>
    </row>
    <row r="2048" spans="1:42" x14ac:dyDescent="0.2">
      <c r="A2048" s="55" t="s">
        <v>1044</v>
      </c>
      <c r="B2048" s="55" t="s">
        <v>1183</v>
      </c>
      <c r="C2048" s="55" t="s">
        <v>1265</v>
      </c>
      <c r="D2048" s="230" t="s">
        <v>1720</v>
      </c>
      <c r="E2048" s="55" t="s">
        <v>1577</v>
      </c>
      <c r="F2048" s="56">
        <v>1</v>
      </c>
      <c r="G2048" s="56">
        <v>0</v>
      </c>
      <c r="H2048" s="56">
        <f>ROUND(F2048*AD2048,2)</f>
        <v>0</v>
      </c>
      <c r="I2048" s="56">
        <f>J2048-H2048</f>
        <v>0</v>
      </c>
      <c r="J2048" s="56">
        <f>ROUND(F2048*G2048,2)</f>
        <v>0</v>
      </c>
      <c r="K2048" s="56">
        <v>2.7999999999999998E-4</v>
      </c>
      <c r="L2048" s="56">
        <f>F2048*K2048</f>
        <v>2.7999999999999998E-4</v>
      </c>
      <c r="M2048" s="57" t="s">
        <v>7</v>
      </c>
      <c r="N2048" s="56">
        <f>IF(M2048="5",I2048,0)</f>
        <v>0</v>
      </c>
      <c r="Y2048" s="56">
        <f>IF(AC2048=0,J2048,0)</f>
        <v>0</v>
      </c>
      <c r="Z2048" s="56">
        <f>IF(AC2048=15,J2048,0)</f>
        <v>0</v>
      </c>
      <c r="AA2048" s="56">
        <f>IF(AC2048=21,J2048,0)</f>
        <v>0</v>
      </c>
      <c r="AC2048" s="58">
        <v>21</v>
      </c>
      <c r="AD2048" s="58">
        <f>G2048*1</f>
        <v>0</v>
      </c>
      <c r="AE2048" s="58">
        <f>G2048*(1-1)</f>
        <v>0</v>
      </c>
      <c r="AL2048" s="58">
        <f>F2048*AD2048</f>
        <v>0</v>
      </c>
      <c r="AM2048" s="58">
        <f>F2048*AE2048</f>
        <v>0</v>
      </c>
      <c r="AN2048" s="59" t="s">
        <v>1617</v>
      </c>
      <c r="AO2048" s="59" t="s">
        <v>1631</v>
      </c>
      <c r="AP2048" s="47" t="s">
        <v>1649</v>
      </c>
    </row>
    <row r="2049" spans="1:42" x14ac:dyDescent="0.2">
      <c r="D2049" s="60" t="s">
        <v>1296</v>
      </c>
      <c r="F2049" s="61">
        <v>1</v>
      </c>
    </row>
    <row r="2050" spans="1:42" x14ac:dyDescent="0.2">
      <c r="A2050" s="55" t="s">
        <v>1045</v>
      </c>
      <c r="B2050" s="55" t="s">
        <v>1183</v>
      </c>
      <c r="C2050" s="55" t="s">
        <v>1267</v>
      </c>
      <c r="D2050" s="55" t="s">
        <v>1383</v>
      </c>
      <c r="E2050" s="55" t="s">
        <v>1577</v>
      </c>
      <c r="F2050" s="56">
        <v>1</v>
      </c>
      <c r="G2050" s="56">
        <v>0</v>
      </c>
      <c r="H2050" s="56">
        <f>ROUND(F2050*AD2050,2)</f>
        <v>0</v>
      </c>
      <c r="I2050" s="56">
        <f>J2050-H2050</f>
        <v>0</v>
      </c>
      <c r="J2050" s="56">
        <f>ROUND(F2050*G2050,2)</f>
        <v>0</v>
      </c>
      <c r="K2050" s="56">
        <v>1.2999999999999999E-4</v>
      </c>
      <c r="L2050" s="56">
        <f>F2050*K2050</f>
        <v>1.2999999999999999E-4</v>
      </c>
      <c r="M2050" s="57" t="s">
        <v>7</v>
      </c>
      <c r="N2050" s="56">
        <f>IF(M2050="5",I2050,0)</f>
        <v>0</v>
      </c>
      <c r="Y2050" s="56">
        <f>IF(AC2050=0,J2050,0)</f>
        <v>0</v>
      </c>
      <c r="Z2050" s="56">
        <f>IF(AC2050=15,J2050,0)</f>
        <v>0</v>
      </c>
      <c r="AA2050" s="56">
        <f>IF(AC2050=21,J2050,0)</f>
        <v>0</v>
      </c>
      <c r="AC2050" s="58">
        <v>21</v>
      </c>
      <c r="AD2050" s="58">
        <f>G2050*0.234411764705882</f>
        <v>0</v>
      </c>
      <c r="AE2050" s="58">
        <f>G2050*(1-0.234411764705882)</f>
        <v>0</v>
      </c>
      <c r="AL2050" s="58">
        <f>F2050*AD2050</f>
        <v>0</v>
      </c>
      <c r="AM2050" s="58">
        <f>F2050*AE2050</f>
        <v>0</v>
      </c>
      <c r="AN2050" s="59" t="s">
        <v>1617</v>
      </c>
      <c r="AO2050" s="59" t="s">
        <v>1631</v>
      </c>
      <c r="AP2050" s="47" t="s">
        <v>1649</v>
      </c>
    </row>
    <row r="2051" spans="1:42" x14ac:dyDescent="0.2">
      <c r="D2051" s="60" t="s">
        <v>1296</v>
      </c>
      <c r="F2051" s="61">
        <v>1</v>
      </c>
    </row>
    <row r="2052" spans="1:42" x14ac:dyDescent="0.2">
      <c r="A2052" s="55" t="s">
        <v>1046</v>
      </c>
      <c r="B2052" s="55" t="s">
        <v>1183</v>
      </c>
      <c r="C2052" s="55" t="s">
        <v>1268</v>
      </c>
      <c r="D2052" s="232" t="s">
        <v>1722</v>
      </c>
      <c r="E2052" s="55" t="s">
        <v>1577</v>
      </c>
      <c r="F2052" s="56">
        <v>1</v>
      </c>
      <c r="G2052" s="56">
        <v>0</v>
      </c>
      <c r="H2052" s="56">
        <f>ROUND(F2052*AD2052,2)</f>
        <v>0</v>
      </c>
      <c r="I2052" s="56">
        <f>J2052-H2052</f>
        <v>0</v>
      </c>
      <c r="J2052" s="56">
        <f>ROUND(F2052*G2052,2)</f>
        <v>0</v>
      </c>
      <c r="K2052" s="56">
        <v>6.9999999999999999E-4</v>
      </c>
      <c r="L2052" s="56">
        <f>F2052*K2052</f>
        <v>6.9999999999999999E-4</v>
      </c>
      <c r="M2052" s="57" t="s">
        <v>7</v>
      </c>
      <c r="N2052" s="56">
        <f>IF(M2052="5",I2052,0)</f>
        <v>0</v>
      </c>
      <c r="Y2052" s="56">
        <f>IF(AC2052=0,J2052,0)</f>
        <v>0</v>
      </c>
      <c r="Z2052" s="56">
        <f>IF(AC2052=15,J2052,0)</f>
        <v>0</v>
      </c>
      <c r="AA2052" s="56">
        <f>IF(AC2052=21,J2052,0)</f>
        <v>0</v>
      </c>
      <c r="AC2052" s="58">
        <v>21</v>
      </c>
      <c r="AD2052" s="58">
        <f>G2052*1</f>
        <v>0</v>
      </c>
      <c r="AE2052" s="58">
        <f>G2052*(1-1)</f>
        <v>0</v>
      </c>
      <c r="AL2052" s="58">
        <f>F2052*AD2052</f>
        <v>0</v>
      </c>
      <c r="AM2052" s="58">
        <f>F2052*AE2052</f>
        <v>0</v>
      </c>
      <c r="AN2052" s="59" t="s">
        <v>1617</v>
      </c>
      <c r="AO2052" s="59" t="s">
        <v>1631</v>
      </c>
      <c r="AP2052" s="47" t="s">
        <v>1649</v>
      </c>
    </row>
    <row r="2053" spans="1:42" x14ac:dyDescent="0.2">
      <c r="D2053" s="60" t="s">
        <v>1296</v>
      </c>
      <c r="F2053" s="61">
        <v>1</v>
      </c>
    </row>
    <row r="2054" spans="1:42" x14ac:dyDescent="0.2">
      <c r="A2054" s="55" t="s">
        <v>1047</v>
      </c>
      <c r="B2054" s="55" t="s">
        <v>1183</v>
      </c>
      <c r="C2054" s="55" t="s">
        <v>1209</v>
      </c>
      <c r="D2054" s="55" t="s">
        <v>1301</v>
      </c>
      <c r="E2054" s="55" t="s">
        <v>1575</v>
      </c>
      <c r="F2054" s="56">
        <v>7.0000000000000007E-2</v>
      </c>
      <c r="G2054" s="56">
        <v>0</v>
      </c>
      <c r="H2054" s="56">
        <f>ROUND(F2054*AD2054,2)</f>
        <v>0</v>
      </c>
      <c r="I2054" s="56">
        <f>J2054-H2054</f>
        <v>0</v>
      </c>
      <c r="J2054" s="56">
        <f>ROUND(F2054*G2054,2)</f>
        <v>0</v>
      </c>
      <c r="K2054" s="56">
        <v>0</v>
      </c>
      <c r="L2054" s="56">
        <f>F2054*K2054</f>
        <v>0</v>
      </c>
      <c r="M2054" s="57" t="s">
        <v>11</v>
      </c>
      <c r="N2054" s="56">
        <f>IF(M2054="5",I2054,0)</f>
        <v>0</v>
      </c>
      <c r="Y2054" s="56">
        <f>IF(AC2054=0,J2054,0)</f>
        <v>0</v>
      </c>
      <c r="Z2054" s="56">
        <f>IF(AC2054=15,J2054,0)</f>
        <v>0</v>
      </c>
      <c r="AA2054" s="56">
        <f>IF(AC2054=21,J2054,0)</f>
        <v>0</v>
      </c>
      <c r="AC2054" s="58">
        <v>21</v>
      </c>
      <c r="AD2054" s="58">
        <f>G2054*0</f>
        <v>0</v>
      </c>
      <c r="AE2054" s="58">
        <f>G2054*(1-0)</f>
        <v>0</v>
      </c>
      <c r="AL2054" s="58">
        <f>F2054*AD2054</f>
        <v>0</v>
      </c>
      <c r="AM2054" s="58">
        <f>F2054*AE2054</f>
        <v>0</v>
      </c>
      <c r="AN2054" s="59" t="s">
        <v>1617</v>
      </c>
      <c r="AO2054" s="59" t="s">
        <v>1631</v>
      </c>
      <c r="AP2054" s="47" t="s">
        <v>1649</v>
      </c>
    </row>
    <row r="2055" spans="1:42" x14ac:dyDescent="0.2">
      <c r="D2055" s="60" t="s">
        <v>1565</v>
      </c>
      <c r="F2055" s="61">
        <v>7.0000000000000007E-2</v>
      </c>
    </row>
    <row r="2056" spans="1:42" x14ac:dyDescent="0.2">
      <c r="A2056" s="52"/>
      <c r="B2056" s="53" t="s">
        <v>1183</v>
      </c>
      <c r="C2056" s="53" t="s">
        <v>765</v>
      </c>
      <c r="D2056" s="248" t="s">
        <v>1304</v>
      </c>
      <c r="E2056" s="249"/>
      <c r="F2056" s="249"/>
      <c r="G2056" s="249"/>
      <c r="H2056" s="54">
        <f>SUM(H2057:H2064)</f>
        <v>0</v>
      </c>
      <c r="I2056" s="54">
        <f>SUM(I2057:I2064)</f>
        <v>0</v>
      </c>
      <c r="J2056" s="54">
        <f>H2056+I2056</f>
        <v>0</v>
      </c>
      <c r="K2056" s="47"/>
      <c r="L2056" s="54">
        <f>SUM(L2057:L2064)</f>
        <v>0.11414299999999999</v>
      </c>
      <c r="O2056" s="54">
        <f>IF(P2056="PR",J2056,SUM(N2057:N2064))</f>
        <v>0</v>
      </c>
      <c r="P2056" s="47" t="s">
        <v>1602</v>
      </c>
      <c r="Q2056" s="54">
        <f>IF(P2056="HS",H2056,0)</f>
        <v>0</v>
      </c>
      <c r="R2056" s="54">
        <f>IF(P2056="HS",I2056-O2056,0)</f>
        <v>0</v>
      </c>
      <c r="S2056" s="54">
        <f>IF(P2056="PS",H2056,0)</f>
        <v>0</v>
      </c>
      <c r="T2056" s="54">
        <f>IF(P2056="PS",I2056-O2056,0)</f>
        <v>0</v>
      </c>
      <c r="U2056" s="54">
        <f>IF(P2056="MP",H2056,0)</f>
        <v>0</v>
      </c>
      <c r="V2056" s="54">
        <f>IF(P2056="MP",I2056-O2056,0)</f>
        <v>0</v>
      </c>
      <c r="W2056" s="54">
        <f>IF(P2056="OM",H2056,0)</f>
        <v>0</v>
      </c>
      <c r="X2056" s="47" t="s">
        <v>1183</v>
      </c>
      <c r="AH2056" s="54">
        <f>SUM(Y2057:Y2064)</f>
        <v>0</v>
      </c>
      <c r="AI2056" s="54">
        <f>SUM(Z2057:Z2064)</f>
        <v>0</v>
      </c>
      <c r="AJ2056" s="54">
        <f>SUM(AA2057:AA2064)</f>
        <v>0</v>
      </c>
    </row>
    <row r="2057" spans="1:42" x14ac:dyDescent="0.2">
      <c r="A2057" s="55" t="s">
        <v>1048</v>
      </c>
      <c r="B2057" s="55" t="s">
        <v>1183</v>
      </c>
      <c r="C2057" s="55" t="s">
        <v>1210</v>
      </c>
      <c r="D2057" s="233" t="s">
        <v>1723</v>
      </c>
      <c r="E2057" s="55" t="s">
        <v>1574</v>
      </c>
      <c r="F2057" s="56">
        <v>5.41</v>
      </c>
      <c r="G2057" s="56">
        <v>0</v>
      </c>
      <c r="H2057" s="56">
        <f>ROUND(F2057*AD2057,2)</f>
        <v>0</v>
      </c>
      <c r="I2057" s="56">
        <f>J2057-H2057</f>
        <v>0</v>
      </c>
      <c r="J2057" s="56">
        <f>ROUND(F2057*G2057,2)</f>
        <v>0</v>
      </c>
      <c r="K2057" s="56">
        <v>3.5000000000000001E-3</v>
      </c>
      <c r="L2057" s="56">
        <f>F2057*K2057</f>
        <v>1.8935E-2</v>
      </c>
      <c r="M2057" s="57" t="s">
        <v>7</v>
      </c>
      <c r="N2057" s="56">
        <f>IF(M2057="5",I2057,0)</f>
        <v>0</v>
      </c>
      <c r="Y2057" s="56">
        <f>IF(AC2057=0,J2057,0)</f>
        <v>0</v>
      </c>
      <c r="Z2057" s="56">
        <f>IF(AC2057=15,J2057,0)</f>
        <v>0</v>
      </c>
      <c r="AA2057" s="56">
        <f>IF(AC2057=21,J2057,0)</f>
        <v>0</v>
      </c>
      <c r="AC2057" s="58">
        <v>21</v>
      </c>
      <c r="AD2057" s="58">
        <f>G2057*0.372054263565891</f>
        <v>0</v>
      </c>
      <c r="AE2057" s="58">
        <f>G2057*(1-0.372054263565891)</f>
        <v>0</v>
      </c>
      <c r="AL2057" s="58">
        <f>F2057*AD2057</f>
        <v>0</v>
      </c>
      <c r="AM2057" s="58">
        <f>F2057*AE2057</f>
        <v>0</v>
      </c>
      <c r="AN2057" s="59" t="s">
        <v>1618</v>
      </c>
      <c r="AO2057" s="59" t="s">
        <v>1632</v>
      </c>
      <c r="AP2057" s="47" t="s">
        <v>1649</v>
      </c>
    </row>
    <row r="2058" spans="1:42" x14ac:dyDescent="0.2">
      <c r="D2058" s="60" t="s">
        <v>1549</v>
      </c>
      <c r="F2058" s="61">
        <v>1.33</v>
      </c>
    </row>
    <row r="2059" spans="1:42" x14ac:dyDescent="0.2">
      <c r="D2059" s="60" t="s">
        <v>1550</v>
      </c>
      <c r="F2059" s="61">
        <v>4.08</v>
      </c>
    </row>
    <row r="2060" spans="1:42" x14ac:dyDescent="0.2">
      <c r="A2060" s="55" t="s">
        <v>1049</v>
      </c>
      <c r="B2060" s="55" t="s">
        <v>1183</v>
      </c>
      <c r="C2060" s="55" t="s">
        <v>1211</v>
      </c>
      <c r="D2060" s="55" t="s">
        <v>1306</v>
      </c>
      <c r="E2060" s="55" t="s">
        <v>1574</v>
      </c>
      <c r="F2060" s="56">
        <v>5.41</v>
      </c>
      <c r="G2060" s="56">
        <v>0</v>
      </c>
      <c r="H2060" s="56">
        <f>ROUND(F2060*AD2060,2)</f>
        <v>0</v>
      </c>
      <c r="I2060" s="56">
        <f>J2060-H2060</f>
        <v>0</v>
      </c>
      <c r="J2060" s="56">
        <f>ROUND(F2060*G2060,2)</f>
        <v>0</v>
      </c>
      <c r="K2060" s="56">
        <v>8.0000000000000004E-4</v>
      </c>
      <c r="L2060" s="56">
        <f>F2060*K2060</f>
        <v>4.3280000000000002E-3</v>
      </c>
      <c r="M2060" s="57" t="s">
        <v>7</v>
      </c>
      <c r="N2060" s="56">
        <f>IF(M2060="5",I2060,0)</f>
        <v>0</v>
      </c>
      <c r="Y2060" s="56">
        <f>IF(AC2060=0,J2060,0)</f>
        <v>0</v>
      </c>
      <c r="Z2060" s="56">
        <f>IF(AC2060=15,J2060,0)</f>
        <v>0</v>
      </c>
      <c r="AA2060" s="56">
        <f>IF(AC2060=21,J2060,0)</f>
        <v>0</v>
      </c>
      <c r="AC2060" s="58">
        <v>21</v>
      </c>
      <c r="AD2060" s="58">
        <f>G2060*1</f>
        <v>0</v>
      </c>
      <c r="AE2060" s="58">
        <f>G2060*(1-1)</f>
        <v>0</v>
      </c>
      <c r="AL2060" s="58">
        <f>F2060*AD2060</f>
        <v>0</v>
      </c>
      <c r="AM2060" s="58">
        <f>F2060*AE2060</f>
        <v>0</v>
      </c>
      <c r="AN2060" s="59" t="s">
        <v>1618</v>
      </c>
      <c r="AO2060" s="59" t="s">
        <v>1632</v>
      </c>
      <c r="AP2060" s="47" t="s">
        <v>1649</v>
      </c>
    </row>
    <row r="2061" spans="1:42" x14ac:dyDescent="0.2">
      <c r="D2061" s="60" t="s">
        <v>1543</v>
      </c>
      <c r="F2061" s="61">
        <v>5.41</v>
      </c>
    </row>
    <row r="2062" spans="1:42" x14ac:dyDescent="0.2">
      <c r="A2062" s="62" t="s">
        <v>1050</v>
      </c>
      <c r="B2062" s="62" t="s">
        <v>1183</v>
      </c>
      <c r="C2062" s="62" t="s">
        <v>1212</v>
      </c>
      <c r="D2062" s="234" t="s">
        <v>1724</v>
      </c>
      <c r="E2062" s="62" t="s">
        <v>1574</v>
      </c>
      <c r="F2062" s="63">
        <v>5.68</v>
      </c>
      <c r="G2062" s="63">
        <v>0</v>
      </c>
      <c r="H2062" s="63">
        <f>ROUND(F2062*AD2062,2)</f>
        <v>0</v>
      </c>
      <c r="I2062" s="63">
        <f>J2062-H2062</f>
        <v>0</v>
      </c>
      <c r="J2062" s="63">
        <f>ROUND(F2062*G2062,2)</f>
        <v>0</v>
      </c>
      <c r="K2062" s="63">
        <v>1.6E-2</v>
      </c>
      <c r="L2062" s="63">
        <f>F2062*K2062</f>
        <v>9.0880000000000002E-2</v>
      </c>
      <c r="M2062" s="64" t="s">
        <v>1598</v>
      </c>
      <c r="N2062" s="63">
        <f>IF(M2062="5",I2062,0)</f>
        <v>0</v>
      </c>
      <c r="Y2062" s="63">
        <f>IF(AC2062=0,J2062,0)</f>
        <v>0</v>
      </c>
      <c r="Z2062" s="63">
        <f>IF(AC2062=15,J2062,0)</f>
        <v>0</v>
      </c>
      <c r="AA2062" s="63">
        <f>IF(AC2062=21,J2062,0)</f>
        <v>0</v>
      </c>
      <c r="AC2062" s="58">
        <v>21</v>
      </c>
      <c r="AD2062" s="58">
        <f>G2062*1</f>
        <v>0</v>
      </c>
      <c r="AE2062" s="58">
        <f>G2062*(1-1)</f>
        <v>0</v>
      </c>
      <c r="AL2062" s="58">
        <f>F2062*AD2062</f>
        <v>0</v>
      </c>
      <c r="AM2062" s="58">
        <f>F2062*AE2062</f>
        <v>0</v>
      </c>
      <c r="AN2062" s="59" t="s">
        <v>1618</v>
      </c>
      <c r="AO2062" s="59" t="s">
        <v>1632</v>
      </c>
      <c r="AP2062" s="47" t="s">
        <v>1649</v>
      </c>
    </row>
    <row r="2063" spans="1:42" x14ac:dyDescent="0.2">
      <c r="D2063" s="60" t="s">
        <v>1551</v>
      </c>
      <c r="F2063" s="61">
        <v>5.68</v>
      </c>
    </row>
    <row r="2064" spans="1:42" x14ac:dyDescent="0.2">
      <c r="A2064" s="55" t="s">
        <v>1051</v>
      </c>
      <c r="B2064" s="55" t="s">
        <v>1183</v>
      </c>
      <c r="C2064" s="55" t="s">
        <v>1213</v>
      </c>
      <c r="D2064" s="55" t="s">
        <v>1308</v>
      </c>
      <c r="E2064" s="55" t="s">
        <v>1575</v>
      </c>
      <c r="F2064" s="56">
        <v>0.11</v>
      </c>
      <c r="G2064" s="56">
        <v>0</v>
      </c>
      <c r="H2064" s="56">
        <f>ROUND(F2064*AD2064,2)</f>
        <v>0</v>
      </c>
      <c r="I2064" s="56">
        <f>J2064-H2064</f>
        <v>0</v>
      </c>
      <c r="J2064" s="56">
        <f>ROUND(F2064*G2064,2)</f>
        <v>0</v>
      </c>
      <c r="K2064" s="56">
        <v>0</v>
      </c>
      <c r="L2064" s="56">
        <f>F2064*K2064</f>
        <v>0</v>
      </c>
      <c r="M2064" s="57" t="s">
        <v>11</v>
      </c>
      <c r="N2064" s="56">
        <f>IF(M2064="5",I2064,0)</f>
        <v>0</v>
      </c>
      <c r="Y2064" s="56">
        <f>IF(AC2064=0,J2064,0)</f>
        <v>0</v>
      </c>
      <c r="Z2064" s="56">
        <f>IF(AC2064=15,J2064,0)</f>
        <v>0</v>
      </c>
      <c r="AA2064" s="56">
        <f>IF(AC2064=21,J2064,0)</f>
        <v>0</v>
      </c>
      <c r="AC2064" s="58">
        <v>21</v>
      </c>
      <c r="AD2064" s="58">
        <f>G2064*0</f>
        <v>0</v>
      </c>
      <c r="AE2064" s="58">
        <f>G2064*(1-0)</f>
        <v>0</v>
      </c>
      <c r="AL2064" s="58">
        <f>F2064*AD2064</f>
        <v>0</v>
      </c>
      <c r="AM2064" s="58">
        <f>F2064*AE2064</f>
        <v>0</v>
      </c>
      <c r="AN2064" s="59" t="s">
        <v>1618</v>
      </c>
      <c r="AO2064" s="59" t="s">
        <v>1632</v>
      </c>
      <c r="AP2064" s="47" t="s">
        <v>1649</v>
      </c>
    </row>
    <row r="2065" spans="1:42" x14ac:dyDescent="0.2">
      <c r="D2065" s="60" t="s">
        <v>1552</v>
      </c>
      <c r="F2065" s="61">
        <v>0.11</v>
      </c>
    </row>
    <row r="2066" spans="1:42" x14ac:dyDescent="0.2">
      <c r="A2066" s="52"/>
      <c r="B2066" s="53" t="s">
        <v>1183</v>
      </c>
      <c r="C2066" s="53" t="s">
        <v>775</v>
      </c>
      <c r="D2066" s="248" t="s">
        <v>1310</v>
      </c>
      <c r="E2066" s="249"/>
      <c r="F2066" s="249"/>
      <c r="G2066" s="249"/>
      <c r="H2066" s="54">
        <f>SUM(H2067:H2088)</f>
        <v>0</v>
      </c>
      <c r="I2066" s="54">
        <f>SUM(I2067:I2088)</f>
        <v>0</v>
      </c>
      <c r="J2066" s="54">
        <f>H2066+I2066</f>
        <v>0</v>
      </c>
      <c r="K2066" s="47"/>
      <c r="L2066" s="54">
        <f>SUM(L2067:L2088)</f>
        <v>0.65825939999999994</v>
      </c>
      <c r="O2066" s="54">
        <f>IF(P2066="PR",J2066,SUM(N2067:N2088))</f>
        <v>0</v>
      </c>
      <c r="P2066" s="47" t="s">
        <v>1602</v>
      </c>
      <c r="Q2066" s="54">
        <f>IF(P2066="HS",H2066,0)</f>
        <v>0</v>
      </c>
      <c r="R2066" s="54">
        <f>IF(P2066="HS",I2066-O2066,0)</f>
        <v>0</v>
      </c>
      <c r="S2066" s="54">
        <f>IF(P2066="PS",H2066,0)</f>
        <v>0</v>
      </c>
      <c r="T2066" s="54">
        <f>IF(P2066="PS",I2066-O2066,0)</f>
        <v>0</v>
      </c>
      <c r="U2066" s="54">
        <f>IF(P2066="MP",H2066,0)</f>
        <v>0</v>
      </c>
      <c r="V2066" s="54">
        <f>IF(P2066="MP",I2066-O2066,0)</f>
        <v>0</v>
      </c>
      <c r="W2066" s="54">
        <f>IF(P2066="OM",H2066,0)</f>
        <v>0</v>
      </c>
      <c r="X2066" s="47" t="s">
        <v>1183</v>
      </c>
      <c r="AH2066" s="54">
        <f>SUM(Y2067:Y2088)</f>
        <v>0</v>
      </c>
      <c r="AI2066" s="54">
        <f>SUM(Z2067:Z2088)</f>
        <v>0</v>
      </c>
      <c r="AJ2066" s="54">
        <f>SUM(AA2067:AA2088)</f>
        <v>0</v>
      </c>
    </row>
    <row r="2067" spans="1:42" x14ac:dyDescent="0.2">
      <c r="A2067" s="55" t="s">
        <v>1052</v>
      </c>
      <c r="B2067" s="55" t="s">
        <v>1183</v>
      </c>
      <c r="C2067" s="55" t="s">
        <v>1214</v>
      </c>
      <c r="D2067" s="55" t="s">
        <v>1311</v>
      </c>
      <c r="E2067" s="55" t="s">
        <v>1574</v>
      </c>
      <c r="F2067" s="56">
        <v>31.37</v>
      </c>
      <c r="G2067" s="56">
        <v>0</v>
      </c>
      <c r="H2067" s="56">
        <f>ROUND(F2067*AD2067,2)</f>
        <v>0</v>
      </c>
      <c r="I2067" s="56">
        <f>J2067-H2067</f>
        <v>0</v>
      </c>
      <c r="J2067" s="56">
        <f>ROUND(F2067*G2067,2)</f>
        <v>0</v>
      </c>
      <c r="K2067" s="56">
        <v>0</v>
      </c>
      <c r="L2067" s="56">
        <f>F2067*K2067</f>
        <v>0</v>
      </c>
      <c r="M2067" s="57" t="s">
        <v>7</v>
      </c>
      <c r="N2067" s="56">
        <f>IF(M2067="5",I2067,0)</f>
        <v>0</v>
      </c>
      <c r="Y2067" s="56">
        <f>IF(AC2067=0,J2067,0)</f>
        <v>0</v>
      </c>
      <c r="Z2067" s="56">
        <f>IF(AC2067=15,J2067,0)</f>
        <v>0</v>
      </c>
      <c r="AA2067" s="56">
        <f>IF(AC2067=21,J2067,0)</f>
        <v>0</v>
      </c>
      <c r="AC2067" s="58">
        <v>21</v>
      </c>
      <c r="AD2067" s="58">
        <f>G2067*0.334494773519164</f>
        <v>0</v>
      </c>
      <c r="AE2067" s="58">
        <f>G2067*(1-0.334494773519164)</f>
        <v>0</v>
      </c>
      <c r="AL2067" s="58">
        <f>F2067*AD2067</f>
        <v>0</v>
      </c>
      <c r="AM2067" s="58">
        <f>F2067*AE2067</f>
        <v>0</v>
      </c>
      <c r="AN2067" s="59" t="s">
        <v>1619</v>
      </c>
      <c r="AO2067" s="59" t="s">
        <v>1633</v>
      </c>
      <c r="AP2067" s="47" t="s">
        <v>1649</v>
      </c>
    </row>
    <row r="2068" spans="1:42" x14ac:dyDescent="0.2">
      <c r="D2068" s="60" t="s">
        <v>1553</v>
      </c>
      <c r="F2068" s="61">
        <v>10.51</v>
      </c>
    </row>
    <row r="2069" spans="1:42" x14ac:dyDescent="0.2">
      <c r="D2069" s="60" t="s">
        <v>1554</v>
      </c>
      <c r="F2069" s="61">
        <v>20.86</v>
      </c>
    </row>
    <row r="2070" spans="1:42" x14ac:dyDescent="0.2">
      <c r="A2070" s="55" t="s">
        <v>1053</v>
      </c>
      <c r="B2070" s="55" t="s">
        <v>1183</v>
      </c>
      <c r="C2070" s="55" t="s">
        <v>1215</v>
      </c>
      <c r="D2070" s="55" t="s">
        <v>1727</v>
      </c>
      <c r="E2070" s="55" t="s">
        <v>1574</v>
      </c>
      <c r="F2070" s="56">
        <v>31.37</v>
      </c>
      <c r="G2070" s="56">
        <v>0</v>
      </c>
      <c r="H2070" s="56">
        <f>ROUND(F2070*AD2070,2)</f>
        <v>0</v>
      </c>
      <c r="I2070" s="56">
        <f>J2070-H2070</f>
        <v>0</v>
      </c>
      <c r="J2070" s="56">
        <f>ROUND(F2070*G2070,2)</f>
        <v>0</v>
      </c>
      <c r="K2070" s="56">
        <v>1.1E-4</v>
      </c>
      <c r="L2070" s="56">
        <f>F2070*K2070</f>
        <v>3.4507000000000001E-3</v>
      </c>
      <c r="M2070" s="57" t="s">
        <v>7</v>
      </c>
      <c r="N2070" s="56">
        <f>IF(M2070="5",I2070,0)</f>
        <v>0</v>
      </c>
      <c r="Y2070" s="56">
        <f>IF(AC2070=0,J2070,0)</f>
        <v>0</v>
      </c>
      <c r="Z2070" s="56">
        <f>IF(AC2070=15,J2070,0)</f>
        <v>0</v>
      </c>
      <c r="AA2070" s="56">
        <f>IF(AC2070=21,J2070,0)</f>
        <v>0</v>
      </c>
      <c r="AC2070" s="58">
        <v>21</v>
      </c>
      <c r="AD2070" s="58">
        <f>G2070*0.75</f>
        <v>0</v>
      </c>
      <c r="AE2070" s="58">
        <f>G2070*(1-0.75)</f>
        <v>0</v>
      </c>
      <c r="AL2070" s="58">
        <f>F2070*AD2070</f>
        <v>0</v>
      </c>
      <c r="AM2070" s="58">
        <f>F2070*AE2070</f>
        <v>0</v>
      </c>
      <c r="AN2070" s="59" t="s">
        <v>1619</v>
      </c>
      <c r="AO2070" s="59" t="s">
        <v>1633</v>
      </c>
      <c r="AP2070" s="47" t="s">
        <v>1649</v>
      </c>
    </row>
    <row r="2071" spans="1:42" x14ac:dyDescent="0.2">
      <c r="D2071" s="60" t="s">
        <v>1555</v>
      </c>
      <c r="F2071" s="61">
        <v>31.37</v>
      </c>
    </row>
    <row r="2072" spans="1:42" x14ac:dyDescent="0.2">
      <c r="A2072" s="55" t="s">
        <v>1054</v>
      </c>
      <c r="B2072" s="55" t="s">
        <v>1183</v>
      </c>
      <c r="C2072" s="55" t="s">
        <v>1216</v>
      </c>
      <c r="D2072" s="235" t="s">
        <v>1725</v>
      </c>
      <c r="E2072" s="55" t="s">
        <v>1574</v>
      </c>
      <c r="F2072" s="56">
        <v>31.37</v>
      </c>
      <c r="G2072" s="56">
        <v>0</v>
      </c>
      <c r="H2072" s="56">
        <f>ROUND(F2072*AD2072,2)</f>
        <v>0</v>
      </c>
      <c r="I2072" s="56">
        <f>J2072-H2072</f>
        <v>0</v>
      </c>
      <c r="J2072" s="56">
        <f>ROUND(F2072*G2072,2)</f>
        <v>0</v>
      </c>
      <c r="K2072" s="56">
        <v>3.5000000000000001E-3</v>
      </c>
      <c r="L2072" s="56">
        <f>F2072*K2072</f>
        <v>0.109795</v>
      </c>
      <c r="M2072" s="57" t="s">
        <v>7</v>
      </c>
      <c r="N2072" s="56">
        <f>IF(M2072="5",I2072,0)</f>
        <v>0</v>
      </c>
      <c r="Y2072" s="56">
        <f>IF(AC2072=0,J2072,0)</f>
        <v>0</v>
      </c>
      <c r="Z2072" s="56">
        <f>IF(AC2072=15,J2072,0)</f>
        <v>0</v>
      </c>
      <c r="AA2072" s="56">
        <f>IF(AC2072=21,J2072,0)</f>
        <v>0</v>
      </c>
      <c r="AC2072" s="58">
        <v>21</v>
      </c>
      <c r="AD2072" s="58">
        <f>G2072*0.315275310834813</f>
        <v>0</v>
      </c>
      <c r="AE2072" s="58">
        <f>G2072*(1-0.315275310834813)</f>
        <v>0</v>
      </c>
      <c r="AL2072" s="58">
        <f>F2072*AD2072</f>
        <v>0</v>
      </c>
      <c r="AM2072" s="58">
        <f>F2072*AE2072</f>
        <v>0</v>
      </c>
      <c r="AN2072" s="59" t="s">
        <v>1619</v>
      </c>
      <c r="AO2072" s="59" t="s">
        <v>1633</v>
      </c>
      <c r="AP2072" s="47" t="s">
        <v>1649</v>
      </c>
    </row>
    <row r="2073" spans="1:42" x14ac:dyDescent="0.2">
      <c r="D2073" s="60" t="s">
        <v>1555</v>
      </c>
      <c r="F2073" s="61">
        <v>31.37</v>
      </c>
    </row>
    <row r="2074" spans="1:42" x14ac:dyDescent="0.2">
      <c r="A2074" s="62" t="s">
        <v>1055</v>
      </c>
      <c r="B2074" s="62" t="s">
        <v>1183</v>
      </c>
      <c r="C2074" s="62" t="s">
        <v>1217</v>
      </c>
      <c r="D2074" s="236" t="s">
        <v>1726</v>
      </c>
      <c r="E2074" s="62" t="s">
        <v>1574</v>
      </c>
      <c r="F2074" s="63">
        <v>32.94</v>
      </c>
      <c r="G2074" s="63">
        <v>0</v>
      </c>
      <c r="H2074" s="63">
        <f>ROUND(F2074*AD2074,2)</f>
        <v>0</v>
      </c>
      <c r="I2074" s="63">
        <f>J2074-H2074</f>
        <v>0</v>
      </c>
      <c r="J2074" s="63">
        <f>ROUND(F2074*G2074,2)</f>
        <v>0</v>
      </c>
      <c r="K2074" s="63">
        <v>1.6E-2</v>
      </c>
      <c r="L2074" s="63">
        <f>F2074*K2074</f>
        <v>0.52703999999999995</v>
      </c>
      <c r="M2074" s="64" t="s">
        <v>1598</v>
      </c>
      <c r="N2074" s="63">
        <f>IF(M2074="5",I2074,0)</f>
        <v>0</v>
      </c>
      <c r="Y2074" s="63">
        <f>IF(AC2074=0,J2074,0)</f>
        <v>0</v>
      </c>
      <c r="Z2074" s="63">
        <f>IF(AC2074=15,J2074,0)</f>
        <v>0</v>
      </c>
      <c r="AA2074" s="63">
        <f>IF(AC2074=21,J2074,0)</f>
        <v>0</v>
      </c>
      <c r="AC2074" s="58">
        <v>21</v>
      </c>
      <c r="AD2074" s="58">
        <f>G2074*1</f>
        <v>0</v>
      </c>
      <c r="AE2074" s="58">
        <f>G2074*(1-1)</f>
        <v>0</v>
      </c>
      <c r="AL2074" s="58">
        <f>F2074*AD2074</f>
        <v>0</v>
      </c>
      <c r="AM2074" s="58">
        <f>F2074*AE2074</f>
        <v>0</v>
      </c>
      <c r="AN2074" s="59" t="s">
        <v>1619</v>
      </c>
      <c r="AO2074" s="59" t="s">
        <v>1633</v>
      </c>
      <c r="AP2074" s="47" t="s">
        <v>1649</v>
      </c>
    </row>
    <row r="2075" spans="1:42" x14ac:dyDescent="0.2">
      <c r="D2075" s="60" t="s">
        <v>1556</v>
      </c>
      <c r="F2075" s="61">
        <v>32.94</v>
      </c>
    </row>
    <row r="2076" spans="1:42" x14ac:dyDescent="0.2">
      <c r="A2076" s="55" t="s">
        <v>1056</v>
      </c>
      <c r="B2076" s="55" t="s">
        <v>1183</v>
      </c>
      <c r="C2076" s="55" t="s">
        <v>1218</v>
      </c>
      <c r="D2076" s="55" t="s">
        <v>1314</v>
      </c>
      <c r="E2076" s="55" t="s">
        <v>1574</v>
      </c>
      <c r="F2076" s="56">
        <v>31.37</v>
      </c>
      <c r="G2076" s="56">
        <v>0</v>
      </c>
      <c r="H2076" s="56">
        <f>ROUND(F2076*AD2076,2)</f>
        <v>0</v>
      </c>
      <c r="I2076" s="56">
        <f>J2076-H2076</f>
        <v>0</v>
      </c>
      <c r="J2076" s="56">
        <f>ROUND(F2076*G2076,2)</f>
        <v>0</v>
      </c>
      <c r="K2076" s="56">
        <v>1.1E-4</v>
      </c>
      <c r="L2076" s="56">
        <f>F2076*K2076</f>
        <v>3.4507000000000001E-3</v>
      </c>
      <c r="M2076" s="57" t="s">
        <v>7</v>
      </c>
      <c r="N2076" s="56">
        <f>IF(M2076="5",I2076,0)</f>
        <v>0</v>
      </c>
      <c r="Y2076" s="56">
        <f>IF(AC2076=0,J2076,0)</f>
        <v>0</v>
      </c>
      <c r="Z2076" s="56">
        <f>IF(AC2076=15,J2076,0)</f>
        <v>0</v>
      </c>
      <c r="AA2076" s="56">
        <f>IF(AC2076=21,J2076,0)</f>
        <v>0</v>
      </c>
      <c r="AC2076" s="58">
        <v>21</v>
      </c>
      <c r="AD2076" s="58">
        <f>G2076*1</f>
        <v>0</v>
      </c>
      <c r="AE2076" s="58">
        <f>G2076*(1-1)</f>
        <v>0</v>
      </c>
      <c r="AL2076" s="58">
        <f>F2076*AD2076</f>
        <v>0</v>
      </c>
      <c r="AM2076" s="58">
        <f>F2076*AE2076</f>
        <v>0</v>
      </c>
      <c r="AN2076" s="59" t="s">
        <v>1619</v>
      </c>
      <c r="AO2076" s="59" t="s">
        <v>1633</v>
      </c>
      <c r="AP2076" s="47" t="s">
        <v>1649</v>
      </c>
    </row>
    <row r="2077" spans="1:42" x14ac:dyDescent="0.2">
      <c r="D2077" s="60" t="s">
        <v>1555</v>
      </c>
      <c r="F2077" s="61">
        <v>31.37</v>
      </c>
    </row>
    <row r="2078" spans="1:42" x14ac:dyDescent="0.2">
      <c r="A2078" s="55" t="s">
        <v>1057</v>
      </c>
      <c r="B2078" s="55" t="s">
        <v>1183</v>
      </c>
      <c r="C2078" s="55" t="s">
        <v>1219</v>
      </c>
      <c r="D2078" s="55" t="s">
        <v>1315</v>
      </c>
      <c r="E2078" s="55" t="s">
        <v>1579</v>
      </c>
      <c r="F2078" s="56">
        <v>46.1</v>
      </c>
      <c r="G2078" s="56">
        <v>0</v>
      </c>
      <c r="H2078" s="56">
        <f>ROUND(F2078*AD2078,2)</f>
        <v>0</v>
      </c>
      <c r="I2078" s="56">
        <f>J2078-H2078</f>
        <v>0</v>
      </c>
      <c r="J2078" s="56">
        <f>ROUND(F2078*G2078,2)</f>
        <v>0</v>
      </c>
      <c r="K2078" s="56">
        <v>0</v>
      </c>
      <c r="L2078" s="56">
        <f>F2078*K2078</f>
        <v>0</v>
      </c>
      <c r="M2078" s="57" t="s">
        <v>7</v>
      </c>
      <c r="N2078" s="56">
        <f>IF(M2078="5",I2078,0)</f>
        <v>0</v>
      </c>
      <c r="Y2078" s="56">
        <f>IF(AC2078=0,J2078,0)</f>
        <v>0</v>
      </c>
      <c r="Z2078" s="56">
        <f>IF(AC2078=15,J2078,0)</f>
        <v>0</v>
      </c>
      <c r="AA2078" s="56">
        <f>IF(AC2078=21,J2078,0)</f>
        <v>0</v>
      </c>
      <c r="AC2078" s="58">
        <v>21</v>
      </c>
      <c r="AD2078" s="58">
        <f>G2078*0</f>
        <v>0</v>
      </c>
      <c r="AE2078" s="58">
        <f>G2078*(1-0)</f>
        <v>0</v>
      </c>
      <c r="AL2078" s="58">
        <f>F2078*AD2078</f>
        <v>0</v>
      </c>
      <c r="AM2078" s="58">
        <f>F2078*AE2078</f>
        <v>0</v>
      </c>
      <c r="AN2078" s="59" t="s">
        <v>1619</v>
      </c>
      <c r="AO2078" s="59" t="s">
        <v>1633</v>
      </c>
      <c r="AP2078" s="47" t="s">
        <v>1649</v>
      </c>
    </row>
    <row r="2079" spans="1:42" x14ac:dyDescent="0.2">
      <c r="D2079" s="60" t="s">
        <v>1557</v>
      </c>
      <c r="F2079" s="61">
        <v>28.5</v>
      </c>
    </row>
    <row r="2080" spans="1:42" x14ac:dyDescent="0.2">
      <c r="D2080" s="60" t="s">
        <v>1558</v>
      </c>
      <c r="F2080" s="61">
        <v>8</v>
      </c>
    </row>
    <row r="2081" spans="1:42" x14ac:dyDescent="0.2">
      <c r="D2081" s="60" t="s">
        <v>1395</v>
      </c>
      <c r="F2081" s="61">
        <v>9.6</v>
      </c>
    </row>
    <row r="2082" spans="1:42" x14ac:dyDescent="0.2">
      <c r="A2082" s="55" t="s">
        <v>1058</v>
      </c>
      <c r="B2082" s="55" t="s">
        <v>1183</v>
      </c>
      <c r="C2082" s="55" t="s">
        <v>1220</v>
      </c>
      <c r="D2082" s="55" t="s">
        <v>1319</v>
      </c>
      <c r="E2082" s="55" t="s">
        <v>1579</v>
      </c>
      <c r="F2082" s="56">
        <v>8.4</v>
      </c>
      <c r="G2082" s="56">
        <v>0</v>
      </c>
      <c r="H2082" s="56">
        <f>ROUND(F2082*AD2082,2)</f>
        <v>0</v>
      </c>
      <c r="I2082" s="56">
        <f>J2082-H2082</f>
        <v>0</v>
      </c>
      <c r="J2082" s="56">
        <f>ROUND(F2082*G2082,2)</f>
        <v>0</v>
      </c>
      <c r="K2082" s="56">
        <v>2.9999999999999997E-4</v>
      </c>
      <c r="L2082" s="56">
        <f>F2082*K2082</f>
        <v>2.5199999999999997E-3</v>
      </c>
      <c r="M2082" s="57" t="s">
        <v>7</v>
      </c>
      <c r="N2082" s="56">
        <f>IF(M2082="5",I2082,0)</f>
        <v>0</v>
      </c>
      <c r="Y2082" s="56">
        <f>IF(AC2082=0,J2082,0)</f>
        <v>0</v>
      </c>
      <c r="Z2082" s="56">
        <f>IF(AC2082=15,J2082,0)</f>
        <v>0</v>
      </c>
      <c r="AA2082" s="56">
        <f>IF(AC2082=21,J2082,0)</f>
        <v>0</v>
      </c>
      <c r="AC2082" s="58">
        <v>21</v>
      </c>
      <c r="AD2082" s="58">
        <f>G2082*1</f>
        <v>0</v>
      </c>
      <c r="AE2082" s="58">
        <f>G2082*(1-1)</f>
        <v>0</v>
      </c>
      <c r="AL2082" s="58">
        <f>F2082*AD2082</f>
        <v>0</v>
      </c>
      <c r="AM2082" s="58">
        <f>F2082*AE2082</f>
        <v>0</v>
      </c>
      <c r="AN2082" s="59" t="s">
        <v>1619</v>
      </c>
      <c r="AO2082" s="59" t="s">
        <v>1633</v>
      </c>
      <c r="AP2082" s="47" t="s">
        <v>1649</v>
      </c>
    </row>
    <row r="2083" spans="1:42" x14ac:dyDescent="0.2">
      <c r="D2083" s="60" t="s">
        <v>1559</v>
      </c>
      <c r="F2083" s="61">
        <v>8.4</v>
      </c>
    </row>
    <row r="2084" spans="1:42" x14ac:dyDescent="0.2">
      <c r="A2084" s="55" t="s">
        <v>1059</v>
      </c>
      <c r="B2084" s="55" t="s">
        <v>1183</v>
      </c>
      <c r="C2084" s="55" t="s">
        <v>1221</v>
      </c>
      <c r="D2084" s="55" t="s">
        <v>1321</v>
      </c>
      <c r="E2084" s="55" t="s">
        <v>1579</v>
      </c>
      <c r="F2084" s="56">
        <v>29.93</v>
      </c>
      <c r="G2084" s="56">
        <v>0</v>
      </c>
      <c r="H2084" s="56">
        <f>ROUND(F2084*AD2084,2)</f>
        <v>0</v>
      </c>
      <c r="I2084" s="56">
        <f>J2084-H2084</f>
        <v>0</v>
      </c>
      <c r="J2084" s="56">
        <f>ROUND(F2084*G2084,2)</f>
        <v>0</v>
      </c>
      <c r="K2084" s="56">
        <v>2.9999999999999997E-4</v>
      </c>
      <c r="L2084" s="56">
        <f>F2084*K2084</f>
        <v>8.9789999999999991E-3</v>
      </c>
      <c r="M2084" s="57" t="s">
        <v>7</v>
      </c>
      <c r="N2084" s="56">
        <f>IF(M2084="5",I2084,0)</f>
        <v>0</v>
      </c>
      <c r="Y2084" s="56">
        <f>IF(AC2084=0,J2084,0)</f>
        <v>0</v>
      </c>
      <c r="Z2084" s="56">
        <f>IF(AC2084=15,J2084,0)</f>
        <v>0</v>
      </c>
      <c r="AA2084" s="56">
        <f>IF(AC2084=21,J2084,0)</f>
        <v>0</v>
      </c>
      <c r="AC2084" s="58">
        <v>21</v>
      </c>
      <c r="AD2084" s="58">
        <f>G2084*1</f>
        <v>0</v>
      </c>
      <c r="AE2084" s="58">
        <f>G2084*(1-1)</f>
        <v>0</v>
      </c>
      <c r="AL2084" s="58">
        <f>F2084*AD2084</f>
        <v>0</v>
      </c>
      <c r="AM2084" s="58">
        <f>F2084*AE2084</f>
        <v>0</v>
      </c>
      <c r="AN2084" s="59" t="s">
        <v>1619</v>
      </c>
      <c r="AO2084" s="59" t="s">
        <v>1633</v>
      </c>
      <c r="AP2084" s="47" t="s">
        <v>1649</v>
      </c>
    </row>
    <row r="2085" spans="1:42" x14ac:dyDescent="0.2">
      <c r="D2085" s="60" t="s">
        <v>1560</v>
      </c>
      <c r="F2085" s="61">
        <v>29.93</v>
      </c>
    </row>
    <row r="2086" spans="1:42" x14ac:dyDescent="0.2">
      <c r="A2086" s="55" t="s">
        <v>1060</v>
      </c>
      <c r="B2086" s="55" t="s">
        <v>1183</v>
      </c>
      <c r="C2086" s="55" t="s">
        <v>1222</v>
      </c>
      <c r="D2086" s="55" t="s">
        <v>1323</v>
      </c>
      <c r="E2086" s="55" t="s">
        <v>1579</v>
      </c>
      <c r="F2086" s="56">
        <v>10.08</v>
      </c>
      <c r="G2086" s="56">
        <v>0</v>
      </c>
      <c r="H2086" s="56">
        <f>ROUND(F2086*AD2086,2)</f>
        <v>0</v>
      </c>
      <c r="I2086" s="56">
        <f>J2086-H2086</f>
        <v>0</v>
      </c>
      <c r="J2086" s="56">
        <f>ROUND(F2086*G2086,2)</f>
        <v>0</v>
      </c>
      <c r="K2086" s="56">
        <v>2.9999999999999997E-4</v>
      </c>
      <c r="L2086" s="56">
        <f>F2086*K2086</f>
        <v>3.0239999999999998E-3</v>
      </c>
      <c r="M2086" s="57" t="s">
        <v>7</v>
      </c>
      <c r="N2086" s="56">
        <f>IF(M2086="5",I2086,0)</f>
        <v>0</v>
      </c>
      <c r="Y2086" s="56">
        <f>IF(AC2086=0,J2086,0)</f>
        <v>0</v>
      </c>
      <c r="Z2086" s="56">
        <f>IF(AC2086=15,J2086,0)</f>
        <v>0</v>
      </c>
      <c r="AA2086" s="56">
        <f>IF(AC2086=21,J2086,0)</f>
        <v>0</v>
      </c>
      <c r="AC2086" s="58">
        <v>21</v>
      </c>
      <c r="AD2086" s="58">
        <f>G2086*1</f>
        <v>0</v>
      </c>
      <c r="AE2086" s="58">
        <f>G2086*(1-1)</f>
        <v>0</v>
      </c>
      <c r="AL2086" s="58">
        <f>F2086*AD2086</f>
        <v>0</v>
      </c>
      <c r="AM2086" s="58">
        <f>F2086*AE2086</f>
        <v>0</v>
      </c>
      <c r="AN2086" s="59" t="s">
        <v>1619</v>
      </c>
      <c r="AO2086" s="59" t="s">
        <v>1633</v>
      </c>
      <c r="AP2086" s="47" t="s">
        <v>1649</v>
      </c>
    </row>
    <row r="2087" spans="1:42" x14ac:dyDescent="0.2">
      <c r="D2087" s="60" t="s">
        <v>1398</v>
      </c>
      <c r="F2087" s="61">
        <v>10.08</v>
      </c>
    </row>
    <row r="2088" spans="1:42" x14ac:dyDescent="0.2">
      <c r="A2088" s="55" t="s">
        <v>1061</v>
      </c>
      <c r="B2088" s="55" t="s">
        <v>1183</v>
      </c>
      <c r="C2088" s="55" t="s">
        <v>1223</v>
      </c>
      <c r="D2088" s="55" t="s">
        <v>1325</v>
      </c>
      <c r="E2088" s="55" t="s">
        <v>1575</v>
      </c>
      <c r="F2088" s="56">
        <v>0.66</v>
      </c>
      <c r="G2088" s="56">
        <v>0</v>
      </c>
      <c r="H2088" s="56">
        <f>ROUND(F2088*AD2088,2)</f>
        <v>0</v>
      </c>
      <c r="I2088" s="56">
        <f>J2088-H2088</f>
        <v>0</v>
      </c>
      <c r="J2088" s="56">
        <f>ROUND(F2088*G2088,2)</f>
        <v>0</v>
      </c>
      <c r="K2088" s="56">
        <v>0</v>
      </c>
      <c r="L2088" s="56">
        <f>F2088*K2088</f>
        <v>0</v>
      </c>
      <c r="M2088" s="57" t="s">
        <v>11</v>
      </c>
      <c r="N2088" s="56">
        <f>IF(M2088="5",I2088,0)</f>
        <v>0</v>
      </c>
      <c r="Y2088" s="56">
        <f>IF(AC2088=0,J2088,0)</f>
        <v>0</v>
      </c>
      <c r="Z2088" s="56">
        <f>IF(AC2088=15,J2088,0)</f>
        <v>0</v>
      </c>
      <c r="AA2088" s="56">
        <f>IF(AC2088=21,J2088,0)</f>
        <v>0</v>
      </c>
      <c r="AC2088" s="58">
        <v>21</v>
      </c>
      <c r="AD2088" s="58">
        <f>G2088*0</f>
        <v>0</v>
      </c>
      <c r="AE2088" s="58">
        <f>G2088*(1-0)</f>
        <v>0</v>
      </c>
      <c r="AL2088" s="58">
        <f>F2088*AD2088</f>
        <v>0</v>
      </c>
      <c r="AM2088" s="58">
        <f>F2088*AE2088</f>
        <v>0</v>
      </c>
      <c r="AN2088" s="59" t="s">
        <v>1619</v>
      </c>
      <c r="AO2088" s="59" t="s">
        <v>1633</v>
      </c>
      <c r="AP2088" s="47" t="s">
        <v>1649</v>
      </c>
    </row>
    <row r="2089" spans="1:42" x14ac:dyDescent="0.2">
      <c r="D2089" s="60" t="s">
        <v>1561</v>
      </c>
      <c r="F2089" s="61">
        <v>0.66</v>
      </c>
    </row>
    <row r="2090" spans="1:42" x14ac:dyDescent="0.2">
      <c r="A2090" s="52"/>
      <c r="B2090" s="53" t="s">
        <v>1183</v>
      </c>
      <c r="C2090" s="53" t="s">
        <v>778</v>
      </c>
      <c r="D2090" s="248" t="s">
        <v>1327</v>
      </c>
      <c r="E2090" s="249"/>
      <c r="F2090" s="249"/>
      <c r="G2090" s="249"/>
      <c r="H2090" s="54">
        <f>SUM(H2091:H2093)</f>
        <v>0</v>
      </c>
      <c r="I2090" s="54">
        <f>SUM(I2091:I2093)</f>
        <v>0</v>
      </c>
      <c r="J2090" s="54">
        <f>H2090+I2090</f>
        <v>0</v>
      </c>
      <c r="K2090" s="47"/>
      <c r="L2090" s="54">
        <f>SUM(L2091:L2093)</f>
        <v>1.1612999999999999E-3</v>
      </c>
      <c r="O2090" s="54">
        <f>IF(P2090="PR",J2090,SUM(N2091:N2093))</f>
        <v>0</v>
      </c>
      <c r="P2090" s="47" t="s">
        <v>1602</v>
      </c>
      <c r="Q2090" s="54">
        <f>IF(P2090="HS",H2090,0)</f>
        <v>0</v>
      </c>
      <c r="R2090" s="54">
        <f>IF(P2090="HS",I2090-O2090,0)</f>
        <v>0</v>
      </c>
      <c r="S2090" s="54">
        <f>IF(P2090="PS",H2090,0)</f>
        <v>0</v>
      </c>
      <c r="T2090" s="54">
        <f>IF(P2090="PS",I2090-O2090,0)</f>
        <v>0</v>
      </c>
      <c r="U2090" s="54">
        <f>IF(P2090="MP",H2090,0)</f>
        <v>0</v>
      </c>
      <c r="V2090" s="54">
        <f>IF(P2090="MP",I2090-O2090,0)</f>
        <v>0</v>
      </c>
      <c r="W2090" s="54">
        <f>IF(P2090="OM",H2090,0)</f>
        <v>0</v>
      </c>
      <c r="X2090" s="47" t="s">
        <v>1183</v>
      </c>
      <c r="AH2090" s="54">
        <f>SUM(Y2091:Y2093)</f>
        <v>0</v>
      </c>
      <c r="AI2090" s="54">
        <f>SUM(Z2091:Z2093)</f>
        <v>0</v>
      </c>
      <c r="AJ2090" s="54">
        <f>SUM(AA2091:AA2093)</f>
        <v>0</v>
      </c>
    </row>
    <row r="2091" spans="1:42" x14ac:dyDescent="0.2">
      <c r="A2091" s="55" t="s">
        <v>1062</v>
      </c>
      <c r="B2091" s="55" t="s">
        <v>1183</v>
      </c>
      <c r="C2091" s="55" t="s">
        <v>1224</v>
      </c>
      <c r="D2091" s="55" t="s">
        <v>1328</v>
      </c>
      <c r="E2091" s="55" t="s">
        <v>1574</v>
      </c>
      <c r="F2091" s="56">
        <v>5.53</v>
      </c>
      <c r="G2091" s="56">
        <v>0</v>
      </c>
      <c r="H2091" s="56">
        <f>ROUND(F2091*AD2091,2)</f>
        <v>0</v>
      </c>
      <c r="I2091" s="56">
        <f>J2091-H2091</f>
        <v>0</v>
      </c>
      <c r="J2091" s="56">
        <f>ROUND(F2091*G2091,2)</f>
        <v>0</v>
      </c>
      <c r="K2091" s="56">
        <v>6.9999999999999994E-5</v>
      </c>
      <c r="L2091" s="56">
        <f>F2091*K2091</f>
        <v>3.8709999999999998E-4</v>
      </c>
      <c r="M2091" s="57" t="s">
        <v>7</v>
      </c>
      <c r="N2091" s="56">
        <f>IF(M2091="5",I2091,0)</f>
        <v>0</v>
      </c>
      <c r="Y2091" s="56">
        <f>IF(AC2091=0,J2091,0)</f>
        <v>0</v>
      </c>
      <c r="Z2091" s="56">
        <f>IF(AC2091=15,J2091,0)</f>
        <v>0</v>
      </c>
      <c r="AA2091" s="56">
        <f>IF(AC2091=21,J2091,0)</f>
        <v>0</v>
      </c>
      <c r="AC2091" s="58">
        <v>21</v>
      </c>
      <c r="AD2091" s="58">
        <f>G2091*0.30859375</f>
        <v>0</v>
      </c>
      <c r="AE2091" s="58">
        <f>G2091*(1-0.30859375)</f>
        <v>0</v>
      </c>
      <c r="AL2091" s="58">
        <f>F2091*AD2091</f>
        <v>0</v>
      </c>
      <c r="AM2091" s="58">
        <f>F2091*AE2091</f>
        <v>0</v>
      </c>
      <c r="AN2091" s="59" t="s">
        <v>1620</v>
      </c>
      <c r="AO2091" s="59" t="s">
        <v>1633</v>
      </c>
      <c r="AP2091" s="47" t="s">
        <v>1649</v>
      </c>
    </row>
    <row r="2092" spans="1:42" x14ac:dyDescent="0.2">
      <c r="D2092" s="60" t="s">
        <v>1562</v>
      </c>
      <c r="F2092" s="61">
        <v>5.53</v>
      </c>
    </row>
    <row r="2093" spans="1:42" x14ac:dyDescent="0.2">
      <c r="A2093" s="55" t="s">
        <v>1063</v>
      </c>
      <c r="B2093" s="55" t="s">
        <v>1183</v>
      </c>
      <c r="C2093" s="55" t="s">
        <v>1225</v>
      </c>
      <c r="D2093" s="55" t="s">
        <v>1728</v>
      </c>
      <c r="E2093" s="55" t="s">
        <v>1574</v>
      </c>
      <c r="F2093" s="56">
        <v>5.53</v>
      </c>
      <c r="G2093" s="56">
        <v>0</v>
      </c>
      <c r="H2093" s="56">
        <f>ROUND(F2093*AD2093,2)</f>
        <v>0</v>
      </c>
      <c r="I2093" s="56">
        <f>J2093-H2093</f>
        <v>0</v>
      </c>
      <c r="J2093" s="56">
        <f>ROUND(F2093*G2093,2)</f>
        <v>0</v>
      </c>
      <c r="K2093" s="56">
        <v>1.3999999999999999E-4</v>
      </c>
      <c r="L2093" s="56">
        <f>F2093*K2093</f>
        <v>7.7419999999999995E-4</v>
      </c>
      <c r="M2093" s="57" t="s">
        <v>7</v>
      </c>
      <c r="N2093" s="56">
        <f>IF(M2093="5",I2093,0)</f>
        <v>0</v>
      </c>
      <c r="Y2093" s="56">
        <f>IF(AC2093=0,J2093,0)</f>
        <v>0</v>
      </c>
      <c r="Z2093" s="56">
        <f>IF(AC2093=15,J2093,0)</f>
        <v>0</v>
      </c>
      <c r="AA2093" s="56">
        <f>IF(AC2093=21,J2093,0)</f>
        <v>0</v>
      </c>
      <c r="AC2093" s="58">
        <v>21</v>
      </c>
      <c r="AD2093" s="58">
        <f>G2093*0.45045871559633</f>
        <v>0</v>
      </c>
      <c r="AE2093" s="58">
        <f>G2093*(1-0.45045871559633)</f>
        <v>0</v>
      </c>
      <c r="AL2093" s="58">
        <f>F2093*AD2093</f>
        <v>0</v>
      </c>
      <c r="AM2093" s="58">
        <f>F2093*AE2093</f>
        <v>0</v>
      </c>
      <c r="AN2093" s="59" t="s">
        <v>1620</v>
      </c>
      <c r="AO2093" s="59" t="s">
        <v>1633</v>
      </c>
      <c r="AP2093" s="47" t="s">
        <v>1649</v>
      </c>
    </row>
    <row r="2094" spans="1:42" x14ac:dyDescent="0.2">
      <c r="D2094" s="60" t="s">
        <v>1562</v>
      </c>
      <c r="F2094" s="61">
        <v>5.53</v>
      </c>
    </row>
    <row r="2095" spans="1:42" x14ac:dyDescent="0.2">
      <c r="A2095" s="52"/>
      <c r="B2095" s="53" t="s">
        <v>1183</v>
      </c>
      <c r="C2095" s="53" t="s">
        <v>99</v>
      </c>
      <c r="D2095" s="248" t="s">
        <v>1330</v>
      </c>
      <c r="E2095" s="249"/>
      <c r="F2095" s="249"/>
      <c r="G2095" s="249"/>
      <c r="H2095" s="54">
        <f>SUM(H2096:H2104)</f>
        <v>0</v>
      </c>
      <c r="I2095" s="54">
        <f>SUM(I2096:I2104)</f>
        <v>0</v>
      </c>
      <c r="J2095" s="54">
        <f>H2095+I2095</f>
        <v>0</v>
      </c>
      <c r="K2095" s="47"/>
      <c r="L2095" s="54">
        <f>SUM(L2096:L2104)</f>
        <v>3.6551199999999999E-2</v>
      </c>
      <c r="O2095" s="54">
        <f>IF(P2095="PR",J2095,SUM(N2096:N2104))</f>
        <v>0</v>
      </c>
      <c r="P2095" s="47" t="s">
        <v>1601</v>
      </c>
      <c r="Q2095" s="54">
        <f>IF(P2095="HS",H2095,0)</f>
        <v>0</v>
      </c>
      <c r="R2095" s="54">
        <f>IF(P2095="HS",I2095-O2095,0)</f>
        <v>0</v>
      </c>
      <c r="S2095" s="54">
        <f>IF(P2095="PS",H2095,0)</f>
        <v>0</v>
      </c>
      <c r="T2095" s="54">
        <f>IF(P2095="PS",I2095-O2095,0)</f>
        <v>0</v>
      </c>
      <c r="U2095" s="54">
        <f>IF(P2095="MP",H2095,0)</f>
        <v>0</v>
      </c>
      <c r="V2095" s="54">
        <f>IF(P2095="MP",I2095-O2095,0)</f>
        <v>0</v>
      </c>
      <c r="W2095" s="54">
        <f>IF(P2095="OM",H2095,0)</f>
        <v>0</v>
      </c>
      <c r="X2095" s="47" t="s">
        <v>1183</v>
      </c>
      <c r="AH2095" s="54">
        <f>SUM(Y2096:Y2104)</f>
        <v>0</v>
      </c>
      <c r="AI2095" s="54">
        <f>SUM(Z2096:Z2104)</f>
        <v>0</v>
      </c>
      <c r="AJ2095" s="54">
        <f>SUM(AA2096:AA2104)</f>
        <v>0</v>
      </c>
    </row>
    <row r="2096" spans="1:42" x14ac:dyDescent="0.2">
      <c r="A2096" s="55" t="s">
        <v>1064</v>
      </c>
      <c r="B2096" s="55" t="s">
        <v>1183</v>
      </c>
      <c r="C2096" s="55" t="s">
        <v>1226</v>
      </c>
      <c r="D2096" s="55" t="s">
        <v>1331</v>
      </c>
      <c r="E2096" s="55" t="s">
        <v>1577</v>
      </c>
      <c r="F2096" s="56">
        <v>2</v>
      </c>
      <c r="G2096" s="56">
        <v>0</v>
      </c>
      <c r="H2096" s="56">
        <f>ROUND(F2096*AD2096,2)</f>
        <v>0</v>
      </c>
      <c r="I2096" s="56">
        <f>J2096-H2096</f>
        <v>0</v>
      </c>
      <c r="J2096" s="56">
        <f>ROUND(F2096*G2096,2)</f>
        <v>0</v>
      </c>
      <c r="K2096" s="56">
        <v>0</v>
      </c>
      <c r="L2096" s="56">
        <f>F2096*K2096</f>
        <v>0</v>
      </c>
      <c r="M2096" s="57" t="s">
        <v>7</v>
      </c>
      <c r="N2096" s="56">
        <f>IF(M2096="5",I2096,0)</f>
        <v>0</v>
      </c>
      <c r="Y2096" s="56">
        <f>IF(AC2096=0,J2096,0)</f>
        <v>0</v>
      </c>
      <c r="Z2096" s="56">
        <f>IF(AC2096=15,J2096,0)</f>
        <v>0</v>
      </c>
      <c r="AA2096" s="56">
        <f>IF(AC2096=21,J2096,0)</f>
        <v>0</v>
      </c>
      <c r="AC2096" s="58">
        <v>21</v>
      </c>
      <c r="AD2096" s="58">
        <f>G2096*0.297029702970297</f>
        <v>0</v>
      </c>
      <c r="AE2096" s="58">
        <f>G2096*(1-0.297029702970297)</f>
        <v>0</v>
      </c>
      <c r="AL2096" s="58">
        <f>F2096*AD2096</f>
        <v>0</v>
      </c>
      <c r="AM2096" s="58">
        <f>F2096*AE2096</f>
        <v>0</v>
      </c>
      <c r="AN2096" s="59" t="s">
        <v>1621</v>
      </c>
      <c r="AO2096" s="59" t="s">
        <v>1634</v>
      </c>
      <c r="AP2096" s="47" t="s">
        <v>1649</v>
      </c>
    </row>
    <row r="2097" spans="1:42" x14ac:dyDescent="0.2">
      <c r="D2097" s="60" t="s">
        <v>1380</v>
      </c>
      <c r="F2097" s="61">
        <v>2</v>
      </c>
    </row>
    <row r="2098" spans="1:42" x14ac:dyDescent="0.2">
      <c r="A2098" s="55" t="s">
        <v>1065</v>
      </c>
      <c r="B2098" s="55" t="s">
        <v>1183</v>
      </c>
      <c r="C2098" s="55" t="s">
        <v>1227</v>
      </c>
      <c r="D2098" s="55" t="s">
        <v>1705</v>
      </c>
      <c r="E2098" s="55" t="s">
        <v>1577</v>
      </c>
      <c r="F2098" s="56">
        <v>2</v>
      </c>
      <c r="G2098" s="56">
        <v>0</v>
      </c>
      <c r="H2098" s="56">
        <f>ROUND(F2098*AD2098,2)</f>
        <v>0</v>
      </c>
      <c r="I2098" s="56">
        <f>J2098-H2098</f>
        <v>0</v>
      </c>
      <c r="J2098" s="56">
        <f>ROUND(F2098*G2098,2)</f>
        <v>0</v>
      </c>
      <c r="K2098" s="56">
        <v>4.0000000000000002E-4</v>
      </c>
      <c r="L2098" s="56">
        <f>F2098*K2098</f>
        <v>8.0000000000000004E-4</v>
      </c>
      <c r="M2098" s="57" t="s">
        <v>7</v>
      </c>
      <c r="N2098" s="56">
        <f>IF(M2098="5",I2098,0)</f>
        <v>0</v>
      </c>
      <c r="Y2098" s="56">
        <f>IF(AC2098=0,J2098,0)</f>
        <v>0</v>
      </c>
      <c r="Z2098" s="56">
        <f>IF(AC2098=15,J2098,0)</f>
        <v>0</v>
      </c>
      <c r="AA2098" s="56">
        <f>IF(AC2098=21,J2098,0)</f>
        <v>0</v>
      </c>
      <c r="AC2098" s="58">
        <v>21</v>
      </c>
      <c r="AD2098" s="58">
        <f>G2098*1</f>
        <v>0</v>
      </c>
      <c r="AE2098" s="58">
        <f>G2098*(1-1)</f>
        <v>0</v>
      </c>
      <c r="AL2098" s="58">
        <f>F2098*AD2098</f>
        <v>0</v>
      </c>
      <c r="AM2098" s="58">
        <f>F2098*AE2098</f>
        <v>0</v>
      </c>
      <c r="AN2098" s="59" t="s">
        <v>1621</v>
      </c>
      <c r="AO2098" s="59" t="s">
        <v>1634</v>
      </c>
      <c r="AP2098" s="47" t="s">
        <v>1649</v>
      </c>
    </row>
    <row r="2099" spans="1:42" x14ac:dyDescent="0.2">
      <c r="D2099" s="60" t="s">
        <v>1380</v>
      </c>
      <c r="F2099" s="61">
        <v>2</v>
      </c>
    </row>
    <row r="2100" spans="1:42" x14ac:dyDescent="0.2">
      <c r="A2100" s="55" t="s">
        <v>1066</v>
      </c>
      <c r="B2100" s="55" t="s">
        <v>1183</v>
      </c>
      <c r="C2100" s="55" t="s">
        <v>1228</v>
      </c>
      <c r="D2100" s="55" t="s">
        <v>1332</v>
      </c>
      <c r="E2100" s="55" t="s">
        <v>1577</v>
      </c>
      <c r="F2100" s="56">
        <v>2</v>
      </c>
      <c r="G2100" s="56">
        <v>0</v>
      </c>
      <c r="H2100" s="56">
        <f>ROUND(F2100*AD2100,2)</f>
        <v>0</v>
      </c>
      <c r="I2100" s="56">
        <f>J2100-H2100</f>
        <v>0</v>
      </c>
      <c r="J2100" s="56">
        <f>ROUND(F2100*G2100,2)</f>
        <v>0</v>
      </c>
      <c r="K2100" s="56">
        <v>2.14E-3</v>
      </c>
      <c r="L2100" s="56">
        <f>F2100*K2100</f>
        <v>4.28E-3</v>
      </c>
      <c r="M2100" s="57" t="s">
        <v>7</v>
      </c>
      <c r="N2100" s="56">
        <f>IF(M2100="5",I2100,0)</f>
        <v>0</v>
      </c>
      <c r="Y2100" s="56">
        <f>IF(AC2100=0,J2100,0)</f>
        <v>0</v>
      </c>
      <c r="Z2100" s="56">
        <f>IF(AC2100=15,J2100,0)</f>
        <v>0</v>
      </c>
      <c r="AA2100" s="56">
        <f>IF(AC2100=21,J2100,0)</f>
        <v>0</v>
      </c>
      <c r="AC2100" s="58">
        <v>21</v>
      </c>
      <c r="AD2100" s="58">
        <f>G2100*0.474254742547426</f>
        <v>0</v>
      </c>
      <c r="AE2100" s="58">
        <f>G2100*(1-0.474254742547426)</f>
        <v>0</v>
      </c>
      <c r="AL2100" s="58">
        <f>F2100*AD2100</f>
        <v>0</v>
      </c>
      <c r="AM2100" s="58">
        <f>F2100*AE2100</f>
        <v>0</v>
      </c>
      <c r="AN2100" s="59" t="s">
        <v>1621</v>
      </c>
      <c r="AO2100" s="59" t="s">
        <v>1634</v>
      </c>
      <c r="AP2100" s="47" t="s">
        <v>1649</v>
      </c>
    </row>
    <row r="2101" spans="1:42" x14ac:dyDescent="0.2">
      <c r="D2101" s="60" t="s">
        <v>1380</v>
      </c>
      <c r="F2101" s="61">
        <v>2</v>
      </c>
    </row>
    <row r="2102" spans="1:42" x14ac:dyDescent="0.2">
      <c r="A2102" s="55" t="s">
        <v>1067</v>
      </c>
      <c r="B2102" s="55" t="s">
        <v>1183</v>
      </c>
      <c r="C2102" s="55" t="s">
        <v>1229</v>
      </c>
      <c r="D2102" s="55" t="s">
        <v>1706</v>
      </c>
      <c r="E2102" s="55" t="s">
        <v>1577</v>
      </c>
      <c r="F2102" s="56">
        <v>2</v>
      </c>
      <c r="G2102" s="56">
        <v>0</v>
      </c>
      <c r="H2102" s="56">
        <f>ROUND(F2102*AD2102,2)</f>
        <v>0</v>
      </c>
      <c r="I2102" s="56">
        <f>J2102-H2102</f>
        <v>0</v>
      </c>
      <c r="J2102" s="56">
        <f>ROUND(F2102*G2102,2)</f>
        <v>0</v>
      </c>
      <c r="K2102" s="56">
        <v>1.4999999999999999E-2</v>
      </c>
      <c r="L2102" s="56">
        <f>F2102*K2102</f>
        <v>0.03</v>
      </c>
      <c r="M2102" s="57" t="s">
        <v>7</v>
      </c>
      <c r="N2102" s="56">
        <f>IF(M2102="5",I2102,0)</f>
        <v>0</v>
      </c>
      <c r="Y2102" s="56">
        <f>IF(AC2102=0,J2102,0)</f>
        <v>0</v>
      </c>
      <c r="Z2102" s="56">
        <f>IF(AC2102=15,J2102,0)</f>
        <v>0</v>
      </c>
      <c r="AA2102" s="56">
        <f>IF(AC2102=21,J2102,0)</f>
        <v>0</v>
      </c>
      <c r="AC2102" s="58">
        <v>21</v>
      </c>
      <c r="AD2102" s="58">
        <f>G2102*1</f>
        <v>0</v>
      </c>
      <c r="AE2102" s="58">
        <f>G2102*(1-1)</f>
        <v>0</v>
      </c>
      <c r="AL2102" s="58">
        <f>F2102*AD2102</f>
        <v>0</v>
      </c>
      <c r="AM2102" s="58">
        <f>F2102*AE2102</f>
        <v>0</v>
      </c>
      <c r="AN2102" s="59" t="s">
        <v>1621</v>
      </c>
      <c r="AO2102" s="59" t="s">
        <v>1634</v>
      </c>
      <c r="AP2102" s="47" t="s">
        <v>1649</v>
      </c>
    </row>
    <row r="2103" spans="1:42" x14ac:dyDescent="0.2">
      <c r="D2103" s="60" t="s">
        <v>1380</v>
      </c>
      <c r="F2103" s="61">
        <v>2</v>
      </c>
    </row>
    <row r="2104" spans="1:42" x14ac:dyDescent="0.2">
      <c r="A2104" s="55" t="s">
        <v>1068</v>
      </c>
      <c r="B2104" s="55" t="s">
        <v>1183</v>
      </c>
      <c r="C2104" s="55" t="s">
        <v>1230</v>
      </c>
      <c r="D2104" s="55" t="s">
        <v>1333</v>
      </c>
      <c r="E2104" s="55" t="s">
        <v>1574</v>
      </c>
      <c r="F2104" s="56">
        <v>36.78</v>
      </c>
      <c r="G2104" s="56">
        <v>0</v>
      </c>
      <c r="H2104" s="56">
        <f>ROUND(F2104*AD2104,2)</f>
        <v>0</v>
      </c>
      <c r="I2104" s="56">
        <f>J2104-H2104</f>
        <v>0</v>
      </c>
      <c r="J2104" s="56">
        <f>ROUND(F2104*G2104,2)</f>
        <v>0</v>
      </c>
      <c r="K2104" s="56">
        <v>4.0000000000000003E-5</v>
      </c>
      <c r="L2104" s="56">
        <f>F2104*K2104</f>
        <v>1.4712000000000002E-3</v>
      </c>
      <c r="M2104" s="57" t="s">
        <v>7</v>
      </c>
      <c r="N2104" s="56">
        <f>IF(M2104="5",I2104,0)</f>
        <v>0</v>
      </c>
      <c r="Y2104" s="56">
        <f>IF(AC2104=0,J2104,0)</f>
        <v>0</v>
      </c>
      <c r="Z2104" s="56">
        <f>IF(AC2104=15,J2104,0)</f>
        <v>0</v>
      </c>
      <c r="AA2104" s="56">
        <f>IF(AC2104=21,J2104,0)</f>
        <v>0</v>
      </c>
      <c r="AC2104" s="58">
        <v>21</v>
      </c>
      <c r="AD2104" s="58">
        <f>G2104*0.0193808882907133</f>
        <v>0</v>
      </c>
      <c r="AE2104" s="58">
        <f>G2104*(1-0.0193808882907133)</f>
        <v>0</v>
      </c>
      <c r="AL2104" s="58">
        <f>F2104*AD2104</f>
        <v>0</v>
      </c>
      <c r="AM2104" s="58">
        <f>F2104*AE2104</f>
        <v>0</v>
      </c>
      <c r="AN2104" s="59" t="s">
        <v>1621</v>
      </c>
      <c r="AO2104" s="59" t="s">
        <v>1634</v>
      </c>
      <c r="AP2104" s="47" t="s">
        <v>1649</v>
      </c>
    </row>
    <row r="2105" spans="1:42" x14ac:dyDescent="0.2">
      <c r="D2105" s="60" t="s">
        <v>1563</v>
      </c>
      <c r="F2105" s="61">
        <v>36.78</v>
      </c>
    </row>
    <row r="2106" spans="1:42" x14ac:dyDescent="0.2">
      <c r="A2106" s="52"/>
      <c r="B2106" s="53" t="s">
        <v>1183</v>
      </c>
      <c r="C2106" s="53" t="s">
        <v>100</v>
      </c>
      <c r="D2106" s="248" t="s">
        <v>1335</v>
      </c>
      <c r="E2106" s="249"/>
      <c r="F2106" s="249"/>
      <c r="G2106" s="249"/>
      <c r="H2106" s="54">
        <f>SUM(H2107:H2113)</f>
        <v>0</v>
      </c>
      <c r="I2106" s="54">
        <f>SUM(I2107:I2113)</f>
        <v>0</v>
      </c>
      <c r="J2106" s="54">
        <f>H2106+I2106</f>
        <v>0</v>
      </c>
      <c r="K2106" s="47"/>
      <c r="L2106" s="54">
        <f>SUM(L2107:L2113)</f>
        <v>0.14508000000000001</v>
      </c>
      <c r="O2106" s="54">
        <f>IF(P2106="PR",J2106,SUM(N2107:N2113))</f>
        <v>0</v>
      </c>
      <c r="P2106" s="47" t="s">
        <v>1601</v>
      </c>
      <c r="Q2106" s="54">
        <f>IF(P2106="HS",H2106,0)</f>
        <v>0</v>
      </c>
      <c r="R2106" s="54">
        <f>IF(P2106="HS",I2106-O2106,0)</f>
        <v>0</v>
      </c>
      <c r="S2106" s="54">
        <f>IF(P2106="PS",H2106,0)</f>
        <v>0</v>
      </c>
      <c r="T2106" s="54">
        <f>IF(P2106="PS",I2106-O2106,0)</f>
        <v>0</v>
      </c>
      <c r="U2106" s="54">
        <f>IF(P2106="MP",H2106,0)</f>
        <v>0</v>
      </c>
      <c r="V2106" s="54">
        <f>IF(P2106="MP",I2106-O2106,0)</f>
        <v>0</v>
      </c>
      <c r="W2106" s="54">
        <f>IF(P2106="OM",H2106,0)</f>
        <v>0</v>
      </c>
      <c r="X2106" s="47" t="s">
        <v>1183</v>
      </c>
      <c r="AH2106" s="54">
        <f>SUM(Y2107:Y2113)</f>
        <v>0</v>
      </c>
      <c r="AI2106" s="54">
        <f>SUM(Z2107:Z2113)</f>
        <v>0</v>
      </c>
      <c r="AJ2106" s="54">
        <f>SUM(AA2107:AA2113)</f>
        <v>0</v>
      </c>
    </row>
    <row r="2107" spans="1:42" x14ac:dyDescent="0.2">
      <c r="A2107" s="55" t="s">
        <v>1069</v>
      </c>
      <c r="B2107" s="55" t="s">
        <v>1183</v>
      </c>
      <c r="C2107" s="55" t="s">
        <v>1231</v>
      </c>
      <c r="D2107" s="55" t="s">
        <v>1336</v>
      </c>
      <c r="E2107" s="55" t="s">
        <v>1577</v>
      </c>
      <c r="F2107" s="56">
        <v>2</v>
      </c>
      <c r="G2107" s="56">
        <v>0</v>
      </c>
      <c r="H2107" s="56">
        <f t="shared" ref="H2107:H2113" si="531">ROUND(F2107*AD2107,2)</f>
        <v>0</v>
      </c>
      <c r="I2107" s="56">
        <f t="shared" ref="I2107:I2113" si="532">J2107-H2107</f>
        <v>0</v>
      </c>
      <c r="J2107" s="56">
        <f t="shared" ref="J2107:J2113" si="533">ROUND(F2107*G2107,2)</f>
        <v>0</v>
      </c>
      <c r="K2107" s="56">
        <v>0</v>
      </c>
      <c r="L2107" s="56">
        <f t="shared" ref="L2107:L2113" si="534">F2107*K2107</f>
        <v>0</v>
      </c>
      <c r="M2107" s="57" t="s">
        <v>8</v>
      </c>
      <c r="N2107" s="56">
        <f t="shared" ref="N2107:N2113" si="535">IF(M2107="5",I2107,0)</f>
        <v>0</v>
      </c>
      <c r="Y2107" s="56">
        <f t="shared" ref="Y2107:Y2113" si="536">IF(AC2107=0,J2107,0)</f>
        <v>0</v>
      </c>
      <c r="Z2107" s="56">
        <f t="shared" ref="Z2107:Z2113" si="537">IF(AC2107=15,J2107,0)</f>
        <v>0</v>
      </c>
      <c r="AA2107" s="56">
        <f t="shared" ref="AA2107:AA2113" si="538">IF(AC2107=21,J2107,0)</f>
        <v>0</v>
      </c>
      <c r="AC2107" s="58">
        <v>21</v>
      </c>
      <c r="AD2107" s="58">
        <f t="shared" ref="AD2107:AD2113" si="539">G2107*0</f>
        <v>0</v>
      </c>
      <c r="AE2107" s="58">
        <f t="shared" ref="AE2107:AE2113" si="540">G2107*(1-0)</f>
        <v>0</v>
      </c>
      <c r="AL2107" s="58">
        <f t="shared" ref="AL2107:AL2113" si="541">F2107*AD2107</f>
        <v>0</v>
      </c>
      <c r="AM2107" s="58">
        <f t="shared" ref="AM2107:AM2113" si="542">F2107*AE2107</f>
        <v>0</v>
      </c>
      <c r="AN2107" s="59" t="s">
        <v>1622</v>
      </c>
      <c r="AO2107" s="59" t="s">
        <v>1634</v>
      </c>
      <c r="AP2107" s="47" t="s">
        <v>1649</v>
      </c>
    </row>
    <row r="2108" spans="1:42" x14ac:dyDescent="0.2">
      <c r="A2108" s="55" t="s">
        <v>1070</v>
      </c>
      <c r="B2108" s="55" t="s">
        <v>1183</v>
      </c>
      <c r="C2108" s="55" t="s">
        <v>1232</v>
      </c>
      <c r="D2108" s="55" t="s">
        <v>1337</v>
      </c>
      <c r="E2108" s="55" t="s">
        <v>1577</v>
      </c>
      <c r="F2108" s="56">
        <v>2</v>
      </c>
      <c r="G2108" s="56">
        <v>0</v>
      </c>
      <c r="H2108" s="56">
        <f t="shared" si="531"/>
        <v>0</v>
      </c>
      <c r="I2108" s="56">
        <f t="shared" si="532"/>
        <v>0</v>
      </c>
      <c r="J2108" s="56">
        <f t="shared" si="533"/>
        <v>0</v>
      </c>
      <c r="K2108" s="56">
        <v>4.0000000000000002E-4</v>
      </c>
      <c r="L2108" s="56">
        <f t="shared" si="534"/>
        <v>8.0000000000000004E-4</v>
      </c>
      <c r="M2108" s="57" t="s">
        <v>8</v>
      </c>
      <c r="N2108" s="56">
        <f t="shared" si="535"/>
        <v>0</v>
      </c>
      <c r="Y2108" s="56">
        <f t="shared" si="536"/>
        <v>0</v>
      </c>
      <c r="Z2108" s="56">
        <f t="shared" si="537"/>
        <v>0</v>
      </c>
      <c r="AA2108" s="56">
        <f t="shared" si="538"/>
        <v>0</v>
      </c>
      <c r="AC2108" s="58">
        <v>21</v>
      </c>
      <c r="AD2108" s="58">
        <f t="shared" si="539"/>
        <v>0</v>
      </c>
      <c r="AE2108" s="58">
        <f t="shared" si="540"/>
        <v>0</v>
      </c>
      <c r="AL2108" s="58">
        <f t="shared" si="541"/>
        <v>0</v>
      </c>
      <c r="AM2108" s="58">
        <f t="shared" si="542"/>
        <v>0</v>
      </c>
      <c r="AN2108" s="59" t="s">
        <v>1622</v>
      </c>
      <c r="AO2108" s="59" t="s">
        <v>1634</v>
      </c>
      <c r="AP2108" s="47" t="s">
        <v>1649</v>
      </c>
    </row>
    <row r="2109" spans="1:42" x14ac:dyDescent="0.2">
      <c r="A2109" s="55" t="s">
        <v>1071</v>
      </c>
      <c r="B2109" s="55" t="s">
        <v>1183</v>
      </c>
      <c r="C2109" s="55" t="s">
        <v>1233</v>
      </c>
      <c r="D2109" s="55" t="s">
        <v>1338</v>
      </c>
      <c r="E2109" s="55" t="s">
        <v>1577</v>
      </c>
      <c r="F2109" s="56">
        <v>2</v>
      </c>
      <c r="G2109" s="56">
        <v>0</v>
      </c>
      <c r="H2109" s="56">
        <f t="shared" si="531"/>
        <v>0</v>
      </c>
      <c r="I2109" s="56">
        <f t="shared" si="532"/>
        <v>0</v>
      </c>
      <c r="J2109" s="56">
        <f t="shared" si="533"/>
        <v>0</v>
      </c>
      <c r="K2109" s="56">
        <v>3.0000000000000001E-3</v>
      </c>
      <c r="L2109" s="56">
        <f t="shared" si="534"/>
        <v>6.0000000000000001E-3</v>
      </c>
      <c r="M2109" s="57" t="s">
        <v>8</v>
      </c>
      <c r="N2109" s="56">
        <f t="shared" si="535"/>
        <v>0</v>
      </c>
      <c r="Y2109" s="56">
        <f t="shared" si="536"/>
        <v>0</v>
      </c>
      <c r="Z2109" s="56">
        <f t="shared" si="537"/>
        <v>0</v>
      </c>
      <c r="AA2109" s="56">
        <f t="shared" si="538"/>
        <v>0</v>
      </c>
      <c r="AC2109" s="58">
        <v>21</v>
      </c>
      <c r="AD2109" s="58">
        <f t="shared" si="539"/>
        <v>0</v>
      </c>
      <c r="AE2109" s="58">
        <f t="shared" si="540"/>
        <v>0</v>
      </c>
      <c r="AL2109" s="58">
        <f t="shared" si="541"/>
        <v>0</v>
      </c>
      <c r="AM2109" s="58">
        <f t="shared" si="542"/>
        <v>0</v>
      </c>
      <c r="AN2109" s="59" t="s">
        <v>1622</v>
      </c>
      <c r="AO2109" s="59" t="s">
        <v>1634</v>
      </c>
      <c r="AP2109" s="47" t="s">
        <v>1649</v>
      </c>
    </row>
    <row r="2110" spans="1:42" x14ac:dyDescent="0.2">
      <c r="A2110" s="55" t="s">
        <v>1072</v>
      </c>
      <c r="B2110" s="55" t="s">
        <v>1183</v>
      </c>
      <c r="C2110" s="55" t="s">
        <v>1234</v>
      </c>
      <c r="D2110" s="55" t="s">
        <v>1339</v>
      </c>
      <c r="E2110" s="55" t="s">
        <v>1577</v>
      </c>
      <c r="F2110" s="56">
        <v>2</v>
      </c>
      <c r="G2110" s="56">
        <v>0</v>
      </c>
      <c r="H2110" s="56">
        <f t="shared" si="531"/>
        <v>0</v>
      </c>
      <c r="I2110" s="56">
        <f t="shared" si="532"/>
        <v>0</v>
      </c>
      <c r="J2110" s="56">
        <f t="shared" si="533"/>
        <v>0</v>
      </c>
      <c r="K2110" s="56">
        <v>5.0000000000000001E-4</v>
      </c>
      <c r="L2110" s="56">
        <f t="shared" si="534"/>
        <v>1E-3</v>
      </c>
      <c r="M2110" s="57" t="s">
        <v>8</v>
      </c>
      <c r="N2110" s="56">
        <f t="shared" si="535"/>
        <v>0</v>
      </c>
      <c r="Y2110" s="56">
        <f t="shared" si="536"/>
        <v>0</v>
      </c>
      <c r="Z2110" s="56">
        <f t="shared" si="537"/>
        <v>0</v>
      </c>
      <c r="AA2110" s="56">
        <f t="shared" si="538"/>
        <v>0</v>
      </c>
      <c r="AC2110" s="58">
        <v>21</v>
      </c>
      <c r="AD2110" s="58">
        <f t="shared" si="539"/>
        <v>0</v>
      </c>
      <c r="AE2110" s="58">
        <f t="shared" si="540"/>
        <v>0</v>
      </c>
      <c r="AL2110" s="58">
        <f t="shared" si="541"/>
        <v>0</v>
      </c>
      <c r="AM2110" s="58">
        <f t="shared" si="542"/>
        <v>0</v>
      </c>
      <c r="AN2110" s="59" t="s">
        <v>1622</v>
      </c>
      <c r="AO2110" s="59" t="s">
        <v>1634</v>
      </c>
      <c r="AP2110" s="47" t="s">
        <v>1649</v>
      </c>
    </row>
    <row r="2111" spans="1:42" x14ac:dyDescent="0.2">
      <c r="A2111" s="55" t="s">
        <v>1073</v>
      </c>
      <c r="B2111" s="55" t="s">
        <v>1183</v>
      </c>
      <c r="C2111" s="55" t="s">
        <v>1235</v>
      </c>
      <c r="D2111" s="55" t="s">
        <v>1340</v>
      </c>
      <c r="E2111" s="55" t="s">
        <v>1574</v>
      </c>
      <c r="F2111" s="56">
        <v>5.6</v>
      </c>
      <c r="G2111" s="56">
        <v>0</v>
      </c>
      <c r="H2111" s="56">
        <f t="shared" si="531"/>
        <v>0</v>
      </c>
      <c r="I2111" s="56">
        <f t="shared" si="532"/>
        <v>0</v>
      </c>
      <c r="J2111" s="56">
        <f t="shared" si="533"/>
        <v>0</v>
      </c>
      <c r="K2111" s="56">
        <v>0.02</v>
      </c>
      <c r="L2111" s="56">
        <f t="shared" si="534"/>
        <v>0.11199999999999999</v>
      </c>
      <c r="M2111" s="57" t="s">
        <v>7</v>
      </c>
      <c r="N2111" s="56">
        <f t="shared" si="535"/>
        <v>0</v>
      </c>
      <c r="Y2111" s="56">
        <f t="shared" si="536"/>
        <v>0</v>
      </c>
      <c r="Z2111" s="56">
        <f t="shared" si="537"/>
        <v>0</v>
      </c>
      <c r="AA2111" s="56">
        <f t="shared" si="538"/>
        <v>0</v>
      </c>
      <c r="AC2111" s="58">
        <v>21</v>
      </c>
      <c r="AD2111" s="58">
        <f t="shared" si="539"/>
        <v>0</v>
      </c>
      <c r="AE2111" s="58">
        <f t="shared" si="540"/>
        <v>0</v>
      </c>
      <c r="AL2111" s="58">
        <f t="shared" si="541"/>
        <v>0</v>
      </c>
      <c r="AM2111" s="58">
        <f t="shared" si="542"/>
        <v>0</v>
      </c>
      <c r="AN2111" s="59" t="s">
        <v>1622</v>
      </c>
      <c r="AO2111" s="59" t="s">
        <v>1634</v>
      </c>
      <c r="AP2111" s="47" t="s">
        <v>1649</v>
      </c>
    </row>
    <row r="2112" spans="1:42" x14ac:dyDescent="0.2">
      <c r="A2112" s="55" t="s">
        <v>1074</v>
      </c>
      <c r="B2112" s="55" t="s">
        <v>1183</v>
      </c>
      <c r="C2112" s="55" t="s">
        <v>1269</v>
      </c>
      <c r="D2112" s="55" t="s">
        <v>1402</v>
      </c>
      <c r="E2112" s="55" t="s">
        <v>1579</v>
      </c>
      <c r="F2112" s="56">
        <v>1.2</v>
      </c>
      <c r="G2112" s="56">
        <v>0</v>
      </c>
      <c r="H2112" s="56">
        <f t="shared" si="531"/>
        <v>0</v>
      </c>
      <c r="I2112" s="56">
        <f t="shared" si="532"/>
        <v>0</v>
      </c>
      <c r="J2112" s="56">
        <f t="shared" si="533"/>
        <v>0</v>
      </c>
      <c r="K2112" s="56">
        <v>9.4000000000000004E-3</v>
      </c>
      <c r="L2112" s="56">
        <f t="shared" si="534"/>
        <v>1.128E-2</v>
      </c>
      <c r="M2112" s="57" t="s">
        <v>8</v>
      </c>
      <c r="N2112" s="56">
        <f t="shared" si="535"/>
        <v>0</v>
      </c>
      <c r="Y2112" s="56">
        <f t="shared" si="536"/>
        <v>0</v>
      </c>
      <c r="Z2112" s="56">
        <f t="shared" si="537"/>
        <v>0</v>
      </c>
      <c r="AA2112" s="56">
        <f t="shared" si="538"/>
        <v>0</v>
      </c>
      <c r="AC2112" s="58">
        <v>21</v>
      </c>
      <c r="AD2112" s="58">
        <f t="shared" si="539"/>
        <v>0</v>
      </c>
      <c r="AE2112" s="58">
        <f t="shared" si="540"/>
        <v>0</v>
      </c>
      <c r="AL2112" s="58">
        <f t="shared" si="541"/>
        <v>0</v>
      </c>
      <c r="AM2112" s="58">
        <f t="shared" si="542"/>
        <v>0</v>
      </c>
      <c r="AN2112" s="59" t="s">
        <v>1622</v>
      </c>
      <c r="AO2112" s="59" t="s">
        <v>1634</v>
      </c>
      <c r="AP2112" s="47" t="s">
        <v>1649</v>
      </c>
    </row>
    <row r="2113" spans="1:42" x14ac:dyDescent="0.2">
      <c r="A2113" s="55" t="s">
        <v>1075</v>
      </c>
      <c r="B2113" s="55" t="s">
        <v>1183</v>
      </c>
      <c r="C2113" s="55" t="s">
        <v>1236</v>
      </c>
      <c r="D2113" s="55" t="s">
        <v>1341</v>
      </c>
      <c r="E2113" s="55" t="s">
        <v>1577</v>
      </c>
      <c r="F2113" s="56">
        <v>2</v>
      </c>
      <c r="G2113" s="56">
        <v>0</v>
      </c>
      <c r="H2113" s="56">
        <f t="shared" si="531"/>
        <v>0</v>
      </c>
      <c r="I2113" s="56">
        <f t="shared" si="532"/>
        <v>0</v>
      </c>
      <c r="J2113" s="56">
        <f t="shared" si="533"/>
        <v>0</v>
      </c>
      <c r="K2113" s="56">
        <v>7.0000000000000001E-3</v>
      </c>
      <c r="L2113" s="56">
        <f t="shared" si="534"/>
        <v>1.4E-2</v>
      </c>
      <c r="M2113" s="57" t="s">
        <v>8</v>
      </c>
      <c r="N2113" s="56">
        <f t="shared" si="535"/>
        <v>0</v>
      </c>
      <c r="Y2113" s="56">
        <f t="shared" si="536"/>
        <v>0</v>
      </c>
      <c r="Z2113" s="56">
        <f t="shared" si="537"/>
        <v>0</v>
      </c>
      <c r="AA2113" s="56">
        <f t="shared" si="538"/>
        <v>0</v>
      </c>
      <c r="AC2113" s="58">
        <v>21</v>
      </c>
      <c r="AD2113" s="58">
        <f t="shared" si="539"/>
        <v>0</v>
      </c>
      <c r="AE2113" s="58">
        <f t="shared" si="540"/>
        <v>0</v>
      </c>
      <c r="AL2113" s="58">
        <f t="shared" si="541"/>
        <v>0</v>
      </c>
      <c r="AM2113" s="58">
        <f t="shared" si="542"/>
        <v>0</v>
      </c>
      <c r="AN2113" s="59" t="s">
        <v>1622</v>
      </c>
      <c r="AO2113" s="59" t="s">
        <v>1634</v>
      </c>
      <c r="AP2113" s="47" t="s">
        <v>1649</v>
      </c>
    </row>
    <row r="2114" spans="1:42" x14ac:dyDescent="0.2">
      <c r="A2114" s="52"/>
      <c r="B2114" s="53" t="s">
        <v>1183</v>
      </c>
      <c r="C2114" s="53" t="s">
        <v>101</v>
      </c>
      <c r="D2114" s="248" t="s">
        <v>1342</v>
      </c>
      <c r="E2114" s="249"/>
      <c r="F2114" s="249"/>
      <c r="G2114" s="249"/>
      <c r="H2114" s="54">
        <f>SUM(H2115:H2121)</f>
        <v>0</v>
      </c>
      <c r="I2114" s="54">
        <f>SUM(I2115:I2121)</f>
        <v>0</v>
      </c>
      <c r="J2114" s="54">
        <f>H2114+I2114</f>
        <v>0</v>
      </c>
      <c r="K2114" s="47"/>
      <c r="L2114" s="54">
        <f>SUM(L2115:L2121)</f>
        <v>1.5736600000000003</v>
      </c>
      <c r="O2114" s="54">
        <f>IF(P2114="PR",J2114,SUM(N2115:N2121))</f>
        <v>0</v>
      </c>
      <c r="P2114" s="47" t="s">
        <v>1601</v>
      </c>
      <c r="Q2114" s="54">
        <f>IF(P2114="HS",H2114,0)</f>
        <v>0</v>
      </c>
      <c r="R2114" s="54">
        <f>IF(P2114="HS",I2114-O2114,0)</f>
        <v>0</v>
      </c>
      <c r="S2114" s="54">
        <f>IF(P2114="PS",H2114,0)</f>
        <v>0</v>
      </c>
      <c r="T2114" s="54">
        <f>IF(P2114="PS",I2114-O2114,0)</f>
        <v>0</v>
      </c>
      <c r="U2114" s="54">
        <f>IF(P2114="MP",H2114,0)</f>
        <v>0</v>
      </c>
      <c r="V2114" s="54">
        <f>IF(P2114="MP",I2114-O2114,0)</f>
        <v>0</v>
      </c>
      <c r="W2114" s="54">
        <f>IF(P2114="OM",H2114,0)</f>
        <v>0</v>
      </c>
      <c r="X2114" s="47" t="s">
        <v>1183</v>
      </c>
      <c r="AH2114" s="54">
        <f>SUM(Y2115:Y2121)</f>
        <v>0</v>
      </c>
      <c r="AI2114" s="54">
        <f>SUM(Z2115:Z2121)</f>
        <v>0</v>
      </c>
      <c r="AJ2114" s="54">
        <f>SUM(AA2115:AA2121)</f>
        <v>0</v>
      </c>
    </row>
    <row r="2115" spans="1:42" x14ac:dyDescent="0.2">
      <c r="A2115" s="55" t="s">
        <v>1076</v>
      </c>
      <c r="B2115" s="55" t="s">
        <v>1183</v>
      </c>
      <c r="C2115" s="55" t="s">
        <v>1270</v>
      </c>
      <c r="D2115" s="55" t="s">
        <v>1403</v>
      </c>
      <c r="E2115" s="55" t="s">
        <v>1579</v>
      </c>
      <c r="F2115" s="56">
        <v>1.2</v>
      </c>
      <c r="G2115" s="56">
        <v>0</v>
      </c>
      <c r="H2115" s="56">
        <f t="shared" ref="H2115:H2121" si="543">ROUND(F2115*AD2115,2)</f>
        <v>0</v>
      </c>
      <c r="I2115" s="56">
        <f t="shared" ref="I2115:I2121" si="544">J2115-H2115</f>
        <v>0</v>
      </c>
      <c r="J2115" s="56">
        <f t="shared" ref="J2115:J2121" si="545">ROUND(F2115*G2115,2)</f>
        <v>0</v>
      </c>
      <c r="K2115" s="56">
        <v>3.9600000000000003E-2</v>
      </c>
      <c r="L2115" s="56">
        <f t="shared" ref="L2115:L2121" si="546">F2115*K2115</f>
        <v>4.752E-2</v>
      </c>
      <c r="M2115" s="57" t="s">
        <v>7</v>
      </c>
      <c r="N2115" s="56">
        <f t="shared" ref="N2115:N2121" si="547">IF(M2115="5",I2115,0)</f>
        <v>0</v>
      </c>
      <c r="Y2115" s="56">
        <f t="shared" ref="Y2115:Y2121" si="548">IF(AC2115=0,J2115,0)</f>
        <v>0</v>
      </c>
      <c r="Z2115" s="56">
        <f t="shared" ref="Z2115:Z2121" si="549">IF(AC2115=15,J2115,0)</f>
        <v>0</v>
      </c>
      <c r="AA2115" s="56">
        <f t="shared" ref="AA2115:AA2121" si="550">IF(AC2115=21,J2115,0)</f>
        <v>0</v>
      </c>
      <c r="AC2115" s="58">
        <v>21</v>
      </c>
      <c r="AD2115" s="58">
        <f t="shared" ref="AD2115:AD2121" si="551">G2115*0</f>
        <v>0</v>
      </c>
      <c r="AE2115" s="58">
        <f t="shared" ref="AE2115:AE2121" si="552">G2115*(1-0)</f>
        <v>0</v>
      </c>
      <c r="AL2115" s="58">
        <f t="shared" ref="AL2115:AL2121" si="553">F2115*AD2115</f>
        <v>0</v>
      </c>
      <c r="AM2115" s="58">
        <f t="shared" ref="AM2115:AM2121" si="554">F2115*AE2115</f>
        <v>0</v>
      </c>
      <c r="AN2115" s="59" t="s">
        <v>1623</v>
      </c>
      <c r="AO2115" s="59" t="s">
        <v>1634</v>
      </c>
      <c r="AP2115" s="47" t="s">
        <v>1649</v>
      </c>
    </row>
    <row r="2116" spans="1:42" x14ac:dyDescent="0.2">
      <c r="A2116" s="55" t="s">
        <v>1077</v>
      </c>
      <c r="B2116" s="55" t="s">
        <v>1183</v>
      </c>
      <c r="C2116" s="55" t="s">
        <v>1271</v>
      </c>
      <c r="D2116" s="55" t="s">
        <v>1404</v>
      </c>
      <c r="E2116" s="55" t="s">
        <v>1577</v>
      </c>
      <c r="F2116" s="56">
        <v>1</v>
      </c>
      <c r="G2116" s="56">
        <v>0</v>
      </c>
      <c r="H2116" s="56">
        <f t="shared" si="543"/>
        <v>0</v>
      </c>
      <c r="I2116" s="56">
        <f t="shared" si="544"/>
        <v>0</v>
      </c>
      <c r="J2116" s="56">
        <f t="shared" si="545"/>
        <v>0</v>
      </c>
      <c r="K2116" s="56">
        <v>5.1999999999999995E-4</v>
      </c>
      <c r="L2116" s="56">
        <f t="shared" si="546"/>
        <v>5.1999999999999995E-4</v>
      </c>
      <c r="M2116" s="57" t="s">
        <v>7</v>
      </c>
      <c r="N2116" s="56">
        <f t="shared" si="547"/>
        <v>0</v>
      </c>
      <c r="Y2116" s="56">
        <f t="shared" si="548"/>
        <v>0</v>
      </c>
      <c r="Z2116" s="56">
        <f t="shared" si="549"/>
        <v>0</v>
      </c>
      <c r="AA2116" s="56">
        <f t="shared" si="550"/>
        <v>0</v>
      </c>
      <c r="AC2116" s="58">
        <v>21</v>
      </c>
      <c r="AD2116" s="58">
        <f t="shared" si="551"/>
        <v>0</v>
      </c>
      <c r="AE2116" s="58">
        <f t="shared" si="552"/>
        <v>0</v>
      </c>
      <c r="AL2116" s="58">
        <f t="shared" si="553"/>
        <v>0</v>
      </c>
      <c r="AM2116" s="58">
        <f t="shared" si="554"/>
        <v>0</v>
      </c>
      <c r="AN2116" s="59" t="s">
        <v>1623</v>
      </c>
      <c r="AO2116" s="59" t="s">
        <v>1634</v>
      </c>
      <c r="AP2116" s="47" t="s">
        <v>1649</v>
      </c>
    </row>
    <row r="2117" spans="1:42" x14ac:dyDescent="0.2">
      <c r="A2117" s="55" t="s">
        <v>1078</v>
      </c>
      <c r="B2117" s="55" t="s">
        <v>1183</v>
      </c>
      <c r="C2117" s="55" t="s">
        <v>1237</v>
      </c>
      <c r="D2117" s="55" t="s">
        <v>1343</v>
      </c>
      <c r="E2117" s="55" t="s">
        <v>1577</v>
      </c>
      <c r="F2117" s="56">
        <v>1</v>
      </c>
      <c r="G2117" s="56">
        <v>0</v>
      </c>
      <c r="H2117" s="56">
        <f t="shared" si="543"/>
        <v>0</v>
      </c>
      <c r="I2117" s="56">
        <f t="shared" si="544"/>
        <v>0</v>
      </c>
      <c r="J2117" s="56">
        <f t="shared" si="545"/>
        <v>0</v>
      </c>
      <c r="K2117" s="56">
        <v>1.933E-2</v>
      </c>
      <c r="L2117" s="56">
        <f t="shared" si="546"/>
        <v>1.933E-2</v>
      </c>
      <c r="M2117" s="57" t="s">
        <v>7</v>
      </c>
      <c r="N2117" s="56">
        <f t="shared" si="547"/>
        <v>0</v>
      </c>
      <c r="Y2117" s="56">
        <f t="shared" si="548"/>
        <v>0</v>
      </c>
      <c r="Z2117" s="56">
        <f t="shared" si="549"/>
        <v>0</v>
      </c>
      <c r="AA2117" s="56">
        <f t="shared" si="550"/>
        <v>0</v>
      </c>
      <c r="AC2117" s="58">
        <v>21</v>
      </c>
      <c r="AD2117" s="58">
        <f t="shared" si="551"/>
        <v>0</v>
      </c>
      <c r="AE2117" s="58">
        <f t="shared" si="552"/>
        <v>0</v>
      </c>
      <c r="AL2117" s="58">
        <f t="shared" si="553"/>
        <v>0</v>
      </c>
      <c r="AM2117" s="58">
        <f t="shared" si="554"/>
        <v>0</v>
      </c>
      <c r="AN2117" s="59" t="s">
        <v>1623</v>
      </c>
      <c r="AO2117" s="59" t="s">
        <v>1634</v>
      </c>
      <c r="AP2117" s="47" t="s">
        <v>1649</v>
      </c>
    </row>
    <row r="2118" spans="1:42" x14ac:dyDescent="0.2">
      <c r="A2118" s="55" t="s">
        <v>1079</v>
      </c>
      <c r="B2118" s="55" t="s">
        <v>1183</v>
      </c>
      <c r="C2118" s="55" t="s">
        <v>1242</v>
      </c>
      <c r="D2118" s="55" t="s">
        <v>1405</v>
      </c>
      <c r="E2118" s="55" t="s">
        <v>1577</v>
      </c>
      <c r="F2118" s="56">
        <v>1</v>
      </c>
      <c r="G2118" s="56">
        <v>0</v>
      </c>
      <c r="H2118" s="56">
        <f t="shared" si="543"/>
        <v>0</v>
      </c>
      <c r="I2118" s="56">
        <f t="shared" si="544"/>
        <v>0</v>
      </c>
      <c r="J2118" s="56">
        <f t="shared" si="545"/>
        <v>0</v>
      </c>
      <c r="K2118" s="56">
        <v>2.2499999999999998E-3</v>
      </c>
      <c r="L2118" s="56">
        <f t="shared" si="546"/>
        <v>2.2499999999999998E-3</v>
      </c>
      <c r="M2118" s="57" t="s">
        <v>7</v>
      </c>
      <c r="N2118" s="56">
        <f t="shared" si="547"/>
        <v>0</v>
      </c>
      <c r="Y2118" s="56">
        <f t="shared" si="548"/>
        <v>0</v>
      </c>
      <c r="Z2118" s="56">
        <f t="shared" si="549"/>
        <v>0</v>
      </c>
      <c r="AA2118" s="56">
        <f t="shared" si="550"/>
        <v>0</v>
      </c>
      <c r="AC2118" s="58">
        <v>21</v>
      </c>
      <c r="AD2118" s="58">
        <f t="shared" si="551"/>
        <v>0</v>
      </c>
      <c r="AE2118" s="58">
        <f t="shared" si="552"/>
        <v>0</v>
      </c>
      <c r="AL2118" s="58">
        <f t="shared" si="553"/>
        <v>0</v>
      </c>
      <c r="AM2118" s="58">
        <f t="shared" si="554"/>
        <v>0</v>
      </c>
      <c r="AN2118" s="59" t="s">
        <v>1623</v>
      </c>
      <c r="AO2118" s="59" t="s">
        <v>1634</v>
      </c>
      <c r="AP2118" s="47" t="s">
        <v>1649</v>
      </c>
    </row>
    <row r="2119" spans="1:42" x14ac:dyDescent="0.2">
      <c r="A2119" s="55" t="s">
        <v>1080</v>
      </c>
      <c r="B2119" s="55" t="s">
        <v>1183</v>
      </c>
      <c r="C2119" s="55" t="s">
        <v>1238</v>
      </c>
      <c r="D2119" s="55" t="s">
        <v>1344</v>
      </c>
      <c r="E2119" s="55" t="s">
        <v>1577</v>
      </c>
      <c r="F2119" s="56">
        <v>2</v>
      </c>
      <c r="G2119" s="56">
        <v>0</v>
      </c>
      <c r="H2119" s="56">
        <f t="shared" si="543"/>
        <v>0</v>
      </c>
      <c r="I2119" s="56">
        <f t="shared" si="544"/>
        <v>0</v>
      </c>
      <c r="J2119" s="56">
        <f t="shared" si="545"/>
        <v>0</v>
      </c>
      <c r="K2119" s="56">
        <v>1.56E-3</v>
      </c>
      <c r="L2119" s="56">
        <f t="shared" si="546"/>
        <v>3.1199999999999999E-3</v>
      </c>
      <c r="M2119" s="57" t="s">
        <v>7</v>
      </c>
      <c r="N2119" s="56">
        <f t="shared" si="547"/>
        <v>0</v>
      </c>
      <c r="Y2119" s="56">
        <f t="shared" si="548"/>
        <v>0</v>
      </c>
      <c r="Z2119" s="56">
        <f t="shared" si="549"/>
        <v>0</v>
      </c>
      <c r="AA2119" s="56">
        <f t="shared" si="550"/>
        <v>0</v>
      </c>
      <c r="AC2119" s="58">
        <v>21</v>
      </c>
      <c r="AD2119" s="58">
        <f t="shared" si="551"/>
        <v>0</v>
      </c>
      <c r="AE2119" s="58">
        <f t="shared" si="552"/>
        <v>0</v>
      </c>
      <c r="AL2119" s="58">
        <f t="shared" si="553"/>
        <v>0</v>
      </c>
      <c r="AM2119" s="58">
        <f t="shared" si="554"/>
        <v>0</v>
      </c>
      <c r="AN2119" s="59" t="s">
        <v>1623</v>
      </c>
      <c r="AO2119" s="59" t="s">
        <v>1634</v>
      </c>
      <c r="AP2119" s="47" t="s">
        <v>1649</v>
      </c>
    </row>
    <row r="2120" spans="1:42" x14ac:dyDescent="0.2">
      <c r="A2120" s="55" t="s">
        <v>1081</v>
      </c>
      <c r="B2120" s="55" t="s">
        <v>1183</v>
      </c>
      <c r="C2120" s="55" t="s">
        <v>1239</v>
      </c>
      <c r="D2120" s="55" t="s">
        <v>1345</v>
      </c>
      <c r="E2120" s="55" t="s">
        <v>1577</v>
      </c>
      <c r="F2120" s="56">
        <v>2</v>
      </c>
      <c r="G2120" s="56">
        <v>0</v>
      </c>
      <c r="H2120" s="56">
        <f t="shared" si="543"/>
        <v>0</v>
      </c>
      <c r="I2120" s="56">
        <f t="shared" si="544"/>
        <v>0</v>
      </c>
      <c r="J2120" s="56">
        <f t="shared" si="545"/>
        <v>0</v>
      </c>
      <c r="K2120" s="56">
        <v>1.9460000000000002E-2</v>
      </c>
      <c r="L2120" s="56">
        <f t="shared" si="546"/>
        <v>3.8920000000000003E-2</v>
      </c>
      <c r="M2120" s="57" t="s">
        <v>7</v>
      </c>
      <c r="N2120" s="56">
        <f t="shared" si="547"/>
        <v>0</v>
      </c>
      <c r="Y2120" s="56">
        <f t="shared" si="548"/>
        <v>0</v>
      </c>
      <c r="Z2120" s="56">
        <f t="shared" si="549"/>
        <v>0</v>
      </c>
      <c r="AA2120" s="56">
        <f t="shared" si="550"/>
        <v>0</v>
      </c>
      <c r="AC2120" s="58">
        <v>21</v>
      </c>
      <c r="AD2120" s="58">
        <f t="shared" si="551"/>
        <v>0</v>
      </c>
      <c r="AE2120" s="58">
        <f t="shared" si="552"/>
        <v>0</v>
      </c>
      <c r="AL2120" s="58">
        <f t="shared" si="553"/>
        <v>0</v>
      </c>
      <c r="AM2120" s="58">
        <f t="shared" si="554"/>
        <v>0</v>
      </c>
      <c r="AN2120" s="59" t="s">
        <v>1623</v>
      </c>
      <c r="AO2120" s="59" t="s">
        <v>1634</v>
      </c>
      <c r="AP2120" s="47" t="s">
        <v>1649</v>
      </c>
    </row>
    <row r="2121" spans="1:42" x14ac:dyDescent="0.2">
      <c r="A2121" s="55" t="s">
        <v>1082</v>
      </c>
      <c r="B2121" s="55" t="s">
        <v>1183</v>
      </c>
      <c r="C2121" s="55" t="s">
        <v>1240</v>
      </c>
      <c r="D2121" s="55" t="s">
        <v>1346</v>
      </c>
      <c r="E2121" s="55" t="s">
        <v>1574</v>
      </c>
      <c r="F2121" s="56">
        <v>21.5</v>
      </c>
      <c r="G2121" s="56">
        <v>0</v>
      </c>
      <c r="H2121" s="56">
        <f t="shared" si="543"/>
        <v>0</v>
      </c>
      <c r="I2121" s="56">
        <f t="shared" si="544"/>
        <v>0</v>
      </c>
      <c r="J2121" s="56">
        <f t="shared" si="545"/>
        <v>0</v>
      </c>
      <c r="K2121" s="56">
        <v>6.8000000000000005E-2</v>
      </c>
      <c r="L2121" s="56">
        <f t="shared" si="546"/>
        <v>1.4620000000000002</v>
      </c>
      <c r="M2121" s="57" t="s">
        <v>7</v>
      </c>
      <c r="N2121" s="56">
        <f t="shared" si="547"/>
        <v>0</v>
      </c>
      <c r="Y2121" s="56">
        <f t="shared" si="548"/>
        <v>0</v>
      </c>
      <c r="Z2121" s="56">
        <f t="shared" si="549"/>
        <v>0</v>
      </c>
      <c r="AA2121" s="56">
        <f t="shared" si="550"/>
        <v>0</v>
      </c>
      <c r="AC2121" s="58">
        <v>21</v>
      </c>
      <c r="AD2121" s="58">
        <f t="shared" si="551"/>
        <v>0</v>
      </c>
      <c r="AE2121" s="58">
        <f t="shared" si="552"/>
        <v>0</v>
      </c>
      <c r="AL2121" s="58">
        <f t="shared" si="553"/>
        <v>0</v>
      </c>
      <c r="AM2121" s="58">
        <f t="shared" si="554"/>
        <v>0</v>
      </c>
      <c r="AN2121" s="59" t="s">
        <v>1623</v>
      </c>
      <c r="AO2121" s="59" t="s">
        <v>1634</v>
      </c>
      <c r="AP2121" s="47" t="s">
        <v>1649</v>
      </c>
    </row>
    <row r="2122" spans="1:42" x14ac:dyDescent="0.2">
      <c r="A2122" s="52"/>
      <c r="B2122" s="53" t="s">
        <v>1183</v>
      </c>
      <c r="C2122" s="53" t="s">
        <v>1243</v>
      </c>
      <c r="D2122" s="248" t="s">
        <v>1349</v>
      </c>
      <c r="E2122" s="249"/>
      <c r="F2122" s="249"/>
      <c r="G2122" s="249"/>
      <c r="H2122" s="54">
        <f>SUM(H2123:H2123)</f>
        <v>0</v>
      </c>
      <c r="I2122" s="54">
        <f>SUM(I2123:I2123)</f>
        <v>0</v>
      </c>
      <c r="J2122" s="54">
        <f>H2122+I2122</f>
        <v>0</v>
      </c>
      <c r="K2122" s="47"/>
      <c r="L2122" s="54">
        <f>SUM(L2123:L2123)</f>
        <v>0</v>
      </c>
      <c r="O2122" s="54">
        <f>IF(P2122="PR",J2122,SUM(N2123:N2123))</f>
        <v>0</v>
      </c>
      <c r="P2122" s="47" t="s">
        <v>1603</v>
      </c>
      <c r="Q2122" s="54">
        <f>IF(P2122="HS",H2122,0)</f>
        <v>0</v>
      </c>
      <c r="R2122" s="54">
        <f>IF(P2122="HS",I2122-O2122,0)</f>
        <v>0</v>
      </c>
      <c r="S2122" s="54">
        <f>IF(P2122="PS",H2122,0)</f>
        <v>0</v>
      </c>
      <c r="T2122" s="54">
        <f>IF(P2122="PS",I2122-O2122,0)</f>
        <v>0</v>
      </c>
      <c r="U2122" s="54">
        <f>IF(P2122="MP",H2122,0)</f>
        <v>0</v>
      </c>
      <c r="V2122" s="54">
        <f>IF(P2122="MP",I2122-O2122,0)</f>
        <v>0</v>
      </c>
      <c r="W2122" s="54">
        <f>IF(P2122="OM",H2122,0)</f>
        <v>0</v>
      </c>
      <c r="X2122" s="47" t="s">
        <v>1183</v>
      </c>
      <c r="AH2122" s="54">
        <f>SUM(Y2123:Y2123)</f>
        <v>0</v>
      </c>
      <c r="AI2122" s="54">
        <f>SUM(Z2123:Z2123)</f>
        <v>0</v>
      </c>
      <c r="AJ2122" s="54">
        <f>SUM(AA2123:AA2123)</f>
        <v>0</v>
      </c>
    </row>
    <row r="2123" spans="1:42" x14ac:dyDescent="0.2">
      <c r="A2123" s="55" t="s">
        <v>1083</v>
      </c>
      <c r="B2123" s="55" t="s">
        <v>1183</v>
      </c>
      <c r="C2123" s="55" t="s">
        <v>1244</v>
      </c>
      <c r="D2123" s="55" t="s">
        <v>1350</v>
      </c>
      <c r="E2123" s="55" t="s">
        <v>1575</v>
      </c>
      <c r="F2123" s="56">
        <v>0.52</v>
      </c>
      <c r="G2123" s="56">
        <v>0</v>
      </c>
      <c r="H2123" s="56">
        <f>ROUND(F2123*AD2123,2)</f>
        <v>0</v>
      </c>
      <c r="I2123" s="56">
        <f>J2123-H2123</f>
        <v>0</v>
      </c>
      <c r="J2123" s="56">
        <f>ROUND(F2123*G2123,2)</f>
        <v>0</v>
      </c>
      <c r="K2123" s="56">
        <v>0</v>
      </c>
      <c r="L2123" s="56">
        <f>F2123*K2123</f>
        <v>0</v>
      </c>
      <c r="M2123" s="57" t="s">
        <v>11</v>
      </c>
      <c r="N2123" s="56">
        <f>IF(M2123="5",I2123,0)</f>
        <v>0</v>
      </c>
      <c r="Y2123" s="56">
        <f>IF(AC2123=0,J2123,0)</f>
        <v>0</v>
      </c>
      <c r="Z2123" s="56">
        <f>IF(AC2123=15,J2123,0)</f>
        <v>0</v>
      </c>
      <c r="AA2123" s="56">
        <f>IF(AC2123=21,J2123,0)</f>
        <v>0</v>
      </c>
      <c r="AC2123" s="58">
        <v>21</v>
      </c>
      <c r="AD2123" s="58">
        <f>G2123*0</f>
        <v>0</v>
      </c>
      <c r="AE2123" s="58">
        <f>G2123*(1-0)</f>
        <v>0</v>
      </c>
      <c r="AL2123" s="58">
        <f>F2123*AD2123</f>
        <v>0</v>
      </c>
      <c r="AM2123" s="58">
        <f>F2123*AE2123</f>
        <v>0</v>
      </c>
      <c r="AN2123" s="59" t="s">
        <v>1624</v>
      </c>
      <c r="AO2123" s="59" t="s">
        <v>1634</v>
      </c>
      <c r="AP2123" s="47" t="s">
        <v>1649</v>
      </c>
    </row>
    <row r="2124" spans="1:42" x14ac:dyDescent="0.2">
      <c r="D2124" s="60" t="s">
        <v>1499</v>
      </c>
      <c r="F2124" s="61">
        <v>0.52</v>
      </c>
    </row>
    <row r="2125" spans="1:42" x14ac:dyDescent="0.2">
      <c r="A2125" s="52"/>
      <c r="B2125" s="53" t="s">
        <v>1183</v>
      </c>
      <c r="C2125" s="53" t="s">
        <v>1245</v>
      </c>
      <c r="D2125" s="248" t="s">
        <v>1352</v>
      </c>
      <c r="E2125" s="249"/>
      <c r="F2125" s="249"/>
      <c r="G2125" s="249"/>
      <c r="H2125" s="54">
        <f>SUM(H2126:H2126)</f>
        <v>0</v>
      </c>
      <c r="I2125" s="54">
        <f>SUM(I2126:I2126)</f>
        <v>0</v>
      </c>
      <c r="J2125" s="54">
        <f>H2125+I2125</f>
        <v>0</v>
      </c>
      <c r="K2125" s="47"/>
      <c r="L2125" s="54">
        <f>SUM(L2126:L2126)</f>
        <v>0</v>
      </c>
      <c r="O2125" s="54">
        <f>IF(P2125="PR",J2125,SUM(N2126:N2126))</f>
        <v>0</v>
      </c>
      <c r="P2125" s="47" t="s">
        <v>1604</v>
      </c>
      <c r="Q2125" s="54">
        <f>IF(P2125="HS",H2125,0)</f>
        <v>0</v>
      </c>
      <c r="R2125" s="54">
        <f>IF(P2125="HS",I2125-O2125,0)</f>
        <v>0</v>
      </c>
      <c r="S2125" s="54">
        <f>IF(P2125="PS",H2125,0)</f>
        <v>0</v>
      </c>
      <c r="T2125" s="54">
        <f>IF(P2125="PS",I2125-O2125,0)</f>
        <v>0</v>
      </c>
      <c r="U2125" s="54">
        <f>IF(P2125="MP",H2125,0)</f>
        <v>0</v>
      </c>
      <c r="V2125" s="54">
        <f>IF(P2125="MP",I2125-O2125,0)</f>
        <v>0</v>
      </c>
      <c r="W2125" s="54">
        <f>IF(P2125="OM",H2125,0)</f>
        <v>0</v>
      </c>
      <c r="X2125" s="47" t="s">
        <v>1183</v>
      </c>
      <c r="AH2125" s="54">
        <f>SUM(Y2126:Y2126)</f>
        <v>0</v>
      </c>
      <c r="AI2125" s="54">
        <f>SUM(Z2126:Z2126)</f>
        <v>0</v>
      </c>
      <c r="AJ2125" s="54">
        <f>SUM(AA2126:AA2126)</f>
        <v>0</v>
      </c>
    </row>
    <row r="2126" spans="1:42" x14ac:dyDescent="0.2">
      <c r="A2126" s="55" t="s">
        <v>1084</v>
      </c>
      <c r="B2126" s="55" t="s">
        <v>1183</v>
      </c>
      <c r="C2126" s="55"/>
      <c r="D2126" s="55" t="s">
        <v>1352</v>
      </c>
      <c r="E2126" s="55"/>
      <c r="F2126" s="56">
        <v>1</v>
      </c>
      <c r="G2126" s="56">
        <v>0</v>
      </c>
      <c r="H2126" s="56">
        <f>ROUND(F2126*AD2126,2)</f>
        <v>0</v>
      </c>
      <c r="I2126" s="56">
        <f>J2126-H2126</f>
        <v>0</v>
      </c>
      <c r="J2126" s="56">
        <f>ROUND(F2126*G2126,2)</f>
        <v>0</v>
      </c>
      <c r="K2126" s="56">
        <v>0</v>
      </c>
      <c r="L2126" s="56">
        <f>F2126*K2126</f>
        <v>0</v>
      </c>
      <c r="M2126" s="57" t="s">
        <v>8</v>
      </c>
      <c r="N2126" s="56">
        <f>IF(M2126="5",I2126,0)</f>
        <v>0</v>
      </c>
      <c r="Y2126" s="56">
        <f>IF(AC2126=0,J2126,0)</f>
        <v>0</v>
      </c>
      <c r="Z2126" s="56">
        <f>IF(AC2126=15,J2126,0)</f>
        <v>0</v>
      </c>
      <c r="AA2126" s="56">
        <f>IF(AC2126=21,J2126,0)</f>
        <v>0</v>
      </c>
      <c r="AC2126" s="58">
        <v>21</v>
      </c>
      <c r="AD2126" s="58">
        <f>G2126*0</f>
        <v>0</v>
      </c>
      <c r="AE2126" s="58">
        <f>G2126*(1-0)</f>
        <v>0</v>
      </c>
      <c r="AL2126" s="58">
        <f>F2126*AD2126</f>
        <v>0</v>
      </c>
      <c r="AM2126" s="58">
        <f>F2126*AE2126</f>
        <v>0</v>
      </c>
      <c r="AN2126" s="59" t="s">
        <v>1625</v>
      </c>
      <c r="AO2126" s="59" t="s">
        <v>1634</v>
      </c>
      <c r="AP2126" s="47" t="s">
        <v>1649</v>
      </c>
    </row>
    <row r="2127" spans="1:42" x14ac:dyDescent="0.2">
      <c r="A2127" s="52"/>
      <c r="B2127" s="53" t="s">
        <v>1183</v>
      </c>
      <c r="C2127" s="53" t="s">
        <v>1246</v>
      </c>
      <c r="D2127" s="248" t="s">
        <v>1353</v>
      </c>
      <c r="E2127" s="249"/>
      <c r="F2127" s="249"/>
      <c r="G2127" s="249"/>
      <c r="H2127" s="54">
        <f>SUM(H2128:H2133)</f>
        <v>0</v>
      </c>
      <c r="I2127" s="54">
        <f>SUM(I2128:I2133)</f>
        <v>0</v>
      </c>
      <c r="J2127" s="54">
        <f>H2127+I2127</f>
        <v>0</v>
      </c>
      <c r="K2127" s="47"/>
      <c r="L2127" s="54">
        <f>SUM(L2128:L2133)</f>
        <v>0</v>
      </c>
      <c r="O2127" s="54">
        <f>IF(P2127="PR",J2127,SUM(N2128:N2133))</f>
        <v>0</v>
      </c>
      <c r="P2127" s="47" t="s">
        <v>1603</v>
      </c>
      <c r="Q2127" s="54">
        <f>IF(P2127="HS",H2127,0)</f>
        <v>0</v>
      </c>
      <c r="R2127" s="54">
        <f>IF(P2127="HS",I2127-O2127,0)</f>
        <v>0</v>
      </c>
      <c r="S2127" s="54">
        <f>IF(P2127="PS",H2127,0)</f>
        <v>0</v>
      </c>
      <c r="T2127" s="54">
        <f>IF(P2127="PS",I2127-O2127,0)</f>
        <v>0</v>
      </c>
      <c r="U2127" s="54">
        <f>IF(P2127="MP",H2127,0)</f>
        <v>0</v>
      </c>
      <c r="V2127" s="54">
        <f>IF(P2127="MP",I2127-O2127,0)</f>
        <v>0</v>
      </c>
      <c r="W2127" s="54">
        <f>IF(P2127="OM",H2127,0)</f>
        <v>0</v>
      </c>
      <c r="X2127" s="47" t="s">
        <v>1183</v>
      </c>
      <c r="AH2127" s="54">
        <f>SUM(Y2128:Y2133)</f>
        <v>0</v>
      </c>
      <c r="AI2127" s="54">
        <f>SUM(Z2128:Z2133)</f>
        <v>0</v>
      </c>
      <c r="AJ2127" s="54">
        <f>SUM(AA2128:AA2133)</f>
        <v>0</v>
      </c>
    </row>
    <row r="2128" spans="1:42" x14ac:dyDescent="0.2">
      <c r="A2128" s="55" t="s">
        <v>1085</v>
      </c>
      <c r="B2128" s="55" t="s">
        <v>1183</v>
      </c>
      <c r="C2128" s="55" t="s">
        <v>1247</v>
      </c>
      <c r="D2128" s="55" t="s">
        <v>1354</v>
      </c>
      <c r="E2128" s="55" t="s">
        <v>1575</v>
      </c>
      <c r="F2128" s="56">
        <v>1.72</v>
      </c>
      <c r="G2128" s="56">
        <v>0</v>
      </c>
      <c r="H2128" s="56">
        <f t="shared" ref="H2128:H2133" si="555">ROUND(F2128*AD2128,2)</f>
        <v>0</v>
      </c>
      <c r="I2128" s="56">
        <f t="shared" ref="I2128:I2133" si="556">J2128-H2128</f>
        <v>0</v>
      </c>
      <c r="J2128" s="56">
        <f t="shared" ref="J2128:J2133" si="557">ROUND(F2128*G2128,2)</f>
        <v>0</v>
      </c>
      <c r="K2128" s="56">
        <v>0</v>
      </c>
      <c r="L2128" s="56">
        <f t="shared" ref="L2128:L2133" si="558">F2128*K2128</f>
        <v>0</v>
      </c>
      <c r="M2128" s="57" t="s">
        <v>11</v>
      </c>
      <c r="N2128" s="56">
        <f t="shared" ref="N2128:N2133" si="559">IF(M2128="5",I2128,0)</f>
        <v>0</v>
      </c>
      <c r="Y2128" s="56">
        <f t="shared" ref="Y2128:Y2133" si="560">IF(AC2128=0,J2128,0)</f>
        <v>0</v>
      </c>
      <c r="Z2128" s="56">
        <f t="shared" ref="Z2128:Z2133" si="561">IF(AC2128=15,J2128,0)</f>
        <v>0</v>
      </c>
      <c r="AA2128" s="56">
        <f t="shared" ref="AA2128:AA2133" si="562">IF(AC2128=21,J2128,0)</f>
        <v>0</v>
      </c>
      <c r="AC2128" s="58">
        <v>21</v>
      </c>
      <c r="AD2128" s="58">
        <f t="shared" ref="AD2128:AD2133" si="563">G2128*0</f>
        <v>0</v>
      </c>
      <c r="AE2128" s="58">
        <f t="shared" ref="AE2128:AE2133" si="564">G2128*(1-0)</f>
        <v>0</v>
      </c>
      <c r="AL2128" s="58">
        <f t="shared" ref="AL2128:AL2133" si="565">F2128*AD2128</f>
        <v>0</v>
      </c>
      <c r="AM2128" s="58">
        <f t="shared" ref="AM2128:AM2133" si="566">F2128*AE2128</f>
        <v>0</v>
      </c>
      <c r="AN2128" s="59" t="s">
        <v>1626</v>
      </c>
      <c r="AO2128" s="59" t="s">
        <v>1634</v>
      </c>
      <c r="AP2128" s="47" t="s">
        <v>1649</v>
      </c>
    </row>
    <row r="2129" spans="1:42" x14ac:dyDescent="0.2">
      <c r="A2129" s="55" t="s">
        <v>1086</v>
      </c>
      <c r="B2129" s="55" t="s">
        <v>1183</v>
      </c>
      <c r="C2129" s="55" t="s">
        <v>1248</v>
      </c>
      <c r="D2129" s="55" t="s">
        <v>1355</v>
      </c>
      <c r="E2129" s="55" t="s">
        <v>1575</v>
      </c>
      <c r="F2129" s="56">
        <v>1.72</v>
      </c>
      <c r="G2129" s="56">
        <v>0</v>
      </c>
      <c r="H2129" s="56">
        <f t="shared" si="555"/>
        <v>0</v>
      </c>
      <c r="I2129" s="56">
        <f t="shared" si="556"/>
        <v>0</v>
      </c>
      <c r="J2129" s="56">
        <f t="shared" si="557"/>
        <v>0</v>
      </c>
      <c r="K2129" s="56">
        <v>0</v>
      </c>
      <c r="L2129" s="56">
        <f t="shared" si="558"/>
        <v>0</v>
      </c>
      <c r="M2129" s="57" t="s">
        <v>11</v>
      </c>
      <c r="N2129" s="56">
        <f t="shared" si="559"/>
        <v>0</v>
      </c>
      <c r="Y2129" s="56">
        <f t="shared" si="560"/>
        <v>0</v>
      </c>
      <c r="Z2129" s="56">
        <f t="shared" si="561"/>
        <v>0</v>
      </c>
      <c r="AA2129" s="56">
        <f t="shared" si="562"/>
        <v>0</v>
      </c>
      <c r="AC2129" s="58">
        <v>21</v>
      </c>
      <c r="AD2129" s="58">
        <f t="shared" si="563"/>
        <v>0</v>
      </c>
      <c r="AE2129" s="58">
        <f t="shared" si="564"/>
        <v>0</v>
      </c>
      <c r="AL2129" s="58">
        <f t="shared" si="565"/>
        <v>0</v>
      </c>
      <c r="AM2129" s="58">
        <f t="shared" si="566"/>
        <v>0</v>
      </c>
      <c r="AN2129" s="59" t="s">
        <v>1626</v>
      </c>
      <c r="AO2129" s="59" t="s">
        <v>1634</v>
      </c>
      <c r="AP2129" s="47" t="s">
        <v>1649</v>
      </c>
    </row>
    <row r="2130" spans="1:42" x14ac:dyDescent="0.2">
      <c r="A2130" s="55" t="s">
        <v>1087</v>
      </c>
      <c r="B2130" s="55" t="s">
        <v>1183</v>
      </c>
      <c r="C2130" s="55" t="s">
        <v>1249</v>
      </c>
      <c r="D2130" s="55" t="s">
        <v>1356</v>
      </c>
      <c r="E2130" s="55" t="s">
        <v>1575</v>
      </c>
      <c r="F2130" s="56">
        <v>1.72</v>
      </c>
      <c r="G2130" s="56">
        <v>0</v>
      </c>
      <c r="H2130" s="56">
        <f t="shared" si="555"/>
        <v>0</v>
      </c>
      <c r="I2130" s="56">
        <f t="shared" si="556"/>
        <v>0</v>
      </c>
      <c r="J2130" s="56">
        <f t="shared" si="557"/>
        <v>0</v>
      </c>
      <c r="K2130" s="56">
        <v>0</v>
      </c>
      <c r="L2130" s="56">
        <f t="shared" si="558"/>
        <v>0</v>
      </c>
      <c r="M2130" s="57" t="s">
        <v>11</v>
      </c>
      <c r="N2130" s="56">
        <f t="shared" si="559"/>
        <v>0</v>
      </c>
      <c r="Y2130" s="56">
        <f t="shared" si="560"/>
        <v>0</v>
      </c>
      <c r="Z2130" s="56">
        <f t="shared" si="561"/>
        <v>0</v>
      </c>
      <c r="AA2130" s="56">
        <f t="shared" si="562"/>
        <v>0</v>
      </c>
      <c r="AC2130" s="58">
        <v>21</v>
      </c>
      <c r="AD2130" s="58">
        <f t="shared" si="563"/>
        <v>0</v>
      </c>
      <c r="AE2130" s="58">
        <f t="shared" si="564"/>
        <v>0</v>
      </c>
      <c r="AL2130" s="58">
        <f t="shared" si="565"/>
        <v>0</v>
      </c>
      <c r="AM2130" s="58">
        <f t="shared" si="566"/>
        <v>0</v>
      </c>
      <c r="AN2130" s="59" t="s">
        <v>1626</v>
      </c>
      <c r="AO2130" s="59" t="s">
        <v>1634</v>
      </c>
      <c r="AP2130" s="47" t="s">
        <v>1649</v>
      </c>
    </row>
    <row r="2131" spans="1:42" x14ac:dyDescent="0.2">
      <c r="A2131" s="55" t="s">
        <v>1088</v>
      </c>
      <c r="B2131" s="55" t="s">
        <v>1183</v>
      </c>
      <c r="C2131" s="55" t="s">
        <v>1250</v>
      </c>
      <c r="D2131" s="55" t="s">
        <v>1357</v>
      </c>
      <c r="E2131" s="55" t="s">
        <v>1575</v>
      </c>
      <c r="F2131" s="56">
        <v>1.72</v>
      </c>
      <c r="G2131" s="56">
        <v>0</v>
      </c>
      <c r="H2131" s="56">
        <f t="shared" si="555"/>
        <v>0</v>
      </c>
      <c r="I2131" s="56">
        <f t="shared" si="556"/>
        <v>0</v>
      </c>
      <c r="J2131" s="56">
        <f t="shared" si="557"/>
        <v>0</v>
      </c>
      <c r="K2131" s="56">
        <v>0</v>
      </c>
      <c r="L2131" s="56">
        <f t="shared" si="558"/>
        <v>0</v>
      </c>
      <c r="M2131" s="57" t="s">
        <v>11</v>
      </c>
      <c r="N2131" s="56">
        <f t="shared" si="559"/>
        <v>0</v>
      </c>
      <c r="Y2131" s="56">
        <f t="shared" si="560"/>
        <v>0</v>
      </c>
      <c r="Z2131" s="56">
        <f t="shared" si="561"/>
        <v>0</v>
      </c>
      <c r="AA2131" s="56">
        <f t="shared" si="562"/>
        <v>0</v>
      </c>
      <c r="AC2131" s="58">
        <v>21</v>
      </c>
      <c r="AD2131" s="58">
        <f t="shared" si="563"/>
        <v>0</v>
      </c>
      <c r="AE2131" s="58">
        <f t="shared" si="564"/>
        <v>0</v>
      </c>
      <c r="AL2131" s="58">
        <f t="shared" si="565"/>
        <v>0</v>
      </c>
      <c r="AM2131" s="58">
        <f t="shared" si="566"/>
        <v>0</v>
      </c>
      <c r="AN2131" s="59" t="s">
        <v>1626</v>
      </c>
      <c r="AO2131" s="59" t="s">
        <v>1634</v>
      </c>
      <c r="AP2131" s="47" t="s">
        <v>1649</v>
      </c>
    </row>
    <row r="2132" spans="1:42" x14ac:dyDescent="0.2">
      <c r="A2132" s="55" t="s">
        <v>1089</v>
      </c>
      <c r="B2132" s="55" t="s">
        <v>1183</v>
      </c>
      <c r="C2132" s="55" t="s">
        <v>1251</v>
      </c>
      <c r="D2132" s="55" t="s">
        <v>1358</v>
      </c>
      <c r="E2132" s="55" t="s">
        <v>1575</v>
      </c>
      <c r="F2132" s="56">
        <v>1.72</v>
      </c>
      <c r="G2132" s="56">
        <v>0</v>
      </c>
      <c r="H2132" s="56">
        <f t="shared" si="555"/>
        <v>0</v>
      </c>
      <c r="I2132" s="56">
        <f t="shared" si="556"/>
        <v>0</v>
      </c>
      <c r="J2132" s="56">
        <f t="shared" si="557"/>
        <v>0</v>
      </c>
      <c r="K2132" s="56">
        <v>0</v>
      </c>
      <c r="L2132" s="56">
        <f t="shared" si="558"/>
        <v>0</v>
      </c>
      <c r="M2132" s="57" t="s">
        <v>11</v>
      </c>
      <c r="N2132" s="56">
        <f t="shared" si="559"/>
        <v>0</v>
      </c>
      <c r="Y2132" s="56">
        <f t="shared" si="560"/>
        <v>0</v>
      </c>
      <c r="Z2132" s="56">
        <f t="shared" si="561"/>
        <v>0</v>
      </c>
      <c r="AA2132" s="56">
        <f t="shared" si="562"/>
        <v>0</v>
      </c>
      <c r="AC2132" s="58">
        <v>21</v>
      </c>
      <c r="AD2132" s="58">
        <f t="shared" si="563"/>
        <v>0</v>
      </c>
      <c r="AE2132" s="58">
        <f t="shared" si="564"/>
        <v>0</v>
      </c>
      <c r="AL2132" s="58">
        <f t="shared" si="565"/>
        <v>0</v>
      </c>
      <c r="AM2132" s="58">
        <f t="shared" si="566"/>
        <v>0</v>
      </c>
      <c r="AN2132" s="59" t="s">
        <v>1626</v>
      </c>
      <c r="AO2132" s="59" t="s">
        <v>1634</v>
      </c>
      <c r="AP2132" s="47" t="s">
        <v>1649</v>
      </c>
    </row>
    <row r="2133" spans="1:42" x14ac:dyDescent="0.2">
      <c r="A2133" s="55" t="s">
        <v>1090</v>
      </c>
      <c r="B2133" s="55" t="s">
        <v>1183</v>
      </c>
      <c r="C2133" s="55" t="s">
        <v>1252</v>
      </c>
      <c r="D2133" s="55" t="s">
        <v>1359</v>
      </c>
      <c r="E2133" s="55" t="s">
        <v>1575</v>
      </c>
      <c r="F2133" s="56">
        <v>1.72</v>
      </c>
      <c r="G2133" s="56">
        <v>0</v>
      </c>
      <c r="H2133" s="56">
        <f t="shared" si="555"/>
        <v>0</v>
      </c>
      <c r="I2133" s="56">
        <f t="shared" si="556"/>
        <v>0</v>
      </c>
      <c r="J2133" s="56">
        <f t="shared" si="557"/>
        <v>0</v>
      </c>
      <c r="K2133" s="56">
        <v>0</v>
      </c>
      <c r="L2133" s="56">
        <f t="shared" si="558"/>
        <v>0</v>
      </c>
      <c r="M2133" s="57" t="s">
        <v>11</v>
      </c>
      <c r="N2133" s="56">
        <f t="shared" si="559"/>
        <v>0</v>
      </c>
      <c r="Y2133" s="56">
        <f t="shared" si="560"/>
        <v>0</v>
      </c>
      <c r="Z2133" s="56">
        <f t="shared" si="561"/>
        <v>0</v>
      </c>
      <c r="AA2133" s="56">
        <f t="shared" si="562"/>
        <v>0</v>
      </c>
      <c r="AC2133" s="58">
        <v>21</v>
      </c>
      <c r="AD2133" s="58">
        <f t="shared" si="563"/>
        <v>0</v>
      </c>
      <c r="AE2133" s="58">
        <f t="shared" si="564"/>
        <v>0</v>
      </c>
      <c r="AL2133" s="58">
        <f t="shared" si="565"/>
        <v>0</v>
      </c>
      <c r="AM2133" s="58">
        <f t="shared" si="566"/>
        <v>0</v>
      </c>
      <c r="AN2133" s="59" t="s">
        <v>1626</v>
      </c>
      <c r="AO2133" s="59" t="s">
        <v>1634</v>
      </c>
      <c r="AP2133" s="47" t="s">
        <v>1649</v>
      </c>
    </row>
    <row r="2134" spans="1:42" x14ac:dyDescent="0.2">
      <c r="A2134" s="52"/>
      <c r="B2134" s="53" t="s">
        <v>1184</v>
      </c>
      <c r="C2134" s="53"/>
      <c r="D2134" s="248" t="s">
        <v>1566</v>
      </c>
      <c r="E2134" s="249"/>
      <c r="F2134" s="249"/>
      <c r="G2134" s="249"/>
      <c r="H2134" s="54">
        <f>H2135+H2140+H2143+H2146+H2157+H2170+H2173+H2206+H2216+H2240+H2245+H2256+H2264+H2272+H2275+H2277</f>
        <v>0</v>
      </c>
      <c r="I2134" s="54">
        <f>I2135+I2140+I2143+I2146+I2157+I2170+I2173+I2206+I2216+I2240+I2245+I2256+I2264+I2272+I2275+I2277</f>
        <v>0</v>
      </c>
      <c r="J2134" s="54">
        <f>H2134+I2134</f>
        <v>0</v>
      </c>
      <c r="K2134" s="47"/>
      <c r="L2134" s="54">
        <f>L2135+L2140+L2143+L2146+L2157+L2170+L2173+L2206+L2216+L2240+L2245+L2256+L2264+L2272+L2275+L2277</f>
        <v>3.3920976000000005</v>
      </c>
    </row>
    <row r="2135" spans="1:42" x14ac:dyDescent="0.2">
      <c r="A2135" s="52"/>
      <c r="B2135" s="53" t="s">
        <v>1184</v>
      </c>
      <c r="C2135" s="53" t="s">
        <v>38</v>
      </c>
      <c r="D2135" s="248" t="s">
        <v>1362</v>
      </c>
      <c r="E2135" s="249"/>
      <c r="F2135" s="249"/>
      <c r="G2135" s="249"/>
      <c r="H2135" s="54">
        <f>SUM(H2136:H2139)</f>
        <v>0</v>
      </c>
      <c r="I2135" s="54">
        <f>SUM(I2136:I2139)</f>
        <v>0</v>
      </c>
      <c r="J2135" s="54">
        <f>H2135+I2135</f>
        <v>0</v>
      </c>
      <c r="K2135" s="47"/>
      <c r="L2135" s="54">
        <f>SUM(L2136:L2139)</f>
        <v>6.1462200000000002E-2</v>
      </c>
      <c r="O2135" s="54">
        <f>IF(P2135="PR",J2135,SUM(N2136:N2139))</f>
        <v>0</v>
      </c>
      <c r="P2135" s="47" t="s">
        <v>1601</v>
      </c>
      <c r="Q2135" s="54">
        <f>IF(P2135="HS",H2135,0)</f>
        <v>0</v>
      </c>
      <c r="R2135" s="54">
        <f>IF(P2135="HS",I2135-O2135,0)</f>
        <v>0</v>
      </c>
      <c r="S2135" s="54">
        <f>IF(P2135="PS",H2135,0)</f>
        <v>0</v>
      </c>
      <c r="T2135" s="54">
        <f>IF(P2135="PS",I2135-O2135,0)</f>
        <v>0</v>
      </c>
      <c r="U2135" s="54">
        <f>IF(P2135="MP",H2135,0)</f>
        <v>0</v>
      </c>
      <c r="V2135" s="54">
        <f>IF(P2135="MP",I2135-O2135,0)</f>
        <v>0</v>
      </c>
      <c r="W2135" s="54">
        <f>IF(P2135="OM",H2135,0)</f>
        <v>0</v>
      </c>
      <c r="X2135" s="47" t="s">
        <v>1184</v>
      </c>
      <c r="AH2135" s="54">
        <f>SUM(Y2136:Y2139)</f>
        <v>0</v>
      </c>
      <c r="AI2135" s="54">
        <f>SUM(Z2136:Z2139)</f>
        <v>0</v>
      </c>
      <c r="AJ2135" s="54">
        <f>SUM(AA2136:AA2139)</f>
        <v>0</v>
      </c>
    </row>
    <row r="2136" spans="1:42" x14ac:dyDescent="0.2">
      <c r="A2136" s="55" t="s">
        <v>1091</v>
      </c>
      <c r="B2136" s="55" t="s">
        <v>1184</v>
      </c>
      <c r="C2136" s="55" t="s">
        <v>1253</v>
      </c>
      <c r="D2136" s="55" t="s">
        <v>1708</v>
      </c>
      <c r="E2136" s="55" t="s">
        <v>1580</v>
      </c>
      <c r="F2136" s="56">
        <v>0.02</v>
      </c>
      <c r="G2136" s="56">
        <v>0</v>
      </c>
      <c r="H2136" s="56">
        <f>ROUND(F2136*AD2136,2)</f>
        <v>0</v>
      </c>
      <c r="I2136" s="56">
        <f>J2136-H2136</f>
        <v>0</v>
      </c>
      <c r="J2136" s="56">
        <f>ROUND(F2136*G2136,2)</f>
        <v>0</v>
      </c>
      <c r="K2136" s="56">
        <v>2.53999</v>
      </c>
      <c r="L2136" s="56">
        <f>F2136*K2136</f>
        <v>5.0799799999999999E-2</v>
      </c>
      <c r="M2136" s="57" t="s">
        <v>7</v>
      </c>
      <c r="N2136" s="56">
        <f>IF(M2136="5",I2136,0)</f>
        <v>0</v>
      </c>
      <c r="Y2136" s="56">
        <f>IF(AC2136=0,J2136,0)</f>
        <v>0</v>
      </c>
      <c r="Z2136" s="56">
        <f>IF(AC2136=15,J2136,0)</f>
        <v>0</v>
      </c>
      <c r="AA2136" s="56">
        <f>IF(AC2136=21,J2136,0)</f>
        <v>0</v>
      </c>
      <c r="AC2136" s="58">
        <v>21</v>
      </c>
      <c r="AD2136" s="58">
        <f>G2136*0.813362397820164</f>
        <v>0</v>
      </c>
      <c r="AE2136" s="58">
        <f>G2136*(1-0.813362397820164)</f>
        <v>0</v>
      </c>
      <c r="AL2136" s="58">
        <f>F2136*AD2136</f>
        <v>0</v>
      </c>
      <c r="AM2136" s="58">
        <f>F2136*AE2136</f>
        <v>0</v>
      </c>
      <c r="AN2136" s="59" t="s">
        <v>1627</v>
      </c>
      <c r="AO2136" s="59" t="s">
        <v>1628</v>
      </c>
      <c r="AP2136" s="47" t="s">
        <v>1650</v>
      </c>
    </row>
    <row r="2137" spans="1:42" x14ac:dyDescent="0.2">
      <c r="D2137" s="60" t="s">
        <v>1363</v>
      </c>
      <c r="F2137" s="61">
        <v>0.02</v>
      </c>
    </row>
    <row r="2138" spans="1:42" x14ac:dyDescent="0.2">
      <c r="A2138" s="55" t="s">
        <v>1092</v>
      </c>
      <c r="B2138" s="55" t="s">
        <v>1184</v>
      </c>
      <c r="C2138" s="55" t="s">
        <v>1254</v>
      </c>
      <c r="D2138" s="55" t="s">
        <v>1364</v>
      </c>
      <c r="E2138" s="55" t="s">
        <v>1574</v>
      </c>
      <c r="F2138" s="56">
        <v>0.28000000000000003</v>
      </c>
      <c r="G2138" s="56">
        <v>0</v>
      </c>
      <c r="H2138" s="56">
        <f>ROUND(F2138*AD2138,2)</f>
        <v>0</v>
      </c>
      <c r="I2138" s="56">
        <f>J2138-H2138</f>
        <v>0</v>
      </c>
      <c r="J2138" s="56">
        <f>ROUND(F2138*G2138,2)</f>
        <v>0</v>
      </c>
      <c r="K2138" s="56">
        <v>3.8080000000000003E-2</v>
      </c>
      <c r="L2138" s="56">
        <f>F2138*K2138</f>
        <v>1.0662400000000002E-2</v>
      </c>
      <c r="M2138" s="57" t="s">
        <v>7</v>
      </c>
      <c r="N2138" s="56">
        <f>IF(M2138="5",I2138,0)</f>
        <v>0</v>
      </c>
      <c r="Y2138" s="56">
        <f>IF(AC2138=0,J2138,0)</f>
        <v>0</v>
      </c>
      <c r="Z2138" s="56">
        <f>IF(AC2138=15,J2138,0)</f>
        <v>0</v>
      </c>
      <c r="AA2138" s="56">
        <f>IF(AC2138=21,J2138,0)</f>
        <v>0</v>
      </c>
      <c r="AC2138" s="58">
        <v>21</v>
      </c>
      <c r="AD2138" s="58">
        <f>G2138*0.555284552845528</f>
        <v>0</v>
      </c>
      <c r="AE2138" s="58">
        <f>G2138*(1-0.555284552845528)</f>
        <v>0</v>
      </c>
      <c r="AL2138" s="58">
        <f>F2138*AD2138</f>
        <v>0</v>
      </c>
      <c r="AM2138" s="58">
        <f>F2138*AE2138</f>
        <v>0</v>
      </c>
      <c r="AN2138" s="59" t="s">
        <v>1627</v>
      </c>
      <c r="AO2138" s="59" t="s">
        <v>1628</v>
      </c>
      <c r="AP2138" s="47" t="s">
        <v>1650</v>
      </c>
    </row>
    <row r="2139" spans="1:42" x14ac:dyDescent="0.2">
      <c r="D2139" s="60" t="s">
        <v>1365</v>
      </c>
      <c r="F2139" s="61">
        <v>0.28000000000000003</v>
      </c>
    </row>
    <row r="2140" spans="1:42" x14ac:dyDescent="0.2">
      <c r="A2140" s="52"/>
      <c r="B2140" s="53" t="s">
        <v>1184</v>
      </c>
      <c r="C2140" s="53" t="s">
        <v>39</v>
      </c>
      <c r="D2140" s="248" t="s">
        <v>1280</v>
      </c>
      <c r="E2140" s="249"/>
      <c r="F2140" s="249"/>
      <c r="G2140" s="249"/>
      <c r="H2140" s="54">
        <f>SUM(H2141:H2141)</f>
        <v>0</v>
      </c>
      <c r="I2140" s="54">
        <f>SUM(I2141:I2141)</f>
        <v>0</v>
      </c>
      <c r="J2140" s="54">
        <f>H2140+I2140</f>
        <v>0</v>
      </c>
      <c r="K2140" s="47"/>
      <c r="L2140" s="54">
        <f>SUM(L2141:L2141)</f>
        <v>0.12659999999999999</v>
      </c>
      <c r="O2140" s="54">
        <f>IF(P2140="PR",J2140,SUM(N2141:N2141))</f>
        <v>0</v>
      </c>
      <c r="P2140" s="47" t="s">
        <v>1601</v>
      </c>
      <c r="Q2140" s="54">
        <f>IF(P2140="HS",H2140,0)</f>
        <v>0</v>
      </c>
      <c r="R2140" s="54">
        <f>IF(P2140="HS",I2140-O2140,0)</f>
        <v>0</v>
      </c>
      <c r="S2140" s="54">
        <f>IF(P2140="PS",H2140,0)</f>
        <v>0</v>
      </c>
      <c r="T2140" s="54">
        <f>IF(P2140="PS",I2140-O2140,0)</f>
        <v>0</v>
      </c>
      <c r="U2140" s="54">
        <f>IF(P2140="MP",H2140,0)</f>
        <v>0</v>
      </c>
      <c r="V2140" s="54">
        <f>IF(P2140="MP",I2140-O2140,0)</f>
        <v>0</v>
      </c>
      <c r="W2140" s="54">
        <f>IF(P2140="OM",H2140,0)</f>
        <v>0</v>
      </c>
      <c r="X2140" s="47" t="s">
        <v>1184</v>
      </c>
      <c r="AH2140" s="54">
        <f>SUM(Y2141:Y2141)</f>
        <v>0</v>
      </c>
      <c r="AI2140" s="54">
        <f>SUM(Z2141:Z2141)</f>
        <v>0</v>
      </c>
      <c r="AJ2140" s="54">
        <f>SUM(AA2141:AA2141)</f>
        <v>0</v>
      </c>
    </row>
    <row r="2141" spans="1:42" x14ac:dyDescent="0.2">
      <c r="A2141" s="55" t="s">
        <v>1093</v>
      </c>
      <c r="B2141" s="55" t="s">
        <v>1184</v>
      </c>
      <c r="C2141" s="55" t="s">
        <v>1186</v>
      </c>
      <c r="D2141" s="55" t="s">
        <v>1712</v>
      </c>
      <c r="E2141" s="55" t="s">
        <v>1574</v>
      </c>
      <c r="F2141" s="56">
        <v>1.2</v>
      </c>
      <c r="G2141" s="56">
        <v>0</v>
      </c>
      <c r="H2141" s="56">
        <f>ROUND(F2141*AD2141,2)</f>
        <v>0</v>
      </c>
      <c r="I2141" s="56">
        <f>J2141-H2141</f>
        <v>0</v>
      </c>
      <c r="J2141" s="56">
        <f>ROUND(F2141*G2141,2)</f>
        <v>0</v>
      </c>
      <c r="K2141" s="56">
        <v>0.1055</v>
      </c>
      <c r="L2141" s="56">
        <f>F2141*K2141</f>
        <v>0.12659999999999999</v>
      </c>
      <c r="M2141" s="57" t="s">
        <v>7</v>
      </c>
      <c r="N2141" s="56">
        <f>IF(M2141="5",I2141,0)</f>
        <v>0</v>
      </c>
      <c r="Y2141" s="56">
        <f>IF(AC2141=0,J2141,0)</f>
        <v>0</v>
      </c>
      <c r="Z2141" s="56">
        <f>IF(AC2141=15,J2141,0)</f>
        <v>0</v>
      </c>
      <c r="AA2141" s="56">
        <f>IF(AC2141=21,J2141,0)</f>
        <v>0</v>
      </c>
      <c r="AC2141" s="58">
        <v>21</v>
      </c>
      <c r="AD2141" s="58">
        <f>G2141*0.853314527503526</f>
        <v>0</v>
      </c>
      <c r="AE2141" s="58">
        <f>G2141*(1-0.853314527503526)</f>
        <v>0</v>
      </c>
      <c r="AL2141" s="58">
        <f>F2141*AD2141</f>
        <v>0</v>
      </c>
      <c r="AM2141" s="58">
        <f>F2141*AE2141</f>
        <v>0</v>
      </c>
      <c r="AN2141" s="59" t="s">
        <v>1612</v>
      </c>
      <c r="AO2141" s="59" t="s">
        <v>1628</v>
      </c>
      <c r="AP2141" s="47" t="s">
        <v>1650</v>
      </c>
    </row>
    <row r="2142" spans="1:42" x14ac:dyDescent="0.2">
      <c r="D2142" s="60" t="s">
        <v>1539</v>
      </c>
      <c r="F2142" s="61">
        <v>1.2</v>
      </c>
    </row>
    <row r="2143" spans="1:42" x14ac:dyDescent="0.2">
      <c r="A2143" s="52"/>
      <c r="B2143" s="53" t="s">
        <v>1184</v>
      </c>
      <c r="C2143" s="53" t="s">
        <v>43</v>
      </c>
      <c r="D2143" s="248" t="s">
        <v>1282</v>
      </c>
      <c r="E2143" s="249"/>
      <c r="F2143" s="249"/>
      <c r="G2143" s="249"/>
      <c r="H2143" s="54">
        <f>SUM(H2144:H2144)</f>
        <v>0</v>
      </c>
      <c r="I2143" s="54">
        <f>SUM(I2144:I2144)</f>
        <v>0</v>
      </c>
      <c r="J2143" s="54">
        <f>H2143+I2143</f>
        <v>0</v>
      </c>
      <c r="K2143" s="47"/>
      <c r="L2143" s="54">
        <f>SUM(L2144:L2144)</f>
        <v>0.10285799999999999</v>
      </c>
      <c r="O2143" s="54">
        <f>IF(P2143="PR",J2143,SUM(N2144:N2144))</f>
        <v>0</v>
      </c>
      <c r="P2143" s="47" t="s">
        <v>1601</v>
      </c>
      <c r="Q2143" s="54">
        <f>IF(P2143="HS",H2143,0)</f>
        <v>0</v>
      </c>
      <c r="R2143" s="54">
        <f>IF(P2143="HS",I2143-O2143,0)</f>
        <v>0</v>
      </c>
      <c r="S2143" s="54">
        <f>IF(P2143="PS",H2143,0)</f>
        <v>0</v>
      </c>
      <c r="T2143" s="54">
        <f>IF(P2143="PS",I2143-O2143,0)</f>
        <v>0</v>
      </c>
      <c r="U2143" s="54">
        <f>IF(P2143="MP",H2143,0)</f>
        <v>0</v>
      </c>
      <c r="V2143" s="54">
        <f>IF(P2143="MP",I2143-O2143,0)</f>
        <v>0</v>
      </c>
      <c r="W2143" s="54">
        <f>IF(P2143="OM",H2143,0)</f>
        <v>0</v>
      </c>
      <c r="X2143" s="47" t="s">
        <v>1184</v>
      </c>
      <c r="AH2143" s="54">
        <f>SUM(Y2144:Y2144)</f>
        <v>0</v>
      </c>
      <c r="AI2143" s="54">
        <f>SUM(Z2144:Z2144)</f>
        <v>0</v>
      </c>
      <c r="AJ2143" s="54">
        <f>SUM(AA2144:AA2144)</f>
        <v>0</v>
      </c>
    </row>
    <row r="2144" spans="1:42" x14ac:dyDescent="0.2">
      <c r="A2144" s="55" t="s">
        <v>1094</v>
      </c>
      <c r="B2144" s="55" t="s">
        <v>1184</v>
      </c>
      <c r="C2144" s="55" t="s">
        <v>1188</v>
      </c>
      <c r="D2144" s="55" t="s">
        <v>1283</v>
      </c>
      <c r="E2144" s="55" t="s">
        <v>1574</v>
      </c>
      <c r="F2144" s="56">
        <v>5.53</v>
      </c>
      <c r="G2144" s="56">
        <v>0</v>
      </c>
      <c r="H2144" s="56">
        <f>ROUND(F2144*AD2144,2)</f>
        <v>0</v>
      </c>
      <c r="I2144" s="56">
        <f>J2144-H2144</f>
        <v>0</v>
      </c>
      <c r="J2144" s="56">
        <f>ROUND(F2144*G2144,2)</f>
        <v>0</v>
      </c>
      <c r="K2144" s="56">
        <v>1.8599999999999998E-2</v>
      </c>
      <c r="L2144" s="56">
        <f>F2144*K2144</f>
        <v>0.10285799999999999</v>
      </c>
      <c r="M2144" s="57" t="s">
        <v>7</v>
      </c>
      <c r="N2144" s="56">
        <f>IF(M2144="5",I2144,0)</f>
        <v>0</v>
      </c>
      <c r="Y2144" s="56">
        <f>IF(AC2144=0,J2144,0)</f>
        <v>0</v>
      </c>
      <c r="Z2144" s="56">
        <f>IF(AC2144=15,J2144,0)</f>
        <v>0</v>
      </c>
      <c r="AA2144" s="56">
        <f>IF(AC2144=21,J2144,0)</f>
        <v>0</v>
      </c>
      <c r="AC2144" s="58">
        <v>21</v>
      </c>
      <c r="AD2144" s="58">
        <f>G2144*0.563277249451353</f>
        <v>0</v>
      </c>
      <c r="AE2144" s="58">
        <f>G2144*(1-0.563277249451353)</f>
        <v>0</v>
      </c>
      <c r="AL2144" s="58">
        <f>F2144*AD2144</f>
        <v>0</v>
      </c>
      <c r="AM2144" s="58">
        <f>F2144*AE2144</f>
        <v>0</v>
      </c>
      <c r="AN2144" s="59" t="s">
        <v>1613</v>
      </c>
      <c r="AO2144" s="59" t="s">
        <v>1628</v>
      </c>
      <c r="AP2144" s="47" t="s">
        <v>1650</v>
      </c>
    </row>
    <row r="2145" spans="1:42" x14ac:dyDescent="0.2">
      <c r="D2145" s="60" t="s">
        <v>1540</v>
      </c>
      <c r="F2145" s="61">
        <v>5.53</v>
      </c>
    </row>
    <row r="2146" spans="1:42" x14ac:dyDescent="0.2">
      <c r="A2146" s="52"/>
      <c r="B2146" s="53" t="s">
        <v>1184</v>
      </c>
      <c r="C2146" s="53" t="s">
        <v>68</v>
      </c>
      <c r="D2146" s="248" t="s">
        <v>1285</v>
      </c>
      <c r="E2146" s="249"/>
      <c r="F2146" s="249"/>
      <c r="G2146" s="249"/>
      <c r="H2146" s="54">
        <f>SUM(H2147:H2155)</f>
        <v>0</v>
      </c>
      <c r="I2146" s="54">
        <f>SUM(I2147:I2155)</f>
        <v>0</v>
      </c>
      <c r="J2146" s="54">
        <f>H2146+I2146</f>
        <v>0</v>
      </c>
      <c r="K2146" s="47"/>
      <c r="L2146" s="54">
        <f>SUM(L2147:L2155)</f>
        <v>0.48210060000000005</v>
      </c>
      <c r="O2146" s="54">
        <f>IF(P2146="PR",J2146,SUM(N2147:N2155))</f>
        <v>0</v>
      </c>
      <c r="P2146" s="47" t="s">
        <v>1601</v>
      </c>
      <c r="Q2146" s="54">
        <f>IF(P2146="HS",H2146,0)</f>
        <v>0</v>
      </c>
      <c r="R2146" s="54">
        <f>IF(P2146="HS",I2146-O2146,0)</f>
        <v>0</v>
      </c>
      <c r="S2146" s="54">
        <f>IF(P2146="PS",H2146,0)</f>
        <v>0</v>
      </c>
      <c r="T2146" s="54">
        <f>IF(P2146="PS",I2146-O2146,0)</f>
        <v>0</v>
      </c>
      <c r="U2146" s="54">
        <f>IF(P2146="MP",H2146,0)</f>
        <v>0</v>
      </c>
      <c r="V2146" s="54">
        <f>IF(P2146="MP",I2146-O2146,0)</f>
        <v>0</v>
      </c>
      <c r="W2146" s="54">
        <f>IF(P2146="OM",H2146,0)</f>
        <v>0</v>
      </c>
      <c r="X2146" s="47" t="s">
        <v>1184</v>
      </c>
      <c r="AH2146" s="54">
        <f>SUM(Y2147:Y2155)</f>
        <v>0</v>
      </c>
      <c r="AI2146" s="54">
        <f>SUM(Z2147:Z2155)</f>
        <v>0</v>
      </c>
      <c r="AJ2146" s="54">
        <f>SUM(AA2147:AA2155)</f>
        <v>0</v>
      </c>
    </row>
    <row r="2147" spans="1:42" x14ac:dyDescent="0.2">
      <c r="A2147" s="55" t="s">
        <v>1095</v>
      </c>
      <c r="B2147" s="55" t="s">
        <v>1184</v>
      </c>
      <c r="C2147" s="55" t="s">
        <v>1255</v>
      </c>
      <c r="D2147" s="55" t="s">
        <v>1709</v>
      </c>
      <c r="E2147" s="55" t="s">
        <v>1580</v>
      </c>
      <c r="F2147" s="56">
        <v>0.11</v>
      </c>
      <c r="G2147" s="56">
        <v>0</v>
      </c>
      <c r="H2147" s="56">
        <f>ROUND(F2147*AD2147,2)</f>
        <v>0</v>
      </c>
      <c r="I2147" s="56">
        <f>J2147-H2147</f>
        <v>0</v>
      </c>
      <c r="J2147" s="56">
        <f>ROUND(F2147*G2147,2)</f>
        <v>0</v>
      </c>
      <c r="K2147" s="56">
        <v>2.5249999999999999</v>
      </c>
      <c r="L2147" s="56">
        <f>F2147*K2147</f>
        <v>0.27775</v>
      </c>
      <c r="M2147" s="57" t="s">
        <v>7</v>
      </c>
      <c r="N2147" s="56">
        <f>IF(M2147="5",I2147,0)</f>
        <v>0</v>
      </c>
      <c r="Y2147" s="56">
        <f>IF(AC2147=0,J2147,0)</f>
        <v>0</v>
      </c>
      <c r="Z2147" s="56">
        <f>IF(AC2147=15,J2147,0)</f>
        <v>0</v>
      </c>
      <c r="AA2147" s="56">
        <f>IF(AC2147=21,J2147,0)</f>
        <v>0</v>
      </c>
      <c r="AC2147" s="58">
        <v>21</v>
      </c>
      <c r="AD2147" s="58">
        <f>G2147*0.859082802547771</f>
        <v>0</v>
      </c>
      <c r="AE2147" s="58">
        <f>G2147*(1-0.859082802547771)</f>
        <v>0</v>
      </c>
      <c r="AL2147" s="58">
        <f>F2147*AD2147</f>
        <v>0</v>
      </c>
      <c r="AM2147" s="58">
        <f>F2147*AE2147</f>
        <v>0</v>
      </c>
      <c r="AN2147" s="59" t="s">
        <v>1614</v>
      </c>
      <c r="AO2147" s="59" t="s">
        <v>1629</v>
      </c>
      <c r="AP2147" s="47" t="s">
        <v>1650</v>
      </c>
    </row>
    <row r="2148" spans="1:42" x14ac:dyDescent="0.2">
      <c r="D2148" s="60" t="s">
        <v>1541</v>
      </c>
      <c r="F2148" s="61">
        <v>0.11</v>
      </c>
    </row>
    <row r="2149" spans="1:42" x14ac:dyDescent="0.2">
      <c r="A2149" s="55" t="s">
        <v>1096</v>
      </c>
      <c r="B2149" s="55" t="s">
        <v>1184</v>
      </c>
      <c r="C2149" s="55" t="s">
        <v>1256</v>
      </c>
      <c r="D2149" s="55" t="s">
        <v>1369</v>
      </c>
      <c r="E2149" s="55" t="s">
        <v>1574</v>
      </c>
      <c r="F2149" s="56">
        <v>0.12</v>
      </c>
      <c r="G2149" s="56">
        <v>0</v>
      </c>
      <c r="H2149" s="56">
        <f>ROUND(F2149*AD2149,2)</f>
        <v>0</v>
      </c>
      <c r="I2149" s="56">
        <f>J2149-H2149</f>
        <v>0</v>
      </c>
      <c r="J2149" s="56">
        <f>ROUND(F2149*G2149,2)</f>
        <v>0</v>
      </c>
      <c r="K2149" s="56">
        <v>1.41E-2</v>
      </c>
      <c r="L2149" s="56">
        <f>F2149*K2149</f>
        <v>1.6919999999999999E-3</v>
      </c>
      <c r="M2149" s="57" t="s">
        <v>7</v>
      </c>
      <c r="N2149" s="56">
        <f>IF(M2149="5",I2149,0)</f>
        <v>0</v>
      </c>
      <c r="Y2149" s="56">
        <f>IF(AC2149=0,J2149,0)</f>
        <v>0</v>
      </c>
      <c r="Z2149" s="56">
        <f>IF(AC2149=15,J2149,0)</f>
        <v>0</v>
      </c>
      <c r="AA2149" s="56">
        <f>IF(AC2149=21,J2149,0)</f>
        <v>0</v>
      </c>
      <c r="AC2149" s="58">
        <v>21</v>
      </c>
      <c r="AD2149" s="58">
        <f>G2149*0.637948717948718</f>
        <v>0</v>
      </c>
      <c r="AE2149" s="58">
        <f>G2149*(1-0.637948717948718)</f>
        <v>0</v>
      </c>
      <c r="AL2149" s="58">
        <f>F2149*AD2149</f>
        <v>0</v>
      </c>
      <c r="AM2149" s="58">
        <f>F2149*AE2149</f>
        <v>0</v>
      </c>
      <c r="AN2149" s="59" t="s">
        <v>1614</v>
      </c>
      <c r="AO2149" s="59" t="s">
        <v>1629</v>
      </c>
      <c r="AP2149" s="47" t="s">
        <v>1650</v>
      </c>
    </row>
    <row r="2150" spans="1:42" x14ac:dyDescent="0.2">
      <c r="D2150" s="60" t="s">
        <v>1542</v>
      </c>
      <c r="F2150" s="61">
        <v>0.12</v>
      </c>
    </row>
    <row r="2151" spans="1:42" x14ac:dyDescent="0.2">
      <c r="A2151" s="55" t="s">
        <v>1097</v>
      </c>
      <c r="B2151" s="55" t="s">
        <v>1184</v>
      </c>
      <c r="C2151" s="55" t="s">
        <v>1257</v>
      </c>
      <c r="D2151" s="55" t="s">
        <v>1371</v>
      </c>
      <c r="E2151" s="55" t="s">
        <v>1574</v>
      </c>
      <c r="F2151" s="56">
        <v>0.12</v>
      </c>
      <c r="G2151" s="56">
        <v>0</v>
      </c>
      <c r="H2151" s="56">
        <f>ROUND(F2151*AD2151,2)</f>
        <v>0</v>
      </c>
      <c r="I2151" s="56">
        <f>J2151-H2151</f>
        <v>0</v>
      </c>
      <c r="J2151" s="56">
        <f>ROUND(F2151*G2151,2)</f>
        <v>0</v>
      </c>
      <c r="K2151" s="56">
        <v>0</v>
      </c>
      <c r="L2151" s="56">
        <f>F2151*K2151</f>
        <v>0</v>
      </c>
      <c r="M2151" s="57" t="s">
        <v>7</v>
      </c>
      <c r="N2151" s="56">
        <f>IF(M2151="5",I2151,0)</f>
        <v>0</v>
      </c>
      <c r="Y2151" s="56">
        <f>IF(AC2151=0,J2151,0)</f>
        <v>0</v>
      </c>
      <c r="Z2151" s="56">
        <f>IF(AC2151=15,J2151,0)</f>
        <v>0</v>
      </c>
      <c r="AA2151" s="56">
        <f>IF(AC2151=21,J2151,0)</f>
        <v>0</v>
      </c>
      <c r="AC2151" s="58">
        <v>21</v>
      </c>
      <c r="AD2151" s="58">
        <f>G2151*0</f>
        <v>0</v>
      </c>
      <c r="AE2151" s="58">
        <f>G2151*(1-0)</f>
        <v>0</v>
      </c>
      <c r="AL2151" s="58">
        <f>F2151*AD2151</f>
        <v>0</v>
      </c>
      <c r="AM2151" s="58">
        <f>F2151*AE2151</f>
        <v>0</v>
      </c>
      <c r="AN2151" s="59" t="s">
        <v>1614</v>
      </c>
      <c r="AO2151" s="59" t="s">
        <v>1629</v>
      </c>
      <c r="AP2151" s="47" t="s">
        <v>1650</v>
      </c>
    </row>
    <row r="2152" spans="1:42" x14ac:dyDescent="0.2">
      <c r="D2152" s="60" t="s">
        <v>1372</v>
      </c>
      <c r="F2152" s="61">
        <v>0.12</v>
      </c>
    </row>
    <row r="2153" spans="1:42" x14ac:dyDescent="0.2">
      <c r="A2153" s="55" t="s">
        <v>1098</v>
      </c>
      <c r="B2153" s="55" t="s">
        <v>1184</v>
      </c>
      <c r="C2153" s="55" t="s">
        <v>1189</v>
      </c>
      <c r="D2153" s="55" t="s">
        <v>1286</v>
      </c>
      <c r="E2153" s="55" t="s">
        <v>1574</v>
      </c>
      <c r="F2153" s="56">
        <v>5.41</v>
      </c>
      <c r="G2153" s="56">
        <v>0</v>
      </c>
      <c r="H2153" s="56">
        <f>ROUND(F2153*AD2153,2)</f>
        <v>0</v>
      </c>
      <c r="I2153" s="56">
        <f>J2153-H2153</f>
        <v>0</v>
      </c>
      <c r="J2153" s="56">
        <f>ROUND(F2153*G2153,2)</f>
        <v>0</v>
      </c>
      <c r="K2153" s="56">
        <v>3.415E-2</v>
      </c>
      <c r="L2153" s="56">
        <f>F2153*K2153</f>
        <v>0.18475150000000001</v>
      </c>
      <c r="M2153" s="57" t="s">
        <v>7</v>
      </c>
      <c r="N2153" s="56">
        <f>IF(M2153="5",I2153,0)</f>
        <v>0</v>
      </c>
      <c r="Y2153" s="56">
        <f>IF(AC2153=0,J2153,0)</f>
        <v>0</v>
      </c>
      <c r="Z2153" s="56">
        <f>IF(AC2153=15,J2153,0)</f>
        <v>0</v>
      </c>
      <c r="AA2153" s="56">
        <f>IF(AC2153=21,J2153,0)</f>
        <v>0</v>
      </c>
      <c r="AC2153" s="58">
        <v>21</v>
      </c>
      <c r="AD2153" s="58">
        <f>G2153*0.841828478964401</f>
        <v>0</v>
      </c>
      <c r="AE2153" s="58">
        <f>G2153*(1-0.841828478964401)</f>
        <v>0</v>
      </c>
      <c r="AL2153" s="58">
        <f>F2153*AD2153</f>
        <v>0</v>
      </c>
      <c r="AM2153" s="58">
        <f>F2153*AE2153</f>
        <v>0</v>
      </c>
      <c r="AN2153" s="59" t="s">
        <v>1614</v>
      </c>
      <c r="AO2153" s="59" t="s">
        <v>1629</v>
      </c>
      <c r="AP2153" s="47" t="s">
        <v>1650</v>
      </c>
    </row>
    <row r="2154" spans="1:42" x14ac:dyDescent="0.2">
      <c r="D2154" s="60" t="s">
        <v>1543</v>
      </c>
      <c r="F2154" s="61">
        <v>5.41</v>
      </c>
    </row>
    <row r="2155" spans="1:42" x14ac:dyDescent="0.2">
      <c r="A2155" s="55" t="s">
        <v>1099</v>
      </c>
      <c r="B2155" s="55" t="s">
        <v>1184</v>
      </c>
      <c r="C2155" s="55" t="s">
        <v>1190</v>
      </c>
      <c r="D2155" s="55" t="s">
        <v>1713</v>
      </c>
      <c r="E2155" s="55" t="s">
        <v>1574</v>
      </c>
      <c r="F2155" s="56">
        <v>5.41</v>
      </c>
      <c r="G2155" s="56">
        <v>0</v>
      </c>
      <c r="H2155" s="56">
        <f>ROUND(F2155*AD2155,2)</f>
        <v>0</v>
      </c>
      <c r="I2155" s="56">
        <f>J2155-H2155</f>
        <v>0</v>
      </c>
      <c r="J2155" s="56">
        <f>ROUND(F2155*G2155,2)</f>
        <v>0</v>
      </c>
      <c r="K2155" s="56">
        <v>3.31E-3</v>
      </c>
      <c r="L2155" s="56">
        <f>F2155*K2155</f>
        <v>1.7907100000000002E-2</v>
      </c>
      <c r="M2155" s="57" t="s">
        <v>7</v>
      </c>
      <c r="N2155" s="56">
        <f>IF(M2155="5",I2155,0)</f>
        <v>0</v>
      </c>
      <c r="Y2155" s="56">
        <f>IF(AC2155=0,J2155,0)</f>
        <v>0</v>
      </c>
      <c r="Z2155" s="56">
        <f>IF(AC2155=15,J2155,0)</f>
        <v>0</v>
      </c>
      <c r="AA2155" s="56">
        <f>IF(AC2155=21,J2155,0)</f>
        <v>0</v>
      </c>
      <c r="AC2155" s="58">
        <v>21</v>
      </c>
      <c r="AD2155" s="58">
        <f>G2155*0.752032520325203</f>
        <v>0</v>
      </c>
      <c r="AE2155" s="58">
        <f>G2155*(1-0.752032520325203)</f>
        <v>0</v>
      </c>
      <c r="AL2155" s="58">
        <f>F2155*AD2155</f>
        <v>0</v>
      </c>
      <c r="AM2155" s="58">
        <f>F2155*AE2155</f>
        <v>0</v>
      </c>
      <c r="AN2155" s="59" t="s">
        <v>1614</v>
      </c>
      <c r="AO2155" s="59" t="s">
        <v>1629</v>
      </c>
      <c r="AP2155" s="47" t="s">
        <v>1650</v>
      </c>
    </row>
    <row r="2156" spans="1:42" x14ac:dyDescent="0.2">
      <c r="D2156" s="60" t="s">
        <v>1543</v>
      </c>
      <c r="F2156" s="61">
        <v>5.41</v>
      </c>
    </row>
    <row r="2157" spans="1:42" x14ac:dyDescent="0.2">
      <c r="A2157" s="52"/>
      <c r="B2157" s="53" t="s">
        <v>1184</v>
      </c>
      <c r="C2157" s="53" t="s">
        <v>705</v>
      </c>
      <c r="D2157" s="248" t="s">
        <v>1288</v>
      </c>
      <c r="E2157" s="249"/>
      <c r="F2157" s="249"/>
      <c r="G2157" s="249"/>
      <c r="H2157" s="54">
        <f>SUM(H2158:H2168)</f>
        <v>0</v>
      </c>
      <c r="I2157" s="54">
        <f>SUM(I2158:I2168)</f>
        <v>0</v>
      </c>
      <c r="J2157" s="54">
        <f>H2157+I2157</f>
        <v>0</v>
      </c>
      <c r="K2157" s="47"/>
      <c r="L2157" s="54">
        <f>SUM(L2158:L2168)</f>
        <v>1.22819E-2</v>
      </c>
      <c r="O2157" s="54">
        <f>IF(P2157="PR",J2157,SUM(N2158:N2168))</f>
        <v>0</v>
      </c>
      <c r="P2157" s="47" t="s">
        <v>1602</v>
      </c>
      <c r="Q2157" s="54">
        <f>IF(P2157="HS",H2157,0)</f>
        <v>0</v>
      </c>
      <c r="R2157" s="54">
        <f>IF(P2157="HS",I2157-O2157,0)</f>
        <v>0</v>
      </c>
      <c r="S2157" s="54">
        <f>IF(P2157="PS",H2157,0)</f>
        <v>0</v>
      </c>
      <c r="T2157" s="54">
        <f>IF(P2157="PS",I2157-O2157,0)</f>
        <v>0</v>
      </c>
      <c r="U2157" s="54">
        <f>IF(P2157="MP",H2157,0)</f>
        <v>0</v>
      </c>
      <c r="V2157" s="54">
        <f>IF(P2157="MP",I2157-O2157,0)</f>
        <v>0</v>
      </c>
      <c r="W2157" s="54">
        <f>IF(P2157="OM",H2157,0)</f>
        <v>0</v>
      </c>
      <c r="X2157" s="47" t="s">
        <v>1184</v>
      </c>
      <c r="AH2157" s="54">
        <f>SUM(Y2158:Y2168)</f>
        <v>0</v>
      </c>
      <c r="AI2157" s="54">
        <f>SUM(Z2158:Z2168)</f>
        <v>0</v>
      </c>
      <c r="AJ2157" s="54">
        <f>SUM(AA2158:AA2168)</f>
        <v>0</v>
      </c>
    </row>
    <row r="2158" spans="1:42" x14ac:dyDescent="0.2">
      <c r="A2158" s="55" t="s">
        <v>1100</v>
      </c>
      <c r="B2158" s="55" t="s">
        <v>1184</v>
      </c>
      <c r="C2158" s="55" t="s">
        <v>1191</v>
      </c>
      <c r="D2158" s="55" t="s">
        <v>1714</v>
      </c>
      <c r="E2158" s="55" t="s">
        <v>1574</v>
      </c>
      <c r="F2158" s="56">
        <v>6.49</v>
      </c>
      <c r="G2158" s="56">
        <v>0</v>
      </c>
      <c r="H2158" s="56">
        <f>ROUND(F2158*AD2158,2)</f>
        <v>0</v>
      </c>
      <c r="I2158" s="56">
        <f>J2158-H2158</f>
        <v>0</v>
      </c>
      <c r="J2158" s="56">
        <f>ROUND(F2158*G2158,2)</f>
        <v>0</v>
      </c>
      <c r="K2158" s="56">
        <v>5.6999999999999998E-4</v>
      </c>
      <c r="L2158" s="56">
        <f>F2158*K2158</f>
        <v>3.6993E-3</v>
      </c>
      <c r="M2158" s="57" t="s">
        <v>7</v>
      </c>
      <c r="N2158" s="56">
        <f>IF(M2158="5",I2158,0)</f>
        <v>0</v>
      </c>
      <c r="Y2158" s="56">
        <f>IF(AC2158=0,J2158,0)</f>
        <v>0</v>
      </c>
      <c r="Z2158" s="56">
        <f>IF(AC2158=15,J2158,0)</f>
        <v>0</v>
      </c>
      <c r="AA2158" s="56">
        <f>IF(AC2158=21,J2158,0)</f>
        <v>0</v>
      </c>
      <c r="AC2158" s="58">
        <v>21</v>
      </c>
      <c r="AD2158" s="58">
        <f>G2158*0.805751492132393</f>
        <v>0</v>
      </c>
      <c r="AE2158" s="58">
        <f>G2158*(1-0.805751492132393)</f>
        <v>0</v>
      </c>
      <c r="AL2158" s="58">
        <f>F2158*AD2158</f>
        <v>0</v>
      </c>
      <c r="AM2158" s="58">
        <f>F2158*AE2158</f>
        <v>0</v>
      </c>
      <c r="AN2158" s="59" t="s">
        <v>1615</v>
      </c>
      <c r="AO2158" s="59" t="s">
        <v>1630</v>
      </c>
      <c r="AP2158" s="47" t="s">
        <v>1650</v>
      </c>
    </row>
    <row r="2159" spans="1:42" x14ac:dyDescent="0.2">
      <c r="D2159" s="60" t="s">
        <v>1544</v>
      </c>
      <c r="F2159" s="61">
        <v>6.49</v>
      </c>
    </row>
    <row r="2160" spans="1:42" x14ac:dyDescent="0.2">
      <c r="A2160" s="55" t="s">
        <v>1101</v>
      </c>
      <c r="B2160" s="55" t="s">
        <v>1184</v>
      </c>
      <c r="C2160" s="55" t="s">
        <v>1192</v>
      </c>
      <c r="D2160" s="55" t="s">
        <v>1715</v>
      </c>
      <c r="E2160" s="55" t="s">
        <v>1574</v>
      </c>
      <c r="F2160" s="56">
        <v>6.49</v>
      </c>
      <c r="G2160" s="56">
        <v>0</v>
      </c>
      <c r="H2160" s="56">
        <f>ROUND(F2160*AD2160,2)</f>
        <v>0</v>
      </c>
      <c r="I2160" s="56">
        <f>J2160-H2160</f>
        <v>0</v>
      </c>
      <c r="J2160" s="56">
        <f>ROUND(F2160*G2160,2)</f>
        <v>0</v>
      </c>
      <c r="K2160" s="56">
        <v>7.3999999999999999E-4</v>
      </c>
      <c r="L2160" s="56">
        <f>F2160*K2160</f>
        <v>4.8025999999999998E-3</v>
      </c>
      <c r="M2160" s="57" t="s">
        <v>7</v>
      </c>
      <c r="N2160" s="56">
        <f>IF(M2160="5",I2160,0)</f>
        <v>0</v>
      </c>
      <c r="Y2160" s="56">
        <f>IF(AC2160=0,J2160,0)</f>
        <v>0</v>
      </c>
      <c r="Z2160" s="56">
        <f>IF(AC2160=15,J2160,0)</f>
        <v>0</v>
      </c>
      <c r="AA2160" s="56">
        <f>IF(AC2160=21,J2160,0)</f>
        <v>0</v>
      </c>
      <c r="AC2160" s="58">
        <v>21</v>
      </c>
      <c r="AD2160" s="58">
        <f>G2160*0.750758341759353</f>
        <v>0</v>
      </c>
      <c r="AE2160" s="58">
        <f>G2160*(1-0.750758341759353)</f>
        <v>0</v>
      </c>
      <c r="AL2160" s="58">
        <f>F2160*AD2160</f>
        <v>0</v>
      </c>
      <c r="AM2160" s="58">
        <f>F2160*AE2160</f>
        <v>0</v>
      </c>
      <c r="AN2160" s="59" t="s">
        <v>1615</v>
      </c>
      <c r="AO2160" s="59" t="s">
        <v>1630</v>
      </c>
      <c r="AP2160" s="47" t="s">
        <v>1650</v>
      </c>
    </row>
    <row r="2161" spans="1:42" x14ac:dyDescent="0.2">
      <c r="D2161" s="60" t="s">
        <v>1545</v>
      </c>
      <c r="F2161" s="61">
        <v>6.49</v>
      </c>
    </row>
    <row r="2162" spans="1:42" x14ac:dyDescent="0.2">
      <c r="A2162" s="55" t="s">
        <v>1102</v>
      </c>
      <c r="B2162" s="55" t="s">
        <v>1184</v>
      </c>
      <c r="C2162" s="55" t="s">
        <v>1258</v>
      </c>
      <c r="D2162" s="55" t="s">
        <v>1731</v>
      </c>
      <c r="E2162" s="55" t="s">
        <v>1574</v>
      </c>
      <c r="F2162" s="56">
        <v>1.08</v>
      </c>
      <c r="G2162" s="56">
        <v>0</v>
      </c>
      <c r="H2162" s="56">
        <f>ROUND(F2162*AD2162,2)</f>
        <v>0</v>
      </c>
      <c r="I2162" s="56">
        <f>J2162-H2162</f>
        <v>0</v>
      </c>
      <c r="J2162" s="56">
        <f>ROUND(F2162*G2162,2)</f>
        <v>0</v>
      </c>
      <c r="K2162" s="56">
        <v>4.0000000000000002E-4</v>
      </c>
      <c r="L2162" s="56">
        <f>F2162*K2162</f>
        <v>4.3200000000000004E-4</v>
      </c>
      <c r="M2162" s="57" t="s">
        <v>7</v>
      </c>
      <c r="N2162" s="56">
        <f>IF(M2162="5",I2162,0)</f>
        <v>0</v>
      </c>
      <c r="Y2162" s="56">
        <f>IF(AC2162=0,J2162,0)</f>
        <v>0</v>
      </c>
      <c r="Z2162" s="56">
        <f>IF(AC2162=15,J2162,0)</f>
        <v>0</v>
      </c>
      <c r="AA2162" s="56">
        <f>IF(AC2162=21,J2162,0)</f>
        <v>0</v>
      </c>
      <c r="AC2162" s="58">
        <v>21</v>
      </c>
      <c r="AD2162" s="58">
        <f>G2162*0.966850828729282</f>
        <v>0</v>
      </c>
      <c r="AE2162" s="58">
        <f>G2162*(1-0.966850828729282)</f>
        <v>0</v>
      </c>
      <c r="AL2162" s="58">
        <f>F2162*AD2162</f>
        <v>0</v>
      </c>
      <c r="AM2162" s="58">
        <f>F2162*AE2162</f>
        <v>0</v>
      </c>
      <c r="AN2162" s="59" t="s">
        <v>1615</v>
      </c>
      <c r="AO2162" s="59" t="s">
        <v>1630</v>
      </c>
      <c r="AP2162" s="47" t="s">
        <v>1650</v>
      </c>
    </row>
    <row r="2163" spans="1:42" x14ac:dyDescent="0.2">
      <c r="D2163" s="60" t="s">
        <v>1546</v>
      </c>
      <c r="F2163" s="61">
        <v>1.08</v>
      </c>
    </row>
    <row r="2164" spans="1:42" x14ac:dyDescent="0.2">
      <c r="A2164" s="55" t="s">
        <v>1103</v>
      </c>
      <c r="B2164" s="55" t="s">
        <v>1184</v>
      </c>
      <c r="C2164" s="55" t="s">
        <v>1259</v>
      </c>
      <c r="D2164" s="55" t="s">
        <v>1732</v>
      </c>
      <c r="E2164" s="55" t="s">
        <v>1574</v>
      </c>
      <c r="F2164" s="56">
        <v>6.21</v>
      </c>
      <c r="G2164" s="56">
        <v>0</v>
      </c>
      <c r="H2164" s="56">
        <f>ROUND(F2164*AD2164,2)</f>
        <v>0</v>
      </c>
      <c r="I2164" s="56">
        <f>J2164-H2164</f>
        <v>0</v>
      </c>
      <c r="J2164" s="56">
        <f>ROUND(F2164*G2164,2)</f>
        <v>0</v>
      </c>
      <c r="K2164" s="56">
        <v>4.0000000000000002E-4</v>
      </c>
      <c r="L2164" s="56">
        <f>F2164*K2164</f>
        <v>2.4840000000000001E-3</v>
      </c>
      <c r="M2164" s="57" t="s">
        <v>7</v>
      </c>
      <c r="N2164" s="56">
        <f>IF(M2164="5",I2164,0)</f>
        <v>0</v>
      </c>
      <c r="Y2164" s="56">
        <f>IF(AC2164=0,J2164,0)</f>
        <v>0</v>
      </c>
      <c r="Z2164" s="56">
        <f>IF(AC2164=15,J2164,0)</f>
        <v>0</v>
      </c>
      <c r="AA2164" s="56">
        <f>IF(AC2164=21,J2164,0)</f>
        <v>0</v>
      </c>
      <c r="AC2164" s="58">
        <v>21</v>
      </c>
      <c r="AD2164" s="58">
        <f>G2164*0.938757264193116</f>
        <v>0</v>
      </c>
      <c r="AE2164" s="58">
        <f>G2164*(1-0.938757264193116)</f>
        <v>0</v>
      </c>
      <c r="AL2164" s="58">
        <f>F2164*AD2164</f>
        <v>0</v>
      </c>
      <c r="AM2164" s="58">
        <f>F2164*AE2164</f>
        <v>0</v>
      </c>
      <c r="AN2164" s="59" t="s">
        <v>1615</v>
      </c>
      <c r="AO2164" s="59" t="s">
        <v>1630</v>
      </c>
      <c r="AP2164" s="47" t="s">
        <v>1650</v>
      </c>
    </row>
    <row r="2165" spans="1:42" x14ac:dyDescent="0.2">
      <c r="D2165" s="60" t="s">
        <v>1547</v>
      </c>
      <c r="F2165" s="61">
        <v>6.21</v>
      </c>
    </row>
    <row r="2166" spans="1:42" x14ac:dyDescent="0.2">
      <c r="A2166" s="55" t="s">
        <v>1104</v>
      </c>
      <c r="B2166" s="55" t="s">
        <v>1184</v>
      </c>
      <c r="C2166" s="55" t="s">
        <v>1260</v>
      </c>
      <c r="D2166" s="55" t="s">
        <v>1733</v>
      </c>
      <c r="E2166" s="55" t="s">
        <v>1579</v>
      </c>
      <c r="F2166" s="56">
        <v>2.7</v>
      </c>
      <c r="G2166" s="56">
        <v>0</v>
      </c>
      <c r="H2166" s="56">
        <f>ROUND(F2166*AD2166,2)</f>
        <v>0</v>
      </c>
      <c r="I2166" s="56">
        <f>J2166-H2166</f>
        <v>0</v>
      </c>
      <c r="J2166" s="56">
        <f>ROUND(F2166*G2166,2)</f>
        <v>0</v>
      </c>
      <c r="K2166" s="56">
        <v>3.2000000000000003E-4</v>
      </c>
      <c r="L2166" s="56">
        <f>F2166*K2166</f>
        <v>8.6400000000000008E-4</v>
      </c>
      <c r="M2166" s="57" t="s">
        <v>7</v>
      </c>
      <c r="N2166" s="56">
        <f>IF(M2166="5",I2166,0)</f>
        <v>0</v>
      </c>
      <c r="Y2166" s="56">
        <f>IF(AC2166=0,J2166,0)</f>
        <v>0</v>
      </c>
      <c r="Z2166" s="56">
        <f>IF(AC2166=15,J2166,0)</f>
        <v>0</v>
      </c>
      <c r="AA2166" s="56">
        <f>IF(AC2166=21,J2166,0)</f>
        <v>0</v>
      </c>
      <c r="AC2166" s="58">
        <v>21</v>
      </c>
      <c r="AD2166" s="58">
        <f>G2166*0.584192439862543</f>
        <v>0</v>
      </c>
      <c r="AE2166" s="58">
        <f>G2166*(1-0.584192439862543)</f>
        <v>0</v>
      </c>
      <c r="AL2166" s="58">
        <f>F2166*AD2166</f>
        <v>0</v>
      </c>
      <c r="AM2166" s="58">
        <f>F2166*AE2166</f>
        <v>0</v>
      </c>
      <c r="AN2166" s="59" t="s">
        <v>1615</v>
      </c>
      <c r="AO2166" s="59" t="s">
        <v>1630</v>
      </c>
      <c r="AP2166" s="47" t="s">
        <v>1650</v>
      </c>
    </row>
    <row r="2167" spans="1:42" x14ac:dyDescent="0.2">
      <c r="D2167" s="60" t="s">
        <v>1378</v>
      </c>
      <c r="F2167" s="61">
        <v>2.7</v>
      </c>
    </row>
    <row r="2168" spans="1:42" x14ac:dyDescent="0.2">
      <c r="A2168" s="55" t="s">
        <v>1105</v>
      </c>
      <c r="B2168" s="55" t="s">
        <v>1184</v>
      </c>
      <c r="C2168" s="55" t="s">
        <v>1193</v>
      </c>
      <c r="D2168" s="55" t="s">
        <v>1292</v>
      </c>
      <c r="E2168" s="55" t="s">
        <v>1575</v>
      </c>
      <c r="F2168" s="56">
        <v>0.04</v>
      </c>
      <c r="G2168" s="56">
        <v>0</v>
      </c>
      <c r="H2168" s="56">
        <f>ROUND(F2168*AD2168,2)</f>
        <v>0</v>
      </c>
      <c r="I2168" s="56">
        <f>J2168-H2168</f>
        <v>0</v>
      </c>
      <c r="J2168" s="56">
        <f>ROUND(F2168*G2168,2)</f>
        <v>0</v>
      </c>
      <c r="K2168" s="56">
        <v>0</v>
      </c>
      <c r="L2168" s="56">
        <f>F2168*K2168</f>
        <v>0</v>
      </c>
      <c r="M2168" s="57" t="s">
        <v>11</v>
      </c>
      <c r="N2168" s="56">
        <f>IF(M2168="5",I2168,0)</f>
        <v>0</v>
      </c>
      <c r="Y2168" s="56">
        <f>IF(AC2168=0,J2168,0)</f>
        <v>0</v>
      </c>
      <c r="Z2168" s="56">
        <f>IF(AC2168=15,J2168,0)</f>
        <v>0</v>
      </c>
      <c r="AA2168" s="56">
        <f>IF(AC2168=21,J2168,0)</f>
        <v>0</v>
      </c>
      <c r="AC2168" s="58">
        <v>21</v>
      </c>
      <c r="AD2168" s="58">
        <f>G2168*0</f>
        <v>0</v>
      </c>
      <c r="AE2168" s="58">
        <f>G2168*(1-0)</f>
        <v>0</v>
      </c>
      <c r="AL2168" s="58">
        <f>F2168*AD2168</f>
        <v>0</v>
      </c>
      <c r="AM2168" s="58">
        <f>F2168*AE2168</f>
        <v>0</v>
      </c>
      <c r="AN2168" s="59" t="s">
        <v>1615</v>
      </c>
      <c r="AO2168" s="59" t="s">
        <v>1630</v>
      </c>
      <c r="AP2168" s="47" t="s">
        <v>1650</v>
      </c>
    </row>
    <row r="2169" spans="1:42" x14ac:dyDescent="0.2">
      <c r="D2169" s="60" t="s">
        <v>1548</v>
      </c>
      <c r="F2169" s="61">
        <v>0.04</v>
      </c>
    </row>
    <row r="2170" spans="1:42" x14ac:dyDescent="0.2">
      <c r="A2170" s="52"/>
      <c r="B2170" s="53" t="s">
        <v>1184</v>
      </c>
      <c r="C2170" s="53" t="s">
        <v>715</v>
      </c>
      <c r="D2170" s="248" t="s">
        <v>1294</v>
      </c>
      <c r="E2170" s="249"/>
      <c r="F2170" s="249"/>
      <c r="G2170" s="249"/>
      <c r="H2170" s="54">
        <f>SUM(H2171:H2171)</f>
        <v>0</v>
      </c>
      <c r="I2170" s="54">
        <f>SUM(I2171:I2171)</f>
        <v>0</v>
      </c>
      <c r="J2170" s="54">
        <f>H2170+I2170</f>
        <v>0</v>
      </c>
      <c r="K2170" s="47"/>
      <c r="L2170" s="54">
        <f>SUM(L2171:L2171)</f>
        <v>1.4599999999999999E-3</v>
      </c>
      <c r="O2170" s="54">
        <f>IF(P2170="PR",J2170,SUM(N2171:N2171))</f>
        <v>0</v>
      </c>
      <c r="P2170" s="47" t="s">
        <v>1602</v>
      </c>
      <c r="Q2170" s="54">
        <f>IF(P2170="HS",H2170,0)</f>
        <v>0</v>
      </c>
      <c r="R2170" s="54">
        <f>IF(P2170="HS",I2170-O2170,0)</f>
        <v>0</v>
      </c>
      <c r="S2170" s="54">
        <f>IF(P2170="PS",H2170,0)</f>
        <v>0</v>
      </c>
      <c r="T2170" s="54">
        <f>IF(P2170="PS",I2170-O2170,0)</f>
        <v>0</v>
      </c>
      <c r="U2170" s="54">
        <f>IF(P2170="MP",H2170,0)</f>
        <v>0</v>
      </c>
      <c r="V2170" s="54">
        <f>IF(P2170="MP",I2170-O2170,0)</f>
        <v>0</v>
      </c>
      <c r="W2170" s="54">
        <f>IF(P2170="OM",H2170,0)</f>
        <v>0</v>
      </c>
      <c r="X2170" s="47" t="s">
        <v>1184</v>
      </c>
      <c r="AH2170" s="54">
        <f>SUM(Y2171:Y2171)</f>
        <v>0</v>
      </c>
      <c r="AI2170" s="54">
        <f>SUM(Z2171:Z2171)</f>
        <v>0</v>
      </c>
      <c r="AJ2170" s="54">
        <f>SUM(AA2171:AA2171)</f>
        <v>0</v>
      </c>
    </row>
    <row r="2171" spans="1:42" x14ac:dyDescent="0.2">
      <c r="A2171" s="55" t="s">
        <v>1106</v>
      </c>
      <c r="B2171" s="55" t="s">
        <v>1184</v>
      </c>
      <c r="C2171" s="55" t="s">
        <v>1194</v>
      </c>
      <c r="D2171" s="55" t="s">
        <v>1295</v>
      </c>
      <c r="E2171" s="55" t="s">
        <v>1576</v>
      </c>
      <c r="F2171" s="56">
        <v>1</v>
      </c>
      <c r="G2171" s="56">
        <v>0</v>
      </c>
      <c r="H2171" s="56">
        <f>ROUND(F2171*AD2171,2)</f>
        <v>0</v>
      </c>
      <c r="I2171" s="56">
        <f>J2171-H2171</f>
        <v>0</v>
      </c>
      <c r="J2171" s="56">
        <f>ROUND(F2171*G2171,2)</f>
        <v>0</v>
      </c>
      <c r="K2171" s="56">
        <v>1.4599999999999999E-3</v>
      </c>
      <c r="L2171" s="56">
        <f>F2171*K2171</f>
        <v>1.4599999999999999E-3</v>
      </c>
      <c r="M2171" s="57" t="s">
        <v>7</v>
      </c>
      <c r="N2171" s="56">
        <f>IF(M2171="5",I2171,0)</f>
        <v>0</v>
      </c>
      <c r="Y2171" s="56">
        <f>IF(AC2171=0,J2171,0)</f>
        <v>0</v>
      </c>
      <c r="Z2171" s="56">
        <f>IF(AC2171=15,J2171,0)</f>
        <v>0</v>
      </c>
      <c r="AA2171" s="56">
        <f>IF(AC2171=21,J2171,0)</f>
        <v>0</v>
      </c>
      <c r="AC2171" s="58">
        <v>21</v>
      </c>
      <c r="AD2171" s="58">
        <f>G2171*0</f>
        <v>0</v>
      </c>
      <c r="AE2171" s="58">
        <f>G2171*(1-0)</f>
        <v>0</v>
      </c>
      <c r="AL2171" s="58">
        <f>F2171*AD2171</f>
        <v>0</v>
      </c>
      <c r="AM2171" s="58">
        <f>F2171*AE2171</f>
        <v>0</v>
      </c>
      <c r="AN2171" s="59" t="s">
        <v>1616</v>
      </c>
      <c r="AO2171" s="59" t="s">
        <v>1631</v>
      </c>
      <c r="AP2171" s="47" t="s">
        <v>1650</v>
      </c>
    </row>
    <row r="2172" spans="1:42" x14ac:dyDescent="0.2">
      <c r="D2172" s="60" t="s">
        <v>1296</v>
      </c>
      <c r="F2172" s="61">
        <v>1</v>
      </c>
    </row>
    <row r="2173" spans="1:42" x14ac:dyDescent="0.2">
      <c r="A2173" s="52"/>
      <c r="B2173" s="53" t="s">
        <v>1184</v>
      </c>
      <c r="C2173" s="53" t="s">
        <v>719</v>
      </c>
      <c r="D2173" s="248" t="s">
        <v>1297</v>
      </c>
      <c r="E2173" s="249"/>
      <c r="F2173" s="249"/>
      <c r="G2173" s="249"/>
      <c r="H2173" s="54">
        <f>SUM(H2174:H2204)</f>
        <v>0</v>
      </c>
      <c r="I2173" s="54">
        <f>SUM(I2174:I2204)</f>
        <v>0</v>
      </c>
      <c r="J2173" s="54">
        <f>H2173+I2173</f>
        <v>0</v>
      </c>
      <c r="K2173" s="47"/>
      <c r="L2173" s="54">
        <f>SUM(L2174:L2204)</f>
        <v>7.6480000000000034E-2</v>
      </c>
      <c r="O2173" s="54">
        <f>IF(P2173="PR",J2173,SUM(N2174:N2204))</f>
        <v>0</v>
      </c>
      <c r="P2173" s="47" t="s">
        <v>1602</v>
      </c>
      <c r="Q2173" s="54">
        <f>IF(P2173="HS",H2173,0)</f>
        <v>0</v>
      </c>
      <c r="R2173" s="54">
        <f>IF(P2173="HS",I2173-O2173,0)</f>
        <v>0</v>
      </c>
      <c r="S2173" s="54">
        <f>IF(P2173="PS",H2173,0)</f>
        <v>0</v>
      </c>
      <c r="T2173" s="54">
        <f>IF(P2173="PS",I2173-O2173,0)</f>
        <v>0</v>
      </c>
      <c r="U2173" s="54">
        <f>IF(P2173="MP",H2173,0)</f>
        <v>0</v>
      </c>
      <c r="V2173" s="54">
        <f>IF(P2173="MP",I2173-O2173,0)</f>
        <v>0</v>
      </c>
      <c r="W2173" s="54">
        <f>IF(P2173="OM",H2173,0)</f>
        <v>0</v>
      </c>
      <c r="X2173" s="47" t="s">
        <v>1184</v>
      </c>
      <c r="AH2173" s="54">
        <f>SUM(Y2174:Y2204)</f>
        <v>0</v>
      </c>
      <c r="AI2173" s="54">
        <f>SUM(Z2174:Z2204)</f>
        <v>0</v>
      </c>
      <c r="AJ2173" s="54">
        <f>SUM(AA2174:AA2204)</f>
        <v>0</v>
      </c>
    </row>
    <row r="2174" spans="1:42" x14ac:dyDescent="0.2">
      <c r="A2174" s="55" t="s">
        <v>1107</v>
      </c>
      <c r="B2174" s="55" t="s">
        <v>1184</v>
      </c>
      <c r="C2174" s="55" t="s">
        <v>1195</v>
      </c>
      <c r="D2174" s="55" t="s">
        <v>1702</v>
      </c>
      <c r="E2174" s="55" t="s">
        <v>1577</v>
      </c>
      <c r="F2174" s="56">
        <v>2</v>
      </c>
      <c r="G2174" s="56">
        <v>0</v>
      </c>
      <c r="H2174" s="56">
        <f>ROUND(F2174*AD2174,2)</f>
        <v>0</v>
      </c>
      <c r="I2174" s="56">
        <f>J2174-H2174</f>
        <v>0</v>
      </c>
      <c r="J2174" s="56">
        <f>ROUND(F2174*G2174,2)</f>
        <v>0</v>
      </c>
      <c r="K2174" s="56">
        <v>1.41E-3</v>
      </c>
      <c r="L2174" s="56">
        <f>F2174*K2174</f>
        <v>2.82E-3</v>
      </c>
      <c r="M2174" s="57" t="s">
        <v>7</v>
      </c>
      <c r="N2174" s="56">
        <f>IF(M2174="5",I2174,0)</f>
        <v>0</v>
      </c>
      <c r="Y2174" s="56">
        <f>IF(AC2174=0,J2174,0)</f>
        <v>0</v>
      </c>
      <c r="Z2174" s="56">
        <f>IF(AC2174=15,J2174,0)</f>
        <v>0</v>
      </c>
      <c r="AA2174" s="56">
        <f>IF(AC2174=21,J2174,0)</f>
        <v>0</v>
      </c>
      <c r="AC2174" s="58">
        <v>21</v>
      </c>
      <c r="AD2174" s="58">
        <f>G2174*0.538136882129278</f>
        <v>0</v>
      </c>
      <c r="AE2174" s="58">
        <f>G2174*(1-0.538136882129278)</f>
        <v>0</v>
      </c>
      <c r="AL2174" s="58">
        <f>F2174*AD2174</f>
        <v>0</v>
      </c>
      <c r="AM2174" s="58">
        <f>F2174*AE2174</f>
        <v>0</v>
      </c>
      <c r="AN2174" s="59" t="s">
        <v>1617</v>
      </c>
      <c r="AO2174" s="59" t="s">
        <v>1631</v>
      </c>
      <c r="AP2174" s="47" t="s">
        <v>1650</v>
      </c>
    </row>
    <row r="2175" spans="1:42" x14ac:dyDescent="0.2">
      <c r="D2175" s="60" t="s">
        <v>1380</v>
      </c>
      <c r="F2175" s="61">
        <v>2</v>
      </c>
    </row>
    <row r="2176" spans="1:42" x14ac:dyDescent="0.2">
      <c r="A2176" s="62" t="s">
        <v>1108</v>
      </c>
      <c r="B2176" s="62" t="s">
        <v>1184</v>
      </c>
      <c r="C2176" s="62" t="s">
        <v>1196</v>
      </c>
      <c r="D2176" s="237" t="s">
        <v>1716</v>
      </c>
      <c r="E2176" s="62" t="s">
        <v>1577</v>
      </c>
      <c r="F2176" s="63">
        <v>2</v>
      </c>
      <c r="G2176" s="63">
        <v>0</v>
      </c>
      <c r="H2176" s="63">
        <f>ROUND(F2176*AD2176,2)</f>
        <v>0</v>
      </c>
      <c r="I2176" s="63">
        <f>J2176-H2176</f>
        <v>0</v>
      </c>
      <c r="J2176" s="63">
        <f>ROUND(F2176*G2176,2)</f>
        <v>0</v>
      </c>
      <c r="K2176" s="63">
        <v>1.4E-2</v>
      </c>
      <c r="L2176" s="63">
        <f>F2176*K2176</f>
        <v>2.8000000000000001E-2</v>
      </c>
      <c r="M2176" s="64" t="s">
        <v>1598</v>
      </c>
      <c r="N2176" s="63">
        <f>IF(M2176="5",I2176,0)</f>
        <v>0</v>
      </c>
      <c r="Y2176" s="63">
        <f>IF(AC2176=0,J2176,0)</f>
        <v>0</v>
      </c>
      <c r="Z2176" s="63">
        <f>IF(AC2176=15,J2176,0)</f>
        <v>0</v>
      </c>
      <c r="AA2176" s="63">
        <f>IF(AC2176=21,J2176,0)</f>
        <v>0</v>
      </c>
      <c r="AC2176" s="58">
        <v>21</v>
      </c>
      <c r="AD2176" s="58">
        <f>G2176*1</f>
        <v>0</v>
      </c>
      <c r="AE2176" s="58">
        <f>G2176*(1-1)</f>
        <v>0</v>
      </c>
      <c r="AL2176" s="58">
        <f>F2176*AD2176</f>
        <v>0</v>
      </c>
      <c r="AM2176" s="58">
        <f>F2176*AE2176</f>
        <v>0</v>
      </c>
      <c r="AN2176" s="59" t="s">
        <v>1617</v>
      </c>
      <c r="AO2176" s="59" t="s">
        <v>1631</v>
      </c>
      <c r="AP2176" s="47" t="s">
        <v>1650</v>
      </c>
    </row>
    <row r="2177" spans="1:42" x14ac:dyDescent="0.2">
      <c r="D2177" s="60" t="s">
        <v>1296</v>
      </c>
      <c r="F2177" s="61">
        <v>1</v>
      </c>
    </row>
    <row r="2178" spans="1:42" x14ac:dyDescent="0.2">
      <c r="A2178" s="55" t="s">
        <v>1109</v>
      </c>
      <c r="B2178" s="55" t="s">
        <v>1184</v>
      </c>
      <c r="C2178" s="55" t="s">
        <v>1197</v>
      </c>
      <c r="D2178" s="55" t="s">
        <v>1298</v>
      </c>
      <c r="E2178" s="55" t="s">
        <v>1577</v>
      </c>
      <c r="F2178" s="56">
        <v>2</v>
      </c>
      <c r="G2178" s="56">
        <v>0</v>
      </c>
      <c r="H2178" s="56">
        <f>ROUND(F2178*AD2178,2)</f>
        <v>0</v>
      </c>
      <c r="I2178" s="56">
        <f>J2178-H2178</f>
        <v>0</v>
      </c>
      <c r="J2178" s="56">
        <f>ROUND(F2178*G2178,2)</f>
        <v>0</v>
      </c>
      <c r="K2178" s="56">
        <v>1.1999999999999999E-3</v>
      </c>
      <c r="L2178" s="56">
        <f>F2178*K2178</f>
        <v>2.3999999999999998E-3</v>
      </c>
      <c r="M2178" s="57" t="s">
        <v>7</v>
      </c>
      <c r="N2178" s="56">
        <f>IF(M2178="5",I2178,0)</f>
        <v>0</v>
      </c>
      <c r="Y2178" s="56">
        <f>IF(AC2178=0,J2178,0)</f>
        <v>0</v>
      </c>
      <c r="Z2178" s="56">
        <f>IF(AC2178=15,J2178,0)</f>
        <v>0</v>
      </c>
      <c r="AA2178" s="56">
        <f>IF(AC2178=21,J2178,0)</f>
        <v>0</v>
      </c>
      <c r="AC2178" s="58">
        <v>21</v>
      </c>
      <c r="AD2178" s="58">
        <f>G2178*0.50771855010661</f>
        <v>0</v>
      </c>
      <c r="AE2178" s="58">
        <f>G2178*(1-0.50771855010661)</f>
        <v>0</v>
      </c>
      <c r="AL2178" s="58">
        <f>F2178*AD2178</f>
        <v>0</v>
      </c>
      <c r="AM2178" s="58">
        <f>F2178*AE2178</f>
        <v>0</v>
      </c>
      <c r="AN2178" s="59" t="s">
        <v>1617</v>
      </c>
      <c r="AO2178" s="59" t="s">
        <v>1631</v>
      </c>
      <c r="AP2178" s="47" t="s">
        <v>1650</v>
      </c>
    </row>
    <row r="2179" spans="1:42" x14ac:dyDescent="0.2">
      <c r="D2179" s="60" t="s">
        <v>1380</v>
      </c>
      <c r="F2179" s="61">
        <v>2</v>
      </c>
    </row>
    <row r="2180" spans="1:42" x14ac:dyDescent="0.2">
      <c r="A2180" s="62" t="s">
        <v>1110</v>
      </c>
      <c r="B2180" s="62" t="s">
        <v>1184</v>
      </c>
      <c r="C2180" s="62" t="s">
        <v>1198</v>
      </c>
      <c r="D2180" s="238" t="s">
        <v>1717</v>
      </c>
      <c r="E2180" s="62" t="s">
        <v>1577</v>
      </c>
      <c r="F2180" s="63">
        <v>2</v>
      </c>
      <c r="G2180" s="63">
        <v>0</v>
      </c>
      <c r="H2180" s="63">
        <f>ROUND(F2180*AD2180,2)</f>
        <v>0</v>
      </c>
      <c r="I2180" s="63">
        <f>J2180-H2180</f>
        <v>0</v>
      </c>
      <c r="J2180" s="63">
        <f>ROUND(F2180*G2180,2)</f>
        <v>0</v>
      </c>
      <c r="K2180" s="63">
        <v>1.0499999999999999E-3</v>
      </c>
      <c r="L2180" s="63">
        <f>F2180*K2180</f>
        <v>2.0999999999999999E-3</v>
      </c>
      <c r="M2180" s="64" t="s">
        <v>1598</v>
      </c>
      <c r="N2180" s="63">
        <f>IF(M2180="5",I2180,0)</f>
        <v>0</v>
      </c>
      <c r="Y2180" s="63">
        <f>IF(AC2180=0,J2180,0)</f>
        <v>0</v>
      </c>
      <c r="Z2180" s="63">
        <f>IF(AC2180=15,J2180,0)</f>
        <v>0</v>
      </c>
      <c r="AA2180" s="63">
        <f>IF(AC2180=21,J2180,0)</f>
        <v>0</v>
      </c>
      <c r="AC2180" s="58">
        <v>21</v>
      </c>
      <c r="AD2180" s="58">
        <f>G2180*1</f>
        <v>0</v>
      </c>
      <c r="AE2180" s="58">
        <f>G2180*(1-1)</f>
        <v>0</v>
      </c>
      <c r="AL2180" s="58">
        <f>F2180*AD2180</f>
        <v>0</v>
      </c>
      <c r="AM2180" s="58">
        <f>F2180*AE2180</f>
        <v>0</v>
      </c>
      <c r="AN2180" s="59" t="s">
        <v>1617</v>
      </c>
      <c r="AO2180" s="59" t="s">
        <v>1631</v>
      </c>
      <c r="AP2180" s="47" t="s">
        <v>1650</v>
      </c>
    </row>
    <row r="2181" spans="1:42" x14ac:dyDescent="0.2">
      <c r="D2181" s="60" t="s">
        <v>1380</v>
      </c>
      <c r="F2181" s="61">
        <v>2</v>
      </c>
    </row>
    <row r="2182" spans="1:42" x14ac:dyDescent="0.2">
      <c r="A2182" s="62" t="s">
        <v>1111</v>
      </c>
      <c r="B2182" s="62" t="s">
        <v>1184</v>
      </c>
      <c r="C2182" s="62" t="s">
        <v>1199</v>
      </c>
      <c r="D2182" s="62" t="s">
        <v>1299</v>
      </c>
      <c r="E2182" s="62" t="s">
        <v>1577</v>
      </c>
      <c r="F2182" s="63">
        <v>2</v>
      </c>
      <c r="G2182" s="63">
        <v>0</v>
      </c>
      <c r="H2182" s="63">
        <f>ROUND(F2182*AD2182,2)</f>
        <v>0</v>
      </c>
      <c r="I2182" s="63">
        <f>J2182-H2182</f>
        <v>0</v>
      </c>
      <c r="J2182" s="63">
        <f>ROUND(F2182*G2182,2)</f>
        <v>0</v>
      </c>
      <c r="K2182" s="63">
        <v>7.3999999999999999E-4</v>
      </c>
      <c r="L2182" s="63">
        <f>F2182*K2182</f>
        <v>1.48E-3</v>
      </c>
      <c r="M2182" s="64" t="s">
        <v>1598</v>
      </c>
      <c r="N2182" s="63">
        <f>IF(M2182="5",I2182,0)</f>
        <v>0</v>
      </c>
      <c r="Y2182" s="63">
        <f>IF(AC2182=0,J2182,0)</f>
        <v>0</v>
      </c>
      <c r="Z2182" s="63">
        <f>IF(AC2182=15,J2182,0)</f>
        <v>0</v>
      </c>
      <c r="AA2182" s="63">
        <f>IF(AC2182=21,J2182,0)</f>
        <v>0</v>
      </c>
      <c r="AC2182" s="58">
        <v>21</v>
      </c>
      <c r="AD2182" s="58">
        <f>G2182*1</f>
        <v>0</v>
      </c>
      <c r="AE2182" s="58">
        <f>G2182*(1-1)</f>
        <v>0</v>
      </c>
      <c r="AL2182" s="58">
        <f>F2182*AD2182</f>
        <v>0</v>
      </c>
      <c r="AM2182" s="58">
        <f>F2182*AE2182</f>
        <v>0</v>
      </c>
      <c r="AN2182" s="59" t="s">
        <v>1617</v>
      </c>
      <c r="AO2182" s="59" t="s">
        <v>1631</v>
      </c>
      <c r="AP2182" s="47" t="s">
        <v>1650</v>
      </c>
    </row>
    <row r="2183" spans="1:42" x14ac:dyDescent="0.2">
      <c r="D2183" s="60" t="s">
        <v>1380</v>
      </c>
      <c r="F2183" s="61">
        <v>2</v>
      </c>
    </row>
    <row r="2184" spans="1:42" x14ac:dyDescent="0.2">
      <c r="A2184" s="55" t="s">
        <v>1112</v>
      </c>
      <c r="B2184" s="55" t="s">
        <v>1184</v>
      </c>
      <c r="C2184" s="55" t="s">
        <v>1209</v>
      </c>
      <c r="D2184" s="55" t="s">
        <v>1301</v>
      </c>
      <c r="E2184" s="55" t="s">
        <v>1575</v>
      </c>
      <c r="F2184" s="56">
        <v>1E-3</v>
      </c>
      <c r="G2184" s="56">
        <v>0</v>
      </c>
      <c r="H2184" s="56">
        <f>ROUND(F2184*AD2184,2)</f>
        <v>0</v>
      </c>
      <c r="I2184" s="56">
        <f>J2184-H2184</f>
        <v>0</v>
      </c>
      <c r="J2184" s="56">
        <f>ROUND(F2184*G2184,2)</f>
        <v>0</v>
      </c>
      <c r="K2184" s="56">
        <v>0</v>
      </c>
      <c r="L2184" s="56">
        <f>F2184*K2184</f>
        <v>0</v>
      </c>
      <c r="M2184" s="57" t="s">
        <v>11</v>
      </c>
      <c r="N2184" s="56">
        <f>IF(M2184="5",I2184,0)</f>
        <v>0</v>
      </c>
      <c r="Y2184" s="56">
        <f>IF(AC2184=0,J2184,0)</f>
        <v>0</v>
      </c>
      <c r="Z2184" s="56">
        <f>IF(AC2184=15,J2184,0)</f>
        <v>0</v>
      </c>
      <c r="AA2184" s="56">
        <f>IF(AC2184=21,J2184,0)</f>
        <v>0</v>
      </c>
      <c r="AC2184" s="58">
        <v>21</v>
      </c>
      <c r="AD2184" s="58">
        <f>G2184*0</f>
        <v>0</v>
      </c>
      <c r="AE2184" s="58">
        <f>G2184*(1-0)</f>
        <v>0</v>
      </c>
      <c r="AL2184" s="58">
        <f>F2184*AD2184</f>
        <v>0</v>
      </c>
      <c r="AM2184" s="58">
        <f>F2184*AE2184</f>
        <v>0</v>
      </c>
      <c r="AN2184" s="59" t="s">
        <v>1617</v>
      </c>
      <c r="AO2184" s="59" t="s">
        <v>1631</v>
      </c>
      <c r="AP2184" s="47" t="s">
        <v>1650</v>
      </c>
    </row>
    <row r="2185" spans="1:42" x14ac:dyDescent="0.2">
      <c r="A2185" s="55" t="s">
        <v>1113</v>
      </c>
      <c r="B2185" s="55" t="s">
        <v>1184</v>
      </c>
      <c r="C2185" s="55" t="s">
        <v>1200</v>
      </c>
      <c r="D2185" s="55" t="s">
        <v>1300</v>
      </c>
      <c r="E2185" s="55" t="s">
        <v>1578</v>
      </c>
      <c r="F2185" s="56">
        <v>1</v>
      </c>
      <c r="G2185" s="56">
        <v>0</v>
      </c>
      <c r="H2185" s="56">
        <f>ROUND(F2185*AD2185,2)</f>
        <v>0</v>
      </c>
      <c r="I2185" s="56">
        <f>J2185-H2185</f>
        <v>0</v>
      </c>
      <c r="J2185" s="56">
        <f>ROUND(F2185*G2185,2)</f>
        <v>0</v>
      </c>
      <c r="K2185" s="56">
        <v>4.0000000000000001E-3</v>
      </c>
      <c r="L2185" s="56">
        <f>F2185*K2185</f>
        <v>4.0000000000000001E-3</v>
      </c>
      <c r="M2185" s="57" t="s">
        <v>7</v>
      </c>
      <c r="N2185" s="56">
        <f>IF(M2185="5",I2185,0)</f>
        <v>0</v>
      </c>
      <c r="Y2185" s="56">
        <f>IF(AC2185=0,J2185,0)</f>
        <v>0</v>
      </c>
      <c r="Z2185" s="56">
        <f>IF(AC2185=15,J2185,0)</f>
        <v>0</v>
      </c>
      <c r="AA2185" s="56">
        <f>IF(AC2185=21,J2185,0)</f>
        <v>0</v>
      </c>
      <c r="AC2185" s="58">
        <v>21</v>
      </c>
      <c r="AD2185" s="58">
        <f>G2185*0.62904717853839</f>
        <v>0</v>
      </c>
      <c r="AE2185" s="58">
        <f>G2185*(1-0.62904717853839)</f>
        <v>0</v>
      </c>
      <c r="AL2185" s="58">
        <f>F2185*AD2185</f>
        <v>0</v>
      </c>
      <c r="AM2185" s="58">
        <f>F2185*AE2185</f>
        <v>0</v>
      </c>
      <c r="AN2185" s="59" t="s">
        <v>1617</v>
      </c>
      <c r="AO2185" s="59" t="s">
        <v>1631</v>
      </c>
      <c r="AP2185" s="47" t="s">
        <v>1650</v>
      </c>
    </row>
    <row r="2186" spans="1:42" x14ac:dyDescent="0.2">
      <c r="D2186" s="60" t="s">
        <v>1296</v>
      </c>
      <c r="F2186" s="61">
        <v>1</v>
      </c>
    </row>
    <row r="2187" spans="1:42" x14ac:dyDescent="0.2">
      <c r="A2187" s="62" t="s">
        <v>1114</v>
      </c>
      <c r="B2187" s="62" t="s">
        <v>1184</v>
      </c>
      <c r="C2187" s="62" t="s">
        <v>1202</v>
      </c>
      <c r="D2187" s="62" t="s">
        <v>1707</v>
      </c>
      <c r="E2187" s="62" t="s">
        <v>1577</v>
      </c>
      <c r="F2187" s="63">
        <v>1</v>
      </c>
      <c r="G2187" s="63">
        <v>0</v>
      </c>
      <c r="H2187" s="63">
        <f>ROUND(F2187*AD2187,2)</f>
        <v>0</v>
      </c>
      <c r="I2187" s="63">
        <f>J2187-H2187</f>
        <v>0</v>
      </c>
      <c r="J2187" s="63">
        <f>ROUND(F2187*G2187,2)</f>
        <v>0</v>
      </c>
      <c r="K2187" s="63">
        <v>1E-3</v>
      </c>
      <c r="L2187" s="63">
        <f>F2187*K2187</f>
        <v>1E-3</v>
      </c>
      <c r="M2187" s="64" t="s">
        <v>1598</v>
      </c>
      <c r="N2187" s="63">
        <f>IF(M2187="5",I2187,0)</f>
        <v>0</v>
      </c>
      <c r="Y2187" s="63">
        <f>IF(AC2187=0,J2187,0)</f>
        <v>0</v>
      </c>
      <c r="Z2187" s="63">
        <f>IF(AC2187=15,J2187,0)</f>
        <v>0</v>
      </c>
      <c r="AA2187" s="63">
        <f>IF(AC2187=21,J2187,0)</f>
        <v>0</v>
      </c>
      <c r="AC2187" s="58">
        <v>21</v>
      </c>
      <c r="AD2187" s="58">
        <f>G2187*1</f>
        <v>0</v>
      </c>
      <c r="AE2187" s="58">
        <f>G2187*(1-1)</f>
        <v>0</v>
      </c>
      <c r="AL2187" s="58">
        <f>F2187*AD2187</f>
        <v>0</v>
      </c>
      <c r="AM2187" s="58">
        <f>F2187*AE2187</f>
        <v>0</v>
      </c>
      <c r="AN2187" s="59" t="s">
        <v>1617</v>
      </c>
      <c r="AO2187" s="59" t="s">
        <v>1631</v>
      </c>
      <c r="AP2187" s="47" t="s">
        <v>1650</v>
      </c>
    </row>
    <row r="2188" spans="1:42" x14ac:dyDescent="0.2">
      <c r="A2188" s="62" t="s">
        <v>1115</v>
      </c>
      <c r="B2188" s="62" t="s">
        <v>1184</v>
      </c>
      <c r="C2188" s="62" t="s">
        <v>1201</v>
      </c>
      <c r="D2188" s="239" t="s">
        <v>1718</v>
      </c>
      <c r="E2188" s="62" t="s">
        <v>1577</v>
      </c>
      <c r="F2188" s="63">
        <v>1</v>
      </c>
      <c r="G2188" s="63">
        <v>0</v>
      </c>
      <c r="H2188" s="63">
        <f>ROUND(F2188*AD2188,2)</f>
        <v>0</v>
      </c>
      <c r="I2188" s="63">
        <f>J2188-H2188</f>
        <v>0</v>
      </c>
      <c r="J2188" s="63">
        <f>ROUND(F2188*G2188,2)</f>
        <v>0</v>
      </c>
      <c r="K2188" s="63">
        <v>1.4500000000000001E-2</v>
      </c>
      <c r="L2188" s="63">
        <f>F2188*K2188</f>
        <v>1.4500000000000001E-2</v>
      </c>
      <c r="M2188" s="64" t="s">
        <v>1598</v>
      </c>
      <c r="N2188" s="63">
        <f>IF(M2188="5",I2188,0)</f>
        <v>0</v>
      </c>
      <c r="Y2188" s="63">
        <f>IF(AC2188=0,J2188,0)</f>
        <v>0</v>
      </c>
      <c r="Z2188" s="63">
        <f>IF(AC2188=15,J2188,0)</f>
        <v>0</v>
      </c>
      <c r="AA2188" s="63">
        <f>IF(AC2188=21,J2188,0)</f>
        <v>0</v>
      </c>
      <c r="AC2188" s="58">
        <v>21</v>
      </c>
      <c r="AD2188" s="58">
        <f>G2188*1</f>
        <v>0</v>
      </c>
      <c r="AE2188" s="58">
        <f>G2188*(1-1)</f>
        <v>0</v>
      </c>
      <c r="AL2188" s="58">
        <f>F2188*AD2188</f>
        <v>0</v>
      </c>
      <c r="AM2188" s="58">
        <f>F2188*AE2188</f>
        <v>0</v>
      </c>
      <c r="AN2188" s="59" t="s">
        <v>1617</v>
      </c>
      <c r="AO2188" s="59" t="s">
        <v>1631</v>
      </c>
      <c r="AP2188" s="47" t="s">
        <v>1650</v>
      </c>
    </row>
    <row r="2189" spans="1:42" x14ac:dyDescent="0.2">
      <c r="D2189" s="60" t="s">
        <v>1296</v>
      </c>
      <c r="F2189" s="61">
        <v>1</v>
      </c>
    </row>
    <row r="2190" spans="1:42" x14ac:dyDescent="0.2">
      <c r="A2190" s="55" t="s">
        <v>1116</v>
      </c>
      <c r="B2190" s="55" t="s">
        <v>1184</v>
      </c>
      <c r="C2190" s="55" t="s">
        <v>1262</v>
      </c>
      <c r="D2190" s="55" t="s">
        <v>1381</v>
      </c>
      <c r="E2190" s="55" t="s">
        <v>1578</v>
      </c>
      <c r="F2190" s="56">
        <v>1</v>
      </c>
      <c r="G2190" s="56">
        <v>0</v>
      </c>
      <c r="H2190" s="56">
        <f>ROUND(F2190*AD2190,2)</f>
        <v>0</v>
      </c>
      <c r="I2190" s="56">
        <f>J2190-H2190</f>
        <v>0</v>
      </c>
      <c r="J2190" s="56">
        <f>ROUND(F2190*G2190,2)</f>
        <v>0</v>
      </c>
      <c r="K2190" s="56">
        <v>1.7000000000000001E-4</v>
      </c>
      <c r="L2190" s="56">
        <f>F2190*K2190</f>
        <v>1.7000000000000001E-4</v>
      </c>
      <c r="M2190" s="57" t="s">
        <v>7</v>
      </c>
      <c r="N2190" s="56">
        <f>IF(M2190="5",I2190,0)</f>
        <v>0</v>
      </c>
      <c r="Y2190" s="56">
        <f>IF(AC2190=0,J2190,0)</f>
        <v>0</v>
      </c>
      <c r="Z2190" s="56">
        <f>IF(AC2190=15,J2190,0)</f>
        <v>0</v>
      </c>
      <c r="AA2190" s="56">
        <f>IF(AC2190=21,J2190,0)</f>
        <v>0</v>
      </c>
      <c r="AC2190" s="58">
        <v>21</v>
      </c>
      <c r="AD2190" s="58">
        <f>G2190*0.503959731543624</f>
        <v>0</v>
      </c>
      <c r="AE2190" s="58">
        <f>G2190*(1-0.503959731543624)</f>
        <v>0</v>
      </c>
      <c r="AL2190" s="58">
        <f>F2190*AD2190</f>
        <v>0</v>
      </c>
      <c r="AM2190" s="58">
        <f>F2190*AE2190</f>
        <v>0</v>
      </c>
      <c r="AN2190" s="59" t="s">
        <v>1617</v>
      </c>
      <c r="AO2190" s="59" t="s">
        <v>1631</v>
      </c>
      <c r="AP2190" s="47" t="s">
        <v>1650</v>
      </c>
    </row>
    <row r="2191" spans="1:42" x14ac:dyDescent="0.2">
      <c r="D2191" s="60" t="s">
        <v>1296</v>
      </c>
      <c r="F2191" s="61">
        <v>1</v>
      </c>
    </row>
    <row r="2192" spans="1:42" x14ac:dyDescent="0.2">
      <c r="A2192" s="55" t="s">
        <v>1117</v>
      </c>
      <c r="B2192" s="55" t="s">
        <v>1184</v>
      </c>
      <c r="C2192" s="55" t="s">
        <v>1263</v>
      </c>
      <c r="D2192" s="240" t="s">
        <v>1719</v>
      </c>
      <c r="E2192" s="55" t="s">
        <v>1579</v>
      </c>
      <c r="F2192" s="56">
        <v>1.2</v>
      </c>
      <c r="G2192" s="56">
        <v>0</v>
      </c>
      <c r="H2192" s="56">
        <f>ROUND(F2192*AD2192,2)</f>
        <v>0</v>
      </c>
      <c r="I2192" s="56">
        <f>J2192-H2192</f>
        <v>0</v>
      </c>
      <c r="J2192" s="56">
        <f>ROUND(F2192*G2192,2)</f>
        <v>0</v>
      </c>
      <c r="K2192" s="56">
        <v>8.9999999999999993E-3</v>
      </c>
      <c r="L2192" s="56">
        <f>F2192*K2192</f>
        <v>1.0799999999999999E-2</v>
      </c>
      <c r="M2192" s="57" t="s">
        <v>7</v>
      </c>
      <c r="N2192" s="56">
        <f>IF(M2192="5",I2192,0)</f>
        <v>0</v>
      </c>
      <c r="Y2192" s="56">
        <f>IF(AC2192=0,J2192,0)</f>
        <v>0</v>
      </c>
      <c r="Z2192" s="56">
        <f>IF(AC2192=15,J2192,0)</f>
        <v>0</v>
      </c>
      <c r="AA2192" s="56">
        <f>IF(AC2192=21,J2192,0)</f>
        <v>0</v>
      </c>
      <c r="AC2192" s="58">
        <v>21</v>
      </c>
      <c r="AD2192" s="58">
        <f>G2192*1</f>
        <v>0</v>
      </c>
      <c r="AE2192" s="58">
        <f>G2192*(1-1)</f>
        <v>0</v>
      </c>
      <c r="AL2192" s="58">
        <f>F2192*AD2192</f>
        <v>0</v>
      </c>
      <c r="AM2192" s="58">
        <f>F2192*AE2192</f>
        <v>0</v>
      </c>
      <c r="AN2192" s="59" t="s">
        <v>1617</v>
      </c>
      <c r="AO2192" s="59" t="s">
        <v>1631</v>
      </c>
      <c r="AP2192" s="47" t="s">
        <v>1650</v>
      </c>
    </row>
    <row r="2193" spans="1:42" x14ac:dyDescent="0.2">
      <c r="D2193" s="60" t="s">
        <v>1382</v>
      </c>
      <c r="F2193" s="61">
        <v>1.2</v>
      </c>
    </row>
    <row r="2194" spans="1:42" x14ac:dyDescent="0.2">
      <c r="A2194" s="55" t="s">
        <v>1118</v>
      </c>
      <c r="B2194" s="55" t="s">
        <v>1184</v>
      </c>
      <c r="C2194" s="55" t="s">
        <v>1264</v>
      </c>
      <c r="D2194" s="55" t="s">
        <v>1704</v>
      </c>
      <c r="E2194" s="55" t="s">
        <v>1577</v>
      </c>
      <c r="F2194" s="56">
        <v>1</v>
      </c>
      <c r="G2194" s="56">
        <v>0</v>
      </c>
      <c r="H2194" s="56">
        <f>ROUND(F2194*AD2194,2)</f>
        <v>0</v>
      </c>
      <c r="I2194" s="56">
        <f>J2194-H2194</f>
        <v>0</v>
      </c>
      <c r="J2194" s="56">
        <f>ROUND(F2194*G2194,2)</f>
        <v>0</v>
      </c>
      <c r="K2194" s="56">
        <v>7.0000000000000001E-3</v>
      </c>
      <c r="L2194" s="56">
        <f>F2194*K2194</f>
        <v>7.0000000000000001E-3</v>
      </c>
      <c r="M2194" s="57" t="s">
        <v>7</v>
      </c>
      <c r="N2194" s="56">
        <f>IF(M2194="5",I2194,0)</f>
        <v>0</v>
      </c>
      <c r="Y2194" s="56">
        <f>IF(AC2194=0,J2194,0)</f>
        <v>0</v>
      </c>
      <c r="Z2194" s="56">
        <f>IF(AC2194=15,J2194,0)</f>
        <v>0</v>
      </c>
      <c r="AA2194" s="56">
        <f>IF(AC2194=21,J2194,0)</f>
        <v>0</v>
      </c>
      <c r="AC2194" s="58">
        <v>21</v>
      </c>
      <c r="AD2194" s="58">
        <f>G2194*1</f>
        <v>0</v>
      </c>
      <c r="AE2194" s="58">
        <f>G2194*(1-1)</f>
        <v>0</v>
      </c>
      <c r="AL2194" s="58">
        <f>F2194*AD2194</f>
        <v>0</v>
      </c>
      <c r="AM2194" s="58">
        <f>F2194*AE2194</f>
        <v>0</v>
      </c>
      <c r="AN2194" s="59" t="s">
        <v>1617</v>
      </c>
      <c r="AO2194" s="59" t="s">
        <v>1631</v>
      </c>
      <c r="AP2194" s="47" t="s">
        <v>1650</v>
      </c>
    </row>
    <row r="2195" spans="1:42" x14ac:dyDescent="0.2">
      <c r="D2195" s="60" t="s">
        <v>1296</v>
      </c>
      <c r="F2195" s="61">
        <v>1</v>
      </c>
    </row>
    <row r="2196" spans="1:42" x14ac:dyDescent="0.2">
      <c r="A2196" s="55" t="s">
        <v>1119</v>
      </c>
      <c r="B2196" s="55" t="s">
        <v>1184</v>
      </c>
      <c r="C2196" s="55" t="s">
        <v>1266</v>
      </c>
      <c r="D2196" s="242" t="s">
        <v>1721</v>
      </c>
      <c r="E2196" s="55" t="s">
        <v>1577</v>
      </c>
      <c r="F2196" s="56">
        <v>1</v>
      </c>
      <c r="G2196" s="56">
        <v>0</v>
      </c>
      <c r="H2196" s="56">
        <f>ROUND(F2196*AD2196,2)</f>
        <v>0</v>
      </c>
      <c r="I2196" s="56">
        <f>J2196-H2196</f>
        <v>0</v>
      </c>
      <c r="J2196" s="56">
        <f>ROUND(F2196*G2196,2)</f>
        <v>0</v>
      </c>
      <c r="K2196" s="56">
        <v>1.1000000000000001E-3</v>
      </c>
      <c r="L2196" s="56">
        <f>F2196*K2196</f>
        <v>1.1000000000000001E-3</v>
      </c>
      <c r="M2196" s="57" t="s">
        <v>7</v>
      </c>
      <c r="N2196" s="56">
        <f>IF(M2196="5",I2196,0)</f>
        <v>0</v>
      </c>
      <c r="Y2196" s="56">
        <f>IF(AC2196=0,J2196,0)</f>
        <v>0</v>
      </c>
      <c r="Z2196" s="56">
        <f>IF(AC2196=15,J2196,0)</f>
        <v>0</v>
      </c>
      <c r="AA2196" s="56">
        <f>IF(AC2196=21,J2196,0)</f>
        <v>0</v>
      </c>
      <c r="AC2196" s="58">
        <v>21</v>
      </c>
      <c r="AD2196" s="58">
        <f>G2196*1</f>
        <v>0</v>
      </c>
      <c r="AE2196" s="58">
        <f>G2196*(1-1)</f>
        <v>0</v>
      </c>
      <c r="AL2196" s="58">
        <f>F2196*AD2196</f>
        <v>0</v>
      </c>
      <c r="AM2196" s="58">
        <f>F2196*AE2196</f>
        <v>0</v>
      </c>
      <c r="AN2196" s="59" t="s">
        <v>1617</v>
      </c>
      <c r="AO2196" s="59" t="s">
        <v>1631</v>
      </c>
      <c r="AP2196" s="47" t="s">
        <v>1650</v>
      </c>
    </row>
    <row r="2197" spans="1:42" x14ac:dyDescent="0.2">
      <c r="D2197" s="60" t="s">
        <v>1296</v>
      </c>
      <c r="F2197" s="61">
        <v>1</v>
      </c>
    </row>
    <row r="2198" spans="1:42" x14ac:dyDescent="0.2">
      <c r="A2198" s="55" t="s">
        <v>1120</v>
      </c>
      <c r="B2198" s="55" t="s">
        <v>1184</v>
      </c>
      <c r="C2198" s="55" t="s">
        <v>1265</v>
      </c>
      <c r="D2198" s="241" t="s">
        <v>1720</v>
      </c>
      <c r="E2198" s="55" t="s">
        <v>1577</v>
      </c>
      <c r="F2198" s="56">
        <v>1</v>
      </c>
      <c r="G2198" s="56">
        <v>0</v>
      </c>
      <c r="H2198" s="56">
        <f>ROUND(F2198*AD2198,2)</f>
        <v>0</v>
      </c>
      <c r="I2198" s="56">
        <f>J2198-H2198</f>
        <v>0</v>
      </c>
      <c r="J2198" s="56">
        <f>ROUND(F2198*G2198,2)</f>
        <v>0</v>
      </c>
      <c r="K2198" s="56">
        <v>2.7999999999999998E-4</v>
      </c>
      <c r="L2198" s="56">
        <f>F2198*K2198</f>
        <v>2.7999999999999998E-4</v>
      </c>
      <c r="M2198" s="57" t="s">
        <v>7</v>
      </c>
      <c r="N2198" s="56">
        <f>IF(M2198="5",I2198,0)</f>
        <v>0</v>
      </c>
      <c r="Y2198" s="56">
        <f>IF(AC2198=0,J2198,0)</f>
        <v>0</v>
      </c>
      <c r="Z2198" s="56">
        <f>IF(AC2198=15,J2198,0)</f>
        <v>0</v>
      </c>
      <c r="AA2198" s="56">
        <f>IF(AC2198=21,J2198,0)</f>
        <v>0</v>
      </c>
      <c r="AC2198" s="58">
        <v>21</v>
      </c>
      <c r="AD2198" s="58">
        <f>G2198*1</f>
        <v>0</v>
      </c>
      <c r="AE2198" s="58">
        <f>G2198*(1-1)</f>
        <v>0</v>
      </c>
      <c r="AL2198" s="58">
        <f>F2198*AD2198</f>
        <v>0</v>
      </c>
      <c r="AM2198" s="58">
        <f>F2198*AE2198</f>
        <v>0</v>
      </c>
      <c r="AN2198" s="59" t="s">
        <v>1617</v>
      </c>
      <c r="AO2198" s="59" t="s">
        <v>1631</v>
      </c>
      <c r="AP2198" s="47" t="s">
        <v>1650</v>
      </c>
    </row>
    <row r="2199" spans="1:42" x14ac:dyDescent="0.2">
      <c r="D2199" s="60" t="s">
        <v>1296</v>
      </c>
      <c r="F2199" s="61">
        <v>1</v>
      </c>
    </row>
    <row r="2200" spans="1:42" x14ac:dyDescent="0.2">
      <c r="A2200" s="55" t="s">
        <v>1121</v>
      </c>
      <c r="B2200" s="55" t="s">
        <v>1184</v>
      </c>
      <c r="C2200" s="55" t="s">
        <v>1267</v>
      </c>
      <c r="D2200" s="55" t="s">
        <v>1383</v>
      </c>
      <c r="E2200" s="55" t="s">
        <v>1577</v>
      </c>
      <c r="F2200" s="56">
        <v>1</v>
      </c>
      <c r="G2200" s="56">
        <v>0</v>
      </c>
      <c r="H2200" s="56">
        <f>ROUND(F2200*AD2200,2)</f>
        <v>0</v>
      </c>
      <c r="I2200" s="56">
        <f>J2200-H2200</f>
        <v>0</v>
      </c>
      <c r="J2200" s="56">
        <f>ROUND(F2200*G2200,2)</f>
        <v>0</v>
      </c>
      <c r="K2200" s="56">
        <v>1.2999999999999999E-4</v>
      </c>
      <c r="L2200" s="56">
        <f>F2200*K2200</f>
        <v>1.2999999999999999E-4</v>
      </c>
      <c r="M2200" s="57" t="s">
        <v>7</v>
      </c>
      <c r="N2200" s="56">
        <f>IF(M2200="5",I2200,0)</f>
        <v>0</v>
      </c>
      <c r="Y2200" s="56">
        <f>IF(AC2200=0,J2200,0)</f>
        <v>0</v>
      </c>
      <c r="Z2200" s="56">
        <f>IF(AC2200=15,J2200,0)</f>
        <v>0</v>
      </c>
      <c r="AA2200" s="56">
        <f>IF(AC2200=21,J2200,0)</f>
        <v>0</v>
      </c>
      <c r="AC2200" s="58">
        <v>21</v>
      </c>
      <c r="AD2200" s="58">
        <f>G2200*0.234411764705882</f>
        <v>0</v>
      </c>
      <c r="AE2200" s="58">
        <f>G2200*(1-0.234411764705882)</f>
        <v>0</v>
      </c>
      <c r="AL2200" s="58">
        <f>F2200*AD2200</f>
        <v>0</v>
      </c>
      <c r="AM2200" s="58">
        <f>F2200*AE2200</f>
        <v>0</v>
      </c>
      <c r="AN2200" s="59" t="s">
        <v>1617</v>
      </c>
      <c r="AO2200" s="59" t="s">
        <v>1631</v>
      </c>
      <c r="AP2200" s="47" t="s">
        <v>1650</v>
      </c>
    </row>
    <row r="2201" spans="1:42" x14ac:dyDescent="0.2">
      <c r="D2201" s="60" t="s">
        <v>1296</v>
      </c>
      <c r="F2201" s="61">
        <v>1</v>
      </c>
    </row>
    <row r="2202" spans="1:42" x14ac:dyDescent="0.2">
      <c r="A2202" s="55" t="s">
        <v>1122</v>
      </c>
      <c r="B2202" s="55" t="s">
        <v>1184</v>
      </c>
      <c r="C2202" s="55" t="s">
        <v>1268</v>
      </c>
      <c r="D2202" s="243" t="s">
        <v>1722</v>
      </c>
      <c r="E2202" s="55" t="s">
        <v>1577</v>
      </c>
      <c r="F2202" s="56">
        <v>1</v>
      </c>
      <c r="G2202" s="56">
        <v>0</v>
      </c>
      <c r="H2202" s="56">
        <f>ROUND(F2202*AD2202,2)</f>
        <v>0</v>
      </c>
      <c r="I2202" s="56">
        <f>J2202-H2202</f>
        <v>0</v>
      </c>
      <c r="J2202" s="56">
        <f>ROUND(F2202*G2202,2)</f>
        <v>0</v>
      </c>
      <c r="K2202" s="56">
        <v>6.9999999999999999E-4</v>
      </c>
      <c r="L2202" s="56">
        <f>F2202*K2202</f>
        <v>6.9999999999999999E-4</v>
      </c>
      <c r="M2202" s="57" t="s">
        <v>7</v>
      </c>
      <c r="N2202" s="56">
        <f>IF(M2202="5",I2202,0)</f>
        <v>0</v>
      </c>
      <c r="Y2202" s="56">
        <f>IF(AC2202=0,J2202,0)</f>
        <v>0</v>
      </c>
      <c r="Z2202" s="56">
        <f>IF(AC2202=15,J2202,0)</f>
        <v>0</v>
      </c>
      <c r="AA2202" s="56">
        <f>IF(AC2202=21,J2202,0)</f>
        <v>0</v>
      </c>
      <c r="AC2202" s="58">
        <v>21</v>
      </c>
      <c r="AD2202" s="58">
        <f>G2202*1</f>
        <v>0</v>
      </c>
      <c r="AE2202" s="58">
        <f>G2202*(1-1)</f>
        <v>0</v>
      </c>
      <c r="AL2202" s="58">
        <f>F2202*AD2202</f>
        <v>0</v>
      </c>
      <c r="AM2202" s="58">
        <f>F2202*AE2202</f>
        <v>0</v>
      </c>
      <c r="AN2202" s="59" t="s">
        <v>1617</v>
      </c>
      <c r="AO2202" s="59" t="s">
        <v>1631</v>
      </c>
      <c r="AP2202" s="47" t="s">
        <v>1650</v>
      </c>
    </row>
    <row r="2203" spans="1:42" x14ac:dyDescent="0.2">
      <c r="D2203" s="60" t="s">
        <v>1296</v>
      </c>
      <c r="F2203" s="61">
        <v>1</v>
      </c>
    </row>
    <row r="2204" spans="1:42" x14ac:dyDescent="0.2">
      <c r="A2204" s="55" t="s">
        <v>1123</v>
      </c>
      <c r="B2204" s="55" t="s">
        <v>1184</v>
      </c>
      <c r="C2204" s="55" t="s">
        <v>1209</v>
      </c>
      <c r="D2204" s="55" t="s">
        <v>1301</v>
      </c>
      <c r="E2204" s="55" t="s">
        <v>1575</v>
      </c>
      <c r="F2204" s="56">
        <v>7.0000000000000007E-2</v>
      </c>
      <c r="G2204" s="56">
        <v>0</v>
      </c>
      <c r="H2204" s="56">
        <f>ROUND(F2204*AD2204,2)</f>
        <v>0</v>
      </c>
      <c r="I2204" s="56">
        <f>J2204-H2204</f>
        <v>0</v>
      </c>
      <c r="J2204" s="56">
        <f>ROUND(F2204*G2204,2)</f>
        <v>0</v>
      </c>
      <c r="K2204" s="56">
        <v>0</v>
      </c>
      <c r="L2204" s="56">
        <f>F2204*K2204</f>
        <v>0</v>
      </c>
      <c r="M2204" s="57" t="s">
        <v>11</v>
      </c>
      <c r="N2204" s="56">
        <f>IF(M2204="5",I2204,0)</f>
        <v>0</v>
      </c>
      <c r="Y2204" s="56">
        <f>IF(AC2204=0,J2204,0)</f>
        <v>0</v>
      </c>
      <c r="Z2204" s="56">
        <f>IF(AC2204=15,J2204,0)</f>
        <v>0</v>
      </c>
      <c r="AA2204" s="56">
        <f>IF(AC2204=21,J2204,0)</f>
        <v>0</v>
      </c>
      <c r="AC2204" s="58">
        <v>21</v>
      </c>
      <c r="AD2204" s="58">
        <f>G2204*0</f>
        <v>0</v>
      </c>
      <c r="AE2204" s="58">
        <f>G2204*(1-0)</f>
        <v>0</v>
      </c>
      <c r="AL2204" s="58">
        <f>F2204*AD2204</f>
        <v>0</v>
      </c>
      <c r="AM2204" s="58">
        <f>F2204*AE2204</f>
        <v>0</v>
      </c>
      <c r="AN2204" s="59" t="s">
        <v>1617</v>
      </c>
      <c r="AO2204" s="59" t="s">
        <v>1631</v>
      </c>
      <c r="AP2204" s="47" t="s">
        <v>1650</v>
      </c>
    </row>
    <row r="2205" spans="1:42" x14ac:dyDescent="0.2">
      <c r="D2205" s="60" t="s">
        <v>1567</v>
      </c>
      <c r="F2205" s="61">
        <v>7.0000000000000007E-2</v>
      </c>
    </row>
    <row r="2206" spans="1:42" x14ac:dyDescent="0.2">
      <c r="A2206" s="52"/>
      <c r="B2206" s="53" t="s">
        <v>1184</v>
      </c>
      <c r="C2206" s="53" t="s">
        <v>765</v>
      </c>
      <c r="D2206" s="248" t="s">
        <v>1304</v>
      </c>
      <c r="E2206" s="249"/>
      <c r="F2206" s="249"/>
      <c r="G2206" s="249"/>
      <c r="H2206" s="54">
        <f>SUM(H2207:H2214)</f>
        <v>0</v>
      </c>
      <c r="I2206" s="54">
        <f>SUM(I2207:I2214)</f>
        <v>0</v>
      </c>
      <c r="J2206" s="54">
        <f>H2206+I2206</f>
        <v>0</v>
      </c>
      <c r="K2206" s="47"/>
      <c r="L2206" s="54">
        <f>SUM(L2207:L2214)</f>
        <v>0.11414299999999999</v>
      </c>
      <c r="O2206" s="54">
        <f>IF(P2206="PR",J2206,SUM(N2207:N2214))</f>
        <v>0</v>
      </c>
      <c r="P2206" s="47" t="s">
        <v>1602</v>
      </c>
      <c r="Q2206" s="54">
        <f>IF(P2206="HS",H2206,0)</f>
        <v>0</v>
      </c>
      <c r="R2206" s="54">
        <f>IF(P2206="HS",I2206-O2206,0)</f>
        <v>0</v>
      </c>
      <c r="S2206" s="54">
        <f>IF(P2206="PS",H2206,0)</f>
        <v>0</v>
      </c>
      <c r="T2206" s="54">
        <f>IF(P2206="PS",I2206-O2206,0)</f>
        <v>0</v>
      </c>
      <c r="U2206" s="54">
        <f>IF(P2206="MP",H2206,0)</f>
        <v>0</v>
      </c>
      <c r="V2206" s="54">
        <f>IF(P2206="MP",I2206-O2206,0)</f>
        <v>0</v>
      </c>
      <c r="W2206" s="54">
        <f>IF(P2206="OM",H2206,0)</f>
        <v>0</v>
      </c>
      <c r="X2206" s="47" t="s">
        <v>1184</v>
      </c>
      <c r="AH2206" s="54">
        <f>SUM(Y2207:Y2214)</f>
        <v>0</v>
      </c>
      <c r="AI2206" s="54">
        <f>SUM(Z2207:Z2214)</f>
        <v>0</v>
      </c>
      <c r="AJ2206" s="54">
        <f>SUM(AA2207:AA2214)</f>
        <v>0</v>
      </c>
    </row>
    <row r="2207" spans="1:42" x14ac:dyDescent="0.2">
      <c r="A2207" s="55" t="s">
        <v>1124</v>
      </c>
      <c r="B2207" s="55" t="s">
        <v>1184</v>
      </c>
      <c r="C2207" s="55" t="s">
        <v>1210</v>
      </c>
      <c r="D2207" s="244" t="s">
        <v>1723</v>
      </c>
      <c r="E2207" s="55" t="s">
        <v>1574</v>
      </c>
      <c r="F2207" s="56">
        <v>5.41</v>
      </c>
      <c r="G2207" s="56">
        <v>0</v>
      </c>
      <c r="H2207" s="56">
        <f>ROUND(F2207*AD2207,2)</f>
        <v>0</v>
      </c>
      <c r="I2207" s="56">
        <f>J2207-H2207</f>
        <v>0</v>
      </c>
      <c r="J2207" s="56">
        <f>ROUND(F2207*G2207,2)</f>
        <v>0</v>
      </c>
      <c r="K2207" s="56">
        <v>3.5000000000000001E-3</v>
      </c>
      <c r="L2207" s="56">
        <f>F2207*K2207</f>
        <v>1.8935E-2</v>
      </c>
      <c r="M2207" s="57" t="s">
        <v>7</v>
      </c>
      <c r="N2207" s="56">
        <f>IF(M2207="5",I2207,0)</f>
        <v>0</v>
      </c>
      <c r="Y2207" s="56">
        <f>IF(AC2207=0,J2207,0)</f>
        <v>0</v>
      </c>
      <c r="Z2207" s="56">
        <f>IF(AC2207=15,J2207,0)</f>
        <v>0</v>
      </c>
      <c r="AA2207" s="56">
        <f>IF(AC2207=21,J2207,0)</f>
        <v>0</v>
      </c>
      <c r="AC2207" s="58">
        <v>21</v>
      </c>
      <c r="AD2207" s="58">
        <f>G2207*0.372054263565891</f>
        <v>0</v>
      </c>
      <c r="AE2207" s="58">
        <f>G2207*(1-0.372054263565891)</f>
        <v>0</v>
      </c>
      <c r="AL2207" s="58">
        <f>F2207*AD2207</f>
        <v>0</v>
      </c>
      <c r="AM2207" s="58">
        <f>F2207*AE2207</f>
        <v>0</v>
      </c>
      <c r="AN2207" s="59" t="s">
        <v>1618</v>
      </c>
      <c r="AO2207" s="59" t="s">
        <v>1632</v>
      </c>
      <c r="AP2207" s="47" t="s">
        <v>1650</v>
      </c>
    </row>
    <row r="2208" spans="1:42" x14ac:dyDescent="0.2">
      <c r="D2208" s="60" t="s">
        <v>1549</v>
      </c>
      <c r="F2208" s="61">
        <v>1.33</v>
      </c>
    </row>
    <row r="2209" spans="1:42" x14ac:dyDescent="0.2">
      <c r="D2209" s="60" t="s">
        <v>1550</v>
      </c>
      <c r="F2209" s="61">
        <v>4.08</v>
      </c>
    </row>
    <row r="2210" spans="1:42" x14ac:dyDescent="0.2">
      <c r="A2210" s="55" t="s">
        <v>1125</v>
      </c>
      <c r="B2210" s="55" t="s">
        <v>1184</v>
      </c>
      <c r="C2210" s="55" t="s">
        <v>1211</v>
      </c>
      <c r="D2210" s="55" t="s">
        <v>1306</v>
      </c>
      <c r="E2210" s="55" t="s">
        <v>1574</v>
      </c>
      <c r="F2210" s="56">
        <v>5.41</v>
      </c>
      <c r="G2210" s="56">
        <v>0</v>
      </c>
      <c r="H2210" s="56">
        <f>ROUND(F2210*AD2210,2)</f>
        <v>0</v>
      </c>
      <c r="I2210" s="56">
        <f>J2210-H2210</f>
        <v>0</v>
      </c>
      <c r="J2210" s="56">
        <f>ROUND(F2210*G2210,2)</f>
        <v>0</v>
      </c>
      <c r="K2210" s="56">
        <v>8.0000000000000004E-4</v>
      </c>
      <c r="L2210" s="56">
        <f>F2210*K2210</f>
        <v>4.3280000000000002E-3</v>
      </c>
      <c r="M2210" s="57" t="s">
        <v>7</v>
      </c>
      <c r="N2210" s="56">
        <f>IF(M2210="5",I2210,0)</f>
        <v>0</v>
      </c>
      <c r="Y2210" s="56">
        <f>IF(AC2210=0,J2210,0)</f>
        <v>0</v>
      </c>
      <c r="Z2210" s="56">
        <f>IF(AC2210=15,J2210,0)</f>
        <v>0</v>
      </c>
      <c r="AA2210" s="56">
        <f>IF(AC2210=21,J2210,0)</f>
        <v>0</v>
      </c>
      <c r="AC2210" s="58">
        <v>21</v>
      </c>
      <c r="AD2210" s="58">
        <f>G2210*1</f>
        <v>0</v>
      </c>
      <c r="AE2210" s="58">
        <f>G2210*(1-1)</f>
        <v>0</v>
      </c>
      <c r="AL2210" s="58">
        <f>F2210*AD2210</f>
        <v>0</v>
      </c>
      <c r="AM2210" s="58">
        <f>F2210*AE2210</f>
        <v>0</v>
      </c>
      <c r="AN2210" s="59" t="s">
        <v>1618</v>
      </c>
      <c r="AO2210" s="59" t="s">
        <v>1632</v>
      </c>
      <c r="AP2210" s="47" t="s">
        <v>1650</v>
      </c>
    </row>
    <row r="2211" spans="1:42" x14ac:dyDescent="0.2">
      <c r="D2211" s="60" t="s">
        <v>1543</v>
      </c>
      <c r="F2211" s="61">
        <v>5.41</v>
      </c>
    </row>
    <row r="2212" spans="1:42" x14ac:dyDescent="0.2">
      <c r="A2212" s="62" t="s">
        <v>1126</v>
      </c>
      <c r="B2212" s="62" t="s">
        <v>1184</v>
      </c>
      <c r="C2212" s="62" t="s">
        <v>1212</v>
      </c>
      <c r="D2212" s="245" t="s">
        <v>1724</v>
      </c>
      <c r="E2212" s="62" t="s">
        <v>1574</v>
      </c>
      <c r="F2212" s="63">
        <v>5.68</v>
      </c>
      <c r="G2212" s="63">
        <v>0</v>
      </c>
      <c r="H2212" s="63">
        <f>ROUND(F2212*AD2212,2)</f>
        <v>0</v>
      </c>
      <c r="I2212" s="63">
        <f>J2212-H2212</f>
        <v>0</v>
      </c>
      <c r="J2212" s="63">
        <f>ROUND(F2212*G2212,2)</f>
        <v>0</v>
      </c>
      <c r="K2212" s="63">
        <v>1.6E-2</v>
      </c>
      <c r="L2212" s="63">
        <f>F2212*K2212</f>
        <v>9.0880000000000002E-2</v>
      </c>
      <c r="M2212" s="64" t="s">
        <v>1598</v>
      </c>
      <c r="N2212" s="63">
        <f>IF(M2212="5",I2212,0)</f>
        <v>0</v>
      </c>
      <c r="Y2212" s="63">
        <f>IF(AC2212=0,J2212,0)</f>
        <v>0</v>
      </c>
      <c r="Z2212" s="63">
        <f>IF(AC2212=15,J2212,0)</f>
        <v>0</v>
      </c>
      <c r="AA2212" s="63">
        <f>IF(AC2212=21,J2212,0)</f>
        <v>0</v>
      </c>
      <c r="AC2212" s="58">
        <v>21</v>
      </c>
      <c r="AD2212" s="58">
        <f>G2212*1</f>
        <v>0</v>
      </c>
      <c r="AE2212" s="58">
        <f>G2212*(1-1)</f>
        <v>0</v>
      </c>
      <c r="AL2212" s="58">
        <f>F2212*AD2212</f>
        <v>0</v>
      </c>
      <c r="AM2212" s="58">
        <f>F2212*AE2212</f>
        <v>0</v>
      </c>
      <c r="AN2212" s="59" t="s">
        <v>1618</v>
      </c>
      <c r="AO2212" s="59" t="s">
        <v>1632</v>
      </c>
      <c r="AP2212" s="47" t="s">
        <v>1650</v>
      </c>
    </row>
    <row r="2213" spans="1:42" x14ac:dyDescent="0.2">
      <c r="D2213" s="60" t="s">
        <v>1551</v>
      </c>
      <c r="F2213" s="61">
        <v>5.68</v>
      </c>
    </row>
    <row r="2214" spans="1:42" x14ac:dyDescent="0.2">
      <c r="A2214" s="55" t="s">
        <v>1127</v>
      </c>
      <c r="B2214" s="55" t="s">
        <v>1184</v>
      </c>
      <c r="C2214" s="55" t="s">
        <v>1213</v>
      </c>
      <c r="D2214" s="55" t="s">
        <v>1308</v>
      </c>
      <c r="E2214" s="55" t="s">
        <v>1575</v>
      </c>
      <c r="F2214" s="56">
        <v>0.11</v>
      </c>
      <c r="G2214" s="56">
        <v>0</v>
      </c>
      <c r="H2214" s="56">
        <f>ROUND(F2214*AD2214,2)</f>
        <v>0</v>
      </c>
      <c r="I2214" s="56">
        <f>J2214-H2214</f>
        <v>0</v>
      </c>
      <c r="J2214" s="56">
        <f>ROUND(F2214*G2214,2)</f>
        <v>0</v>
      </c>
      <c r="K2214" s="56">
        <v>0</v>
      </c>
      <c r="L2214" s="56">
        <f>F2214*K2214</f>
        <v>0</v>
      </c>
      <c r="M2214" s="57" t="s">
        <v>11</v>
      </c>
      <c r="N2214" s="56">
        <f>IF(M2214="5",I2214,0)</f>
        <v>0</v>
      </c>
      <c r="Y2214" s="56">
        <f>IF(AC2214=0,J2214,0)</f>
        <v>0</v>
      </c>
      <c r="Z2214" s="56">
        <f>IF(AC2214=15,J2214,0)</f>
        <v>0</v>
      </c>
      <c r="AA2214" s="56">
        <f>IF(AC2214=21,J2214,0)</f>
        <v>0</v>
      </c>
      <c r="AC2214" s="58">
        <v>21</v>
      </c>
      <c r="AD2214" s="58">
        <f>G2214*0</f>
        <v>0</v>
      </c>
      <c r="AE2214" s="58">
        <f>G2214*(1-0)</f>
        <v>0</v>
      </c>
      <c r="AL2214" s="58">
        <f>F2214*AD2214</f>
        <v>0</v>
      </c>
      <c r="AM2214" s="58">
        <f>F2214*AE2214</f>
        <v>0</v>
      </c>
      <c r="AN2214" s="59" t="s">
        <v>1618</v>
      </c>
      <c r="AO2214" s="59" t="s">
        <v>1632</v>
      </c>
      <c r="AP2214" s="47" t="s">
        <v>1650</v>
      </c>
    </row>
    <row r="2215" spans="1:42" x14ac:dyDescent="0.2">
      <c r="D2215" s="60" t="s">
        <v>1552</v>
      </c>
      <c r="F2215" s="61">
        <v>0.11</v>
      </c>
    </row>
    <row r="2216" spans="1:42" x14ac:dyDescent="0.2">
      <c r="A2216" s="52"/>
      <c r="B2216" s="53" t="s">
        <v>1184</v>
      </c>
      <c r="C2216" s="53" t="s">
        <v>775</v>
      </c>
      <c r="D2216" s="248" t="s">
        <v>1310</v>
      </c>
      <c r="E2216" s="249"/>
      <c r="F2216" s="249"/>
      <c r="G2216" s="249"/>
      <c r="H2216" s="54">
        <f>SUM(H2217:H2238)</f>
        <v>0</v>
      </c>
      <c r="I2216" s="54">
        <f>SUM(I2217:I2238)</f>
        <v>0</v>
      </c>
      <c r="J2216" s="54">
        <f>H2216+I2216</f>
        <v>0</v>
      </c>
      <c r="K2216" s="47"/>
      <c r="L2216" s="54">
        <f>SUM(L2217:L2238)</f>
        <v>0.65825939999999994</v>
      </c>
      <c r="O2216" s="54">
        <f>IF(P2216="PR",J2216,SUM(N2217:N2238))</f>
        <v>0</v>
      </c>
      <c r="P2216" s="47" t="s">
        <v>1602</v>
      </c>
      <c r="Q2216" s="54">
        <f>IF(P2216="HS",H2216,0)</f>
        <v>0</v>
      </c>
      <c r="R2216" s="54">
        <f>IF(P2216="HS",I2216-O2216,0)</f>
        <v>0</v>
      </c>
      <c r="S2216" s="54">
        <f>IF(P2216="PS",H2216,0)</f>
        <v>0</v>
      </c>
      <c r="T2216" s="54">
        <f>IF(P2216="PS",I2216-O2216,0)</f>
        <v>0</v>
      </c>
      <c r="U2216" s="54">
        <f>IF(P2216="MP",H2216,0)</f>
        <v>0</v>
      </c>
      <c r="V2216" s="54">
        <f>IF(P2216="MP",I2216-O2216,0)</f>
        <v>0</v>
      </c>
      <c r="W2216" s="54">
        <f>IF(P2216="OM",H2216,0)</f>
        <v>0</v>
      </c>
      <c r="X2216" s="47" t="s">
        <v>1184</v>
      </c>
      <c r="AH2216" s="54">
        <f>SUM(Y2217:Y2238)</f>
        <v>0</v>
      </c>
      <c r="AI2216" s="54">
        <f>SUM(Z2217:Z2238)</f>
        <v>0</v>
      </c>
      <c r="AJ2216" s="54">
        <f>SUM(AA2217:AA2238)</f>
        <v>0</v>
      </c>
    </row>
    <row r="2217" spans="1:42" x14ac:dyDescent="0.2">
      <c r="A2217" s="55" t="s">
        <v>1128</v>
      </c>
      <c r="B2217" s="55" t="s">
        <v>1184</v>
      </c>
      <c r="C2217" s="55" t="s">
        <v>1214</v>
      </c>
      <c r="D2217" s="55" t="s">
        <v>1311</v>
      </c>
      <c r="E2217" s="55" t="s">
        <v>1574</v>
      </c>
      <c r="F2217" s="56">
        <v>31.37</v>
      </c>
      <c r="G2217" s="56">
        <v>0</v>
      </c>
      <c r="H2217" s="56">
        <f>ROUND(F2217*AD2217,2)</f>
        <v>0</v>
      </c>
      <c r="I2217" s="56">
        <f>J2217-H2217</f>
        <v>0</v>
      </c>
      <c r="J2217" s="56">
        <f>ROUND(F2217*G2217,2)</f>
        <v>0</v>
      </c>
      <c r="K2217" s="56">
        <v>0</v>
      </c>
      <c r="L2217" s="56">
        <f>F2217*K2217</f>
        <v>0</v>
      </c>
      <c r="M2217" s="57" t="s">
        <v>7</v>
      </c>
      <c r="N2217" s="56">
        <f>IF(M2217="5",I2217,0)</f>
        <v>0</v>
      </c>
      <c r="Y2217" s="56">
        <f>IF(AC2217=0,J2217,0)</f>
        <v>0</v>
      </c>
      <c r="Z2217" s="56">
        <f>IF(AC2217=15,J2217,0)</f>
        <v>0</v>
      </c>
      <c r="AA2217" s="56">
        <f>IF(AC2217=21,J2217,0)</f>
        <v>0</v>
      </c>
      <c r="AC2217" s="58">
        <v>21</v>
      </c>
      <c r="AD2217" s="58">
        <f>G2217*0.334494773519164</f>
        <v>0</v>
      </c>
      <c r="AE2217" s="58">
        <f>G2217*(1-0.334494773519164)</f>
        <v>0</v>
      </c>
      <c r="AL2217" s="58">
        <f>F2217*AD2217</f>
        <v>0</v>
      </c>
      <c r="AM2217" s="58">
        <f>F2217*AE2217</f>
        <v>0</v>
      </c>
      <c r="AN2217" s="59" t="s">
        <v>1619</v>
      </c>
      <c r="AO2217" s="59" t="s">
        <v>1633</v>
      </c>
      <c r="AP2217" s="47" t="s">
        <v>1650</v>
      </c>
    </row>
    <row r="2218" spans="1:42" x14ac:dyDescent="0.2">
      <c r="D2218" s="60" t="s">
        <v>1553</v>
      </c>
      <c r="F2218" s="61">
        <v>10.51</v>
      </c>
    </row>
    <row r="2219" spans="1:42" x14ac:dyDescent="0.2">
      <c r="D2219" s="60" t="s">
        <v>1554</v>
      </c>
      <c r="F2219" s="61">
        <v>20.86</v>
      </c>
    </row>
    <row r="2220" spans="1:42" x14ac:dyDescent="0.2">
      <c r="A2220" s="55" t="s">
        <v>1129</v>
      </c>
      <c r="B2220" s="55" t="s">
        <v>1184</v>
      </c>
      <c r="C2220" s="55" t="s">
        <v>1215</v>
      </c>
      <c r="D2220" s="55" t="s">
        <v>1730</v>
      </c>
      <c r="E2220" s="55" t="s">
        <v>1574</v>
      </c>
      <c r="F2220" s="56">
        <v>31.37</v>
      </c>
      <c r="G2220" s="56">
        <v>0</v>
      </c>
      <c r="H2220" s="56">
        <f>ROUND(F2220*AD2220,2)</f>
        <v>0</v>
      </c>
      <c r="I2220" s="56">
        <f>J2220-H2220</f>
        <v>0</v>
      </c>
      <c r="J2220" s="56">
        <f>ROUND(F2220*G2220,2)</f>
        <v>0</v>
      </c>
      <c r="K2220" s="56">
        <v>1.1E-4</v>
      </c>
      <c r="L2220" s="56">
        <f>F2220*K2220</f>
        <v>3.4507000000000001E-3</v>
      </c>
      <c r="M2220" s="57" t="s">
        <v>7</v>
      </c>
      <c r="N2220" s="56">
        <f>IF(M2220="5",I2220,0)</f>
        <v>0</v>
      </c>
      <c r="Y2220" s="56">
        <f>IF(AC2220=0,J2220,0)</f>
        <v>0</v>
      </c>
      <c r="Z2220" s="56">
        <f>IF(AC2220=15,J2220,0)</f>
        <v>0</v>
      </c>
      <c r="AA2220" s="56">
        <f>IF(AC2220=21,J2220,0)</f>
        <v>0</v>
      </c>
      <c r="AC2220" s="58">
        <v>21</v>
      </c>
      <c r="AD2220" s="58">
        <f>G2220*0.75</f>
        <v>0</v>
      </c>
      <c r="AE2220" s="58">
        <f>G2220*(1-0.75)</f>
        <v>0</v>
      </c>
      <c r="AL2220" s="58">
        <f>F2220*AD2220</f>
        <v>0</v>
      </c>
      <c r="AM2220" s="58">
        <f>F2220*AE2220</f>
        <v>0</v>
      </c>
      <c r="AN2220" s="59" t="s">
        <v>1619</v>
      </c>
      <c r="AO2220" s="59" t="s">
        <v>1633</v>
      </c>
      <c r="AP2220" s="47" t="s">
        <v>1650</v>
      </c>
    </row>
    <row r="2221" spans="1:42" x14ac:dyDescent="0.2">
      <c r="D2221" s="60" t="s">
        <v>1555</v>
      </c>
      <c r="F2221" s="61">
        <v>31.37</v>
      </c>
    </row>
    <row r="2222" spans="1:42" x14ac:dyDescent="0.2">
      <c r="A2222" s="55" t="s">
        <v>1130</v>
      </c>
      <c r="B2222" s="55" t="s">
        <v>1184</v>
      </c>
      <c r="C2222" s="55" t="s">
        <v>1216</v>
      </c>
      <c r="D2222" s="246" t="s">
        <v>1725</v>
      </c>
      <c r="E2222" s="55" t="s">
        <v>1574</v>
      </c>
      <c r="F2222" s="56">
        <v>31.37</v>
      </c>
      <c r="G2222" s="56">
        <v>0</v>
      </c>
      <c r="H2222" s="56">
        <f>ROUND(F2222*AD2222,2)</f>
        <v>0</v>
      </c>
      <c r="I2222" s="56">
        <f>J2222-H2222</f>
        <v>0</v>
      </c>
      <c r="J2222" s="56">
        <f>ROUND(F2222*G2222,2)</f>
        <v>0</v>
      </c>
      <c r="K2222" s="56">
        <v>3.5000000000000001E-3</v>
      </c>
      <c r="L2222" s="56">
        <f>F2222*K2222</f>
        <v>0.109795</v>
      </c>
      <c r="M2222" s="57" t="s">
        <v>7</v>
      </c>
      <c r="N2222" s="56">
        <f>IF(M2222="5",I2222,0)</f>
        <v>0</v>
      </c>
      <c r="Y2222" s="56">
        <f>IF(AC2222=0,J2222,0)</f>
        <v>0</v>
      </c>
      <c r="Z2222" s="56">
        <f>IF(AC2222=15,J2222,0)</f>
        <v>0</v>
      </c>
      <c r="AA2222" s="56">
        <f>IF(AC2222=21,J2222,0)</f>
        <v>0</v>
      </c>
      <c r="AC2222" s="58">
        <v>21</v>
      </c>
      <c r="AD2222" s="58">
        <f>G2222*0.315275310834813</f>
        <v>0</v>
      </c>
      <c r="AE2222" s="58">
        <f>G2222*(1-0.315275310834813)</f>
        <v>0</v>
      </c>
      <c r="AL2222" s="58">
        <f>F2222*AD2222</f>
        <v>0</v>
      </c>
      <c r="AM2222" s="58">
        <f>F2222*AE2222</f>
        <v>0</v>
      </c>
      <c r="AN2222" s="59" t="s">
        <v>1619</v>
      </c>
      <c r="AO2222" s="59" t="s">
        <v>1633</v>
      </c>
      <c r="AP2222" s="47" t="s">
        <v>1650</v>
      </c>
    </row>
    <row r="2223" spans="1:42" x14ac:dyDescent="0.2">
      <c r="D2223" s="60" t="s">
        <v>1555</v>
      </c>
      <c r="F2223" s="61">
        <v>31.37</v>
      </c>
    </row>
    <row r="2224" spans="1:42" x14ac:dyDescent="0.2">
      <c r="A2224" s="62" t="s">
        <v>1131</v>
      </c>
      <c r="B2224" s="62" t="s">
        <v>1184</v>
      </c>
      <c r="C2224" s="62" t="s">
        <v>1217</v>
      </c>
      <c r="D2224" s="247" t="s">
        <v>1726</v>
      </c>
      <c r="E2224" s="62" t="s">
        <v>1574</v>
      </c>
      <c r="F2224" s="63">
        <v>32.94</v>
      </c>
      <c r="G2224" s="63">
        <v>0</v>
      </c>
      <c r="H2224" s="63">
        <f>ROUND(F2224*AD2224,2)</f>
        <v>0</v>
      </c>
      <c r="I2224" s="63">
        <f>J2224-H2224</f>
        <v>0</v>
      </c>
      <c r="J2224" s="63">
        <f>ROUND(F2224*G2224,2)</f>
        <v>0</v>
      </c>
      <c r="K2224" s="63">
        <v>1.6E-2</v>
      </c>
      <c r="L2224" s="63">
        <f>F2224*K2224</f>
        <v>0.52703999999999995</v>
      </c>
      <c r="M2224" s="64" t="s">
        <v>1598</v>
      </c>
      <c r="N2224" s="63">
        <f>IF(M2224="5",I2224,0)</f>
        <v>0</v>
      </c>
      <c r="Y2224" s="63">
        <f>IF(AC2224=0,J2224,0)</f>
        <v>0</v>
      </c>
      <c r="Z2224" s="63">
        <f>IF(AC2224=15,J2224,0)</f>
        <v>0</v>
      </c>
      <c r="AA2224" s="63">
        <f>IF(AC2224=21,J2224,0)</f>
        <v>0</v>
      </c>
      <c r="AC2224" s="58">
        <v>21</v>
      </c>
      <c r="AD2224" s="58">
        <f>G2224*1</f>
        <v>0</v>
      </c>
      <c r="AE2224" s="58">
        <f>G2224*(1-1)</f>
        <v>0</v>
      </c>
      <c r="AL2224" s="58">
        <f>F2224*AD2224</f>
        <v>0</v>
      </c>
      <c r="AM2224" s="58">
        <f>F2224*AE2224</f>
        <v>0</v>
      </c>
      <c r="AN2224" s="59" t="s">
        <v>1619</v>
      </c>
      <c r="AO2224" s="59" t="s">
        <v>1633</v>
      </c>
      <c r="AP2224" s="47" t="s">
        <v>1650</v>
      </c>
    </row>
    <row r="2225" spans="1:42" x14ac:dyDescent="0.2">
      <c r="D2225" s="60" t="s">
        <v>1556</v>
      </c>
      <c r="F2225" s="61">
        <v>32.94</v>
      </c>
    </row>
    <row r="2226" spans="1:42" x14ac:dyDescent="0.2">
      <c r="A2226" s="55" t="s">
        <v>1132</v>
      </c>
      <c r="B2226" s="55" t="s">
        <v>1184</v>
      </c>
      <c r="C2226" s="55" t="s">
        <v>1218</v>
      </c>
      <c r="D2226" s="55" t="s">
        <v>1314</v>
      </c>
      <c r="E2226" s="55" t="s">
        <v>1574</v>
      </c>
      <c r="F2226" s="56">
        <v>31.37</v>
      </c>
      <c r="G2226" s="56">
        <v>0</v>
      </c>
      <c r="H2226" s="56">
        <f>ROUND(F2226*AD2226,2)</f>
        <v>0</v>
      </c>
      <c r="I2226" s="56">
        <f>J2226-H2226</f>
        <v>0</v>
      </c>
      <c r="J2226" s="56">
        <f>ROUND(F2226*G2226,2)</f>
        <v>0</v>
      </c>
      <c r="K2226" s="56">
        <v>1.1E-4</v>
      </c>
      <c r="L2226" s="56">
        <f>F2226*K2226</f>
        <v>3.4507000000000001E-3</v>
      </c>
      <c r="M2226" s="57" t="s">
        <v>7</v>
      </c>
      <c r="N2226" s="56">
        <f>IF(M2226="5",I2226,0)</f>
        <v>0</v>
      </c>
      <c r="Y2226" s="56">
        <f>IF(AC2226=0,J2226,0)</f>
        <v>0</v>
      </c>
      <c r="Z2226" s="56">
        <f>IF(AC2226=15,J2226,0)</f>
        <v>0</v>
      </c>
      <c r="AA2226" s="56">
        <f>IF(AC2226=21,J2226,0)</f>
        <v>0</v>
      </c>
      <c r="AC2226" s="58">
        <v>21</v>
      </c>
      <c r="AD2226" s="58">
        <f>G2226*1</f>
        <v>0</v>
      </c>
      <c r="AE2226" s="58">
        <f>G2226*(1-1)</f>
        <v>0</v>
      </c>
      <c r="AL2226" s="58">
        <f>F2226*AD2226</f>
        <v>0</v>
      </c>
      <c r="AM2226" s="58">
        <f>F2226*AE2226</f>
        <v>0</v>
      </c>
      <c r="AN2226" s="59" t="s">
        <v>1619</v>
      </c>
      <c r="AO2226" s="59" t="s">
        <v>1633</v>
      </c>
      <c r="AP2226" s="47" t="s">
        <v>1650</v>
      </c>
    </row>
    <row r="2227" spans="1:42" x14ac:dyDescent="0.2">
      <c r="D2227" s="60" t="s">
        <v>1555</v>
      </c>
      <c r="F2227" s="61">
        <v>31.37</v>
      </c>
    </row>
    <row r="2228" spans="1:42" x14ac:dyDescent="0.2">
      <c r="A2228" s="55" t="s">
        <v>1133</v>
      </c>
      <c r="B2228" s="55" t="s">
        <v>1184</v>
      </c>
      <c r="C2228" s="55" t="s">
        <v>1219</v>
      </c>
      <c r="D2228" s="55" t="s">
        <v>1315</v>
      </c>
      <c r="E2228" s="55" t="s">
        <v>1579</v>
      </c>
      <c r="F2228" s="56">
        <v>46.1</v>
      </c>
      <c r="G2228" s="56">
        <v>0</v>
      </c>
      <c r="H2228" s="56">
        <f>ROUND(F2228*AD2228,2)</f>
        <v>0</v>
      </c>
      <c r="I2228" s="56">
        <f>J2228-H2228</f>
        <v>0</v>
      </c>
      <c r="J2228" s="56">
        <f>ROUND(F2228*G2228,2)</f>
        <v>0</v>
      </c>
      <c r="K2228" s="56">
        <v>0</v>
      </c>
      <c r="L2228" s="56">
        <f>F2228*K2228</f>
        <v>0</v>
      </c>
      <c r="M2228" s="57" t="s">
        <v>7</v>
      </c>
      <c r="N2228" s="56">
        <f>IF(M2228="5",I2228,0)</f>
        <v>0</v>
      </c>
      <c r="Y2228" s="56">
        <f>IF(AC2228=0,J2228,0)</f>
        <v>0</v>
      </c>
      <c r="Z2228" s="56">
        <f>IF(AC2228=15,J2228,0)</f>
        <v>0</v>
      </c>
      <c r="AA2228" s="56">
        <f>IF(AC2228=21,J2228,0)</f>
        <v>0</v>
      </c>
      <c r="AC2228" s="58">
        <v>21</v>
      </c>
      <c r="AD2228" s="58">
        <f>G2228*0</f>
        <v>0</v>
      </c>
      <c r="AE2228" s="58">
        <f>G2228*(1-0)</f>
        <v>0</v>
      </c>
      <c r="AL2228" s="58">
        <f>F2228*AD2228</f>
        <v>0</v>
      </c>
      <c r="AM2228" s="58">
        <f>F2228*AE2228</f>
        <v>0</v>
      </c>
      <c r="AN2228" s="59" t="s">
        <v>1619</v>
      </c>
      <c r="AO2228" s="59" t="s">
        <v>1633</v>
      </c>
      <c r="AP2228" s="47" t="s">
        <v>1650</v>
      </c>
    </row>
    <row r="2229" spans="1:42" x14ac:dyDescent="0.2">
      <c r="D2229" s="60" t="s">
        <v>1557</v>
      </c>
      <c r="F2229" s="61">
        <v>28.5</v>
      </c>
    </row>
    <row r="2230" spans="1:42" x14ac:dyDescent="0.2">
      <c r="D2230" s="60" t="s">
        <v>1558</v>
      </c>
      <c r="F2230" s="61">
        <v>8</v>
      </c>
    </row>
    <row r="2231" spans="1:42" x14ac:dyDescent="0.2">
      <c r="D2231" s="60" t="s">
        <v>1395</v>
      </c>
      <c r="F2231" s="61">
        <v>9.6</v>
      </c>
    </row>
    <row r="2232" spans="1:42" x14ac:dyDescent="0.2">
      <c r="A2232" s="55" t="s">
        <v>1134</v>
      </c>
      <c r="B2232" s="55" t="s">
        <v>1184</v>
      </c>
      <c r="C2232" s="55" t="s">
        <v>1220</v>
      </c>
      <c r="D2232" s="55" t="s">
        <v>1319</v>
      </c>
      <c r="E2232" s="55" t="s">
        <v>1579</v>
      </c>
      <c r="F2232" s="56">
        <v>8.4</v>
      </c>
      <c r="G2232" s="56">
        <v>0</v>
      </c>
      <c r="H2232" s="56">
        <f>ROUND(F2232*AD2232,2)</f>
        <v>0</v>
      </c>
      <c r="I2232" s="56">
        <f>J2232-H2232</f>
        <v>0</v>
      </c>
      <c r="J2232" s="56">
        <f>ROUND(F2232*G2232,2)</f>
        <v>0</v>
      </c>
      <c r="K2232" s="56">
        <v>2.9999999999999997E-4</v>
      </c>
      <c r="L2232" s="56">
        <f>F2232*K2232</f>
        <v>2.5199999999999997E-3</v>
      </c>
      <c r="M2232" s="57" t="s">
        <v>7</v>
      </c>
      <c r="N2232" s="56">
        <f>IF(M2232="5",I2232,0)</f>
        <v>0</v>
      </c>
      <c r="Y2232" s="56">
        <f>IF(AC2232=0,J2232,0)</f>
        <v>0</v>
      </c>
      <c r="Z2232" s="56">
        <f>IF(AC2232=15,J2232,0)</f>
        <v>0</v>
      </c>
      <c r="AA2232" s="56">
        <f>IF(AC2232=21,J2232,0)</f>
        <v>0</v>
      </c>
      <c r="AC2232" s="58">
        <v>21</v>
      </c>
      <c r="AD2232" s="58">
        <f>G2232*1</f>
        <v>0</v>
      </c>
      <c r="AE2232" s="58">
        <f>G2232*(1-1)</f>
        <v>0</v>
      </c>
      <c r="AL2232" s="58">
        <f>F2232*AD2232</f>
        <v>0</v>
      </c>
      <c r="AM2232" s="58">
        <f>F2232*AE2232</f>
        <v>0</v>
      </c>
      <c r="AN2232" s="59" t="s">
        <v>1619</v>
      </c>
      <c r="AO2232" s="59" t="s">
        <v>1633</v>
      </c>
      <c r="AP2232" s="47" t="s">
        <v>1650</v>
      </c>
    </row>
    <row r="2233" spans="1:42" x14ac:dyDescent="0.2">
      <c r="D2233" s="60" t="s">
        <v>1568</v>
      </c>
      <c r="F2233" s="61">
        <v>8.4</v>
      </c>
    </row>
    <row r="2234" spans="1:42" x14ac:dyDescent="0.2">
      <c r="A2234" s="55" t="s">
        <v>1135</v>
      </c>
      <c r="B2234" s="55" t="s">
        <v>1184</v>
      </c>
      <c r="C2234" s="55" t="s">
        <v>1221</v>
      </c>
      <c r="D2234" s="55" t="s">
        <v>1321</v>
      </c>
      <c r="E2234" s="55" t="s">
        <v>1579</v>
      </c>
      <c r="F2234" s="56">
        <v>29.93</v>
      </c>
      <c r="G2234" s="56">
        <v>0</v>
      </c>
      <c r="H2234" s="56">
        <f>ROUND(F2234*AD2234,2)</f>
        <v>0</v>
      </c>
      <c r="I2234" s="56">
        <f>J2234-H2234</f>
        <v>0</v>
      </c>
      <c r="J2234" s="56">
        <f>ROUND(F2234*G2234,2)</f>
        <v>0</v>
      </c>
      <c r="K2234" s="56">
        <v>2.9999999999999997E-4</v>
      </c>
      <c r="L2234" s="56">
        <f>F2234*K2234</f>
        <v>8.9789999999999991E-3</v>
      </c>
      <c r="M2234" s="57" t="s">
        <v>7</v>
      </c>
      <c r="N2234" s="56">
        <f>IF(M2234="5",I2234,0)</f>
        <v>0</v>
      </c>
      <c r="Y2234" s="56">
        <f>IF(AC2234=0,J2234,0)</f>
        <v>0</v>
      </c>
      <c r="Z2234" s="56">
        <f>IF(AC2234=15,J2234,0)</f>
        <v>0</v>
      </c>
      <c r="AA2234" s="56">
        <f>IF(AC2234=21,J2234,0)</f>
        <v>0</v>
      </c>
      <c r="AC2234" s="58">
        <v>21</v>
      </c>
      <c r="AD2234" s="58">
        <f>G2234*1</f>
        <v>0</v>
      </c>
      <c r="AE2234" s="58">
        <f>G2234*(1-1)</f>
        <v>0</v>
      </c>
      <c r="AL2234" s="58">
        <f>F2234*AD2234</f>
        <v>0</v>
      </c>
      <c r="AM2234" s="58">
        <f>F2234*AE2234</f>
        <v>0</v>
      </c>
      <c r="AN2234" s="59" t="s">
        <v>1619</v>
      </c>
      <c r="AO2234" s="59" t="s">
        <v>1633</v>
      </c>
      <c r="AP2234" s="47" t="s">
        <v>1650</v>
      </c>
    </row>
    <row r="2235" spans="1:42" x14ac:dyDescent="0.2">
      <c r="D2235" s="60" t="s">
        <v>1560</v>
      </c>
      <c r="F2235" s="61">
        <v>29.93</v>
      </c>
    </row>
    <row r="2236" spans="1:42" x14ac:dyDescent="0.2">
      <c r="A2236" s="55" t="s">
        <v>1136</v>
      </c>
      <c r="B2236" s="55" t="s">
        <v>1184</v>
      </c>
      <c r="C2236" s="55" t="s">
        <v>1222</v>
      </c>
      <c r="D2236" s="55" t="s">
        <v>1323</v>
      </c>
      <c r="E2236" s="55" t="s">
        <v>1579</v>
      </c>
      <c r="F2236" s="56">
        <v>10.08</v>
      </c>
      <c r="G2236" s="56">
        <v>0</v>
      </c>
      <c r="H2236" s="56">
        <f>ROUND(F2236*AD2236,2)</f>
        <v>0</v>
      </c>
      <c r="I2236" s="56">
        <f>J2236-H2236</f>
        <v>0</v>
      </c>
      <c r="J2236" s="56">
        <f>ROUND(F2236*G2236,2)</f>
        <v>0</v>
      </c>
      <c r="K2236" s="56">
        <v>2.9999999999999997E-4</v>
      </c>
      <c r="L2236" s="56">
        <f>F2236*K2236</f>
        <v>3.0239999999999998E-3</v>
      </c>
      <c r="M2236" s="57" t="s">
        <v>7</v>
      </c>
      <c r="N2236" s="56">
        <f>IF(M2236="5",I2236,0)</f>
        <v>0</v>
      </c>
      <c r="Y2236" s="56">
        <f>IF(AC2236=0,J2236,0)</f>
        <v>0</v>
      </c>
      <c r="Z2236" s="56">
        <f>IF(AC2236=15,J2236,0)</f>
        <v>0</v>
      </c>
      <c r="AA2236" s="56">
        <f>IF(AC2236=21,J2236,0)</f>
        <v>0</v>
      </c>
      <c r="AC2236" s="58">
        <v>21</v>
      </c>
      <c r="AD2236" s="58">
        <f>G2236*1</f>
        <v>0</v>
      </c>
      <c r="AE2236" s="58">
        <f>G2236*(1-1)</f>
        <v>0</v>
      </c>
      <c r="AL2236" s="58">
        <f>F2236*AD2236</f>
        <v>0</v>
      </c>
      <c r="AM2236" s="58">
        <f>F2236*AE2236</f>
        <v>0</v>
      </c>
      <c r="AN2236" s="59" t="s">
        <v>1619</v>
      </c>
      <c r="AO2236" s="59" t="s">
        <v>1633</v>
      </c>
      <c r="AP2236" s="47" t="s">
        <v>1650</v>
      </c>
    </row>
    <row r="2237" spans="1:42" x14ac:dyDescent="0.2">
      <c r="D2237" s="60" t="s">
        <v>1398</v>
      </c>
      <c r="F2237" s="61">
        <v>10.08</v>
      </c>
    </row>
    <row r="2238" spans="1:42" x14ac:dyDescent="0.2">
      <c r="A2238" s="55" t="s">
        <v>1137</v>
      </c>
      <c r="B2238" s="55" t="s">
        <v>1184</v>
      </c>
      <c r="C2238" s="55" t="s">
        <v>1223</v>
      </c>
      <c r="D2238" s="55" t="s">
        <v>1325</v>
      </c>
      <c r="E2238" s="55" t="s">
        <v>1575</v>
      </c>
      <c r="F2238" s="56">
        <v>0.66</v>
      </c>
      <c r="G2238" s="56">
        <v>0</v>
      </c>
      <c r="H2238" s="56">
        <f>ROUND(F2238*AD2238,2)</f>
        <v>0</v>
      </c>
      <c r="I2238" s="56">
        <f>J2238-H2238</f>
        <v>0</v>
      </c>
      <c r="J2238" s="56">
        <f>ROUND(F2238*G2238,2)</f>
        <v>0</v>
      </c>
      <c r="K2238" s="56">
        <v>0</v>
      </c>
      <c r="L2238" s="56">
        <f>F2238*K2238</f>
        <v>0</v>
      </c>
      <c r="M2238" s="57" t="s">
        <v>11</v>
      </c>
      <c r="N2238" s="56">
        <f>IF(M2238="5",I2238,0)</f>
        <v>0</v>
      </c>
      <c r="Y2238" s="56">
        <f>IF(AC2238=0,J2238,0)</f>
        <v>0</v>
      </c>
      <c r="Z2238" s="56">
        <f>IF(AC2238=15,J2238,0)</f>
        <v>0</v>
      </c>
      <c r="AA2238" s="56">
        <f>IF(AC2238=21,J2238,0)</f>
        <v>0</v>
      </c>
      <c r="AC2238" s="58">
        <v>21</v>
      </c>
      <c r="AD2238" s="58">
        <f>G2238*0</f>
        <v>0</v>
      </c>
      <c r="AE2238" s="58">
        <f>G2238*(1-0)</f>
        <v>0</v>
      </c>
      <c r="AL2238" s="58">
        <f>F2238*AD2238</f>
        <v>0</v>
      </c>
      <c r="AM2238" s="58">
        <f>F2238*AE2238</f>
        <v>0</v>
      </c>
      <c r="AN2238" s="59" t="s">
        <v>1619</v>
      </c>
      <c r="AO2238" s="59" t="s">
        <v>1633</v>
      </c>
      <c r="AP2238" s="47" t="s">
        <v>1650</v>
      </c>
    </row>
    <row r="2239" spans="1:42" x14ac:dyDescent="0.2">
      <c r="D2239" s="60" t="s">
        <v>1561</v>
      </c>
      <c r="F2239" s="61">
        <v>0.66</v>
      </c>
    </row>
    <row r="2240" spans="1:42" x14ac:dyDescent="0.2">
      <c r="A2240" s="52"/>
      <c r="B2240" s="53" t="s">
        <v>1184</v>
      </c>
      <c r="C2240" s="53" t="s">
        <v>778</v>
      </c>
      <c r="D2240" s="248" t="s">
        <v>1327</v>
      </c>
      <c r="E2240" s="249"/>
      <c r="F2240" s="249"/>
      <c r="G2240" s="249"/>
      <c r="H2240" s="54">
        <f>SUM(H2241:H2243)</f>
        <v>0</v>
      </c>
      <c r="I2240" s="54">
        <f>SUM(I2241:I2243)</f>
        <v>0</v>
      </c>
      <c r="J2240" s="54">
        <f>H2240+I2240</f>
        <v>0</v>
      </c>
      <c r="K2240" s="47"/>
      <c r="L2240" s="54">
        <f>SUM(L2241:L2243)</f>
        <v>1.1612999999999999E-3</v>
      </c>
      <c r="O2240" s="54">
        <f>IF(P2240="PR",J2240,SUM(N2241:N2243))</f>
        <v>0</v>
      </c>
      <c r="P2240" s="47" t="s">
        <v>1602</v>
      </c>
      <c r="Q2240" s="54">
        <f>IF(P2240="HS",H2240,0)</f>
        <v>0</v>
      </c>
      <c r="R2240" s="54">
        <f>IF(P2240="HS",I2240-O2240,0)</f>
        <v>0</v>
      </c>
      <c r="S2240" s="54">
        <f>IF(P2240="PS",H2240,0)</f>
        <v>0</v>
      </c>
      <c r="T2240" s="54">
        <f>IF(P2240="PS",I2240-O2240,0)</f>
        <v>0</v>
      </c>
      <c r="U2240" s="54">
        <f>IF(P2240="MP",H2240,0)</f>
        <v>0</v>
      </c>
      <c r="V2240" s="54">
        <f>IF(P2240="MP",I2240-O2240,0)</f>
        <v>0</v>
      </c>
      <c r="W2240" s="54">
        <f>IF(P2240="OM",H2240,0)</f>
        <v>0</v>
      </c>
      <c r="X2240" s="47" t="s">
        <v>1184</v>
      </c>
      <c r="AH2240" s="54">
        <f>SUM(Y2241:Y2243)</f>
        <v>0</v>
      </c>
      <c r="AI2240" s="54">
        <f>SUM(Z2241:Z2243)</f>
        <v>0</v>
      </c>
      <c r="AJ2240" s="54">
        <f>SUM(AA2241:AA2243)</f>
        <v>0</v>
      </c>
    </row>
    <row r="2241" spans="1:42" x14ac:dyDescent="0.2">
      <c r="A2241" s="55" t="s">
        <v>1138</v>
      </c>
      <c r="B2241" s="55" t="s">
        <v>1184</v>
      </c>
      <c r="C2241" s="55" t="s">
        <v>1224</v>
      </c>
      <c r="D2241" s="55" t="s">
        <v>1328</v>
      </c>
      <c r="E2241" s="55" t="s">
        <v>1574</v>
      </c>
      <c r="F2241" s="56">
        <v>5.53</v>
      </c>
      <c r="G2241" s="56">
        <v>0</v>
      </c>
      <c r="H2241" s="56">
        <f>ROUND(F2241*AD2241,2)</f>
        <v>0</v>
      </c>
      <c r="I2241" s="56">
        <f>J2241-H2241</f>
        <v>0</v>
      </c>
      <c r="J2241" s="56">
        <f>ROUND(F2241*G2241,2)</f>
        <v>0</v>
      </c>
      <c r="K2241" s="56">
        <v>6.9999999999999994E-5</v>
      </c>
      <c r="L2241" s="56">
        <f>F2241*K2241</f>
        <v>3.8709999999999998E-4</v>
      </c>
      <c r="M2241" s="57" t="s">
        <v>7</v>
      </c>
      <c r="N2241" s="56">
        <f>IF(M2241="5",I2241,0)</f>
        <v>0</v>
      </c>
      <c r="Y2241" s="56">
        <f>IF(AC2241=0,J2241,0)</f>
        <v>0</v>
      </c>
      <c r="Z2241" s="56">
        <f>IF(AC2241=15,J2241,0)</f>
        <v>0</v>
      </c>
      <c r="AA2241" s="56">
        <f>IF(AC2241=21,J2241,0)</f>
        <v>0</v>
      </c>
      <c r="AC2241" s="58">
        <v>21</v>
      </c>
      <c r="AD2241" s="58">
        <f>G2241*0.30859375</f>
        <v>0</v>
      </c>
      <c r="AE2241" s="58">
        <f>G2241*(1-0.30859375)</f>
        <v>0</v>
      </c>
      <c r="AL2241" s="58">
        <f>F2241*AD2241</f>
        <v>0</v>
      </c>
      <c r="AM2241" s="58">
        <f>F2241*AE2241</f>
        <v>0</v>
      </c>
      <c r="AN2241" s="59" t="s">
        <v>1620</v>
      </c>
      <c r="AO2241" s="59" t="s">
        <v>1633</v>
      </c>
      <c r="AP2241" s="47" t="s">
        <v>1650</v>
      </c>
    </row>
    <row r="2242" spans="1:42" x14ac:dyDescent="0.2">
      <c r="D2242" s="60" t="s">
        <v>1562</v>
      </c>
      <c r="F2242" s="61">
        <v>5.53</v>
      </c>
    </row>
    <row r="2243" spans="1:42" x14ac:dyDescent="0.2">
      <c r="A2243" s="55" t="s">
        <v>1139</v>
      </c>
      <c r="B2243" s="55" t="s">
        <v>1184</v>
      </c>
      <c r="C2243" s="55" t="s">
        <v>1225</v>
      </c>
      <c r="D2243" s="55" t="s">
        <v>1728</v>
      </c>
      <c r="E2243" s="55" t="s">
        <v>1574</v>
      </c>
      <c r="F2243" s="56">
        <v>5.53</v>
      </c>
      <c r="G2243" s="56">
        <v>0</v>
      </c>
      <c r="H2243" s="56">
        <f>ROUND(F2243*AD2243,2)</f>
        <v>0</v>
      </c>
      <c r="I2243" s="56">
        <f>J2243-H2243</f>
        <v>0</v>
      </c>
      <c r="J2243" s="56">
        <f>ROUND(F2243*G2243,2)</f>
        <v>0</v>
      </c>
      <c r="K2243" s="56">
        <v>1.3999999999999999E-4</v>
      </c>
      <c r="L2243" s="56">
        <f>F2243*K2243</f>
        <v>7.7419999999999995E-4</v>
      </c>
      <c r="M2243" s="57" t="s">
        <v>7</v>
      </c>
      <c r="N2243" s="56">
        <f>IF(M2243="5",I2243,0)</f>
        <v>0</v>
      </c>
      <c r="Y2243" s="56">
        <f>IF(AC2243=0,J2243,0)</f>
        <v>0</v>
      </c>
      <c r="Z2243" s="56">
        <f>IF(AC2243=15,J2243,0)</f>
        <v>0</v>
      </c>
      <c r="AA2243" s="56">
        <f>IF(AC2243=21,J2243,0)</f>
        <v>0</v>
      </c>
      <c r="AC2243" s="58">
        <v>21</v>
      </c>
      <c r="AD2243" s="58">
        <f>G2243*0.45045871559633</f>
        <v>0</v>
      </c>
      <c r="AE2243" s="58">
        <f>G2243*(1-0.45045871559633)</f>
        <v>0</v>
      </c>
      <c r="AL2243" s="58">
        <f>F2243*AD2243</f>
        <v>0</v>
      </c>
      <c r="AM2243" s="58">
        <f>F2243*AE2243</f>
        <v>0</v>
      </c>
      <c r="AN2243" s="59" t="s">
        <v>1620</v>
      </c>
      <c r="AO2243" s="59" t="s">
        <v>1633</v>
      </c>
      <c r="AP2243" s="47" t="s">
        <v>1650</v>
      </c>
    </row>
    <row r="2244" spans="1:42" x14ac:dyDescent="0.2">
      <c r="D2244" s="60" t="s">
        <v>1562</v>
      </c>
      <c r="F2244" s="61">
        <v>5.53</v>
      </c>
    </row>
    <row r="2245" spans="1:42" x14ac:dyDescent="0.2">
      <c r="A2245" s="52"/>
      <c r="B2245" s="53" t="s">
        <v>1184</v>
      </c>
      <c r="C2245" s="53" t="s">
        <v>99</v>
      </c>
      <c r="D2245" s="248" t="s">
        <v>1330</v>
      </c>
      <c r="E2245" s="249"/>
      <c r="F2245" s="249"/>
      <c r="G2245" s="249"/>
      <c r="H2245" s="54">
        <f>SUM(H2246:H2254)</f>
        <v>0</v>
      </c>
      <c r="I2245" s="54">
        <f>SUM(I2246:I2254)</f>
        <v>0</v>
      </c>
      <c r="J2245" s="54">
        <f>H2245+I2245</f>
        <v>0</v>
      </c>
      <c r="K2245" s="47"/>
      <c r="L2245" s="54">
        <f>SUM(L2246:L2254)</f>
        <v>3.6551199999999999E-2</v>
      </c>
      <c r="O2245" s="54">
        <f>IF(P2245="PR",J2245,SUM(N2246:N2254))</f>
        <v>0</v>
      </c>
      <c r="P2245" s="47" t="s">
        <v>1601</v>
      </c>
      <c r="Q2245" s="54">
        <f>IF(P2245="HS",H2245,0)</f>
        <v>0</v>
      </c>
      <c r="R2245" s="54">
        <f>IF(P2245="HS",I2245-O2245,0)</f>
        <v>0</v>
      </c>
      <c r="S2245" s="54">
        <f>IF(P2245="PS",H2245,0)</f>
        <v>0</v>
      </c>
      <c r="T2245" s="54">
        <f>IF(P2245="PS",I2245-O2245,0)</f>
        <v>0</v>
      </c>
      <c r="U2245" s="54">
        <f>IF(P2245="MP",H2245,0)</f>
        <v>0</v>
      </c>
      <c r="V2245" s="54">
        <f>IF(P2245="MP",I2245-O2245,0)</f>
        <v>0</v>
      </c>
      <c r="W2245" s="54">
        <f>IF(P2245="OM",H2245,0)</f>
        <v>0</v>
      </c>
      <c r="X2245" s="47" t="s">
        <v>1184</v>
      </c>
      <c r="AH2245" s="54">
        <f>SUM(Y2246:Y2254)</f>
        <v>0</v>
      </c>
      <c r="AI2245" s="54">
        <f>SUM(Z2246:Z2254)</f>
        <v>0</v>
      </c>
      <c r="AJ2245" s="54">
        <f>SUM(AA2246:AA2254)</f>
        <v>0</v>
      </c>
    </row>
    <row r="2246" spans="1:42" x14ac:dyDescent="0.2">
      <c r="A2246" s="55" t="s">
        <v>1140</v>
      </c>
      <c r="B2246" s="55" t="s">
        <v>1184</v>
      </c>
      <c r="C2246" s="55" t="s">
        <v>1226</v>
      </c>
      <c r="D2246" s="55" t="s">
        <v>1331</v>
      </c>
      <c r="E2246" s="55" t="s">
        <v>1577</v>
      </c>
      <c r="F2246" s="56">
        <v>2</v>
      </c>
      <c r="G2246" s="56">
        <v>0</v>
      </c>
      <c r="H2246" s="56">
        <f>ROUND(F2246*AD2246,2)</f>
        <v>0</v>
      </c>
      <c r="I2246" s="56">
        <f>J2246-H2246</f>
        <v>0</v>
      </c>
      <c r="J2246" s="56">
        <f>ROUND(F2246*G2246,2)</f>
        <v>0</v>
      </c>
      <c r="K2246" s="56">
        <v>0</v>
      </c>
      <c r="L2246" s="56">
        <f>F2246*K2246</f>
        <v>0</v>
      </c>
      <c r="M2246" s="57" t="s">
        <v>7</v>
      </c>
      <c r="N2246" s="56">
        <f>IF(M2246="5",I2246,0)</f>
        <v>0</v>
      </c>
      <c r="Y2246" s="56">
        <f>IF(AC2246=0,J2246,0)</f>
        <v>0</v>
      </c>
      <c r="Z2246" s="56">
        <f>IF(AC2246=15,J2246,0)</f>
        <v>0</v>
      </c>
      <c r="AA2246" s="56">
        <f>IF(AC2246=21,J2246,0)</f>
        <v>0</v>
      </c>
      <c r="AC2246" s="58">
        <v>21</v>
      </c>
      <c r="AD2246" s="58">
        <f>G2246*0.297029702970297</f>
        <v>0</v>
      </c>
      <c r="AE2246" s="58">
        <f>G2246*(1-0.297029702970297)</f>
        <v>0</v>
      </c>
      <c r="AL2246" s="58">
        <f>F2246*AD2246</f>
        <v>0</v>
      </c>
      <c r="AM2246" s="58">
        <f>F2246*AE2246</f>
        <v>0</v>
      </c>
      <c r="AN2246" s="59" t="s">
        <v>1621</v>
      </c>
      <c r="AO2246" s="59" t="s">
        <v>1634</v>
      </c>
      <c r="AP2246" s="47" t="s">
        <v>1650</v>
      </c>
    </row>
    <row r="2247" spans="1:42" x14ac:dyDescent="0.2">
      <c r="D2247" s="60" t="s">
        <v>1380</v>
      </c>
      <c r="F2247" s="61">
        <v>2</v>
      </c>
    </row>
    <row r="2248" spans="1:42" x14ac:dyDescent="0.2">
      <c r="A2248" s="55" t="s">
        <v>1141</v>
      </c>
      <c r="B2248" s="55" t="s">
        <v>1184</v>
      </c>
      <c r="C2248" s="55" t="s">
        <v>1227</v>
      </c>
      <c r="D2248" s="55" t="s">
        <v>1705</v>
      </c>
      <c r="E2248" s="55" t="s">
        <v>1577</v>
      </c>
      <c r="F2248" s="56">
        <v>2</v>
      </c>
      <c r="G2248" s="56">
        <v>0</v>
      </c>
      <c r="H2248" s="56">
        <f>ROUND(F2248*AD2248,2)</f>
        <v>0</v>
      </c>
      <c r="I2248" s="56">
        <f>J2248-H2248</f>
        <v>0</v>
      </c>
      <c r="J2248" s="56">
        <f>ROUND(F2248*G2248,2)</f>
        <v>0</v>
      </c>
      <c r="K2248" s="56">
        <v>4.0000000000000002E-4</v>
      </c>
      <c r="L2248" s="56">
        <f>F2248*K2248</f>
        <v>8.0000000000000004E-4</v>
      </c>
      <c r="M2248" s="57" t="s">
        <v>7</v>
      </c>
      <c r="N2248" s="56">
        <f>IF(M2248="5",I2248,0)</f>
        <v>0</v>
      </c>
      <c r="Y2248" s="56">
        <f>IF(AC2248=0,J2248,0)</f>
        <v>0</v>
      </c>
      <c r="Z2248" s="56">
        <f>IF(AC2248=15,J2248,0)</f>
        <v>0</v>
      </c>
      <c r="AA2248" s="56">
        <f>IF(AC2248=21,J2248,0)</f>
        <v>0</v>
      </c>
      <c r="AC2248" s="58">
        <v>21</v>
      </c>
      <c r="AD2248" s="58">
        <f>G2248*1</f>
        <v>0</v>
      </c>
      <c r="AE2248" s="58">
        <f>G2248*(1-1)</f>
        <v>0</v>
      </c>
      <c r="AL2248" s="58">
        <f>F2248*AD2248</f>
        <v>0</v>
      </c>
      <c r="AM2248" s="58">
        <f>F2248*AE2248</f>
        <v>0</v>
      </c>
      <c r="AN2248" s="59" t="s">
        <v>1621</v>
      </c>
      <c r="AO2248" s="59" t="s">
        <v>1634</v>
      </c>
      <c r="AP2248" s="47" t="s">
        <v>1650</v>
      </c>
    </row>
    <row r="2249" spans="1:42" x14ac:dyDescent="0.2">
      <c r="D2249" s="60" t="s">
        <v>1380</v>
      </c>
      <c r="F2249" s="61">
        <v>2</v>
      </c>
    </row>
    <row r="2250" spans="1:42" x14ac:dyDescent="0.2">
      <c r="A2250" s="55" t="s">
        <v>1142</v>
      </c>
      <c r="B2250" s="55" t="s">
        <v>1184</v>
      </c>
      <c r="C2250" s="55" t="s">
        <v>1228</v>
      </c>
      <c r="D2250" s="55" t="s">
        <v>1332</v>
      </c>
      <c r="E2250" s="55" t="s">
        <v>1577</v>
      </c>
      <c r="F2250" s="56">
        <v>2</v>
      </c>
      <c r="G2250" s="56">
        <v>0</v>
      </c>
      <c r="H2250" s="56">
        <f>ROUND(F2250*AD2250,2)</f>
        <v>0</v>
      </c>
      <c r="I2250" s="56">
        <f>J2250-H2250</f>
        <v>0</v>
      </c>
      <c r="J2250" s="56">
        <f>ROUND(F2250*G2250,2)</f>
        <v>0</v>
      </c>
      <c r="K2250" s="56">
        <v>2.14E-3</v>
      </c>
      <c r="L2250" s="56">
        <f>F2250*K2250</f>
        <v>4.28E-3</v>
      </c>
      <c r="M2250" s="57" t="s">
        <v>7</v>
      </c>
      <c r="N2250" s="56">
        <f>IF(M2250="5",I2250,0)</f>
        <v>0</v>
      </c>
      <c r="Y2250" s="56">
        <f>IF(AC2250=0,J2250,0)</f>
        <v>0</v>
      </c>
      <c r="Z2250" s="56">
        <f>IF(AC2250=15,J2250,0)</f>
        <v>0</v>
      </c>
      <c r="AA2250" s="56">
        <f>IF(AC2250=21,J2250,0)</f>
        <v>0</v>
      </c>
      <c r="AC2250" s="58">
        <v>21</v>
      </c>
      <c r="AD2250" s="58">
        <f>G2250*0.474254742547426</f>
        <v>0</v>
      </c>
      <c r="AE2250" s="58">
        <f>G2250*(1-0.474254742547426)</f>
        <v>0</v>
      </c>
      <c r="AL2250" s="58">
        <f>F2250*AD2250</f>
        <v>0</v>
      </c>
      <c r="AM2250" s="58">
        <f>F2250*AE2250</f>
        <v>0</v>
      </c>
      <c r="AN2250" s="59" t="s">
        <v>1621</v>
      </c>
      <c r="AO2250" s="59" t="s">
        <v>1634</v>
      </c>
      <c r="AP2250" s="47" t="s">
        <v>1650</v>
      </c>
    </row>
    <row r="2251" spans="1:42" x14ac:dyDescent="0.2">
      <c r="D2251" s="60" t="s">
        <v>1380</v>
      </c>
      <c r="F2251" s="61">
        <v>2</v>
      </c>
    </row>
    <row r="2252" spans="1:42" x14ac:dyDescent="0.2">
      <c r="A2252" s="55" t="s">
        <v>1143</v>
      </c>
      <c r="B2252" s="55" t="s">
        <v>1184</v>
      </c>
      <c r="C2252" s="55" t="s">
        <v>1229</v>
      </c>
      <c r="D2252" s="55" t="s">
        <v>1706</v>
      </c>
      <c r="E2252" s="55" t="s">
        <v>1577</v>
      </c>
      <c r="F2252" s="56">
        <v>2</v>
      </c>
      <c r="G2252" s="56">
        <v>0</v>
      </c>
      <c r="H2252" s="56">
        <f>ROUND(F2252*AD2252,2)</f>
        <v>0</v>
      </c>
      <c r="I2252" s="56">
        <f>J2252-H2252</f>
        <v>0</v>
      </c>
      <c r="J2252" s="56">
        <f>ROUND(F2252*G2252,2)</f>
        <v>0</v>
      </c>
      <c r="K2252" s="56">
        <v>1.4999999999999999E-2</v>
      </c>
      <c r="L2252" s="56">
        <f>F2252*K2252</f>
        <v>0.03</v>
      </c>
      <c r="M2252" s="57" t="s">
        <v>7</v>
      </c>
      <c r="N2252" s="56">
        <f>IF(M2252="5",I2252,0)</f>
        <v>0</v>
      </c>
      <c r="Y2252" s="56">
        <f>IF(AC2252=0,J2252,0)</f>
        <v>0</v>
      </c>
      <c r="Z2252" s="56">
        <f>IF(AC2252=15,J2252,0)</f>
        <v>0</v>
      </c>
      <c r="AA2252" s="56">
        <f>IF(AC2252=21,J2252,0)</f>
        <v>0</v>
      </c>
      <c r="AC2252" s="58">
        <v>21</v>
      </c>
      <c r="AD2252" s="58">
        <f>G2252*1</f>
        <v>0</v>
      </c>
      <c r="AE2252" s="58">
        <f>G2252*(1-1)</f>
        <v>0</v>
      </c>
      <c r="AL2252" s="58">
        <f>F2252*AD2252</f>
        <v>0</v>
      </c>
      <c r="AM2252" s="58">
        <f>F2252*AE2252</f>
        <v>0</v>
      </c>
      <c r="AN2252" s="59" t="s">
        <v>1621</v>
      </c>
      <c r="AO2252" s="59" t="s">
        <v>1634</v>
      </c>
      <c r="AP2252" s="47" t="s">
        <v>1650</v>
      </c>
    </row>
    <row r="2253" spans="1:42" x14ac:dyDescent="0.2">
      <c r="D2253" s="60" t="s">
        <v>1380</v>
      </c>
      <c r="F2253" s="61">
        <v>2</v>
      </c>
    </row>
    <row r="2254" spans="1:42" x14ac:dyDescent="0.2">
      <c r="A2254" s="55" t="s">
        <v>1144</v>
      </c>
      <c r="B2254" s="55" t="s">
        <v>1184</v>
      </c>
      <c r="C2254" s="55" t="s">
        <v>1230</v>
      </c>
      <c r="D2254" s="55" t="s">
        <v>1333</v>
      </c>
      <c r="E2254" s="55" t="s">
        <v>1574</v>
      </c>
      <c r="F2254" s="56">
        <v>36.78</v>
      </c>
      <c r="G2254" s="56">
        <v>0</v>
      </c>
      <c r="H2254" s="56">
        <f>ROUND(F2254*AD2254,2)</f>
        <v>0</v>
      </c>
      <c r="I2254" s="56">
        <f>J2254-H2254</f>
        <v>0</v>
      </c>
      <c r="J2254" s="56">
        <f>ROUND(F2254*G2254,2)</f>
        <v>0</v>
      </c>
      <c r="K2254" s="56">
        <v>4.0000000000000003E-5</v>
      </c>
      <c r="L2254" s="56">
        <f>F2254*K2254</f>
        <v>1.4712000000000002E-3</v>
      </c>
      <c r="M2254" s="57" t="s">
        <v>7</v>
      </c>
      <c r="N2254" s="56">
        <f>IF(M2254="5",I2254,0)</f>
        <v>0</v>
      </c>
      <c r="Y2254" s="56">
        <f>IF(AC2254=0,J2254,0)</f>
        <v>0</v>
      </c>
      <c r="Z2254" s="56">
        <f>IF(AC2254=15,J2254,0)</f>
        <v>0</v>
      </c>
      <c r="AA2254" s="56">
        <f>IF(AC2254=21,J2254,0)</f>
        <v>0</v>
      </c>
      <c r="AC2254" s="58">
        <v>21</v>
      </c>
      <c r="AD2254" s="58">
        <f>G2254*0.0193808882907133</f>
        <v>0</v>
      </c>
      <c r="AE2254" s="58">
        <f>G2254*(1-0.0193808882907133)</f>
        <v>0</v>
      </c>
      <c r="AL2254" s="58">
        <f>F2254*AD2254</f>
        <v>0</v>
      </c>
      <c r="AM2254" s="58">
        <f>F2254*AE2254</f>
        <v>0</v>
      </c>
      <c r="AN2254" s="59" t="s">
        <v>1621</v>
      </c>
      <c r="AO2254" s="59" t="s">
        <v>1634</v>
      </c>
      <c r="AP2254" s="47" t="s">
        <v>1650</v>
      </c>
    </row>
    <row r="2255" spans="1:42" x14ac:dyDescent="0.2">
      <c r="D2255" s="60" t="s">
        <v>1563</v>
      </c>
      <c r="F2255" s="61">
        <v>36.78</v>
      </c>
    </row>
    <row r="2256" spans="1:42" x14ac:dyDescent="0.2">
      <c r="A2256" s="52"/>
      <c r="B2256" s="53" t="s">
        <v>1184</v>
      </c>
      <c r="C2256" s="53" t="s">
        <v>100</v>
      </c>
      <c r="D2256" s="248" t="s">
        <v>1335</v>
      </c>
      <c r="E2256" s="249"/>
      <c r="F2256" s="249"/>
      <c r="G2256" s="249"/>
      <c r="H2256" s="54">
        <f>SUM(H2257:H2263)</f>
        <v>0</v>
      </c>
      <c r="I2256" s="54">
        <f>SUM(I2257:I2263)</f>
        <v>0</v>
      </c>
      <c r="J2256" s="54">
        <f>H2256+I2256</f>
        <v>0</v>
      </c>
      <c r="K2256" s="47"/>
      <c r="L2256" s="54">
        <f>SUM(L2257:L2263)</f>
        <v>0.14508000000000001</v>
      </c>
      <c r="O2256" s="54">
        <f>IF(P2256="PR",J2256,SUM(N2257:N2263))</f>
        <v>0</v>
      </c>
      <c r="P2256" s="47" t="s">
        <v>1601</v>
      </c>
      <c r="Q2256" s="54">
        <f>IF(P2256="HS",H2256,0)</f>
        <v>0</v>
      </c>
      <c r="R2256" s="54">
        <f>IF(P2256="HS",I2256-O2256,0)</f>
        <v>0</v>
      </c>
      <c r="S2256" s="54">
        <f>IF(P2256="PS",H2256,0)</f>
        <v>0</v>
      </c>
      <c r="T2256" s="54">
        <f>IF(P2256="PS",I2256-O2256,0)</f>
        <v>0</v>
      </c>
      <c r="U2256" s="54">
        <f>IF(P2256="MP",H2256,0)</f>
        <v>0</v>
      </c>
      <c r="V2256" s="54">
        <f>IF(P2256="MP",I2256-O2256,0)</f>
        <v>0</v>
      </c>
      <c r="W2256" s="54">
        <f>IF(P2256="OM",H2256,0)</f>
        <v>0</v>
      </c>
      <c r="X2256" s="47" t="s">
        <v>1184</v>
      </c>
      <c r="AH2256" s="54">
        <f>SUM(Y2257:Y2263)</f>
        <v>0</v>
      </c>
      <c r="AI2256" s="54">
        <f>SUM(Z2257:Z2263)</f>
        <v>0</v>
      </c>
      <c r="AJ2256" s="54">
        <f>SUM(AA2257:AA2263)</f>
        <v>0</v>
      </c>
    </row>
    <row r="2257" spans="1:42" x14ac:dyDescent="0.2">
      <c r="A2257" s="55" t="s">
        <v>1145</v>
      </c>
      <c r="B2257" s="55" t="s">
        <v>1184</v>
      </c>
      <c r="C2257" s="55" t="s">
        <v>1231</v>
      </c>
      <c r="D2257" s="55" t="s">
        <v>1336</v>
      </c>
      <c r="E2257" s="55" t="s">
        <v>1577</v>
      </c>
      <c r="F2257" s="56">
        <v>2</v>
      </c>
      <c r="G2257" s="56">
        <v>0</v>
      </c>
      <c r="H2257" s="56">
        <f t="shared" ref="H2257:H2263" si="567">ROUND(F2257*AD2257,2)</f>
        <v>0</v>
      </c>
      <c r="I2257" s="56">
        <f t="shared" ref="I2257:I2263" si="568">J2257-H2257</f>
        <v>0</v>
      </c>
      <c r="J2257" s="56">
        <f t="shared" ref="J2257:J2263" si="569">ROUND(F2257*G2257,2)</f>
        <v>0</v>
      </c>
      <c r="K2257" s="56">
        <v>0</v>
      </c>
      <c r="L2257" s="56">
        <f t="shared" ref="L2257:L2263" si="570">F2257*K2257</f>
        <v>0</v>
      </c>
      <c r="M2257" s="57" t="s">
        <v>8</v>
      </c>
      <c r="N2257" s="56">
        <f t="shared" ref="N2257:N2263" si="571">IF(M2257="5",I2257,0)</f>
        <v>0</v>
      </c>
      <c r="Y2257" s="56">
        <f t="shared" ref="Y2257:Y2263" si="572">IF(AC2257=0,J2257,0)</f>
        <v>0</v>
      </c>
      <c r="Z2257" s="56">
        <f t="shared" ref="Z2257:Z2263" si="573">IF(AC2257=15,J2257,0)</f>
        <v>0</v>
      </c>
      <c r="AA2257" s="56">
        <f t="shared" ref="AA2257:AA2263" si="574">IF(AC2257=21,J2257,0)</f>
        <v>0</v>
      </c>
      <c r="AC2257" s="58">
        <v>21</v>
      </c>
      <c r="AD2257" s="58">
        <f t="shared" ref="AD2257:AD2263" si="575">G2257*0</f>
        <v>0</v>
      </c>
      <c r="AE2257" s="58">
        <f t="shared" ref="AE2257:AE2263" si="576">G2257*(1-0)</f>
        <v>0</v>
      </c>
      <c r="AL2257" s="58">
        <f t="shared" ref="AL2257:AL2263" si="577">F2257*AD2257</f>
        <v>0</v>
      </c>
      <c r="AM2257" s="58">
        <f t="shared" ref="AM2257:AM2263" si="578">F2257*AE2257</f>
        <v>0</v>
      </c>
      <c r="AN2257" s="59" t="s">
        <v>1622</v>
      </c>
      <c r="AO2257" s="59" t="s">
        <v>1634</v>
      </c>
      <c r="AP2257" s="47" t="s">
        <v>1650</v>
      </c>
    </row>
    <row r="2258" spans="1:42" x14ac:dyDescent="0.2">
      <c r="A2258" s="55" t="s">
        <v>1146</v>
      </c>
      <c r="B2258" s="55" t="s">
        <v>1184</v>
      </c>
      <c r="C2258" s="55" t="s">
        <v>1232</v>
      </c>
      <c r="D2258" s="55" t="s">
        <v>1337</v>
      </c>
      <c r="E2258" s="55" t="s">
        <v>1577</v>
      </c>
      <c r="F2258" s="56">
        <v>2</v>
      </c>
      <c r="G2258" s="56">
        <v>0</v>
      </c>
      <c r="H2258" s="56">
        <f t="shared" si="567"/>
        <v>0</v>
      </c>
      <c r="I2258" s="56">
        <f t="shared" si="568"/>
        <v>0</v>
      </c>
      <c r="J2258" s="56">
        <f t="shared" si="569"/>
        <v>0</v>
      </c>
      <c r="K2258" s="56">
        <v>4.0000000000000002E-4</v>
      </c>
      <c r="L2258" s="56">
        <f t="shared" si="570"/>
        <v>8.0000000000000004E-4</v>
      </c>
      <c r="M2258" s="57" t="s">
        <v>8</v>
      </c>
      <c r="N2258" s="56">
        <f t="shared" si="571"/>
        <v>0</v>
      </c>
      <c r="Y2258" s="56">
        <f t="shared" si="572"/>
        <v>0</v>
      </c>
      <c r="Z2258" s="56">
        <f t="shared" si="573"/>
        <v>0</v>
      </c>
      <c r="AA2258" s="56">
        <f t="shared" si="574"/>
        <v>0</v>
      </c>
      <c r="AC2258" s="58">
        <v>21</v>
      </c>
      <c r="AD2258" s="58">
        <f t="shared" si="575"/>
        <v>0</v>
      </c>
      <c r="AE2258" s="58">
        <f t="shared" si="576"/>
        <v>0</v>
      </c>
      <c r="AL2258" s="58">
        <f t="shared" si="577"/>
        <v>0</v>
      </c>
      <c r="AM2258" s="58">
        <f t="shared" si="578"/>
        <v>0</v>
      </c>
      <c r="AN2258" s="59" t="s">
        <v>1622</v>
      </c>
      <c r="AO2258" s="59" t="s">
        <v>1634</v>
      </c>
      <c r="AP2258" s="47" t="s">
        <v>1650</v>
      </c>
    </row>
    <row r="2259" spans="1:42" x14ac:dyDescent="0.2">
      <c r="A2259" s="55" t="s">
        <v>1147</v>
      </c>
      <c r="B2259" s="55" t="s">
        <v>1184</v>
      </c>
      <c r="C2259" s="55" t="s">
        <v>1233</v>
      </c>
      <c r="D2259" s="55" t="s">
        <v>1338</v>
      </c>
      <c r="E2259" s="55" t="s">
        <v>1577</v>
      </c>
      <c r="F2259" s="56">
        <v>2</v>
      </c>
      <c r="G2259" s="56">
        <v>0</v>
      </c>
      <c r="H2259" s="56">
        <f t="shared" si="567"/>
        <v>0</v>
      </c>
      <c r="I2259" s="56">
        <f t="shared" si="568"/>
        <v>0</v>
      </c>
      <c r="J2259" s="56">
        <f t="shared" si="569"/>
        <v>0</v>
      </c>
      <c r="K2259" s="56">
        <v>3.0000000000000001E-3</v>
      </c>
      <c r="L2259" s="56">
        <f t="shared" si="570"/>
        <v>6.0000000000000001E-3</v>
      </c>
      <c r="M2259" s="57" t="s">
        <v>8</v>
      </c>
      <c r="N2259" s="56">
        <f t="shared" si="571"/>
        <v>0</v>
      </c>
      <c r="Y2259" s="56">
        <f t="shared" si="572"/>
        <v>0</v>
      </c>
      <c r="Z2259" s="56">
        <f t="shared" si="573"/>
        <v>0</v>
      </c>
      <c r="AA2259" s="56">
        <f t="shared" si="574"/>
        <v>0</v>
      </c>
      <c r="AC2259" s="58">
        <v>21</v>
      </c>
      <c r="AD2259" s="58">
        <f t="shared" si="575"/>
        <v>0</v>
      </c>
      <c r="AE2259" s="58">
        <f t="shared" si="576"/>
        <v>0</v>
      </c>
      <c r="AL2259" s="58">
        <f t="shared" si="577"/>
        <v>0</v>
      </c>
      <c r="AM2259" s="58">
        <f t="shared" si="578"/>
        <v>0</v>
      </c>
      <c r="AN2259" s="59" t="s">
        <v>1622</v>
      </c>
      <c r="AO2259" s="59" t="s">
        <v>1634</v>
      </c>
      <c r="AP2259" s="47" t="s">
        <v>1650</v>
      </c>
    </row>
    <row r="2260" spans="1:42" x14ac:dyDescent="0.2">
      <c r="A2260" s="55" t="s">
        <v>1148</v>
      </c>
      <c r="B2260" s="55" t="s">
        <v>1184</v>
      </c>
      <c r="C2260" s="55" t="s">
        <v>1234</v>
      </c>
      <c r="D2260" s="55" t="s">
        <v>1339</v>
      </c>
      <c r="E2260" s="55" t="s">
        <v>1577</v>
      </c>
      <c r="F2260" s="56">
        <v>2</v>
      </c>
      <c r="G2260" s="56">
        <v>0</v>
      </c>
      <c r="H2260" s="56">
        <f t="shared" si="567"/>
        <v>0</v>
      </c>
      <c r="I2260" s="56">
        <f t="shared" si="568"/>
        <v>0</v>
      </c>
      <c r="J2260" s="56">
        <f t="shared" si="569"/>
        <v>0</v>
      </c>
      <c r="K2260" s="56">
        <v>5.0000000000000001E-4</v>
      </c>
      <c r="L2260" s="56">
        <f t="shared" si="570"/>
        <v>1E-3</v>
      </c>
      <c r="M2260" s="57" t="s">
        <v>8</v>
      </c>
      <c r="N2260" s="56">
        <f t="shared" si="571"/>
        <v>0</v>
      </c>
      <c r="Y2260" s="56">
        <f t="shared" si="572"/>
        <v>0</v>
      </c>
      <c r="Z2260" s="56">
        <f t="shared" si="573"/>
        <v>0</v>
      </c>
      <c r="AA2260" s="56">
        <f t="shared" si="574"/>
        <v>0</v>
      </c>
      <c r="AC2260" s="58">
        <v>21</v>
      </c>
      <c r="AD2260" s="58">
        <f t="shared" si="575"/>
        <v>0</v>
      </c>
      <c r="AE2260" s="58">
        <f t="shared" si="576"/>
        <v>0</v>
      </c>
      <c r="AL2260" s="58">
        <f t="shared" si="577"/>
        <v>0</v>
      </c>
      <c r="AM2260" s="58">
        <f t="shared" si="578"/>
        <v>0</v>
      </c>
      <c r="AN2260" s="59" t="s">
        <v>1622</v>
      </c>
      <c r="AO2260" s="59" t="s">
        <v>1634</v>
      </c>
      <c r="AP2260" s="47" t="s">
        <v>1650</v>
      </c>
    </row>
    <row r="2261" spans="1:42" x14ac:dyDescent="0.2">
      <c r="A2261" s="55" t="s">
        <v>1149</v>
      </c>
      <c r="B2261" s="55" t="s">
        <v>1184</v>
      </c>
      <c r="C2261" s="55" t="s">
        <v>1235</v>
      </c>
      <c r="D2261" s="55" t="s">
        <v>1340</v>
      </c>
      <c r="E2261" s="55" t="s">
        <v>1574</v>
      </c>
      <c r="F2261" s="56">
        <v>5.6</v>
      </c>
      <c r="G2261" s="56">
        <v>0</v>
      </c>
      <c r="H2261" s="56">
        <f t="shared" si="567"/>
        <v>0</v>
      </c>
      <c r="I2261" s="56">
        <f t="shared" si="568"/>
        <v>0</v>
      </c>
      <c r="J2261" s="56">
        <f t="shared" si="569"/>
        <v>0</v>
      </c>
      <c r="K2261" s="56">
        <v>0.02</v>
      </c>
      <c r="L2261" s="56">
        <f t="shared" si="570"/>
        <v>0.11199999999999999</v>
      </c>
      <c r="M2261" s="57" t="s">
        <v>7</v>
      </c>
      <c r="N2261" s="56">
        <f t="shared" si="571"/>
        <v>0</v>
      </c>
      <c r="Y2261" s="56">
        <f t="shared" si="572"/>
        <v>0</v>
      </c>
      <c r="Z2261" s="56">
        <f t="shared" si="573"/>
        <v>0</v>
      </c>
      <c r="AA2261" s="56">
        <f t="shared" si="574"/>
        <v>0</v>
      </c>
      <c r="AC2261" s="58">
        <v>21</v>
      </c>
      <c r="AD2261" s="58">
        <f t="shared" si="575"/>
        <v>0</v>
      </c>
      <c r="AE2261" s="58">
        <f t="shared" si="576"/>
        <v>0</v>
      </c>
      <c r="AL2261" s="58">
        <f t="shared" si="577"/>
        <v>0</v>
      </c>
      <c r="AM2261" s="58">
        <f t="shared" si="578"/>
        <v>0</v>
      </c>
      <c r="AN2261" s="59" t="s">
        <v>1622</v>
      </c>
      <c r="AO2261" s="59" t="s">
        <v>1634</v>
      </c>
      <c r="AP2261" s="47" t="s">
        <v>1650</v>
      </c>
    </row>
    <row r="2262" spans="1:42" x14ac:dyDescent="0.2">
      <c r="A2262" s="55" t="s">
        <v>1150</v>
      </c>
      <c r="B2262" s="55" t="s">
        <v>1184</v>
      </c>
      <c r="C2262" s="55" t="s">
        <v>1269</v>
      </c>
      <c r="D2262" s="55" t="s">
        <v>1402</v>
      </c>
      <c r="E2262" s="55" t="s">
        <v>1579</v>
      </c>
      <c r="F2262" s="56">
        <v>1.2</v>
      </c>
      <c r="G2262" s="56">
        <v>0</v>
      </c>
      <c r="H2262" s="56">
        <f t="shared" si="567"/>
        <v>0</v>
      </c>
      <c r="I2262" s="56">
        <f t="shared" si="568"/>
        <v>0</v>
      </c>
      <c r="J2262" s="56">
        <f t="shared" si="569"/>
        <v>0</v>
      </c>
      <c r="K2262" s="56">
        <v>9.4000000000000004E-3</v>
      </c>
      <c r="L2262" s="56">
        <f t="shared" si="570"/>
        <v>1.128E-2</v>
      </c>
      <c r="M2262" s="57" t="s">
        <v>8</v>
      </c>
      <c r="N2262" s="56">
        <f t="shared" si="571"/>
        <v>0</v>
      </c>
      <c r="Y2262" s="56">
        <f t="shared" si="572"/>
        <v>0</v>
      </c>
      <c r="Z2262" s="56">
        <f t="shared" si="573"/>
        <v>0</v>
      </c>
      <c r="AA2262" s="56">
        <f t="shared" si="574"/>
        <v>0</v>
      </c>
      <c r="AC2262" s="58">
        <v>21</v>
      </c>
      <c r="AD2262" s="58">
        <f t="shared" si="575"/>
        <v>0</v>
      </c>
      <c r="AE2262" s="58">
        <f t="shared" si="576"/>
        <v>0</v>
      </c>
      <c r="AL2262" s="58">
        <f t="shared" si="577"/>
        <v>0</v>
      </c>
      <c r="AM2262" s="58">
        <f t="shared" si="578"/>
        <v>0</v>
      </c>
      <c r="AN2262" s="59" t="s">
        <v>1622</v>
      </c>
      <c r="AO2262" s="59" t="s">
        <v>1634</v>
      </c>
      <c r="AP2262" s="47" t="s">
        <v>1650</v>
      </c>
    </row>
    <row r="2263" spans="1:42" x14ac:dyDescent="0.2">
      <c r="A2263" s="55" t="s">
        <v>1151</v>
      </c>
      <c r="B2263" s="55" t="s">
        <v>1184</v>
      </c>
      <c r="C2263" s="55" t="s">
        <v>1236</v>
      </c>
      <c r="D2263" s="55" t="s">
        <v>1341</v>
      </c>
      <c r="E2263" s="55" t="s">
        <v>1577</v>
      </c>
      <c r="F2263" s="56">
        <v>2</v>
      </c>
      <c r="G2263" s="56">
        <v>0</v>
      </c>
      <c r="H2263" s="56">
        <f t="shared" si="567"/>
        <v>0</v>
      </c>
      <c r="I2263" s="56">
        <f t="shared" si="568"/>
        <v>0</v>
      </c>
      <c r="J2263" s="56">
        <f t="shared" si="569"/>
        <v>0</v>
      </c>
      <c r="K2263" s="56">
        <v>7.0000000000000001E-3</v>
      </c>
      <c r="L2263" s="56">
        <f t="shared" si="570"/>
        <v>1.4E-2</v>
      </c>
      <c r="M2263" s="57" t="s">
        <v>8</v>
      </c>
      <c r="N2263" s="56">
        <f t="shared" si="571"/>
        <v>0</v>
      </c>
      <c r="Y2263" s="56">
        <f t="shared" si="572"/>
        <v>0</v>
      </c>
      <c r="Z2263" s="56">
        <f t="shared" si="573"/>
        <v>0</v>
      </c>
      <c r="AA2263" s="56">
        <f t="shared" si="574"/>
        <v>0</v>
      </c>
      <c r="AC2263" s="58">
        <v>21</v>
      </c>
      <c r="AD2263" s="58">
        <f t="shared" si="575"/>
        <v>0</v>
      </c>
      <c r="AE2263" s="58">
        <f t="shared" si="576"/>
        <v>0</v>
      </c>
      <c r="AL2263" s="58">
        <f t="shared" si="577"/>
        <v>0</v>
      </c>
      <c r="AM2263" s="58">
        <f t="shared" si="578"/>
        <v>0</v>
      </c>
      <c r="AN2263" s="59" t="s">
        <v>1622</v>
      </c>
      <c r="AO2263" s="59" t="s">
        <v>1634</v>
      </c>
      <c r="AP2263" s="47" t="s">
        <v>1650</v>
      </c>
    </row>
    <row r="2264" spans="1:42" x14ac:dyDescent="0.2">
      <c r="A2264" s="52"/>
      <c r="B2264" s="53" t="s">
        <v>1184</v>
      </c>
      <c r="C2264" s="53" t="s">
        <v>101</v>
      </c>
      <c r="D2264" s="248" t="s">
        <v>1342</v>
      </c>
      <c r="E2264" s="249"/>
      <c r="F2264" s="249"/>
      <c r="G2264" s="249"/>
      <c r="H2264" s="54">
        <f>SUM(H2265:H2271)</f>
        <v>0</v>
      </c>
      <c r="I2264" s="54">
        <f>SUM(I2265:I2271)</f>
        <v>0</v>
      </c>
      <c r="J2264" s="54">
        <f>H2264+I2264</f>
        <v>0</v>
      </c>
      <c r="K2264" s="47"/>
      <c r="L2264" s="54">
        <f>SUM(L2265:L2271)</f>
        <v>1.5736600000000003</v>
      </c>
      <c r="O2264" s="54">
        <f>IF(P2264="PR",J2264,SUM(N2265:N2271))</f>
        <v>0</v>
      </c>
      <c r="P2264" s="47" t="s">
        <v>1601</v>
      </c>
      <c r="Q2264" s="54">
        <f>IF(P2264="HS",H2264,0)</f>
        <v>0</v>
      </c>
      <c r="R2264" s="54">
        <f>IF(P2264="HS",I2264-O2264,0)</f>
        <v>0</v>
      </c>
      <c r="S2264" s="54">
        <f>IF(P2264="PS",H2264,0)</f>
        <v>0</v>
      </c>
      <c r="T2264" s="54">
        <f>IF(P2264="PS",I2264-O2264,0)</f>
        <v>0</v>
      </c>
      <c r="U2264" s="54">
        <f>IF(P2264="MP",H2264,0)</f>
        <v>0</v>
      </c>
      <c r="V2264" s="54">
        <f>IF(P2264="MP",I2264-O2264,0)</f>
        <v>0</v>
      </c>
      <c r="W2264" s="54">
        <f>IF(P2264="OM",H2264,0)</f>
        <v>0</v>
      </c>
      <c r="X2264" s="47" t="s">
        <v>1184</v>
      </c>
      <c r="AH2264" s="54">
        <f>SUM(Y2265:Y2271)</f>
        <v>0</v>
      </c>
      <c r="AI2264" s="54">
        <f>SUM(Z2265:Z2271)</f>
        <v>0</v>
      </c>
      <c r="AJ2264" s="54">
        <f>SUM(AA2265:AA2271)</f>
        <v>0</v>
      </c>
    </row>
    <row r="2265" spans="1:42" x14ac:dyDescent="0.2">
      <c r="A2265" s="55" t="s">
        <v>1152</v>
      </c>
      <c r="B2265" s="55" t="s">
        <v>1184</v>
      </c>
      <c r="C2265" s="55" t="s">
        <v>1270</v>
      </c>
      <c r="D2265" s="55" t="s">
        <v>1403</v>
      </c>
      <c r="E2265" s="55" t="s">
        <v>1579</v>
      </c>
      <c r="F2265" s="56">
        <v>1.2</v>
      </c>
      <c r="G2265" s="56">
        <v>0</v>
      </c>
      <c r="H2265" s="56">
        <f t="shared" ref="H2265:H2271" si="579">ROUND(F2265*AD2265,2)</f>
        <v>0</v>
      </c>
      <c r="I2265" s="56">
        <f t="shared" ref="I2265:I2271" si="580">J2265-H2265</f>
        <v>0</v>
      </c>
      <c r="J2265" s="56">
        <f t="shared" ref="J2265:J2271" si="581">ROUND(F2265*G2265,2)</f>
        <v>0</v>
      </c>
      <c r="K2265" s="56">
        <v>3.9600000000000003E-2</v>
      </c>
      <c r="L2265" s="56">
        <f t="shared" ref="L2265:L2271" si="582">F2265*K2265</f>
        <v>4.752E-2</v>
      </c>
      <c r="M2265" s="57" t="s">
        <v>7</v>
      </c>
      <c r="N2265" s="56">
        <f t="shared" ref="N2265:N2271" si="583">IF(M2265="5",I2265,0)</f>
        <v>0</v>
      </c>
      <c r="Y2265" s="56">
        <f t="shared" ref="Y2265:Y2271" si="584">IF(AC2265=0,J2265,0)</f>
        <v>0</v>
      </c>
      <c r="Z2265" s="56">
        <f t="shared" ref="Z2265:Z2271" si="585">IF(AC2265=15,J2265,0)</f>
        <v>0</v>
      </c>
      <c r="AA2265" s="56">
        <f t="shared" ref="AA2265:AA2271" si="586">IF(AC2265=21,J2265,0)</f>
        <v>0</v>
      </c>
      <c r="AC2265" s="58">
        <v>21</v>
      </c>
      <c r="AD2265" s="58">
        <f t="shared" ref="AD2265:AD2271" si="587">G2265*0</f>
        <v>0</v>
      </c>
      <c r="AE2265" s="58">
        <f t="shared" ref="AE2265:AE2271" si="588">G2265*(1-0)</f>
        <v>0</v>
      </c>
      <c r="AL2265" s="58">
        <f t="shared" ref="AL2265:AL2271" si="589">F2265*AD2265</f>
        <v>0</v>
      </c>
      <c r="AM2265" s="58">
        <f t="shared" ref="AM2265:AM2271" si="590">F2265*AE2265</f>
        <v>0</v>
      </c>
      <c r="AN2265" s="59" t="s">
        <v>1623</v>
      </c>
      <c r="AO2265" s="59" t="s">
        <v>1634</v>
      </c>
      <c r="AP2265" s="47" t="s">
        <v>1650</v>
      </c>
    </row>
    <row r="2266" spans="1:42" x14ac:dyDescent="0.2">
      <c r="A2266" s="55" t="s">
        <v>1153</v>
      </c>
      <c r="B2266" s="55" t="s">
        <v>1184</v>
      </c>
      <c r="C2266" s="55" t="s">
        <v>1271</v>
      </c>
      <c r="D2266" s="55" t="s">
        <v>1404</v>
      </c>
      <c r="E2266" s="55" t="s">
        <v>1577</v>
      </c>
      <c r="F2266" s="56">
        <v>1</v>
      </c>
      <c r="G2266" s="56">
        <v>0</v>
      </c>
      <c r="H2266" s="56">
        <f t="shared" si="579"/>
        <v>0</v>
      </c>
      <c r="I2266" s="56">
        <f t="shared" si="580"/>
        <v>0</v>
      </c>
      <c r="J2266" s="56">
        <f t="shared" si="581"/>
        <v>0</v>
      </c>
      <c r="K2266" s="56">
        <v>5.1999999999999995E-4</v>
      </c>
      <c r="L2266" s="56">
        <f t="shared" si="582"/>
        <v>5.1999999999999995E-4</v>
      </c>
      <c r="M2266" s="57" t="s">
        <v>7</v>
      </c>
      <c r="N2266" s="56">
        <f t="shared" si="583"/>
        <v>0</v>
      </c>
      <c r="Y2266" s="56">
        <f t="shared" si="584"/>
        <v>0</v>
      </c>
      <c r="Z2266" s="56">
        <f t="shared" si="585"/>
        <v>0</v>
      </c>
      <c r="AA2266" s="56">
        <f t="shared" si="586"/>
        <v>0</v>
      </c>
      <c r="AC2266" s="58">
        <v>21</v>
      </c>
      <c r="AD2266" s="58">
        <f t="shared" si="587"/>
        <v>0</v>
      </c>
      <c r="AE2266" s="58">
        <f t="shared" si="588"/>
        <v>0</v>
      </c>
      <c r="AL2266" s="58">
        <f t="shared" si="589"/>
        <v>0</v>
      </c>
      <c r="AM2266" s="58">
        <f t="shared" si="590"/>
        <v>0</v>
      </c>
      <c r="AN2266" s="59" t="s">
        <v>1623</v>
      </c>
      <c r="AO2266" s="59" t="s">
        <v>1634</v>
      </c>
      <c r="AP2266" s="47" t="s">
        <v>1650</v>
      </c>
    </row>
    <row r="2267" spans="1:42" x14ac:dyDescent="0.2">
      <c r="A2267" s="55" t="s">
        <v>1154</v>
      </c>
      <c r="B2267" s="55" t="s">
        <v>1184</v>
      </c>
      <c r="C2267" s="55" t="s">
        <v>1237</v>
      </c>
      <c r="D2267" s="55" t="s">
        <v>1343</v>
      </c>
      <c r="E2267" s="55" t="s">
        <v>1577</v>
      </c>
      <c r="F2267" s="56">
        <v>1</v>
      </c>
      <c r="G2267" s="56">
        <v>0</v>
      </c>
      <c r="H2267" s="56">
        <f t="shared" si="579"/>
        <v>0</v>
      </c>
      <c r="I2267" s="56">
        <f t="shared" si="580"/>
        <v>0</v>
      </c>
      <c r="J2267" s="56">
        <f t="shared" si="581"/>
        <v>0</v>
      </c>
      <c r="K2267" s="56">
        <v>1.933E-2</v>
      </c>
      <c r="L2267" s="56">
        <f t="shared" si="582"/>
        <v>1.933E-2</v>
      </c>
      <c r="M2267" s="57" t="s">
        <v>7</v>
      </c>
      <c r="N2267" s="56">
        <f t="shared" si="583"/>
        <v>0</v>
      </c>
      <c r="Y2267" s="56">
        <f t="shared" si="584"/>
        <v>0</v>
      </c>
      <c r="Z2267" s="56">
        <f t="shared" si="585"/>
        <v>0</v>
      </c>
      <c r="AA2267" s="56">
        <f t="shared" si="586"/>
        <v>0</v>
      </c>
      <c r="AC2267" s="58">
        <v>21</v>
      </c>
      <c r="AD2267" s="58">
        <f t="shared" si="587"/>
        <v>0</v>
      </c>
      <c r="AE2267" s="58">
        <f t="shared" si="588"/>
        <v>0</v>
      </c>
      <c r="AL2267" s="58">
        <f t="shared" si="589"/>
        <v>0</v>
      </c>
      <c r="AM2267" s="58">
        <f t="shared" si="590"/>
        <v>0</v>
      </c>
      <c r="AN2267" s="59" t="s">
        <v>1623</v>
      </c>
      <c r="AO2267" s="59" t="s">
        <v>1634</v>
      </c>
      <c r="AP2267" s="47" t="s">
        <v>1650</v>
      </c>
    </row>
    <row r="2268" spans="1:42" x14ac:dyDescent="0.2">
      <c r="A2268" s="55" t="s">
        <v>1155</v>
      </c>
      <c r="B2268" s="55" t="s">
        <v>1184</v>
      </c>
      <c r="C2268" s="55" t="s">
        <v>1242</v>
      </c>
      <c r="D2268" s="55" t="s">
        <v>1405</v>
      </c>
      <c r="E2268" s="55" t="s">
        <v>1577</v>
      </c>
      <c r="F2268" s="56">
        <v>1</v>
      </c>
      <c r="G2268" s="56">
        <v>0</v>
      </c>
      <c r="H2268" s="56">
        <f t="shared" si="579"/>
        <v>0</v>
      </c>
      <c r="I2268" s="56">
        <f t="shared" si="580"/>
        <v>0</v>
      </c>
      <c r="J2268" s="56">
        <f t="shared" si="581"/>
        <v>0</v>
      </c>
      <c r="K2268" s="56">
        <v>2.2499999999999998E-3</v>
      </c>
      <c r="L2268" s="56">
        <f t="shared" si="582"/>
        <v>2.2499999999999998E-3</v>
      </c>
      <c r="M2268" s="57" t="s">
        <v>7</v>
      </c>
      <c r="N2268" s="56">
        <f t="shared" si="583"/>
        <v>0</v>
      </c>
      <c r="Y2268" s="56">
        <f t="shared" si="584"/>
        <v>0</v>
      </c>
      <c r="Z2268" s="56">
        <f t="shared" si="585"/>
        <v>0</v>
      </c>
      <c r="AA2268" s="56">
        <f t="shared" si="586"/>
        <v>0</v>
      </c>
      <c r="AC2268" s="58">
        <v>21</v>
      </c>
      <c r="AD2268" s="58">
        <f t="shared" si="587"/>
        <v>0</v>
      </c>
      <c r="AE2268" s="58">
        <f t="shared" si="588"/>
        <v>0</v>
      </c>
      <c r="AL2268" s="58">
        <f t="shared" si="589"/>
        <v>0</v>
      </c>
      <c r="AM2268" s="58">
        <f t="shared" si="590"/>
        <v>0</v>
      </c>
      <c r="AN2268" s="59" t="s">
        <v>1623</v>
      </c>
      <c r="AO2268" s="59" t="s">
        <v>1634</v>
      </c>
      <c r="AP2268" s="47" t="s">
        <v>1650</v>
      </c>
    </row>
    <row r="2269" spans="1:42" x14ac:dyDescent="0.2">
      <c r="A2269" s="55" t="s">
        <v>1156</v>
      </c>
      <c r="B2269" s="55" t="s">
        <v>1184</v>
      </c>
      <c r="C2269" s="55" t="s">
        <v>1238</v>
      </c>
      <c r="D2269" s="55" t="s">
        <v>1344</v>
      </c>
      <c r="E2269" s="55" t="s">
        <v>1577</v>
      </c>
      <c r="F2269" s="56">
        <v>2</v>
      </c>
      <c r="G2269" s="56">
        <v>0</v>
      </c>
      <c r="H2269" s="56">
        <f t="shared" si="579"/>
        <v>0</v>
      </c>
      <c r="I2269" s="56">
        <f t="shared" si="580"/>
        <v>0</v>
      </c>
      <c r="J2269" s="56">
        <f t="shared" si="581"/>
        <v>0</v>
      </c>
      <c r="K2269" s="56">
        <v>1.56E-3</v>
      </c>
      <c r="L2269" s="56">
        <f t="shared" si="582"/>
        <v>3.1199999999999999E-3</v>
      </c>
      <c r="M2269" s="57" t="s">
        <v>7</v>
      </c>
      <c r="N2269" s="56">
        <f t="shared" si="583"/>
        <v>0</v>
      </c>
      <c r="Y2269" s="56">
        <f t="shared" si="584"/>
        <v>0</v>
      </c>
      <c r="Z2269" s="56">
        <f t="shared" si="585"/>
        <v>0</v>
      </c>
      <c r="AA2269" s="56">
        <f t="shared" si="586"/>
        <v>0</v>
      </c>
      <c r="AC2269" s="58">
        <v>21</v>
      </c>
      <c r="AD2269" s="58">
        <f t="shared" si="587"/>
        <v>0</v>
      </c>
      <c r="AE2269" s="58">
        <f t="shared" si="588"/>
        <v>0</v>
      </c>
      <c r="AL2269" s="58">
        <f t="shared" si="589"/>
        <v>0</v>
      </c>
      <c r="AM2269" s="58">
        <f t="shared" si="590"/>
        <v>0</v>
      </c>
      <c r="AN2269" s="59" t="s">
        <v>1623</v>
      </c>
      <c r="AO2269" s="59" t="s">
        <v>1634</v>
      </c>
      <c r="AP2269" s="47" t="s">
        <v>1650</v>
      </c>
    </row>
    <row r="2270" spans="1:42" x14ac:dyDescent="0.2">
      <c r="A2270" s="55" t="s">
        <v>1157</v>
      </c>
      <c r="B2270" s="55" t="s">
        <v>1184</v>
      </c>
      <c r="C2270" s="55" t="s">
        <v>1239</v>
      </c>
      <c r="D2270" s="55" t="s">
        <v>1345</v>
      </c>
      <c r="E2270" s="55" t="s">
        <v>1577</v>
      </c>
      <c r="F2270" s="56">
        <v>2</v>
      </c>
      <c r="G2270" s="56">
        <v>0</v>
      </c>
      <c r="H2270" s="56">
        <f t="shared" si="579"/>
        <v>0</v>
      </c>
      <c r="I2270" s="56">
        <f t="shared" si="580"/>
        <v>0</v>
      </c>
      <c r="J2270" s="56">
        <f t="shared" si="581"/>
        <v>0</v>
      </c>
      <c r="K2270" s="56">
        <v>1.9460000000000002E-2</v>
      </c>
      <c r="L2270" s="56">
        <f t="shared" si="582"/>
        <v>3.8920000000000003E-2</v>
      </c>
      <c r="M2270" s="57" t="s">
        <v>7</v>
      </c>
      <c r="N2270" s="56">
        <f t="shared" si="583"/>
        <v>0</v>
      </c>
      <c r="Y2270" s="56">
        <f t="shared" si="584"/>
        <v>0</v>
      </c>
      <c r="Z2270" s="56">
        <f t="shared" si="585"/>
        <v>0</v>
      </c>
      <c r="AA2270" s="56">
        <f t="shared" si="586"/>
        <v>0</v>
      </c>
      <c r="AC2270" s="58">
        <v>21</v>
      </c>
      <c r="AD2270" s="58">
        <f t="shared" si="587"/>
        <v>0</v>
      </c>
      <c r="AE2270" s="58">
        <f t="shared" si="588"/>
        <v>0</v>
      </c>
      <c r="AL2270" s="58">
        <f t="shared" si="589"/>
        <v>0</v>
      </c>
      <c r="AM2270" s="58">
        <f t="shared" si="590"/>
        <v>0</v>
      </c>
      <c r="AN2270" s="59" t="s">
        <v>1623</v>
      </c>
      <c r="AO2270" s="59" t="s">
        <v>1634</v>
      </c>
      <c r="AP2270" s="47" t="s">
        <v>1650</v>
      </c>
    </row>
    <row r="2271" spans="1:42" x14ac:dyDescent="0.2">
      <c r="A2271" s="55" t="s">
        <v>1158</v>
      </c>
      <c r="B2271" s="55" t="s">
        <v>1184</v>
      </c>
      <c r="C2271" s="55" t="s">
        <v>1240</v>
      </c>
      <c r="D2271" s="55" t="s">
        <v>1346</v>
      </c>
      <c r="E2271" s="55" t="s">
        <v>1574</v>
      </c>
      <c r="F2271" s="56">
        <v>21.5</v>
      </c>
      <c r="G2271" s="56">
        <v>0</v>
      </c>
      <c r="H2271" s="56">
        <f t="shared" si="579"/>
        <v>0</v>
      </c>
      <c r="I2271" s="56">
        <f t="shared" si="580"/>
        <v>0</v>
      </c>
      <c r="J2271" s="56">
        <f t="shared" si="581"/>
        <v>0</v>
      </c>
      <c r="K2271" s="56">
        <v>6.8000000000000005E-2</v>
      </c>
      <c r="L2271" s="56">
        <f t="shared" si="582"/>
        <v>1.4620000000000002</v>
      </c>
      <c r="M2271" s="57" t="s">
        <v>7</v>
      </c>
      <c r="N2271" s="56">
        <f t="shared" si="583"/>
        <v>0</v>
      </c>
      <c r="Y2271" s="56">
        <f t="shared" si="584"/>
        <v>0</v>
      </c>
      <c r="Z2271" s="56">
        <f t="shared" si="585"/>
        <v>0</v>
      </c>
      <c r="AA2271" s="56">
        <f t="shared" si="586"/>
        <v>0</v>
      </c>
      <c r="AC2271" s="58">
        <v>21</v>
      </c>
      <c r="AD2271" s="58">
        <f t="shared" si="587"/>
        <v>0</v>
      </c>
      <c r="AE2271" s="58">
        <f t="shared" si="588"/>
        <v>0</v>
      </c>
      <c r="AL2271" s="58">
        <f t="shared" si="589"/>
        <v>0</v>
      </c>
      <c r="AM2271" s="58">
        <f t="shared" si="590"/>
        <v>0</v>
      </c>
      <c r="AN2271" s="59" t="s">
        <v>1623</v>
      </c>
      <c r="AO2271" s="59" t="s">
        <v>1634</v>
      </c>
      <c r="AP2271" s="47" t="s">
        <v>1650</v>
      </c>
    </row>
    <row r="2272" spans="1:42" x14ac:dyDescent="0.2">
      <c r="A2272" s="52"/>
      <c r="B2272" s="53" t="s">
        <v>1184</v>
      </c>
      <c r="C2272" s="53" t="s">
        <v>1243</v>
      </c>
      <c r="D2272" s="248" t="s">
        <v>1349</v>
      </c>
      <c r="E2272" s="249"/>
      <c r="F2272" s="249"/>
      <c r="G2272" s="249"/>
      <c r="H2272" s="54">
        <f>SUM(H2273:H2273)</f>
        <v>0</v>
      </c>
      <c r="I2272" s="54">
        <f>SUM(I2273:I2273)</f>
        <v>0</v>
      </c>
      <c r="J2272" s="54">
        <f>H2272+I2272</f>
        <v>0</v>
      </c>
      <c r="K2272" s="47"/>
      <c r="L2272" s="54">
        <f>SUM(L2273:L2273)</f>
        <v>0</v>
      </c>
      <c r="O2272" s="54">
        <f>IF(P2272="PR",J2272,SUM(N2273:N2273))</f>
        <v>0</v>
      </c>
      <c r="P2272" s="47" t="s">
        <v>1603</v>
      </c>
      <c r="Q2272" s="54">
        <f>IF(P2272="HS",H2272,0)</f>
        <v>0</v>
      </c>
      <c r="R2272" s="54">
        <f>IF(P2272="HS",I2272-O2272,0)</f>
        <v>0</v>
      </c>
      <c r="S2272" s="54">
        <f>IF(P2272="PS",H2272,0)</f>
        <v>0</v>
      </c>
      <c r="T2272" s="54">
        <f>IF(P2272="PS",I2272-O2272,0)</f>
        <v>0</v>
      </c>
      <c r="U2272" s="54">
        <f>IF(P2272="MP",H2272,0)</f>
        <v>0</v>
      </c>
      <c r="V2272" s="54">
        <f>IF(P2272="MP",I2272-O2272,0)</f>
        <v>0</v>
      </c>
      <c r="W2272" s="54">
        <f>IF(P2272="OM",H2272,0)</f>
        <v>0</v>
      </c>
      <c r="X2272" s="47" t="s">
        <v>1184</v>
      </c>
      <c r="AH2272" s="54">
        <f>SUM(Y2273:Y2273)</f>
        <v>0</v>
      </c>
      <c r="AI2272" s="54">
        <f>SUM(Z2273:Z2273)</f>
        <v>0</v>
      </c>
      <c r="AJ2272" s="54">
        <f>SUM(AA2273:AA2273)</f>
        <v>0</v>
      </c>
    </row>
    <row r="2273" spans="1:42" x14ac:dyDescent="0.2">
      <c r="A2273" s="55" t="s">
        <v>1159</v>
      </c>
      <c r="B2273" s="55" t="s">
        <v>1184</v>
      </c>
      <c r="C2273" s="55" t="s">
        <v>1244</v>
      </c>
      <c r="D2273" s="55" t="s">
        <v>1350</v>
      </c>
      <c r="E2273" s="55" t="s">
        <v>1575</v>
      </c>
      <c r="F2273" s="56">
        <v>0.55000000000000004</v>
      </c>
      <c r="G2273" s="56">
        <v>0</v>
      </c>
      <c r="H2273" s="56">
        <f>ROUND(F2273*AD2273,2)</f>
        <v>0</v>
      </c>
      <c r="I2273" s="56">
        <f>J2273-H2273</f>
        <v>0</v>
      </c>
      <c r="J2273" s="56">
        <f>ROUND(F2273*G2273,2)</f>
        <v>0</v>
      </c>
      <c r="K2273" s="56">
        <v>0</v>
      </c>
      <c r="L2273" s="56">
        <f>F2273*K2273</f>
        <v>0</v>
      </c>
      <c r="M2273" s="57" t="s">
        <v>11</v>
      </c>
      <c r="N2273" s="56">
        <f>IF(M2273="5",I2273,0)</f>
        <v>0</v>
      </c>
      <c r="Y2273" s="56">
        <f>IF(AC2273=0,J2273,0)</f>
        <v>0</v>
      </c>
      <c r="Z2273" s="56">
        <f>IF(AC2273=15,J2273,0)</f>
        <v>0</v>
      </c>
      <c r="AA2273" s="56">
        <f>IF(AC2273=21,J2273,0)</f>
        <v>0</v>
      </c>
      <c r="AC2273" s="58">
        <v>21</v>
      </c>
      <c r="AD2273" s="58">
        <f>G2273*0</f>
        <v>0</v>
      </c>
      <c r="AE2273" s="58">
        <f>G2273*(1-0)</f>
        <v>0</v>
      </c>
      <c r="AL2273" s="58">
        <f>F2273*AD2273</f>
        <v>0</v>
      </c>
      <c r="AM2273" s="58">
        <f>F2273*AE2273</f>
        <v>0</v>
      </c>
      <c r="AN2273" s="59" t="s">
        <v>1624</v>
      </c>
      <c r="AO2273" s="59" t="s">
        <v>1634</v>
      </c>
      <c r="AP2273" s="47" t="s">
        <v>1650</v>
      </c>
    </row>
    <row r="2274" spans="1:42" x14ac:dyDescent="0.2">
      <c r="D2274" s="60" t="s">
        <v>1502</v>
      </c>
      <c r="F2274" s="61">
        <v>0.55000000000000004</v>
      </c>
    </row>
    <row r="2275" spans="1:42" x14ac:dyDescent="0.2">
      <c r="A2275" s="52"/>
      <c r="B2275" s="53" t="s">
        <v>1184</v>
      </c>
      <c r="C2275" s="53" t="s">
        <v>1245</v>
      </c>
      <c r="D2275" s="248" t="s">
        <v>1352</v>
      </c>
      <c r="E2275" s="249"/>
      <c r="F2275" s="249"/>
      <c r="G2275" s="249"/>
      <c r="H2275" s="54">
        <f>SUM(H2276:H2276)</f>
        <v>0</v>
      </c>
      <c r="I2275" s="54">
        <f>SUM(I2276:I2276)</f>
        <v>0</v>
      </c>
      <c r="J2275" s="54">
        <f>H2275+I2275</f>
        <v>0</v>
      </c>
      <c r="K2275" s="47"/>
      <c r="L2275" s="54">
        <f>SUM(L2276:L2276)</f>
        <v>0</v>
      </c>
      <c r="O2275" s="54">
        <f>IF(P2275="PR",J2275,SUM(N2276:N2276))</f>
        <v>0</v>
      </c>
      <c r="P2275" s="47" t="s">
        <v>1604</v>
      </c>
      <c r="Q2275" s="54">
        <f>IF(P2275="HS",H2275,0)</f>
        <v>0</v>
      </c>
      <c r="R2275" s="54">
        <f>IF(P2275="HS",I2275-O2275,0)</f>
        <v>0</v>
      </c>
      <c r="S2275" s="54">
        <f>IF(P2275="PS",H2275,0)</f>
        <v>0</v>
      </c>
      <c r="T2275" s="54">
        <f>IF(P2275="PS",I2275-O2275,0)</f>
        <v>0</v>
      </c>
      <c r="U2275" s="54">
        <f>IF(P2275="MP",H2275,0)</f>
        <v>0</v>
      </c>
      <c r="V2275" s="54">
        <f>IF(P2275="MP",I2275-O2275,0)</f>
        <v>0</v>
      </c>
      <c r="W2275" s="54">
        <f>IF(P2275="OM",H2275,0)</f>
        <v>0</v>
      </c>
      <c r="X2275" s="47" t="s">
        <v>1184</v>
      </c>
      <c r="AH2275" s="54">
        <f>SUM(Y2276:Y2276)</f>
        <v>0</v>
      </c>
      <c r="AI2275" s="54">
        <f>SUM(Z2276:Z2276)</f>
        <v>0</v>
      </c>
      <c r="AJ2275" s="54">
        <f>SUM(AA2276:AA2276)</f>
        <v>0</v>
      </c>
    </row>
    <row r="2276" spans="1:42" x14ac:dyDescent="0.2">
      <c r="A2276" s="55" t="s">
        <v>1160</v>
      </c>
      <c r="B2276" s="55" t="s">
        <v>1184</v>
      </c>
      <c r="C2276" s="55"/>
      <c r="D2276" s="55" t="s">
        <v>1352</v>
      </c>
      <c r="E2276" s="55"/>
      <c r="F2276" s="56">
        <v>1</v>
      </c>
      <c r="G2276" s="56">
        <v>0</v>
      </c>
      <c r="H2276" s="56">
        <f>ROUND(F2276*AD2276,2)</f>
        <v>0</v>
      </c>
      <c r="I2276" s="56">
        <f>J2276-H2276</f>
        <v>0</v>
      </c>
      <c r="J2276" s="56">
        <f>ROUND(F2276*G2276,2)</f>
        <v>0</v>
      </c>
      <c r="K2276" s="56">
        <v>0</v>
      </c>
      <c r="L2276" s="56">
        <f>F2276*K2276</f>
        <v>0</v>
      </c>
      <c r="M2276" s="57" t="s">
        <v>8</v>
      </c>
      <c r="N2276" s="56">
        <f>IF(M2276="5",I2276,0)</f>
        <v>0</v>
      </c>
      <c r="Y2276" s="56">
        <f>IF(AC2276=0,J2276,0)</f>
        <v>0</v>
      </c>
      <c r="Z2276" s="56">
        <f>IF(AC2276=15,J2276,0)</f>
        <v>0</v>
      </c>
      <c r="AA2276" s="56">
        <f>IF(AC2276=21,J2276,0)</f>
        <v>0</v>
      </c>
      <c r="AC2276" s="58">
        <v>21</v>
      </c>
      <c r="AD2276" s="58">
        <f>G2276*0</f>
        <v>0</v>
      </c>
      <c r="AE2276" s="58">
        <f>G2276*(1-0)</f>
        <v>0</v>
      </c>
      <c r="AL2276" s="58">
        <f>F2276*AD2276</f>
        <v>0</v>
      </c>
      <c r="AM2276" s="58">
        <f>F2276*AE2276</f>
        <v>0</v>
      </c>
      <c r="AN2276" s="59" t="s">
        <v>1625</v>
      </c>
      <c r="AO2276" s="59" t="s">
        <v>1634</v>
      </c>
      <c r="AP2276" s="47" t="s">
        <v>1650</v>
      </c>
    </row>
    <row r="2277" spans="1:42" x14ac:dyDescent="0.2">
      <c r="A2277" s="52"/>
      <c r="B2277" s="53" t="s">
        <v>1184</v>
      </c>
      <c r="C2277" s="53" t="s">
        <v>1246</v>
      </c>
      <c r="D2277" s="248" t="s">
        <v>1353</v>
      </c>
      <c r="E2277" s="249"/>
      <c r="F2277" s="249"/>
      <c r="G2277" s="249"/>
      <c r="H2277" s="54">
        <f>SUM(H2278:H2283)</f>
        <v>0</v>
      </c>
      <c r="I2277" s="54">
        <f>SUM(I2278:I2283)</f>
        <v>0</v>
      </c>
      <c r="J2277" s="54">
        <f>H2277+I2277</f>
        <v>0</v>
      </c>
      <c r="K2277" s="47"/>
      <c r="L2277" s="54">
        <f>SUM(L2278:L2283)</f>
        <v>0</v>
      </c>
      <c r="O2277" s="54">
        <f>IF(P2277="PR",J2277,SUM(N2278:N2283))</f>
        <v>0</v>
      </c>
      <c r="P2277" s="47" t="s">
        <v>1603</v>
      </c>
      <c r="Q2277" s="54">
        <f>IF(P2277="HS",H2277,0)</f>
        <v>0</v>
      </c>
      <c r="R2277" s="54">
        <f>IF(P2277="HS",I2277-O2277,0)</f>
        <v>0</v>
      </c>
      <c r="S2277" s="54">
        <f>IF(P2277="PS",H2277,0)</f>
        <v>0</v>
      </c>
      <c r="T2277" s="54">
        <f>IF(P2277="PS",I2277-O2277,0)</f>
        <v>0</v>
      </c>
      <c r="U2277" s="54">
        <f>IF(P2277="MP",H2277,0)</f>
        <v>0</v>
      </c>
      <c r="V2277" s="54">
        <f>IF(P2277="MP",I2277-O2277,0)</f>
        <v>0</v>
      </c>
      <c r="W2277" s="54">
        <f>IF(P2277="OM",H2277,0)</f>
        <v>0</v>
      </c>
      <c r="X2277" s="47" t="s">
        <v>1184</v>
      </c>
      <c r="AH2277" s="54">
        <f>SUM(Y2278:Y2283)</f>
        <v>0</v>
      </c>
      <c r="AI2277" s="54">
        <f>SUM(Z2278:Z2283)</f>
        <v>0</v>
      </c>
      <c r="AJ2277" s="54">
        <f>SUM(AA2278:AA2283)</f>
        <v>0</v>
      </c>
    </row>
    <row r="2278" spans="1:42" x14ac:dyDescent="0.2">
      <c r="A2278" s="55" t="s">
        <v>1161</v>
      </c>
      <c r="B2278" s="55" t="s">
        <v>1184</v>
      </c>
      <c r="C2278" s="55" t="s">
        <v>1247</v>
      </c>
      <c r="D2278" s="55" t="s">
        <v>1354</v>
      </c>
      <c r="E2278" s="55" t="s">
        <v>1575</v>
      </c>
      <c r="F2278" s="56">
        <v>1.72</v>
      </c>
      <c r="G2278" s="56">
        <v>0</v>
      </c>
      <c r="H2278" s="56">
        <f t="shared" ref="H2278:H2283" si="591">ROUND(F2278*AD2278,2)</f>
        <v>0</v>
      </c>
      <c r="I2278" s="56">
        <f t="shared" ref="I2278:I2283" si="592">J2278-H2278</f>
        <v>0</v>
      </c>
      <c r="J2278" s="56">
        <f t="shared" ref="J2278:J2283" si="593">ROUND(F2278*G2278,2)</f>
        <v>0</v>
      </c>
      <c r="K2278" s="56">
        <v>0</v>
      </c>
      <c r="L2278" s="56">
        <f t="shared" ref="L2278:L2283" si="594">F2278*K2278</f>
        <v>0</v>
      </c>
      <c r="M2278" s="57" t="s">
        <v>11</v>
      </c>
      <c r="N2278" s="56">
        <f t="shared" ref="N2278:N2283" si="595">IF(M2278="5",I2278,0)</f>
        <v>0</v>
      </c>
      <c r="Y2278" s="56">
        <f t="shared" ref="Y2278:Y2283" si="596">IF(AC2278=0,J2278,0)</f>
        <v>0</v>
      </c>
      <c r="Z2278" s="56">
        <f t="shared" ref="Z2278:Z2283" si="597">IF(AC2278=15,J2278,0)</f>
        <v>0</v>
      </c>
      <c r="AA2278" s="56">
        <f t="shared" ref="AA2278:AA2283" si="598">IF(AC2278=21,J2278,0)</f>
        <v>0</v>
      </c>
      <c r="AC2278" s="58">
        <v>21</v>
      </c>
      <c r="AD2278" s="58">
        <f t="shared" ref="AD2278:AD2283" si="599">G2278*0</f>
        <v>0</v>
      </c>
      <c r="AE2278" s="58">
        <f t="shared" ref="AE2278:AE2283" si="600">G2278*(1-0)</f>
        <v>0</v>
      </c>
      <c r="AL2278" s="58">
        <f t="shared" ref="AL2278:AL2283" si="601">F2278*AD2278</f>
        <v>0</v>
      </c>
      <c r="AM2278" s="58">
        <f t="shared" ref="AM2278:AM2283" si="602">F2278*AE2278</f>
        <v>0</v>
      </c>
      <c r="AN2278" s="59" t="s">
        <v>1626</v>
      </c>
      <c r="AO2278" s="59" t="s">
        <v>1634</v>
      </c>
      <c r="AP2278" s="47" t="s">
        <v>1650</v>
      </c>
    </row>
    <row r="2279" spans="1:42" x14ac:dyDescent="0.2">
      <c r="A2279" s="55" t="s">
        <v>1162</v>
      </c>
      <c r="B2279" s="55" t="s">
        <v>1184</v>
      </c>
      <c r="C2279" s="55" t="s">
        <v>1248</v>
      </c>
      <c r="D2279" s="55" t="s">
        <v>1355</v>
      </c>
      <c r="E2279" s="55" t="s">
        <v>1575</v>
      </c>
      <c r="F2279" s="56">
        <v>1.72</v>
      </c>
      <c r="G2279" s="56">
        <v>0</v>
      </c>
      <c r="H2279" s="56">
        <f t="shared" si="591"/>
        <v>0</v>
      </c>
      <c r="I2279" s="56">
        <f t="shared" si="592"/>
        <v>0</v>
      </c>
      <c r="J2279" s="56">
        <f t="shared" si="593"/>
        <v>0</v>
      </c>
      <c r="K2279" s="56">
        <v>0</v>
      </c>
      <c r="L2279" s="56">
        <f t="shared" si="594"/>
        <v>0</v>
      </c>
      <c r="M2279" s="57" t="s">
        <v>11</v>
      </c>
      <c r="N2279" s="56">
        <f t="shared" si="595"/>
        <v>0</v>
      </c>
      <c r="Y2279" s="56">
        <f t="shared" si="596"/>
        <v>0</v>
      </c>
      <c r="Z2279" s="56">
        <f t="shared" si="597"/>
        <v>0</v>
      </c>
      <c r="AA2279" s="56">
        <f t="shared" si="598"/>
        <v>0</v>
      </c>
      <c r="AC2279" s="58">
        <v>21</v>
      </c>
      <c r="AD2279" s="58">
        <f t="shared" si="599"/>
        <v>0</v>
      </c>
      <c r="AE2279" s="58">
        <f t="shared" si="600"/>
        <v>0</v>
      </c>
      <c r="AL2279" s="58">
        <f t="shared" si="601"/>
        <v>0</v>
      </c>
      <c r="AM2279" s="58">
        <f t="shared" si="602"/>
        <v>0</v>
      </c>
      <c r="AN2279" s="59" t="s">
        <v>1626</v>
      </c>
      <c r="AO2279" s="59" t="s">
        <v>1634</v>
      </c>
      <c r="AP2279" s="47" t="s">
        <v>1650</v>
      </c>
    </row>
    <row r="2280" spans="1:42" x14ac:dyDescent="0.2">
      <c r="A2280" s="55" t="s">
        <v>1163</v>
      </c>
      <c r="B2280" s="55" t="s">
        <v>1184</v>
      </c>
      <c r="C2280" s="55" t="s">
        <v>1249</v>
      </c>
      <c r="D2280" s="55" t="s">
        <v>1356</v>
      </c>
      <c r="E2280" s="55" t="s">
        <v>1575</v>
      </c>
      <c r="F2280" s="56">
        <v>1.72</v>
      </c>
      <c r="G2280" s="56">
        <v>0</v>
      </c>
      <c r="H2280" s="56">
        <f t="shared" si="591"/>
        <v>0</v>
      </c>
      <c r="I2280" s="56">
        <f t="shared" si="592"/>
        <v>0</v>
      </c>
      <c r="J2280" s="56">
        <f t="shared" si="593"/>
        <v>0</v>
      </c>
      <c r="K2280" s="56">
        <v>0</v>
      </c>
      <c r="L2280" s="56">
        <f t="shared" si="594"/>
        <v>0</v>
      </c>
      <c r="M2280" s="57" t="s">
        <v>11</v>
      </c>
      <c r="N2280" s="56">
        <f t="shared" si="595"/>
        <v>0</v>
      </c>
      <c r="Y2280" s="56">
        <f t="shared" si="596"/>
        <v>0</v>
      </c>
      <c r="Z2280" s="56">
        <f t="shared" si="597"/>
        <v>0</v>
      </c>
      <c r="AA2280" s="56">
        <f t="shared" si="598"/>
        <v>0</v>
      </c>
      <c r="AC2280" s="58">
        <v>21</v>
      </c>
      <c r="AD2280" s="58">
        <f t="shared" si="599"/>
        <v>0</v>
      </c>
      <c r="AE2280" s="58">
        <f t="shared" si="600"/>
        <v>0</v>
      </c>
      <c r="AL2280" s="58">
        <f t="shared" si="601"/>
        <v>0</v>
      </c>
      <c r="AM2280" s="58">
        <f t="shared" si="602"/>
        <v>0</v>
      </c>
      <c r="AN2280" s="59" t="s">
        <v>1626</v>
      </c>
      <c r="AO2280" s="59" t="s">
        <v>1634</v>
      </c>
      <c r="AP2280" s="47" t="s">
        <v>1650</v>
      </c>
    </row>
    <row r="2281" spans="1:42" x14ac:dyDescent="0.2">
      <c r="A2281" s="55" t="s">
        <v>1164</v>
      </c>
      <c r="B2281" s="55" t="s">
        <v>1184</v>
      </c>
      <c r="C2281" s="55" t="s">
        <v>1250</v>
      </c>
      <c r="D2281" s="55" t="s">
        <v>1357</v>
      </c>
      <c r="E2281" s="55" t="s">
        <v>1575</v>
      </c>
      <c r="F2281" s="56">
        <v>1.72</v>
      </c>
      <c r="G2281" s="56">
        <v>0</v>
      </c>
      <c r="H2281" s="56">
        <f t="shared" si="591"/>
        <v>0</v>
      </c>
      <c r="I2281" s="56">
        <f t="shared" si="592"/>
        <v>0</v>
      </c>
      <c r="J2281" s="56">
        <f t="shared" si="593"/>
        <v>0</v>
      </c>
      <c r="K2281" s="56">
        <v>0</v>
      </c>
      <c r="L2281" s="56">
        <f t="shared" si="594"/>
        <v>0</v>
      </c>
      <c r="M2281" s="57" t="s">
        <v>11</v>
      </c>
      <c r="N2281" s="56">
        <f t="shared" si="595"/>
        <v>0</v>
      </c>
      <c r="Y2281" s="56">
        <f t="shared" si="596"/>
        <v>0</v>
      </c>
      <c r="Z2281" s="56">
        <f t="shared" si="597"/>
        <v>0</v>
      </c>
      <c r="AA2281" s="56">
        <f t="shared" si="598"/>
        <v>0</v>
      </c>
      <c r="AC2281" s="58">
        <v>21</v>
      </c>
      <c r="AD2281" s="58">
        <f t="shared" si="599"/>
        <v>0</v>
      </c>
      <c r="AE2281" s="58">
        <f t="shared" si="600"/>
        <v>0</v>
      </c>
      <c r="AL2281" s="58">
        <f t="shared" si="601"/>
        <v>0</v>
      </c>
      <c r="AM2281" s="58">
        <f t="shared" si="602"/>
        <v>0</v>
      </c>
      <c r="AN2281" s="59" t="s">
        <v>1626</v>
      </c>
      <c r="AO2281" s="59" t="s">
        <v>1634</v>
      </c>
      <c r="AP2281" s="47" t="s">
        <v>1650</v>
      </c>
    </row>
    <row r="2282" spans="1:42" x14ac:dyDescent="0.2">
      <c r="A2282" s="55" t="s">
        <v>1165</v>
      </c>
      <c r="B2282" s="55" t="s">
        <v>1184</v>
      </c>
      <c r="C2282" s="55" t="s">
        <v>1251</v>
      </c>
      <c r="D2282" s="55" t="s">
        <v>1358</v>
      </c>
      <c r="E2282" s="55" t="s">
        <v>1575</v>
      </c>
      <c r="F2282" s="56">
        <v>1.72</v>
      </c>
      <c r="G2282" s="56">
        <v>0</v>
      </c>
      <c r="H2282" s="56">
        <f t="shared" si="591"/>
        <v>0</v>
      </c>
      <c r="I2282" s="56">
        <f t="shared" si="592"/>
        <v>0</v>
      </c>
      <c r="J2282" s="56">
        <f t="shared" si="593"/>
        <v>0</v>
      </c>
      <c r="K2282" s="56">
        <v>0</v>
      </c>
      <c r="L2282" s="56">
        <f t="shared" si="594"/>
        <v>0</v>
      </c>
      <c r="M2282" s="57" t="s">
        <v>11</v>
      </c>
      <c r="N2282" s="56">
        <f t="shared" si="595"/>
        <v>0</v>
      </c>
      <c r="Y2282" s="56">
        <f t="shared" si="596"/>
        <v>0</v>
      </c>
      <c r="Z2282" s="56">
        <f t="shared" si="597"/>
        <v>0</v>
      </c>
      <c r="AA2282" s="56">
        <f t="shared" si="598"/>
        <v>0</v>
      </c>
      <c r="AC2282" s="58">
        <v>21</v>
      </c>
      <c r="AD2282" s="58">
        <f t="shared" si="599"/>
        <v>0</v>
      </c>
      <c r="AE2282" s="58">
        <f t="shared" si="600"/>
        <v>0</v>
      </c>
      <c r="AL2282" s="58">
        <f t="shared" si="601"/>
        <v>0</v>
      </c>
      <c r="AM2282" s="58">
        <f t="shared" si="602"/>
        <v>0</v>
      </c>
      <c r="AN2282" s="59" t="s">
        <v>1626</v>
      </c>
      <c r="AO2282" s="59" t="s">
        <v>1634</v>
      </c>
      <c r="AP2282" s="47" t="s">
        <v>1650</v>
      </c>
    </row>
    <row r="2283" spans="1:42" x14ac:dyDescent="0.2">
      <c r="A2283" s="65" t="s">
        <v>1166</v>
      </c>
      <c r="B2283" s="65" t="s">
        <v>1184</v>
      </c>
      <c r="C2283" s="65" t="s">
        <v>1252</v>
      </c>
      <c r="D2283" s="65" t="s">
        <v>1359</v>
      </c>
      <c r="E2283" s="65" t="s">
        <v>1575</v>
      </c>
      <c r="F2283" s="66">
        <v>1.72</v>
      </c>
      <c r="G2283" s="66">
        <v>0</v>
      </c>
      <c r="H2283" s="66">
        <f t="shared" si="591"/>
        <v>0</v>
      </c>
      <c r="I2283" s="66">
        <f t="shared" si="592"/>
        <v>0</v>
      </c>
      <c r="J2283" s="66">
        <f t="shared" si="593"/>
        <v>0</v>
      </c>
      <c r="K2283" s="66">
        <v>0</v>
      </c>
      <c r="L2283" s="66">
        <f t="shared" si="594"/>
        <v>0</v>
      </c>
      <c r="M2283" s="57" t="s">
        <v>11</v>
      </c>
      <c r="N2283" s="56">
        <f t="shared" si="595"/>
        <v>0</v>
      </c>
      <c r="Y2283" s="56">
        <f t="shared" si="596"/>
        <v>0</v>
      </c>
      <c r="Z2283" s="56">
        <f t="shared" si="597"/>
        <v>0</v>
      </c>
      <c r="AA2283" s="56">
        <f t="shared" si="598"/>
        <v>0</v>
      </c>
      <c r="AC2283" s="58">
        <v>21</v>
      </c>
      <c r="AD2283" s="58">
        <f t="shared" si="599"/>
        <v>0</v>
      </c>
      <c r="AE2283" s="58">
        <f t="shared" si="600"/>
        <v>0</v>
      </c>
      <c r="AL2283" s="58">
        <f t="shared" si="601"/>
        <v>0</v>
      </c>
      <c r="AM2283" s="58">
        <f t="shared" si="602"/>
        <v>0</v>
      </c>
      <c r="AN2283" s="59" t="s">
        <v>1626</v>
      </c>
      <c r="AO2283" s="59" t="s">
        <v>1634</v>
      </c>
      <c r="AP2283" s="47" t="s">
        <v>1650</v>
      </c>
    </row>
    <row r="2284" spans="1:42" x14ac:dyDescent="0.2">
      <c r="A2284" s="67"/>
      <c r="B2284" s="67"/>
      <c r="C2284" s="67"/>
      <c r="D2284" s="67"/>
      <c r="E2284" s="67"/>
      <c r="F2284" s="67"/>
      <c r="G2284" s="67"/>
      <c r="H2284" s="250" t="s">
        <v>1586</v>
      </c>
      <c r="I2284" s="251"/>
      <c r="J2284" s="68">
        <f>J13+J18+J21+J26+J33+J36+J67+J76+J99+J104+J115+J122+J129+J132+J134+J142+J147+J150+J155+J162+J165+J190+J199+J222+J227+J238+J244+J251+J254+J256+J264+J269+J272+J275+J286+J299+J302+J335+J345+J369+J374+J385+J393+J401+J404+J406+J414+J419+J422+J425+J436+J449+J452+J485+J495+J519+J524+J535+J543+J551+J553+J555+J563+J568+J571+J576+J583+J586+J610+J619+J642+J647+J658+J665+J672+J675+J677+J685+J690+J693+J698+J705+J708+J732+J741+J764+J769+J780+J788+J795+J798+J800+J808+J813+J816+J819+J830+J843+J846+J878+J887+J910+J915+J926+J934+J942+J944+J946+J954+J959+J962+J965+J976+J989+J992+J1025+J1034+J1057+J1062+J1073+J1081+J1089+J1092+J1094+J1102+J1107+J1110+J1113+J1124+J1137+J1140+J1172+J1181+J1204+J1209+J1220+J1228+J1236+J1239+J1241+J1249+J1254+J1257+J1260+J1271+J1284+J1287+J1320+J1329+J1352+J1357+J1368+J1376+J1384+J1387+J1389+J1397+J1402+J1405+J1408+J1419+J1432+J1435+J1468+J1477+J1500+J1505+J1516+J1524+J1532+J1535+J1537+J1545+J1550+J1553+J1556+J1567+J1580+J1583+J1615+J1624+J1647+J1652+J1663+J1671+J1679+J1682+J1684+J1692+J1695+J1698+J1709+J1722+J1725+J1757+J1767+J1791+J1796+J1807+J1815+J1823+J1826+J1828+J1836+J1841+J1844+J1847+J1858+J1871+J1874+J1906+J1916+J1940+J1945+J1956+J1964+J1972+J1975+J1977+J1985+J1990+J1993+J1996+J2007+J2020+J2023+J2056+J2066+J2090+J2095+J2106+J2114+J2122+J2125+J2127+J2135+J2140+J2143+J2146+J2157+J2170+J2173+J2206+J2216+J2240+J2245+J2256+J2264+J2272+J2275+J2277</f>
        <v>0</v>
      </c>
      <c r="K2284" s="67"/>
      <c r="L2284" s="67"/>
      <c r="Y2284" s="69">
        <f>SUM(Y13:Y2283)</f>
        <v>0</v>
      </c>
      <c r="Z2284" s="69">
        <f>SUM(Z13:Z2283)</f>
        <v>0</v>
      </c>
      <c r="AA2284" s="69">
        <f>SUM(AA13:AA2283)</f>
        <v>0</v>
      </c>
    </row>
    <row r="2285" spans="1:42" ht="11.25" customHeight="1" x14ac:dyDescent="0.2">
      <c r="A2285" s="70" t="s">
        <v>1167</v>
      </c>
    </row>
    <row r="2286" spans="1:42" ht="409.6" hidden="1" customHeight="1" x14ac:dyDescent="0.2">
      <c r="A2286" s="252"/>
      <c r="B2286" s="253"/>
      <c r="C2286" s="253"/>
      <c r="D2286" s="253"/>
      <c r="E2286" s="253"/>
      <c r="F2286" s="253"/>
      <c r="G2286" s="253"/>
      <c r="H2286" s="253"/>
      <c r="I2286" s="253"/>
      <c r="J2286" s="253"/>
      <c r="K2286" s="253"/>
      <c r="L2286" s="253"/>
    </row>
  </sheetData>
  <mergeCells count="296">
    <mergeCell ref="A1:L1"/>
    <mergeCell ref="A2:C3"/>
    <mergeCell ref="D2:D3"/>
    <mergeCell ref="E2:F3"/>
    <mergeCell ref="G2:H3"/>
    <mergeCell ref="I2:I3"/>
    <mergeCell ref="J2:L3"/>
    <mergeCell ref="I4:I5"/>
    <mergeCell ref="J4:L5"/>
    <mergeCell ref="A6:C7"/>
    <mergeCell ref="D6:D7"/>
    <mergeCell ref="E6:F7"/>
    <mergeCell ref="G6:H7"/>
    <mergeCell ref="I6:I7"/>
    <mergeCell ref="J6:L7"/>
    <mergeCell ref="A4:C5"/>
    <mergeCell ref="D4:D5"/>
    <mergeCell ref="E4:F5"/>
    <mergeCell ref="G4:H5"/>
    <mergeCell ref="H10:J10"/>
    <mergeCell ref="K10:L10"/>
    <mergeCell ref="D12:G12"/>
    <mergeCell ref="D13:G13"/>
    <mergeCell ref="D18:G18"/>
    <mergeCell ref="D21:G21"/>
    <mergeCell ref="A8:C9"/>
    <mergeCell ref="D8:D9"/>
    <mergeCell ref="E8:F9"/>
    <mergeCell ref="G8:H9"/>
    <mergeCell ref="I8:I9"/>
    <mergeCell ref="J8:L9"/>
    <mergeCell ref="D99:G99"/>
    <mergeCell ref="D104:G104"/>
    <mergeCell ref="D115:G115"/>
    <mergeCell ref="D122:G122"/>
    <mergeCell ref="D129:G129"/>
    <mergeCell ref="D132:G132"/>
    <mergeCell ref="D26:G26"/>
    <mergeCell ref="D33:G33"/>
    <mergeCell ref="D36:G36"/>
    <mergeCell ref="D67:G67"/>
    <mergeCell ref="D76:G76"/>
    <mergeCell ref="D162:G162"/>
    <mergeCell ref="D165:G165"/>
    <mergeCell ref="D190:G190"/>
    <mergeCell ref="D199:G199"/>
    <mergeCell ref="D222:G222"/>
    <mergeCell ref="D134:G134"/>
    <mergeCell ref="D141:G141"/>
    <mergeCell ref="D142:G142"/>
    <mergeCell ref="D147:G147"/>
    <mergeCell ref="D150:G150"/>
    <mergeCell ref="D155:G155"/>
    <mergeCell ref="D263:G263"/>
    <mergeCell ref="D264:G264"/>
    <mergeCell ref="D269:G269"/>
    <mergeCell ref="D272:G272"/>
    <mergeCell ref="D275:G275"/>
    <mergeCell ref="D286:G286"/>
    <mergeCell ref="D227:G227"/>
    <mergeCell ref="D238:G238"/>
    <mergeCell ref="D244:G244"/>
    <mergeCell ref="D251:G251"/>
    <mergeCell ref="D254:G254"/>
    <mergeCell ref="D256:G256"/>
    <mergeCell ref="D374:G374"/>
    <mergeCell ref="D385:G385"/>
    <mergeCell ref="D393:G393"/>
    <mergeCell ref="D401:G401"/>
    <mergeCell ref="D404:G404"/>
    <mergeCell ref="D406:G406"/>
    <mergeCell ref="D299:G299"/>
    <mergeCell ref="D302:G302"/>
    <mergeCell ref="D335:G335"/>
    <mergeCell ref="D345:G345"/>
    <mergeCell ref="D369:G369"/>
    <mergeCell ref="D449:G449"/>
    <mergeCell ref="D452:G452"/>
    <mergeCell ref="D485:G485"/>
    <mergeCell ref="D495:G495"/>
    <mergeCell ref="D519:G519"/>
    <mergeCell ref="D524:G524"/>
    <mergeCell ref="D413:G413"/>
    <mergeCell ref="D414:G414"/>
    <mergeCell ref="D419:G419"/>
    <mergeCell ref="D422:G422"/>
    <mergeCell ref="D425:G425"/>
    <mergeCell ref="D436:G436"/>
    <mergeCell ref="D563:G563"/>
    <mergeCell ref="D568:G568"/>
    <mergeCell ref="D571:G571"/>
    <mergeCell ref="D576:G576"/>
    <mergeCell ref="D583:G583"/>
    <mergeCell ref="D586:G586"/>
    <mergeCell ref="D535:G535"/>
    <mergeCell ref="D543:G543"/>
    <mergeCell ref="D551:G551"/>
    <mergeCell ref="D553:G553"/>
    <mergeCell ref="D555:G555"/>
    <mergeCell ref="D562:G562"/>
    <mergeCell ref="D665:G665"/>
    <mergeCell ref="D672:G672"/>
    <mergeCell ref="D675:G675"/>
    <mergeCell ref="D677:G677"/>
    <mergeCell ref="D684:G684"/>
    <mergeCell ref="D685:G685"/>
    <mergeCell ref="D610:G610"/>
    <mergeCell ref="D619:G619"/>
    <mergeCell ref="D642:G642"/>
    <mergeCell ref="D647:G647"/>
    <mergeCell ref="D658:G658"/>
    <mergeCell ref="D741:G741"/>
    <mergeCell ref="D764:G764"/>
    <mergeCell ref="D769:G769"/>
    <mergeCell ref="D780:G780"/>
    <mergeCell ref="D788:G788"/>
    <mergeCell ref="D795:G795"/>
    <mergeCell ref="D690:G690"/>
    <mergeCell ref="D693:G693"/>
    <mergeCell ref="D698:G698"/>
    <mergeCell ref="D705:G705"/>
    <mergeCell ref="D708:G708"/>
    <mergeCell ref="D732:G732"/>
    <mergeCell ref="D819:G819"/>
    <mergeCell ref="D830:G830"/>
    <mergeCell ref="D843:G843"/>
    <mergeCell ref="D846:G846"/>
    <mergeCell ref="D878:G878"/>
    <mergeCell ref="D887:G887"/>
    <mergeCell ref="D798:G798"/>
    <mergeCell ref="D800:G800"/>
    <mergeCell ref="D807:G807"/>
    <mergeCell ref="D808:G808"/>
    <mergeCell ref="D813:G813"/>
    <mergeCell ref="D816:G816"/>
    <mergeCell ref="D946:G946"/>
    <mergeCell ref="D953:G953"/>
    <mergeCell ref="D954:G954"/>
    <mergeCell ref="D959:G959"/>
    <mergeCell ref="D962:G962"/>
    <mergeCell ref="D965:G965"/>
    <mergeCell ref="D910:G910"/>
    <mergeCell ref="D915:G915"/>
    <mergeCell ref="D926:G926"/>
    <mergeCell ref="D934:G934"/>
    <mergeCell ref="D942:G942"/>
    <mergeCell ref="D944:G944"/>
    <mergeCell ref="D1062:G1062"/>
    <mergeCell ref="D1073:G1073"/>
    <mergeCell ref="D1081:G1081"/>
    <mergeCell ref="D1089:G1089"/>
    <mergeCell ref="D1092:G1092"/>
    <mergeCell ref="D1094:G1094"/>
    <mergeCell ref="D976:G976"/>
    <mergeCell ref="D989:G989"/>
    <mergeCell ref="D992:G992"/>
    <mergeCell ref="D1025:G1025"/>
    <mergeCell ref="D1034:G1034"/>
    <mergeCell ref="D1057:G1057"/>
    <mergeCell ref="D1137:G1137"/>
    <mergeCell ref="D1140:G1140"/>
    <mergeCell ref="D1172:G1172"/>
    <mergeCell ref="D1181:G1181"/>
    <mergeCell ref="D1204:G1204"/>
    <mergeCell ref="D1209:G1209"/>
    <mergeCell ref="D1101:G1101"/>
    <mergeCell ref="D1102:G1102"/>
    <mergeCell ref="D1107:G1107"/>
    <mergeCell ref="D1110:G1110"/>
    <mergeCell ref="D1113:G1113"/>
    <mergeCell ref="D1124:G1124"/>
    <mergeCell ref="D1249:G1249"/>
    <mergeCell ref="D1254:G1254"/>
    <mergeCell ref="D1257:G1257"/>
    <mergeCell ref="D1260:G1260"/>
    <mergeCell ref="D1271:G1271"/>
    <mergeCell ref="D1284:G1284"/>
    <mergeCell ref="D1220:G1220"/>
    <mergeCell ref="D1228:G1228"/>
    <mergeCell ref="D1236:G1236"/>
    <mergeCell ref="D1239:G1239"/>
    <mergeCell ref="D1241:G1241"/>
    <mergeCell ref="D1248:G1248"/>
    <mergeCell ref="D1376:G1376"/>
    <mergeCell ref="D1384:G1384"/>
    <mergeCell ref="D1387:G1387"/>
    <mergeCell ref="D1389:G1389"/>
    <mergeCell ref="D1396:G1396"/>
    <mergeCell ref="D1397:G1397"/>
    <mergeCell ref="D1287:G1287"/>
    <mergeCell ref="D1320:G1320"/>
    <mergeCell ref="D1329:G1329"/>
    <mergeCell ref="D1352:G1352"/>
    <mergeCell ref="D1357:G1357"/>
    <mergeCell ref="D1368:G1368"/>
    <mergeCell ref="D1468:G1468"/>
    <mergeCell ref="D1477:G1477"/>
    <mergeCell ref="D1500:G1500"/>
    <mergeCell ref="D1505:G1505"/>
    <mergeCell ref="D1516:G1516"/>
    <mergeCell ref="D1524:G1524"/>
    <mergeCell ref="D1402:G1402"/>
    <mergeCell ref="D1405:G1405"/>
    <mergeCell ref="D1408:G1408"/>
    <mergeCell ref="D1419:G1419"/>
    <mergeCell ref="D1432:G1432"/>
    <mergeCell ref="D1435:G1435"/>
    <mergeCell ref="D1553:G1553"/>
    <mergeCell ref="D1556:G1556"/>
    <mergeCell ref="D1567:G1567"/>
    <mergeCell ref="D1580:G1580"/>
    <mergeCell ref="D1583:G1583"/>
    <mergeCell ref="D1532:G1532"/>
    <mergeCell ref="D1535:G1535"/>
    <mergeCell ref="D1537:G1537"/>
    <mergeCell ref="D1544:G1544"/>
    <mergeCell ref="D1545:G1545"/>
    <mergeCell ref="D1550:G1550"/>
    <mergeCell ref="D1679:G1679"/>
    <mergeCell ref="D1682:G1682"/>
    <mergeCell ref="D1684:G1684"/>
    <mergeCell ref="D1691:G1691"/>
    <mergeCell ref="D1692:G1692"/>
    <mergeCell ref="D1695:G1695"/>
    <mergeCell ref="D1615:G1615"/>
    <mergeCell ref="D1624:G1624"/>
    <mergeCell ref="D1647:G1647"/>
    <mergeCell ref="D1652:G1652"/>
    <mergeCell ref="D1663:G1663"/>
    <mergeCell ref="D1671:G1671"/>
    <mergeCell ref="D1767:G1767"/>
    <mergeCell ref="D1791:G1791"/>
    <mergeCell ref="D1796:G1796"/>
    <mergeCell ref="D1807:G1807"/>
    <mergeCell ref="D1815:G1815"/>
    <mergeCell ref="D1823:G1823"/>
    <mergeCell ref="D1698:G1698"/>
    <mergeCell ref="D1709:G1709"/>
    <mergeCell ref="D1722:G1722"/>
    <mergeCell ref="D1725:G1725"/>
    <mergeCell ref="D1757:G1757"/>
    <mergeCell ref="D1847:G1847"/>
    <mergeCell ref="D1858:G1858"/>
    <mergeCell ref="D1871:G1871"/>
    <mergeCell ref="D1874:G1874"/>
    <mergeCell ref="D1906:G1906"/>
    <mergeCell ref="D1826:G1826"/>
    <mergeCell ref="D1828:G1828"/>
    <mergeCell ref="D1835:G1835"/>
    <mergeCell ref="D1836:G1836"/>
    <mergeCell ref="D1841:G1841"/>
    <mergeCell ref="D1844:G1844"/>
    <mergeCell ref="D1975:G1975"/>
    <mergeCell ref="D1977:G1977"/>
    <mergeCell ref="D1984:G1984"/>
    <mergeCell ref="D1985:G1985"/>
    <mergeCell ref="D1990:G1990"/>
    <mergeCell ref="D1993:G1993"/>
    <mergeCell ref="D1916:G1916"/>
    <mergeCell ref="D1940:G1940"/>
    <mergeCell ref="D1945:G1945"/>
    <mergeCell ref="D1956:G1956"/>
    <mergeCell ref="D1964:G1964"/>
    <mergeCell ref="D1972:G1972"/>
    <mergeCell ref="D2066:G2066"/>
    <mergeCell ref="D2090:G2090"/>
    <mergeCell ref="D2095:G2095"/>
    <mergeCell ref="D2106:G2106"/>
    <mergeCell ref="D2114:G2114"/>
    <mergeCell ref="D2122:G2122"/>
    <mergeCell ref="D1996:G1996"/>
    <mergeCell ref="D2007:G2007"/>
    <mergeCell ref="D2020:G2020"/>
    <mergeCell ref="D2023:G2023"/>
    <mergeCell ref="D2056:G2056"/>
    <mergeCell ref="D2146:G2146"/>
    <mergeCell ref="D2157:G2157"/>
    <mergeCell ref="D2170:G2170"/>
    <mergeCell ref="D2173:G2173"/>
    <mergeCell ref="D2206:G2206"/>
    <mergeCell ref="D2125:G2125"/>
    <mergeCell ref="D2127:G2127"/>
    <mergeCell ref="D2134:G2134"/>
    <mergeCell ref="D2135:G2135"/>
    <mergeCell ref="D2140:G2140"/>
    <mergeCell ref="D2143:G2143"/>
    <mergeCell ref="D2216:G2216"/>
    <mergeCell ref="D2240:G2240"/>
    <mergeCell ref="D2245:G2245"/>
    <mergeCell ref="D2256:G2256"/>
    <mergeCell ref="H2284:I2284"/>
    <mergeCell ref="A2286:L2286"/>
    <mergeCell ref="D2264:G2264"/>
    <mergeCell ref="D2272:G2272"/>
    <mergeCell ref="D2275:G2275"/>
    <mergeCell ref="D2277:G2277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8"/>
  <sheetViews>
    <sheetView workbookViewId="0">
      <selection sqref="A1:G1"/>
    </sheetView>
  </sheetViews>
  <sheetFormatPr defaultColWidth="11.5703125" defaultRowHeight="12.75" x14ac:dyDescent="0.2"/>
  <cols>
    <col min="1" max="2" width="16.570312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 x14ac:dyDescent="0.35">
      <c r="A1" s="284" t="s">
        <v>1651</v>
      </c>
      <c r="B1" s="285"/>
      <c r="C1" s="285"/>
      <c r="D1" s="285"/>
      <c r="E1" s="285"/>
      <c r="F1" s="285"/>
      <c r="G1" s="285"/>
    </row>
    <row r="2" spans="1:9" x14ac:dyDescent="0.2">
      <c r="A2" s="286" t="s">
        <v>1</v>
      </c>
      <c r="B2" s="287" t="s">
        <v>1274</v>
      </c>
      <c r="C2" s="288"/>
      <c r="D2" s="290" t="s">
        <v>1587</v>
      </c>
      <c r="E2" s="290" t="s">
        <v>1592</v>
      </c>
      <c r="F2" s="291"/>
      <c r="G2" s="292"/>
      <c r="H2" s="3"/>
    </row>
    <row r="3" spans="1:9" x14ac:dyDescent="0.2">
      <c r="A3" s="275"/>
      <c r="B3" s="289"/>
      <c r="C3" s="289"/>
      <c r="D3" s="277"/>
      <c r="E3" s="277"/>
      <c r="F3" s="277"/>
      <c r="G3" s="278"/>
      <c r="H3" s="3"/>
    </row>
    <row r="4" spans="1:9" x14ac:dyDescent="0.2">
      <c r="A4" s="274" t="s">
        <v>2</v>
      </c>
      <c r="B4" s="276" t="s">
        <v>1275</v>
      </c>
      <c r="C4" s="277"/>
      <c r="D4" s="276" t="s">
        <v>1588</v>
      </c>
      <c r="E4" s="276" t="s">
        <v>1593</v>
      </c>
      <c r="F4" s="277"/>
      <c r="G4" s="278"/>
      <c r="H4" s="3"/>
    </row>
    <row r="5" spans="1:9" x14ac:dyDescent="0.2">
      <c r="A5" s="275"/>
      <c r="B5" s="277"/>
      <c r="C5" s="277"/>
      <c r="D5" s="277"/>
      <c r="E5" s="277"/>
      <c r="F5" s="277"/>
      <c r="G5" s="278"/>
      <c r="H5" s="3"/>
    </row>
    <row r="6" spans="1:9" x14ac:dyDescent="0.2">
      <c r="A6" s="274" t="s">
        <v>3</v>
      </c>
      <c r="B6" s="276" t="s">
        <v>1276</v>
      </c>
      <c r="C6" s="277"/>
      <c r="D6" s="276" t="s">
        <v>1589</v>
      </c>
      <c r="E6" s="276" t="s">
        <v>1594</v>
      </c>
      <c r="F6" s="277"/>
      <c r="G6" s="278"/>
      <c r="H6" s="3"/>
    </row>
    <row r="7" spans="1:9" x14ac:dyDescent="0.2">
      <c r="A7" s="275"/>
      <c r="B7" s="277"/>
      <c r="C7" s="277"/>
      <c r="D7" s="277"/>
      <c r="E7" s="277"/>
      <c r="F7" s="277"/>
      <c r="G7" s="278"/>
      <c r="H7" s="3"/>
    </row>
    <row r="8" spans="1:9" x14ac:dyDescent="0.2">
      <c r="A8" s="274" t="s">
        <v>1590</v>
      </c>
      <c r="B8" s="276" t="s">
        <v>1595</v>
      </c>
      <c r="C8" s="277"/>
      <c r="D8" s="281" t="s">
        <v>1572</v>
      </c>
      <c r="E8" s="282">
        <v>42970</v>
      </c>
      <c r="F8" s="277"/>
      <c r="G8" s="278"/>
      <c r="H8" s="3"/>
    </row>
    <row r="9" spans="1:9" x14ac:dyDescent="0.2">
      <c r="A9" s="279"/>
      <c r="B9" s="280"/>
      <c r="C9" s="280"/>
      <c r="D9" s="280"/>
      <c r="E9" s="280"/>
      <c r="F9" s="280"/>
      <c r="G9" s="283"/>
      <c r="H9" s="3"/>
    </row>
    <row r="10" spans="1:9" x14ac:dyDescent="0.2">
      <c r="A10" s="7" t="s">
        <v>1168</v>
      </c>
      <c r="B10" s="9" t="s">
        <v>1185</v>
      </c>
      <c r="C10" s="10" t="s">
        <v>1277</v>
      </c>
      <c r="D10" s="11" t="s">
        <v>1652</v>
      </c>
      <c r="E10" s="11" t="s">
        <v>1653</v>
      </c>
      <c r="F10" s="11" t="s">
        <v>1654</v>
      </c>
      <c r="G10" s="14" t="s">
        <v>1655</v>
      </c>
      <c r="H10" s="4"/>
    </row>
    <row r="11" spans="1:9" x14ac:dyDescent="0.2">
      <c r="A11" s="8" t="s">
        <v>1169</v>
      </c>
      <c r="B11" s="8"/>
      <c r="C11" s="8" t="s">
        <v>1279</v>
      </c>
      <c r="D11" s="12">
        <v>40584.949999999997</v>
      </c>
      <c r="E11" s="12">
        <v>63030.41</v>
      </c>
      <c r="F11" s="12">
        <f t="shared" ref="F11:F74" si="0">D11+E11</f>
        <v>103615.36</v>
      </c>
      <c r="G11" s="12">
        <v>2.4621200000000001</v>
      </c>
      <c r="H11" s="5" t="s">
        <v>1656</v>
      </c>
      <c r="I11" s="5">
        <f t="shared" ref="I11:I74" si="1">IF(H11="T",0,F11)</f>
        <v>0</v>
      </c>
    </row>
    <row r="12" spans="1:9" x14ac:dyDescent="0.2">
      <c r="A12" s="2" t="s">
        <v>1169</v>
      </c>
      <c r="B12" s="2" t="s">
        <v>39</v>
      </c>
      <c r="C12" s="2" t="s">
        <v>1280</v>
      </c>
      <c r="D12" s="5">
        <v>1726.95</v>
      </c>
      <c r="E12" s="5">
        <v>643.20000000000005</v>
      </c>
      <c r="F12" s="5">
        <f t="shared" si="0"/>
        <v>2370.15</v>
      </c>
      <c r="G12" s="5">
        <v>0.31798999999999999</v>
      </c>
      <c r="H12" s="5" t="s">
        <v>1657</v>
      </c>
      <c r="I12" s="5">
        <f t="shared" si="1"/>
        <v>2370.15</v>
      </c>
    </row>
    <row r="13" spans="1:9" x14ac:dyDescent="0.2">
      <c r="A13" s="2" t="s">
        <v>1169</v>
      </c>
      <c r="B13" s="2" t="s">
        <v>43</v>
      </c>
      <c r="C13" s="2" t="s">
        <v>1282</v>
      </c>
      <c r="D13" s="5">
        <v>1609.3</v>
      </c>
      <c r="E13" s="5">
        <v>1247.73</v>
      </c>
      <c r="F13" s="5">
        <f t="shared" si="0"/>
        <v>2857.0299999999997</v>
      </c>
      <c r="G13" s="5">
        <v>7.775E-2</v>
      </c>
      <c r="H13" s="5" t="s">
        <v>1657</v>
      </c>
      <c r="I13" s="5">
        <f t="shared" si="1"/>
        <v>2857.0299999999997</v>
      </c>
    </row>
    <row r="14" spans="1:9" x14ac:dyDescent="0.2">
      <c r="A14" s="2" t="s">
        <v>1169</v>
      </c>
      <c r="B14" s="2" t="s">
        <v>68</v>
      </c>
      <c r="C14" s="2" t="s">
        <v>1285</v>
      </c>
      <c r="D14" s="5">
        <v>2365.12</v>
      </c>
      <c r="E14" s="5">
        <v>486.15</v>
      </c>
      <c r="F14" s="5">
        <f t="shared" si="0"/>
        <v>2851.27</v>
      </c>
      <c r="G14" s="5">
        <v>0.14909</v>
      </c>
      <c r="H14" s="5" t="s">
        <v>1657</v>
      </c>
      <c r="I14" s="5">
        <f t="shared" si="1"/>
        <v>2851.27</v>
      </c>
    </row>
    <row r="15" spans="1:9" x14ac:dyDescent="0.2">
      <c r="A15" s="2" t="s">
        <v>1169</v>
      </c>
      <c r="B15" s="2" t="s">
        <v>705</v>
      </c>
      <c r="C15" s="2" t="s">
        <v>1288</v>
      </c>
      <c r="D15" s="5">
        <v>3411.05</v>
      </c>
      <c r="E15" s="5">
        <v>1094.94</v>
      </c>
      <c r="F15" s="5">
        <f t="shared" si="0"/>
        <v>4505.99</v>
      </c>
      <c r="G15" s="5">
        <v>1.6320000000000001E-2</v>
      </c>
      <c r="H15" s="5" t="s">
        <v>1657</v>
      </c>
      <c r="I15" s="5">
        <f t="shared" si="1"/>
        <v>4505.99</v>
      </c>
    </row>
    <row r="16" spans="1:9" x14ac:dyDescent="0.2">
      <c r="A16" s="2" t="s">
        <v>1169</v>
      </c>
      <c r="B16" s="2" t="s">
        <v>715</v>
      </c>
      <c r="C16" s="2" t="s">
        <v>1294</v>
      </c>
      <c r="D16" s="5">
        <v>0</v>
      </c>
      <c r="E16" s="5">
        <v>21228</v>
      </c>
      <c r="F16" s="5">
        <f t="shared" si="0"/>
        <v>21228</v>
      </c>
      <c r="G16" s="5">
        <v>1.4599999999999999E-3</v>
      </c>
      <c r="H16" s="5" t="s">
        <v>1657</v>
      </c>
      <c r="I16" s="5">
        <f t="shared" si="1"/>
        <v>21228</v>
      </c>
    </row>
    <row r="17" spans="1:9" x14ac:dyDescent="0.2">
      <c r="A17" s="2" t="s">
        <v>1169</v>
      </c>
      <c r="B17" s="2" t="s">
        <v>719</v>
      </c>
      <c r="C17" s="2" t="s">
        <v>1297</v>
      </c>
      <c r="D17" s="5">
        <v>13030.59</v>
      </c>
      <c r="E17" s="5">
        <v>1264.7</v>
      </c>
      <c r="F17" s="5">
        <f t="shared" si="0"/>
        <v>14295.29</v>
      </c>
      <c r="G17" s="5">
        <v>0.11359</v>
      </c>
      <c r="H17" s="5" t="s">
        <v>1657</v>
      </c>
      <c r="I17" s="5">
        <f t="shared" si="1"/>
        <v>14295.29</v>
      </c>
    </row>
    <row r="18" spans="1:9" x14ac:dyDescent="0.2">
      <c r="A18" s="2" t="s">
        <v>1169</v>
      </c>
      <c r="B18" s="2" t="s">
        <v>760</v>
      </c>
      <c r="C18" s="2" t="s">
        <v>1303</v>
      </c>
      <c r="D18" s="5">
        <v>1872.45</v>
      </c>
      <c r="E18" s="5">
        <v>183.35</v>
      </c>
      <c r="F18" s="5">
        <f t="shared" si="0"/>
        <v>2055.8000000000002</v>
      </c>
      <c r="G18" s="5">
        <v>0</v>
      </c>
      <c r="H18" s="5" t="s">
        <v>1657</v>
      </c>
      <c r="I18" s="5">
        <f t="shared" si="1"/>
        <v>2055.8000000000002</v>
      </c>
    </row>
    <row r="19" spans="1:9" x14ac:dyDescent="0.2">
      <c r="A19" s="2" t="s">
        <v>1169</v>
      </c>
      <c r="B19" s="2" t="s">
        <v>765</v>
      </c>
      <c r="C19" s="2" t="s">
        <v>1304</v>
      </c>
      <c r="D19" s="5">
        <v>2031.1</v>
      </c>
      <c r="E19" s="5">
        <v>694.78</v>
      </c>
      <c r="F19" s="5">
        <f t="shared" si="0"/>
        <v>2725.88</v>
      </c>
      <c r="G19" s="5">
        <v>8.3989999999999995E-2</v>
      </c>
      <c r="H19" s="5" t="s">
        <v>1657</v>
      </c>
      <c r="I19" s="5">
        <f t="shared" si="1"/>
        <v>2725.88</v>
      </c>
    </row>
    <row r="20" spans="1:9" x14ac:dyDescent="0.2">
      <c r="A20" s="2" t="s">
        <v>1169</v>
      </c>
      <c r="B20" s="2" t="s">
        <v>775</v>
      </c>
      <c r="C20" s="2" t="s">
        <v>1310</v>
      </c>
      <c r="D20" s="5">
        <v>11743.23</v>
      </c>
      <c r="E20" s="5">
        <v>6497.46</v>
      </c>
      <c r="F20" s="5">
        <f t="shared" si="0"/>
        <v>18240.689999999999</v>
      </c>
      <c r="G20" s="5">
        <v>0.39478999999999997</v>
      </c>
      <c r="H20" s="5" t="s">
        <v>1657</v>
      </c>
      <c r="I20" s="5">
        <f t="shared" si="1"/>
        <v>18240.689999999999</v>
      </c>
    </row>
    <row r="21" spans="1:9" x14ac:dyDescent="0.2">
      <c r="A21" s="2" t="s">
        <v>1169</v>
      </c>
      <c r="B21" s="2" t="s">
        <v>778</v>
      </c>
      <c r="C21" s="2" t="s">
        <v>1327</v>
      </c>
      <c r="D21" s="5">
        <v>78.08</v>
      </c>
      <c r="E21" s="5">
        <v>112.11</v>
      </c>
      <c r="F21" s="5">
        <f t="shared" si="0"/>
        <v>190.19</v>
      </c>
      <c r="G21" s="5">
        <v>8.8000000000000003E-4</v>
      </c>
      <c r="H21" s="5" t="s">
        <v>1657</v>
      </c>
      <c r="I21" s="5">
        <f t="shared" si="1"/>
        <v>190.19</v>
      </c>
    </row>
    <row r="22" spans="1:9" x14ac:dyDescent="0.2">
      <c r="A22" s="2" t="s">
        <v>1169</v>
      </c>
      <c r="B22" s="2" t="s">
        <v>99</v>
      </c>
      <c r="C22" s="2" t="s">
        <v>1330</v>
      </c>
      <c r="D22" s="5">
        <v>2717.08</v>
      </c>
      <c r="E22" s="5">
        <v>1924.39</v>
      </c>
      <c r="F22" s="5">
        <f t="shared" si="0"/>
        <v>4641.47</v>
      </c>
      <c r="G22" s="5">
        <v>1.8460000000000001E-2</v>
      </c>
      <c r="H22" s="5" t="s">
        <v>1657</v>
      </c>
      <c r="I22" s="5">
        <f t="shared" si="1"/>
        <v>4641.47</v>
      </c>
    </row>
    <row r="23" spans="1:9" x14ac:dyDescent="0.2">
      <c r="A23" s="2" t="s">
        <v>1169</v>
      </c>
      <c r="B23" s="2" t="s">
        <v>100</v>
      </c>
      <c r="C23" s="2" t="s">
        <v>1335</v>
      </c>
      <c r="D23" s="5">
        <v>0</v>
      </c>
      <c r="E23" s="5">
        <v>276.3</v>
      </c>
      <c r="F23" s="5">
        <f t="shared" si="0"/>
        <v>276.3</v>
      </c>
      <c r="G23" s="5">
        <v>7.6700000000000004E-2</v>
      </c>
      <c r="H23" s="5" t="s">
        <v>1657</v>
      </c>
      <c r="I23" s="5">
        <f t="shared" si="1"/>
        <v>276.3</v>
      </c>
    </row>
    <row r="24" spans="1:9" x14ac:dyDescent="0.2">
      <c r="A24" s="2" t="s">
        <v>1169</v>
      </c>
      <c r="B24" s="2" t="s">
        <v>101</v>
      </c>
      <c r="C24" s="2" t="s">
        <v>1342</v>
      </c>
      <c r="D24" s="5">
        <v>0</v>
      </c>
      <c r="E24" s="5">
        <v>2143.4</v>
      </c>
      <c r="F24" s="5">
        <f t="shared" si="0"/>
        <v>2143.4</v>
      </c>
      <c r="G24" s="5">
        <v>1.2111000000000001</v>
      </c>
      <c r="H24" s="5" t="s">
        <v>1657</v>
      </c>
      <c r="I24" s="5">
        <f t="shared" si="1"/>
        <v>2143.4</v>
      </c>
    </row>
    <row r="25" spans="1:9" x14ac:dyDescent="0.2">
      <c r="A25" s="2" t="s">
        <v>1169</v>
      </c>
      <c r="B25" s="2" t="s">
        <v>1243</v>
      </c>
      <c r="C25" s="2" t="s">
        <v>1349</v>
      </c>
      <c r="D25" s="5">
        <v>0</v>
      </c>
      <c r="E25" s="5">
        <v>311.68</v>
      </c>
      <c r="F25" s="5">
        <f t="shared" si="0"/>
        <v>311.68</v>
      </c>
      <c r="G25" s="5">
        <v>0</v>
      </c>
      <c r="H25" s="5" t="s">
        <v>1657</v>
      </c>
      <c r="I25" s="5">
        <f t="shared" si="1"/>
        <v>311.68</v>
      </c>
    </row>
    <row r="26" spans="1:9" x14ac:dyDescent="0.2">
      <c r="A26" s="2" t="s">
        <v>1169</v>
      </c>
      <c r="B26" s="2" t="s">
        <v>1245</v>
      </c>
      <c r="C26" s="2" t="s">
        <v>1352</v>
      </c>
      <c r="D26" s="5">
        <v>0</v>
      </c>
      <c r="E26" s="5">
        <v>22145.21</v>
      </c>
      <c r="F26" s="5">
        <f t="shared" si="0"/>
        <v>22145.21</v>
      </c>
      <c r="G26" s="5">
        <v>0</v>
      </c>
      <c r="H26" s="5" t="s">
        <v>1657</v>
      </c>
      <c r="I26" s="5">
        <f t="shared" si="1"/>
        <v>22145.21</v>
      </c>
    </row>
    <row r="27" spans="1:9" x14ac:dyDescent="0.2">
      <c r="A27" s="2" t="s">
        <v>1169</v>
      </c>
      <c r="B27" s="2" t="s">
        <v>1246</v>
      </c>
      <c r="C27" s="2" t="s">
        <v>1353</v>
      </c>
      <c r="D27" s="5">
        <v>0</v>
      </c>
      <c r="E27" s="5">
        <v>2777.01</v>
      </c>
      <c r="F27" s="5">
        <f t="shared" si="0"/>
        <v>2777.01</v>
      </c>
      <c r="G27" s="5">
        <v>0</v>
      </c>
      <c r="H27" s="5" t="s">
        <v>1657</v>
      </c>
      <c r="I27" s="5">
        <f t="shared" si="1"/>
        <v>2777.01</v>
      </c>
    </row>
    <row r="28" spans="1:9" x14ac:dyDescent="0.2">
      <c r="A28" s="2" t="s">
        <v>1170</v>
      </c>
      <c r="B28" s="2"/>
      <c r="C28" s="2" t="s">
        <v>1360</v>
      </c>
      <c r="D28" s="5">
        <v>40584.949999999997</v>
      </c>
      <c r="E28" s="5">
        <v>63013.11</v>
      </c>
      <c r="F28" s="5">
        <f t="shared" si="0"/>
        <v>103598.06</v>
      </c>
      <c r="G28" s="5">
        <v>2.4617200000000001</v>
      </c>
      <c r="H28" s="5" t="s">
        <v>1656</v>
      </c>
      <c r="I28" s="5">
        <f t="shared" si="1"/>
        <v>0</v>
      </c>
    </row>
    <row r="29" spans="1:9" x14ac:dyDescent="0.2">
      <c r="A29" s="2" t="s">
        <v>1170</v>
      </c>
      <c r="B29" s="2" t="s">
        <v>39</v>
      </c>
      <c r="C29" s="2" t="s">
        <v>1280</v>
      </c>
      <c r="D29" s="5">
        <v>1726.95</v>
      </c>
      <c r="E29" s="5">
        <v>643.20000000000005</v>
      </c>
      <c r="F29" s="5">
        <f t="shared" si="0"/>
        <v>2370.15</v>
      </c>
      <c r="G29" s="5">
        <v>0.31798999999999999</v>
      </c>
      <c r="H29" s="5" t="s">
        <v>1657</v>
      </c>
      <c r="I29" s="5">
        <f t="shared" si="1"/>
        <v>2370.15</v>
      </c>
    </row>
    <row r="30" spans="1:9" x14ac:dyDescent="0.2">
      <c r="A30" s="2" t="s">
        <v>1170</v>
      </c>
      <c r="B30" s="2" t="s">
        <v>43</v>
      </c>
      <c r="C30" s="2" t="s">
        <v>1282</v>
      </c>
      <c r="D30" s="5">
        <v>1609.3</v>
      </c>
      <c r="E30" s="5">
        <v>1247.73</v>
      </c>
      <c r="F30" s="5">
        <f t="shared" si="0"/>
        <v>2857.0299999999997</v>
      </c>
      <c r="G30" s="5">
        <v>7.775E-2</v>
      </c>
      <c r="H30" s="5" t="s">
        <v>1657</v>
      </c>
      <c r="I30" s="5">
        <f t="shared" si="1"/>
        <v>2857.0299999999997</v>
      </c>
    </row>
    <row r="31" spans="1:9" x14ac:dyDescent="0.2">
      <c r="A31" s="2" t="s">
        <v>1170</v>
      </c>
      <c r="B31" s="2" t="s">
        <v>68</v>
      </c>
      <c r="C31" s="2" t="s">
        <v>1285</v>
      </c>
      <c r="D31" s="5">
        <v>2365.12</v>
      </c>
      <c r="E31" s="5">
        <v>486.15</v>
      </c>
      <c r="F31" s="5">
        <f t="shared" si="0"/>
        <v>2851.27</v>
      </c>
      <c r="G31" s="5">
        <v>0.14909</v>
      </c>
      <c r="H31" s="5" t="s">
        <v>1657</v>
      </c>
      <c r="I31" s="5">
        <f t="shared" si="1"/>
        <v>2851.27</v>
      </c>
    </row>
    <row r="32" spans="1:9" x14ac:dyDescent="0.2">
      <c r="A32" s="2" t="s">
        <v>1170</v>
      </c>
      <c r="B32" s="2" t="s">
        <v>705</v>
      </c>
      <c r="C32" s="2" t="s">
        <v>1288</v>
      </c>
      <c r="D32" s="5">
        <v>3411.05</v>
      </c>
      <c r="E32" s="5">
        <v>1094.94</v>
      </c>
      <c r="F32" s="5">
        <f t="shared" si="0"/>
        <v>4505.99</v>
      </c>
      <c r="G32" s="5">
        <v>1.6320000000000001E-2</v>
      </c>
      <c r="H32" s="5" t="s">
        <v>1657</v>
      </c>
      <c r="I32" s="5">
        <f t="shared" si="1"/>
        <v>4505.99</v>
      </c>
    </row>
    <row r="33" spans="1:9" x14ac:dyDescent="0.2">
      <c r="A33" s="2" t="s">
        <v>1170</v>
      </c>
      <c r="B33" s="2" t="s">
        <v>715</v>
      </c>
      <c r="C33" s="2" t="s">
        <v>1294</v>
      </c>
      <c r="D33" s="5">
        <v>0</v>
      </c>
      <c r="E33" s="5">
        <v>21228</v>
      </c>
      <c r="F33" s="5">
        <f t="shared" si="0"/>
        <v>21228</v>
      </c>
      <c r="G33" s="5">
        <v>1.4599999999999999E-3</v>
      </c>
      <c r="H33" s="5" t="s">
        <v>1657</v>
      </c>
      <c r="I33" s="5">
        <f t="shared" si="1"/>
        <v>21228</v>
      </c>
    </row>
    <row r="34" spans="1:9" x14ac:dyDescent="0.2">
      <c r="A34" s="2" t="s">
        <v>1170</v>
      </c>
      <c r="B34" s="2" t="s">
        <v>719</v>
      </c>
      <c r="C34" s="2" t="s">
        <v>1297</v>
      </c>
      <c r="D34" s="5">
        <v>13030.59</v>
      </c>
      <c r="E34" s="5">
        <v>1264.7</v>
      </c>
      <c r="F34" s="5">
        <f t="shared" si="0"/>
        <v>14295.29</v>
      </c>
      <c r="G34" s="5">
        <v>0.11359</v>
      </c>
      <c r="H34" s="5" t="s">
        <v>1657</v>
      </c>
      <c r="I34" s="5">
        <f t="shared" si="1"/>
        <v>14295.29</v>
      </c>
    </row>
    <row r="35" spans="1:9" x14ac:dyDescent="0.2">
      <c r="A35" s="2" t="s">
        <v>1170</v>
      </c>
      <c r="B35" s="2" t="s">
        <v>760</v>
      </c>
      <c r="C35" s="2" t="s">
        <v>1303</v>
      </c>
      <c r="D35" s="5">
        <v>1872.45</v>
      </c>
      <c r="E35" s="5">
        <v>183.35</v>
      </c>
      <c r="F35" s="5">
        <f t="shared" si="0"/>
        <v>2055.8000000000002</v>
      </c>
      <c r="G35" s="5">
        <v>0</v>
      </c>
      <c r="H35" s="5" t="s">
        <v>1657</v>
      </c>
      <c r="I35" s="5">
        <f t="shared" si="1"/>
        <v>2055.8000000000002</v>
      </c>
    </row>
    <row r="36" spans="1:9" x14ac:dyDescent="0.2">
      <c r="A36" s="2" t="s">
        <v>1170</v>
      </c>
      <c r="B36" s="2" t="s">
        <v>765</v>
      </c>
      <c r="C36" s="2" t="s">
        <v>1304</v>
      </c>
      <c r="D36" s="5">
        <v>2031.1</v>
      </c>
      <c r="E36" s="5">
        <v>694.78</v>
      </c>
      <c r="F36" s="5">
        <f t="shared" si="0"/>
        <v>2725.88</v>
      </c>
      <c r="G36" s="5">
        <v>8.3989999999999995E-2</v>
      </c>
      <c r="H36" s="5" t="s">
        <v>1657</v>
      </c>
      <c r="I36" s="5">
        <f t="shared" si="1"/>
        <v>2725.88</v>
      </c>
    </row>
    <row r="37" spans="1:9" x14ac:dyDescent="0.2">
      <c r="A37" s="2" t="s">
        <v>1170</v>
      </c>
      <c r="B37" s="2" t="s">
        <v>775</v>
      </c>
      <c r="C37" s="2" t="s">
        <v>1310</v>
      </c>
      <c r="D37" s="5">
        <v>11743.23</v>
      </c>
      <c r="E37" s="5">
        <v>6497.46</v>
      </c>
      <c r="F37" s="5">
        <f t="shared" si="0"/>
        <v>18240.689999999999</v>
      </c>
      <c r="G37" s="5">
        <v>0.39478999999999997</v>
      </c>
      <c r="H37" s="5" t="s">
        <v>1657</v>
      </c>
      <c r="I37" s="5">
        <f t="shared" si="1"/>
        <v>18240.689999999999</v>
      </c>
    </row>
    <row r="38" spans="1:9" x14ac:dyDescent="0.2">
      <c r="A38" s="2" t="s">
        <v>1170</v>
      </c>
      <c r="B38" s="2" t="s">
        <v>778</v>
      </c>
      <c r="C38" s="2" t="s">
        <v>1327</v>
      </c>
      <c r="D38" s="5">
        <v>78.08</v>
      </c>
      <c r="E38" s="5">
        <v>112.11</v>
      </c>
      <c r="F38" s="5">
        <f t="shared" si="0"/>
        <v>190.19</v>
      </c>
      <c r="G38" s="5">
        <v>8.8000000000000003E-4</v>
      </c>
      <c r="H38" s="5" t="s">
        <v>1657</v>
      </c>
      <c r="I38" s="5">
        <f t="shared" si="1"/>
        <v>190.19</v>
      </c>
    </row>
    <row r="39" spans="1:9" x14ac:dyDescent="0.2">
      <c r="A39" s="2" t="s">
        <v>1170</v>
      </c>
      <c r="B39" s="2" t="s">
        <v>99</v>
      </c>
      <c r="C39" s="2" t="s">
        <v>1330</v>
      </c>
      <c r="D39" s="5">
        <v>2717.08</v>
      </c>
      <c r="E39" s="5">
        <v>1924.39</v>
      </c>
      <c r="F39" s="5">
        <f t="shared" si="0"/>
        <v>4641.47</v>
      </c>
      <c r="G39" s="5">
        <v>1.8460000000000001E-2</v>
      </c>
      <c r="H39" s="5" t="s">
        <v>1657</v>
      </c>
      <c r="I39" s="5">
        <f t="shared" si="1"/>
        <v>4641.47</v>
      </c>
    </row>
    <row r="40" spans="1:9" x14ac:dyDescent="0.2">
      <c r="A40" s="2" t="s">
        <v>1170</v>
      </c>
      <c r="B40" s="2" t="s">
        <v>100</v>
      </c>
      <c r="C40" s="2" t="s">
        <v>1335</v>
      </c>
      <c r="D40" s="5">
        <v>0</v>
      </c>
      <c r="E40" s="5">
        <v>259</v>
      </c>
      <c r="F40" s="5">
        <f t="shared" si="0"/>
        <v>259</v>
      </c>
      <c r="G40" s="5">
        <v>7.6300000000000007E-2</v>
      </c>
      <c r="H40" s="5" t="s">
        <v>1657</v>
      </c>
      <c r="I40" s="5">
        <f t="shared" si="1"/>
        <v>259</v>
      </c>
    </row>
    <row r="41" spans="1:9" x14ac:dyDescent="0.2">
      <c r="A41" s="2" t="s">
        <v>1170</v>
      </c>
      <c r="B41" s="2" t="s">
        <v>101</v>
      </c>
      <c r="C41" s="2" t="s">
        <v>1342</v>
      </c>
      <c r="D41" s="5">
        <v>0</v>
      </c>
      <c r="E41" s="5">
        <v>2143.4</v>
      </c>
      <c r="F41" s="5">
        <f t="shared" si="0"/>
        <v>2143.4</v>
      </c>
      <c r="G41" s="5">
        <v>1.2111000000000001</v>
      </c>
      <c r="H41" s="5" t="s">
        <v>1657</v>
      </c>
      <c r="I41" s="5">
        <f t="shared" si="1"/>
        <v>2143.4</v>
      </c>
    </row>
    <row r="42" spans="1:9" x14ac:dyDescent="0.2">
      <c r="A42" s="2" t="s">
        <v>1170</v>
      </c>
      <c r="B42" s="2" t="s">
        <v>1243</v>
      </c>
      <c r="C42" s="2" t="s">
        <v>1349</v>
      </c>
      <c r="D42" s="5">
        <v>0</v>
      </c>
      <c r="E42" s="5">
        <v>311.68</v>
      </c>
      <c r="F42" s="5">
        <f t="shared" si="0"/>
        <v>311.68</v>
      </c>
      <c r="G42" s="5">
        <v>0</v>
      </c>
      <c r="H42" s="5" t="s">
        <v>1657</v>
      </c>
      <c r="I42" s="5">
        <f t="shared" si="1"/>
        <v>311.68</v>
      </c>
    </row>
    <row r="43" spans="1:9" x14ac:dyDescent="0.2">
      <c r="A43" s="2" t="s">
        <v>1170</v>
      </c>
      <c r="B43" s="2" t="s">
        <v>1245</v>
      </c>
      <c r="C43" s="2" t="s">
        <v>1352</v>
      </c>
      <c r="D43" s="5">
        <v>0</v>
      </c>
      <c r="E43" s="5">
        <v>22145.21</v>
      </c>
      <c r="F43" s="5">
        <f t="shared" si="0"/>
        <v>22145.21</v>
      </c>
      <c r="G43" s="5">
        <v>0</v>
      </c>
      <c r="H43" s="5" t="s">
        <v>1657</v>
      </c>
      <c r="I43" s="5">
        <f t="shared" si="1"/>
        <v>22145.21</v>
      </c>
    </row>
    <row r="44" spans="1:9" x14ac:dyDescent="0.2">
      <c r="A44" s="2" t="s">
        <v>1170</v>
      </c>
      <c r="B44" s="2" t="s">
        <v>1246</v>
      </c>
      <c r="C44" s="2" t="s">
        <v>1353</v>
      </c>
      <c r="D44" s="5">
        <v>0</v>
      </c>
      <c r="E44" s="5">
        <v>2777.01</v>
      </c>
      <c r="F44" s="5">
        <f t="shared" si="0"/>
        <v>2777.01</v>
      </c>
      <c r="G44" s="5">
        <v>0</v>
      </c>
      <c r="H44" s="5" t="s">
        <v>1657</v>
      </c>
      <c r="I44" s="5">
        <f t="shared" si="1"/>
        <v>2777.01</v>
      </c>
    </row>
    <row r="45" spans="1:9" x14ac:dyDescent="0.2">
      <c r="A45" s="2" t="s">
        <v>1171</v>
      </c>
      <c r="B45" s="2"/>
      <c r="C45" s="2" t="s">
        <v>1361</v>
      </c>
      <c r="D45" s="5">
        <v>62767.199999999997</v>
      </c>
      <c r="E45" s="5">
        <v>74451.89</v>
      </c>
      <c r="F45" s="5">
        <f t="shared" si="0"/>
        <v>137219.09</v>
      </c>
      <c r="G45" s="5">
        <v>3.3115399999999999</v>
      </c>
      <c r="H45" s="5" t="s">
        <v>1656</v>
      </c>
      <c r="I45" s="5">
        <f t="shared" si="1"/>
        <v>0</v>
      </c>
    </row>
    <row r="46" spans="1:9" x14ac:dyDescent="0.2">
      <c r="A46" s="2" t="s">
        <v>1171</v>
      </c>
      <c r="B46" s="2" t="s">
        <v>38</v>
      </c>
      <c r="C46" s="2" t="s">
        <v>1362</v>
      </c>
      <c r="D46" s="5">
        <v>97.95</v>
      </c>
      <c r="E46" s="5">
        <v>62.25</v>
      </c>
      <c r="F46" s="5">
        <f t="shared" si="0"/>
        <v>160.19999999999999</v>
      </c>
      <c r="G46" s="5">
        <v>6.1460000000000001E-2</v>
      </c>
      <c r="H46" s="5" t="s">
        <v>1657</v>
      </c>
      <c r="I46" s="5">
        <f t="shared" si="1"/>
        <v>160.19999999999999</v>
      </c>
    </row>
    <row r="47" spans="1:9" x14ac:dyDescent="0.2">
      <c r="A47" s="2" t="s">
        <v>1171</v>
      </c>
      <c r="B47" s="2" t="s">
        <v>39</v>
      </c>
      <c r="C47" s="2" t="s">
        <v>1280</v>
      </c>
      <c r="D47" s="5">
        <v>683.65</v>
      </c>
      <c r="E47" s="5">
        <v>117.52</v>
      </c>
      <c r="F47" s="5">
        <f t="shared" si="0"/>
        <v>801.17</v>
      </c>
      <c r="G47" s="5">
        <v>0.11921</v>
      </c>
      <c r="H47" s="5" t="s">
        <v>1657</v>
      </c>
      <c r="I47" s="5">
        <f t="shared" si="1"/>
        <v>801.17</v>
      </c>
    </row>
    <row r="48" spans="1:9" x14ac:dyDescent="0.2">
      <c r="A48" s="2" t="s">
        <v>1171</v>
      </c>
      <c r="B48" s="2" t="s">
        <v>43</v>
      </c>
      <c r="C48" s="2" t="s">
        <v>1282</v>
      </c>
      <c r="D48" s="5">
        <v>1736.35</v>
      </c>
      <c r="E48" s="5">
        <v>1346.24</v>
      </c>
      <c r="F48" s="5">
        <f t="shared" si="0"/>
        <v>3082.59</v>
      </c>
      <c r="G48" s="5">
        <v>8.3890000000000006E-2</v>
      </c>
      <c r="H48" s="5" t="s">
        <v>1657</v>
      </c>
      <c r="I48" s="5">
        <f t="shared" si="1"/>
        <v>3082.59</v>
      </c>
    </row>
    <row r="49" spans="1:9" x14ac:dyDescent="0.2">
      <c r="A49" s="2" t="s">
        <v>1171</v>
      </c>
      <c r="B49" s="2" t="s">
        <v>68</v>
      </c>
      <c r="C49" s="2" t="s">
        <v>1285</v>
      </c>
      <c r="D49" s="5">
        <v>2875.39</v>
      </c>
      <c r="E49" s="5">
        <v>594.6</v>
      </c>
      <c r="F49" s="5">
        <f t="shared" si="0"/>
        <v>3469.99</v>
      </c>
      <c r="G49" s="5">
        <v>0.39376</v>
      </c>
      <c r="H49" s="5" t="s">
        <v>1657</v>
      </c>
      <c r="I49" s="5">
        <f t="shared" si="1"/>
        <v>3469.99</v>
      </c>
    </row>
    <row r="50" spans="1:9" x14ac:dyDescent="0.2">
      <c r="A50" s="2" t="s">
        <v>1171</v>
      </c>
      <c r="B50" s="2" t="s">
        <v>705</v>
      </c>
      <c r="C50" s="2" t="s">
        <v>1288</v>
      </c>
      <c r="D50" s="5">
        <v>7314.03</v>
      </c>
      <c r="E50" s="5">
        <v>2011.73</v>
      </c>
      <c r="F50" s="5">
        <f t="shared" si="0"/>
        <v>9325.76</v>
      </c>
      <c r="G50" s="5">
        <v>3.1350000000000003E-2</v>
      </c>
      <c r="H50" s="5" t="s">
        <v>1657</v>
      </c>
      <c r="I50" s="5">
        <f t="shared" si="1"/>
        <v>9325.76</v>
      </c>
    </row>
    <row r="51" spans="1:9" x14ac:dyDescent="0.2">
      <c r="A51" s="2" t="s">
        <v>1171</v>
      </c>
      <c r="B51" s="2" t="s">
        <v>715</v>
      </c>
      <c r="C51" s="2" t="s">
        <v>1294</v>
      </c>
      <c r="D51" s="5">
        <v>0</v>
      </c>
      <c r="E51" s="5">
        <v>21228</v>
      </c>
      <c r="F51" s="5">
        <f t="shared" si="0"/>
        <v>21228</v>
      </c>
      <c r="G51" s="5">
        <v>1.4599999999999999E-3</v>
      </c>
      <c r="H51" s="5" t="s">
        <v>1657</v>
      </c>
      <c r="I51" s="5">
        <f t="shared" si="1"/>
        <v>21228</v>
      </c>
    </row>
    <row r="52" spans="1:9" x14ac:dyDescent="0.2">
      <c r="A52" s="2" t="s">
        <v>1171</v>
      </c>
      <c r="B52" s="2" t="s">
        <v>719</v>
      </c>
      <c r="C52" s="2" t="s">
        <v>1297</v>
      </c>
      <c r="D52" s="5">
        <v>23296.54</v>
      </c>
      <c r="E52" s="5">
        <v>1620.12</v>
      </c>
      <c r="F52" s="5">
        <f t="shared" si="0"/>
        <v>24916.66</v>
      </c>
      <c r="G52" s="5">
        <v>7.3480000000000004E-2</v>
      </c>
      <c r="H52" s="5" t="s">
        <v>1657</v>
      </c>
      <c r="I52" s="5">
        <f t="shared" si="1"/>
        <v>24916.66</v>
      </c>
    </row>
    <row r="53" spans="1:9" x14ac:dyDescent="0.2">
      <c r="A53" s="2" t="s">
        <v>1171</v>
      </c>
      <c r="B53" s="2" t="s">
        <v>760</v>
      </c>
      <c r="C53" s="2" t="s">
        <v>1303</v>
      </c>
      <c r="D53" s="5">
        <v>1872.45</v>
      </c>
      <c r="E53" s="5">
        <v>183.35</v>
      </c>
      <c r="F53" s="5">
        <f t="shared" si="0"/>
        <v>2055.8000000000002</v>
      </c>
      <c r="G53" s="5">
        <v>0</v>
      </c>
      <c r="H53" s="5" t="s">
        <v>1657</v>
      </c>
      <c r="I53" s="5">
        <f t="shared" si="1"/>
        <v>2055.8000000000002</v>
      </c>
    </row>
    <row r="54" spans="1:9" x14ac:dyDescent="0.2">
      <c r="A54" s="2" t="s">
        <v>1171</v>
      </c>
      <c r="B54" s="2" t="s">
        <v>765</v>
      </c>
      <c r="C54" s="2" t="s">
        <v>1304</v>
      </c>
      <c r="D54" s="5">
        <v>2245.06</v>
      </c>
      <c r="E54" s="5">
        <v>769.07</v>
      </c>
      <c r="F54" s="5">
        <f t="shared" si="0"/>
        <v>3014.13</v>
      </c>
      <c r="G54" s="5">
        <v>9.2840000000000006E-2</v>
      </c>
      <c r="H54" s="5" t="s">
        <v>1657</v>
      </c>
      <c r="I54" s="5">
        <f t="shared" si="1"/>
        <v>3014.13</v>
      </c>
    </row>
    <row r="55" spans="1:9" x14ac:dyDescent="0.2">
      <c r="A55" s="2" t="s">
        <v>1171</v>
      </c>
      <c r="B55" s="2" t="s">
        <v>775</v>
      </c>
      <c r="C55" s="2" t="s">
        <v>1310</v>
      </c>
      <c r="D55" s="5">
        <v>17527.22</v>
      </c>
      <c r="E55" s="5">
        <v>9885.4699999999993</v>
      </c>
      <c r="F55" s="5">
        <f t="shared" si="0"/>
        <v>27412.690000000002</v>
      </c>
      <c r="G55" s="5">
        <v>0.56840999999999997</v>
      </c>
      <c r="H55" s="5" t="s">
        <v>1657</v>
      </c>
      <c r="I55" s="5">
        <f t="shared" si="1"/>
        <v>27412.690000000002</v>
      </c>
    </row>
    <row r="56" spans="1:9" x14ac:dyDescent="0.2">
      <c r="A56" s="2" t="s">
        <v>1171</v>
      </c>
      <c r="B56" s="2" t="s">
        <v>778</v>
      </c>
      <c r="C56" s="2" t="s">
        <v>1327</v>
      </c>
      <c r="D56" s="5">
        <v>84.24</v>
      </c>
      <c r="E56" s="5">
        <v>120.97</v>
      </c>
      <c r="F56" s="5">
        <f t="shared" si="0"/>
        <v>205.20999999999998</v>
      </c>
      <c r="G56" s="5">
        <v>9.5E-4</v>
      </c>
      <c r="H56" s="5" t="s">
        <v>1657</v>
      </c>
      <c r="I56" s="5">
        <f t="shared" si="1"/>
        <v>205.20999999999998</v>
      </c>
    </row>
    <row r="57" spans="1:9" x14ac:dyDescent="0.2">
      <c r="A57" s="2" t="s">
        <v>1171</v>
      </c>
      <c r="B57" s="2" t="s">
        <v>99</v>
      </c>
      <c r="C57" s="2" t="s">
        <v>1330</v>
      </c>
      <c r="D57" s="5">
        <v>5034.32</v>
      </c>
      <c r="E57" s="5">
        <v>2737.7</v>
      </c>
      <c r="F57" s="5">
        <f t="shared" si="0"/>
        <v>7772.0199999999995</v>
      </c>
      <c r="G57" s="5">
        <v>3.594E-2</v>
      </c>
      <c r="H57" s="5" t="s">
        <v>1657</v>
      </c>
      <c r="I57" s="5">
        <f t="shared" si="1"/>
        <v>7772.0199999999995</v>
      </c>
    </row>
    <row r="58" spans="1:9" x14ac:dyDescent="0.2">
      <c r="A58" s="2" t="s">
        <v>1171</v>
      </c>
      <c r="B58" s="2" t="s">
        <v>100</v>
      </c>
      <c r="C58" s="2" t="s">
        <v>1335</v>
      </c>
      <c r="D58" s="5">
        <v>0</v>
      </c>
      <c r="E58" s="5">
        <v>489.91</v>
      </c>
      <c r="F58" s="5">
        <f t="shared" si="0"/>
        <v>489.91</v>
      </c>
      <c r="G58" s="5">
        <v>0.12354999999999999</v>
      </c>
      <c r="H58" s="5" t="s">
        <v>1657</v>
      </c>
      <c r="I58" s="5">
        <f t="shared" si="1"/>
        <v>489.91</v>
      </c>
    </row>
    <row r="59" spans="1:9" x14ac:dyDescent="0.2">
      <c r="A59" s="2" t="s">
        <v>1171</v>
      </c>
      <c r="B59" s="2" t="s">
        <v>101</v>
      </c>
      <c r="C59" s="2" t="s">
        <v>1342</v>
      </c>
      <c r="D59" s="5">
        <v>0</v>
      </c>
      <c r="E59" s="5">
        <v>3076.81</v>
      </c>
      <c r="F59" s="5">
        <f t="shared" si="0"/>
        <v>3076.81</v>
      </c>
      <c r="G59" s="5">
        <v>1.7252400000000001</v>
      </c>
      <c r="H59" s="5" t="s">
        <v>1657</v>
      </c>
      <c r="I59" s="5">
        <f t="shared" si="1"/>
        <v>3076.81</v>
      </c>
    </row>
    <row r="60" spans="1:9" x14ac:dyDescent="0.2">
      <c r="A60" s="2" t="s">
        <v>1171</v>
      </c>
      <c r="B60" s="2" t="s">
        <v>1243</v>
      </c>
      <c r="C60" s="2" t="s">
        <v>1349</v>
      </c>
      <c r="D60" s="5">
        <v>0</v>
      </c>
      <c r="E60" s="5">
        <v>316.47000000000003</v>
      </c>
      <c r="F60" s="5">
        <f t="shared" si="0"/>
        <v>316.47000000000003</v>
      </c>
      <c r="G60" s="5">
        <v>0</v>
      </c>
      <c r="H60" s="5" t="s">
        <v>1657</v>
      </c>
      <c r="I60" s="5">
        <f t="shared" si="1"/>
        <v>316.47000000000003</v>
      </c>
    </row>
    <row r="61" spans="1:9" x14ac:dyDescent="0.2">
      <c r="A61" s="2" t="s">
        <v>1171</v>
      </c>
      <c r="B61" s="2" t="s">
        <v>1245</v>
      </c>
      <c r="C61" s="2" t="s">
        <v>1352</v>
      </c>
      <c r="D61" s="5">
        <v>0</v>
      </c>
      <c r="E61" s="5">
        <v>25909.14</v>
      </c>
      <c r="F61" s="5">
        <f t="shared" si="0"/>
        <v>25909.14</v>
      </c>
      <c r="G61" s="5">
        <v>0</v>
      </c>
      <c r="H61" s="5" t="s">
        <v>1657</v>
      </c>
      <c r="I61" s="5">
        <f t="shared" si="1"/>
        <v>25909.14</v>
      </c>
    </row>
    <row r="62" spans="1:9" x14ac:dyDescent="0.2">
      <c r="A62" s="2" t="s">
        <v>1171</v>
      </c>
      <c r="B62" s="2" t="s">
        <v>1246</v>
      </c>
      <c r="C62" s="2" t="s">
        <v>1353</v>
      </c>
      <c r="D62" s="5">
        <v>0</v>
      </c>
      <c r="E62" s="5">
        <v>3982.54</v>
      </c>
      <c r="F62" s="5">
        <f t="shared" si="0"/>
        <v>3982.54</v>
      </c>
      <c r="G62" s="5">
        <v>0</v>
      </c>
      <c r="H62" s="5" t="s">
        <v>1657</v>
      </c>
      <c r="I62" s="5">
        <f t="shared" si="1"/>
        <v>3982.54</v>
      </c>
    </row>
    <row r="63" spans="1:9" x14ac:dyDescent="0.2">
      <c r="A63" s="2" t="s">
        <v>1172</v>
      </c>
      <c r="B63" s="2"/>
      <c r="C63" s="2" t="s">
        <v>1407</v>
      </c>
      <c r="D63" s="5">
        <v>62034.31</v>
      </c>
      <c r="E63" s="5">
        <v>76480.570000000007</v>
      </c>
      <c r="F63" s="5">
        <f t="shared" si="0"/>
        <v>138514.88</v>
      </c>
      <c r="G63" s="5">
        <v>3.4320400000000002</v>
      </c>
      <c r="H63" s="5" t="s">
        <v>1656</v>
      </c>
      <c r="I63" s="5">
        <f t="shared" si="1"/>
        <v>0</v>
      </c>
    </row>
    <row r="64" spans="1:9" x14ac:dyDescent="0.2">
      <c r="A64" s="2" t="s">
        <v>1172</v>
      </c>
      <c r="B64" s="2" t="s">
        <v>38</v>
      </c>
      <c r="C64" s="2" t="s">
        <v>1362</v>
      </c>
      <c r="D64" s="5">
        <v>97.95</v>
      </c>
      <c r="E64" s="5">
        <v>62.25</v>
      </c>
      <c r="F64" s="5">
        <f t="shared" si="0"/>
        <v>160.19999999999999</v>
      </c>
      <c r="G64" s="5">
        <v>6.1460000000000001E-2</v>
      </c>
      <c r="H64" s="5" t="s">
        <v>1657</v>
      </c>
      <c r="I64" s="5">
        <f t="shared" si="1"/>
        <v>160.19999999999999</v>
      </c>
    </row>
    <row r="65" spans="1:9" x14ac:dyDescent="0.2">
      <c r="A65" s="2" t="s">
        <v>1172</v>
      </c>
      <c r="B65" s="2" t="s">
        <v>39</v>
      </c>
      <c r="C65" s="2" t="s">
        <v>1280</v>
      </c>
      <c r="D65" s="5">
        <v>683.65</v>
      </c>
      <c r="E65" s="5">
        <v>117.52</v>
      </c>
      <c r="F65" s="5">
        <f t="shared" si="0"/>
        <v>801.17</v>
      </c>
      <c r="G65" s="5">
        <v>0.11921</v>
      </c>
      <c r="H65" s="5" t="s">
        <v>1657</v>
      </c>
      <c r="I65" s="5">
        <f t="shared" si="1"/>
        <v>801.17</v>
      </c>
    </row>
    <row r="66" spans="1:9" x14ac:dyDescent="0.2">
      <c r="A66" s="2" t="s">
        <v>1172</v>
      </c>
      <c r="B66" s="2" t="s">
        <v>43</v>
      </c>
      <c r="C66" s="2" t="s">
        <v>1282</v>
      </c>
      <c r="D66" s="5">
        <v>1732.5</v>
      </c>
      <c r="E66" s="5">
        <v>1343.25</v>
      </c>
      <c r="F66" s="5">
        <f t="shared" si="0"/>
        <v>3075.75</v>
      </c>
      <c r="G66" s="5">
        <v>8.3699999999999997E-2</v>
      </c>
      <c r="H66" s="5" t="s">
        <v>1657</v>
      </c>
      <c r="I66" s="5">
        <f t="shared" si="1"/>
        <v>3075.75</v>
      </c>
    </row>
    <row r="67" spans="1:9" x14ac:dyDescent="0.2">
      <c r="A67" s="2" t="s">
        <v>1172</v>
      </c>
      <c r="B67" s="2" t="s">
        <v>68</v>
      </c>
      <c r="C67" s="2" t="s">
        <v>1285</v>
      </c>
      <c r="D67" s="5">
        <v>2944.4</v>
      </c>
      <c r="E67" s="5">
        <v>600.89</v>
      </c>
      <c r="F67" s="5">
        <f t="shared" si="0"/>
        <v>3545.29</v>
      </c>
      <c r="G67" s="5">
        <v>0.46858</v>
      </c>
      <c r="H67" s="5" t="s">
        <v>1657</v>
      </c>
      <c r="I67" s="5">
        <f t="shared" si="1"/>
        <v>3545.29</v>
      </c>
    </row>
    <row r="68" spans="1:9" x14ac:dyDescent="0.2">
      <c r="A68" s="2" t="s">
        <v>1172</v>
      </c>
      <c r="B68" s="2" t="s">
        <v>705</v>
      </c>
      <c r="C68" s="2" t="s">
        <v>1288</v>
      </c>
      <c r="D68" s="5">
        <v>8774.6</v>
      </c>
      <c r="E68" s="5">
        <v>2346.0100000000002</v>
      </c>
      <c r="F68" s="5">
        <f t="shared" si="0"/>
        <v>11120.61</v>
      </c>
      <c r="G68" s="5">
        <v>3.6819999999999999E-2</v>
      </c>
      <c r="H68" s="5" t="s">
        <v>1657</v>
      </c>
      <c r="I68" s="5">
        <f t="shared" si="1"/>
        <v>11120.61</v>
      </c>
    </row>
    <row r="69" spans="1:9" x14ac:dyDescent="0.2">
      <c r="A69" s="2" t="s">
        <v>1172</v>
      </c>
      <c r="B69" s="2" t="s">
        <v>715</v>
      </c>
      <c r="C69" s="2" t="s">
        <v>1294</v>
      </c>
      <c r="D69" s="5">
        <v>0</v>
      </c>
      <c r="E69" s="5">
        <v>21228</v>
      </c>
      <c r="F69" s="5">
        <f t="shared" si="0"/>
        <v>21228</v>
      </c>
      <c r="G69" s="5">
        <v>1.4599999999999999E-3</v>
      </c>
      <c r="H69" s="5" t="s">
        <v>1657</v>
      </c>
      <c r="I69" s="5">
        <f t="shared" si="1"/>
        <v>21228</v>
      </c>
    </row>
    <row r="70" spans="1:9" x14ac:dyDescent="0.2">
      <c r="A70" s="2" t="s">
        <v>1172</v>
      </c>
      <c r="B70" s="2" t="s">
        <v>719</v>
      </c>
      <c r="C70" s="2" t="s">
        <v>1297</v>
      </c>
      <c r="D70" s="5">
        <v>21376.54</v>
      </c>
      <c r="E70" s="5">
        <v>1620.12</v>
      </c>
      <c r="F70" s="5">
        <f t="shared" si="0"/>
        <v>22996.66</v>
      </c>
      <c r="G70" s="5">
        <v>6.9879999999999998E-2</v>
      </c>
      <c r="H70" s="5" t="s">
        <v>1657</v>
      </c>
      <c r="I70" s="5">
        <f t="shared" si="1"/>
        <v>22996.66</v>
      </c>
    </row>
    <row r="71" spans="1:9" x14ac:dyDescent="0.2">
      <c r="A71" s="2" t="s">
        <v>1172</v>
      </c>
      <c r="B71" s="2" t="s">
        <v>765</v>
      </c>
      <c r="C71" s="2" t="s">
        <v>1304</v>
      </c>
      <c r="D71" s="5">
        <v>2240.13</v>
      </c>
      <c r="E71" s="5">
        <v>767.45</v>
      </c>
      <c r="F71" s="5">
        <f t="shared" si="0"/>
        <v>3007.58</v>
      </c>
      <c r="G71" s="5">
        <v>9.2630000000000004E-2</v>
      </c>
      <c r="H71" s="5" t="s">
        <v>1657</v>
      </c>
      <c r="I71" s="5">
        <f t="shared" si="1"/>
        <v>3007.58</v>
      </c>
    </row>
    <row r="72" spans="1:9" x14ac:dyDescent="0.2">
      <c r="A72" s="2" t="s">
        <v>1172</v>
      </c>
      <c r="B72" s="2" t="s">
        <v>775</v>
      </c>
      <c r="C72" s="2" t="s">
        <v>1310</v>
      </c>
      <c r="D72" s="5">
        <v>19062.88</v>
      </c>
      <c r="E72" s="5">
        <v>10760.62</v>
      </c>
      <c r="F72" s="5">
        <f t="shared" si="0"/>
        <v>29823.5</v>
      </c>
      <c r="G72" s="5">
        <v>0.61677999999999999</v>
      </c>
      <c r="H72" s="5" t="s">
        <v>1657</v>
      </c>
      <c r="I72" s="5">
        <f t="shared" si="1"/>
        <v>29823.5</v>
      </c>
    </row>
    <row r="73" spans="1:9" x14ac:dyDescent="0.2">
      <c r="A73" s="2" t="s">
        <v>1172</v>
      </c>
      <c r="B73" s="2" t="s">
        <v>778</v>
      </c>
      <c r="C73" s="2" t="s">
        <v>1327</v>
      </c>
      <c r="D73" s="5">
        <v>84.07</v>
      </c>
      <c r="E73" s="5">
        <v>120.68</v>
      </c>
      <c r="F73" s="5">
        <f t="shared" si="0"/>
        <v>204.75</v>
      </c>
      <c r="G73" s="5">
        <v>9.5E-4</v>
      </c>
      <c r="H73" s="5" t="s">
        <v>1657</v>
      </c>
      <c r="I73" s="5">
        <f t="shared" si="1"/>
        <v>204.75</v>
      </c>
    </row>
    <row r="74" spans="1:9" x14ac:dyDescent="0.2">
      <c r="A74" s="2" t="s">
        <v>1172</v>
      </c>
      <c r="B74" s="2" t="s">
        <v>99</v>
      </c>
      <c r="C74" s="2" t="s">
        <v>1330</v>
      </c>
      <c r="D74" s="5">
        <v>5037.59</v>
      </c>
      <c r="E74" s="5">
        <v>2903.09</v>
      </c>
      <c r="F74" s="5">
        <f t="shared" si="0"/>
        <v>7940.68</v>
      </c>
      <c r="G74" s="5">
        <v>3.603E-2</v>
      </c>
      <c r="H74" s="5" t="s">
        <v>1657</v>
      </c>
      <c r="I74" s="5">
        <f t="shared" si="1"/>
        <v>7940.68</v>
      </c>
    </row>
    <row r="75" spans="1:9" x14ac:dyDescent="0.2">
      <c r="A75" s="2" t="s">
        <v>1172</v>
      </c>
      <c r="B75" s="2" t="s">
        <v>100</v>
      </c>
      <c r="C75" s="2" t="s">
        <v>1335</v>
      </c>
      <c r="D75" s="5">
        <v>0</v>
      </c>
      <c r="E75" s="5">
        <v>503.87</v>
      </c>
      <c r="F75" s="5">
        <f t="shared" ref="F75:F138" si="2">D75+E75</f>
        <v>503.87</v>
      </c>
      <c r="G75" s="5">
        <v>0.12352</v>
      </c>
      <c r="H75" s="5" t="s">
        <v>1657</v>
      </c>
      <c r="I75" s="5">
        <f t="shared" ref="I75:I138" si="3">IF(H75="T",0,F75)</f>
        <v>503.87</v>
      </c>
    </row>
    <row r="76" spans="1:9" x14ac:dyDescent="0.2">
      <c r="A76" s="2" t="s">
        <v>1172</v>
      </c>
      <c r="B76" s="2" t="s">
        <v>101</v>
      </c>
      <c r="C76" s="2" t="s">
        <v>1342</v>
      </c>
      <c r="D76" s="5">
        <v>0</v>
      </c>
      <c r="E76" s="5">
        <v>3010.64</v>
      </c>
      <c r="F76" s="5">
        <f t="shared" si="2"/>
        <v>3010.64</v>
      </c>
      <c r="G76" s="5">
        <v>1.72102</v>
      </c>
      <c r="H76" s="5" t="s">
        <v>1657</v>
      </c>
      <c r="I76" s="5">
        <f t="shared" si="3"/>
        <v>3010.64</v>
      </c>
    </row>
    <row r="77" spans="1:9" x14ac:dyDescent="0.2">
      <c r="A77" s="2" t="s">
        <v>1172</v>
      </c>
      <c r="B77" s="2" t="s">
        <v>1243</v>
      </c>
      <c r="C77" s="2" t="s">
        <v>1349</v>
      </c>
      <c r="D77" s="5">
        <v>0</v>
      </c>
      <c r="E77" s="5">
        <v>0.48</v>
      </c>
      <c r="F77" s="5">
        <f t="shared" si="2"/>
        <v>0.48</v>
      </c>
      <c r="G77" s="5">
        <v>0</v>
      </c>
      <c r="H77" s="5" t="s">
        <v>1657</v>
      </c>
      <c r="I77" s="5">
        <f t="shared" si="3"/>
        <v>0.48</v>
      </c>
    </row>
    <row r="78" spans="1:9" x14ac:dyDescent="0.2">
      <c r="A78" s="2" t="s">
        <v>1172</v>
      </c>
      <c r="B78" s="2" t="s">
        <v>1245</v>
      </c>
      <c r="C78" s="2" t="s">
        <v>1352</v>
      </c>
      <c r="D78" s="5">
        <v>0</v>
      </c>
      <c r="E78" s="5">
        <v>27134.7</v>
      </c>
      <c r="F78" s="5">
        <f t="shared" si="2"/>
        <v>27134.7</v>
      </c>
      <c r="G78" s="5">
        <v>0</v>
      </c>
      <c r="H78" s="5" t="s">
        <v>1657</v>
      </c>
      <c r="I78" s="5">
        <f t="shared" si="3"/>
        <v>27134.7</v>
      </c>
    </row>
    <row r="79" spans="1:9" x14ac:dyDescent="0.2">
      <c r="A79" s="2" t="s">
        <v>1172</v>
      </c>
      <c r="B79" s="2" t="s">
        <v>1246</v>
      </c>
      <c r="C79" s="2" t="s">
        <v>1353</v>
      </c>
      <c r="D79" s="5">
        <v>0</v>
      </c>
      <c r="E79" s="5">
        <v>3961</v>
      </c>
      <c r="F79" s="5">
        <f t="shared" si="2"/>
        <v>3961</v>
      </c>
      <c r="G79" s="5">
        <v>0</v>
      </c>
      <c r="H79" s="5" t="s">
        <v>1657</v>
      </c>
      <c r="I79" s="5">
        <f t="shared" si="3"/>
        <v>3961</v>
      </c>
    </row>
    <row r="80" spans="1:9" x14ac:dyDescent="0.2">
      <c r="A80" s="2" t="s">
        <v>1173</v>
      </c>
      <c r="B80" s="2"/>
      <c r="C80" s="2" t="s">
        <v>1437</v>
      </c>
      <c r="D80" s="5">
        <v>40561.660000000003</v>
      </c>
      <c r="E80" s="5">
        <v>59300.99</v>
      </c>
      <c r="F80" s="5">
        <f t="shared" si="2"/>
        <v>99862.65</v>
      </c>
      <c r="G80" s="5">
        <v>2.4587300000000001</v>
      </c>
      <c r="H80" s="5" t="s">
        <v>1656</v>
      </c>
      <c r="I80" s="5">
        <f t="shared" si="3"/>
        <v>0</v>
      </c>
    </row>
    <row r="81" spans="1:9" x14ac:dyDescent="0.2">
      <c r="A81" s="2" t="s">
        <v>1173</v>
      </c>
      <c r="B81" s="2" t="s">
        <v>39</v>
      </c>
      <c r="C81" s="2" t="s">
        <v>1280</v>
      </c>
      <c r="D81" s="5">
        <v>1726.95</v>
      </c>
      <c r="E81" s="5">
        <v>643.20000000000005</v>
      </c>
      <c r="F81" s="5">
        <f t="shared" si="2"/>
        <v>2370.15</v>
      </c>
      <c r="G81" s="5">
        <v>0.31798999999999999</v>
      </c>
      <c r="H81" s="5" t="s">
        <v>1657</v>
      </c>
      <c r="I81" s="5">
        <f t="shared" si="3"/>
        <v>2370.15</v>
      </c>
    </row>
    <row r="82" spans="1:9" x14ac:dyDescent="0.2">
      <c r="A82" s="2" t="s">
        <v>1173</v>
      </c>
      <c r="B82" s="2" t="s">
        <v>43</v>
      </c>
      <c r="C82" s="2" t="s">
        <v>1282</v>
      </c>
      <c r="D82" s="5">
        <v>1609.3</v>
      </c>
      <c r="E82" s="5">
        <v>1247.73</v>
      </c>
      <c r="F82" s="5">
        <f t="shared" si="2"/>
        <v>2857.0299999999997</v>
      </c>
      <c r="G82" s="5">
        <v>7.775E-2</v>
      </c>
      <c r="H82" s="5" t="s">
        <v>1657</v>
      </c>
      <c r="I82" s="5">
        <f t="shared" si="3"/>
        <v>2857.0299999999997</v>
      </c>
    </row>
    <row r="83" spans="1:9" x14ac:dyDescent="0.2">
      <c r="A83" s="2" t="s">
        <v>1173</v>
      </c>
      <c r="B83" s="2" t="s">
        <v>68</v>
      </c>
      <c r="C83" s="2" t="s">
        <v>1285</v>
      </c>
      <c r="D83" s="5">
        <v>2365.12</v>
      </c>
      <c r="E83" s="5">
        <v>486.15</v>
      </c>
      <c r="F83" s="5">
        <f t="shared" si="2"/>
        <v>2851.27</v>
      </c>
      <c r="G83" s="5">
        <v>0.14909</v>
      </c>
      <c r="H83" s="5" t="s">
        <v>1657</v>
      </c>
      <c r="I83" s="5">
        <f t="shared" si="3"/>
        <v>2851.27</v>
      </c>
    </row>
    <row r="84" spans="1:9" x14ac:dyDescent="0.2">
      <c r="A84" s="2" t="s">
        <v>1173</v>
      </c>
      <c r="B84" s="2" t="s">
        <v>705</v>
      </c>
      <c r="C84" s="2" t="s">
        <v>1288</v>
      </c>
      <c r="D84" s="5">
        <v>3381.35</v>
      </c>
      <c r="E84" s="5">
        <v>1085.08</v>
      </c>
      <c r="F84" s="5">
        <f t="shared" si="2"/>
        <v>4466.43</v>
      </c>
      <c r="G84" s="5">
        <v>1.617E-2</v>
      </c>
      <c r="H84" s="5" t="s">
        <v>1657</v>
      </c>
      <c r="I84" s="5">
        <f t="shared" si="3"/>
        <v>4466.43</v>
      </c>
    </row>
    <row r="85" spans="1:9" x14ac:dyDescent="0.2">
      <c r="A85" s="2" t="s">
        <v>1173</v>
      </c>
      <c r="B85" s="2" t="s">
        <v>715</v>
      </c>
      <c r="C85" s="2" t="s">
        <v>1294</v>
      </c>
      <c r="D85" s="5">
        <v>0</v>
      </c>
      <c r="E85" s="5">
        <v>21228</v>
      </c>
      <c r="F85" s="5">
        <f t="shared" si="2"/>
        <v>21228</v>
      </c>
      <c r="G85" s="5">
        <v>1.4599999999999999E-3</v>
      </c>
      <c r="H85" s="5" t="s">
        <v>1657</v>
      </c>
      <c r="I85" s="5">
        <f t="shared" si="3"/>
        <v>21228</v>
      </c>
    </row>
    <row r="86" spans="1:9" x14ac:dyDescent="0.2">
      <c r="A86" s="2" t="s">
        <v>1173</v>
      </c>
      <c r="B86" s="2" t="s">
        <v>719</v>
      </c>
      <c r="C86" s="2" t="s">
        <v>1297</v>
      </c>
      <c r="D86" s="5">
        <v>13030.59</v>
      </c>
      <c r="E86" s="5">
        <v>1185.04</v>
      </c>
      <c r="F86" s="5">
        <f t="shared" si="2"/>
        <v>14215.630000000001</v>
      </c>
      <c r="G86" s="5">
        <v>0.11359</v>
      </c>
      <c r="H86" s="5" t="s">
        <v>1657</v>
      </c>
      <c r="I86" s="5">
        <f t="shared" si="3"/>
        <v>14215.630000000001</v>
      </c>
    </row>
    <row r="87" spans="1:9" x14ac:dyDescent="0.2">
      <c r="A87" s="2" t="s">
        <v>1173</v>
      </c>
      <c r="B87" s="2" t="s">
        <v>760</v>
      </c>
      <c r="C87" s="2" t="s">
        <v>1303</v>
      </c>
      <c r="D87" s="5">
        <v>1872.45</v>
      </c>
      <c r="E87" s="5">
        <v>183.35</v>
      </c>
      <c r="F87" s="5">
        <f t="shared" si="2"/>
        <v>2055.8000000000002</v>
      </c>
      <c r="G87" s="5">
        <v>0</v>
      </c>
      <c r="H87" s="5" t="s">
        <v>1657</v>
      </c>
      <c r="I87" s="5">
        <f t="shared" si="3"/>
        <v>2055.8000000000002</v>
      </c>
    </row>
    <row r="88" spans="1:9" x14ac:dyDescent="0.2">
      <c r="A88" s="2" t="s">
        <v>1173</v>
      </c>
      <c r="B88" s="2" t="s">
        <v>765</v>
      </c>
      <c r="C88" s="2" t="s">
        <v>1304</v>
      </c>
      <c r="D88" s="5">
        <v>2031.1</v>
      </c>
      <c r="E88" s="5">
        <v>694.78</v>
      </c>
      <c r="F88" s="5">
        <f t="shared" si="2"/>
        <v>2725.88</v>
      </c>
      <c r="G88" s="5">
        <v>8.3989999999999995E-2</v>
      </c>
      <c r="H88" s="5" t="s">
        <v>1657</v>
      </c>
      <c r="I88" s="5">
        <f t="shared" si="3"/>
        <v>2725.88</v>
      </c>
    </row>
    <row r="89" spans="1:9" x14ac:dyDescent="0.2">
      <c r="A89" s="2" t="s">
        <v>1173</v>
      </c>
      <c r="B89" s="2" t="s">
        <v>775</v>
      </c>
      <c r="C89" s="2" t="s">
        <v>1310</v>
      </c>
      <c r="D89" s="5">
        <v>11749.93</v>
      </c>
      <c r="E89" s="5">
        <v>6531.81</v>
      </c>
      <c r="F89" s="5">
        <f t="shared" si="2"/>
        <v>18281.740000000002</v>
      </c>
      <c r="G89" s="5">
        <v>0.39156000000000002</v>
      </c>
      <c r="H89" s="5" t="s">
        <v>1657</v>
      </c>
      <c r="I89" s="5">
        <f t="shared" si="3"/>
        <v>18281.740000000002</v>
      </c>
    </row>
    <row r="90" spans="1:9" x14ac:dyDescent="0.2">
      <c r="A90" s="2" t="s">
        <v>1173</v>
      </c>
      <c r="B90" s="2" t="s">
        <v>778</v>
      </c>
      <c r="C90" s="2" t="s">
        <v>1327</v>
      </c>
      <c r="D90" s="5">
        <v>78.08</v>
      </c>
      <c r="E90" s="5">
        <v>112.11</v>
      </c>
      <c r="F90" s="5">
        <f t="shared" si="2"/>
        <v>190.19</v>
      </c>
      <c r="G90" s="5">
        <v>8.8000000000000003E-4</v>
      </c>
      <c r="H90" s="5" t="s">
        <v>1657</v>
      </c>
      <c r="I90" s="5">
        <f t="shared" si="3"/>
        <v>190.19</v>
      </c>
    </row>
    <row r="91" spans="1:9" x14ac:dyDescent="0.2">
      <c r="A91" s="2" t="s">
        <v>1173</v>
      </c>
      <c r="B91" s="2" t="s">
        <v>99</v>
      </c>
      <c r="C91" s="2" t="s">
        <v>1330</v>
      </c>
      <c r="D91" s="5">
        <v>2716.79</v>
      </c>
      <c r="E91" s="5">
        <v>1909.82</v>
      </c>
      <c r="F91" s="5">
        <f t="shared" si="2"/>
        <v>4626.6099999999997</v>
      </c>
      <c r="G91" s="5">
        <v>1.8450000000000001E-2</v>
      </c>
      <c r="H91" s="5" t="s">
        <v>1657</v>
      </c>
      <c r="I91" s="5">
        <f t="shared" si="3"/>
        <v>4626.6099999999997</v>
      </c>
    </row>
    <row r="92" spans="1:9" x14ac:dyDescent="0.2">
      <c r="A92" s="2" t="s">
        <v>1173</v>
      </c>
      <c r="B92" s="2" t="s">
        <v>100</v>
      </c>
      <c r="C92" s="2" t="s">
        <v>1335</v>
      </c>
      <c r="D92" s="5">
        <v>0</v>
      </c>
      <c r="E92" s="5">
        <v>276.3</v>
      </c>
      <c r="F92" s="5">
        <f t="shared" si="2"/>
        <v>276.3</v>
      </c>
      <c r="G92" s="5">
        <v>7.6700000000000004E-2</v>
      </c>
      <c r="H92" s="5" t="s">
        <v>1657</v>
      </c>
      <c r="I92" s="5">
        <f t="shared" si="3"/>
        <v>276.3</v>
      </c>
    </row>
    <row r="93" spans="1:9" x14ac:dyDescent="0.2">
      <c r="A93" s="2" t="s">
        <v>1173</v>
      </c>
      <c r="B93" s="2" t="s">
        <v>101</v>
      </c>
      <c r="C93" s="2" t="s">
        <v>1342</v>
      </c>
      <c r="D93" s="5">
        <v>0</v>
      </c>
      <c r="E93" s="5">
        <v>2143.4</v>
      </c>
      <c r="F93" s="5">
        <f t="shared" si="2"/>
        <v>2143.4</v>
      </c>
      <c r="G93" s="5">
        <v>1.2111000000000001</v>
      </c>
      <c r="H93" s="5" t="s">
        <v>1657</v>
      </c>
      <c r="I93" s="5">
        <f t="shared" si="3"/>
        <v>2143.4</v>
      </c>
    </row>
    <row r="94" spans="1:9" x14ac:dyDescent="0.2">
      <c r="A94" s="2" t="s">
        <v>1173</v>
      </c>
      <c r="B94" s="2" t="s">
        <v>1243</v>
      </c>
      <c r="C94" s="2" t="s">
        <v>1349</v>
      </c>
      <c r="D94" s="5">
        <v>0</v>
      </c>
      <c r="E94" s="5">
        <v>316.47000000000003</v>
      </c>
      <c r="F94" s="5">
        <f t="shared" si="2"/>
        <v>316.47000000000003</v>
      </c>
      <c r="G94" s="5">
        <v>0</v>
      </c>
      <c r="H94" s="5" t="s">
        <v>1657</v>
      </c>
      <c r="I94" s="5">
        <f t="shared" si="3"/>
        <v>316.47000000000003</v>
      </c>
    </row>
    <row r="95" spans="1:9" x14ac:dyDescent="0.2">
      <c r="A95" s="2" t="s">
        <v>1173</v>
      </c>
      <c r="B95" s="2" t="s">
        <v>1245</v>
      </c>
      <c r="C95" s="2" t="s">
        <v>1352</v>
      </c>
      <c r="D95" s="5">
        <v>0</v>
      </c>
      <c r="E95" s="5">
        <v>18480.740000000002</v>
      </c>
      <c r="F95" s="5">
        <f t="shared" si="2"/>
        <v>18480.740000000002</v>
      </c>
      <c r="G95" s="5">
        <v>0</v>
      </c>
      <c r="H95" s="5" t="s">
        <v>1657</v>
      </c>
      <c r="I95" s="5">
        <f t="shared" si="3"/>
        <v>18480.740000000002</v>
      </c>
    </row>
    <row r="96" spans="1:9" x14ac:dyDescent="0.2">
      <c r="A96" s="2" t="s">
        <v>1173</v>
      </c>
      <c r="B96" s="2" t="s">
        <v>1246</v>
      </c>
      <c r="C96" s="2" t="s">
        <v>1353</v>
      </c>
      <c r="D96" s="5">
        <v>0</v>
      </c>
      <c r="E96" s="5">
        <v>2777.01</v>
      </c>
      <c r="F96" s="5">
        <f t="shared" si="2"/>
        <v>2777.01</v>
      </c>
      <c r="G96" s="5">
        <v>0</v>
      </c>
      <c r="H96" s="5" t="s">
        <v>1657</v>
      </c>
      <c r="I96" s="5">
        <f t="shared" si="3"/>
        <v>2777.01</v>
      </c>
    </row>
    <row r="97" spans="1:9" x14ac:dyDescent="0.2">
      <c r="A97" s="2" t="s">
        <v>1174</v>
      </c>
      <c r="B97" s="2"/>
      <c r="C97" s="2" t="s">
        <v>1450</v>
      </c>
      <c r="D97" s="5">
        <v>38358.17</v>
      </c>
      <c r="E97" s="5">
        <v>59282.03</v>
      </c>
      <c r="F97" s="5">
        <f t="shared" si="2"/>
        <v>97640.2</v>
      </c>
      <c r="G97" s="5">
        <v>2.41351</v>
      </c>
      <c r="H97" s="5" t="s">
        <v>1656</v>
      </c>
      <c r="I97" s="5">
        <f t="shared" si="3"/>
        <v>0</v>
      </c>
    </row>
    <row r="98" spans="1:9" x14ac:dyDescent="0.2">
      <c r="A98" s="2" t="s">
        <v>1174</v>
      </c>
      <c r="B98" s="2" t="s">
        <v>39</v>
      </c>
      <c r="C98" s="2" t="s">
        <v>1280</v>
      </c>
      <c r="D98" s="5">
        <v>1182.45</v>
      </c>
      <c r="E98" s="5">
        <v>549.6</v>
      </c>
      <c r="F98" s="5">
        <f t="shared" si="2"/>
        <v>1732.0500000000002</v>
      </c>
      <c r="G98" s="5">
        <v>0.22303999999999999</v>
      </c>
      <c r="H98" s="5" t="s">
        <v>1657</v>
      </c>
      <c r="I98" s="5">
        <f t="shared" si="3"/>
        <v>1732.0500000000002</v>
      </c>
    </row>
    <row r="99" spans="1:9" x14ac:dyDescent="0.2">
      <c r="A99" s="2" t="s">
        <v>1174</v>
      </c>
      <c r="B99" s="2" t="s">
        <v>43</v>
      </c>
      <c r="C99" s="2" t="s">
        <v>1282</v>
      </c>
      <c r="D99" s="5">
        <v>1566.95</v>
      </c>
      <c r="E99" s="5">
        <v>1214.9000000000001</v>
      </c>
      <c r="F99" s="5">
        <f t="shared" si="2"/>
        <v>2781.8500000000004</v>
      </c>
      <c r="G99" s="5">
        <v>7.5700000000000003E-2</v>
      </c>
      <c r="H99" s="5" t="s">
        <v>1657</v>
      </c>
      <c r="I99" s="5">
        <f t="shared" si="3"/>
        <v>2781.8500000000004</v>
      </c>
    </row>
    <row r="100" spans="1:9" x14ac:dyDescent="0.2">
      <c r="A100" s="2" t="s">
        <v>1174</v>
      </c>
      <c r="B100" s="2" t="s">
        <v>68</v>
      </c>
      <c r="C100" s="2" t="s">
        <v>1285</v>
      </c>
      <c r="D100" s="5">
        <v>2353.23</v>
      </c>
      <c r="E100" s="5">
        <v>483.71</v>
      </c>
      <c r="F100" s="5">
        <f t="shared" si="2"/>
        <v>2836.94</v>
      </c>
      <c r="G100" s="5">
        <v>0.14834</v>
      </c>
      <c r="H100" s="5" t="s">
        <v>1657</v>
      </c>
      <c r="I100" s="5">
        <f t="shared" si="3"/>
        <v>2836.94</v>
      </c>
    </row>
    <row r="101" spans="1:9" x14ac:dyDescent="0.2">
      <c r="A101" s="2" t="s">
        <v>1174</v>
      </c>
      <c r="B101" s="2" t="s">
        <v>705</v>
      </c>
      <c r="C101" s="2" t="s">
        <v>1288</v>
      </c>
      <c r="D101" s="5">
        <v>3427.38</v>
      </c>
      <c r="E101" s="5">
        <v>1100.6500000000001</v>
      </c>
      <c r="F101" s="5">
        <f t="shared" si="2"/>
        <v>4528.0300000000007</v>
      </c>
      <c r="G101" s="5">
        <v>1.6410000000000001E-2</v>
      </c>
      <c r="H101" s="5" t="s">
        <v>1657</v>
      </c>
      <c r="I101" s="5">
        <f t="shared" si="3"/>
        <v>4528.0300000000007</v>
      </c>
    </row>
    <row r="102" spans="1:9" x14ac:dyDescent="0.2">
      <c r="A102" s="2" t="s">
        <v>1174</v>
      </c>
      <c r="B102" s="2" t="s">
        <v>715</v>
      </c>
      <c r="C102" s="2" t="s">
        <v>1294</v>
      </c>
      <c r="D102" s="5">
        <v>0</v>
      </c>
      <c r="E102" s="5">
        <v>21228</v>
      </c>
      <c r="F102" s="5">
        <f t="shared" si="2"/>
        <v>21228</v>
      </c>
      <c r="G102" s="5">
        <v>1.4599999999999999E-3</v>
      </c>
      <c r="H102" s="5" t="s">
        <v>1657</v>
      </c>
      <c r="I102" s="5">
        <f t="shared" si="3"/>
        <v>21228</v>
      </c>
    </row>
    <row r="103" spans="1:9" x14ac:dyDescent="0.2">
      <c r="A103" s="2" t="s">
        <v>1174</v>
      </c>
      <c r="B103" s="2" t="s">
        <v>719</v>
      </c>
      <c r="C103" s="2" t="s">
        <v>1297</v>
      </c>
      <c r="D103" s="5">
        <v>13030.59</v>
      </c>
      <c r="E103" s="5">
        <v>1185.04</v>
      </c>
      <c r="F103" s="5">
        <f t="shared" si="2"/>
        <v>14215.630000000001</v>
      </c>
      <c r="G103" s="5">
        <v>0.11359</v>
      </c>
      <c r="H103" s="5" t="s">
        <v>1657</v>
      </c>
      <c r="I103" s="5">
        <f t="shared" si="3"/>
        <v>14215.630000000001</v>
      </c>
    </row>
    <row r="104" spans="1:9" x14ac:dyDescent="0.2">
      <c r="A104" s="2" t="s">
        <v>1174</v>
      </c>
      <c r="B104" s="2" t="s">
        <v>765</v>
      </c>
      <c r="C104" s="2" t="s">
        <v>1304</v>
      </c>
      <c r="D104" s="5">
        <v>2021.25</v>
      </c>
      <c r="E104" s="5">
        <v>691.54</v>
      </c>
      <c r="F104" s="5">
        <f t="shared" si="2"/>
        <v>2712.79</v>
      </c>
      <c r="G104" s="5">
        <v>8.3589999999999998E-2</v>
      </c>
      <c r="H104" s="5" t="s">
        <v>1657</v>
      </c>
      <c r="I104" s="5">
        <f t="shared" si="3"/>
        <v>2712.79</v>
      </c>
    </row>
    <row r="105" spans="1:9" x14ac:dyDescent="0.2">
      <c r="A105" s="2" t="s">
        <v>1174</v>
      </c>
      <c r="B105" s="2" t="s">
        <v>775</v>
      </c>
      <c r="C105" s="2" t="s">
        <v>1310</v>
      </c>
      <c r="D105" s="5">
        <v>11983.05</v>
      </c>
      <c r="E105" s="5">
        <v>6667.13</v>
      </c>
      <c r="F105" s="5">
        <f t="shared" si="2"/>
        <v>18650.18</v>
      </c>
      <c r="G105" s="5">
        <v>0.39867000000000002</v>
      </c>
      <c r="H105" s="5" t="s">
        <v>1657</v>
      </c>
      <c r="I105" s="5">
        <f t="shared" si="3"/>
        <v>18650.18</v>
      </c>
    </row>
    <row r="106" spans="1:9" x14ac:dyDescent="0.2">
      <c r="A106" s="2" t="s">
        <v>1174</v>
      </c>
      <c r="B106" s="2" t="s">
        <v>778</v>
      </c>
      <c r="C106" s="2" t="s">
        <v>1327</v>
      </c>
      <c r="D106" s="5">
        <v>76.03</v>
      </c>
      <c r="E106" s="5">
        <v>109.16</v>
      </c>
      <c r="F106" s="5">
        <f t="shared" si="2"/>
        <v>185.19</v>
      </c>
      <c r="G106" s="5">
        <v>8.4999999999999995E-4</v>
      </c>
      <c r="H106" s="5" t="s">
        <v>1657</v>
      </c>
      <c r="I106" s="5">
        <f t="shared" si="3"/>
        <v>185.19</v>
      </c>
    </row>
    <row r="107" spans="1:9" x14ac:dyDescent="0.2">
      <c r="A107" s="2" t="s">
        <v>1174</v>
      </c>
      <c r="B107" s="2" t="s">
        <v>99</v>
      </c>
      <c r="C107" s="2" t="s">
        <v>1330</v>
      </c>
      <c r="D107" s="5">
        <v>2717.24</v>
      </c>
      <c r="E107" s="5">
        <v>1932.4</v>
      </c>
      <c r="F107" s="5">
        <f t="shared" si="2"/>
        <v>4649.6399999999994</v>
      </c>
      <c r="G107" s="5">
        <v>1.8460000000000001E-2</v>
      </c>
      <c r="H107" s="5" t="s">
        <v>1657</v>
      </c>
      <c r="I107" s="5">
        <f t="shared" si="3"/>
        <v>4649.6399999999994</v>
      </c>
    </row>
    <row r="108" spans="1:9" x14ac:dyDescent="0.2">
      <c r="A108" s="2" t="s">
        <v>1174</v>
      </c>
      <c r="B108" s="2" t="s">
        <v>100</v>
      </c>
      <c r="C108" s="2" t="s">
        <v>1335</v>
      </c>
      <c r="D108" s="5">
        <v>0</v>
      </c>
      <c r="E108" s="5">
        <v>290.35000000000002</v>
      </c>
      <c r="F108" s="5">
        <f t="shared" si="2"/>
        <v>290.35000000000002</v>
      </c>
      <c r="G108" s="5">
        <v>7.4700000000000003E-2</v>
      </c>
      <c r="H108" s="5" t="s">
        <v>1657</v>
      </c>
      <c r="I108" s="5">
        <f t="shared" si="3"/>
        <v>290.35000000000002</v>
      </c>
    </row>
    <row r="109" spans="1:9" x14ac:dyDescent="0.2">
      <c r="A109" s="2" t="s">
        <v>1174</v>
      </c>
      <c r="B109" s="2" t="s">
        <v>101</v>
      </c>
      <c r="C109" s="2" t="s">
        <v>1342</v>
      </c>
      <c r="D109" s="5">
        <v>0</v>
      </c>
      <c r="E109" s="5">
        <v>2207.59</v>
      </c>
      <c r="F109" s="5">
        <f t="shared" si="2"/>
        <v>2207.59</v>
      </c>
      <c r="G109" s="5">
        <v>1.2586999999999999</v>
      </c>
      <c r="H109" s="5" t="s">
        <v>1657</v>
      </c>
      <c r="I109" s="5">
        <f t="shared" si="3"/>
        <v>2207.59</v>
      </c>
    </row>
    <row r="110" spans="1:9" x14ac:dyDescent="0.2">
      <c r="A110" s="2" t="s">
        <v>1174</v>
      </c>
      <c r="B110" s="2" t="s">
        <v>1243</v>
      </c>
      <c r="C110" s="2" t="s">
        <v>1349</v>
      </c>
      <c r="D110" s="5">
        <v>0</v>
      </c>
      <c r="E110" s="5">
        <v>278.11</v>
      </c>
      <c r="F110" s="5">
        <f t="shared" si="2"/>
        <v>278.11</v>
      </c>
      <c r="G110" s="5">
        <v>0</v>
      </c>
      <c r="H110" s="5" t="s">
        <v>1657</v>
      </c>
      <c r="I110" s="5">
        <f t="shared" si="3"/>
        <v>278.11</v>
      </c>
    </row>
    <row r="111" spans="1:9" x14ac:dyDescent="0.2">
      <c r="A111" s="2" t="s">
        <v>1174</v>
      </c>
      <c r="B111" s="2" t="s">
        <v>1245</v>
      </c>
      <c r="C111" s="2" t="s">
        <v>1352</v>
      </c>
      <c r="D111" s="5">
        <v>0</v>
      </c>
      <c r="E111" s="5">
        <v>18480.740000000002</v>
      </c>
      <c r="F111" s="5">
        <f t="shared" si="2"/>
        <v>18480.740000000002</v>
      </c>
      <c r="G111" s="5">
        <v>0</v>
      </c>
      <c r="H111" s="5" t="s">
        <v>1657</v>
      </c>
      <c r="I111" s="5">
        <f t="shared" si="3"/>
        <v>18480.740000000002</v>
      </c>
    </row>
    <row r="112" spans="1:9" x14ac:dyDescent="0.2">
      <c r="A112" s="2" t="s">
        <v>1174</v>
      </c>
      <c r="B112" s="2" t="s">
        <v>1246</v>
      </c>
      <c r="C112" s="2" t="s">
        <v>1353</v>
      </c>
      <c r="D112" s="5">
        <v>0</v>
      </c>
      <c r="E112" s="5">
        <v>2863.11</v>
      </c>
      <c r="F112" s="5">
        <f t="shared" si="2"/>
        <v>2863.11</v>
      </c>
      <c r="G112" s="5">
        <v>0</v>
      </c>
      <c r="H112" s="5" t="s">
        <v>1657</v>
      </c>
      <c r="I112" s="5">
        <f t="shared" si="3"/>
        <v>2863.11</v>
      </c>
    </row>
    <row r="113" spans="1:9" x14ac:dyDescent="0.2">
      <c r="A113" s="2" t="s">
        <v>1175</v>
      </c>
      <c r="B113" s="2"/>
      <c r="C113" s="2" t="s">
        <v>1467</v>
      </c>
      <c r="D113" s="5">
        <v>41440.53</v>
      </c>
      <c r="E113" s="5">
        <v>61585.3</v>
      </c>
      <c r="F113" s="5">
        <f t="shared" si="2"/>
        <v>103025.83</v>
      </c>
      <c r="G113" s="5">
        <v>2.44434</v>
      </c>
      <c r="H113" s="5" t="s">
        <v>1656</v>
      </c>
      <c r="I113" s="5">
        <f t="shared" si="3"/>
        <v>0</v>
      </c>
    </row>
    <row r="114" spans="1:9" x14ac:dyDescent="0.2">
      <c r="A114" s="2" t="s">
        <v>1175</v>
      </c>
      <c r="B114" s="2" t="s">
        <v>38</v>
      </c>
      <c r="C114" s="2" t="s">
        <v>1362</v>
      </c>
      <c r="D114" s="5">
        <v>97.95</v>
      </c>
      <c r="E114" s="5">
        <v>62.25</v>
      </c>
      <c r="F114" s="5">
        <f t="shared" si="2"/>
        <v>160.19999999999999</v>
      </c>
      <c r="G114" s="5">
        <v>6.1460000000000001E-2</v>
      </c>
      <c r="H114" s="5" t="s">
        <v>1657</v>
      </c>
      <c r="I114" s="5">
        <f t="shared" si="3"/>
        <v>160.19999999999999</v>
      </c>
    </row>
    <row r="115" spans="1:9" x14ac:dyDescent="0.2">
      <c r="A115" s="2" t="s">
        <v>1175</v>
      </c>
      <c r="B115" s="2" t="s">
        <v>39</v>
      </c>
      <c r="C115" s="2" t="s">
        <v>1280</v>
      </c>
      <c r="D115" s="5">
        <v>865.15</v>
      </c>
      <c r="E115" s="5">
        <v>148.72</v>
      </c>
      <c r="F115" s="5">
        <f t="shared" si="2"/>
        <v>1013.87</v>
      </c>
      <c r="G115" s="5">
        <v>0.15085999999999999</v>
      </c>
      <c r="H115" s="5" t="s">
        <v>1657</v>
      </c>
      <c r="I115" s="5">
        <f t="shared" si="3"/>
        <v>1013.87</v>
      </c>
    </row>
    <row r="116" spans="1:9" x14ac:dyDescent="0.2">
      <c r="A116" s="2" t="s">
        <v>1175</v>
      </c>
      <c r="B116" s="2" t="s">
        <v>43</v>
      </c>
      <c r="C116" s="2" t="s">
        <v>1282</v>
      </c>
      <c r="D116" s="5">
        <v>1085.7</v>
      </c>
      <c r="E116" s="5">
        <v>841.77</v>
      </c>
      <c r="F116" s="5">
        <f t="shared" si="2"/>
        <v>1927.47</v>
      </c>
      <c r="G116" s="5">
        <v>5.2449999999999997E-2</v>
      </c>
      <c r="H116" s="5" t="s">
        <v>1657</v>
      </c>
      <c r="I116" s="5">
        <f t="shared" si="3"/>
        <v>1927.47</v>
      </c>
    </row>
    <row r="117" spans="1:9" x14ac:dyDescent="0.2">
      <c r="A117" s="2" t="s">
        <v>1175</v>
      </c>
      <c r="B117" s="2" t="s">
        <v>68</v>
      </c>
      <c r="C117" s="2" t="s">
        <v>1285</v>
      </c>
      <c r="D117" s="5">
        <v>1872.79</v>
      </c>
      <c r="E117" s="5">
        <v>381.71</v>
      </c>
      <c r="F117" s="5">
        <f t="shared" si="2"/>
        <v>2254.5</v>
      </c>
      <c r="G117" s="5">
        <v>0.35387999999999997</v>
      </c>
      <c r="H117" s="5" t="s">
        <v>1657</v>
      </c>
      <c r="I117" s="5">
        <f t="shared" si="3"/>
        <v>2254.5</v>
      </c>
    </row>
    <row r="118" spans="1:9" x14ac:dyDescent="0.2">
      <c r="A118" s="2" t="s">
        <v>1175</v>
      </c>
      <c r="B118" s="2" t="s">
        <v>705</v>
      </c>
      <c r="C118" s="2" t="s">
        <v>1288</v>
      </c>
      <c r="D118" s="5">
        <v>6315.97</v>
      </c>
      <c r="E118" s="5">
        <v>1622.65</v>
      </c>
      <c r="F118" s="5">
        <f t="shared" si="2"/>
        <v>7938.6200000000008</v>
      </c>
      <c r="G118" s="5">
        <v>2.5739999999999999E-2</v>
      </c>
      <c r="H118" s="5" t="s">
        <v>1657</v>
      </c>
      <c r="I118" s="5">
        <f t="shared" si="3"/>
        <v>7938.6200000000008</v>
      </c>
    </row>
    <row r="119" spans="1:9" x14ac:dyDescent="0.2">
      <c r="A119" s="2" t="s">
        <v>1175</v>
      </c>
      <c r="B119" s="2" t="s">
        <v>715</v>
      </c>
      <c r="C119" s="2" t="s">
        <v>1294</v>
      </c>
      <c r="D119" s="5">
        <v>0</v>
      </c>
      <c r="E119" s="5">
        <v>21228</v>
      </c>
      <c r="F119" s="5">
        <f t="shared" si="2"/>
        <v>21228</v>
      </c>
      <c r="G119" s="5">
        <v>1.4599999999999999E-3</v>
      </c>
      <c r="H119" s="5" t="s">
        <v>1657</v>
      </c>
      <c r="I119" s="5">
        <f t="shared" si="3"/>
        <v>21228</v>
      </c>
    </row>
    <row r="120" spans="1:9" x14ac:dyDescent="0.2">
      <c r="A120" s="2" t="s">
        <v>1175</v>
      </c>
      <c r="B120" s="2" t="s">
        <v>719</v>
      </c>
      <c r="C120" s="2" t="s">
        <v>1297</v>
      </c>
      <c r="D120" s="5">
        <v>14975.42</v>
      </c>
      <c r="E120" s="5">
        <v>1211.31</v>
      </c>
      <c r="F120" s="5">
        <f t="shared" si="2"/>
        <v>16186.73</v>
      </c>
      <c r="G120" s="5">
        <v>5.3129999999999997E-2</v>
      </c>
      <c r="H120" s="5" t="s">
        <v>1657</v>
      </c>
      <c r="I120" s="5">
        <f t="shared" si="3"/>
        <v>16186.73</v>
      </c>
    </row>
    <row r="121" spans="1:9" x14ac:dyDescent="0.2">
      <c r="A121" s="2" t="s">
        <v>1175</v>
      </c>
      <c r="B121" s="2" t="s">
        <v>765</v>
      </c>
      <c r="C121" s="2" t="s">
        <v>1304</v>
      </c>
      <c r="D121" s="5">
        <v>1366.04</v>
      </c>
      <c r="E121" s="5">
        <v>471.68</v>
      </c>
      <c r="F121" s="5">
        <f t="shared" si="2"/>
        <v>1837.72</v>
      </c>
      <c r="G121" s="5">
        <v>5.6480000000000002E-2</v>
      </c>
      <c r="H121" s="5" t="s">
        <v>1657</v>
      </c>
      <c r="I121" s="5">
        <f t="shared" si="3"/>
        <v>1837.72</v>
      </c>
    </row>
    <row r="122" spans="1:9" x14ac:dyDescent="0.2">
      <c r="A122" s="2" t="s">
        <v>1175</v>
      </c>
      <c r="B122" s="2" t="s">
        <v>775</v>
      </c>
      <c r="C122" s="2" t="s">
        <v>1310</v>
      </c>
      <c r="D122" s="5">
        <v>12094.86</v>
      </c>
      <c r="E122" s="5">
        <v>6887.66</v>
      </c>
      <c r="F122" s="5">
        <f t="shared" si="2"/>
        <v>18982.52</v>
      </c>
      <c r="G122" s="5">
        <v>0.38324999999999998</v>
      </c>
      <c r="H122" s="5" t="s">
        <v>1657</v>
      </c>
      <c r="I122" s="5">
        <f t="shared" si="3"/>
        <v>18982.52</v>
      </c>
    </row>
    <row r="123" spans="1:9" x14ac:dyDescent="0.2">
      <c r="A123" s="2" t="s">
        <v>1175</v>
      </c>
      <c r="B123" s="2" t="s">
        <v>778</v>
      </c>
      <c r="C123" s="2" t="s">
        <v>1327</v>
      </c>
      <c r="D123" s="5">
        <v>52.68</v>
      </c>
      <c r="E123" s="5">
        <v>75.63</v>
      </c>
      <c r="F123" s="5">
        <f t="shared" si="2"/>
        <v>128.31</v>
      </c>
      <c r="G123" s="5">
        <v>5.9000000000000003E-4</v>
      </c>
      <c r="H123" s="5" t="s">
        <v>1657</v>
      </c>
      <c r="I123" s="5">
        <f t="shared" si="3"/>
        <v>128.31</v>
      </c>
    </row>
    <row r="124" spans="1:9" x14ac:dyDescent="0.2">
      <c r="A124" s="2" t="s">
        <v>1175</v>
      </c>
      <c r="B124" s="2" t="s">
        <v>99</v>
      </c>
      <c r="C124" s="2" t="s">
        <v>1330</v>
      </c>
      <c r="D124" s="5">
        <v>2713.97</v>
      </c>
      <c r="E124" s="5">
        <v>1767.01</v>
      </c>
      <c r="F124" s="5">
        <f t="shared" si="2"/>
        <v>4480.9799999999996</v>
      </c>
      <c r="G124" s="5">
        <v>1.8370000000000001E-2</v>
      </c>
      <c r="H124" s="5" t="s">
        <v>1657</v>
      </c>
      <c r="I124" s="5">
        <f t="shared" si="3"/>
        <v>4480.9799999999996</v>
      </c>
    </row>
    <row r="125" spans="1:9" x14ac:dyDescent="0.2">
      <c r="A125" s="2" t="s">
        <v>1175</v>
      </c>
      <c r="B125" s="2" t="s">
        <v>100</v>
      </c>
      <c r="C125" s="2" t="s">
        <v>1335</v>
      </c>
      <c r="D125" s="5">
        <v>0</v>
      </c>
      <c r="E125" s="5">
        <v>267.51</v>
      </c>
      <c r="F125" s="5">
        <f t="shared" si="2"/>
        <v>267.51</v>
      </c>
      <c r="G125" s="5">
        <v>7.5410000000000005E-2</v>
      </c>
      <c r="H125" s="5" t="s">
        <v>1657</v>
      </c>
      <c r="I125" s="5">
        <f t="shared" si="3"/>
        <v>267.51</v>
      </c>
    </row>
    <row r="126" spans="1:9" x14ac:dyDescent="0.2">
      <c r="A126" s="2" t="s">
        <v>1175</v>
      </c>
      <c r="B126" s="2" t="s">
        <v>101</v>
      </c>
      <c r="C126" s="2" t="s">
        <v>1342</v>
      </c>
      <c r="D126" s="5">
        <v>0</v>
      </c>
      <c r="E126" s="5">
        <v>2150.8000000000002</v>
      </c>
      <c r="F126" s="5">
        <f t="shared" si="2"/>
        <v>2150.8000000000002</v>
      </c>
      <c r="G126" s="5">
        <v>1.21126</v>
      </c>
      <c r="H126" s="5" t="s">
        <v>1657</v>
      </c>
      <c r="I126" s="5">
        <f t="shared" si="3"/>
        <v>2150.8000000000002</v>
      </c>
    </row>
    <row r="127" spans="1:9" x14ac:dyDescent="0.2">
      <c r="A127" s="2" t="s">
        <v>1175</v>
      </c>
      <c r="B127" s="2" t="s">
        <v>1243</v>
      </c>
      <c r="C127" s="2" t="s">
        <v>1349</v>
      </c>
      <c r="D127" s="5">
        <v>0</v>
      </c>
      <c r="E127" s="5">
        <v>0.48</v>
      </c>
      <c r="F127" s="5">
        <f t="shared" si="2"/>
        <v>0.48</v>
      </c>
      <c r="G127" s="5">
        <v>0</v>
      </c>
      <c r="H127" s="5" t="s">
        <v>1657</v>
      </c>
      <c r="I127" s="5">
        <f t="shared" si="3"/>
        <v>0.48</v>
      </c>
    </row>
    <row r="128" spans="1:9" x14ac:dyDescent="0.2">
      <c r="A128" s="2" t="s">
        <v>1175</v>
      </c>
      <c r="B128" s="2" t="s">
        <v>1245</v>
      </c>
      <c r="C128" s="2" t="s">
        <v>1352</v>
      </c>
      <c r="D128" s="5">
        <v>0</v>
      </c>
      <c r="E128" s="5">
        <v>21691.11</v>
      </c>
      <c r="F128" s="5">
        <f t="shared" si="2"/>
        <v>21691.11</v>
      </c>
      <c r="G128" s="5">
        <v>0</v>
      </c>
      <c r="H128" s="5" t="s">
        <v>1657</v>
      </c>
      <c r="I128" s="5">
        <f t="shared" si="3"/>
        <v>21691.11</v>
      </c>
    </row>
    <row r="129" spans="1:9" x14ac:dyDescent="0.2">
      <c r="A129" s="2" t="s">
        <v>1175</v>
      </c>
      <c r="B129" s="2" t="s">
        <v>1246</v>
      </c>
      <c r="C129" s="2" t="s">
        <v>1353</v>
      </c>
      <c r="D129" s="5">
        <v>0</v>
      </c>
      <c r="E129" s="5">
        <v>2777.01</v>
      </c>
      <c r="F129" s="5">
        <f t="shared" si="2"/>
        <v>2777.01</v>
      </c>
      <c r="G129" s="5">
        <v>0</v>
      </c>
      <c r="H129" s="5" t="s">
        <v>1657</v>
      </c>
      <c r="I129" s="5">
        <f t="shared" si="3"/>
        <v>2777.01</v>
      </c>
    </row>
    <row r="130" spans="1:9" x14ac:dyDescent="0.2">
      <c r="A130" s="2" t="s">
        <v>1176</v>
      </c>
      <c r="B130" s="2"/>
      <c r="C130" s="2" t="s">
        <v>1493</v>
      </c>
      <c r="D130" s="5">
        <v>41440.53</v>
      </c>
      <c r="E130" s="5">
        <v>61869.97</v>
      </c>
      <c r="F130" s="5">
        <f t="shared" si="2"/>
        <v>103310.5</v>
      </c>
      <c r="G130" s="5">
        <v>2.44434</v>
      </c>
      <c r="H130" s="5" t="s">
        <v>1656</v>
      </c>
      <c r="I130" s="5">
        <f t="shared" si="3"/>
        <v>0</v>
      </c>
    </row>
    <row r="131" spans="1:9" x14ac:dyDescent="0.2">
      <c r="A131" s="2" t="s">
        <v>1176</v>
      </c>
      <c r="B131" s="2" t="s">
        <v>38</v>
      </c>
      <c r="C131" s="2" t="s">
        <v>1362</v>
      </c>
      <c r="D131" s="5">
        <v>97.95</v>
      </c>
      <c r="E131" s="5">
        <v>62.25</v>
      </c>
      <c r="F131" s="5">
        <f t="shared" si="2"/>
        <v>160.19999999999999</v>
      </c>
      <c r="G131" s="5">
        <v>6.1460000000000001E-2</v>
      </c>
      <c r="H131" s="5" t="s">
        <v>1657</v>
      </c>
      <c r="I131" s="5">
        <f t="shared" si="3"/>
        <v>160.19999999999999</v>
      </c>
    </row>
    <row r="132" spans="1:9" x14ac:dyDescent="0.2">
      <c r="A132" s="2" t="s">
        <v>1176</v>
      </c>
      <c r="B132" s="2" t="s">
        <v>39</v>
      </c>
      <c r="C132" s="2" t="s">
        <v>1280</v>
      </c>
      <c r="D132" s="5">
        <v>865.15</v>
      </c>
      <c r="E132" s="5">
        <v>148.72</v>
      </c>
      <c r="F132" s="5">
        <f t="shared" si="2"/>
        <v>1013.87</v>
      </c>
      <c r="G132" s="5">
        <v>0.15085999999999999</v>
      </c>
      <c r="H132" s="5" t="s">
        <v>1657</v>
      </c>
      <c r="I132" s="5">
        <f t="shared" si="3"/>
        <v>1013.87</v>
      </c>
    </row>
    <row r="133" spans="1:9" x14ac:dyDescent="0.2">
      <c r="A133" s="2" t="s">
        <v>1176</v>
      </c>
      <c r="B133" s="2" t="s">
        <v>43</v>
      </c>
      <c r="C133" s="2" t="s">
        <v>1282</v>
      </c>
      <c r="D133" s="5">
        <v>1085.7</v>
      </c>
      <c r="E133" s="5">
        <v>841.77</v>
      </c>
      <c r="F133" s="5">
        <f t="shared" si="2"/>
        <v>1927.47</v>
      </c>
      <c r="G133" s="5">
        <v>5.2449999999999997E-2</v>
      </c>
      <c r="H133" s="5" t="s">
        <v>1657</v>
      </c>
      <c r="I133" s="5">
        <f t="shared" si="3"/>
        <v>1927.47</v>
      </c>
    </row>
    <row r="134" spans="1:9" x14ac:dyDescent="0.2">
      <c r="A134" s="2" t="s">
        <v>1176</v>
      </c>
      <c r="B134" s="2" t="s">
        <v>68</v>
      </c>
      <c r="C134" s="2" t="s">
        <v>1285</v>
      </c>
      <c r="D134" s="5">
        <v>1872.79</v>
      </c>
      <c r="E134" s="5">
        <v>381.71</v>
      </c>
      <c r="F134" s="5">
        <f t="shared" si="2"/>
        <v>2254.5</v>
      </c>
      <c r="G134" s="5">
        <v>0.35387999999999997</v>
      </c>
      <c r="H134" s="5" t="s">
        <v>1657</v>
      </c>
      <c r="I134" s="5">
        <f t="shared" si="3"/>
        <v>2254.5</v>
      </c>
    </row>
    <row r="135" spans="1:9" x14ac:dyDescent="0.2">
      <c r="A135" s="2" t="s">
        <v>1176</v>
      </c>
      <c r="B135" s="2" t="s">
        <v>705</v>
      </c>
      <c r="C135" s="2" t="s">
        <v>1288</v>
      </c>
      <c r="D135" s="5">
        <v>6315.97</v>
      </c>
      <c r="E135" s="5">
        <v>1622.65</v>
      </c>
      <c r="F135" s="5">
        <f t="shared" si="2"/>
        <v>7938.6200000000008</v>
      </c>
      <c r="G135" s="5">
        <v>2.5739999999999999E-2</v>
      </c>
      <c r="H135" s="5" t="s">
        <v>1657</v>
      </c>
      <c r="I135" s="5">
        <f t="shared" si="3"/>
        <v>7938.6200000000008</v>
      </c>
    </row>
    <row r="136" spans="1:9" x14ac:dyDescent="0.2">
      <c r="A136" s="2" t="s">
        <v>1176</v>
      </c>
      <c r="B136" s="2" t="s">
        <v>715</v>
      </c>
      <c r="C136" s="2" t="s">
        <v>1294</v>
      </c>
      <c r="D136" s="5">
        <v>0</v>
      </c>
      <c r="E136" s="5">
        <v>21228</v>
      </c>
      <c r="F136" s="5">
        <f t="shared" si="2"/>
        <v>21228</v>
      </c>
      <c r="G136" s="5">
        <v>1.4599999999999999E-3</v>
      </c>
      <c r="H136" s="5" t="s">
        <v>1657</v>
      </c>
      <c r="I136" s="5">
        <f t="shared" si="3"/>
        <v>21228</v>
      </c>
    </row>
    <row r="137" spans="1:9" x14ac:dyDescent="0.2">
      <c r="A137" s="2" t="s">
        <v>1176</v>
      </c>
      <c r="B137" s="2" t="s">
        <v>719</v>
      </c>
      <c r="C137" s="2" t="s">
        <v>1297</v>
      </c>
      <c r="D137" s="5">
        <v>14975.42</v>
      </c>
      <c r="E137" s="5">
        <v>1247.1199999999999</v>
      </c>
      <c r="F137" s="5">
        <f t="shared" si="2"/>
        <v>16222.54</v>
      </c>
      <c r="G137" s="5">
        <v>5.3129999999999997E-2</v>
      </c>
      <c r="H137" s="5" t="s">
        <v>1657</v>
      </c>
      <c r="I137" s="5">
        <f t="shared" si="3"/>
        <v>16222.54</v>
      </c>
    </row>
    <row r="138" spans="1:9" x14ac:dyDescent="0.2">
      <c r="A138" s="2" t="s">
        <v>1176</v>
      </c>
      <c r="B138" s="2" t="s">
        <v>765</v>
      </c>
      <c r="C138" s="2" t="s">
        <v>1304</v>
      </c>
      <c r="D138" s="5">
        <v>1366.04</v>
      </c>
      <c r="E138" s="5">
        <v>471.68</v>
      </c>
      <c r="F138" s="5">
        <f t="shared" si="2"/>
        <v>1837.72</v>
      </c>
      <c r="G138" s="5">
        <v>5.6480000000000002E-2</v>
      </c>
      <c r="H138" s="5" t="s">
        <v>1657</v>
      </c>
      <c r="I138" s="5">
        <f t="shared" si="3"/>
        <v>1837.72</v>
      </c>
    </row>
    <row r="139" spans="1:9" x14ac:dyDescent="0.2">
      <c r="A139" s="2" t="s">
        <v>1176</v>
      </c>
      <c r="B139" s="2" t="s">
        <v>775</v>
      </c>
      <c r="C139" s="2" t="s">
        <v>1310</v>
      </c>
      <c r="D139" s="5">
        <v>12094.86</v>
      </c>
      <c r="E139" s="5">
        <v>6887.66</v>
      </c>
      <c r="F139" s="5">
        <f t="shared" ref="F139:F202" si="4">D139+E139</f>
        <v>18982.52</v>
      </c>
      <c r="G139" s="5">
        <v>0.38324999999999998</v>
      </c>
      <c r="H139" s="5" t="s">
        <v>1657</v>
      </c>
      <c r="I139" s="5">
        <f t="shared" ref="I139:I202" si="5">IF(H139="T",0,F139)</f>
        <v>18982.52</v>
      </c>
    </row>
    <row r="140" spans="1:9" x14ac:dyDescent="0.2">
      <c r="A140" s="2" t="s">
        <v>1176</v>
      </c>
      <c r="B140" s="2" t="s">
        <v>778</v>
      </c>
      <c r="C140" s="2" t="s">
        <v>1327</v>
      </c>
      <c r="D140" s="5">
        <v>52.68</v>
      </c>
      <c r="E140" s="5">
        <v>75.63</v>
      </c>
      <c r="F140" s="5">
        <f t="shared" si="4"/>
        <v>128.31</v>
      </c>
      <c r="G140" s="5">
        <v>5.9000000000000003E-4</v>
      </c>
      <c r="H140" s="5" t="s">
        <v>1657</v>
      </c>
      <c r="I140" s="5">
        <f t="shared" si="5"/>
        <v>128.31</v>
      </c>
    </row>
    <row r="141" spans="1:9" x14ac:dyDescent="0.2">
      <c r="A141" s="2" t="s">
        <v>1176</v>
      </c>
      <c r="B141" s="2" t="s">
        <v>99</v>
      </c>
      <c r="C141" s="2" t="s">
        <v>1330</v>
      </c>
      <c r="D141" s="5">
        <v>2713.97</v>
      </c>
      <c r="E141" s="5">
        <v>1767.01</v>
      </c>
      <c r="F141" s="5">
        <f t="shared" si="4"/>
        <v>4480.9799999999996</v>
      </c>
      <c r="G141" s="5">
        <v>1.8370000000000001E-2</v>
      </c>
      <c r="H141" s="5" t="s">
        <v>1657</v>
      </c>
      <c r="I141" s="5">
        <f t="shared" si="5"/>
        <v>4480.9799999999996</v>
      </c>
    </row>
    <row r="142" spans="1:9" x14ac:dyDescent="0.2">
      <c r="A142" s="2" t="s">
        <v>1176</v>
      </c>
      <c r="B142" s="2" t="s">
        <v>100</v>
      </c>
      <c r="C142" s="2" t="s">
        <v>1335</v>
      </c>
      <c r="D142" s="5">
        <v>0</v>
      </c>
      <c r="E142" s="5">
        <v>267.51</v>
      </c>
      <c r="F142" s="5">
        <f t="shared" si="4"/>
        <v>267.51</v>
      </c>
      <c r="G142" s="5">
        <v>7.5410000000000005E-2</v>
      </c>
      <c r="H142" s="5" t="s">
        <v>1657</v>
      </c>
      <c r="I142" s="5">
        <f t="shared" si="5"/>
        <v>267.51</v>
      </c>
    </row>
    <row r="143" spans="1:9" x14ac:dyDescent="0.2">
      <c r="A143" s="2" t="s">
        <v>1176</v>
      </c>
      <c r="B143" s="2" t="s">
        <v>101</v>
      </c>
      <c r="C143" s="2" t="s">
        <v>1342</v>
      </c>
      <c r="D143" s="5">
        <v>0</v>
      </c>
      <c r="E143" s="5">
        <v>2150.8000000000002</v>
      </c>
      <c r="F143" s="5">
        <f t="shared" si="4"/>
        <v>2150.8000000000002</v>
      </c>
      <c r="G143" s="5">
        <v>1.21126</v>
      </c>
      <c r="H143" s="5" t="s">
        <v>1657</v>
      </c>
      <c r="I143" s="5">
        <f t="shared" si="5"/>
        <v>2150.8000000000002</v>
      </c>
    </row>
    <row r="144" spans="1:9" x14ac:dyDescent="0.2">
      <c r="A144" s="2" t="s">
        <v>1176</v>
      </c>
      <c r="B144" s="2" t="s">
        <v>1243</v>
      </c>
      <c r="C144" s="2" t="s">
        <v>1349</v>
      </c>
      <c r="D144" s="5">
        <v>0</v>
      </c>
      <c r="E144" s="5">
        <v>249.34</v>
      </c>
      <c r="F144" s="5">
        <f t="shared" si="4"/>
        <v>249.34</v>
      </c>
      <c r="G144" s="5">
        <v>0</v>
      </c>
      <c r="H144" s="5" t="s">
        <v>1657</v>
      </c>
      <c r="I144" s="5">
        <f t="shared" si="5"/>
        <v>249.34</v>
      </c>
    </row>
    <row r="145" spans="1:9" x14ac:dyDescent="0.2">
      <c r="A145" s="2" t="s">
        <v>1176</v>
      </c>
      <c r="B145" s="2" t="s">
        <v>1245</v>
      </c>
      <c r="C145" s="2" t="s">
        <v>1352</v>
      </c>
      <c r="D145" s="5">
        <v>0</v>
      </c>
      <c r="E145" s="5">
        <v>21691.11</v>
      </c>
      <c r="F145" s="5">
        <f t="shared" si="4"/>
        <v>21691.11</v>
      </c>
      <c r="G145" s="5">
        <v>0</v>
      </c>
      <c r="H145" s="5" t="s">
        <v>1657</v>
      </c>
      <c r="I145" s="5">
        <f t="shared" si="5"/>
        <v>21691.11</v>
      </c>
    </row>
    <row r="146" spans="1:9" x14ac:dyDescent="0.2">
      <c r="A146" s="2" t="s">
        <v>1176</v>
      </c>
      <c r="B146" s="2" t="s">
        <v>1246</v>
      </c>
      <c r="C146" s="2" t="s">
        <v>1353</v>
      </c>
      <c r="D146" s="5">
        <v>0</v>
      </c>
      <c r="E146" s="5">
        <v>2777.01</v>
      </c>
      <c r="F146" s="5">
        <f t="shared" si="4"/>
        <v>2777.01</v>
      </c>
      <c r="G146" s="5">
        <v>0</v>
      </c>
      <c r="H146" s="5" t="s">
        <v>1657</v>
      </c>
      <c r="I146" s="5">
        <f t="shared" si="5"/>
        <v>2777.01</v>
      </c>
    </row>
    <row r="147" spans="1:9" x14ac:dyDescent="0.2">
      <c r="A147" s="2" t="s">
        <v>1177</v>
      </c>
      <c r="B147" s="2"/>
      <c r="C147" s="2" t="s">
        <v>1500</v>
      </c>
      <c r="D147" s="5">
        <v>41440.53</v>
      </c>
      <c r="E147" s="5">
        <v>58184.08</v>
      </c>
      <c r="F147" s="5">
        <f t="shared" si="4"/>
        <v>99624.61</v>
      </c>
      <c r="G147" s="5">
        <v>2.44394</v>
      </c>
      <c r="H147" s="5" t="s">
        <v>1656</v>
      </c>
      <c r="I147" s="5">
        <f t="shared" si="5"/>
        <v>0</v>
      </c>
    </row>
    <row r="148" spans="1:9" x14ac:dyDescent="0.2">
      <c r="A148" s="2" t="s">
        <v>1177</v>
      </c>
      <c r="B148" s="2" t="s">
        <v>38</v>
      </c>
      <c r="C148" s="2" t="s">
        <v>1362</v>
      </c>
      <c r="D148" s="5">
        <v>97.95</v>
      </c>
      <c r="E148" s="5">
        <v>62.25</v>
      </c>
      <c r="F148" s="5">
        <f t="shared" si="4"/>
        <v>160.19999999999999</v>
      </c>
      <c r="G148" s="5">
        <v>6.1460000000000001E-2</v>
      </c>
      <c r="H148" s="5" t="s">
        <v>1657</v>
      </c>
      <c r="I148" s="5">
        <f t="shared" si="5"/>
        <v>160.19999999999999</v>
      </c>
    </row>
    <row r="149" spans="1:9" x14ac:dyDescent="0.2">
      <c r="A149" s="2" t="s">
        <v>1177</v>
      </c>
      <c r="B149" s="2" t="s">
        <v>39</v>
      </c>
      <c r="C149" s="2" t="s">
        <v>1280</v>
      </c>
      <c r="D149" s="5">
        <v>865.15</v>
      </c>
      <c r="E149" s="5">
        <v>148.72</v>
      </c>
      <c r="F149" s="5">
        <f t="shared" si="4"/>
        <v>1013.87</v>
      </c>
      <c r="G149" s="5">
        <v>0.15085999999999999</v>
      </c>
      <c r="H149" s="5" t="s">
        <v>1657</v>
      </c>
      <c r="I149" s="5">
        <f t="shared" si="5"/>
        <v>1013.87</v>
      </c>
    </row>
    <row r="150" spans="1:9" x14ac:dyDescent="0.2">
      <c r="A150" s="2" t="s">
        <v>1177</v>
      </c>
      <c r="B150" s="2" t="s">
        <v>43</v>
      </c>
      <c r="C150" s="2" t="s">
        <v>1282</v>
      </c>
      <c r="D150" s="5">
        <v>1085.7</v>
      </c>
      <c r="E150" s="5">
        <v>841.77</v>
      </c>
      <c r="F150" s="5">
        <f t="shared" si="4"/>
        <v>1927.47</v>
      </c>
      <c r="G150" s="5">
        <v>5.2449999999999997E-2</v>
      </c>
      <c r="H150" s="5" t="s">
        <v>1657</v>
      </c>
      <c r="I150" s="5">
        <f t="shared" si="5"/>
        <v>1927.47</v>
      </c>
    </row>
    <row r="151" spans="1:9" x14ac:dyDescent="0.2">
      <c r="A151" s="2" t="s">
        <v>1177</v>
      </c>
      <c r="B151" s="2" t="s">
        <v>68</v>
      </c>
      <c r="C151" s="2" t="s">
        <v>1285</v>
      </c>
      <c r="D151" s="5">
        <v>1872.79</v>
      </c>
      <c r="E151" s="5">
        <v>381.71</v>
      </c>
      <c r="F151" s="5">
        <f t="shared" si="4"/>
        <v>2254.5</v>
      </c>
      <c r="G151" s="5">
        <v>0.35387999999999997</v>
      </c>
      <c r="H151" s="5" t="s">
        <v>1657</v>
      </c>
      <c r="I151" s="5">
        <f t="shared" si="5"/>
        <v>2254.5</v>
      </c>
    </row>
    <row r="152" spans="1:9" x14ac:dyDescent="0.2">
      <c r="A152" s="2" t="s">
        <v>1177</v>
      </c>
      <c r="B152" s="2" t="s">
        <v>705</v>
      </c>
      <c r="C152" s="2" t="s">
        <v>1288</v>
      </c>
      <c r="D152" s="5">
        <v>6315.97</v>
      </c>
      <c r="E152" s="5">
        <v>1622.65</v>
      </c>
      <c r="F152" s="5">
        <f t="shared" si="4"/>
        <v>7938.6200000000008</v>
      </c>
      <c r="G152" s="5">
        <v>2.5739999999999999E-2</v>
      </c>
      <c r="H152" s="5" t="s">
        <v>1657</v>
      </c>
      <c r="I152" s="5">
        <f t="shared" si="5"/>
        <v>7938.6200000000008</v>
      </c>
    </row>
    <row r="153" spans="1:9" x14ac:dyDescent="0.2">
      <c r="A153" s="2" t="s">
        <v>1177</v>
      </c>
      <c r="B153" s="2" t="s">
        <v>715</v>
      </c>
      <c r="C153" s="2" t="s">
        <v>1294</v>
      </c>
      <c r="D153" s="5">
        <v>0</v>
      </c>
      <c r="E153" s="5">
        <v>21228</v>
      </c>
      <c r="F153" s="5">
        <f t="shared" si="4"/>
        <v>21228</v>
      </c>
      <c r="G153" s="5">
        <v>1.4599999999999999E-3</v>
      </c>
      <c r="H153" s="5" t="s">
        <v>1657</v>
      </c>
      <c r="I153" s="5">
        <f t="shared" si="5"/>
        <v>21228</v>
      </c>
    </row>
    <row r="154" spans="1:9" x14ac:dyDescent="0.2">
      <c r="A154" s="2" t="s">
        <v>1177</v>
      </c>
      <c r="B154" s="2" t="s">
        <v>719</v>
      </c>
      <c r="C154" s="2" t="s">
        <v>1297</v>
      </c>
      <c r="D154" s="5">
        <v>14975.42</v>
      </c>
      <c r="E154" s="5">
        <v>1211.31</v>
      </c>
      <c r="F154" s="5">
        <f t="shared" si="4"/>
        <v>16186.73</v>
      </c>
      <c r="G154" s="5">
        <v>5.3129999999999997E-2</v>
      </c>
      <c r="H154" s="5" t="s">
        <v>1657</v>
      </c>
      <c r="I154" s="5">
        <f t="shared" si="5"/>
        <v>16186.73</v>
      </c>
    </row>
    <row r="155" spans="1:9" x14ac:dyDescent="0.2">
      <c r="A155" s="2" t="s">
        <v>1177</v>
      </c>
      <c r="B155" s="2" t="s">
        <v>765</v>
      </c>
      <c r="C155" s="2" t="s">
        <v>1304</v>
      </c>
      <c r="D155" s="5">
        <v>1366.04</v>
      </c>
      <c r="E155" s="5">
        <v>471.68</v>
      </c>
      <c r="F155" s="5">
        <f t="shared" si="4"/>
        <v>1837.72</v>
      </c>
      <c r="G155" s="5">
        <v>5.6480000000000002E-2</v>
      </c>
      <c r="H155" s="5" t="s">
        <v>1657</v>
      </c>
      <c r="I155" s="5">
        <f t="shared" si="5"/>
        <v>1837.72</v>
      </c>
    </row>
    <row r="156" spans="1:9" x14ac:dyDescent="0.2">
      <c r="A156" s="2" t="s">
        <v>1177</v>
      </c>
      <c r="B156" s="2" t="s">
        <v>775</v>
      </c>
      <c r="C156" s="2" t="s">
        <v>1310</v>
      </c>
      <c r="D156" s="5">
        <v>12094.86</v>
      </c>
      <c r="E156" s="5">
        <v>6887.66</v>
      </c>
      <c r="F156" s="5">
        <f t="shared" si="4"/>
        <v>18982.52</v>
      </c>
      <c r="G156" s="5">
        <v>0.38324999999999998</v>
      </c>
      <c r="H156" s="5" t="s">
        <v>1657</v>
      </c>
      <c r="I156" s="5">
        <f t="shared" si="5"/>
        <v>18982.52</v>
      </c>
    </row>
    <row r="157" spans="1:9" x14ac:dyDescent="0.2">
      <c r="A157" s="2" t="s">
        <v>1177</v>
      </c>
      <c r="B157" s="2" t="s">
        <v>778</v>
      </c>
      <c r="C157" s="2" t="s">
        <v>1327</v>
      </c>
      <c r="D157" s="5">
        <v>52.68</v>
      </c>
      <c r="E157" s="5">
        <v>75.63</v>
      </c>
      <c r="F157" s="5">
        <f t="shared" si="4"/>
        <v>128.31</v>
      </c>
      <c r="G157" s="5">
        <v>5.9000000000000003E-4</v>
      </c>
      <c r="H157" s="5" t="s">
        <v>1657</v>
      </c>
      <c r="I157" s="5">
        <f t="shared" si="5"/>
        <v>128.31</v>
      </c>
    </row>
    <row r="158" spans="1:9" x14ac:dyDescent="0.2">
      <c r="A158" s="2" t="s">
        <v>1177</v>
      </c>
      <c r="B158" s="2" t="s">
        <v>99</v>
      </c>
      <c r="C158" s="2" t="s">
        <v>1330</v>
      </c>
      <c r="D158" s="5">
        <v>2713.97</v>
      </c>
      <c r="E158" s="5">
        <v>1767.01</v>
      </c>
      <c r="F158" s="5">
        <f t="shared" si="4"/>
        <v>4480.9799999999996</v>
      </c>
      <c r="G158" s="5">
        <v>1.8370000000000001E-2</v>
      </c>
      <c r="H158" s="5" t="s">
        <v>1657</v>
      </c>
      <c r="I158" s="5">
        <f t="shared" si="5"/>
        <v>4480.9799999999996</v>
      </c>
    </row>
    <row r="159" spans="1:9" x14ac:dyDescent="0.2">
      <c r="A159" s="2" t="s">
        <v>1177</v>
      </c>
      <c r="B159" s="2" t="s">
        <v>100</v>
      </c>
      <c r="C159" s="2" t="s">
        <v>1335</v>
      </c>
      <c r="D159" s="5">
        <v>0</v>
      </c>
      <c r="E159" s="5">
        <v>267.51</v>
      </c>
      <c r="F159" s="5">
        <f t="shared" si="4"/>
        <v>267.51</v>
      </c>
      <c r="G159" s="5">
        <v>7.5009999999999993E-2</v>
      </c>
      <c r="H159" s="5" t="s">
        <v>1657</v>
      </c>
      <c r="I159" s="5">
        <f t="shared" si="5"/>
        <v>267.51</v>
      </c>
    </row>
    <row r="160" spans="1:9" x14ac:dyDescent="0.2">
      <c r="A160" s="2" t="s">
        <v>1177</v>
      </c>
      <c r="B160" s="2" t="s">
        <v>101</v>
      </c>
      <c r="C160" s="2" t="s">
        <v>1342</v>
      </c>
      <c r="D160" s="5">
        <v>0</v>
      </c>
      <c r="E160" s="5">
        <v>2150.8000000000002</v>
      </c>
      <c r="F160" s="5">
        <f t="shared" si="4"/>
        <v>2150.8000000000002</v>
      </c>
      <c r="G160" s="5">
        <v>1.21126</v>
      </c>
      <c r="H160" s="5" t="s">
        <v>1657</v>
      </c>
      <c r="I160" s="5">
        <f t="shared" si="5"/>
        <v>2150.8000000000002</v>
      </c>
    </row>
    <row r="161" spans="1:9" x14ac:dyDescent="0.2">
      <c r="A161" s="2" t="s">
        <v>1177</v>
      </c>
      <c r="B161" s="2" t="s">
        <v>1243</v>
      </c>
      <c r="C161" s="2" t="s">
        <v>1349</v>
      </c>
      <c r="D161" s="5">
        <v>0</v>
      </c>
      <c r="E161" s="5">
        <v>263.73</v>
      </c>
      <c r="F161" s="5">
        <f t="shared" si="4"/>
        <v>263.73</v>
      </c>
      <c r="G161" s="5">
        <v>0</v>
      </c>
      <c r="H161" s="5" t="s">
        <v>1657</v>
      </c>
      <c r="I161" s="5">
        <f t="shared" si="5"/>
        <v>263.73</v>
      </c>
    </row>
    <row r="162" spans="1:9" x14ac:dyDescent="0.2">
      <c r="A162" s="2" t="s">
        <v>1177</v>
      </c>
      <c r="B162" s="2" t="s">
        <v>1245</v>
      </c>
      <c r="C162" s="2" t="s">
        <v>1352</v>
      </c>
      <c r="D162" s="5">
        <v>0</v>
      </c>
      <c r="E162" s="5">
        <v>18026.64</v>
      </c>
      <c r="F162" s="5">
        <f t="shared" si="4"/>
        <v>18026.64</v>
      </c>
      <c r="G162" s="5">
        <v>0</v>
      </c>
      <c r="H162" s="5" t="s">
        <v>1657</v>
      </c>
      <c r="I162" s="5">
        <f t="shared" si="5"/>
        <v>18026.64</v>
      </c>
    </row>
    <row r="163" spans="1:9" x14ac:dyDescent="0.2">
      <c r="A163" s="2" t="s">
        <v>1177</v>
      </c>
      <c r="B163" s="2" t="s">
        <v>1246</v>
      </c>
      <c r="C163" s="2" t="s">
        <v>1353</v>
      </c>
      <c r="D163" s="5">
        <v>0</v>
      </c>
      <c r="E163" s="5">
        <v>2777.01</v>
      </c>
      <c r="F163" s="5">
        <f t="shared" si="4"/>
        <v>2777.01</v>
      </c>
      <c r="G163" s="5">
        <v>0</v>
      </c>
      <c r="H163" s="5" t="s">
        <v>1657</v>
      </c>
      <c r="I163" s="5">
        <f t="shared" si="5"/>
        <v>2777.01</v>
      </c>
    </row>
    <row r="164" spans="1:9" x14ac:dyDescent="0.2">
      <c r="A164" s="2" t="s">
        <v>1178</v>
      </c>
      <c r="B164" s="2"/>
      <c r="C164" s="2" t="s">
        <v>1503</v>
      </c>
      <c r="D164" s="5">
        <v>41440.53</v>
      </c>
      <c r="E164" s="5">
        <v>58219.89</v>
      </c>
      <c r="F164" s="5">
        <f t="shared" si="4"/>
        <v>99660.42</v>
      </c>
      <c r="G164" s="5">
        <v>2.44434</v>
      </c>
      <c r="H164" s="5" t="s">
        <v>1656</v>
      </c>
      <c r="I164" s="5">
        <f t="shared" si="5"/>
        <v>0</v>
      </c>
    </row>
    <row r="165" spans="1:9" x14ac:dyDescent="0.2">
      <c r="A165" s="2" t="s">
        <v>1178</v>
      </c>
      <c r="B165" s="2" t="s">
        <v>38</v>
      </c>
      <c r="C165" s="2" t="s">
        <v>1362</v>
      </c>
      <c r="D165" s="5">
        <v>97.95</v>
      </c>
      <c r="E165" s="5">
        <v>62.25</v>
      </c>
      <c r="F165" s="5">
        <f t="shared" si="4"/>
        <v>160.19999999999999</v>
      </c>
      <c r="G165" s="5">
        <v>6.1460000000000001E-2</v>
      </c>
      <c r="H165" s="5" t="s">
        <v>1657</v>
      </c>
      <c r="I165" s="5">
        <f t="shared" si="5"/>
        <v>160.19999999999999</v>
      </c>
    </row>
    <row r="166" spans="1:9" x14ac:dyDescent="0.2">
      <c r="A166" s="2" t="s">
        <v>1178</v>
      </c>
      <c r="B166" s="2" t="s">
        <v>39</v>
      </c>
      <c r="C166" s="2" t="s">
        <v>1280</v>
      </c>
      <c r="D166" s="5">
        <v>865.15</v>
      </c>
      <c r="E166" s="5">
        <v>148.72</v>
      </c>
      <c r="F166" s="5">
        <f t="shared" si="4"/>
        <v>1013.87</v>
      </c>
      <c r="G166" s="5">
        <v>0.15085999999999999</v>
      </c>
      <c r="H166" s="5" t="s">
        <v>1657</v>
      </c>
      <c r="I166" s="5">
        <f t="shared" si="5"/>
        <v>1013.87</v>
      </c>
    </row>
    <row r="167" spans="1:9" x14ac:dyDescent="0.2">
      <c r="A167" s="2" t="s">
        <v>1178</v>
      </c>
      <c r="B167" s="2" t="s">
        <v>43</v>
      </c>
      <c r="C167" s="2" t="s">
        <v>1282</v>
      </c>
      <c r="D167" s="5">
        <v>1085.7</v>
      </c>
      <c r="E167" s="5">
        <v>841.77</v>
      </c>
      <c r="F167" s="5">
        <f t="shared" si="4"/>
        <v>1927.47</v>
      </c>
      <c r="G167" s="5">
        <v>5.2449999999999997E-2</v>
      </c>
      <c r="H167" s="5" t="s">
        <v>1657</v>
      </c>
      <c r="I167" s="5">
        <f t="shared" si="5"/>
        <v>1927.47</v>
      </c>
    </row>
    <row r="168" spans="1:9" x14ac:dyDescent="0.2">
      <c r="A168" s="2" t="s">
        <v>1178</v>
      </c>
      <c r="B168" s="2" t="s">
        <v>68</v>
      </c>
      <c r="C168" s="2" t="s">
        <v>1285</v>
      </c>
      <c r="D168" s="5">
        <v>1872.79</v>
      </c>
      <c r="E168" s="5">
        <v>381.71</v>
      </c>
      <c r="F168" s="5">
        <f t="shared" si="4"/>
        <v>2254.5</v>
      </c>
      <c r="G168" s="5">
        <v>0.35387999999999997</v>
      </c>
      <c r="H168" s="5" t="s">
        <v>1657</v>
      </c>
      <c r="I168" s="5">
        <f t="shared" si="5"/>
        <v>2254.5</v>
      </c>
    </row>
    <row r="169" spans="1:9" x14ac:dyDescent="0.2">
      <c r="A169" s="2" t="s">
        <v>1178</v>
      </c>
      <c r="B169" s="2" t="s">
        <v>705</v>
      </c>
      <c r="C169" s="2" t="s">
        <v>1288</v>
      </c>
      <c r="D169" s="5">
        <v>6315.97</v>
      </c>
      <c r="E169" s="5">
        <v>1622.65</v>
      </c>
      <c r="F169" s="5">
        <f t="shared" si="4"/>
        <v>7938.6200000000008</v>
      </c>
      <c r="G169" s="5">
        <v>2.5739999999999999E-2</v>
      </c>
      <c r="H169" s="5" t="s">
        <v>1657</v>
      </c>
      <c r="I169" s="5">
        <f t="shared" si="5"/>
        <v>7938.6200000000008</v>
      </c>
    </row>
    <row r="170" spans="1:9" x14ac:dyDescent="0.2">
      <c r="A170" s="2" t="s">
        <v>1178</v>
      </c>
      <c r="B170" s="2" t="s">
        <v>715</v>
      </c>
      <c r="C170" s="2" t="s">
        <v>1294</v>
      </c>
      <c r="D170" s="5">
        <v>0</v>
      </c>
      <c r="E170" s="5">
        <v>21228</v>
      </c>
      <c r="F170" s="5">
        <f t="shared" si="4"/>
        <v>21228</v>
      </c>
      <c r="G170" s="5">
        <v>1.4599999999999999E-3</v>
      </c>
      <c r="H170" s="5" t="s">
        <v>1657</v>
      </c>
      <c r="I170" s="5">
        <f t="shared" si="5"/>
        <v>21228</v>
      </c>
    </row>
    <row r="171" spans="1:9" x14ac:dyDescent="0.2">
      <c r="A171" s="2" t="s">
        <v>1178</v>
      </c>
      <c r="B171" s="2" t="s">
        <v>719</v>
      </c>
      <c r="C171" s="2" t="s">
        <v>1297</v>
      </c>
      <c r="D171" s="5">
        <v>14975.42</v>
      </c>
      <c r="E171" s="5">
        <v>1247.1199999999999</v>
      </c>
      <c r="F171" s="5">
        <f t="shared" si="4"/>
        <v>16222.54</v>
      </c>
      <c r="G171" s="5">
        <v>5.3129999999999997E-2</v>
      </c>
      <c r="H171" s="5" t="s">
        <v>1657</v>
      </c>
      <c r="I171" s="5">
        <f t="shared" si="5"/>
        <v>16222.54</v>
      </c>
    </row>
    <row r="172" spans="1:9" x14ac:dyDescent="0.2">
      <c r="A172" s="2" t="s">
        <v>1178</v>
      </c>
      <c r="B172" s="2" t="s">
        <v>765</v>
      </c>
      <c r="C172" s="2" t="s">
        <v>1304</v>
      </c>
      <c r="D172" s="5">
        <v>1366.04</v>
      </c>
      <c r="E172" s="5">
        <v>471.68</v>
      </c>
      <c r="F172" s="5">
        <f t="shared" si="4"/>
        <v>1837.72</v>
      </c>
      <c r="G172" s="5">
        <v>5.6480000000000002E-2</v>
      </c>
      <c r="H172" s="5" t="s">
        <v>1657</v>
      </c>
      <c r="I172" s="5">
        <f t="shared" si="5"/>
        <v>1837.72</v>
      </c>
    </row>
    <row r="173" spans="1:9" x14ac:dyDescent="0.2">
      <c r="A173" s="2" t="s">
        <v>1178</v>
      </c>
      <c r="B173" s="2" t="s">
        <v>775</v>
      </c>
      <c r="C173" s="2" t="s">
        <v>1310</v>
      </c>
      <c r="D173" s="5">
        <v>12094.86</v>
      </c>
      <c r="E173" s="5">
        <v>6887.66</v>
      </c>
      <c r="F173" s="5">
        <f t="shared" si="4"/>
        <v>18982.52</v>
      </c>
      <c r="G173" s="5">
        <v>0.38324999999999998</v>
      </c>
      <c r="H173" s="5" t="s">
        <v>1657</v>
      </c>
      <c r="I173" s="5">
        <f t="shared" si="5"/>
        <v>18982.52</v>
      </c>
    </row>
    <row r="174" spans="1:9" x14ac:dyDescent="0.2">
      <c r="A174" s="2" t="s">
        <v>1178</v>
      </c>
      <c r="B174" s="2" t="s">
        <v>778</v>
      </c>
      <c r="C174" s="2" t="s">
        <v>1327</v>
      </c>
      <c r="D174" s="5">
        <v>52.68</v>
      </c>
      <c r="E174" s="5">
        <v>75.63</v>
      </c>
      <c r="F174" s="5">
        <f t="shared" si="4"/>
        <v>128.31</v>
      </c>
      <c r="G174" s="5">
        <v>5.9000000000000003E-4</v>
      </c>
      <c r="H174" s="5" t="s">
        <v>1657</v>
      </c>
      <c r="I174" s="5">
        <f t="shared" si="5"/>
        <v>128.31</v>
      </c>
    </row>
    <row r="175" spans="1:9" x14ac:dyDescent="0.2">
      <c r="A175" s="2" t="s">
        <v>1178</v>
      </c>
      <c r="B175" s="2" t="s">
        <v>99</v>
      </c>
      <c r="C175" s="2" t="s">
        <v>1330</v>
      </c>
      <c r="D175" s="5">
        <v>2713.97</v>
      </c>
      <c r="E175" s="5">
        <v>1767.01</v>
      </c>
      <c r="F175" s="5">
        <f t="shared" si="4"/>
        <v>4480.9799999999996</v>
      </c>
      <c r="G175" s="5">
        <v>1.8370000000000001E-2</v>
      </c>
      <c r="H175" s="5" t="s">
        <v>1657</v>
      </c>
      <c r="I175" s="5">
        <f t="shared" si="5"/>
        <v>4480.9799999999996</v>
      </c>
    </row>
    <row r="176" spans="1:9" x14ac:dyDescent="0.2">
      <c r="A176" s="2" t="s">
        <v>1178</v>
      </c>
      <c r="B176" s="2" t="s">
        <v>100</v>
      </c>
      <c r="C176" s="2" t="s">
        <v>1335</v>
      </c>
      <c r="D176" s="5">
        <v>0</v>
      </c>
      <c r="E176" s="5">
        <v>267.51</v>
      </c>
      <c r="F176" s="5">
        <f t="shared" si="4"/>
        <v>267.51</v>
      </c>
      <c r="G176" s="5">
        <v>7.5410000000000005E-2</v>
      </c>
      <c r="H176" s="5" t="s">
        <v>1657</v>
      </c>
      <c r="I176" s="5">
        <f t="shared" si="5"/>
        <v>267.51</v>
      </c>
    </row>
    <row r="177" spans="1:9" x14ac:dyDescent="0.2">
      <c r="A177" s="2" t="s">
        <v>1178</v>
      </c>
      <c r="B177" s="2" t="s">
        <v>101</v>
      </c>
      <c r="C177" s="2" t="s">
        <v>1342</v>
      </c>
      <c r="D177" s="5">
        <v>0</v>
      </c>
      <c r="E177" s="5">
        <v>2150.8000000000002</v>
      </c>
      <c r="F177" s="5">
        <f t="shared" si="4"/>
        <v>2150.8000000000002</v>
      </c>
      <c r="G177" s="5">
        <v>1.21126</v>
      </c>
      <c r="H177" s="5" t="s">
        <v>1657</v>
      </c>
      <c r="I177" s="5">
        <f t="shared" si="5"/>
        <v>2150.8000000000002</v>
      </c>
    </row>
    <row r="178" spans="1:9" x14ac:dyDescent="0.2">
      <c r="A178" s="2" t="s">
        <v>1178</v>
      </c>
      <c r="B178" s="2" t="s">
        <v>1243</v>
      </c>
      <c r="C178" s="2" t="s">
        <v>1349</v>
      </c>
      <c r="D178" s="5">
        <v>0</v>
      </c>
      <c r="E178" s="5">
        <v>263.73</v>
      </c>
      <c r="F178" s="5">
        <f t="shared" si="4"/>
        <v>263.73</v>
      </c>
      <c r="G178" s="5">
        <v>0</v>
      </c>
      <c r="H178" s="5" t="s">
        <v>1657</v>
      </c>
      <c r="I178" s="5">
        <f t="shared" si="5"/>
        <v>263.73</v>
      </c>
    </row>
    <row r="179" spans="1:9" x14ac:dyDescent="0.2">
      <c r="A179" s="2" t="s">
        <v>1178</v>
      </c>
      <c r="B179" s="2" t="s">
        <v>1245</v>
      </c>
      <c r="C179" s="2" t="s">
        <v>1352</v>
      </c>
      <c r="D179" s="5">
        <v>0</v>
      </c>
      <c r="E179" s="5">
        <v>18026.64</v>
      </c>
      <c r="F179" s="5">
        <f t="shared" si="4"/>
        <v>18026.64</v>
      </c>
      <c r="G179" s="5">
        <v>0</v>
      </c>
      <c r="H179" s="5" t="s">
        <v>1657</v>
      </c>
      <c r="I179" s="5">
        <f t="shared" si="5"/>
        <v>18026.64</v>
      </c>
    </row>
    <row r="180" spans="1:9" x14ac:dyDescent="0.2">
      <c r="A180" s="2" t="s">
        <v>1178</v>
      </c>
      <c r="B180" s="2" t="s">
        <v>1246</v>
      </c>
      <c r="C180" s="2" t="s">
        <v>1353</v>
      </c>
      <c r="D180" s="5">
        <v>0</v>
      </c>
      <c r="E180" s="5">
        <v>2777.01</v>
      </c>
      <c r="F180" s="5">
        <f t="shared" si="4"/>
        <v>2777.01</v>
      </c>
      <c r="G180" s="5">
        <v>0</v>
      </c>
      <c r="H180" s="5" t="s">
        <v>1657</v>
      </c>
      <c r="I180" s="5">
        <f t="shared" si="5"/>
        <v>2777.01</v>
      </c>
    </row>
    <row r="181" spans="1:9" x14ac:dyDescent="0.2">
      <c r="A181" s="2" t="s">
        <v>1179</v>
      </c>
      <c r="B181" s="2"/>
      <c r="C181" s="2" t="s">
        <v>1506</v>
      </c>
      <c r="D181" s="5">
        <v>41440.53</v>
      </c>
      <c r="E181" s="5">
        <v>61884.36</v>
      </c>
      <c r="F181" s="5">
        <f t="shared" si="4"/>
        <v>103324.89</v>
      </c>
      <c r="G181" s="5">
        <v>2.44434</v>
      </c>
      <c r="H181" s="5" t="s">
        <v>1656</v>
      </c>
      <c r="I181" s="5">
        <f t="shared" si="5"/>
        <v>0</v>
      </c>
    </row>
    <row r="182" spans="1:9" x14ac:dyDescent="0.2">
      <c r="A182" s="2" t="s">
        <v>1179</v>
      </c>
      <c r="B182" s="2" t="s">
        <v>38</v>
      </c>
      <c r="C182" s="2" t="s">
        <v>1362</v>
      </c>
      <c r="D182" s="5">
        <v>97.95</v>
      </c>
      <c r="E182" s="5">
        <v>62.25</v>
      </c>
      <c r="F182" s="5">
        <f t="shared" si="4"/>
        <v>160.19999999999999</v>
      </c>
      <c r="G182" s="5">
        <v>6.1460000000000001E-2</v>
      </c>
      <c r="H182" s="5" t="s">
        <v>1657</v>
      </c>
      <c r="I182" s="5">
        <f t="shared" si="5"/>
        <v>160.19999999999999</v>
      </c>
    </row>
    <row r="183" spans="1:9" x14ac:dyDescent="0.2">
      <c r="A183" s="2" t="s">
        <v>1179</v>
      </c>
      <c r="B183" s="2" t="s">
        <v>39</v>
      </c>
      <c r="C183" s="2" t="s">
        <v>1280</v>
      </c>
      <c r="D183" s="5">
        <v>865.15</v>
      </c>
      <c r="E183" s="5">
        <v>148.72</v>
      </c>
      <c r="F183" s="5">
        <f t="shared" si="4"/>
        <v>1013.87</v>
      </c>
      <c r="G183" s="5">
        <v>0.15085999999999999</v>
      </c>
      <c r="H183" s="5" t="s">
        <v>1657</v>
      </c>
      <c r="I183" s="5">
        <f t="shared" si="5"/>
        <v>1013.87</v>
      </c>
    </row>
    <row r="184" spans="1:9" x14ac:dyDescent="0.2">
      <c r="A184" s="2" t="s">
        <v>1179</v>
      </c>
      <c r="B184" s="2" t="s">
        <v>43</v>
      </c>
      <c r="C184" s="2" t="s">
        <v>1282</v>
      </c>
      <c r="D184" s="5">
        <v>1085.7</v>
      </c>
      <c r="E184" s="5">
        <v>841.77</v>
      </c>
      <c r="F184" s="5">
        <f t="shared" si="4"/>
        <v>1927.47</v>
      </c>
      <c r="G184" s="5">
        <v>5.2449999999999997E-2</v>
      </c>
      <c r="H184" s="5" t="s">
        <v>1657</v>
      </c>
      <c r="I184" s="5">
        <f t="shared" si="5"/>
        <v>1927.47</v>
      </c>
    </row>
    <row r="185" spans="1:9" x14ac:dyDescent="0.2">
      <c r="A185" s="2" t="s">
        <v>1179</v>
      </c>
      <c r="B185" s="2" t="s">
        <v>68</v>
      </c>
      <c r="C185" s="2" t="s">
        <v>1285</v>
      </c>
      <c r="D185" s="5">
        <v>1872.79</v>
      </c>
      <c r="E185" s="5">
        <v>381.71</v>
      </c>
      <c r="F185" s="5">
        <f t="shared" si="4"/>
        <v>2254.5</v>
      </c>
      <c r="G185" s="5">
        <v>0.35387999999999997</v>
      </c>
      <c r="H185" s="5" t="s">
        <v>1657</v>
      </c>
      <c r="I185" s="5">
        <f t="shared" si="5"/>
        <v>2254.5</v>
      </c>
    </row>
    <row r="186" spans="1:9" x14ac:dyDescent="0.2">
      <c r="A186" s="2" t="s">
        <v>1179</v>
      </c>
      <c r="B186" s="2" t="s">
        <v>705</v>
      </c>
      <c r="C186" s="2" t="s">
        <v>1288</v>
      </c>
      <c r="D186" s="5">
        <v>6315.97</v>
      </c>
      <c r="E186" s="5">
        <v>1622.65</v>
      </c>
      <c r="F186" s="5">
        <f t="shared" si="4"/>
        <v>7938.6200000000008</v>
      </c>
      <c r="G186" s="5">
        <v>2.5739999999999999E-2</v>
      </c>
      <c r="H186" s="5" t="s">
        <v>1657</v>
      </c>
      <c r="I186" s="5">
        <f t="shared" si="5"/>
        <v>7938.6200000000008</v>
      </c>
    </row>
    <row r="187" spans="1:9" x14ac:dyDescent="0.2">
      <c r="A187" s="2" t="s">
        <v>1179</v>
      </c>
      <c r="B187" s="2" t="s">
        <v>715</v>
      </c>
      <c r="C187" s="2" t="s">
        <v>1294</v>
      </c>
      <c r="D187" s="5">
        <v>0</v>
      </c>
      <c r="E187" s="5">
        <v>21228</v>
      </c>
      <c r="F187" s="5">
        <f t="shared" si="4"/>
        <v>21228</v>
      </c>
      <c r="G187" s="5">
        <v>1.4599999999999999E-3</v>
      </c>
      <c r="H187" s="5" t="s">
        <v>1657</v>
      </c>
      <c r="I187" s="5">
        <f t="shared" si="5"/>
        <v>21228</v>
      </c>
    </row>
    <row r="188" spans="1:9" x14ac:dyDescent="0.2">
      <c r="A188" s="2" t="s">
        <v>1179</v>
      </c>
      <c r="B188" s="2" t="s">
        <v>719</v>
      </c>
      <c r="C188" s="2" t="s">
        <v>1297</v>
      </c>
      <c r="D188" s="5">
        <v>14975.42</v>
      </c>
      <c r="E188" s="5">
        <v>1247.1199999999999</v>
      </c>
      <c r="F188" s="5">
        <f t="shared" si="4"/>
        <v>16222.54</v>
      </c>
      <c r="G188" s="5">
        <v>5.3129999999999997E-2</v>
      </c>
      <c r="H188" s="5" t="s">
        <v>1657</v>
      </c>
      <c r="I188" s="5">
        <f t="shared" si="5"/>
        <v>16222.54</v>
      </c>
    </row>
    <row r="189" spans="1:9" x14ac:dyDescent="0.2">
      <c r="A189" s="2" t="s">
        <v>1179</v>
      </c>
      <c r="B189" s="2" t="s">
        <v>765</v>
      </c>
      <c r="C189" s="2" t="s">
        <v>1304</v>
      </c>
      <c r="D189" s="5">
        <v>1366.04</v>
      </c>
      <c r="E189" s="5">
        <v>471.68</v>
      </c>
      <c r="F189" s="5">
        <f t="shared" si="4"/>
        <v>1837.72</v>
      </c>
      <c r="G189" s="5">
        <v>5.6480000000000002E-2</v>
      </c>
      <c r="H189" s="5" t="s">
        <v>1657</v>
      </c>
      <c r="I189" s="5">
        <f t="shared" si="5"/>
        <v>1837.72</v>
      </c>
    </row>
    <row r="190" spans="1:9" x14ac:dyDescent="0.2">
      <c r="A190" s="2" t="s">
        <v>1179</v>
      </c>
      <c r="B190" s="2" t="s">
        <v>775</v>
      </c>
      <c r="C190" s="2" t="s">
        <v>1310</v>
      </c>
      <c r="D190" s="5">
        <v>12094.86</v>
      </c>
      <c r="E190" s="5">
        <v>6887.66</v>
      </c>
      <c r="F190" s="5">
        <f t="shared" si="4"/>
        <v>18982.52</v>
      </c>
      <c r="G190" s="5">
        <v>0.38324999999999998</v>
      </c>
      <c r="H190" s="5" t="s">
        <v>1657</v>
      </c>
      <c r="I190" s="5">
        <f t="shared" si="5"/>
        <v>18982.52</v>
      </c>
    </row>
    <row r="191" spans="1:9" x14ac:dyDescent="0.2">
      <c r="A191" s="2" t="s">
        <v>1179</v>
      </c>
      <c r="B191" s="2" t="s">
        <v>778</v>
      </c>
      <c r="C191" s="2" t="s">
        <v>1327</v>
      </c>
      <c r="D191" s="5">
        <v>52.68</v>
      </c>
      <c r="E191" s="5">
        <v>75.63</v>
      </c>
      <c r="F191" s="5">
        <f t="shared" si="4"/>
        <v>128.31</v>
      </c>
      <c r="G191" s="5">
        <v>5.9000000000000003E-4</v>
      </c>
      <c r="H191" s="5" t="s">
        <v>1657</v>
      </c>
      <c r="I191" s="5">
        <f t="shared" si="5"/>
        <v>128.31</v>
      </c>
    </row>
    <row r="192" spans="1:9" x14ac:dyDescent="0.2">
      <c r="A192" s="2" t="s">
        <v>1179</v>
      </c>
      <c r="B192" s="2" t="s">
        <v>99</v>
      </c>
      <c r="C192" s="2" t="s">
        <v>1330</v>
      </c>
      <c r="D192" s="5">
        <v>2713.97</v>
      </c>
      <c r="E192" s="5">
        <v>1767.01</v>
      </c>
      <c r="F192" s="5">
        <f t="shared" si="4"/>
        <v>4480.9799999999996</v>
      </c>
      <c r="G192" s="5">
        <v>1.8370000000000001E-2</v>
      </c>
      <c r="H192" s="5" t="s">
        <v>1657</v>
      </c>
      <c r="I192" s="5">
        <f t="shared" si="5"/>
        <v>4480.9799999999996</v>
      </c>
    </row>
    <row r="193" spans="1:9" x14ac:dyDescent="0.2">
      <c r="A193" s="2" t="s">
        <v>1179</v>
      </c>
      <c r="B193" s="2" t="s">
        <v>100</v>
      </c>
      <c r="C193" s="2" t="s">
        <v>1335</v>
      </c>
      <c r="D193" s="5">
        <v>0</v>
      </c>
      <c r="E193" s="5">
        <v>267.51</v>
      </c>
      <c r="F193" s="5">
        <f t="shared" si="4"/>
        <v>267.51</v>
      </c>
      <c r="G193" s="5">
        <v>7.5410000000000005E-2</v>
      </c>
      <c r="H193" s="5" t="s">
        <v>1657</v>
      </c>
      <c r="I193" s="5">
        <f t="shared" si="5"/>
        <v>267.51</v>
      </c>
    </row>
    <row r="194" spans="1:9" x14ac:dyDescent="0.2">
      <c r="A194" s="2" t="s">
        <v>1179</v>
      </c>
      <c r="B194" s="2" t="s">
        <v>101</v>
      </c>
      <c r="C194" s="2" t="s">
        <v>1342</v>
      </c>
      <c r="D194" s="5">
        <v>0</v>
      </c>
      <c r="E194" s="5">
        <v>2150.8000000000002</v>
      </c>
      <c r="F194" s="5">
        <f t="shared" si="4"/>
        <v>2150.8000000000002</v>
      </c>
      <c r="G194" s="5">
        <v>1.21126</v>
      </c>
      <c r="H194" s="5" t="s">
        <v>1657</v>
      </c>
      <c r="I194" s="5">
        <f t="shared" si="5"/>
        <v>2150.8000000000002</v>
      </c>
    </row>
    <row r="195" spans="1:9" x14ac:dyDescent="0.2">
      <c r="A195" s="2" t="s">
        <v>1179</v>
      </c>
      <c r="B195" s="2" t="s">
        <v>1243</v>
      </c>
      <c r="C195" s="2" t="s">
        <v>1349</v>
      </c>
      <c r="D195" s="5">
        <v>0</v>
      </c>
      <c r="E195" s="5">
        <v>263.73</v>
      </c>
      <c r="F195" s="5">
        <f t="shared" si="4"/>
        <v>263.73</v>
      </c>
      <c r="G195" s="5">
        <v>0</v>
      </c>
      <c r="H195" s="5" t="s">
        <v>1657</v>
      </c>
      <c r="I195" s="5">
        <f t="shared" si="5"/>
        <v>263.73</v>
      </c>
    </row>
    <row r="196" spans="1:9" x14ac:dyDescent="0.2">
      <c r="A196" s="2" t="s">
        <v>1179</v>
      </c>
      <c r="B196" s="2" t="s">
        <v>1245</v>
      </c>
      <c r="C196" s="2" t="s">
        <v>1352</v>
      </c>
      <c r="D196" s="5">
        <v>0</v>
      </c>
      <c r="E196" s="5">
        <v>21691.11</v>
      </c>
      <c r="F196" s="5">
        <f t="shared" si="4"/>
        <v>21691.11</v>
      </c>
      <c r="G196" s="5">
        <v>0</v>
      </c>
      <c r="H196" s="5" t="s">
        <v>1657</v>
      </c>
      <c r="I196" s="5">
        <f t="shared" si="5"/>
        <v>21691.11</v>
      </c>
    </row>
    <row r="197" spans="1:9" x14ac:dyDescent="0.2">
      <c r="A197" s="2" t="s">
        <v>1179</v>
      </c>
      <c r="B197" s="2" t="s">
        <v>1246</v>
      </c>
      <c r="C197" s="2" t="s">
        <v>1353</v>
      </c>
      <c r="D197" s="5">
        <v>0</v>
      </c>
      <c r="E197" s="5">
        <v>2777.01</v>
      </c>
      <c r="F197" s="5">
        <f t="shared" si="4"/>
        <v>2777.01</v>
      </c>
      <c r="G197" s="5">
        <v>0</v>
      </c>
      <c r="H197" s="5" t="s">
        <v>1657</v>
      </c>
      <c r="I197" s="5">
        <f t="shared" si="5"/>
        <v>2777.01</v>
      </c>
    </row>
    <row r="198" spans="1:9" x14ac:dyDescent="0.2">
      <c r="A198" s="2" t="s">
        <v>1180</v>
      </c>
      <c r="B198" s="2"/>
      <c r="C198" s="2" t="s">
        <v>1508</v>
      </c>
      <c r="D198" s="5">
        <v>43017.33</v>
      </c>
      <c r="E198" s="5">
        <v>61988.56</v>
      </c>
      <c r="F198" s="5">
        <f t="shared" si="4"/>
        <v>105005.89</v>
      </c>
      <c r="G198" s="5">
        <v>2.44394</v>
      </c>
      <c r="H198" s="5" t="s">
        <v>1656</v>
      </c>
      <c r="I198" s="5">
        <f t="shared" si="5"/>
        <v>0</v>
      </c>
    </row>
    <row r="199" spans="1:9" x14ac:dyDescent="0.2">
      <c r="A199" s="2" t="s">
        <v>1180</v>
      </c>
      <c r="B199" s="2" t="s">
        <v>38</v>
      </c>
      <c r="C199" s="2" t="s">
        <v>1362</v>
      </c>
      <c r="D199" s="5">
        <v>97.95</v>
      </c>
      <c r="E199" s="5">
        <v>62.25</v>
      </c>
      <c r="F199" s="5">
        <f t="shared" si="4"/>
        <v>160.19999999999999</v>
      </c>
      <c r="G199" s="5">
        <v>6.1460000000000001E-2</v>
      </c>
      <c r="H199" s="5" t="s">
        <v>1657</v>
      </c>
      <c r="I199" s="5">
        <f t="shared" si="5"/>
        <v>160.19999999999999</v>
      </c>
    </row>
    <row r="200" spans="1:9" x14ac:dyDescent="0.2">
      <c r="A200" s="2" t="s">
        <v>1180</v>
      </c>
      <c r="B200" s="2" t="s">
        <v>39</v>
      </c>
      <c r="C200" s="2" t="s">
        <v>1280</v>
      </c>
      <c r="D200" s="5">
        <v>865.15</v>
      </c>
      <c r="E200" s="5">
        <v>148.72</v>
      </c>
      <c r="F200" s="5">
        <f t="shared" si="4"/>
        <v>1013.87</v>
      </c>
      <c r="G200" s="5">
        <v>0.15085999999999999</v>
      </c>
      <c r="H200" s="5" t="s">
        <v>1657</v>
      </c>
      <c r="I200" s="5">
        <f t="shared" si="5"/>
        <v>1013.87</v>
      </c>
    </row>
    <row r="201" spans="1:9" x14ac:dyDescent="0.2">
      <c r="A201" s="2" t="s">
        <v>1180</v>
      </c>
      <c r="B201" s="2" t="s">
        <v>43</v>
      </c>
      <c r="C201" s="2" t="s">
        <v>1282</v>
      </c>
      <c r="D201" s="5">
        <v>1085.7</v>
      </c>
      <c r="E201" s="5">
        <v>841.77</v>
      </c>
      <c r="F201" s="5">
        <f t="shared" si="4"/>
        <v>1927.47</v>
      </c>
      <c r="G201" s="5">
        <v>5.2449999999999997E-2</v>
      </c>
      <c r="H201" s="5" t="s">
        <v>1657</v>
      </c>
      <c r="I201" s="5">
        <f t="shared" si="5"/>
        <v>1927.47</v>
      </c>
    </row>
    <row r="202" spans="1:9" x14ac:dyDescent="0.2">
      <c r="A202" s="2" t="s">
        <v>1180</v>
      </c>
      <c r="B202" s="2" t="s">
        <v>68</v>
      </c>
      <c r="C202" s="2" t="s">
        <v>1285</v>
      </c>
      <c r="D202" s="5">
        <v>1872.79</v>
      </c>
      <c r="E202" s="5">
        <v>381.71</v>
      </c>
      <c r="F202" s="5">
        <f t="shared" si="4"/>
        <v>2254.5</v>
      </c>
      <c r="G202" s="5">
        <v>0.35387999999999997</v>
      </c>
      <c r="H202" s="5" t="s">
        <v>1657</v>
      </c>
      <c r="I202" s="5">
        <f t="shared" si="5"/>
        <v>2254.5</v>
      </c>
    </row>
    <row r="203" spans="1:9" x14ac:dyDescent="0.2">
      <c r="A203" s="2" t="s">
        <v>1180</v>
      </c>
      <c r="B203" s="2" t="s">
        <v>705</v>
      </c>
      <c r="C203" s="2" t="s">
        <v>1288</v>
      </c>
      <c r="D203" s="5">
        <v>6315.97</v>
      </c>
      <c r="E203" s="5">
        <v>1622.65</v>
      </c>
      <c r="F203" s="5">
        <f t="shared" ref="F203:F266" si="6">D203+E203</f>
        <v>7938.6200000000008</v>
      </c>
      <c r="G203" s="5">
        <v>2.5739999999999999E-2</v>
      </c>
      <c r="H203" s="5" t="s">
        <v>1657</v>
      </c>
      <c r="I203" s="5">
        <f t="shared" ref="I203:I266" si="7">IF(H203="T",0,F203)</f>
        <v>7938.6200000000008</v>
      </c>
    </row>
    <row r="204" spans="1:9" x14ac:dyDescent="0.2">
      <c r="A204" s="2" t="s">
        <v>1180</v>
      </c>
      <c r="B204" s="2" t="s">
        <v>715</v>
      </c>
      <c r="C204" s="2" t="s">
        <v>1294</v>
      </c>
      <c r="D204" s="5">
        <v>0</v>
      </c>
      <c r="E204" s="5">
        <v>21228</v>
      </c>
      <c r="F204" s="5">
        <f t="shared" si="6"/>
        <v>21228</v>
      </c>
      <c r="G204" s="5">
        <v>1.4599999999999999E-3</v>
      </c>
      <c r="H204" s="5" t="s">
        <v>1657</v>
      </c>
      <c r="I204" s="5">
        <f t="shared" si="7"/>
        <v>21228</v>
      </c>
    </row>
    <row r="205" spans="1:9" x14ac:dyDescent="0.2">
      <c r="A205" s="2" t="s">
        <v>1180</v>
      </c>
      <c r="B205" s="2" t="s">
        <v>719</v>
      </c>
      <c r="C205" s="2" t="s">
        <v>1297</v>
      </c>
      <c r="D205" s="5">
        <v>14975.42</v>
      </c>
      <c r="E205" s="5">
        <v>1211.31</v>
      </c>
      <c r="F205" s="5">
        <f t="shared" si="6"/>
        <v>16186.73</v>
      </c>
      <c r="G205" s="5">
        <v>5.3129999999999997E-2</v>
      </c>
      <c r="H205" s="5" t="s">
        <v>1657</v>
      </c>
      <c r="I205" s="5">
        <f t="shared" si="7"/>
        <v>16186.73</v>
      </c>
    </row>
    <row r="206" spans="1:9" x14ac:dyDescent="0.2">
      <c r="A206" s="2" t="s">
        <v>1180</v>
      </c>
      <c r="B206" s="2" t="s">
        <v>760</v>
      </c>
      <c r="C206" s="2" t="s">
        <v>1303</v>
      </c>
      <c r="D206" s="5">
        <v>1576.8</v>
      </c>
      <c r="E206" s="5">
        <v>154.4</v>
      </c>
      <c r="F206" s="5">
        <f t="shared" si="6"/>
        <v>1731.2</v>
      </c>
      <c r="G206" s="5">
        <v>0</v>
      </c>
      <c r="H206" s="5" t="s">
        <v>1657</v>
      </c>
      <c r="I206" s="5">
        <f t="shared" si="7"/>
        <v>1731.2</v>
      </c>
    </row>
    <row r="207" spans="1:9" x14ac:dyDescent="0.2">
      <c r="A207" s="2" t="s">
        <v>1180</v>
      </c>
      <c r="B207" s="2" t="s">
        <v>765</v>
      </c>
      <c r="C207" s="2" t="s">
        <v>1304</v>
      </c>
      <c r="D207" s="5">
        <v>1366.04</v>
      </c>
      <c r="E207" s="5">
        <v>471.68</v>
      </c>
      <c r="F207" s="5">
        <f t="shared" si="6"/>
        <v>1837.72</v>
      </c>
      <c r="G207" s="5">
        <v>5.6480000000000002E-2</v>
      </c>
      <c r="H207" s="5" t="s">
        <v>1657</v>
      </c>
      <c r="I207" s="5">
        <f t="shared" si="7"/>
        <v>1837.72</v>
      </c>
    </row>
    <row r="208" spans="1:9" x14ac:dyDescent="0.2">
      <c r="A208" s="2" t="s">
        <v>1180</v>
      </c>
      <c r="B208" s="2" t="s">
        <v>775</v>
      </c>
      <c r="C208" s="2" t="s">
        <v>1310</v>
      </c>
      <c r="D208" s="5">
        <v>12094.86</v>
      </c>
      <c r="E208" s="5">
        <v>6887.66</v>
      </c>
      <c r="F208" s="5">
        <f t="shared" si="6"/>
        <v>18982.52</v>
      </c>
      <c r="G208" s="5">
        <v>0.38324999999999998</v>
      </c>
      <c r="H208" s="5" t="s">
        <v>1657</v>
      </c>
      <c r="I208" s="5">
        <f t="shared" si="7"/>
        <v>18982.52</v>
      </c>
    </row>
    <row r="209" spans="1:9" x14ac:dyDescent="0.2">
      <c r="A209" s="2" t="s">
        <v>1180</v>
      </c>
      <c r="B209" s="2" t="s">
        <v>778</v>
      </c>
      <c r="C209" s="2" t="s">
        <v>1327</v>
      </c>
      <c r="D209" s="5">
        <v>52.68</v>
      </c>
      <c r="E209" s="5">
        <v>75.63</v>
      </c>
      <c r="F209" s="5">
        <f t="shared" si="6"/>
        <v>128.31</v>
      </c>
      <c r="G209" s="5">
        <v>5.9000000000000003E-4</v>
      </c>
      <c r="H209" s="5" t="s">
        <v>1657</v>
      </c>
      <c r="I209" s="5">
        <f t="shared" si="7"/>
        <v>128.31</v>
      </c>
    </row>
    <row r="210" spans="1:9" x14ac:dyDescent="0.2">
      <c r="A210" s="2" t="s">
        <v>1180</v>
      </c>
      <c r="B210" s="2" t="s">
        <v>99</v>
      </c>
      <c r="C210" s="2" t="s">
        <v>1330</v>
      </c>
      <c r="D210" s="5">
        <v>2713.97</v>
      </c>
      <c r="E210" s="5">
        <v>1767.01</v>
      </c>
      <c r="F210" s="5">
        <f t="shared" si="6"/>
        <v>4480.9799999999996</v>
      </c>
      <c r="G210" s="5">
        <v>1.8370000000000001E-2</v>
      </c>
      <c r="H210" s="5" t="s">
        <v>1657</v>
      </c>
      <c r="I210" s="5">
        <f t="shared" si="7"/>
        <v>4480.9799999999996</v>
      </c>
    </row>
    <row r="211" spans="1:9" x14ac:dyDescent="0.2">
      <c r="A211" s="2" t="s">
        <v>1180</v>
      </c>
      <c r="B211" s="2" t="s">
        <v>100</v>
      </c>
      <c r="C211" s="2" t="s">
        <v>1335</v>
      </c>
      <c r="D211" s="5">
        <v>0</v>
      </c>
      <c r="E211" s="5">
        <v>267.51</v>
      </c>
      <c r="F211" s="5">
        <f t="shared" si="6"/>
        <v>267.51</v>
      </c>
      <c r="G211" s="5">
        <v>7.5009999999999993E-2</v>
      </c>
      <c r="H211" s="5" t="s">
        <v>1657</v>
      </c>
      <c r="I211" s="5">
        <f t="shared" si="7"/>
        <v>267.51</v>
      </c>
    </row>
    <row r="212" spans="1:9" x14ac:dyDescent="0.2">
      <c r="A212" s="2" t="s">
        <v>1180</v>
      </c>
      <c r="B212" s="2" t="s">
        <v>101</v>
      </c>
      <c r="C212" s="2" t="s">
        <v>1342</v>
      </c>
      <c r="D212" s="5">
        <v>0</v>
      </c>
      <c r="E212" s="5">
        <v>2150.8000000000002</v>
      </c>
      <c r="F212" s="5">
        <f t="shared" si="6"/>
        <v>2150.8000000000002</v>
      </c>
      <c r="G212" s="5">
        <v>1.21126</v>
      </c>
      <c r="H212" s="5" t="s">
        <v>1657</v>
      </c>
      <c r="I212" s="5">
        <f t="shared" si="7"/>
        <v>2150.8000000000002</v>
      </c>
    </row>
    <row r="213" spans="1:9" x14ac:dyDescent="0.2">
      <c r="A213" s="2" t="s">
        <v>1180</v>
      </c>
      <c r="B213" s="2" t="s">
        <v>1243</v>
      </c>
      <c r="C213" s="2" t="s">
        <v>1349</v>
      </c>
      <c r="D213" s="5">
        <v>0</v>
      </c>
      <c r="E213" s="5">
        <v>249.34</v>
      </c>
      <c r="F213" s="5">
        <f t="shared" si="6"/>
        <v>249.34</v>
      </c>
      <c r="G213" s="5">
        <v>0</v>
      </c>
      <c r="H213" s="5" t="s">
        <v>1657</v>
      </c>
      <c r="I213" s="5">
        <f t="shared" si="7"/>
        <v>249.34</v>
      </c>
    </row>
    <row r="214" spans="1:9" x14ac:dyDescent="0.2">
      <c r="A214" s="2" t="s">
        <v>1180</v>
      </c>
      <c r="B214" s="2" t="s">
        <v>1245</v>
      </c>
      <c r="C214" s="2" t="s">
        <v>1352</v>
      </c>
      <c r="D214" s="5">
        <v>0</v>
      </c>
      <c r="E214" s="5">
        <v>21691.11</v>
      </c>
      <c r="F214" s="5">
        <f t="shared" si="6"/>
        <v>21691.11</v>
      </c>
      <c r="G214" s="5">
        <v>0</v>
      </c>
      <c r="H214" s="5" t="s">
        <v>1657</v>
      </c>
      <c r="I214" s="5">
        <f t="shared" si="7"/>
        <v>21691.11</v>
      </c>
    </row>
    <row r="215" spans="1:9" x14ac:dyDescent="0.2">
      <c r="A215" s="2" t="s">
        <v>1180</v>
      </c>
      <c r="B215" s="2" t="s">
        <v>1246</v>
      </c>
      <c r="C215" s="2" t="s">
        <v>1353</v>
      </c>
      <c r="D215" s="5">
        <v>0</v>
      </c>
      <c r="E215" s="5">
        <v>2777.01</v>
      </c>
      <c r="F215" s="5">
        <f t="shared" si="6"/>
        <v>2777.01</v>
      </c>
      <c r="G215" s="5">
        <v>0</v>
      </c>
      <c r="H215" s="5" t="s">
        <v>1657</v>
      </c>
      <c r="I215" s="5">
        <f t="shared" si="7"/>
        <v>2777.01</v>
      </c>
    </row>
    <row r="216" spans="1:9" x14ac:dyDescent="0.2">
      <c r="A216" s="2" t="s">
        <v>1181</v>
      </c>
      <c r="B216" s="2"/>
      <c r="C216" s="2" t="s">
        <v>1509</v>
      </c>
      <c r="D216" s="5">
        <v>70605.77</v>
      </c>
      <c r="E216" s="5">
        <v>80070.880000000005</v>
      </c>
      <c r="F216" s="5">
        <f t="shared" si="6"/>
        <v>150676.65000000002</v>
      </c>
      <c r="G216" s="5">
        <v>3.4254799999999999</v>
      </c>
      <c r="H216" s="5" t="s">
        <v>1656</v>
      </c>
      <c r="I216" s="5">
        <f t="shared" si="7"/>
        <v>0</v>
      </c>
    </row>
    <row r="217" spans="1:9" x14ac:dyDescent="0.2">
      <c r="A217" s="2" t="s">
        <v>1181</v>
      </c>
      <c r="B217" s="2" t="s">
        <v>39</v>
      </c>
      <c r="C217" s="2" t="s">
        <v>1280</v>
      </c>
      <c r="D217" s="5">
        <v>865.15</v>
      </c>
      <c r="E217" s="5">
        <v>148.72</v>
      </c>
      <c r="F217" s="5">
        <f t="shared" si="6"/>
        <v>1013.87</v>
      </c>
      <c r="G217" s="5">
        <v>0.15085999999999999</v>
      </c>
      <c r="H217" s="5" t="s">
        <v>1657</v>
      </c>
      <c r="I217" s="5">
        <f t="shared" si="7"/>
        <v>1013.87</v>
      </c>
    </row>
    <row r="218" spans="1:9" x14ac:dyDescent="0.2">
      <c r="A218" s="2" t="s">
        <v>1181</v>
      </c>
      <c r="B218" s="2" t="s">
        <v>43</v>
      </c>
      <c r="C218" s="2" t="s">
        <v>1282</v>
      </c>
      <c r="D218" s="5">
        <v>2259.9499999999998</v>
      </c>
      <c r="E218" s="5">
        <v>1752.2</v>
      </c>
      <c r="F218" s="5">
        <f t="shared" si="6"/>
        <v>4012.1499999999996</v>
      </c>
      <c r="G218" s="5">
        <v>0.10918</v>
      </c>
      <c r="H218" s="5" t="s">
        <v>1657</v>
      </c>
      <c r="I218" s="5">
        <f t="shared" si="7"/>
        <v>4012.1499999999996</v>
      </c>
    </row>
    <row r="219" spans="1:9" x14ac:dyDescent="0.2">
      <c r="A219" s="2" t="s">
        <v>1181</v>
      </c>
      <c r="B219" s="2" t="s">
        <v>68</v>
      </c>
      <c r="C219" s="2" t="s">
        <v>1285</v>
      </c>
      <c r="D219" s="5">
        <v>3749.65</v>
      </c>
      <c r="E219" s="5">
        <v>773.22</v>
      </c>
      <c r="F219" s="5">
        <f t="shared" si="6"/>
        <v>4522.87</v>
      </c>
      <c r="G219" s="5">
        <v>0.51961999999999997</v>
      </c>
      <c r="H219" s="5" t="s">
        <v>1657</v>
      </c>
      <c r="I219" s="5">
        <f t="shared" si="7"/>
        <v>4522.87</v>
      </c>
    </row>
    <row r="220" spans="1:9" x14ac:dyDescent="0.2">
      <c r="A220" s="2" t="s">
        <v>1181</v>
      </c>
      <c r="B220" s="2" t="s">
        <v>705</v>
      </c>
      <c r="C220" s="2" t="s">
        <v>1288</v>
      </c>
      <c r="D220" s="5">
        <v>8834.1200000000008</v>
      </c>
      <c r="E220" s="5">
        <v>2429.7800000000002</v>
      </c>
      <c r="F220" s="5">
        <f t="shared" si="6"/>
        <v>11263.900000000001</v>
      </c>
      <c r="G220" s="5">
        <v>3.7839999999999999E-2</v>
      </c>
      <c r="H220" s="5" t="s">
        <v>1657</v>
      </c>
      <c r="I220" s="5">
        <f t="shared" si="7"/>
        <v>11263.900000000001</v>
      </c>
    </row>
    <row r="221" spans="1:9" x14ac:dyDescent="0.2">
      <c r="A221" s="2" t="s">
        <v>1181</v>
      </c>
      <c r="B221" s="2" t="s">
        <v>715</v>
      </c>
      <c r="C221" s="2" t="s">
        <v>1294</v>
      </c>
      <c r="D221" s="5">
        <v>0</v>
      </c>
      <c r="E221" s="5">
        <v>21228</v>
      </c>
      <c r="F221" s="5">
        <f t="shared" si="6"/>
        <v>21228</v>
      </c>
      <c r="G221" s="5">
        <v>1.4599999999999999E-3</v>
      </c>
      <c r="H221" s="5" t="s">
        <v>1657</v>
      </c>
      <c r="I221" s="5">
        <f t="shared" si="7"/>
        <v>21228</v>
      </c>
    </row>
    <row r="222" spans="1:9" x14ac:dyDescent="0.2">
      <c r="A222" s="2" t="s">
        <v>1181</v>
      </c>
      <c r="B222" s="2" t="s">
        <v>719</v>
      </c>
      <c r="C222" s="2" t="s">
        <v>1297</v>
      </c>
      <c r="D222" s="5">
        <v>24016.54</v>
      </c>
      <c r="E222" s="5">
        <v>1569.69</v>
      </c>
      <c r="F222" s="5">
        <f t="shared" si="6"/>
        <v>25586.23</v>
      </c>
      <c r="G222" s="5">
        <v>7.4829999999999994E-2</v>
      </c>
      <c r="H222" s="5" t="s">
        <v>1657</v>
      </c>
      <c r="I222" s="5">
        <f t="shared" si="7"/>
        <v>25586.23</v>
      </c>
    </row>
    <row r="223" spans="1:9" x14ac:dyDescent="0.2">
      <c r="A223" s="2" t="s">
        <v>1181</v>
      </c>
      <c r="B223" s="2" t="s">
        <v>760</v>
      </c>
      <c r="C223" s="2" t="s">
        <v>1303</v>
      </c>
      <c r="D223" s="5">
        <v>1576.8</v>
      </c>
      <c r="E223" s="5">
        <v>154.4</v>
      </c>
      <c r="F223" s="5">
        <f t="shared" si="6"/>
        <v>1731.2</v>
      </c>
      <c r="G223" s="5">
        <v>0</v>
      </c>
      <c r="H223" s="5" t="s">
        <v>1657</v>
      </c>
      <c r="I223" s="5">
        <f t="shared" si="7"/>
        <v>1731.2</v>
      </c>
    </row>
    <row r="224" spans="1:9" x14ac:dyDescent="0.2">
      <c r="A224" s="2" t="s">
        <v>1181</v>
      </c>
      <c r="B224" s="2" t="s">
        <v>765</v>
      </c>
      <c r="C224" s="2" t="s">
        <v>1304</v>
      </c>
      <c r="D224" s="5">
        <v>2924.89</v>
      </c>
      <c r="E224" s="5">
        <v>1003.29</v>
      </c>
      <c r="F224" s="5">
        <f t="shared" si="6"/>
        <v>3928.18</v>
      </c>
      <c r="G224" s="5">
        <v>0.12096</v>
      </c>
      <c r="H224" s="5" t="s">
        <v>1657</v>
      </c>
      <c r="I224" s="5">
        <f t="shared" si="7"/>
        <v>3928.18</v>
      </c>
    </row>
    <row r="225" spans="1:9" x14ac:dyDescent="0.2">
      <c r="A225" s="2" t="s">
        <v>1181</v>
      </c>
      <c r="B225" s="2" t="s">
        <v>775</v>
      </c>
      <c r="C225" s="2" t="s">
        <v>1310</v>
      </c>
      <c r="D225" s="5">
        <v>21224.83</v>
      </c>
      <c r="E225" s="5">
        <v>11990.91</v>
      </c>
      <c r="F225" s="5">
        <f t="shared" si="6"/>
        <v>33215.740000000005</v>
      </c>
      <c r="G225" s="5">
        <v>0.68520000000000003</v>
      </c>
      <c r="H225" s="5" t="s">
        <v>1657</v>
      </c>
      <c r="I225" s="5">
        <f t="shared" si="7"/>
        <v>33215.740000000005</v>
      </c>
    </row>
    <row r="226" spans="1:9" x14ac:dyDescent="0.2">
      <c r="A226" s="2" t="s">
        <v>1181</v>
      </c>
      <c r="B226" s="2" t="s">
        <v>778</v>
      </c>
      <c r="C226" s="2" t="s">
        <v>1327</v>
      </c>
      <c r="D226" s="5">
        <v>109.66</v>
      </c>
      <c r="E226" s="5">
        <v>157.43</v>
      </c>
      <c r="F226" s="5">
        <f t="shared" si="6"/>
        <v>267.09000000000003</v>
      </c>
      <c r="G226" s="5">
        <v>1.23E-3</v>
      </c>
      <c r="H226" s="5" t="s">
        <v>1657</v>
      </c>
      <c r="I226" s="5">
        <f t="shared" si="7"/>
        <v>267.09000000000003</v>
      </c>
    </row>
    <row r="227" spans="1:9" x14ac:dyDescent="0.2">
      <c r="A227" s="2" t="s">
        <v>1181</v>
      </c>
      <c r="B227" s="2" t="s">
        <v>99</v>
      </c>
      <c r="C227" s="2" t="s">
        <v>1330</v>
      </c>
      <c r="D227" s="5">
        <v>5044.18</v>
      </c>
      <c r="E227" s="5">
        <v>3236.8</v>
      </c>
      <c r="F227" s="5">
        <f t="shared" si="6"/>
        <v>8280.98</v>
      </c>
      <c r="G227" s="5">
        <v>3.6209999999999999E-2</v>
      </c>
      <c r="H227" s="5" t="s">
        <v>1657</v>
      </c>
      <c r="I227" s="5">
        <f t="shared" si="7"/>
        <v>8280.98</v>
      </c>
    </row>
    <row r="228" spans="1:9" x14ac:dyDescent="0.2">
      <c r="A228" s="2" t="s">
        <v>1181</v>
      </c>
      <c r="B228" s="2" t="s">
        <v>100</v>
      </c>
      <c r="C228" s="2" t="s">
        <v>1335</v>
      </c>
      <c r="D228" s="5">
        <v>0</v>
      </c>
      <c r="E228" s="5">
        <v>534.67999999999995</v>
      </c>
      <c r="F228" s="5">
        <f t="shared" si="6"/>
        <v>534.67999999999995</v>
      </c>
      <c r="G228" s="5">
        <v>0.14929000000000001</v>
      </c>
      <c r="H228" s="5" t="s">
        <v>1657</v>
      </c>
      <c r="I228" s="5">
        <f t="shared" si="7"/>
        <v>534.67999999999995</v>
      </c>
    </row>
    <row r="229" spans="1:9" x14ac:dyDescent="0.2">
      <c r="A229" s="2" t="s">
        <v>1181</v>
      </c>
      <c r="B229" s="2" t="s">
        <v>101</v>
      </c>
      <c r="C229" s="2" t="s">
        <v>1342</v>
      </c>
      <c r="D229" s="5">
        <v>0</v>
      </c>
      <c r="E229" s="5">
        <v>2838.83</v>
      </c>
      <c r="F229" s="5">
        <f t="shared" si="6"/>
        <v>2838.83</v>
      </c>
      <c r="G229" s="5">
        <v>1.5387999999999999</v>
      </c>
      <c r="H229" s="5" t="s">
        <v>1657</v>
      </c>
      <c r="I229" s="5">
        <f t="shared" si="7"/>
        <v>2838.83</v>
      </c>
    </row>
    <row r="230" spans="1:9" x14ac:dyDescent="0.2">
      <c r="A230" s="2" t="s">
        <v>1181</v>
      </c>
      <c r="B230" s="2" t="s">
        <v>1243</v>
      </c>
      <c r="C230" s="2" t="s">
        <v>1349</v>
      </c>
      <c r="D230" s="5">
        <v>0</v>
      </c>
      <c r="E230" s="5">
        <v>254.14</v>
      </c>
      <c r="F230" s="5">
        <f t="shared" si="6"/>
        <v>254.14</v>
      </c>
      <c r="G230" s="5">
        <v>0</v>
      </c>
      <c r="H230" s="5" t="s">
        <v>1657</v>
      </c>
      <c r="I230" s="5">
        <f t="shared" si="7"/>
        <v>254.14</v>
      </c>
    </row>
    <row r="231" spans="1:9" x14ac:dyDescent="0.2">
      <c r="A231" s="2" t="s">
        <v>1181</v>
      </c>
      <c r="B231" s="2" t="s">
        <v>1245</v>
      </c>
      <c r="C231" s="2" t="s">
        <v>1352</v>
      </c>
      <c r="D231" s="5">
        <v>0</v>
      </c>
      <c r="E231" s="5">
        <v>28360.7</v>
      </c>
      <c r="F231" s="5">
        <f t="shared" si="6"/>
        <v>28360.7</v>
      </c>
      <c r="G231" s="5">
        <v>0</v>
      </c>
      <c r="H231" s="5" t="s">
        <v>1657</v>
      </c>
      <c r="I231" s="5">
        <f t="shared" si="7"/>
        <v>28360.7</v>
      </c>
    </row>
    <row r="232" spans="1:9" x14ac:dyDescent="0.2">
      <c r="A232" s="2" t="s">
        <v>1181</v>
      </c>
      <c r="B232" s="2" t="s">
        <v>1246</v>
      </c>
      <c r="C232" s="2" t="s">
        <v>1353</v>
      </c>
      <c r="D232" s="5">
        <v>0</v>
      </c>
      <c r="E232" s="5">
        <v>3638.09</v>
      </c>
      <c r="F232" s="5">
        <f t="shared" si="6"/>
        <v>3638.09</v>
      </c>
      <c r="G232" s="5">
        <v>0</v>
      </c>
      <c r="H232" s="5" t="s">
        <v>1657</v>
      </c>
      <c r="I232" s="5">
        <f t="shared" si="7"/>
        <v>3638.09</v>
      </c>
    </row>
    <row r="233" spans="1:9" x14ac:dyDescent="0.2">
      <c r="A233" s="2" t="s">
        <v>1182</v>
      </c>
      <c r="B233" s="2"/>
      <c r="C233" s="2" t="s">
        <v>1538</v>
      </c>
      <c r="D233" s="5">
        <v>68051.95</v>
      </c>
      <c r="E233" s="5">
        <v>78640.710000000006</v>
      </c>
      <c r="F233" s="5">
        <f t="shared" si="6"/>
        <v>146692.66</v>
      </c>
      <c r="G233" s="5">
        <v>3.4129</v>
      </c>
      <c r="H233" s="5" t="s">
        <v>1656</v>
      </c>
      <c r="I233" s="5">
        <f t="shared" si="7"/>
        <v>0</v>
      </c>
    </row>
    <row r="234" spans="1:9" x14ac:dyDescent="0.2">
      <c r="A234" s="2" t="s">
        <v>1182</v>
      </c>
      <c r="B234" s="2" t="s">
        <v>38</v>
      </c>
      <c r="C234" s="2" t="s">
        <v>1362</v>
      </c>
      <c r="D234" s="5">
        <v>97.95</v>
      </c>
      <c r="E234" s="5">
        <v>62.25</v>
      </c>
      <c r="F234" s="5">
        <f t="shared" si="6"/>
        <v>160.19999999999999</v>
      </c>
      <c r="G234" s="5">
        <v>6.1460000000000001E-2</v>
      </c>
      <c r="H234" s="5" t="s">
        <v>1657</v>
      </c>
      <c r="I234" s="5">
        <f t="shared" si="7"/>
        <v>160.19999999999999</v>
      </c>
    </row>
    <row r="235" spans="1:9" x14ac:dyDescent="0.2">
      <c r="A235" s="2" t="s">
        <v>1182</v>
      </c>
      <c r="B235" s="2" t="s">
        <v>39</v>
      </c>
      <c r="C235" s="2" t="s">
        <v>1280</v>
      </c>
      <c r="D235" s="5">
        <v>726</v>
      </c>
      <c r="E235" s="5">
        <v>124.8</v>
      </c>
      <c r="F235" s="5">
        <f t="shared" si="6"/>
        <v>850.8</v>
      </c>
      <c r="G235" s="5">
        <v>0.12659999999999999</v>
      </c>
      <c r="H235" s="5" t="s">
        <v>1657</v>
      </c>
      <c r="I235" s="5">
        <f t="shared" si="7"/>
        <v>850.8</v>
      </c>
    </row>
    <row r="236" spans="1:9" x14ac:dyDescent="0.2">
      <c r="A236" s="2" t="s">
        <v>1182</v>
      </c>
      <c r="B236" s="2" t="s">
        <v>43</v>
      </c>
      <c r="C236" s="2" t="s">
        <v>1282</v>
      </c>
      <c r="D236" s="5">
        <v>2129.0500000000002</v>
      </c>
      <c r="E236" s="5">
        <v>1650.71</v>
      </c>
      <c r="F236" s="5">
        <f t="shared" si="6"/>
        <v>3779.76</v>
      </c>
      <c r="G236" s="5">
        <v>0.10285999999999999</v>
      </c>
      <c r="H236" s="5" t="s">
        <v>1657</v>
      </c>
      <c r="I236" s="5">
        <f t="shared" si="7"/>
        <v>3779.76</v>
      </c>
    </row>
    <row r="237" spans="1:9" x14ac:dyDescent="0.2">
      <c r="A237" s="2" t="s">
        <v>1182</v>
      </c>
      <c r="B237" s="2" t="s">
        <v>68</v>
      </c>
      <c r="C237" s="2" t="s">
        <v>1285</v>
      </c>
      <c r="D237" s="5">
        <v>3529.53</v>
      </c>
      <c r="E237" s="5">
        <v>726.82</v>
      </c>
      <c r="F237" s="5">
        <f t="shared" si="6"/>
        <v>4256.3500000000004</v>
      </c>
      <c r="G237" s="5">
        <v>0.48209999999999997</v>
      </c>
      <c r="H237" s="5" t="s">
        <v>1657</v>
      </c>
      <c r="I237" s="5">
        <f t="shared" si="7"/>
        <v>4256.3500000000004</v>
      </c>
    </row>
    <row r="238" spans="1:9" x14ac:dyDescent="0.2">
      <c r="A238" s="2" t="s">
        <v>1182</v>
      </c>
      <c r="B238" s="2" t="s">
        <v>705</v>
      </c>
      <c r="C238" s="2" t="s">
        <v>1288</v>
      </c>
      <c r="D238" s="5">
        <v>8167.1</v>
      </c>
      <c r="E238" s="5">
        <v>2275.75</v>
      </c>
      <c r="F238" s="5">
        <f t="shared" si="6"/>
        <v>10442.85</v>
      </c>
      <c r="G238" s="5">
        <v>3.5279999999999999E-2</v>
      </c>
      <c r="H238" s="5" t="s">
        <v>1657</v>
      </c>
      <c r="I238" s="5">
        <f t="shared" si="7"/>
        <v>10442.85</v>
      </c>
    </row>
    <row r="239" spans="1:9" x14ac:dyDescent="0.2">
      <c r="A239" s="2" t="s">
        <v>1182</v>
      </c>
      <c r="B239" s="2" t="s">
        <v>715</v>
      </c>
      <c r="C239" s="2" t="s">
        <v>1294</v>
      </c>
      <c r="D239" s="5">
        <v>0</v>
      </c>
      <c r="E239" s="5">
        <v>21228</v>
      </c>
      <c r="F239" s="5">
        <f t="shared" si="6"/>
        <v>21228</v>
      </c>
      <c r="G239" s="5">
        <v>1.4599999999999999E-3</v>
      </c>
      <c r="H239" s="5" t="s">
        <v>1657</v>
      </c>
      <c r="I239" s="5">
        <f t="shared" si="7"/>
        <v>21228</v>
      </c>
    </row>
    <row r="240" spans="1:9" x14ac:dyDescent="0.2">
      <c r="A240" s="2" t="s">
        <v>1182</v>
      </c>
      <c r="B240" s="2" t="s">
        <v>719</v>
      </c>
      <c r="C240" s="2" t="s">
        <v>1297</v>
      </c>
      <c r="D240" s="5">
        <v>23296.54</v>
      </c>
      <c r="E240" s="5">
        <v>1569.69</v>
      </c>
      <c r="F240" s="5">
        <f t="shared" si="6"/>
        <v>24866.23</v>
      </c>
      <c r="G240" s="5">
        <v>7.3480000000000004E-2</v>
      </c>
      <c r="H240" s="5" t="s">
        <v>1657</v>
      </c>
      <c r="I240" s="5">
        <f t="shared" si="7"/>
        <v>24866.23</v>
      </c>
    </row>
    <row r="241" spans="1:9" x14ac:dyDescent="0.2">
      <c r="A241" s="2" t="s">
        <v>1182</v>
      </c>
      <c r="B241" s="2" t="s">
        <v>760</v>
      </c>
      <c r="C241" s="2" t="s">
        <v>1303</v>
      </c>
      <c r="D241" s="5">
        <v>1576.8</v>
      </c>
      <c r="E241" s="5">
        <v>154.4</v>
      </c>
      <c r="F241" s="5">
        <f t="shared" si="6"/>
        <v>1731.2</v>
      </c>
      <c r="G241" s="5">
        <v>0</v>
      </c>
      <c r="H241" s="5" t="s">
        <v>1657</v>
      </c>
      <c r="I241" s="5">
        <f t="shared" si="7"/>
        <v>1731.2</v>
      </c>
    </row>
    <row r="242" spans="1:9" x14ac:dyDescent="0.2">
      <c r="A242" s="2" t="s">
        <v>1182</v>
      </c>
      <c r="B242" s="2" t="s">
        <v>765</v>
      </c>
      <c r="C242" s="2" t="s">
        <v>1304</v>
      </c>
      <c r="D242" s="5">
        <v>2760.23</v>
      </c>
      <c r="E242" s="5">
        <v>945.19</v>
      </c>
      <c r="F242" s="5">
        <f t="shared" si="6"/>
        <v>3705.42</v>
      </c>
      <c r="G242" s="5">
        <v>0.11415</v>
      </c>
      <c r="H242" s="5" t="s">
        <v>1657</v>
      </c>
      <c r="I242" s="5">
        <f t="shared" si="7"/>
        <v>3705.42</v>
      </c>
    </row>
    <row r="243" spans="1:9" x14ac:dyDescent="0.2">
      <c r="A243" s="2" t="s">
        <v>1182</v>
      </c>
      <c r="B243" s="2" t="s">
        <v>775</v>
      </c>
      <c r="C243" s="2" t="s">
        <v>1310</v>
      </c>
      <c r="D243" s="5">
        <v>20244.490000000002</v>
      </c>
      <c r="E243" s="5">
        <v>11397.62</v>
      </c>
      <c r="F243" s="5">
        <f t="shared" si="6"/>
        <v>31642.11</v>
      </c>
      <c r="G243" s="5">
        <v>0.65825999999999996</v>
      </c>
      <c r="H243" s="5" t="s">
        <v>1657</v>
      </c>
      <c r="I243" s="5">
        <f t="shared" si="7"/>
        <v>31642.11</v>
      </c>
    </row>
    <row r="244" spans="1:9" x14ac:dyDescent="0.2">
      <c r="A244" s="2" t="s">
        <v>1182</v>
      </c>
      <c r="B244" s="2" t="s">
        <v>778</v>
      </c>
      <c r="C244" s="2" t="s">
        <v>1327</v>
      </c>
      <c r="D244" s="5">
        <v>103.3</v>
      </c>
      <c r="E244" s="5">
        <v>148.31</v>
      </c>
      <c r="F244" s="5">
        <f t="shared" si="6"/>
        <v>251.61</v>
      </c>
      <c r="G244" s="5">
        <v>1.16E-3</v>
      </c>
      <c r="H244" s="5" t="s">
        <v>1657</v>
      </c>
      <c r="I244" s="5">
        <f t="shared" si="7"/>
        <v>251.61</v>
      </c>
    </row>
    <row r="245" spans="1:9" x14ac:dyDescent="0.2">
      <c r="A245" s="2" t="s">
        <v>1182</v>
      </c>
      <c r="B245" s="2" t="s">
        <v>99</v>
      </c>
      <c r="C245" s="2" t="s">
        <v>1330</v>
      </c>
      <c r="D245" s="5">
        <v>5420.96</v>
      </c>
      <c r="E245" s="5">
        <v>3181.39</v>
      </c>
      <c r="F245" s="5">
        <f t="shared" si="6"/>
        <v>8602.35</v>
      </c>
      <c r="G245" s="5">
        <v>3.6549999999999999E-2</v>
      </c>
      <c r="H245" s="5" t="s">
        <v>1657</v>
      </c>
      <c r="I245" s="5">
        <f t="shared" si="7"/>
        <v>8602.35</v>
      </c>
    </row>
    <row r="246" spans="1:9" x14ac:dyDescent="0.2">
      <c r="A246" s="2" t="s">
        <v>1182</v>
      </c>
      <c r="B246" s="2" t="s">
        <v>100</v>
      </c>
      <c r="C246" s="2" t="s">
        <v>1335</v>
      </c>
      <c r="D246" s="5">
        <v>0</v>
      </c>
      <c r="E246" s="5">
        <v>522.67999999999995</v>
      </c>
      <c r="F246" s="5">
        <f t="shared" si="6"/>
        <v>522.67999999999995</v>
      </c>
      <c r="G246" s="5">
        <v>0.14588000000000001</v>
      </c>
      <c r="H246" s="5" t="s">
        <v>1657</v>
      </c>
      <c r="I246" s="5">
        <f t="shared" si="7"/>
        <v>522.67999999999995</v>
      </c>
    </row>
    <row r="247" spans="1:9" x14ac:dyDescent="0.2">
      <c r="A247" s="2" t="s">
        <v>1182</v>
      </c>
      <c r="B247" s="2" t="s">
        <v>101</v>
      </c>
      <c r="C247" s="2" t="s">
        <v>1342</v>
      </c>
      <c r="D247" s="5">
        <v>0</v>
      </c>
      <c r="E247" s="5">
        <v>2865.68</v>
      </c>
      <c r="F247" s="5">
        <f t="shared" si="6"/>
        <v>2865.68</v>
      </c>
      <c r="G247" s="5">
        <v>1.5736600000000001</v>
      </c>
      <c r="H247" s="5" t="s">
        <v>1657</v>
      </c>
      <c r="I247" s="5">
        <f t="shared" si="7"/>
        <v>2865.68</v>
      </c>
    </row>
    <row r="248" spans="1:9" x14ac:dyDescent="0.2">
      <c r="A248" s="2" t="s">
        <v>1182</v>
      </c>
      <c r="B248" s="2" t="s">
        <v>1243</v>
      </c>
      <c r="C248" s="2" t="s">
        <v>1349</v>
      </c>
      <c r="D248" s="5">
        <v>0</v>
      </c>
      <c r="E248" s="5">
        <v>263.73</v>
      </c>
      <c r="F248" s="5">
        <f t="shared" si="6"/>
        <v>263.73</v>
      </c>
      <c r="G248" s="5">
        <v>0</v>
      </c>
      <c r="H248" s="5" t="s">
        <v>1657</v>
      </c>
      <c r="I248" s="5">
        <f t="shared" si="7"/>
        <v>263.73</v>
      </c>
    </row>
    <row r="249" spans="1:9" x14ac:dyDescent="0.2">
      <c r="A249" s="2" t="s">
        <v>1182</v>
      </c>
      <c r="B249" s="2" t="s">
        <v>1245</v>
      </c>
      <c r="C249" s="2" t="s">
        <v>1352</v>
      </c>
      <c r="D249" s="5">
        <v>0</v>
      </c>
      <c r="E249" s="5">
        <v>27821.01</v>
      </c>
      <c r="F249" s="5">
        <f t="shared" si="6"/>
        <v>27821.01</v>
      </c>
      <c r="G249" s="5">
        <v>0</v>
      </c>
      <c r="H249" s="5" t="s">
        <v>1657</v>
      </c>
      <c r="I249" s="5">
        <f t="shared" si="7"/>
        <v>27821.01</v>
      </c>
    </row>
    <row r="250" spans="1:9" x14ac:dyDescent="0.2">
      <c r="A250" s="2" t="s">
        <v>1182</v>
      </c>
      <c r="B250" s="2" t="s">
        <v>1246</v>
      </c>
      <c r="C250" s="2" t="s">
        <v>1353</v>
      </c>
      <c r="D250" s="5">
        <v>0</v>
      </c>
      <c r="E250" s="5">
        <v>3702.68</v>
      </c>
      <c r="F250" s="5">
        <f t="shared" si="6"/>
        <v>3702.68</v>
      </c>
      <c r="G250" s="5">
        <v>0</v>
      </c>
      <c r="H250" s="5" t="s">
        <v>1657</v>
      </c>
      <c r="I250" s="5">
        <f t="shared" si="7"/>
        <v>3702.68</v>
      </c>
    </row>
    <row r="251" spans="1:9" x14ac:dyDescent="0.2">
      <c r="A251" s="2" t="s">
        <v>1183</v>
      </c>
      <c r="B251" s="2"/>
      <c r="C251" s="2" t="s">
        <v>1564</v>
      </c>
      <c r="D251" s="5">
        <v>70417.149999999994</v>
      </c>
      <c r="E251" s="5">
        <v>75243.88</v>
      </c>
      <c r="F251" s="5">
        <f t="shared" si="6"/>
        <v>145661.03</v>
      </c>
      <c r="G251" s="5">
        <v>3.4121000000000001</v>
      </c>
      <c r="H251" s="5" t="s">
        <v>1656</v>
      </c>
      <c r="I251" s="5">
        <f t="shared" si="7"/>
        <v>0</v>
      </c>
    </row>
    <row r="252" spans="1:9" x14ac:dyDescent="0.2">
      <c r="A252" s="2" t="s">
        <v>1183</v>
      </c>
      <c r="B252" s="2" t="s">
        <v>38</v>
      </c>
      <c r="C252" s="2" t="s">
        <v>1362</v>
      </c>
      <c r="D252" s="5">
        <v>97.95</v>
      </c>
      <c r="E252" s="5">
        <v>62.25</v>
      </c>
      <c r="F252" s="5">
        <f t="shared" si="6"/>
        <v>160.19999999999999</v>
      </c>
      <c r="G252" s="5">
        <v>6.1460000000000001E-2</v>
      </c>
      <c r="H252" s="5" t="s">
        <v>1657</v>
      </c>
      <c r="I252" s="5">
        <f t="shared" si="7"/>
        <v>160.19999999999999</v>
      </c>
    </row>
    <row r="253" spans="1:9" x14ac:dyDescent="0.2">
      <c r="A253" s="2" t="s">
        <v>1183</v>
      </c>
      <c r="B253" s="2" t="s">
        <v>39</v>
      </c>
      <c r="C253" s="2" t="s">
        <v>1280</v>
      </c>
      <c r="D253" s="5">
        <v>726</v>
      </c>
      <c r="E253" s="5">
        <v>124.8</v>
      </c>
      <c r="F253" s="5">
        <f t="shared" si="6"/>
        <v>850.8</v>
      </c>
      <c r="G253" s="5">
        <v>0.12659999999999999</v>
      </c>
      <c r="H253" s="5" t="s">
        <v>1657</v>
      </c>
      <c r="I253" s="5">
        <f t="shared" si="7"/>
        <v>850.8</v>
      </c>
    </row>
    <row r="254" spans="1:9" x14ac:dyDescent="0.2">
      <c r="A254" s="2" t="s">
        <v>1183</v>
      </c>
      <c r="B254" s="2" t="s">
        <v>43</v>
      </c>
      <c r="C254" s="2" t="s">
        <v>1282</v>
      </c>
      <c r="D254" s="5">
        <v>2129.0500000000002</v>
      </c>
      <c r="E254" s="5">
        <v>1650.71</v>
      </c>
      <c r="F254" s="5">
        <f t="shared" si="6"/>
        <v>3779.76</v>
      </c>
      <c r="G254" s="5">
        <v>0.10285999999999999</v>
      </c>
      <c r="H254" s="5" t="s">
        <v>1657</v>
      </c>
      <c r="I254" s="5">
        <f t="shared" si="7"/>
        <v>3779.76</v>
      </c>
    </row>
    <row r="255" spans="1:9" x14ac:dyDescent="0.2">
      <c r="A255" s="2" t="s">
        <v>1183</v>
      </c>
      <c r="B255" s="2" t="s">
        <v>68</v>
      </c>
      <c r="C255" s="2" t="s">
        <v>1285</v>
      </c>
      <c r="D255" s="5">
        <v>3529.53</v>
      </c>
      <c r="E255" s="5">
        <v>726.82</v>
      </c>
      <c r="F255" s="5">
        <f t="shared" si="6"/>
        <v>4256.3500000000004</v>
      </c>
      <c r="G255" s="5">
        <v>0.48209999999999997</v>
      </c>
      <c r="H255" s="5" t="s">
        <v>1657</v>
      </c>
      <c r="I255" s="5">
        <f t="shared" si="7"/>
        <v>4256.3500000000004</v>
      </c>
    </row>
    <row r="256" spans="1:9" x14ac:dyDescent="0.2">
      <c r="A256" s="2" t="s">
        <v>1183</v>
      </c>
      <c r="B256" s="2" t="s">
        <v>705</v>
      </c>
      <c r="C256" s="2" t="s">
        <v>1288</v>
      </c>
      <c r="D256" s="5">
        <v>8167.1</v>
      </c>
      <c r="E256" s="5">
        <v>2275.75</v>
      </c>
      <c r="F256" s="5">
        <f t="shared" si="6"/>
        <v>10442.85</v>
      </c>
      <c r="G256" s="5">
        <v>3.5279999999999999E-2</v>
      </c>
      <c r="H256" s="5" t="s">
        <v>1657</v>
      </c>
      <c r="I256" s="5">
        <f t="shared" si="7"/>
        <v>10442.85</v>
      </c>
    </row>
    <row r="257" spans="1:9" x14ac:dyDescent="0.2">
      <c r="A257" s="2" t="s">
        <v>1183</v>
      </c>
      <c r="B257" s="2" t="s">
        <v>715</v>
      </c>
      <c r="C257" s="2" t="s">
        <v>1294</v>
      </c>
      <c r="D257" s="5">
        <v>0</v>
      </c>
      <c r="E257" s="5">
        <v>21228</v>
      </c>
      <c r="F257" s="5">
        <f t="shared" si="6"/>
        <v>21228</v>
      </c>
      <c r="G257" s="5">
        <v>1.4599999999999999E-3</v>
      </c>
      <c r="H257" s="5" t="s">
        <v>1657</v>
      </c>
      <c r="I257" s="5">
        <f t="shared" si="7"/>
        <v>21228</v>
      </c>
    </row>
    <row r="258" spans="1:9" x14ac:dyDescent="0.2">
      <c r="A258" s="2" t="s">
        <v>1183</v>
      </c>
      <c r="B258" s="2" t="s">
        <v>719</v>
      </c>
      <c r="C258" s="2" t="s">
        <v>1297</v>
      </c>
      <c r="D258" s="5">
        <v>23296.54</v>
      </c>
      <c r="E258" s="5">
        <v>1620.12</v>
      </c>
      <c r="F258" s="5">
        <f t="shared" si="6"/>
        <v>24916.66</v>
      </c>
      <c r="G258" s="5">
        <v>7.3480000000000004E-2</v>
      </c>
      <c r="H258" s="5" t="s">
        <v>1657</v>
      </c>
      <c r="I258" s="5">
        <f t="shared" si="7"/>
        <v>24916.66</v>
      </c>
    </row>
    <row r="259" spans="1:9" x14ac:dyDescent="0.2">
      <c r="A259" s="2" t="s">
        <v>1183</v>
      </c>
      <c r="B259" s="2" t="s">
        <v>760</v>
      </c>
      <c r="C259" s="2" t="s">
        <v>1303</v>
      </c>
      <c r="D259" s="5">
        <v>3942</v>
      </c>
      <c r="E259" s="5">
        <v>386</v>
      </c>
      <c r="F259" s="5">
        <f t="shared" si="6"/>
        <v>4328</v>
      </c>
      <c r="G259" s="5">
        <v>0</v>
      </c>
      <c r="H259" s="5" t="s">
        <v>1657</v>
      </c>
      <c r="I259" s="5">
        <f t="shared" si="7"/>
        <v>4328</v>
      </c>
    </row>
    <row r="260" spans="1:9" x14ac:dyDescent="0.2">
      <c r="A260" s="2" t="s">
        <v>1183</v>
      </c>
      <c r="B260" s="2" t="s">
        <v>765</v>
      </c>
      <c r="C260" s="2" t="s">
        <v>1304</v>
      </c>
      <c r="D260" s="5">
        <v>2760.23</v>
      </c>
      <c r="E260" s="5">
        <v>945.19</v>
      </c>
      <c r="F260" s="5">
        <f t="shared" si="6"/>
        <v>3705.42</v>
      </c>
      <c r="G260" s="5">
        <v>0.11415</v>
      </c>
      <c r="H260" s="5" t="s">
        <v>1657</v>
      </c>
      <c r="I260" s="5">
        <f t="shared" si="7"/>
        <v>3705.42</v>
      </c>
    </row>
    <row r="261" spans="1:9" x14ac:dyDescent="0.2">
      <c r="A261" s="2" t="s">
        <v>1183</v>
      </c>
      <c r="B261" s="2" t="s">
        <v>775</v>
      </c>
      <c r="C261" s="2" t="s">
        <v>1310</v>
      </c>
      <c r="D261" s="5">
        <v>20244.490000000002</v>
      </c>
      <c r="E261" s="5">
        <v>11397.62</v>
      </c>
      <c r="F261" s="5">
        <f t="shared" si="6"/>
        <v>31642.11</v>
      </c>
      <c r="G261" s="5">
        <v>0.65825999999999996</v>
      </c>
      <c r="H261" s="5" t="s">
        <v>1657</v>
      </c>
      <c r="I261" s="5">
        <f t="shared" si="7"/>
        <v>31642.11</v>
      </c>
    </row>
    <row r="262" spans="1:9" x14ac:dyDescent="0.2">
      <c r="A262" s="2" t="s">
        <v>1183</v>
      </c>
      <c r="B262" s="2" t="s">
        <v>778</v>
      </c>
      <c r="C262" s="2" t="s">
        <v>1327</v>
      </c>
      <c r="D262" s="5">
        <v>103.3</v>
      </c>
      <c r="E262" s="5">
        <v>148.31</v>
      </c>
      <c r="F262" s="5">
        <f t="shared" si="6"/>
        <v>251.61</v>
      </c>
      <c r="G262" s="5">
        <v>1.16E-3</v>
      </c>
      <c r="H262" s="5" t="s">
        <v>1657</v>
      </c>
      <c r="I262" s="5">
        <f t="shared" si="7"/>
        <v>251.61</v>
      </c>
    </row>
    <row r="263" spans="1:9" x14ac:dyDescent="0.2">
      <c r="A263" s="2" t="s">
        <v>1183</v>
      </c>
      <c r="B263" s="2" t="s">
        <v>99</v>
      </c>
      <c r="C263" s="2" t="s">
        <v>1330</v>
      </c>
      <c r="D263" s="5">
        <v>5420.96</v>
      </c>
      <c r="E263" s="5">
        <v>3181.39</v>
      </c>
      <c r="F263" s="5">
        <f t="shared" si="6"/>
        <v>8602.35</v>
      </c>
      <c r="G263" s="5">
        <v>3.6549999999999999E-2</v>
      </c>
      <c r="H263" s="5" t="s">
        <v>1657</v>
      </c>
      <c r="I263" s="5">
        <f t="shared" si="7"/>
        <v>8602.35</v>
      </c>
    </row>
    <row r="264" spans="1:9" x14ac:dyDescent="0.2">
      <c r="A264" s="2" t="s">
        <v>1183</v>
      </c>
      <c r="B264" s="2" t="s">
        <v>100</v>
      </c>
      <c r="C264" s="2" t="s">
        <v>1335</v>
      </c>
      <c r="D264" s="5">
        <v>0</v>
      </c>
      <c r="E264" s="5">
        <v>522.67999999999995</v>
      </c>
      <c r="F264" s="5">
        <f t="shared" si="6"/>
        <v>522.67999999999995</v>
      </c>
      <c r="G264" s="5">
        <v>0.14507999999999999</v>
      </c>
      <c r="H264" s="5" t="s">
        <v>1657</v>
      </c>
      <c r="I264" s="5">
        <f t="shared" si="7"/>
        <v>522.67999999999995</v>
      </c>
    </row>
    <row r="265" spans="1:9" x14ac:dyDescent="0.2">
      <c r="A265" s="2" t="s">
        <v>1183</v>
      </c>
      <c r="B265" s="2" t="s">
        <v>101</v>
      </c>
      <c r="C265" s="2" t="s">
        <v>1342</v>
      </c>
      <c r="D265" s="5">
        <v>0</v>
      </c>
      <c r="E265" s="5">
        <v>2865.68</v>
      </c>
      <c r="F265" s="5">
        <f t="shared" si="6"/>
        <v>2865.68</v>
      </c>
      <c r="G265" s="5">
        <v>1.5736600000000001</v>
      </c>
      <c r="H265" s="5" t="s">
        <v>1657</v>
      </c>
      <c r="I265" s="5">
        <f t="shared" si="7"/>
        <v>2865.68</v>
      </c>
    </row>
    <row r="266" spans="1:9" x14ac:dyDescent="0.2">
      <c r="A266" s="2" t="s">
        <v>1183</v>
      </c>
      <c r="B266" s="2" t="s">
        <v>1243</v>
      </c>
      <c r="C266" s="2" t="s">
        <v>1349</v>
      </c>
      <c r="D266" s="5">
        <v>0</v>
      </c>
      <c r="E266" s="5">
        <v>249.34</v>
      </c>
      <c r="F266" s="5">
        <f t="shared" si="6"/>
        <v>249.34</v>
      </c>
      <c r="G266" s="5">
        <v>0</v>
      </c>
      <c r="H266" s="5" t="s">
        <v>1657</v>
      </c>
      <c r="I266" s="5">
        <f t="shared" si="7"/>
        <v>249.34</v>
      </c>
    </row>
    <row r="267" spans="1:9" x14ac:dyDescent="0.2">
      <c r="A267" s="2" t="s">
        <v>1183</v>
      </c>
      <c r="B267" s="2" t="s">
        <v>1245</v>
      </c>
      <c r="C267" s="2" t="s">
        <v>1352</v>
      </c>
      <c r="D267" s="5">
        <v>0</v>
      </c>
      <c r="E267" s="5">
        <v>24156.54</v>
      </c>
      <c r="F267" s="5">
        <f t="shared" ref="F267:F286" si="8">D267+E267</f>
        <v>24156.54</v>
      </c>
      <c r="G267" s="5">
        <v>0</v>
      </c>
      <c r="H267" s="5" t="s">
        <v>1657</v>
      </c>
      <c r="I267" s="5">
        <f t="shared" ref="I267:I286" si="9">IF(H267="T",0,F267)</f>
        <v>24156.54</v>
      </c>
    </row>
    <row r="268" spans="1:9" x14ac:dyDescent="0.2">
      <c r="A268" s="2" t="s">
        <v>1183</v>
      </c>
      <c r="B268" s="2" t="s">
        <v>1246</v>
      </c>
      <c r="C268" s="2" t="s">
        <v>1353</v>
      </c>
      <c r="D268" s="5">
        <v>0</v>
      </c>
      <c r="E268" s="5">
        <v>3702.68</v>
      </c>
      <c r="F268" s="5">
        <f t="shared" si="8"/>
        <v>3702.68</v>
      </c>
      <c r="G268" s="5">
        <v>0</v>
      </c>
      <c r="H268" s="5" t="s">
        <v>1657</v>
      </c>
      <c r="I268" s="5">
        <f t="shared" si="9"/>
        <v>3702.68</v>
      </c>
    </row>
    <row r="269" spans="1:9" x14ac:dyDescent="0.2">
      <c r="A269" s="2" t="s">
        <v>1184</v>
      </c>
      <c r="B269" s="2"/>
      <c r="C269" s="2" t="s">
        <v>1566</v>
      </c>
      <c r="D269" s="5">
        <v>70417.149999999994</v>
      </c>
      <c r="E269" s="5">
        <v>78923.47</v>
      </c>
      <c r="F269" s="5">
        <f t="shared" si="8"/>
        <v>149340.62</v>
      </c>
      <c r="G269" s="5">
        <v>3.4121000000000001</v>
      </c>
      <c r="H269" s="5" t="s">
        <v>1656</v>
      </c>
      <c r="I269" s="5">
        <f t="shared" si="9"/>
        <v>0</v>
      </c>
    </row>
    <row r="270" spans="1:9" x14ac:dyDescent="0.2">
      <c r="A270" s="2" t="s">
        <v>1184</v>
      </c>
      <c r="B270" s="2" t="s">
        <v>38</v>
      </c>
      <c r="C270" s="2" t="s">
        <v>1362</v>
      </c>
      <c r="D270" s="5">
        <v>97.95</v>
      </c>
      <c r="E270" s="5">
        <v>62.25</v>
      </c>
      <c r="F270" s="5">
        <f t="shared" si="8"/>
        <v>160.19999999999999</v>
      </c>
      <c r="G270" s="5">
        <v>6.1460000000000001E-2</v>
      </c>
      <c r="H270" s="5" t="s">
        <v>1657</v>
      </c>
      <c r="I270" s="5">
        <f t="shared" si="9"/>
        <v>160.19999999999999</v>
      </c>
    </row>
    <row r="271" spans="1:9" x14ac:dyDescent="0.2">
      <c r="A271" s="2" t="s">
        <v>1184</v>
      </c>
      <c r="B271" s="2" t="s">
        <v>39</v>
      </c>
      <c r="C271" s="2" t="s">
        <v>1280</v>
      </c>
      <c r="D271" s="5">
        <v>726</v>
      </c>
      <c r="E271" s="5">
        <v>124.8</v>
      </c>
      <c r="F271" s="5">
        <f t="shared" si="8"/>
        <v>850.8</v>
      </c>
      <c r="G271" s="5">
        <v>0.12659999999999999</v>
      </c>
      <c r="H271" s="5" t="s">
        <v>1657</v>
      </c>
      <c r="I271" s="5">
        <f t="shared" si="9"/>
        <v>850.8</v>
      </c>
    </row>
    <row r="272" spans="1:9" x14ac:dyDescent="0.2">
      <c r="A272" s="2" t="s">
        <v>1184</v>
      </c>
      <c r="B272" s="2" t="s">
        <v>43</v>
      </c>
      <c r="C272" s="2" t="s">
        <v>1282</v>
      </c>
      <c r="D272" s="5">
        <v>2129.0500000000002</v>
      </c>
      <c r="E272" s="5">
        <v>1650.71</v>
      </c>
      <c r="F272" s="5">
        <f t="shared" si="8"/>
        <v>3779.76</v>
      </c>
      <c r="G272" s="5">
        <v>0.10285999999999999</v>
      </c>
      <c r="H272" s="5" t="s">
        <v>1657</v>
      </c>
      <c r="I272" s="5">
        <f t="shared" si="9"/>
        <v>3779.76</v>
      </c>
    </row>
    <row r="273" spans="1:9" x14ac:dyDescent="0.2">
      <c r="A273" s="2" t="s">
        <v>1184</v>
      </c>
      <c r="B273" s="2" t="s">
        <v>68</v>
      </c>
      <c r="C273" s="2" t="s">
        <v>1285</v>
      </c>
      <c r="D273" s="5">
        <v>3529.53</v>
      </c>
      <c r="E273" s="5">
        <v>726.82</v>
      </c>
      <c r="F273" s="5">
        <f t="shared" si="8"/>
        <v>4256.3500000000004</v>
      </c>
      <c r="G273" s="5">
        <v>0.48209999999999997</v>
      </c>
      <c r="H273" s="5" t="s">
        <v>1657</v>
      </c>
      <c r="I273" s="5">
        <f t="shared" si="9"/>
        <v>4256.3500000000004</v>
      </c>
    </row>
    <row r="274" spans="1:9" x14ac:dyDescent="0.2">
      <c r="A274" s="2" t="s">
        <v>1184</v>
      </c>
      <c r="B274" s="2" t="s">
        <v>705</v>
      </c>
      <c r="C274" s="2" t="s">
        <v>1288</v>
      </c>
      <c r="D274" s="5">
        <v>8167.1</v>
      </c>
      <c r="E274" s="5">
        <v>2275.75</v>
      </c>
      <c r="F274" s="5">
        <f t="shared" si="8"/>
        <v>10442.85</v>
      </c>
      <c r="G274" s="5">
        <v>3.5279999999999999E-2</v>
      </c>
      <c r="H274" s="5" t="s">
        <v>1657</v>
      </c>
      <c r="I274" s="5">
        <f t="shared" si="9"/>
        <v>10442.85</v>
      </c>
    </row>
    <row r="275" spans="1:9" x14ac:dyDescent="0.2">
      <c r="A275" s="2" t="s">
        <v>1184</v>
      </c>
      <c r="B275" s="2" t="s">
        <v>715</v>
      </c>
      <c r="C275" s="2" t="s">
        <v>1294</v>
      </c>
      <c r="D275" s="5">
        <v>0</v>
      </c>
      <c r="E275" s="5">
        <v>21228</v>
      </c>
      <c r="F275" s="5">
        <f t="shared" si="8"/>
        <v>21228</v>
      </c>
      <c r="G275" s="5">
        <v>1.4599999999999999E-3</v>
      </c>
      <c r="H275" s="5" t="s">
        <v>1657</v>
      </c>
      <c r="I275" s="5">
        <f t="shared" si="9"/>
        <v>21228</v>
      </c>
    </row>
    <row r="276" spans="1:9" x14ac:dyDescent="0.2">
      <c r="A276" s="2" t="s">
        <v>1184</v>
      </c>
      <c r="B276" s="2" t="s">
        <v>719</v>
      </c>
      <c r="C276" s="2" t="s">
        <v>1297</v>
      </c>
      <c r="D276" s="5">
        <v>23296.54</v>
      </c>
      <c r="E276" s="5">
        <v>1620.85</v>
      </c>
      <c r="F276" s="5">
        <f t="shared" si="8"/>
        <v>24917.39</v>
      </c>
      <c r="G276" s="5">
        <v>7.3480000000000004E-2</v>
      </c>
      <c r="H276" s="5" t="s">
        <v>1657</v>
      </c>
      <c r="I276" s="5">
        <f t="shared" si="9"/>
        <v>24917.39</v>
      </c>
    </row>
    <row r="277" spans="1:9" x14ac:dyDescent="0.2">
      <c r="A277" s="2" t="s">
        <v>1184</v>
      </c>
      <c r="B277" s="2" t="s">
        <v>760</v>
      </c>
      <c r="C277" s="2" t="s">
        <v>1303</v>
      </c>
      <c r="D277" s="5">
        <v>3942</v>
      </c>
      <c r="E277" s="5">
        <v>386</v>
      </c>
      <c r="F277" s="5">
        <f t="shared" si="8"/>
        <v>4328</v>
      </c>
      <c r="G277" s="5">
        <v>0</v>
      </c>
      <c r="H277" s="5" t="s">
        <v>1657</v>
      </c>
      <c r="I277" s="5">
        <f t="shared" si="9"/>
        <v>4328</v>
      </c>
    </row>
    <row r="278" spans="1:9" x14ac:dyDescent="0.2">
      <c r="A278" s="2" t="s">
        <v>1184</v>
      </c>
      <c r="B278" s="2" t="s">
        <v>765</v>
      </c>
      <c r="C278" s="2" t="s">
        <v>1304</v>
      </c>
      <c r="D278" s="5">
        <v>2760.23</v>
      </c>
      <c r="E278" s="5">
        <v>945.19</v>
      </c>
      <c r="F278" s="5">
        <f t="shared" si="8"/>
        <v>3705.42</v>
      </c>
      <c r="G278" s="5">
        <v>0.11415</v>
      </c>
      <c r="H278" s="5" t="s">
        <v>1657</v>
      </c>
      <c r="I278" s="5">
        <f t="shared" si="9"/>
        <v>3705.42</v>
      </c>
    </row>
    <row r="279" spans="1:9" x14ac:dyDescent="0.2">
      <c r="A279" s="2" t="s">
        <v>1184</v>
      </c>
      <c r="B279" s="2" t="s">
        <v>775</v>
      </c>
      <c r="C279" s="2" t="s">
        <v>1310</v>
      </c>
      <c r="D279" s="5">
        <v>20244.490000000002</v>
      </c>
      <c r="E279" s="5">
        <v>11397.62</v>
      </c>
      <c r="F279" s="5">
        <f t="shared" si="8"/>
        <v>31642.11</v>
      </c>
      <c r="G279" s="5">
        <v>0.65825999999999996</v>
      </c>
      <c r="H279" s="5" t="s">
        <v>1657</v>
      </c>
      <c r="I279" s="5">
        <f t="shared" si="9"/>
        <v>31642.11</v>
      </c>
    </row>
    <row r="280" spans="1:9" x14ac:dyDescent="0.2">
      <c r="A280" s="2" t="s">
        <v>1184</v>
      </c>
      <c r="B280" s="2" t="s">
        <v>778</v>
      </c>
      <c r="C280" s="2" t="s">
        <v>1327</v>
      </c>
      <c r="D280" s="5">
        <v>103.3</v>
      </c>
      <c r="E280" s="5">
        <v>148.31</v>
      </c>
      <c r="F280" s="5">
        <f t="shared" si="8"/>
        <v>251.61</v>
      </c>
      <c r="G280" s="5">
        <v>1.16E-3</v>
      </c>
      <c r="H280" s="5" t="s">
        <v>1657</v>
      </c>
      <c r="I280" s="5">
        <f t="shared" si="9"/>
        <v>251.61</v>
      </c>
    </row>
    <row r="281" spans="1:9" x14ac:dyDescent="0.2">
      <c r="A281" s="2" t="s">
        <v>1184</v>
      </c>
      <c r="B281" s="2" t="s">
        <v>99</v>
      </c>
      <c r="C281" s="2" t="s">
        <v>1330</v>
      </c>
      <c r="D281" s="5">
        <v>5420.96</v>
      </c>
      <c r="E281" s="5">
        <v>3181.39</v>
      </c>
      <c r="F281" s="5">
        <f t="shared" si="8"/>
        <v>8602.35</v>
      </c>
      <c r="G281" s="5">
        <v>3.6549999999999999E-2</v>
      </c>
      <c r="H281" s="5" t="s">
        <v>1657</v>
      </c>
      <c r="I281" s="5">
        <f t="shared" si="9"/>
        <v>8602.35</v>
      </c>
    </row>
    <row r="282" spans="1:9" x14ac:dyDescent="0.2">
      <c r="A282" s="2" t="s">
        <v>1184</v>
      </c>
      <c r="B282" s="2" t="s">
        <v>100</v>
      </c>
      <c r="C282" s="2" t="s">
        <v>1335</v>
      </c>
      <c r="D282" s="5">
        <v>0</v>
      </c>
      <c r="E282" s="5">
        <v>522.67999999999995</v>
      </c>
      <c r="F282" s="5">
        <f t="shared" si="8"/>
        <v>522.67999999999995</v>
      </c>
      <c r="G282" s="5">
        <v>0.14507999999999999</v>
      </c>
      <c r="H282" s="5" t="s">
        <v>1657</v>
      </c>
      <c r="I282" s="5">
        <f t="shared" si="9"/>
        <v>522.67999999999995</v>
      </c>
    </row>
    <row r="283" spans="1:9" x14ac:dyDescent="0.2">
      <c r="A283" s="2" t="s">
        <v>1184</v>
      </c>
      <c r="B283" s="2" t="s">
        <v>101</v>
      </c>
      <c r="C283" s="2" t="s">
        <v>1342</v>
      </c>
      <c r="D283" s="5">
        <v>0</v>
      </c>
      <c r="E283" s="5">
        <v>2865.68</v>
      </c>
      <c r="F283" s="5">
        <f t="shared" si="8"/>
        <v>2865.68</v>
      </c>
      <c r="G283" s="5">
        <v>1.5736600000000001</v>
      </c>
      <c r="H283" s="5" t="s">
        <v>1657</v>
      </c>
      <c r="I283" s="5">
        <f t="shared" si="9"/>
        <v>2865.68</v>
      </c>
    </row>
    <row r="284" spans="1:9" x14ac:dyDescent="0.2">
      <c r="A284" s="2" t="s">
        <v>1184</v>
      </c>
      <c r="B284" s="2" t="s">
        <v>1243</v>
      </c>
      <c r="C284" s="2" t="s">
        <v>1349</v>
      </c>
      <c r="D284" s="5">
        <v>0</v>
      </c>
      <c r="E284" s="5">
        <v>263.73</v>
      </c>
      <c r="F284" s="5">
        <f t="shared" si="8"/>
        <v>263.73</v>
      </c>
      <c r="G284" s="5">
        <v>0</v>
      </c>
      <c r="H284" s="5" t="s">
        <v>1657</v>
      </c>
      <c r="I284" s="5">
        <f t="shared" si="9"/>
        <v>263.73</v>
      </c>
    </row>
    <row r="285" spans="1:9" x14ac:dyDescent="0.2">
      <c r="A285" s="2" t="s">
        <v>1184</v>
      </c>
      <c r="B285" s="2" t="s">
        <v>1245</v>
      </c>
      <c r="C285" s="2" t="s">
        <v>1352</v>
      </c>
      <c r="D285" s="5">
        <v>0</v>
      </c>
      <c r="E285" s="5">
        <v>27821.01</v>
      </c>
      <c r="F285" s="5">
        <f t="shared" si="8"/>
        <v>27821.01</v>
      </c>
      <c r="G285" s="5">
        <v>0</v>
      </c>
      <c r="H285" s="5" t="s">
        <v>1657</v>
      </c>
      <c r="I285" s="5">
        <f t="shared" si="9"/>
        <v>27821.01</v>
      </c>
    </row>
    <row r="286" spans="1:9" x14ac:dyDescent="0.2">
      <c r="A286" s="2" t="s">
        <v>1184</v>
      </c>
      <c r="B286" s="2" t="s">
        <v>1246</v>
      </c>
      <c r="C286" s="2" t="s">
        <v>1353</v>
      </c>
      <c r="D286" s="5">
        <v>0</v>
      </c>
      <c r="E286" s="5">
        <v>3702.68</v>
      </c>
      <c r="F286" s="5">
        <f t="shared" si="8"/>
        <v>3702.68</v>
      </c>
      <c r="G286" s="5">
        <v>0</v>
      </c>
      <c r="H286" s="5" t="s">
        <v>1657</v>
      </c>
      <c r="I286" s="5">
        <f t="shared" si="9"/>
        <v>3702.68</v>
      </c>
    </row>
    <row r="288" spans="1:9" x14ac:dyDescent="0.2">
      <c r="E288" s="13" t="s">
        <v>1586</v>
      </c>
      <c r="F288" s="6">
        <f>SUM(I11:I286)</f>
        <v>1886773.3400000008</v>
      </c>
    </row>
  </sheetData>
  <mergeCells count="17">
    <mergeCell ref="A4:A5"/>
    <mergeCell ref="B4:C5"/>
    <mergeCell ref="D4:D5"/>
    <mergeCell ref="E4:G5"/>
    <mergeCell ref="A1:G1"/>
    <mergeCell ref="A2:A3"/>
    <mergeCell ref="B2:C3"/>
    <mergeCell ref="D2:D3"/>
    <mergeCell ref="E2:G3"/>
    <mergeCell ref="A6:A7"/>
    <mergeCell ref="B6:C7"/>
    <mergeCell ref="D6:D7"/>
    <mergeCell ref="E6:G7"/>
    <mergeCell ref="A8:A9"/>
    <mergeCell ref="B8:C9"/>
    <mergeCell ref="D8:D9"/>
    <mergeCell ref="E8:G9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32"/>
      <c r="B1" s="15"/>
      <c r="C1" s="317" t="s">
        <v>1673</v>
      </c>
      <c r="D1" s="318"/>
      <c r="E1" s="318"/>
      <c r="F1" s="318"/>
      <c r="G1" s="318"/>
      <c r="H1" s="318"/>
      <c r="I1" s="318"/>
    </row>
    <row r="2" spans="1:10" x14ac:dyDescent="0.2">
      <c r="A2" s="286" t="s">
        <v>1</v>
      </c>
      <c r="B2" s="291"/>
      <c r="C2" s="287" t="s">
        <v>1274</v>
      </c>
      <c r="D2" s="288"/>
      <c r="E2" s="290" t="s">
        <v>1587</v>
      </c>
      <c r="F2" s="290" t="s">
        <v>1592</v>
      </c>
      <c r="G2" s="291"/>
      <c r="H2" s="290" t="s">
        <v>1698</v>
      </c>
      <c r="I2" s="319"/>
      <c r="J2" s="3"/>
    </row>
    <row r="3" spans="1:10" x14ac:dyDescent="0.2">
      <c r="A3" s="275"/>
      <c r="B3" s="277"/>
      <c r="C3" s="289"/>
      <c r="D3" s="289"/>
      <c r="E3" s="277"/>
      <c r="F3" s="277"/>
      <c r="G3" s="277"/>
      <c r="H3" s="277"/>
      <c r="I3" s="278"/>
      <c r="J3" s="3"/>
    </row>
    <row r="4" spans="1:10" x14ac:dyDescent="0.2">
      <c r="A4" s="274" t="s">
        <v>2</v>
      </c>
      <c r="B4" s="277"/>
      <c r="C4" s="276" t="s">
        <v>1275</v>
      </c>
      <c r="D4" s="277"/>
      <c r="E4" s="276" t="s">
        <v>1588</v>
      </c>
      <c r="F4" s="276" t="s">
        <v>1593</v>
      </c>
      <c r="G4" s="277"/>
      <c r="H4" s="276" t="s">
        <v>1698</v>
      </c>
      <c r="I4" s="316"/>
      <c r="J4" s="3"/>
    </row>
    <row r="5" spans="1:10" x14ac:dyDescent="0.2">
      <c r="A5" s="275"/>
      <c r="B5" s="277"/>
      <c r="C5" s="277"/>
      <c r="D5" s="277"/>
      <c r="E5" s="277"/>
      <c r="F5" s="277"/>
      <c r="G5" s="277"/>
      <c r="H5" s="277"/>
      <c r="I5" s="278"/>
      <c r="J5" s="3"/>
    </row>
    <row r="6" spans="1:10" x14ac:dyDescent="0.2">
      <c r="A6" s="274" t="s">
        <v>3</v>
      </c>
      <c r="B6" s="277"/>
      <c r="C6" s="276" t="s">
        <v>1276</v>
      </c>
      <c r="D6" s="277"/>
      <c r="E6" s="276" t="s">
        <v>1589</v>
      </c>
      <c r="F6" s="276" t="s">
        <v>1594</v>
      </c>
      <c r="G6" s="277"/>
      <c r="H6" s="276" t="s">
        <v>1698</v>
      </c>
      <c r="I6" s="316"/>
      <c r="J6" s="3"/>
    </row>
    <row r="7" spans="1:10" x14ac:dyDescent="0.2">
      <c r="A7" s="275"/>
      <c r="B7" s="277"/>
      <c r="C7" s="277"/>
      <c r="D7" s="277"/>
      <c r="E7" s="277"/>
      <c r="F7" s="277"/>
      <c r="G7" s="277"/>
      <c r="H7" s="277"/>
      <c r="I7" s="278"/>
      <c r="J7" s="3"/>
    </row>
    <row r="8" spans="1:10" x14ac:dyDescent="0.2">
      <c r="A8" s="274" t="s">
        <v>1570</v>
      </c>
      <c r="B8" s="277"/>
      <c r="C8" s="282">
        <v>42970</v>
      </c>
      <c r="D8" s="277"/>
      <c r="E8" s="276" t="s">
        <v>1571</v>
      </c>
      <c r="F8" s="277"/>
      <c r="G8" s="277"/>
      <c r="H8" s="281" t="s">
        <v>1699</v>
      </c>
      <c r="I8" s="316" t="s">
        <v>1166</v>
      </c>
      <c r="J8" s="3"/>
    </row>
    <row r="9" spans="1:10" x14ac:dyDescent="0.2">
      <c r="A9" s="275"/>
      <c r="B9" s="277"/>
      <c r="C9" s="277"/>
      <c r="D9" s="277"/>
      <c r="E9" s="277"/>
      <c r="F9" s="277"/>
      <c r="G9" s="277"/>
      <c r="H9" s="277"/>
      <c r="I9" s="278"/>
      <c r="J9" s="3"/>
    </row>
    <row r="10" spans="1:10" x14ac:dyDescent="0.2">
      <c r="A10" s="274" t="s">
        <v>4</v>
      </c>
      <c r="B10" s="277"/>
      <c r="C10" s="276">
        <v>8011912</v>
      </c>
      <c r="D10" s="277"/>
      <c r="E10" s="276" t="s">
        <v>1590</v>
      </c>
      <c r="F10" s="276" t="s">
        <v>1595</v>
      </c>
      <c r="G10" s="277"/>
      <c r="H10" s="281" t="s">
        <v>1700</v>
      </c>
      <c r="I10" s="314">
        <v>42970</v>
      </c>
      <c r="J10" s="3"/>
    </row>
    <row r="11" spans="1:10" x14ac:dyDescent="0.2">
      <c r="A11" s="312"/>
      <c r="B11" s="313"/>
      <c r="C11" s="313"/>
      <c r="D11" s="313"/>
      <c r="E11" s="313"/>
      <c r="F11" s="313"/>
      <c r="G11" s="313"/>
      <c r="H11" s="313"/>
      <c r="I11" s="315"/>
      <c r="J11" s="3"/>
    </row>
    <row r="12" spans="1:10" ht="23.45" customHeight="1" x14ac:dyDescent="0.2">
      <c r="A12" s="308" t="s">
        <v>1658</v>
      </c>
      <c r="B12" s="309"/>
      <c r="C12" s="309"/>
      <c r="D12" s="309"/>
      <c r="E12" s="309"/>
      <c r="F12" s="309"/>
      <c r="G12" s="309"/>
      <c r="H12" s="309"/>
      <c r="I12" s="309"/>
    </row>
    <row r="13" spans="1:10" ht="26.45" customHeight="1" x14ac:dyDescent="0.2">
      <c r="A13" s="16" t="s">
        <v>1659</v>
      </c>
      <c r="B13" s="310" t="s">
        <v>1671</v>
      </c>
      <c r="C13" s="311"/>
      <c r="D13" s="16" t="s">
        <v>1674</v>
      </c>
      <c r="E13" s="310" t="s">
        <v>1683</v>
      </c>
      <c r="F13" s="311"/>
      <c r="G13" s="16" t="s">
        <v>1684</v>
      </c>
      <c r="H13" s="310" t="s">
        <v>1701</v>
      </c>
      <c r="I13" s="311"/>
      <c r="J13" s="3"/>
    </row>
    <row r="14" spans="1:10" ht="15.2" customHeight="1" x14ac:dyDescent="0.2">
      <c r="A14" s="17" t="s">
        <v>1660</v>
      </c>
      <c r="B14" s="21" t="s">
        <v>1672</v>
      </c>
      <c r="C14" s="25">
        <f>SUM('Stavební rozpočet'!Q12:Q2283)</f>
        <v>0</v>
      </c>
      <c r="D14" s="306" t="s">
        <v>1675</v>
      </c>
      <c r="E14" s="307"/>
      <c r="F14" s="25">
        <v>0</v>
      </c>
      <c r="G14" s="306" t="s">
        <v>1685</v>
      </c>
      <c r="H14" s="307"/>
      <c r="I14" s="25">
        <f>ROUND(C22*(0/100),2)</f>
        <v>0</v>
      </c>
      <c r="J14" s="3"/>
    </row>
    <row r="15" spans="1:10" ht="15.2" customHeight="1" x14ac:dyDescent="0.2">
      <c r="A15" s="18"/>
      <c r="B15" s="21" t="s">
        <v>1591</v>
      </c>
      <c r="C15" s="25">
        <f>SUM('Stavební rozpočet'!R12:R2283)</f>
        <v>0</v>
      </c>
      <c r="D15" s="306" t="s">
        <v>1676</v>
      </c>
      <c r="E15" s="307"/>
      <c r="F15" s="25">
        <v>0</v>
      </c>
      <c r="G15" s="306" t="s">
        <v>1686</v>
      </c>
      <c r="H15" s="307"/>
      <c r="I15" s="25">
        <v>0</v>
      </c>
      <c r="J15" s="3"/>
    </row>
    <row r="16" spans="1:10" ht="15.2" customHeight="1" x14ac:dyDescent="0.2">
      <c r="A16" s="17" t="s">
        <v>1661</v>
      </c>
      <c r="B16" s="21" t="s">
        <v>1672</v>
      </c>
      <c r="C16" s="25">
        <f>SUM('Stavební rozpočet'!S12:S2283)</f>
        <v>0</v>
      </c>
      <c r="D16" s="306" t="s">
        <v>1677</v>
      </c>
      <c r="E16" s="307"/>
      <c r="F16" s="25">
        <v>0</v>
      </c>
      <c r="G16" s="306" t="s">
        <v>1687</v>
      </c>
      <c r="H16" s="307"/>
      <c r="I16" s="25">
        <v>0</v>
      </c>
      <c r="J16" s="3"/>
    </row>
    <row r="17" spans="1:10" ht="15.2" customHeight="1" x14ac:dyDescent="0.2">
      <c r="A17" s="18"/>
      <c r="B17" s="21" t="s">
        <v>1591</v>
      </c>
      <c r="C17" s="25">
        <f>SUM('Stavební rozpočet'!T12:T2283)</f>
        <v>0</v>
      </c>
      <c r="D17" s="306"/>
      <c r="E17" s="307"/>
      <c r="F17" s="26"/>
      <c r="G17" s="306" t="s">
        <v>1688</v>
      </c>
      <c r="H17" s="307"/>
      <c r="I17" s="25">
        <v>0</v>
      </c>
      <c r="J17" s="3"/>
    </row>
    <row r="18" spans="1:10" ht="15.2" customHeight="1" x14ac:dyDescent="0.2">
      <c r="A18" s="17" t="s">
        <v>1662</v>
      </c>
      <c r="B18" s="21" t="s">
        <v>1672</v>
      </c>
      <c r="C18" s="25">
        <f>SUM('Stavební rozpočet'!U12:U2283)</f>
        <v>0</v>
      </c>
      <c r="D18" s="306"/>
      <c r="E18" s="307"/>
      <c r="F18" s="26"/>
      <c r="G18" s="306" t="s">
        <v>1689</v>
      </c>
      <c r="H18" s="307"/>
      <c r="I18" s="25">
        <v>0</v>
      </c>
      <c r="J18" s="3"/>
    </row>
    <row r="19" spans="1:10" ht="15.2" customHeight="1" x14ac:dyDescent="0.2">
      <c r="A19" s="18"/>
      <c r="B19" s="21" t="s">
        <v>1591</v>
      </c>
      <c r="C19" s="25">
        <f>SUM('Stavební rozpočet'!V12:V2283)</f>
        <v>0</v>
      </c>
      <c r="D19" s="306"/>
      <c r="E19" s="307"/>
      <c r="F19" s="26"/>
      <c r="G19" s="306" t="s">
        <v>1690</v>
      </c>
      <c r="H19" s="307"/>
      <c r="I19" s="25">
        <v>0</v>
      </c>
      <c r="J19" s="3"/>
    </row>
    <row r="20" spans="1:10" ht="15.2" customHeight="1" x14ac:dyDescent="0.2">
      <c r="A20" s="304" t="s">
        <v>1663</v>
      </c>
      <c r="B20" s="305"/>
      <c r="C20" s="25">
        <f>SUM('Stavební rozpočet'!W12:W2283)</f>
        <v>0</v>
      </c>
      <c r="D20" s="306"/>
      <c r="E20" s="307"/>
      <c r="F20" s="26"/>
      <c r="G20" s="306"/>
      <c r="H20" s="307"/>
      <c r="I20" s="26"/>
      <c r="J20" s="3"/>
    </row>
    <row r="21" spans="1:10" ht="15.2" customHeight="1" x14ac:dyDescent="0.2">
      <c r="A21" s="304" t="s">
        <v>1664</v>
      </c>
      <c r="B21" s="305"/>
      <c r="C21" s="25">
        <f>SUM('Stavební rozpočet'!O12:O2283)</f>
        <v>0</v>
      </c>
      <c r="D21" s="306"/>
      <c r="E21" s="307"/>
      <c r="F21" s="26"/>
      <c r="G21" s="306"/>
      <c r="H21" s="307"/>
      <c r="I21" s="26"/>
      <c r="J21" s="3"/>
    </row>
    <row r="22" spans="1:10" ht="16.7" customHeight="1" x14ac:dyDescent="0.2">
      <c r="A22" s="304" t="s">
        <v>1665</v>
      </c>
      <c r="B22" s="305"/>
      <c r="C22" s="25">
        <f>SUM(C14:C21)</f>
        <v>0</v>
      </c>
      <c r="D22" s="304" t="s">
        <v>1678</v>
      </c>
      <c r="E22" s="305"/>
      <c r="F22" s="25">
        <f>SUM(F14:F21)</f>
        <v>0</v>
      </c>
      <c r="G22" s="304" t="s">
        <v>1691</v>
      </c>
      <c r="H22" s="305"/>
      <c r="I22" s="25">
        <f>SUM(I14:I21)</f>
        <v>0</v>
      </c>
      <c r="J22" s="3"/>
    </row>
    <row r="23" spans="1:10" ht="15.2" customHeight="1" x14ac:dyDescent="0.2">
      <c r="A23" s="1"/>
      <c r="B23" s="1"/>
      <c r="C23" s="23"/>
      <c r="D23" s="304" t="s">
        <v>1679</v>
      </c>
      <c r="E23" s="305"/>
      <c r="F23" s="27">
        <v>0</v>
      </c>
      <c r="G23" s="304" t="s">
        <v>1692</v>
      </c>
      <c r="H23" s="305"/>
      <c r="I23" s="25">
        <v>45282.54</v>
      </c>
      <c r="J23" s="3"/>
    </row>
    <row r="24" spans="1:10" ht="15.2" customHeight="1" x14ac:dyDescent="0.2">
      <c r="D24" s="1"/>
      <c r="E24" s="1"/>
      <c r="F24" s="28"/>
      <c r="G24" s="304" t="s">
        <v>1693</v>
      </c>
      <c r="H24" s="305"/>
      <c r="I24" s="30"/>
    </row>
    <row r="25" spans="1:10" ht="15.2" customHeight="1" x14ac:dyDescent="0.2">
      <c r="F25" s="29"/>
      <c r="G25" s="304" t="s">
        <v>1694</v>
      </c>
      <c r="H25" s="305"/>
      <c r="I25" s="25">
        <v>0</v>
      </c>
      <c r="J25" s="3"/>
    </row>
    <row r="26" spans="1:10" x14ac:dyDescent="0.2">
      <c r="A26" s="15"/>
      <c r="B26" s="15"/>
      <c r="C26" s="15"/>
      <c r="G26" s="1"/>
      <c r="H26" s="1"/>
      <c r="I26" s="1"/>
    </row>
    <row r="27" spans="1:10" ht="15.2" customHeight="1" x14ac:dyDescent="0.2">
      <c r="A27" s="302" t="s">
        <v>1666</v>
      </c>
      <c r="B27" s="303"/>
      <c r="C27" s="31">
        <f>SUM('Stavební rozpočet'!Y12:Y2283)</f>
        <v>0</v>
      </c>
      <c r="D27" s="24"/>
      <c r="E27" s="15"/>
      <c r="F27" s="15"/>
      <c r="G27" s="15"/>
      <c r="H27" s="15"/>
      <c r="I27" s="15"/>
    </row>
    <row r="28" spans="1:10" ht="15.2" customHeight="1" x14ac:dyDescent="0.2">
      <c r="A28" s="302" t="s">
        <v>1667</v>
      </c>
      <c r="B28" s="303"/>
      <c r="C28" s="31">
        <f>SUM('Stavební rozpočet'!Z12:Z2283)</f>
        <v>0</v>
      </c>
      <c r="D28" s="302" t="s">
        <v>1680</v>
      </c>
      <c r="E28" s="303"/>
      <c r="F28" s="31">
        <f>ROUND(C28*(15/100),2)</f>
        <v>0</v>
      </c>
      <c r="G28" s="302" t="s">
        <v>1695</v>
      </c>
      <c r="H28" s="303"/>
      <c r="I28" s="31">
        <f>SUM(C27:C29)</f>
        <v>45282.54</v>
      </c>
      <c r="J28" s="3"/>
    </row>
    <row r="29" spans="1:10" ht="15.2" customHeight="1" x14ac:dyDescent="0.2">
      <c r="A29" s="302" t="s">
        <v>1668</v>
      </c>
      <c r="B29" s="303"/>
      <c r="C29" s="31">
        <f>SUM('Stavební rozpočet'!AA12:AA2283)+(F22+I22+F23+I23+I24+I25)</f>
        <v>45282.54</v>
      </c>
      <c r="D29" s="302" t="s">
        <v>1681</v>
      </c>
      <c r="E29" s="303"/>
      <c r="F29" s="31">
        <f>ROUND(C29*(21/100),2)</f>
        <v>9509.33</v>
      </c>
      <c r="G29" s="302" t="s">
        <v>1696</v>
      </c>
      <c r="H29" s="303"/>
      <c r="I29" s="31">
        <f>SUM(F28:F29)+I28</f>
        <v>54791.87</v>
      </c>
      <c r="J29" s="3"/>
    </row>
    <row r="30" spans="1:10" x14ac:dyDescent="0.2">
      <c r="A30" s="19"/>
      <c r="B30" s="19"/>
      <c r="C30" s="19"/>
      <c r="D30" s="19"/>
      <c r="E30" s="19"/>
      <c r="F30" s="19"/>
      <c r="G30" s="19"/>
      <c r="H30" s="19"/>
      <c r="I30" s="19"/>
    </row>
    <row r="31" spans="1:10" ht="14.45" customHeight="1" x14ac:dyDescent="0.2">
      <c r="A31" s="299" t="s">
        <v>1669</v>
      </c>
      <c r="B31" s="300"/>
      <c r="C31" s="301"/>
      <c r="D31" s="299" t="s">
        <v>1682</v>
      </c>
      <c r="E31" s="300"/>
      <c r="F31" s="301"/>
      <c r="G31" s="299" t="s">
        <v>1697</v>
      </c>
      <c r="H31" s="300"/>
      <c r="I31" s="301"/>
      <c r="J31" s="4"/>
    </row>
    <row r="32" spans="1:10" ht="14.45" customHeight="1" x14ac:dyDescent="0.2">
      <c r="A32" s="293"/>
      <c r="B32" s="294"/>
      <c r="C32" s="295"/>
      <c r="D32" s="293"/>
      <c r="E32" s="294"/>
      <c r="F32" s="295"/>
      <c r="G32" s="293"/>
      <c r="H32" s="294"/>
      <c r="I32" s="295"/>
      <c r="J32" s="4"/>
    </row>
    <row r="33" spans="1:10" ht="14.45" customHeight="1" x14ac:dyDescent="0.2">
      <c r="A33" s="293"/>
      <c r="B33" s="294"/>
      <c r="C33" s="295"/>
      <c r="D33" s="293"/>
      <c r="E33" s="294"/>
      <c r="F33" s="295"/>
      <c r="G33" s="293"/>
      <c r="H33" s="294"/>
      <c r="I33" s="295"/>
      <c r="J33" s="4"/>
    </row>
    <row r="34" spans="1:10" ht="14.45" customHeight="1" x14ac:dyDescent="0.2">
      <c r="A34" s="293"/>
      <c r="B34" s="294"/>
      <c r="C34" s="295"/>
      <c r="D34" s="293"/>
      <c r="E34" s="294"/>
      <c r="F34" s="295"/>
      <c r="G34" s="293"/>
      <c r="H34" s="294"/>
      <c r="I34" s="295"/>
      <c r="J34" s="4"/>
    </row>
    <row r="35" spans="1:10" ht="14.45" customHeight="1" x14ac:dyDescent="0.2">
      <c r="A35" s="296" t="s">
        <v>1670</v>
      </c>
      <c r="B35" s="297"/>
      <c r="C35" s="298"/>
      <c r="D35" s="296" t="s">
        <v>1670</v>
      </c>
      <c r="E35" s="297"/>
      <c r="F35" s="298"/>
      <c r="G35" s="296" t="s">
        <v>1670</v>
      </c>
      <c r="H35" s="297"/>
      <c r="I35" s="298"/>
      <c r="J35" s="4"/>
    </row>
    <row r="36" spans="1:10" ht="11.25" customHeight="1" x14ac:dyDescent="0.2">
      <c r="A36" s="20" t="s">
        <v>1167</v>
      </c>
      <c r="B36" s="22"/>
      <c r="C36" s="22"/>
      <c r="D36" s="22"/>
      <c r="E36" s="22"/>
      <c r="F36" s="22"/>
      <c r="G36" s="22"/>
      <c r="H36" s="22"/>
      <c r="I36" s="22"/>
    </row>
    <row r="37" spans="1:10" ht="409.6" hidden="1" customHeight="1" x14ac:dyDescent="0.2">
      <c r="A37" s="276"/>
      <c r="B37" s="277"/>
      <c r="C37" s="277"/>
      <c r="D37" s="277"/>
      <c r="E37" s="277"/>
      <c r="F37" s="277"/>
      <c r="G37" s="277"/>
      <c r="H37" s="277"/>
      <c r="I37" s="277"/>
    </row>
  </sheetData>
  <mergeCells count="83">
    <mergeCell ref="C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A6:B7"/>
    <mergeCell ref="C6:D7"/>
    <mergeCell ref="E6:E7"/>
    <mergeCell ref="F6:G7"/>
    <mergeCell ref="H4:H5"/>
    <mergeCell ref="I4:I5"/>
    <mergeCell ref="H6:H7"/>
    <mergeCell ref="I6:I7"/>
    <mergeCell ref="H8:H9"/>
    <mergeCell ref="I8:I9"/>
    <mergeCell ref="A8:B9"/>
    <mergeCell ref="C8:D9"/>
    <mergeCell ref="A12:I12"/>
    <mergeCell ref="B13:C13"/>
    <mergeCell ref="E13:F13"/>
    <mergeCell ref="H13:I13"/>
    <mergeCell ref="A10:B11"/>
    <mergeCell ref="C10:D11"/>
    <mergeCell ref="E10:E11"/>
    <mergeCell ref="F10:G11"/>
    <mergeCell ref="H10:H11"/>
    <mergeCell ref="I10:I11"/>
    <mergeCell ref="E8:E9"/>
    <mergeCell ref="F8:G9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9:B29"/>
    <mergeCell ref="D29:E29"/>
    <mergeCell ref="G29:H29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Stavební rozpočet</vt:lpstr>
      <vt:lpstr>Stavební rozpočet - součet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Vorel</dc:creator>
  <cp:lastModifiedBy>Miroslav Vorel</cp:lastModifiedBy>
  <dcterms:created xsi:type="dcterms:W3CDTF">2017-10-03T06:27:54Z</dcterms:created>
  <dcterms:modified xsi:type="dcterms:W3CDTF">2017-11-26T21:46:25Z</dcterms:modified>
</cp:coreProperties>
</file>