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0" yWindow="885" windowWidth="24240" windowHeight="1158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list'!$G$2</definedName>
    <definedName name="MJ">'Krycí list'!$G$5</definedName>
    <definedName name="Mont">Rekapitulace!$H$16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Položky!$A$1:$G$128</definedName>
    <definedName name="_xlnm.Print_Area" localSheetId="1">Rekapitulace!$A$1:$I$31</definedName>
    <definedName name="PocetMJ">'Krycí list'!$G$6</definedName>
    <definedName name="Poznamka">'Krycí list'!$B$37</definedName>
    <definedName name="Projektant">'Krycí list'!$C$8</definedName>
    <definedName name="PSV">Rekapitulace!$F$16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27" i="3"/>
  <c r="BD127" i="3"/>
  <c r="BC127" i="3"/>
  <c r="BB127" i="3"/>
  <c r="G127" i="3"/>
  <c r="BA127" i="3" s="1"/>
  <c r="BE126" i="3"/>
  <c r="BD126" i="3"/>
  <c r="BC126" i="3"/>
  <c r="BB126" i="3"/>
  <c r="BA126" i="3"/>
  <c r="G126" i="3"/>
  <c r="BE125" i="3"/>
  <c r="BD125" i="3"/>
  <c r="BC125" i="3"/>
  <c r="BB125" i="3"/>
  <c r="G125" i="3"/>
  <c r="BA125" i="3" s="1"/>
  <c r="BE124" i="3"/>
  <c r="BD124" i="3"/>
  <c r="BC124" i="3"/>
  <c r="BB124" i="3"/>
  <c r="BA124" i="3"/>
  <c r="G124" i="3"/>
  <c r="BE123" i="3"/>
  <c r="BD123" i="3"/>
  <c r="BC123" i="3"/>
  <c r="BB123" i="3"/>
  <c r="G123" i="3"/>
  <c r="BA123" i="3" s="1"/>
  <c r="BE122" i="3"/>
  <c r="BD122" i="3"/>
  <c r="BD128" i="3" s="1"/>
  <c r="H15" i="2" s="1"/>
  <c r="BC122" i="3"/>
  <c r="BB122" i="3"/>
  <c r="BA122" i="3"/>
  <c r="G122" i="3"/>
  <c r="BE121" i="3"/>
  <c r="BD121" i="3"/>
  <c r="BC121" i="3"/>
  <c r="BC128" i="3" s="1"/>
  <c r="G15" i="2" s="1"/>
  <c r="BB121" i="3"/>
  <c r="BB128" i="3" s="1"/>
  <c r="F15" i="2" s="1"/>
  <c r="BA121" i="3"/>
  <c r="G121" i="3"/>
  <c r="B15" i="2"/>
  <c r="A15" i="2"/>
  <c r="G128" i="3"/>
  <c r="C128" i="3"/>
  <c r="BE117" i="3"/>
  <c r="BD117" i="3"/>
  <c r="BC117" i="3"/>
  <c r="BA117" i="3"/>
  <c r="BA119" i="3" s="1"/>
  <c r="E14" i="2" s="1"/>
  <c r="G117" i="3"/>
  <c r="BB117" i="3" s="1"/>
  <c r="BE116" i="3"/>
  <c r="BD116" i="3"/>
  <c r="BD119" i="3" s="1"/>
  <c r="H14" i="2" s="1"/>
  <c r="BC116" i="3"/>
  <c r="BC119" i="3" s="1"/>
  <c r="G14" i="2" s="1"/>
  <c r="BA116" i="3"/>
  <c r="G116" i="3"/>
  <c r="BB116" i="3" s="1"/>
  <c r="B14" i="2"/>
  <c r="A14" i="2"/>
  <c r="BE119" i="3"/>
  <c r="I14" i="2" s="1"/>
  <c r="C119" i="3"/>
  <c r="BE113" i="3"/>
  <c r="BD113" i="3"/>
  <c r="BC113" i="3"/>
  <c r="BA113" i="3"/>
  <c r="G113" i="3"/>
  <c r="BB113" i="3" s="1"/>
  <c r="BE111" i="3"/>
  <c r="BD111" i="3"/>
  <c r="BC111" i="3"/>
  <c r="BA111" i="3"/>
  <c r="G111" i="3"/>
  <c r="BB111" i="3" s="1"/>
  <c r="BE109" i="3"/>
  <c r="BD109" i="3"/>
  <c r="BC109" i="3"/>
  <c r="BA109" i="3"/>
  <c r="G109" i="3"/>
  <c r="BB109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4" i="3"/>
  <c r="BE114" i="3" s="1"/>
  <c r="I13" i="2" s="1"/>
  <c r="BD94" i="3"/>
  <c r="BC94" i="3"/>
  <c r="BA94" i="3"/>
  <c r="BA114" i="3" s="1"/>
  <c r="E13" i="2" s="1"/>
  <c r="G94" i="3"/>
  <c r="BB94" i="3" s="1"/>
  <c r="B13" i="2"/>
  <c r="A13" i="2"/>
  <c r="BC114" i="3"/>
  <c r="G13" i="2" s="1"/>
  <c r="C114" i="3"/>
  <c r="BE91" i="3"/>
  <c r="BD91" i="3"/>
  <c r="BD92" i="3" s="1"/>
  <c r="H12" i="2" s="1"/>
  <c r="BC91" i="3"/>
  <c r="BB91" i="3"/>
  <c r="BB92" i="3" s="1"/>
  <c r="F12" i="2" s="1"/>
  <c r="G91" i="3"/>
  <c r="BA91" i="3" s="1"/>
  <c r="BA92" i="3" s="1"/>
  <c r="E12" i="2" s="1"/>
  <c r="B12" i="2"/>
  <c r="A12" i="2"/>
  <c r="BE92" i="3"/>
  <c r="I12" i="2" s="1"/>
  <c r="BC92" i="3"/>
  <c r="G12" i="2" s="1"/>
  <c r="C92" i="3"/>
  <c r="BE82" i="3"/>
  <c r="BD82" i="3"/>
  <c r="BD89" i="3" s="1"/>
  <c r="H11" i="2" s="1"/>
  <c r="BC82" i="3"/>
  <c r="BC89" i="3" s="1"/>
  <c r="G11" i="2" s="1"/>
  <c r="BB82" i="3"/>
  <c r="BB89" i="3" s="1"/>
  <c r="F11" i="2" s="1"/>
  <c r="G82" i="3"/>
  <c r="BA82" i="3" s="1"/>
  <c r="BA89" i="3" s="1"/>
  <c r="E11" i="2" s="1"/>
  <c r="B11" i="2"/>
  <c r="A11" i="2"/>
  <c r="BE89" i="3"/>
  <c r="I11" i="2" s="1"/>
  <c r="C89" i="3"/>
  <c r="BE71" i="3"/>
  <c r="BD71" i="3"/>
  <c r="BC71" i="3"/>
  <c r="BB71" i="3"/>
  <c r="G71" i="3"/>
  <c r="BA71" i="3" s="1"/>
  <c r="BE64" i="3"/>
  <c r="BD64" i="3"/>
  <c r="BC64" i="3"/>
  <c r="BB64" i="3"/>
  <c r="G64" i="3"/>
  <c r="BA64" i="3" s="1"/>
  <c r="BE57" i="3"/>
  <c r="BD57" i="3"/>
  <c r="BC57" i="3"/>
  <c r="BC80" i="3" s="1"/>
  <c r="G10" i="2" s="1"/>
  <c r="BB57" i="3"/>
  <c r="BB80" i="3" s="1"/>
  <c r="F10" i="2" s="1"/>
  <c r="G57" i="3"/>
  <c r="BA57" i="3" s="1"/>
  <c r="B10" i="2"/>
  <c r="A10" i="2"/>
  <c r="BE80" i="3"/>
  <c r="I10" i="2" s="1"/>
  <c r="C80" i="3"/>
  <c r="BE50" i="3"/>
  <c r="BD50" i="3"/>
  <c r="BD55" i="3" s="1"/>
  <c r="H9" i="2" s="1"/>
  <c r="BC50" i="3"/>
  <c r="BB50" i="3"/>
  <c r="BB55" i="3" s="1"/>
  <c r="F9" i="2" s="1"/>
  <c r="G50" i="3"/>
  <c r="BA50" i="3" s="1"/>
  <c r="BA55" i="3" s="1"/>
  <c r="E9" i="2" s="1"/>
  <c r="B9" i="2"/>
  <c r="A9" i="2"/>
  <c r="BE55" i="3"/>
  <c r="I9" i="2" s="1"/>
  <c r="BC55" i="3"/>
  <c r="G9" i="2" s="1"/>
  <c r="C55" i="3"/>
  <c r="BE41" i="3"/>
  <c r="BD41" i="3"/>
  <c r="BC41" i="3"/>
  <c r="BB41" i="3"/>
  <c r="G41" i="3"/>
  <c r="BA41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1" i="3"/>
  <c r="BE48" i="3" s="1"/>
  <c r="I8" i="2" s="1"/>
  <c r="BD31" i="3"/>
  <c r="BC31" i="3"/>
  <c r="BB31" i="3"/>
  <c r="G31" i="3"/>
  <c r="BA31" i="3" s="1"/>
  <c r="B8" i="2"/>
  <c r="A8" i="2"/>
  <c r="BC48" i="3"/>
  <c r="G8" i="2" s="1"/>
  <c r="C48" i="3"/>
  <c r="BE19" i="3"/>
  <c r="BD19" i="3"/>
  <c r="BC19" i="3"/>
  <c r="BC29" i="3" s="1"/>
  <c r="G7" i="2" s="1"/>
  <c r="G16" i="2" s="1"/>
  <c r="C18" i="1" s="1"/>
  <c r="BB19" i="3"/>
  <c r="G19" i="3"/>
  <c r="BA19" i="3" s="1"/>
  <c r="BE8" i="3"/>
  <c r="BD8" i="3"/>
  <c r="BD29" i="3" s="1"/>
  <c r="H7" i="2" s="1"/>
  <c r="BC8" i="3"/>
  <c r="BB8" i="3"/>
  <c r="BB29" i="3" s="1"/>
  <c r="F7" i="2" s="1"/>
  <c r="G8" i="3"/>
  <c r="BA8" i="3" s="1"/>
  <c r="B7" i="2"/>
  <c r="A7" i="2"/>
  <c r="BE29" i="3"/>
  <c r="I7" i="2" s="1"/>
  <c r="C2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D48" i="3" l="1"/>
  <c r="H8" i="2" s="1"/>
  <c r="BA80" i="3"/>
  <c r="E10" i="2" s="1"/>
  <c r="BD114" i="3"/>
  <c r="H13" i="2" s="1"/>
  <c r="H16" i="2" s="1"/>
  <c r="C17" i="1" s="1"/>
  <c r="BA128" i="3"/>
  <c r="E15" i="2" s="1"/>
  <c r="BE128" i="3"/>
  <c r="I15" i="2" s="1"/>
  <c r="BA29" i="3"/>
  <c r="E7" i="2" s="1"/>
  <c r="BB48" i="3"/>
  <c r="F8" i="2" s="1"/>
  <c r="BD80" i="3"/>
  <c r="H10" i="2" s="1"/>
  <c r="I16" i="2"/>
  <c r="C21" i="1" s="1"/>
  <c r="BA48" i="3"/>
  <c r="E8" i="2" s="1"/>
  <c r="E16" i="2" s="1"/>
  <c r="BB114" i="3"/>
  <c r="F13" i="2" s="1"/>
  <c r="BB119" i="3"/>
  <c r="F14" i="2" s="1"/>
  <c r="G29" i="3"/>
  <c r="G48" i="3"/>
  <c r="G55" i="3"/>
  <c r="G80" i="3"/>
  <c r="G89" i="3"/>
  <c r="G92" i="3"/>
  <c r="G114" i="3"/>
  <c r="G119" i="3"/>
  <c r="F16" i="2" l="1"/>
  <c r="C16" i="1" s="1"/>
  <c r="C15" i="1"/>
  <c r="C19" i="1" s="1"/>
  <c r="C22" i="1" s="1"/>
  <c r="G29" i="2"/>
  <c r="I29" i="2" s="1"/>
  <c r="G27" i="2"/>
  <c r="I27" i="2" s="1"/>
  <c r="G21" i="1" s="1"/>
  <c r="G26" i="2"/>
  <c r="I26" i="2" s="1"/>
  <c r="G20" i="1" s="1"/>
  <c r="G25" i="2"/>
  <c r="I25" i="2" s="1"/>
  <c r="G19" i="1" s="1"/>
  <c r="G23" i="2"/>
  <c r="I23" i="2" s="1"/>
  <c r="G17" i="1" s="1"/>
  <c r="G22" i="2"/>
  <c r="I22" i="2" s="1"/>
  <c r="G16" i="1" s="1"/>
  <c r="G21" i="2"/>
  <c r="I21" i="2" s="1"/>
  <c r="G24" i="2" l="1"/>
  <c r="I24" i="2" s="1"/>
  <c r="G18" i="1" s="1"/>
  <c r="G28" i="2"/>
  <c r="I28" i="2" s="1"/>
  <c r="G15" i="1"/>
  <c r="H30" i="2" l="1"/>
  <c r="G23" i="1" s="1"/>
  <c r="G22" i="1" s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<sst xmlns="http://schemas.openxmlformats.org/spreadsheetml/2006/main" count="384" uniqueCount="218">
  <si>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</si>
  <si>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</si>
  <si>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</si>
  <si>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</si>
  <si>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</si>
  <si>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</si>
  <si>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</si>
  <si>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</si>
  <si>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</si>
  <si>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</si>
  <si>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</si>
  <si>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</si>
  <si>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</si>
  <si>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</si>
  <si>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</si>
  <si>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</si>
  <si>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</si>
  <si>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</si>
  <si>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</si>
  <si>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</si>
  <si>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</si>
  <si>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</si>
  <si>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</si>
  <si>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</si>
  <si>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</si>
  <si>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</si>
  <si>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</si>
  <si>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</si>
  <si>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</si>
  <si>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</si>
  <si>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</si>
  <si>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</si>
  <si>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</si>
  <si>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</si>
  <si>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</si>
  <si>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</si>
  <si>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</si>
  <si>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</si>
  <si>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</si>
  <si>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</si>
  <si>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</si>
  <si>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</si>
  <si>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</si>
  <si>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</si>
  <si>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</si>
  <si>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</si>
  <si>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</si>
  <si>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</si>
  <si>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</si>
  <si>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</si>
  <si>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</si>
  <si>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</si>
  <si>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</si>
  <si>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</si>
  <si>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</si>
  <si>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</si>
  <si>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</si>
  <si>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</si>
  <si>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</si>
  <si>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</si>
  <si>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</si>
  <si>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</si>
  <si>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</si>
  <si>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</si>
  <si>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</si>
  <si>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</si>
  <si>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</si>
  <si>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</si>
  <si>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</si>
  <si>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</si>
  <si>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</si>
  <si>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</si>
  <si>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</si>
  <si>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</si>
  <si>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</si>
  <si>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</si>
  <si>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MCR170602</t>
  </si>
  <si>
    <t>Vězeňská služba České republiky-Věznice Opava</t>
  </si>
  <si>
    <t>SO02</t>
  </si>
  <si>
    <t>Vstupní budova Olomoucká</t>
  </si>
  <si>
    <t>01</t>
  </si>
  <si>
    <t>Oprava dlažby 2. NP.</t>
  </si>
  <si>
    <t>61</t>
  </si>
  <si>
    <t>Upravy povrchů vnitřní</t>
  </si>
  <si>
    <t>612409991RT2</t>
  </si>
  <si>
    <t>Začištění omítek kolem oken,dveří apod. s použitím suché maltové směsi</t>
  </si>
  <si>
    <t>m</t>
  </si>
  <si>
    <t>soklíky:</t>
  </si>
  <si>
    <t>pro nové soklíky:</t>
  </si>
  <si>
    <t>0</t>
  </si>
  <si>
    <t>m 231:(9,1+0,6+0,6+0,15+0,15+0,6+0,6+0,15+0,15+0,3)</t>
  </si>
  <si>
    <t>(0,3+9,1+1,7+2,8)</t>
  </si>
  <si>
    <t>-0,6</t>
  </si>
  <si>
    <t>-0,8*3</t>
  </si>
  <si>
    <t>Mezisoučet</t>
  </si>
  <si>
    <t>podesty 241:1,4+13,5+1,3+1,4</t>
  </si>
  <si>
    <t>612453521R00</t>
  </si>
  <si>
    <t xml:space="preserve">Omítka rýh MC šířky do 15 cm,hlaz.dřev.hladítkem </t>
  </si>
  <si>
    <t>m2</t>
  </si>
  <si>
    <t>m 231:(9,1+0,6+0,6+0,15+0,15+0,6+0,6+0,15+0,15+0,3)*0,1</t>
  </si>
  <si>
    <t>(0,3+9,1+1,7+2,8)*0,1</t>
  </si>
  <si>
    <t>-0,6*0,1</t>
  </si>
  <si>
    <t>-0,8*3*0,1</t>
  </si>
  <si>
    <t>podesty 241:(1,4+1,35+1,3+1,4)*0,1</t>
  </si>
  <si>
    <t>63</t>
  </si>
  <si>
    <t>Podlahy a podlahové konstrukce</t>
  </si>
  <si>
    <t>631312611R00</t>
  </si>
  <si>
    <t xml:space="preserve">Mazanina betonová tl. 5 - 8 cm C 16/20 </t>
  </si>
  <si>
    <t>m3</t>
  </si>
  <si>
    <t>nová bet. mazanina tl. cca  80 mm:</t>
  </si>
  <si>
    <t>9,1*2,8*0,08</t>
  </si>
  <si>
    <t>1,1*0,6*2*0,08</t>
  </si>
  <si>
    <t>1,4*0,96*0,08</t>
  </si>
  <si>
    <t>1,3*1,05*0,08</t>
  </si>
  <si>
    <t>1,35*0,3*0,08</t>
  </si>
  <si>
    <t>631319151R00</t>
  </si>
  <si>
    <t xml:space="preserve">Příplatek za přehlaz. mazanin  tl. 8 cm </t>
  </si>
  <si>
    <t>631361921RT2</t>
  </si>
  <si>
    <t>Výztuž mazanin svařovanou sítí průměr drátu  5,0, oka 100/100 mm</t>
  </si>
  <si>
    <t>t</t>
  </si>
  <si>
    <t>29,914*1,15*3,113*0,001</t>
  </si>
  <si>
    <t>631572111R00</t>
  </si>
  <si>
    <t xml:space="preserve">Doplnění násypů pískem neupraveným o ploše nad 2m2 </t>
  </si>
  <si>
    <t>vyrovnání, doplnění násypu pod novou mazaninu:</t>
  </si>
  <si>
    <t>9,1*2,8*0,04</t>
  </si>
  <si>
    <t>1,1*0,6*2*0,04</t>
  </si>
  <si>
    <t>1,4*0,96*0,04</t>
  </si>
  <si>
    <t>1,3*1,05*0,04</t>
  </si>
  <si>
    <t>1,35*0,30*0,04</t>
  </si>
  <si>
    <t>95</t>
  </si>
  <si>
    <t>Dokončovací konstrukce na pozemních stavbách</t>
  </si>
  <si>
    <t>952901111R00</t>
  </si>
  <si>
    <t xml:space="preserve">Vyčištění budov o výšce podlaží do 4 m </t>
  </si>
  <si>
    <t>9,1*2,8</t>
  </si>
  <si>
    <t>1,1*0,6*2</t>
  </si>
  <si>
    <t>1,6*2,9</t>
  </si>
  <si>
    <t>1,35*0,3</t>
  </si>
  <si>
    <t>96</t>
  </si>
  <si>
    <t>Bourání konstrukcí</t>
  </si>
  <si>
    <t>965042141RT1</t>
  </si>
  <si>
    <t>Bourání mazanin betonových tl. 10 cm, nad 4 m2 ručně tl. mazaniny 5 - 8 cm</t>
  </si>
  <si>
    <t>vybourání podl. bet. mazaniny tl. 80 mm:</t>
  </si>
  <si>
    <t>965081813RT1</t>
  </si>
  <si>
    <t>Bourání dlaždic bet tl. nad 1 cm, nad 1 m2 ručně, dlaždice bet</t>
  </si>
  <si>
    <t>m 231:9,1*2,8</t>
  </si>
  <si>
    <t>m 241:1,4*0,96</t>
  </si>
  <si>
    <t>1,3*1,05</t>
  </si>
  <si>
    <t>978021191R00</t>
  </si>
  <si>
    <t xml:space="preserve">Otlučení cementových omítek vnitřních stěn do 100% </t>
  </si>
  <si>
    <t>odsekání stávajících soklíků  :</t>
  </si>
  <si>
    <t>podesty 241:(1,6+2,9+1,6)*0,1</t>
  </si>
  <si>
    <t>97</t>
  </si>
  <si>
    <t>Prorážení otvorů</t>
  </si>
  <si>
    <t>978059511R00</t>
  </si>
  <si>
    <t xml:space="preserve">Odsekání vnitřních obkladů stěn-keramické soklíky </t>
  </si>
  <si>
    <t>99</t>
  </si>
  <si>
    <t>Staveništní přesun hmot</t>
  </si>
  <si>
    <t>999281108R00</t>
  </si>
  <si>
    <t xml:space="preserve">Přesun hmot pro opravy a údržbu do výšky 12 m </t>
  </si>
  <si>
    <t>771</t>
  </si>
  <si>
    <t>Podlahy z dlaždic a obklady</t>
  </si>
  <si>
    <t>771101210RT1</t>
  </si>
  <si>
    <t>Penetrace podkladu pod dlažby penetrační nátěr Primer G</t>
  </si>
  <si>
    <t>29,914</t>
  </si>
  <si>
    <t>771475014R00</t>
  </si>
  <si>
    <t xml:space="preserve">Obklad soklíků keram.rovných, tmel,výška do  10 cm </t>
  </si>
  <si>
    <t>771575109R00</t>
  </si>
  <si>
    <t xml:space="preserve">Montáž podlah keram.,hladké, tmel, 30x30 cm </t>
  </si>
  <si>
    <t>771578011R00</t>
  </si>
  <si>
    <t xml:space="preserve">Spára podlaha - stěna, silikonem </t>
  </si>
  <si>
    <t>771579792R00</t>
  </si>
  <si>
    <t xml:space="preserve">Příplatek za podlahy keram.v omezeném prostoru </t>
  </si>
  <si>
    <t>1,4*0,96</t>
  </si>
  <si>
    <t>1,05*1,3</t>
  </si>
  <si>
    <t>597623142</t>
  </si>
  <si>
    <t>Dlaždice 29,7x29,7 cm - výběr investora skluz R10</t>
  </si>
  <si>
    <t>29,914*1,05</t>
  </si>
  <si>
    <t>597642410</t>
  </si>
  <si>
    <t>Dlažba keramická sokl   300x80x9 mm</t>
  </si>
  <si>
    <t>kus</t>
  </si>
  <si>
    <t>keramické sokly:145</t>
  </si>
  <si>
    <t>998771201R00</t>
  </si>
  <si>
    <t xml:space="preserve">Přesun hmot pro podlahy z dlaždic, výšky do 6 m </t>
  </si>
  <si>
    <t>783</t>
  </si>
  <si>
    <t>Nátěry</t>
  </si>
  <si>
    <t>783201831R00</t>
  </si>
  <si>
    <t xml:space="preserve">Odstr. nátěrů z kovových konstr. chem.odstraňovači </t>
  </si>
  <si>
    <t>783225100R00</t>
  </si>
  <si>
    <t xml:space="preserve">Nátěr syntetický kovových konstrukcí 2x + 1x email </t>
  </si>
  <si>
    <t>nátěr kabelovodu:5,17*0,35</t>
  </si>
  <si>
    <t>D96</t>
  </si>
  <si>
    <t>Přesuny suti a vybouraných hmot</t>
  </si>
  <si>
    <t>979011211R00</t>
  </si>
  <si>
    <t xml:space="preserve">Svislá doprava suti a vybour. hmot za 2.NP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</si>
  <si>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</si>
  <si>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</si>
  <si>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</si>
  <si>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</si>
  <si>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</si>
  <si>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</si>
  <si>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</si>
  <si>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</si>
  <si>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979087213R00</t>
  </si>
  <si>
    <t xml:space="preserve">Nakládání vybouraných hmot na dopravní prostředky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</si>
  <si>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</si>
  <si>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</si>
  <si>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</si>
  <si>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</si>
  <si>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</si>
  <si>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</si>
  <si>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</si>
  <si>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</si>
  <si>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</si>
  <si>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</si>
  <si>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Provoz investora - zvláštní režim</t>
  </si>
  <si>
    <t>Výběrové řízení</t>
  </si>
  <si>
    <t>Vězeňská služba ČR - Věznice a ÚVZD Opava</t>
  </si>
  <si>
    <t>Zaměření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</si>
</sst>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0" fontId="17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8" fillId="3" borderId="62" xfId="1" applyNumberFormat="1" applyFont="1" applyFill="1" applyBorder="1" applyAlignment="1">
      <alignment horizontal="right" wrapText="1"/>
    </xf>
    <xf numFmtId="0" fontId="18" fillId="3" borderId="34" xfId="1" applyFont="1" applyFill="1" applyBorder="1" applyAlignment="1">
      <alignment horizontal="lef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1" fillId="0" borderId="0" xfId="1" applyFont="1" applyAlignment="1"/>
    <xf numFmtId="0" fontId="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3" fillId="3" borderId="62" xfId="1" applyNumberFormat="1" applyFont="1" applyFill="1" applyBorder="1" applyAlignment="1">
      <alignment horizontal="right" wrapText="1"/>
    </xf>
    <xf numFmtId="3" fontId="17" fillId="0" borderId="0" xfId="1" applyNumberFormat="1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3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13" workbookViewId="0">
      <selection activeCell="I4" sqref="I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01</v>
      </c>
      <c r="D2" s="5" t="str">
        <f>Rekapitulace!G2</f>
        <v>Oprava dlažby 2. NP.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6" t="s">
        <v>217</v>
      </c>
      <c r="D8" s="206"/>
      <c r="E8" s="207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6" t="str">
        <f>Projektant</f>
        <v>Zaměření objektu</v>
      </c>
      <c r="D9" s="206"/>
      <c r="E9" s="207"/>
      <c r="F9" s="13"/>
      <c r="G9" s="34"/>
      <c r="H9" s="35"/>
    </row>
    <row r="10" spans="1:57" x14ac:dyDescent="0.2">
      <c r="A10" s="29" t="s">
        <v>14</v>
      </c>
      <c r="B10" s="13"/>
      <c r="C10" s="206" t="s">
        <v>216</v>
      </c>
      <c r="D10" s="206"/>
      <c r="E10" s="206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6" t="s">
        <v>215</v>
      </c>
      <c r="D11" s="206"/>
      <c r="E11" s="206"/>
      <c r="F11" s="39" t="s">
        <v>16</v>
      </c>
      <c r="G11" s="40" t="s">
        <v>76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8"/>
      <c r="D12" s="208"/>
      <c r="E12" s="208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Rekapitulace!A21</f>
        <v>Ztížené výrobní podmínky</v>
      </c>
      <c r="E15" s="58"/>
      <c r="F15" s="59"/>
      <c r="G15" s="56">
        <f>Rekapitulace!I21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Rekapitulace!A22</f>
        <v>Oborová přirážka</v>
      </c>
      <c r="E16" s="60"/>
      <c r="F16" s="61"/>
      <c r="G16" s="56">
        <f>Rekapitulace!I22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Rekapitulace!A23</f>
        <v>Přesun stavebních kapacit</v>
      </c>
      <c r="E17" s="60"/>
      <c r="F17" s="61"/>
      <c r="G17" s="56">
        <f>Rekapitulace!I23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Rekapitulace!A24</f>
        <v>Mimostaveništní doprava</v>
      </c>
      <c r="E18" s="60"/>
      <c r="F18" s="61"/>
      <c r="G18" s="56">
        <f>Rekapitulace!I24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Rekapitulace!A25</f>
        <v>Zařízení staveniště</v>
      </c>
      <c r="E19" s="60"/>
      <c r="F19" s="61"/>
      <c r="G19" s="56">
        <f>Rekapitulace!I25</f>
        <v>0</v>
      </c>
    </row>
    <row r="20" spans="1:7" ht="15.95" customHeight="1" x14ac:dyDescent="0.2">
      <c r="A20" s="64"/>
      <c r="B20" s="55"/>
      <c r="C20" s="56"/>
      <c r="D20" s="9" t="str">
        <f>Rekapitulace!A26</f>
        <v>Provoz investora</v>
      </c>
      <c r="E20" s="60"/>
      <c r="F20" s="61"/>
      <c r="G20" s="56">
        <f>Rekapitulace!I26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Rekapitulace!A27</f>
        <v>Kompletační činnost (IČD)</v>
      </c>
      <c r="E21" s="60"/>
      <c r="F21" s="61"/>
      <c r="G21" s="56">
        <f>Rekapitulace!I27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9" t="s">
        <v>33</v>
      </c>
      <c r="B23" s="210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11">
        <f>C23-F32</f>
        <v>0</v>
      </c>
      <c r="G30" s="212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11">
        <f>ROUND(PRODUCT(F30,C31/100),0)</f>
        <v>0</v>
      </c>
      <c r="G31" s="212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11">
        <v>0</v>
      </c>
      <c r="G32" s="212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11">
        <f>ROUND(PRODUCT(F32,C33/100),0)</f>
        <v>0</v>
      </c>
      <c r="G33" s="212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13">
        <f>ROUND(SUM(F30:F33),0)</f>
        <v>0</v>
      </c>
      <c r="G34" s="214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5"/>
      <c r="C37" s="205"/>
      <c r="D37" s="205"/>
      <c r="E37" s="205"/>
      <c r="F37" s="205"/>
      <c r="G37" s="205"/>
      <c r="H37" t="s">
        <v>5</v>
      </c>
    </row>
    <row r="38" spans="1:8" ht="12.75" customHeight="1" x14ac:dyDescent="0.2">
      <c r="A38" s="96"/>
      <c r="B38" s="205"/>
      <c r="C38" s="205"/>
      <c r="D38" s="205"/>
      <c r="E38" s="205"/>
      <c r="F38" s="205"/>
      <c r="G38" s="205"/>
      <c r="H38" t="s">
        <v>5</v>
      </c>
    </row>
    <row r="39" spans="1:8" x14ac:dyDescent="0.2">
      <c r="A39" s="96"/>
      <c r="B39" s="205"/>
      <c r="C39" s="205"/>
      <c r="D39" s="205"/>
      <c r="E39" s="205"/>
      <c r="F39" s="205"/>
      <c r="G39" s="205"/>
      <c r="H39" t="s">
        <v>5</v>
      </c>
    </row>
    <row r="40" spans="1:8" x14ac:dyDescent="0.2">
      <c r="A40" s="96"/>
      <c r="B40" s="205"/>
      <c r="C40" s="205"/>
      <c r="D40" s="205"/>
      <c r="E40" s="205"/>
      <c r="F40" s="205"/>
      <c r="G40" s="205"/>
      <c r="H40" t="s">
        <v>5</v>
      </c>
    </row>
    <row r="41" spans="1:8" x14ac:dyDescent="0.2">
      <c r="A41" s="96"/>
      <c r="B41" s="205"/>
      <c r="C41" s="205"/>
      <c r="D41" s="205"/>
      <c r="E41" s="205"/>
      <c r="F41" s="205"/>
      <c r="G41" s="205"/>
      <c r="H41" t="s">
        <v>5</v>
      </c>
    </row>
    <row r="42" spans="1:8" x14ac:dyDescent="0.2">
      <c r="A42" s="96"/>
      <c r="B42" s="205"/>
      <c r="C42" s="205"/>
      <c r="D42" s="205"/>
      <c r="E42" s="205"/>
      <c r="F42" s="205"/>
      <c r="G42" s="205"/>
      <c r="H42" t="s">
        <v>5</v>
      </c>
    </row>
    <row r="43" spans="1:8" x14ac:dyDescent="0.2">
      <c r="A43" s="96"/>
      <c r="B43" s="205"/>
      <c r="C43" s="205"/>
      <c r="D43" s="205"/>
      <c r="E43" s="205"/>
      <c r="F43" s="205"/>
      <c r="G43" s="205"/>
      <c r="H43" t="s">
        <v>5</v>
      </c>
    </row>
    <row r="44" spans="1:8" x14ac:dyDescent="0.2">
      <c r="A44" s="96"/>
      <c r="B44" s="205"/>
      <c r="C44" s="205"/>
      <c r="D44" s="205"/>
      <c r="E44" s="205"/>
      <c r="F44" s="205"/>
      <c r="G44" s="205"/>
      <c r="H44" t="s">
        <v>5</v>
      </c>
    </row>
    <row r="45" spans="1:8" ht="0.75" customHeight="1" x14ac:dyDescent="0.2">
      <c r="A45" s="96"/>
      <c r="B45" s="205"/>
      <c r="C45" s="205"/>
      <c r="D45" s="205"/>
      <c r="E45" s="205"/>
      <c r="F45" s="205"/>
      <c r="G45" s="205"/>
      <c r="H45" t="s">
        <v>5</v>
      </c>
    </row>
    <row r="46" spans="1:8" x14ac:dyDescent="0.2">
      <c r="B46" s="215"/>
      <c r="C46" s="215"/>
      <c r="D46" s="215"/>
      <c r="E46" s="215"/>
      <c r="F46" s="215"/>
      <c r="G46" s="215"/>
    </row>
    <row r="47" spans="1:8" x14ac:dyDescent="0.2">
      <c r="B47" s="215"/>
      <c r="C47" s="215"/>
      <c r="D47" s="215"/>
      <c r="E47" s="215"/>
      <c r="F47" s="215"/>
      <c r="G47" s="215"/>
    </row>
    <row r="48" spans="1:8" x14ac:dyDescent="0.2">
      <c r="B48" s="215"/>
      <c r="C48" s="215"/>
      <c r="D48" s="215"/>
      <c r="E48" s="215"/>
      <c r="F48" s="215"/>
      <c r="G48" s="215"/>
    </row>
    <row r="49" spans="2:7" x14ac:dyDescent="0.2">
      <c r="B49" s="215"/>
      <c r="C49" s="215"/>
      <c r="D49" s="215"/>
      <c r="E49" s="215"/>
      <c r="F49" s="215"/>
      <c r="G49" s="215"/>
    </row>
    <row r="50" spans="2:7" x14ac:dyDescent="0.2">
      <c r="B50" s="215"/>
      <c r="C50" s="215"/>
      <c r="D50" s="215"/>
      <c r="E50" s="215"/>
      <c r="F50" s="215"/>
      <c r="G50" s="215"/>
    </row>
    <row r="51" spans="2:7" x14ac:dyDescent="0.2">
      <c r="B51" s="215"/>
      <c r="C51" s="215"/>
      <c r="D51" s="215"/>
      <c r="E51" s="215"/>
      <c r="F51" s="215"/>
      <c r="G51" s="215"/>
    </row>
    <row r="52" spans="2:7" x14ac:dyDescent="0.2">
      <c r="B52" s="215"/>
      <c r="C52" s="215"/>
      <c r="D52" s="215"/>
      <c r="E52" s="215"/>
      <c r="F52" s="215"/>
      <c r="G52" s="215"/>
    </row>
    <row r="53" spans="2:7" x14ac:dyDescent="0.2">
      <c r="B53" s="215"/>
      <c r="C53" s="215"/>
      <c r="D53" s="215"/>
      <c r="E53" s="215"/>
      <c r="F53" s="215"/>
      <c r="G53" s="215"/>
    </row>
    <row r="54" spans="2:7" x14ac:dyDescent="0.2">
      <c r="B54" s="215"/>
      <c r="C54" s="215"/>
      <c r="D54" s="215"/>
      <c r="E54" s="215"/>
      <c r="F54" s="215"/>
      <c r="G54" s="215"/>
    </row>
    <row r="55" spans="2:7" x14ac:dyDescent="0.2">
      <c r="B55" s="215"/>
      <c r="C55" s="215"/>
      <c r="D55" s="215"/>
      <c r="E55" s="215"/>
      <c r="F55" s="215"/>
      <c r="G55" s="21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1"/>
  <sheetViews>
    <sheetView workbookViewId="0">
      <selection activeCell="H30" sqref="H30:I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6" t="s">
        <v>48</v>
      </c>
      <c r="B1" s="217"/>
      <c r="C1" s="97" t="str">
        <f>CONCATENATE(cislostavby," ",nazevstavby)</f>
        <v>MCR170602 Vězeňská služba České republiky-Věznice Opava</v>
      </c>
      <c r="D1" s="98"/>
      <c r="E1" s="99"/>
      <c r="F1" s="98"/>
      <c r="G1" s="100" t="s">
        <v>49</v>
      </c>
      <c r="H1" s="101" t="s">
        <v>80</v>
      </c>
      <c r="I1" s="102"/>
    </row>
    <row r="2" spans="1:9" ht="13.5" thickBot="1" x14ac:dyDescent="0.25">
      <c r="A2" s="218" t="s">
        <v>50</v>
      </c>
      <c r="B2" s="219"/>
      <c r="C2" s="103" t="str">
        <f>CONCATENATE(cisloobjektu," ",nazevobjektu)</f>
        <v>SO02 Vstupní budova Olomoucká</v>
      </c>
      <c r="D2" s="104"/>
      <c r="E2" s="105"/>
      <c r="F2" s="104"/>
      <c r="G2" s="220" t="s">
        <v>81</v>
      </c>
      <c r="H2" s="221"/>
      <c r="I2" s="222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199" t="str">
        <f>Položky!B7</f>
        <v>61</v>
      </c>
      <c r="B7" s="115" t="str">
        <f>Položky!C7</f>
        <v>Upravy povrchů vnitřní</v>
      </c>
      <c r="C7" s="66"/>
      <c r="D7" s="116"/>
      <c r="E7" s="200">
        <f>Položky!BA29</f>
        <v>0</v>
      </c>
      <c r="F7" s="201">
        <f>Položky!BB29</f>
        <v>0</v>
      </c>
      <c r="G7" s="201">
        <f>Položky!BC29</f>
        <v>0</v>
      </c>
      <c r="H7" s="201">
        <f>Položky!BD29</f>
        <v>0</v>
      </c>
      <c r="I7" s="202">
        <f>Položky!BE29</f>
        <v>0</v>
      </c>
    </row>
    <row r="8" spans="1:9" s="35" customFormat="1" x14ac:dyDescent="0.2">
      <c r="A8" s="199" t="str">
        <f>Položky!B30</f>
        <v>63</v>
      </c>
      <c r="B8" s="115" t="str">
        <f>Položky!C30</f>
        <v>Podlahy a podlahové konstrukce</v>
      </c>
      <c r="C8" s="66"/>
      <c r="D8" s="116"/>
      <c r="E8" s="200">
        <f>Položky!BA48</f>
        <v>0</v>
      </c>
      <c r="F8" s="201">
        <f>Položky!BB48</f>
        <v>0</v>
      </c>
      <c r="G8" s="201">
        <f>Položky!BC48</f>
        <v>0</v>
      </c>
      <c r="H8" s="201">
        <f>Položky!BD48</f>
        <v>0</v>
      </c>
      <c r="I8" s="202">
        <f>Položky!BE48</f>
        <v>0</v>
      </c>
    </row>
    <row r="9" spans="1:9" s="35" customFormat="1" x14ac:dyDescent="0.2">
      <c r="A9" s="199" t="str">
        <f>Položky!B49</f>
        <v>95</v>
      </c>
      <c r="B9" s="115" t="str">
        <f>Položky!C49</f>
        <v>Dokončovací konstrukce na pozemních stavbách</v>
      </c>
      <c r="C9" s="66"/>
      <c r="D9" s="116"/>
      <c r="E9" s="200">
        <f>Položky!BA55</f>
        <v>0</v>
      </c>
      <c r="F9" s="201">
        <f>Položky!BB55</f>
        <v>0</v>
      </c>
      <c r="G9" s="201">
        <f>Položky!BC55</f>
        <v>0</v>
      </c>
      <c r="H9" s="201">
        <f>Položky!BD55</f>
        <v>0</v>
      </c>
      <c r="I9" s="202">
        <f>Položky!BE55</f>
        <v>0</v>
      </c>
    </row>
    <row r="10" spans="1:9" s="35" customFormat="1" x14ac:dyDescent="0.2">
      <c r="A10" s="199" t="str">
        <f>Položky!B56</f>
        <v>96</v>
      </c>
      <c r="B10" s="115" t="str">
        <f>Položky!C56</f>
        <v>Bourání konstrukcí</v>
      </c>
      <c r="C10" s="66"/>
      <c r="D10" s="116"/>
      <c r="E10" s="200">
        <f>Položky!BA80</f>
        <v>0</v>
      </c>
      <c r="F10" s="201">
        <f>Položky!BB80</f>
        <v>0</v>
      </c>
      <c r="G10" s="201">
        <f>Položky!BC80</f>
        <v>0</v>
      </c>
      <c r="H10" s="201">
        <f>Položky!BD80</f>
        <v>0</v>
      </c>
      <c r="I10" s="202">
        <f>Položky!BE80</f>
        <v>0</v>
      </c>
    </row>
    <row r="11" spans="1:9" s="35" customFormat="1" x14ac:dyDescent="0.2">
      <c r="A11" s="199" t="str">
        <f>Položky!B81</f>
        <v>97</v>
      </c>
      <c r="B11" s="115" t="str">
        <f>Položky!C81</f>
        <v>Prorážení otvorů</v>
      </c>
      <c r="C11" s="66"/>
      <c r="D11" s="116"/>
      <c r="E11" s="200">
        <f>Položky!BA89</f>
        <v>0</v>
      </c>
      <c r="F11" s="201">
        <f>Položky!BB89</f>
        <v>0</v>
      </c>
      <c r="G11" s="201">
        <f>Položky!BC89</f>
        <v>0</v>
      </c>
      <c r="H11" s="201">
        <f>Položky!BD89</f>
        <v>0</v>
      </c>
      <c r="I11" s="202">
        <f>Položky!BE89</f>
        <v>0</v>
      </c>
    </row>
    <row r="12" spans="1:9" s="35" customFormat="1" x14ac:dyDescent="0.2">
      <c r="A12" s="199" t="str">
        <f>Položky!B90</f>
        <v>99</v>
      </c>
      <c r="B12" s="115" t="str">
        <f>Položky!C90</f>
        <v>Staveništní přesun hmot</v>
      </c>
      <c r="C12" s="66"/>
      <c r="D12" s="116"/>
      <c r="E12" s="200">
        <f>Položky!BA92</f>
        <v>0</v>
      </c>
      <c r="F12" s="201">
        <f>Položky!BB92</f>
        <v>0</v>
      </c>
      <c r="G12" s="201">
        <f>Položky!BC92</f>
        <v>0</v>
      </c>
      <c r="H12" s="201">
        <f>Položky!BD92</f>
        <v>0</v>
      </c>
      <c r="I12" s="202">
        <f>Položky!BE92</f>
        <v>0</v>
      </c>
    </row>
    <row r="13" spans="1:9" s="35" customFormat="1" x14ac:dyDescent="0.2">
      <c r="A13" s="199" t="str">
        <f>Položky!B93</f>
        <v>771</v>
      </c>
      <c r="B13" s="115" t="str">
        <f>Položky!C93</f>
        <v>Podlahy z dlaždic a obklady</v>
      </c>
      <c r="C13" s="66"/>
      <c r="D13" s="116"/>
      <c r="E13" s="200">
        <f>Položky!BA114</f>
        <v>0</v>
      </c>
      <c r="F13" s="201">
        <f>Položky!BB114</f>
        <v>0</v>
      </c>
      <c r="G13" s="201">
        <f>Položky!BC114</f>
        <v>0</v>
      </c>
      <c r="H13" s="201">
        <f>Položky!BD114</f>
        <v>0</v>
      </c>
      <c r="I13" s="202">
        <f>Položky!BE114</f>
        <v>0</v>
      </c>
    </row>
    <row r="14" spans="1:9" s="35" customFormat="1" x14ac:dyDescent="0.2">
      <c r="A14" s="199" t="str">
        <f>Položky!B115</f>
        <v>783</v>
      </c>
      <c r="B14" s="115" t="str">
        <f>Položky!C115</f>
        <v>Nátěry</v>
      </c>
      <c r="C14" s="66"/>
      <c r="D14" s="116"/>
      <c r="E14" s="200">
        <f>Položky!BA119</f>
        <v>0</v>
      </c>
      <c r="F14" s="201">
        <f>Položky!BB119</f>
        <v>0</v>
      </c>
      <c r="G14" s="201">
        <f>Položky!BC119</f>
        <v>0</v>
      </c>
      <c r="H14" s="201">
        <f>Položky!BD119</f>
        <v>0</v>
      </c>
      <c r="I14" s="202">
        <f>Položky!BE119</f>
        <v>0</v>
      </c>
    </row>
    <row r="15" spans="1:9" s="35" customFormat="1" ht="13.5" thickBot="1" x14ac:dyDescent="0.25">
      <c r="A15" s="199" t="str">
        <f>Položky!B120</f>
        <v>D96</v>
      </c>
      <c r="B15" s="115" t="str">
        <f>Položky!C120</f>
        <v>Přesuny suti a vybouraných hmot</v>
      </c>
      <c r="C15" s="66"/>
      <c r="D15" s="116"/>
      <c r="E15" s="200">
        <f>Položky!BA128</f>
        <v>0</v>
      </c>
      <c r="F15" s="201">
        <f>Položky!BB128</f>
        <v>0</v>
      </c>
      <c r="G15" s="201">
        <f>Položky!BC128</f>
        <v>0</v>
      </c>
      <c r="H15" s="201">
        <f>Položky!BD128</f>
        <v>0</v>
      </c>
      <c r="I15" s="202">
        <f>Položky!BE128</f>
        <v>0</v>
      </c>
    </row>
    <row r="16" spans="1:9" s="123" customFormat="1" ht="13.5" thickBot="1" x14ac:dyDescent="0.25">
      <c r="A16" s="117"/>
      <c r="B16" s="118" t="s">
        <v>57</v>
      </c>
      <c r="C16" s="118"/>
      <c r="D16" s="119"/>
      <c r="E16" s="120">
        <f>SUM(E7:E15)</f>
        <v>0</v>
      </c>
      <c r="F16" s="121">
        <f>SUM(F7:F15)</f>
        <v>0</v>
      </c>
      <c r="G16" s="121">
        <f>SUM(G7:G15)</f>
        <v>0</v>
      </c>
      <c r="H16" s="121">
        <f>SUM(H7:H15)</f>
        <v>0</v>
      </c>
      <c r="I16" s="122">
        <f>SUM(I7:I15)</f>
        <v>0</v>
      </c>
    </row>
    <row r="17" spans="1:57" x14ac:dyDescent="0.2">
      <c r="A17" s="66"/>
      <c r="B17" s="66"/>
      <c r="C17" s="66"/>
      <c r="D17" s="66"/>
      <c r="E17" s="66"/>
      <c r="F17" s="66"/>
      <c r="G17" s="66"/>
      <c r="H17" s="66"/>
      <c r="I17" s="66"/>
    </row>
    <row r="18" spans="1:57" ht="19.5" customHeight="1" x14ac:dyDescent="0.25">
      <c r="A18" s="107" t="s">
        <v>58</v>
      </c>
      <c r="B18" s="107"/>
      <c r="C18" s="107"/>
      <c r="D18" s="107"/>
      <c r="E18" s="107"/>
      <c r="F18" s="107"/>
      <c r="G18" s="124"/>
      <c r="H18" s="107"/>
      <c r="I18" s="107"/>
      <c r="BA18" s="41"/>
      <c r="BB18" s="41"/>
      <c r="BC18" s="41"/>
      <c r="BD18" s="41"/>
      <c r="BE18" s="41"/>
    </row>
    <row r="19" spans="1:57" ht="13.5" thickBot="1" x14ac:dyDescent="0.25">
      <c r="A19" s="77"/>
      <c r="B19" s="77"/>
      <c r="C19" s="77"/>
      <c r="D19" s="77"/>
      <c r="E19" s="77"/>
      <c r="F19" s="77"/>
      <c r="G19" s="77"/>
      <c r="H19" s="77"/>
      <c r="I19" s="77"/>
    </row>
    <row r="20" spans="1:57" x14ac:dyDescent="0.2">
      <c r="A20" s="71" t="s">
        <v>59</v>
      </c>
      <c r="B20" s="72"/>
      <c r="C20" s="72"/>
      <c r="D20" s="125"/>
      <c r="E20" s="126" t="s">
        <v>60</v>
      </c>
      <c r="F20" s="127" t="s">
        <v>61</v>
      </c>
      <c r="G20" s="128" t="s">
        <v>62</v>
      </c>
      <c r="H20" s="129"/>
      <c r="I20" s="130" t="s">
        <v>60</v>
      </c>
    </row>
    <row r="21" spans="1:57" x14ac:dyDescent="0.2">
      <c r="A21" s="64" t="s">
        <v>206</v>
      </c>
      <c r="B21" s="55"/>
      <c r="C21" s="55"/>
      <c r="D21" s="131"/>
      <c r="E21" s="132"/>
      <c r="F21" s="133"/>
      <c r="G21" s="134">
        <f t="shared" ref="G21:G29" si="0">CHOOSE(BA21+1,HSV+PSV,HSV+PSV+Mont,HSV+PSV+Dodavka+Mont,HSV,PSV,Mont,Dodavka,Mont+Dodavka,0)</f>
        <v>0</v>
      </c>
      <c r="H21" s="135"/>
      <c r="I21" s="136">
        <f t="shared" ref="I21:I29" si="1">E21+F21*G21/100</f>
        <v>0</v>
      </c>
      <c r="BA21">
        <v>0</v>
      </c>
    </row>
    <row r="22" spans="1:57" x14ac:dyDescent="0.2">
      <c r="A22" s="64" t="s">
        <v>207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0</v>
      </c>
    </row>
    <row r="23" spans="1:57" x14ac:dyDescent="0.2">
      <c r="A23" s="64" t="s">
        <v>208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0</v>
      </c>
    </row>
    <row r="24" spans="1:57" x14ac:dyDescent="0.2">
      <c r="A24" s="64" t="s">
        <v>209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0</v>
      </c>
    </row>
    <row r="25" spans="1:57" x14ac:dyDescent="0.2">
      <c r="A25" s="64" t="s">
        <v>210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2</v>
      </c>
    </row>
    <row r="26" spans="1:57" x14ac:dyDescent="0.2">
      <c r="A26" s="64" t="s">
        <v>211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1</v>
      </c>
    </row>
    <row r="27" spans="1:57" x14ac:dyDescent="0.2">
      <c r="A27" s="64" t="s">
        <v>212</v>
      </c>
      <c r="B27" s="55"/>
      <c r="C27" s="55"/>
      <c r="D27" s="131"/>
      <c r="E27" s="132"/>
      <c r="F27" s="133"/>
      <c r="G27" s="134">
        <f t="shared" si="0"/>
        <v>0</v>
      </c>
      <c r="H27" s="135"/>
      <c r="I27" s="136">
        <f t="shared" si="1"/>
        <v>0</v>
      </c>
      <c r="BA27">
        <v>2</v>
      </c>
    </row>
    <row r="28" spans="1:57" x14ac:dyDescent="0.2">
      <c r="A28" s="64" t="s">
        <v>213</v>
      </c>
      <c r="B28" s="55"/>
      <c r="C28" s="55"/>
      <c r="D28" s="131"/>
      <c r="E28" s="132"/>
      <c r="F28" s="133"/>
      <c r="G28" s="134">
        <f t="shared" si="0"/>
        <v>0</v>
      </c>
      <c r="H28" s="135"/>
      <c r="I28" s="136">
        <f t="shared" si="1"/>
        <v>0</v>
      </c>
      <c r="BA28">
        <v>2</v>
      </c>
    </row>
    <row r="29" spans="1:57" x14ac:dyDescent="0.2">
      <c r="A29" s="64" t="s">
        <v>214</v>
      </c>
      <c r="B29" s="55"/>
      <c r="C29" s="55"/>
      <c r="D29" s="131"/>
      <c r="E29" s="132"/>
      <c r="F29" s="133"/>
      <c r="G29" s="134">
        <f t="shared" si="0"/>
        <v>0</v>
      </c>
      <c r="H29" s="135"/>
      <c r="I29" s="136">
        <f t="shared" si="1"/>
        <v>0</v>
      </c>
      <c r="BA29">
        <v>2</v>
      </c>
    </row>
    <row r="30" spans="1:57" ht="13.5" thickBot="1" x14ac:dyDescent="0.25">
      <c r="A30" s="137"/>
      <c r="B30" s="138" t="s">
        <v>63</v>
      </c>
      <c r="C30" s="139"/>
      <c r="D30" s="140"/>
      <c r="E30" s="141"/>
      <c r="F30" s="142"/>
      <c r="G30" s="142"/>
      <c r="H30" s="223">
        <f>SUM(I21:I29)</f>
        <v>0</v>
      </c>
      <c r="I30" s="224"/>
    </row>
    <row r="32" spans="1:57" x14ac:dyDescent="0.2">
      <c r="B32" s="123"/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</sheetData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01"/>
  <sheetViews>
    <sheetView showGridLines="0" showZeros="0" topLeftCell="A22" zoomScaleNormal="100" workbookViewId="0">
      <selection activeCell="A128" sqref="A128:IV130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3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7" t="s">
        <v>75</v>
      </c>
      <c r="B1" s="227"/>
      <c r="C1" s="227"/>
      <c r="D1" s="227"/>
      <c r="E1" s="227"/>
      <c r="F1" s="227"/>
      <c r="G1" s="227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6" t="s">
        <v>48</v>
      </c>
      <c r="B3" s="217"/>
      <c r="C3" s="97" t="str">
        <f>CONCATENATE(cislostavby," ",nazevstavby)</f>
        <v>MCR170602 Vězeňská služba České republiky-Věznice Opava</v>
      </c>
      <c r="D3" s="151"/>
      <c r="E3" s="152" t="s">
        <v>64</v>
      </c>
      <c r="F3" s="153" t="str">
        <f>Rekapitulace!H1</f>
        <v>01</v>
      </c>
      <c r="G3" s="154"/>
    </row>
    <row r="4" spans="1:104" ht="13.5" thickBot="1" x14ac:dyDescent="0.25">
      <c r="A4" s="228" t="s">
        <v>50</v>
      </c>
      <c r="B4" s="219"/>
      <c r="C4" s="103" t="str">
        <f>CONCATENATE(cisloobjektu," ",nazevobjektu)</f>
        <v>SO02 Vstupní budova Olomoucká</v>
      </c>
      <c r="D4" s="155"/>
      <c r="E4" s="229" t="str">
        <f>Rekapitulace!G2</f>
        <v>Oprava dlažby 2. NP.</v>
      </c>
      <c r="F4" s="230"/>
      <c r="G4" s="231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82</v>
      </c>
      <c r="C7" s="165" t="s">
        <v>83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40.9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1</v>
      </c>
      <c r="CZ8" s="146">
        <v>2.3800000000000002E-3</v>
      </c>
    </row>
    <row r="9" spans="1:104" x14ac:dyDescent="0.2">
      <c r="A9" s="177"/>
      <c r="B9" s="179"/>
      <c r="C9" s="225" t="s">
        <v>87</v>
      </c>
      <c r="D9" s="226"/>
      <c r="E9" s="180">
        <v>0</v>
      </c>
      <c r="F9" s="181"/>
      <c r="G9" s="182"/>
      <c r="M9" s="178" t="s">
        <v>87</v>
      </c>
      <c r="O9" s="170"/>
    </row>
    <row r="10" spans="1:104" x14ac:dyDescent="0.2">
      <c r="A10" s="177"/>
      <c r="B10" s="179"/>
      <c r="C10" s="225" t="s">
        <v>88</v>
      </c>
      <c r="D10" s="226"/>
      <c r="E10" s="180">
        <v>0</v>
      </c>
      <c r="F10" s="181"/>
      <c r="G10" s="182"/>
      <c r="M10" s="178" t="s">
        <v>88</v>
      </c>
      <c r="O10" s="170"/>
    </row>
    <row r="11" spans="1:104" x14ac:dyDescent="0.2">
      <c r="A11" s="177"/>
      <c r="B11" s="179"/>
      <c r="C11" s="225" t="s">
        <v>89</v>
      </c>
      <c r="D11" s="226"/>
      <c r="E11" s="180">
        <v>0</v>
      </c>
      <c r="F11" s="181"/>
      <c r="G11" s="182"/>
      <c r="M11" s="178">
        <v>0</v>
      </c>
      <c r="O11" s="170"/>
    </row>
    <row r="12" spans="1:104" x14ac:dyDescent="0.2">
      <c r="A12" s="177"/>
      <c r="B12" s="179"/>
      <c r="C12" s="225" t="s">
        <v>90</v>
      </c>
      <c r="D12" s="226"/>
      <c r="E12" s="180">
        <v>12.4</v>
      </c>
      <c r="F12" s="181"/>
      <c r="G12" s="182"/>
      <c r="M12" s="178" t="s">
        <v>90</v>
      </c>
      <c r="O12" s="170"/>
    </row>
    <row r="13" spans="1:104" x14ac:dyDescent="0.2">
      <c r="A13" s="177"/>
      <c r="B13" s="179"/>
      <c r="C13" s="225" t="s">
        <v>91</v>
      </c>
      <c r="D13" s="226"/>
      <c r="E13" s="180">
        <v>13.9</v>
      </c>
      <c r="F13" s="181"/>
      <c r="G13" s="182"/>
      <c r="M13" s="178" t="s">
        <v>91</v>
      </c>
      <c r="O13" s="170"/>
    </row>
    <row r="14" spans="1:104" x14ac:dyDescent="0.2">
      <c r="A14" s="177"/>
      <c r="B14" s="179"/>
      <c r="C14" s="225" t="s">
        <v>92</v>
      </c>
      <c r="D14" s="226"/>
      <c r="E14" s="180">
        <v>-0.6</v>
      </c>
      <c r="F14" s="181"/>
      <c r="G14" s="182"/>
      <c r="M14" s="178" t="s">
        <v>92</v>
      </c>
      <c r="O14" s="170"/>
    </row>
    <row r="15" spans="1:104" x14ac:dyDescent="0.2">
      <c r="A15" s="177"/>
      <c r="B15" s="179"/>
      <c r="C15" s="225" t="s">
        <v>93</v>
      </c>
      <c r="D15" s="226"/>
      <c r="E15" s="180">
        <v>-2.4</v>
      </c>
      <c r="F15" s="181"/>
      <c r="G15" s="182"/>
      <c r="M15" s="178" t="s">
        <v>93</v>
      </c>
      <c r="O15" s="170"/>
    </row>
    <row r="16" spans="1:104" x14ac:dyDescent="0.2">
      <c r="A16" s="177"/>
      <c r="B16" s="179"/>
      <c r="C16" s="232" t="s">
        <v>94</v>
      </c>
      <c r="D16" s="226"/>
      <c r="E16" s="203">
        <v>23.3</v>
      </c>
      <c r="F16" s="181"/>
      <c r="G16" s="182"/>
      <c r="M16" s="178" t="s">
        <v>94</v>
      </c>
      <c r="O16" s="170"/>
    </row>
    <row r="17" spans="1:104" x14ac:dyDescent="0.2">
      <c r="A17" s="177"/>
      <c r="B17" s="179"/>
      <c r="C17" s="225" t="s">
        <v>95</v>
      </c>
      <c r="D17" s="226"/>
      <c r="E17" s="180">
        <v>17.600000000000001</v>
      </c>
      <c r="F17" s="181"/>
      <c r="G17" s="182"/>
      <c r="M17" s="178" t="s">
        <v>95</v>
      </c>
      <c r="O17" s="170"/>
    </row>
    <row r="18" spans="1:104" x14ac:dyDescent="0.2">
      <c r="A18" s="177"/>
      <c r="B18" s="179"/>
      <c r="C18" s="232" t="s">
        <v>94</v>
      </c>
      <c r="D18" s="226"/>
      <c r="E18" s="203">
        <v>17.600000000000001</v>
      </c>
      <c r="F18" s="181"/>
      <c r="G18" s="182"/>
      <c r="M18" s="178" t="s">
        <v>94</v>
      </c>
      <c r="O18" s="170"/>
    </row>
    <row r="19" spans="1:104" x14ac:dyDescent="0.2">
      <c r="A19" s="171">
        <v>2</v>
      </c>
      <c r="B19" s="172" t="s">
        <v>96</v>
      </c>
      <c r="C19" s="173" t="s">
        <v>97</v>
      </c>
      <c r="D19" s="174" t="s">
        <v>98</v>
      </c>
      <c r="E19" s="175">
        <v>2.875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0">
        <v>1</v>
      </c>
      <c r="CB19" s="170">
        <v>1</v>
      </c>
      <c r="CZ19" s="146">
        <v>4.9489999999999999E-2</v>
      </c>
    </row>
    <row r="20" spans="1:104" x14ac:dyDescent="0.2">
      <c r="A20" s="177"/>
      <c r="B20" s="179"/>
      <c r="C20" s="225" t="s">
        <v>88</v>
      </c>
      <c r="D20" s="226"/>
      <c r="E20" s="180">
        <v>0</v>
      </c>
      <c r="F20" s="181"/>
      <c r="G20" s="182"/>
      <c r="M20" s="178" t="s">
        <v>88</v>
      </c>
      <c r="O20" s="170"/>
    </row>
    <row r="21" spans="1:104" x14ac:dyDescent="0.2">
      <c r="A21" s="177"/>
      <c r="B21" s="179"/>
      <c r="C21" s="225" t="s">
        <v>89</v>
      </c>
      <c r="D21" s="226"/>
      <c r="E21" s="180">
        <v>0</v>
      </c>
      <c r="F21" s="181"/>
      <c r="G21" s="182"/>
      <c r="M21" s="178">
        <v>0</v>
      </c>
      <c r="O21" s="170"/>
    </row>
    <row r="22" spans="1:104" x14ac:dyDescent="0.2">
      <c r="A22" s="177"/>
      <c r="B22" s="179"/>
      <c r="C22" s="225" t="s">
        <v>99</v>
      </c>
      <c r="D22" s="226"/>
      <c r="E22" s="180">
        <v>1.24</v>
      </c>
      <c r="F22" s="181"/>
      <c r="G22" s="182"/>
      <c r="M22" s="178" t="s">
        <v>99</v>
      </c>
      <c r="O22" s="170"/>
    </row>
    <row r="23" spans="1:104" x14ac:dyDescent="0.2">
      <c r="A23" s="177"/>
      <c r="B23" s="179"/>
      <c r="C23" s="225" t="s">
        <v>100</v>
      </c>
      <c r="D23" s="226"/>
      <c r="E23" s="180">
        <v>1.39</v>
      </c>
      <c r="F23" s="181"/>
      <c r="G23" s="182"/>
      <c r="M23" s="178" t="s">
        <v>100</v>
      </c>
      <c r="O23" s="170"/>
    </row>
    <row r="24" spans="1:104" x14ac:dyDescent="0.2">
      <c r="A24" s="177"/>
      <c r="B24" s="179"/>
      <c r="C24" s="225" t="s">
        <v>101</v>
      </c>
      <c r="D24" s="226"/>
      <c r="E24" s="180">
        <v>-0.06</v>
      </c>
      <c r="F24" s="181"/>
      <c r="G24" s="182"/>
      <c r="M24" s="178" t="s">
        <v>101</v>
      </c>
      <c r="O24" s="170"/>
    </row>
    <row r="25" spans="1:104" x14ac:dyDescent="0.2">
      <c r="A25" s="177"/>
      <c r="B25" s="179"/>
      <c r="C25" s="225" t="s">
        <v>102</v>
      </c>
      <c r="D25" s="226"/>
      <c r="E25" s="180">
        <v>-0.24</v>
      </c>
      <c r="F25" s="181"/>
      <c r="G25" s="182"/>
      <c r="M25" s="178" t="s">
        <v>102</v>
      </c>
      <c r="O25" s="170"/>
    </row>
    <row r="26" spans="1:104" x14ac:dyDescent="0.2">
      <c r="A26" s="177"/>
      <c r="B26" s="179"/>
      <c r="C26" s="232" t="s">
        <v>94</v>
      </c>
      <c r="D26" s="226"/>
      <c r="E26" s="203">
        <v>2.33</v>
      </c>
      <c r="F26" s="181"/>
      <c r="G26" s="182"/>
      <c r="M26" s="178" t="s">
        <v>94</v>
      </c>
      <c r="O26" s="170"/>
    </row>
    <row r="27" spans="1:104" x14ac:dyDescent="0.2">
      <c r="A27" s="177"/>
      <c r="B27" s="179"/>
      <c r="C27" s="225" t="s">
        <v>103</v>
      </c>
      <c r="D27" s="226"/>
      <c r="E27" s="180">
        <v>0.54500000000000004</v>
      </c>
      <c r="F27" s="181"/>
      <c r="G27" s="182"/>
      <c r="M27" s="178" t="s">
        <v>103</v>
      </c>
      <c r="O27" s="170"/>
    </row>
    <row r="28" spans="1:104" x14ac:dyDescent="0.2">
      <c r="A28" s="177"/>
      <c r="B28" s="179"/>
      <c r="C28" s="232" t="s">
        <v>94</v>
      </c>
      <c r="D28" s="226"/>
      <c r="E28" s="203">
        <v>0.54500000000000004</v>
      </c>
      <c r="F28" s="181"/>
      <c r="G28" s="182"/>
      <c r="M28" s="178" t="s">
        <v>94</v>
      </c>
      <c r="O28" s="170"/>
    </row>
    <row r="29" spans="1:104" x14ac:dyDescent="0.2">
      <c r="A29" s="183"/>
      <c r="B29" s="184" t="s">
        <v>73</v>
      </c>
      <c r="C29" s="185" t="str">
        <f>CONCATENATE(B7," ",C7)</f>
        <v>61 Upravy povrchů vnitřní</v>
      </c>
      <c r="D29" s="186"/>
      <c r="E29" s="187"/>
      <c r="F29" s="188"/>
      <c r="G29" s="189">
        <f>SUM(G7:G28)</f>
        <v>0</v>
      </c>
      <c r="O29" s="170">
        <v>4</v>
      </c>
      <c r="BA29" s="190">
        <f>SUM(BA7:BA28)</f>
        <v>0</v>
      </c>
      <c r="BB29" s="190">
        <f>SUM(BB7:BB28)</f>
        <v>0</v>
      </c>
      <c r="BC29" s="190">
        <f>SUM(BC7:BC28)</f>
        <v>0</v>
      </c>
      <c r="BD29" s="190">
        <f>SUM(BD7:BD28)</f>
        <v>0</v>
      </c>
      <c r="BE29" s="190">
        <f>SUM(BE7:BE28)</f>
        <v>0</v>
      </c>
    </row>
    <row r="30" spans="1:104" x14ac:dyDescent="0.2">
      <c r="A30" s="163" t="s">
        <v>72</v>
      </c>
      <c r="B30" s="164" t="s">
        <v>104</v>
      </c>
      <c r="C30" s="165" t="s">
        <v>105</v>
      </c>
      <c r="D30" s="166"/>
      <c r="E30" s="167"/>
      <c r="F30" s="167"/>
      <c r="G30" s="168"/>
      <c r="H30" s="169"/>
      <c r="I30" s="169"/>
      <c r="O30" s="170">
        <v>1</v>
      </c>
    </row>
    <row r="31" spans="1:104" x14ac:dyDescent="0.2">
      <c r="A31" s="171">
        <v>3</v>
      </c>
      <c r="B31" s="172" t="s">
        <v>106</v>
      </c>
      <c r="C31" s="173" t="s">
        <v>107</v>
      </c>
      <c r="D31" s="174" t="s">
        <v>108</v>
      </c>
      <c r="E31" s="175">
        <v>2.3931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0">
        <v>1</v>
      </c>
      <c r="CB31" s="170">
        <v>1</v>
      </c>
      <c r="CZ31" s="146">
        <v>2.5249999999999999</v>
      </c>
    </row>
    <row r="32" spans="1:104" x14ac:dyDescent="0.2">
      <c r="A32" s="177"/>
      <c r="B32" s="179"/>
      <c r="C32" s="225" t="s">
        <v>109</v>
      </c>
      <c r="D32" s="226"/>
      <c r="E32" s="180">
        <v>0</v>
      </c>
      <c r="F32" s="181"/>
      <c r="G32" s="182"/>
      <c r="M32" s="178" t="s">
        <v>109</v>
      </c>
      <c r="O32" s="170"/>
    </row>
    <row r="33" spans="1:104" x14ac:dyDescent="0.2">
      <c r="A33" s="177"/>
      <c r="B33" s="179"/>
      <c r="C33" s="225" t="s">
        <v>110</v>
      </c>
      <c r="D33" s="226"/>
      <c r="E33" s="180">
        <v>2.0384000000000002</v>
      </c>
      <c r="F33" s="181"/>
      <c r="G33" s="182"/>
      <c r="M33" s="178" t="s">
        <v>110</v>
      </c>
      <c r="O33" s="170"/>
    </row>
    <row r="34" spans="1:104" x14ac:dyDescent="0.2">
      <c r="A34" s="177"/>
      <c r="B34" s="179"/>
      <c r="C34" s="225" t="s">
        <v>111</v>
      </c>
      <c r="D34" s="226"/>
      <c r="E34" s="180">
        <v>0.1056</v>
      </c>
      <c r="F34" s="181"/>
      <c r="G34" s="182"/>
      <c r="M34" s="178" t="s">
        <v>111</v>
      </c>
      <c r="O34" s="170"/>
    </row>
    <row r="35" spans="1:104" x14ac:dyDescent="0.2">
      <c r="A35" s="177"/>
      <c r="B35" s="179"/>
      <c r="C35" s="225" t="s">
        <v>112</v>
      </c>
      <c r="D35" s="226"/>
      <c r="E35" s="180">
        <v>0.1075</v>
      </c>
      <c r="F35" s="181"/>
      <c r="G35" s="182"/>
      <c r="M35" s="178" t="s">
        <v>112</v>
      </c>
      <c r="O35" s="170"/>
    </row>
    <row r="36" spans="1:104" x14ac:dyDescent="0.2">
      <c r="A36" s="177"/>
      <c r="B36" s="179"/>
      <c r="C36" s="225" t="s">
        <v>113</v>
      </c>
      <c r="D36" s="226"/>
      <c r="E36" s="180">
        <v>0.10920000000000001</v>
      </c>
      <c r="F36" s="181"/>
      <c r="G36" s="182"/>
      <c r="M36" s="178" t="s">
        <v>113</v>
      </c>
      <c r="O36" s="170"/>
    </row>
    <row r="37" spans="1:104" x14ac:dyDescent="0.2">
      <c r="A37" s="177"/>
      <c r="B37" s="179"/>
      <c r="C37" s="225" t="s">
        <v>114</v>
      </c>
      <c r="D37" s="226"/>
      <c r="E37" s="180">
        <v>3.2399999999999998E-2</v>
      </c>
      <c r="F37" s="181"/>
      <c r="G37" s="182"/>
      <c r="M37" s="178" t="s">
        <v>114</v>
      </c>
      <c r="O37" s="170"/>
    </row>
    <row r="38" spans="1:104" x14ac:dyDescent="0.2">
      <c r="A38" s="171">
        <v>4</v>
      </c>
      <c r="B38" s="172" t="s">
        <v>115</v>
      </c>
      <c r="C38" s="173" t="s">
        <v>116</v>
      </c>
      <c r="D38" s="174" t="s">
        <v>108</v>
      </c>
      <c r="E38" s="175">
        <v>2.3931</v>
      </c>
      <c r="F38" s="175">
        <v>0</v>
      </c>
      <c r="G38" s="176">
        <f>E38*F38</f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0">
        <v>1</v>
      </c>
      <c r="CB38" s="170">
        <v>1</v>
      </c>
      <c r="CZ38" s="146">
        <v>0</v>
      </c>
    </row>
    <row r="39" spans="1:104" ht="22.5" x14ac:dyDescent="0.2">
      <c r="A39" s="171">
        <v>5</v>
      </c>
      <c r="B39" s="172" t="s">
        <v>117</v>
      </c>
      <c r="C39" s="173" t="s">
        <v>118</v>
      </c>
      <c r="D39" s="174" t="s">
        <v>119</v>
      </c>
      <c r="E39" s="175">
        <v>0.1071</v>
      </c>
      <c r="F39" s="175">
        <v>0</v>
      </c>
      <c r="G39" s="176">
        <f>E39*F39</f>
        <v>0</v>
      </c>
      <c r="O39" s="170">
        <v>2</v>
      </c>
      <c r="AA39" s="146">
        <v>1</v>
      </c>
      <c r="AB39" s="146">
        <v>1</v>
      </c>
      <c r="AC39" s="146">
        <v>1</v>
      </c>
      <c r="AZ39" s="146">
        <v>1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0">
        <v>1</v>
      </c>
      <c r="CB39" s="170">
        <v>1</v>
      </c>
      <c r="CZ39" s="146">
        <v>1.0662499999999999</v>
      </c>
    </row>
    <row r="40" spans="1:104" x14ac:dyDescent="0.2">
      <c r="A40" s="177"/>
      <c r="B40" s="179"/>
      <c r="C40" s="225" t="s">
        <v>120</v>
      </c>
      <c r="D40" s="226"/>
      <c r="E40" s="180">
        <v>0.1071</v>
      </c>
      <c r="F40" s="181"/>
      <c r="G40" s="182"/>
      <c r="M40" s="178" t="s">
        <v>120</v>
      </c>
      <c r="O40" s="170"/>
    </row>
    <row r="41" spans="1:104" x14ac:dyDescent="0.2">
      <c r="A41" s="171">
        <v>6</v>
      </c>
      <c r="B41" s="172" t="s">
        <v>121</v>
      </c>
      <c r="C41" s="173" t="s">
        <v>122</v>
      </c>
      <c r="D41" s="174" t="s">
        <v>108</v>
      </c>
      <c r="E41" s="175">
        <v>1.1966000000000001</v>
      </c>
      <c r="F41" s="175">
        <v>0</v>
      </c>
      <c r="G41" s="176">
        <f>E41*F41</f>
        <v>0</v>
      </c>
      <c r="O41" s="170">
        <v>2</v>
      </c>
      <c r="AA41" s="146">
        <v>1</v>
      </c>
      <c r="AB41" s="146">
        <v>1</v>
      </c>
      <c r="AC41" s="146">
        <v>1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0">
        <v>1</v>
      </c>
      <c r="CB41" s="170">
        <v>1</v>
      </c>
      <c r="CZ41" s="146">
        <v>1.2</v>
      </c>
    </row>
    <row r="42" spans="1:104" x14ac:dyDescent="0.2">
      <c r="A42" s="177"/>
      <c r="B42" s="179"/>
      <c r="C42" s="225" t="s">
        <v>123</v>
      </c>
      <c r="D42" s="226"/>
      <c r="E42" s="180">
        <v>0</v>
      </c>
      <c r="F42" s="181"/>
      <c r="G42" s="182"/>
      <c r="M42" s="178" t="s">
        <v>123</v>
      </c>
      <c r="O42" s="170"/>
    </row>
    <row r="43" spans="1:104" x14ac:dyDescent="0.2">
      <c r="A43" s="177"/>
      <c r="B43" s="179"/>
      <c r="C43" s="225" t="s">
        <v>124</v>
      </c>
      <c r="D43" s="226"/>
      <c r="E43" s="180">
        <v>1.0192000000000001</v>
      </c>
      <c r="F43" s="181"/>
      <c r="G43" s="182"/>
      <c r="M43" s="178" t="s">
        <v>124</v>
      </c>
      <c r="O43" s="170"/>
    </row>
    <row r="44" spans="1:104" x14ac:dyDescent="0.2">
      <c r="A44" s="177"/>
      <c r="B44" s="179"/>
      <c r="C44" s="225" t="s">
        <v>125</v>
      </c>
      <c r="D44" s="226"/>
      <c r="E44" s="180">
        <v>5.28E-2</v>
      </c>
      <c r="F44" s="181"/>
      <c r="G44" s="182"/>
      <c r="M44" s="178" t="s">
        <v>125</v>
      </c>
      <c r="O44" s="170"/>
    </row>
    <row r="45" spans="1:104" x14ac:dyDescent="0.2">
      <c r="A45" s="177"/>
      <c r="B45" s="179"/>
      <c r="C45" s="225" t="s">
        <v>126</v>
      </c>
      <c r="D45" s="226"/>
      <c r="E45" s="180">
        <v>5.3800000000000001E-2</v>
      </c>
      <c r="F45" s="181"/>
      <c r="G45" s="182"/>
      <c r="M45" s="178" t="s">
        <v>126</v>
      </c>
      <c r="O45" s="170"/>
    </row>
    <row r="46" spans="1:104" x14ac:dyDescent="0.2">
      <c r="A46" s="177"/>
      <c r="B46" s="179"/>
      <c r="C46" s="225" t="s">
        <v>127</v>
      </c>
      <c r="D46" s="226"/>
      <c r="E46" s="180">
        <v>5.4600000000000003E-2</v>
      </c>
      <c r="F46" s="181"/>
      <c r="G46" s="182"/>
      <c r="M46" s="178" t="s">
        <v>127</v>
      </c>
      <c r="O46" s="170"/>
    </row>
    <row r="47" spans="1:104" x14ac:dyDescent="0.2">
      <c r="A47" s="177"/>
      <c r="B47" s="179"/>
      <c r="C47" s="225" t="s">
        <v>128</v>
      </c>
      <c r="D47" s="226"/>
      <c r="E47" s="180">
        <v>1.6199999999999999E-2</v>
      </c>
      <c r="F47" s="181"/>
      <c r="G47" s="182"/>
      <c r="M47" s="178" t="s">
        <v>128</v>
      </c>
      <c r="O47" s="170"/>
    </row>
    <row r="48" spans="1:104" x14ac:dyDescent="0.2">
      <c r="A48" s="183"/>
      <c r="B48" s="184" t="s">
        <v>73</v>
      </c>
      <c r="C48" s="185" t="str">
        <f>CONCATENATE(B30," ",C30)</f>
        <v>63 Podlahy a podlahové konstrukce</v>
      </c>
      <c r="D48" s="186"/>
      <c r="E48" s="187"/>
      <c r="F48" s="188"/>
      <c r="G48" s="189">
        <f>SUM(G30:G47)</f>
        <v>0</v>
      </c>
      <c r="O48" s="170">
        <v>4</v>
      </c>
      <c r="BA48" s="190">
        <f>SUM(BA30:BA47)</f>
        <v>0</v>
      </c>
      <c r="BB48" s="190">
        <f>SUM(BB30:BB47)</f>
        <v>0</v>
      </c>
      <c r="BC48" s="190">
        <f>SUM(BC30:BC47)</f>
        <v>0</v>
      </c>
      <c r="BD48" s="190">
        <f>SUM(BD30:BD47)</f>
        <v>0</v>
      </c>
      <c r="BE48" s="190">
        <f>SUM(BE30:BE47)</f>
        <v>0</v>
      </c>
    </row>
    <row r="49" spans="1:104" x14ac:dyDescent="0.2">
      <c r="A49" s="163" t="s">
        <v>72</v>
      </c>
      <c r="B49" s="164" t="s">
        <v>129</v>
      </c>
      <c r="C49" s="165" t="s">
        <v>130</v>
      </c>
      <c r="D49" s="166"/>
      <c r="E49" s="167"/>
      <c r="F49" s="167"/>
      <c r="G49" s="168"/>
      <c r="H49" s="169"/>
      <c r="I49" s="169"/>
      <c r="O49" s="170">
        <v>1</v>
      </c>
    </row>
    <row r="50" spans="1:104" x14ac:dyDescent="0.2">
      <c r="A50" s="171">
        <v>7</v>
      </c>
      <c r="B50" s="172" t="s">
        <v>131</v>
      </c>
      <c r="C50" s="173" t="s">
        <v>132</v>
      </c>
      <c r="D50" s="174" t="s">
        <v>98</v>
      </c>
      <c r="E50" s="175">
        <v>31.844999999999999</v>
      </c>
      <c r="F50" s="175">
        <v>0</v>
      </c>
      <c r="G50" s="176">
        <f>E50*F50</f>
        <v>0</v>
      </c>
      <c r="O50" s="170">
        <v>2</v>
      </c>
      <c r="AA50" s="146">
        <v>1</v>
      </c>
      <c r="AB50" s="146">
        <v>1</v>
      </c>
      <c r="AC50" s="146">
        <v>1</v>
      </c>
      <c r="AZ50" s="146">
        <v>1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0">
        <v>1</v>
      </c>
      <c r="CB50" s="170">
        <v>1</v>
      </c>
      <c r="CZ50" s="146">
        <v>4.0000000000000003E-5</v>
      </c>
    </row>
    <row r="51" spans="1:104" x14ac:dyDescent="0.2">
      <c r="A51" s="177"/>
      <c r="B51" s="179"/>
      <c r="C51" s="225" t="s">
        <v>133</v>
      </c>
      <c r="D51" s="226"/>
      <c r="E51" s="180">
        <v>25.48</v>
      </c>
      <c r="F51" s="181"/>
      <c r="G51" s="182"/>
      <c r="M51" s="178" t="s">
        <v>133</v>
      </c>
      <c r="O51" s="170"/>
    </row>
    <row r="52" spans="1:104" x14ac:dyDescent="0.2">
      <c r="A52" s="177"/>
      <c r="B52" s="179"/>
      <c r="C52" s="225" t="s">
        <v>134</v>
      </c>
      <c r="D52" s="226"/>
      <c r="E52" s="180">
        <v>1.32</v>
      </c>
      <c r="F52" s="181"/>
      <c r="G52" s="182"/>
      <c r="M52" s="178" t="s">
        <v>134</v>
      </c>
      <c r="O52" s="170"/>
    </row>
    <row r="53" spans="1:104" x14ac:dyDescent="0.2">
      <c r="A53" s="177"/>
      <c r="B53" s="179"/>
      <c r="C53" s="225" t="s">
        <v>135</v>
      </c>
      <c r="D53" s="226"/>
      <c r="E53" s="180">
        <v>4.6399999999999997</v>
      </c>
      <c r="F53" s="181"/>
      <c r="G53" s="182"/>
      <c r="M53" s="178" t="s">
        <v>135</v>
      </c>
      <c r="O53" s="170"/>
    </row>
    <row r="54" spans="1:104" x14ac:dyDescent="0.2">
      <c r="A54" s="177"/>
      <c r="B54" s="179"/>
      <c r="C54" s="225" t="s">
        <v>136</v>
      </c>
      <c r="D54" s="226"/>
      <c r="E54" s="180">
        <v>0.40500000000000003</v>
      </c>
      <c r="F54" s="181"/>
      <c r="G54" s="182"/>
      <c r="M54" s="178" t="s">
        <v>136</v>
      </c>
      <c r="O54" s="170"/>
    </row>
    <row r="55" spans="1:104" x14ac:dyDescent="0.2">
      <c r="A55" s="183"/>
      <c r="B55" s="184" t="s">
        <v>73</v>
      </c>
      <c r="C55" s="185" t="str">
        <f>CONCATENATE(B49," ",C49)</f>
        <v>95 Dokončovací konstrukce na pozemních stavbách</v>
      </c>
      <c r="D55" s="186"/>
      <c r="E55" s="187"/>
      <c r="F55" s="188"/>
      <c r="G55" s="189">
        <f>SUM(G49:G54)</f>
        <v>0</v>
      </c>
      <c r="O55" s="170">
        <v>4</v>
      </c>
      <c r="BA55" s="190">
        <f>SUM(BA49:BA54)</f>
        <v>0</v>
      </c>
      <c r="BB55" s="190">
        <f>SUM(BB49:BB54)</f>
        <v>0</v>
      </c>
      <c r="BC55" s="190">
        <f>SUM(BC49:BC54)</f>
        <v>0</v>
      </c>
      <c r="BD55" s="190">
        <f>SUM(BD49:BD54)</f>
        <v>0</v>
      </c>
      <c r="BE55" s="190">
        <f>SUM(BE49:BE54)</f>
        <v>0</v>
      </c>
    </row>
    <row r="56" spans="1:104" x14ac:dyDescent="0.2">
      <c r="A56" s="163" t="s">
        <v>72</v>
      </c>
      <c r="B56" s="164" t="s">
        <v>137</v>
      </c>
      <c r="C56" s="165" t="s">
        <v>138</v>
      </c>
      <c r="D56" s="166"/>
      <c r="E56" s="167"/>
      <c r="F56" s="167"/>
      <c r="G56" s="168"/>
      <c r="H56" s="169"/>
      <c r="I56" s="169"/>
      <c r="O56" s="170">
        <v>1</v>
      </c>
    </row>
    <row r="57" spans="1:104" ht="22.5" x14ac:dyDescent="0.2">
      <c r="A57" s="171">
        <v>8</v>
      </c>
      <c r="B57" s="172" t="s">
        <v>139</v>
      </c>
      <c r="C57" s="173" t="s">
        <v>140</v>
      </c>
      <c r="D57" s="174" t="s">
        <v>108</v>
      </c>
      <c r="E57" s="175">
        <v>2.3931</v>
      </c>
      <c r="F57" s="175">
        <v>0</v>
      </c>
      <c r="G57" s="176">
        <f>E57*F57</f>
        <v>0</v>
      </c>
      <c r="O57" s="170">
        <v>2</v>
      </c>
      <c r="AA57" s="146">
        <v>1</v>
      </c>
      <c r="AB57" s="146">
        <v>1</v>
      </c>
      <c r="AC57" s="146">
        <v>1</v>
      </c>
      <c r="AZ57" s="146">
        <v>1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0">
        <v>1</v>
      </c>
      <c r="CB57" s="170">
        <v>1</v>
      </c>
      <c r="CZ57" s="146">
        <v>0</v>
      </c>
    </row>
    <row r="58" spans="1:104" x14ac:dyDescent="0.2">
      <c r="A58" s="177"/>
      <c r="B58" s="179"/>
      <c r="C58" s="225" t="s">
        <v>141</v>
      </c>
      <c r="D58" s="226"/>
      <c r="E58" s="180">
        <v>0</v>
      </c>
      <c r="F58" s="181"/>
      <c r="G58" s="182"/>
      <c r="M58" s="178" t="s">
        <v>141</v>
      </c>
      <c r="O58" s="170"/>
    </row>
    <row r="59" spans="1:104" x14ac:dyDescent="0.2">
      <c r="A59" s="177"/>
      <c r="B59" s="179"/>
      <c r="C59" s="225" t="s">
        <v>110</v>
      </c>
      <c r="D59" s="226"/>
      <c r="E59" s="180">
        <v>2.0384000000000002</v>
      </c>
      <c r="F59" s="181"/>
      <c r="G59" s="182"/>
      <c r="M59" s="178" t="s">
        <v>110</v>
      </c>
      <c r="O59" s="170"/>
    </row>
    <row r="60" spans="1:104" x14ac:dyDescent="0.2">
      <c r="A60" s="177"/>
      <c r="B60" s="179"/>
      <c r="C60" s="225" t="s">
        <v>111</v>
      </c>
      <c r="D60" s="226"/>
      <c r="E60" s="180">
        <v>0.1056</v>
      </c>
      <c r="F60" s="181"/>
      <c r="G60" s="182"/>
      <c r="M60" s="178" t="s">
        <v>111</v>
      </c>
      <c r="O60" s="170"/>
    </row>
    <row r="61" spans="1:104" x14ac:dyDescent="0.2">
      <c r="A61" s="177"/>
      <c r="B61" s="179"/>
      <c r="C61" s="225" t="s">
        <v>112</v>
      </c>
      <c r="D61" s="226"/>
      <c r="E61" s="180">
        <v>0.1075</v>
      </c>
      <c r="F61" s="181"/>
      <c r="G61" s="182"/>
      <c r="M61" s="178" t="s">
        <v>112</v>
      </c>
      <c r="O61" s="170"/>
    </row>
    <row r="62" spans="1:104" x14ac:dyDescent="0.2">
      <c r="A62" s="177"/>
      <c r="B62" s="179"/>
      <c r="C62" s="225" t="s">
        <v>113</v>
      </c>
      <c r="D62" s="226"/>
      <c r="E62" s="180">
        <v>0.10920000000000001</v>
      </c>
      <c r="F62" s="181"/>
      <c r="G62" s="182"/>
      <c r="M62" s="178" t="s">
        <v>113</v>
      </c>
      <c r="O62" s="170"/>
    </row>
    <row r="63" spans="1:104" x14ac:dyDescent="0.2">
      <c r="A63" s="177"/>
      <c r="B63" s="179"/>
      <c r="C63" s="225" t="s">
        <v>114</v>
      </c>
      <c r="D63" s="226"/>
      <c r="E63" s="180">
        <v>3.2399999999999998E-2</v>
      </c>
      <c r="F63" s="181"/>
      <c r="G63" s="182"/>
      <c r="M63" s="178" t="s">
        <v>114</v>
      </c>
      <c r="O63" s="170"/>
    </row>
    <row r="64" spans="1:104" ht="22.5" x14ac:dyDescent="0.2">
      <c r="A64" s="171">
        <v>9</v>
      </c>
      <c r="B64" s="172" t="s">
        <v>142</v>
      </c>
      <c r="C64" s="173" t="s">
        <v>143</v>
      </c>
      <c r="D64" s="174" t="s">
        <v>98</v>
      </c>
      <c r="E64" s="175">
        <v>29.914000000000001</v>
      </c>
      <c r="F64" s="175">
        <v>0</v>
      </c>
      <c r="G64" s="176">
        <f>E64*F64</f>
        <v>0</v>
      </c>
      <c r="O64" s="170">
        <v>2</v>
      </c>
      <c r="AA64" s="146">
        <v>1</v>
      </c>
      <c r="AB64" s="146">
        <v>1</v>
      </c>
      <c r="AC64" s="146">
        <v>1</v>
      </c>
      <c r="AZ64" s="146">
        <v>1</v>
      </c>
      <c r="BA64" s="146">
        <f>IF(AZ64=1,G64,0)</f>
        <v>0</v>
      </c>
      <c r="BB64" s="146">
        <f>IF(AZ64=2,G64,0)</f>
        <v>0</v>
      </c>
      <c r="BC64" s="146">
        <f>IF(AZ64=3,G64,0)</f>
        <v>0</v>
      </c>
      <c r="BD64" s="146">
        <f>IF(AZ64=4,G64,0)</f>
        <v>0</v>
      </c>
      <c r="BE64" s="146">
        <f>IF(AZ64=5,G64,0)</f>
        <v>0</v>
      </c>
      <c r="CA64" s="170">
        <v>1</v>
      </c>
      <c r="CB64" s="170">
        <v>1</v>
      </c>
      <c r="CZ64" s="146">
        <v>0</v>
      </c>
    </row>
    <row r="65" spans="1:104" x14ac:dyDescent="0.2">
      <c r="A65" s="177"/>
      <c r="B65" s="179"/>
      <c r="C65" s="225" t="s">
        <v>144</v>
      </c>
      <c r="D65" s="226"/>
      <c r="E65" s="180">
        <v>25.48</v>
      </c>
      <c r="F65" s="181"/>
      <c r="G65" s="182"/>
      <c r="M65" s="178" t="s">
        <v>144</v>
      </c>
      <c r="O65" s="170"/>
    </row>
    <row r="66" spans="1:104" x14ac:dyDescent="0.2">
      <c r="A66" s="177"/>
      <c r="B66" s="179"/>
      <c r="C66" s="225" t="s">
        <v>134</v>
      </c>
      <c r="D66" s="226"/>
      <c r="E66" s="180">
        <v>1.32</v>
      </c>
      <c r="F66" s="181"/>
      <c r="G66" s="182"/>
      <c r="M66" s="178" t="s">
        <v>134</v>
      </c>
      <c r="O66" s="170"/>
    </row>
    <row r="67" spans="1:104" x14ac:dyDescent="0.2">
      <c r="A67" s="177"/>
      <c r="B67" s="179"/>
      <c r="C67" s="225" t="s">
        <v>136</v>
      </c>
      <c r="D67" s="226"/>
      <c r="E67" s="180">
        <v>0.40500000000000003</v>
      </c>
      <c r="F67" s="181"/>
      <c r="G67" s="182"/>
      <c r="M67" s="178" t="s">
        <v>136</v>
      </c>
      <c r="O67" s="170"/>
    </row>
    <row r="68" spans="1:104" x14ac:dyDescent="0.2">
      <c r="A68" s="177"/>
      <c r="B68" s="179"/>
      <c r="C68" s="232" t="s">
        <v>94</v>
      </c>
      <c r="D68" s="226"/>
      <c r="E68" s="203">
        <v>27.205000000000002</v>
      </c>
      <c r="F68" s="181"/>
      <c r="G68" s="182"/>
      <c r="M68" s="178" t="s">
        <v>94</v>
      </c>
      <c r="O68" s="170"/>
    </row>
    <row r="69" spans="1:104" x14ac:dyDescent="0.2">
      <c r="A69" s="177"/>
      <c r="B69" s="179"/>
      <c r="C69" s="225" t="s">
        <v>145</v>
      </c>
      <c r="D69" s="226"/>
      <c r="E69" s="180">
        <v>1.3440000000000001</v>
      </c>
      <c r="F69" s="181"/>
      <c r="G69" s="182"/>
      <c r="M69" s="178" t="s">
        <v>145</v>
      </c>
      <c r="O69" s="170"/>
    </row>
    <row r="70" spans="1:104" x14ac:dyDescent="0.2">
      <c r="A70" s="177"/>
      <c r="B70" s="179"/>
      <c r="C70" s="225" t="s">
        <v>146</v>
      </c>
      <c r="D70" s="226"/>
      <c r="E70" s="180">
        <v>1.365</v>
      </c>
      <c r="F70" s="181"/>
      <c r="G70" s="182"/>
      <c r="M70" s="178" t="s">
        <v>146</v>
      </c>
      <c r="O70" s="170"/>
    </row>
    <row r="71" spans="1:104" x14ac:dyDescent="0.2">
      <c r="A71" s="171">
        <v>10</v>
      </c>
      <c r="B71" s="172" t="s">
        <v>147</v>
      </c>
      <c r="C71" s="173" t="s">
        <v>148</v>
      </c>
      <c r="D71" s="174" t="s">
        <v>98</v>
      </c>
      <c r="E71" s="175">
        <v>2.94</v>
      </c>
      <c r="F71" s="175">
        <v>0</v>
      </c>
      <c r="G71" s="176">
        <f>E71*F71</f>
        <v>0</v>
      </c>
      <c r="O71" s="170">
        <v>2</v>
      </c>
      <c r="AA71" s="146">
        <v>1</v>
      </c>
      <c r="AB71" s="146">
        <v>1</v>
      </c>
      <c r="AC71" s="146">
        <v>1</v>
      </c>
      <c r="AZ71" s="146">
        <v>1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0">
        <v>1</v>
      </c>
      <c r="CB71" s="170">
        <v>1</v>
      </c>
      <c r="CZ71" s="146">
        <v>0</v>
      </c>
    </row>
    <row r="72" spans="1:104" x14ac:dyDescent="0.2">
      <c r="A72" s="177"/>
      <c r="B72" s="179"/>
      <c r="C72" s="225" t="s">
        <v>149</v>
      </c>
      <c r="D72" s="226"/>
      <c r="E72" s="180">
        <v>0</v>
      </c>
      <c r="F72" s="181"/>
      <c r="G72" s="182"/>
      <c r="M72" s="178" t="s">
        <v>149</v>
      </c>
      <c r="O72" s="170"/>
    </row>
    <row r="73" spans="1:104" x14ac:dyDescent="0.2">
      <c r="A73" s="177"/>
      <c r="B73" s="179"/>
      <c r="C73" s="225" t="s">
        <v>99</v>
      </c>
      <c r="D73" s="226"/>
      <c r="E73" s="180">
        <v>1.24</v>
      </c>
      <c r="F73" s="181"/>
      <c r="G73" s="182"/>
      <c r="M73" s="178" t="s">
        <v>99</v>
      </c>
      <c r="O73" s="170"/>
    </row>
    <row r="74" spans="1:104" x14ac:dyDescent="0.2">
      <c r="A74" s="177"/>
      <c r="B74" s="179"/>
      <c r="C74" s="225" t="s">
        <v>100</v>
      </c>
      <c r="D74" s="226"/>
      <c r="E74" s="180">
        <v>1.39</v>
      </c>
      <c r="F74" s="181"/>
      <c r="G74" s="182"/>
      <c r="M74" s="178" t="s">
        <v>100</v>
      </c>
      <c r="O74" s="170"/>
    </row>
    <row r="75" spans="1:104" x14ac:dyDescent="0.2">
      <c r="A75" s="177"/>
      <c r="B75" s="179"/>
      <c r="C75" s="225" t="s">
        <v>101</v>
      </c>
      <c r="D75" s="226"/>
      <c r="E75" s="180">
        <v>-0.06</v>
      </c>
      <c r="F75" s="181"/>
      <c r="G75" s="182"/>
      <c r="M75" s="178" t="s">
        <v>101</v>
      </c>
      <c r="O75" s="170"/>
    </row>
    <row r="76" spans="1:104" x14ac:dyDescent="0.2">
      <c r="A76" s="177"/>
      <c r="B76" s="179"/>
      <c r="C76" s="225" t="s">
        <v>102</v>
      </c>
      <c r="D76" s="226"/>
      <c r="E76" s="180">
        <v>-0.24</v>
      </c>
      <c r="F76" s="181"/>
      <c r="G76" s="182"/>
      <c r="M76" s="178" t="s">
        <v>102</v>
      </c>
      <c r="O76" s="170"/>
    </row>
    <row r="77" spans="1:104" x14ac:dyDescent="0.2">
      <c r="A77" s="177"/>
      <c r="B77" s="179"/>
      <c r="C77" s="232" t="s">
        <v>94</v>
      </c>
      <c r="D77" s="226"/>
      <c r="E77" s="203">
        <v>2.33</v>
      </c>
      <c r="F77" s="181"/>
      <c r="G77" s="182"/>
      <c r="M77" s="178" t="s">
        <v>94</v>
      </c>
      <c r="O77" s="170"/>
    </row>
    <row r="78" spans="1:104" x14ac:dyDescent="0.2">
      <c r="A78" s="177"/>
      <c r="B78" s="179"/>
      <c r="C78" s="225" t="s">
        <v>150</v>
      </c>
      <c r="D78" s="226"/>
      <c r="E78" s="180">
        <v>0.61</v>
      </c>
      <c r="F78" s="181"/>
      <c r="G78" s="182"/>
      <c r="M78" s="178" t="s">
        <v>150</v>
      </c>
      <c r="O78" s="170"/>
    </row>
    <row r="79" spans="1:104" x14ac:dyDescent="0.2">
      <c r="A79" s="177"/>
      <c r="B79" s="179"/>
      <c r="C79" s="232" t="s">
        <v>94</v>
      </c>
      <c r="D79" s="226"/>
      <c r="E79" s="203">
        <v>0.61</v>
      </c>
      <c r="F79" s="181"/>
      <c r="G79" s="182"/>
      <c r="M79" s="178" t="s">
        <v>94</v>
      </c>
      <c r="O79" s="170"/>
    </row>
    <row r="80" spans="1:104" x14ac:dyDescent="0.2">
      <c r="A80" s="183"/>
      <c r="B80" s="184" t="s">
        <v>73</v>
      </c>
      <c r="C80" s="185" t="str">
        <f>CONCATENATE(B56," ",C56)</f>
        <v>96 Bourání konstrukcí</v>
      </c>
      <c r="D80" s="186"/>
      <c r="E80" s="187"/>
      <c r="F80" s="188"/>
      <c r="G80" s="189">
        <f>SUM(G56:G79)</f>
        <v>0</v>
      </c>
      <c r="O80" s="170">
        <v>4</v>
      </c>
      <c r="BA80" s="190">
        <f>SUM(BA56:BA79)</f>
        <v>0</v>
      </c>
      <c r="BB80" s="190">
        <f>SUM(BB56:BB79)</f>
        <v>0</v>
      </c>
      <c r="BC80" s="190">
        <f>SUM(BC56:BC79)</f>
        <v>0</v>
      </c>
      <c r="BD80" s="190">
        <f>SUM(BD56:BD79)</f>
        <v>0</v>
      </c>
      <c r="BE80" s="190">
        <f>SUM(BE56:BE79)</f>
        <v>0</v>
      </c>
    </row>
    <row r="81" spans="1:104" x14ac:dyDescent="0.2">
      <c r="A81" s="163" t="s">
        <v>72</v>
      </c>
      <c r="B81" s="164" t="s">
        <v>151</v>
      </c>
      <c r="C81" s="165" t="s">
        <v>152</v>
      </c>
      <c r="D81" s="166"/>
      <c r="E81" s="167"/>
      <c r="F81" s="167"/>
      <c r="G81" s="168"/>
      <c r="H81" s="169"/>
      <c r="I81" s="169"/>
      <c r="O81" s="170">
        <v>1</v>
      </c>
    </row>
    <row r="82" spans="1:104" x14ac:dyDescent="0.2">
      <c r="A82" s="171">
        <v>11</v>
      </c>
      <c r="B82" s="172" t="s">
        <v>153</v>
      </c>
      <c r="C82" s="173" t="s">
        <v>154</v>
      </c>
      <c r="D82" s="174" t="s">
        <v>98</v>
      </c>
      <c r="E82" s="175">
        <v>2.33</v>
      </c>
      <c r="F82" s="175">
        <v>0</v>
      </c>
      <c r="G82" s="176">
        <f>E82*F82</f>
        <v>0</v>
      </c>
      <c r="O82" s="170">
        <v>2</v>
      </c>
      <c r="AA82" s="146">
        <v>1</v>
      </c>
      <c r="AB82" s="146">
        <v>1</v>
      </c>
      <c r="AC82" s="146">
        <v>1</v>
      </c>
      <c r="AZ82" s="146">
        <v>1</v>
      </c>
      <c r="BA82" s="146">
        <f>IF(AZ82=1,G82,0)</f>
        <v>0</v>
      </c>
      <c r="BB82" s="146">
        <f>IF(AZ82=2,G82,0)</f>
        <v>0</v>
      </c>
      <c r="BC82" s="146">
        <f>IF(AZ82=3,G82,0)</f>
        <v>0</v>
      </c>
      <c r="BD82" s="146">
        <f>IF(AZ82=4,G82,0)</f>
        <v>0</v>
      </c>
      <c r="BE82" s="146">
        <f>IF(AZ82=5,G82,0)</f>
        <v>0</v>
      </c>
      <c r="CA82" s="170">
        <v>1</v>
      </c>
      <c r="CB82" s="170">
        <v>1</v>
      </c>
      <c r="CZ82" s="146">
        <v>0</v>
      </c>
    </row>
    <row r="83" spans="1:104" x14ac:dyDescent="0.2">
      <c r="A83" s="177"/>
      <c r="B83" s="179"/>
      <c r="C83" s="225" t="s">
        <v>149</v>
      </c>
      <c r="D83" s="226"/>
      <c r="E83" s="180">
        <v>0</v>
      </c>
      <c r="F83" s="181"/>
      <c r="G83" s="182"/>
      <c r="M83" s="178" t="s">
        <v>149</v>
      </c>
      <c r="O83" s="170"/>
    </row>
    <row r="84" spans="1:104" x14ac:dyDescent="0.2">
      <c r="A84" s="177"/>
      <c r="B84" s="179"/>
      <c r="C84" s="225" t="s">
        <v>99</v>
      </c>
      <c r="D84" s="226"/>
      <c r="E84" s="180">
        <v>1.24</v>
      </c>
      <c r="F84" s="181"/>
      <c r="G84" s="182"/>
      <c r="M84" s="178" t="s">
        <v>99</v>
      </c>
      <c r="O84" s="170"/>
    </row>
    <row r="85" spans="1:104" x14ac:dyDescent="0.2">
      <c r="A85" s="177"/>
      <c r="B85" s="179"/>
      <c r="C85" s="225" t="s">
        <v>100</v>
      </c>
      <c r="D85" s="226"/>
      <c r="E85" s="180">
        <v>1.39</v>
      </c>
      <c r="F85" s="181"/>
      <c r="G85" s="182"/>
      <c r="M85" s="178" t="s">
        <v>100</v>
      </c>
      <c r="O85" s="170"/>
    </row>
    <row r="86" spans="1:104" x14ac:dyDescent="0.2">
      <c r="A86" s="177"/>
      <c r="B86" s="179"/>
      <c r="C86" s="225" t="s">
        <v>101</v>
      </c>
      <c r="D86" s="226"/>
      <c r="E86" s="180">
        <v>-0.06</v>
      </c>
      <c r="F86" s="181"/>
      <c r="G86" s="182"/>
      <c r="M86" s="178" t="s">
        <v>101</v>
      </c>
      <c r="O86" s="170"/>
    </row>
    <row r="87" spans="1:104" x14ac:dyDescent="0.2">
      <c r="A87" s="177"/>
      <c r="B87" s="179"/>
      <c r="C87" s="225" t="s">
        <v>102</v>
      </c>
      <c r="D87" s="226"/>
      <c r="E87" s="180">
        <v>-0.24</v>
      </c>
      <c r="F87" s="181"/>
      <c r="G87" s="182"/>
      <c r="M87" s="178" t="s">
        <v>102</v>
      </c>
      <c r="O87" s="170"/>
    </row>
    <row r="88" spans="1:104" x14ac:dyDescent="0.2">
      <c r="A88" s="177"/>
      <c r="B88" s="179"/>
      <c r="C88" s="232" t="s">
        <v>94</v>
      </c>
      <c r="D88" s="226"/>
      <c r="E88" s="203">
        <v>2.33</v>
      </c>
      <c r="F88" s="181"/>
      <c r="G88" s="182"/>
      <c r="M88" s="178" t="s">
        <v>94</v>
      </c>
      <c r="O88" s="170"/>
    </row>
    <row r="89" spans="1:104" x14ac:dyDescent="0.2">
      <c r="A89" s="183"/>
      <c r="B89" s="184" t="s">
        <v>73</v>
      </c>
      <c r="C89" s="185" t="str">
        <f>CONCATENATE(B81," ",C81)</f>
        <v>97 Prorážení otvorů</v>
      </c>
      <c r="D89" s="186"/>
      <c r="E89" s="187"/>
      <c r="F89" s="188"/>
      <c r="G89" s="189">
        <f>SUM(G81:G88)</f>
        <v>0</v>
      </c>
      <c r="O89" s="170">
        <v>4</v>
      </c>
      <c r="BA89" s="190">
        <f>SUM(BA81:BA88)</f>
        <v>0</v>
      </c>
      <c r="BB89" s="190">
        <f>SUM(BB81:BB88)</f>
        <v>0</v>
      </c>
      <c r="BC89" s="190">
        <f>SUM(BC81:BC88)</f>
        <v>0</v>
      </c>
      <c r="BD89" s="190">
        <f>SUM(BD81:BD88)</f>
        <v>0</v>
      </c>
      <c r="BE89" s="190">
        <f>SUM(BE81:BE88)</f>
        <v>0</v>
      </c>
    </row>
    <row r="90" spans="1:104" x14ac:dyDescent="0.2">
      <c r="A90" s="163" t="s">
        <v>72</v>
      </c>
      <c r="B90" s="164" t="s">
        <v>155</v>
      </c>
      <c r="C90" s="165" t="s">
        <v>156</v>
      </c>
      <c r="D90" s="166"/>
      <c r="E90" s="167"/>
      <c r="F90" s="167"/>
      <c r="G90" s="168"/>
      <c r="H90" s="169"/>
      <c r="I90" s="169"/>
      <c r="O90" s="170">
        <v>1</v>
      </c>
    </row>
    <row r="91" spans="1:104" x14ac:dyDescent="0.2">
      <c r="A91" s="171">
        <v>12</v>
      </c>
      <c r="B91" s="172" t="s">
        <v>157</v>
      </c>
      <c r="C91" s="173" t="s">
        <v>158</v>
      </c>
      <c r="D91" s="174" t="s">
        <v>119</v>
      </c>
      <c r="E91" s="175">
        <v>7.833592425</v>
      </c>
      <c r="F91" s="175">
        <v>0</v>
      </c>
      <c r="G91" s="176">
        <f>E91*F91</f>
        <v>0</v>
      </c>
      <c r="O91" s="170">
        <v>2</v>
      </c>
      <c r="AA91" s="146">
        <v>7</v>
      </c>
      <c r="AB91" s="146">
        <v>1</v>
      </c>
      <c r="AC91" s="146">
        <v>2</v>
      </c>
      <c r="AZ91" s="146">
        <v>1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0">
        <v>7</v>
      </c>
      <c r="CB91" s="170">
        <v>1</v>
      </c>
      <c r="CZ91" s="146">
        <v>0</v>
      </c>
    </row>
    <row r="92" spans="1:104" x14ac:dyDescent="0.2">
      <c r="A92" s="183"/>
      <c r="B92" s="184" t="s">
        <v>73</v>
      </c>
      <c r="C92" s="185" t="str">
        <f>CONCATENATE(B90," ",C90)</f>
        <v>99 Staveništní přesun hmot</v>
      </c>
      <c r="D92" s="186"/>
      <c r="E92" s="187"/>
      <c r="F92" s="188"/>
      <c r="G92" s="189">
        <f>SUM(G90:G91)</f>
        <v>0</v>
      </c>
      <c r="O92" s="170">
        <v>4</v>
      </c>
      <c r="BA92" s="190">
        <f>SUM(BA90:BA91)</f>
        <v>0</v>
      </c>
      <c r="BB92" s="190">
        <f>SUM(BB90:BB91)</f>
        <v>0</v>
      </c>
      <c r="BC92" s="190">
        <f>SUM(BC90:BC91)</f>
        <v>0</v>
      </c>
      <c r="BD92" s="190">
        <f>SUM(BD90:BD91)</f>
        <v>0</v>
      </c>
      <c r="BE92" s="190">
        <f>SUM(BE90:BE91)</f>
        <v>0</v>
      </c>
    </row>
    <row r="93" spans="1:104" x14ac:dyDescent="0.2">
      <c r="A93" s="163" t="s">
        <v>72</v>
      </c>
      <c r="B93" s="164" t="s">
        <v>159</v>
      </c>
      <c r="C93" s="165" t="s">
        <v>160</v>
      </c>
      <c r="D93" s="166"/>
      <c r="E93" s="167"/>
      <c r="F93" s="167"/>
      <c r="G93" s="168"/>
      <c r="H93" s="169"/>
      <c r="I93" s="169"/>
      <c r="O93" s="170">
        <v>1</v>
      </c>
    </row>
    <row r="94" spans="1:104" ht="22.5" x14ac:dyDescent="0.2">
      <c r="A94" s="171">
        <v>13</v>
      </c>
      <c r="B94" s="172" t="s">
        <v>161</v>
      </c>
      <c r="C94" s="173" t="s">
        <v>162</v>
      </c>
      <c r="D94" s="174" t="s">
        <v>98</v>
      </c>
      <c r="E94" s="175">
        <v>29.914000000000001</v>
      </c>
      <c r="F94" s="175">
        <v>0</v>
      </c>
      <c r="G94" s="176">
        <f>E94*F94</f>
        <v>0</v>
      </c>
      <c r="O94" s="170">
        <v>2</v>
      </c>
      <c r="AA94" s="146">
        <v>1</v>
      </c>
      <c r="AB94" s="146">
        <v>7</v>
      </c>
      <c r="AC94" s="146">
        <v>7</v>
      </c>
      <c r="AZ94" s="146">
        <v>2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0">
        <v>1</v>
      </c>
      <c r="CB94" s="170">
        <v>7</v>
      </c>
      <c r="CZ94" s="146">
        <v>2.1000000000000001E-4</v>
      </c>
    </row>
    <row r="95" spans="1:104" x14ac:dyDescent="0.2">
      <c r="A95" s="177"/>
      <c r="B95" s="179"/>
      <c r="C95" s="225" t="s">
        <v>163</v>
      </c>
      <c r="D95" s="226"/>
      <c r="E95" s="180">
        <v>29.914000000000001</v>
      </c>
      <c r="F95" s="181"/>
      <c r="G95" s="182"/>
      <c r="M95" s="204">
        <v>29914</v>
      </c>
      <c r="O95" s="170"/>
    </row>
    <row r="96" spans="1:104" x14ac:dyDescent="0.2">
      <c r="A96" s="171">
        <v>14</v>
      </c>
      <c r="B96" s="172" t="s">
        <v>164</v>
      </c>
      <c r="C96" s="173" t="s">
        <v>165</v>
      </c>
      <c r="D96" s="174" t="s">
        <v>86</v>
      </c>
      <c r="E96" s="175">
        <v>40.9</v>
      </c>
      <c r="F96" s="175">
        <v>0</v>
      </c>
      <c r="G96" s="176">
        <f>E96*F96</f>
        <v>0</v>
      </c>
      <c r="O96" s="170">
        <v>2</v>
      </c>
      <c r="AA96" s="146">
        <v>1</v>
      </c>
      <c r="AB96" s="146">
        <v>7</v>
      </c>
      <c r="AC96" s="146">
        <v>7</v>
      </c>
      <c r="AZ96" s="146">
        <v>2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0">
        <v>1</v>
      </c>
      <c r="CB96" s="170">
        <v>7</v>
      </c>
      <c r="CZ96" s="146">
        <v>3.2000000000000003E-4</v>
      </c>
    </row>
    <row r="97" spans="1:104" x14ac:dyDescent="0.2">
      <c r="A97" s="171">
        <v>15</v>
      </c>
      <c r="B97" s="172" t="s">
        <v>166</v>
      </c>
      <c r="C97" s="173" t="s">
        <v>167</v>
      </c>
      <c r="D97" s="174" t="s">
        <v>98</v>
      </c>
      <c r="E97" s="175">
        <v>29.914000000000001</v>
      </c>
      <c r="F97" s="175">
        <v>0</v>
      </c>
      <c r="G97" s="176">
        <f>E97*F97</f>
        <v>0</v>
      </c>
      <c r="O97" s="170">
        <v>2</v>
      </c>
      <c r="AA97" s="146">
        <v>1</v>
      </c>
      <c r="AB97" s="146">
        <v>7</v>
      </c>
      <c r="AC97" s="146">
        <v>7</v>
      </c>
      <c r="AZ97" s="146">
        <v>2</v>
      </c>
      <c r="BA97" s="146">
        <f>IF(AZ97=1,G97,0)</f>
        <v>0</v>
      </c>
      <c r="BB97" s="146">
        <f>IF(AZ97=2,G97,0)</f>
        <v>0</v>
      </c>
      <c r="BC97" s="146">
        <f>IF(AZ97=3,G97,0)</f>
        <v>0</v>
      </c>
      <c r="BD97" s="146">
        <f>IF(AZ97=4,G97,0)</f>
        <v>0</v>
      </c>
      <c r="BE97" s="146">
        <f>IF(AZ97=5,G97,0)</f>
        <v>0</v>
      </c>
      <c r="CA97" s="170">
        <v>1</v>
      </c>
      <c r="CB97" s="170">
        <v>7</v>
      </c>
      <c r="CZ97" s="146">
        <v>4.7499999999999999E-3</v>
      </c>
    </row>
    <row r="98" spans="1:104" x14ac:dyDescent="0.2">
      <c r="A98" s="177"/>
      <c r="B98" s="179"/>
      <c r="C98" s="225" t="s">
        <v>89</v>
      </c>
      <c r="D98" s="226"/>
      <c r="E98" s="180">
        <v>0</v>
      </c>
      <c r="F98" s="181"/>
      <c r="G98" s="182"/>
      <c r="M98" s="178">
        <v>0</v>
      </c>
      <c r="O98" s="170"/>
    </row>
    <row r="99" spans="1:104" x14ac:dyDescent="0.2">
      <c r="A99" s="177"/>
      <c r="B99" s="179"/>
      <c r="C99" s="225" t="s">
        <v>144</v>
      </c>
      <c r="D99" s="226"/>
      <c r="E99" s="180">
        <v>25.48</v>
      </c>
      <c r="F99" s="181"/>
      <c r="G99" s="182"/>
      <c r="M99" s="178" t="s">
        <v>144</v>
      </c>
      <c r="O99" s="170"/>
    </row>
    <row r="100" spans="1:104" x14ac:dyDescent="0.2">
      <c r="A100" s="177"/>
      <c r="B100" s="179"/>
      <c r="C100" s="225" t="s">
        <v>134</v>
      </c>
      <c r="D100" s="226"/>
      <c r="E100" s="180">
        <v>1.32</v>
      </c>
      <c r="F100" s="181"/>
      <c r="G100" s="182"/>
      <c r="M100" s="178" t="s">
        <v>134</v>
      </c>
      <c r="O100" s="170"/>
    </row>
    <row r="101" spans="1:104" x14ac:dyDescent="0.2">
      <c r="A101" s="177"/>
      <c r="B101" s="179"/>
      <c r="C101" s="225" t="s">
        <v>136</v>
      </c>
      <c r="D101" s="226"/>
      <c r="E101" s="180">
        <v>0.40500000000000003</v>
      </c>
      <c r="F101" s="181"/>
      <c r="G101" s="182"/>
      <c r="M101" s="178" t="s">
        <v>136</v>
      </c>
      <c r="O101" s="170"/>
    </row>
    <row r="102" spans="1:104" x14ac:dyDescent="0.2">
      <c r="A102" s="177"/>
      <c r="B102" s="179"/>
      <c r="C102" s="232" t="s">
        <v>94</v>
      </c>
      <c r="D102" s="226"/>
      <c r="E102" s="203">
        <v>27.205000000000002</v>
      </c>
      <c r="F102" s="181"/>
      <c r="G102" s="182"/>
      <c r="M102" s="178" t="s">
        <v>94</v>
      </c>
      <c r="O102" s="170"/>
    </row>
    <row r="103" spans="1:104" x14ac:dyDescent="0.2">
      <c r="A103" s="177"/>
      <c r="B103" s="179"/>
      <c r="C103" s="225" t="s">
        <v>145</v>
      </c>
      <c r="D103" s="226"/>
      <c r="E103" s="180">
        <v>1.3440000000000001</v>
      </c>
      <c r="F103" s="181"/>
      <c r="G103" s="182"/>
      <c r="M103" s="178" t="s">
        <v>145</v>
      </c>
      <c r="O103" s="170"/>
    </row>
    <row r="104" spans="1:104" x14ac:dyDescent="0.2">
      <c r="A104" s="177"/>
      <c r="B104" s="179"/>
      <c r="C104" s="225" t="s">
        <v>146</v>
      </c>
      <c r="D104" s="226"/>
      <c r="E104" s="180">
        <v>1.365</v>
      </c>
      <c r="F104" s="181"/>
      <c r="G104" s="182"/>
      <c r="M104" s="178" t="s">
        <v>146</v>
      </c>
      <c r="O104" s="170"/>
    </row>
    <row r="105" spans="1:104" x14ac:dyDescent="0.2">
      <c r="A105" s="171">
        <v>16</v>
      </c>
      <c r="B105" s="172" t="s">
        <v>168</v>
      </c>
      <c r="C105" s="173" t="s">
        <v>169</v>
      </c>
      <c r="D105" s="174" t="s">
        <v>86</v>
      </c>
      <c r="E105" s="175">
        <v>40.9</v>
      </c>
      <c r="F105" s="175">
        <v>0</v>
      </c>
      <c r="G105" s="176">
        <f>E105*F105</f>
        <v>0</v>
      </c>
      <c r="O105" s="170">
        <v>2</v>
      </c>
      <c r="AA105" s="146">
        <v>1</v>
      </c>
      <c r="AB105" s="146">
        <v>7</v>
      </c>
      <c r="AC105" s="146">
        <v>7</v>
      </c>
      <c r="AZ105" s="146">
        <v>2</v>
      </c>
      <c r="BA105" s="146">
        <f>IF(AZ105=1,G105,0)</f>
        <v>0</v>
      </c>
      <c r="BB105" s="146">
        <f>IF(AZ105=2,G105,0)</f>
        <v>0</v>
      </c>
      <c r="BC105" s="146">
        <f>IF(AZ105=3,G105,0)</f>
        <v>0</v>
      </c>
      <c r="BD105" s="146">
        <f>IF(AZ105=4,G105,0)</f>
        <v>0</v>
      </c>
      <c r="BE105" s="146">
        <f>IF(AZ105=5,G105,0)</f>
        <v>0</v>
      </c>
      <c r="CA105" s="170">
        <v>1</v>
      </c>
      <c r="CB105" s="170">
        <v>7</v>
      </c>
      <c r="CZ105" s="146">
        <v>4.0000000000000003E-5</v>
      </c>
    </row>
    <row r="106" spans="1:104" x14ac:dyDescent="0.2">
      <c r="A106" s="171">
        <v>17</v>
      </c>
      <c r="B106" s="172" t="s">
        <v>170</v>
      </c>
      <c r="C106" s="173" t="s">
        <v>171</v>
      </c>
      <c r="D106" s="174" t="s">
        <v>98</v>
      </c>
      <c r="E106" s="175">
        <v>2.7090000000000001</v>
      </c>
      <c r="F106" s="175">
        <v>0</v>
      </c>
      <c r="G106" s="176">
        <f>E106*F106</f>
        <v>0</v>
      </c>
      <c r="O106" s="170">
        <v>2</v>
      </c>
      <c r="AA106" s="146">
        <v>1</v>
      </c>
      <c r="AB106" s="146">
        <v>7</v>
      </c>
      <c r="AC106" s="146">
        <v>7</v>
      </c>
      <c r="AZ106" s="146">
        <v>2</v>
      </c>
      <c r="BA106" s="146">
        <f>IF(AZ106=1,G106,0)</f>
        <v>0</v>
      </c>
      <c r="BB106" s="146">
        <f>IF(AZ106=2,G106,0)</f>
        <v>0</v>
      </c>
      <c r="BC106" s="146">
        <f>IF(AZ106=3,G106,0)</f>
        <v>0</v>
      </c>
      <c r="BD106" s="146">
        <f>IF(AZ106=4,G106,0)</f>
        <v>0</v>
      </c>
      <c r="BE106" s="146">
        <f>IF(AZ106=5,G106,0)</f>
        <v>0</v>
      </c>
      <c r="CA106" s="170">
        <v>1</v>
      </c>
      <c r="CB106" s="170">
        <v>7</v>
      </c>
      <c r="CZ106" s="146">
        <v>0</v>
      </c>
    </row>
    <row r="107" spans="1:104" x14ac:dyDescent="0.2">
      <c r="A107" s="177"/>
      <c r="B107" s="179"/>
      <c r="C107" s="225" t="s">
        <v>172</v>
      </c>
      <c r="D107" s="226"/>
      <c r="E107" s="180">
        <v>1.3440000000000001</v>
      </c>
      <c r="F107" s="181"/>
      <c r="G107" s="182"/>
      <c r="M107" s="178" t="s">
        <v>172</v>
      </c>
      <c r="O107" s="170"/>
    </row>
    <row r="108" spans="1:104" x14ac:dyDescent="0.2">
      <c r="A108" s="177"/>
      <c r="B108" s="179"/>
      <c r="C108" s="225" t="s">
        <v>173</v>
      </c>
      <c r="D108" s="226"/>
      <c r="E108" s="180">
        <v>1.365</v>
      </c>
      <c r="F108" s="181"/>
      <c r="G108" s="182"/>
      <c r="M108" s="178" t="s">
        <v>173</v>
      </c>
      <c r="O108" s="170"/>
    </row>
    <row r="109" spans="1:104" x14ac:dyDescent="0.2">
      <c r="A109" s="171">
        <v>18</v>
      </c>
      <c r="B109" s="172" t="s">
        <v>174</v>
      </c>
      <c r="C109" s="173" t="s">
        <v>175</v>
      </c>
      <c r="D109" s="174" t="s">
        <v>98</v>
      </c>
      <c r="E109" s="175">
        <v>31.409700000000001</v>
      </c>
      <c r="F109" s="175">
        <v>0</v>
      </c>
      <c r="G109" s="176">
        <f>E109*F109</f>
        <v>0</v>
      </c>
      <c r="O109" s="170">
        <v>2</v>
      </c>
      <c r="AA109" s="146">
        <v>3</v>
      </c>
      <c r="AB109" s="146">
        <v>7</v>
      </c>
      <c r="AC109" s="146">
        <v>597623142</v>
      </c>
      <c r="AZ109" s="146">
        <v>2</v>
      </c>
      <c r="BA109" s="146">
        <f>IF(AZ109=1,G109,0)</f>
        <v>0</v>
      </c>
      <c r="BB109" s="146">
        <f>IF(AZ109=2,G109,0)</f>
        <v>0</v>
      </c>
      <c r="BC109" s="146">
        <f>IF(AZ109=3,G109,0)</f>
        <v>0</v>
      </c>
      <c r="BD109" s="146">
        <f>IF(AZ109=4,G109,0)</f>
        <v>0</v>
      </c>
      <c r="BE109" s="146">
        <f>IF(AZ109=5,G109,0)</f>
        <v>0</v>
      </c>
      <c r="CA109" s="170">
        <v>3</v>
      </c>
      <c r="CB109" s="170">
        <v>7</v>
      </c>
      <c r="CZ109" s="146">
        <v>1.7999999999999999E-2</v>
      </c>
    </row>
    <row r="110" spans="1:104" x14ac:dyDescent="0.2">
      <c r="A110" s="177"/>
      <c r="B110" s="179"/>
      <c r="C110" s="225" t="s">
        <v>176</v>
      </c>
      <c r="D110" s="226"/>
      <c r="E110" s="180">
        <v>31.409700000000001</v>
      </c>
      <c r="F110" s="181"/>
      <c r="G110" s="182"/>
      <c r="M110" s="178" t="s">
        <v>176</v>
      </c>
      <c r="O110" s="170"/>
    </row>
    <row r="111" spans="1:104" x14ac:dyDescent="0.2">
      <c r="A111" s="171">
        <v>19</v>
      </c>
      <c r="B111" s="172" t="s">
        <v>177</v>
      </c>
      <c r="C111" s="173" t="s">
        <v>178</v>
      </c>
      <c r="D111" s="174" t="s">
        <v>179</v>
      </c>
      <c r="E111" s="175">
        <v>145</v>
      </c>
      <c r="F111" s="175">
        <v>0</v>
      </c>
      <c r="G111" s="176">
        <f>E111*F111</f>
        <v>0</v>
      </c>
      <c r="O111" s="170">
        <v>2</v>
      </c>
      <c r="AA111" s="146">
        <v>3</v>
      </c>
      <c r="AB111" s="146">
        <v>7</v>
      </c>
      <c r="AC111" s="146">
        <v>597642410</v>
      </c>
      <c r="AZ111" s="146">
        <v>2</v>
      </c>
      <c r="BA111" s="146">
        <f>IF(AZ111=1,G111,0)</f>
        <v>0</v>
      </c>
      <c r="BB111" s="146">
        <f>IF(AZ111=2,G111,0)</f>
        <v>0</v>
      </c>
      <c r="BC111" s="146">
        <f>IF(AZ111=3,G111,0)</f>
        <v>0</v>
      </c>
      <c r="BD111" s="146">
        <f>IF(AZ111=4,G111,0)</f>
        <v>0</v>
      </c>
      <c r="BE111" s="146">
        <f>IF(AZ111=5,G111,0)</f>
        <v>0</v>
      </c>
      <c r="CA111" s="170">
        <v>3</v>
      </c>
      <c r="CB111" s="170">
        <v>7</v>
      </c>
      <c r="CZ111" s="146">
        <v>4.4999999999999999E-4</v>
      </c>
    </row>
    <row r="112" spans="1:104" x14ac:dyDescent="0.2">
      <c r="A112" s="177"/>
      <c r="B112" s="179"/>
      <c r="C112" s="225" t="s">
        <v>180</v>
      </c>
      <c r="D112" s="226"/>
      <c r="E112" s="180">
        <v>145</v>
      </c>
      <c r="F112" s="181"/>
      <c r="G112" s="182"/>
      <c r="M112" s="178" t="s">
        <v>180</v>
      </c>
      <c r="O112" s="170"/>
    </row>
    <row r="113" spans="1:104" x14ac:dyDescent="0.2">
      <c r="A113" s="171">
        <v>20</v>
      </c>
      <c r="B113" s="172" t="s">
        <v>181</v>
      </c>
      <c r="C113" s="173" t="s">
        <v>182</v>
      </c>
      <c r="D113" s="174" t="s">
        <v>61</v>
      </c>
      <c r="E113" s="175"/>
      <c r="F113" s="175">
        <v>0</v>
      </c>
      <c r="G113" s="176">
        <f>E113*F113</f>
        <v>0</v>
      </c>
      <c r="O113" s="170">
        <v>2</v>
      </c>
      <c r="AA113" s="146">
        <v>7</v>
      </c>
      <c r="AB113" s="146">
        <v>1002</v>
      </c>
      <c r="AC113" s="146">
        <v>5</v>
      </c>
      <c r="AZ113" s="146">
        <v>2</v>
      </c>
      <c r="BA113" s="146">
        <f>IF(AZ113=1,G113,0)</f>
        <v>0</v>
      </c>
      <c r="BB113" s="146">
        <f>IF(AZ113=2,G113,0)</f>
        <v>0</v>
      </c>
      <c r="BC113" s="146">
        <f>IF(AZ113=3,G113,0)</f>
        <v>0</v>
      </c>
      <c r="BD113" s="146">
        <f>IF(AZ113=4,G113,0)</f>
        <v>0</v>
      </c>
      <c r="BE113" s="146">
        <f>IF(AZ113=5,G113,0)</f>
        <v>0</v>
      </c>
      <c r="CA113" s="170">
        <v>7</v>
      </c>
      <c r="CB113" s="170">
        <v>1002</v>
      </c>
      <c r="CZ113" s="146">
        <v>0</v>
      </c>
    </row>
    <row r="114" spans="1:104" x14ac:dyDescent="0.2">
      <c r="A114" s="183"/>
      <c r="B114" s="184" t="s">
        <v>73</v>
      </c>
      <c r="C114" s="185" t="str">
        <f>CONCATENATE(B93," ",C93)</f>
        <v>771 Podlahy z dlaždic a obklady</v>
      </c>
      <c r="D114" s="186"/>
      <c r="E114" s="187"/>
      <c r="F114" s="188"/>
      <c r="G114" s="189">
        <f>SUM(G93:G113)</f>
        <v>0</v>
      </c>
      <c r="O114" s="170">
        <v>4</v>
      </c>
      <c r="BA114" s="190">
        <f>SUM(BA93:BA113)</f>
        <v>0</v>
      </c>
      <c r="BB114" s="190">
        <f>SUM(BB93:BB113)</f>
        <v>0</v>
      </c>
      <c r="BC114" s="190">
        <f>SUM(BC93:BC113)</f>
        <v>0</v>
      </c>
      <c r="BD114" s="190">
        <f>SUM(BD93:BD113)</f>
        <v>0</v>
      </c>
      <c r="BE114" s="190">
        <f>SUM(BE93:BE113)</f>
        <v>0</v>
      </c>
    </row>
    <row r="115" spans="1:104" x14ac:dyDescent="0.2">
      <c r="A115" s="163" t="s">
        <v>72</v>
      </c>
      <c r="B115" s="164" t="s">
        <v>183</v>
      </c>
      <c r="C115" s="165" t="s">
        <v>184</v>
      </c>
      <c r="D115" s="166"/>
      <c r="E115" s="167"/>
      <c r="F115" s="167"/>
      <c r="G115" s="168"/>
      <c r="H115" s="169"/>
      <c r="I115" s="169"/>
      <c r="O115" s="170">
        <v>1</v>
      </c>
    </row>
    <row r="116" spans="1:104" x14ac:dyDescent="0.2">
      <c r="A116" s="171">
        <v>21</v>
      </c>
      <c r="B116" s="172" t="s">
        <v>185</v>
      </c>
      <c r="C116" s="173" t="s">
        <v>186</v>
      </c>
      <c r="D116" s="174" t="s">
        <v>98</v>
      </c>
      <c r="E116" s="175">
        <v>1.8095000000000001</v>
      </c>
      <c r="F116" s="175">
        <v>0</v>
      </c>
      <c r="G116" s="176">
        <f>E116*F116</f>
        <v>0</v>
      </c>
      <c r="O116" s="170">
        <v>2</v>
      </c>
      <c r="AA116" s="146">
        <v>1</v>
      </c>
      <c r="AB116" s="146">
        <v>7</v>
      </c>
      <c r="AC116" s="146">
        <v>7</v>
      </c>
      <c r="AZ116" s="146">
        <v>2</v>
      </c>
      <c r="BA116" s="146">
        <f>IF(AZ116=1,G116,0)</f>
        <v>0</v>
      </c>
      <c r="BB116" s="146">
        <f>IF(AZ116=2,G116,0)</f>
        <v>0</v>
      </c>
      <c r="BC116" s="146">
        <f>IF(AZ116=3,G116,0)</f>
        <v>0</v>
      </c>
      <c r="BD116" s="146">
        <f>IF(AZ116=4,G116,0)</f>
        <v>0</v>
      </c>
      <c r="BE116" s="146">
        <f>IF(AZ116=5,G116,0)</f>
        <v>0</v>
      </c>
      <c r="CA116" s="170">
        <v>1</v>
      </c>
      <c r="CB116" s="170">
        <v>7</v>
      </c>
      <c r="CZ116" s="146">
        <v>1.4999999999999999E-4</v>
      </c>
    </row>
    <row r="117" spans="1:104" x14ac:dyDescent="0.2">
      <c r="A117" s="171">
        <v>22</v>
      </c>
      <c r="B117" s="172" t="s">
        <v>187</v>
      </c>
      <c r="C117" s="173" t="s">
        <v>188</v>
      </c>
      <c r="D117" s="174" t="s">
        <v>98</v>
      </c>
      <c r="E117" s="175">
        <v>1.8095000000000001</v>
      </c>
      <c r="F117" s="175">
        <v>0</v>
      </c>
      <c r="G117" s="176">
        <f>E117*F117</f>
        <v>0</v>
      </c>
      <c r="O117" s="170">
        <v>2</v>
      </c>
      <c r="AA117" s="146">
        <v>1</v>
      </c>
      <c r="AB117" s="146">
        <v>7</v>
      </c>
      <c r="AC117" s="146">
        <v>7</v>
      </c>
      <c r="AZ117" s="146">
        <v>2</v>
      </c>
      <c r="BA117" s="146">
        <f>IF(AZ117=1,G117,0)</f>
        <v>0</v>
      </c>
      <c r="BB117" s="146">
        <f>IF(AZ117=2,G117,0)</f>
        <v>0</v>
      </c>
      <c r="BC117" s="146">
        <f>IF(AZ117=3,G117,0)</f>
        <v>0</v>
      </c>
      <c r="BD117" s="146">
        <f>IF(AZ117=4,G117,0)</f>
        <v>0</v>
      </c>
      <c r="BE117" s="146">
        <f>IF(AZ117=5,G117,0)</f>
        <v>0</v>
      </c>
      <c r="CA117" s="170">
        <v>1</v>
      </c>
      <c r="CB117" s="170">
        <v>7</v>
      </c>
      <c r="CZ117" s="146">
        <v>3.1E-4</v>
      </c>
    </row>
    <row r="118" spans="1:104" x14ac:dyDescent="0.2">
      <c r="A118" s="177"/>
      <c r="B118" s="179"/>
      <c r="C118" s="225" t="s">
        <v>189</v>
      </c>
      <c r="D118" s="226"/>
      <c r="E118" s="180">
        <v>1.8095000000000001</v>
      </c>
      <c r="F118" s="181"/>
      <c r="G118" s="182"/>
      <c r="M118" s="178" t="s">
        <v>189</v>
      </c>
      <c r="O118" s="170"/>
    </row>
    <row r="119" spans="1:104" x14ac:dyDescent="0.2">
      <c r="A119" s="183"/>
      <c r="B119" s="184" t="s">
        <v>73</v>
      </c>
      <c r="C119" s="185" t="str">
        <f>CONCATENATE(B115," ",C115)</f>
        <v>783 Nátěry</v>
      </c>
      <c r="D119" s="186"/>
      <c r="E119" s="187"/>
      <c r="F119" s="188"/>
      <c r="G119" s="189">
        <f>SUM(G115:G118)</f>
        <v>0</v>
      </c>
      <c r="O119" s="170">
        <v>4</v>
      </c>
      <c r="BA119" s="190">
        <f>SUM(BA115:BA118)</f>
        <v>0</v>
      </c>
      <c r="BB119" s="190">
        <f>SUM(BB115:BB118)</f>
        <v>0</v>
      </c>
      <c r="BC119" s="190">
        <f>SUM(BC115:BC118)</f>
        <v>0</v>
      </c>
      <c r="BD119" s="190">
        <f>SUM(BD115:BD118)</f>
        <v>0</v>
      </c>
      <c r="BE119" s="190">
        <f>SUM(BE115:BE118)</f>
        <v>0</v>
      </c>
    </row>
    <row r="120" spans="1:104" x14ac:dyDescent="0.2">
      <c r="A120" s="163" t="s">
        <v>72</v>
      </c>
      <c r="B120" s="164" t="s">
        <v>190</v>
      </c>
      <c r="C120" s="165" t="s">
        <v>191</v>
      </c>
      <c r="D120" s="166"/>
      <c r="E120" s="167"/>
      <c r="F120" s="167"/>
      <c r="G120" s="168"/>
      <c r="H120" s="169"/>
      <c r="I120" s="169"/>
      <c r="O120" s="170">
        <v>1</v>
      </c>
    </row>
    <row r="121" spans="1:104" x14ac:dyDescent="0.2">
      <c r="A121" s="171">
        <v>23</v>
      </c>
      <c r="B121" s="172" t="s">
        <v>192</v>
      </c>
      <c r="C121" s="173" t="s">
        <v>193</v>
      </c>
      <c r="D121" s="174" t="s">
        <v>119</v>
      </c>
      <c r="E121" s="175">
        <v>7.5470100000000002</v>
      </c>
      <c r="F121" s="175">
        <v>0</v>
      </c>
      <c r="G121" s="176">
        <f t="shared" ref="G121:G127" si="0">E121*F121</f>
        <v>0</v>
      </c>
      <c r="O121" s="170">
        <v>2</v>
      </c>
      <c r="AA121" s="146">
        <v>8</v>
      </c>
      <c r="AB121" s="146">
        <v>0</v>
      </c>
      <c r="AC121" s="146">
        <v>3</v>
      </c>
      <c r="AZ121" s="146">
        <v>1</v>
      </c>
      <c r="BA121" s="146">
        <f t="shared" ref="BA121:BA127" si="1">IF(AZ121=1,G121,0)</f>
        <v>0</v>
      </c>
      <c r="BB121" s="146">
        <f t="shared" ref="BB121:BB127" si="2">IF(AZ121=2,G121,0)</f>
        <v>0</v>
      </c>
      <c r="BC121" s="146">
        <f t="shared" ref="BC121:BC127" si="3">IF(AZ121=3,G121,0)</f>
        <v>0</v>
      </c>
      <c r="BD121" s="146">
        <f t="shared" ref="BD121:BD127" si="4">IF(AZ121=4,G121,0)</f>
        <v>0</v>
      </c>
      <c r="BE121" s="146">
        <f t="shared" ref="BE121:BE127" si="5">IF(AZ121=5,G121,0)</f>
        <v>0</v>
      </c>
      <c r="CA121" s="170">
        <v>8</v>
      </c>
      <c r="CB121" s="170">
        <v>0</v>
      </c>
      <c r="CZ121" s="146">
        <v>0</v>
      </c>
    </row>
    <row r="122" spans="1:104" x14ac:dyDescent="0.2">
      <c r="A122" s="171">
        <v>24</v>
      </c>
      <c r="B122" s="172" t="s">
        <v>194</v>
      </c>
      <c r="C122" s="173" t="s">
        <v>195</v>
      </c>
      <c r="D122" s="174" t="s">
        <v>119</v>
      </c>
      <c r="E122" s="175">
        <v>7.5470100000000002</v>
      </c>
      <c r="F122" s="175">
        <v>0</v>
      </c>
      <c r="G122" s="176">
        <f t="shared" si="0"/>
        <v>0</v>
      </c>
      <c r="O122" s="170">
        <v>2</v>
      </c>
      <c r="AA122" s="146">
        <v>8</v>
      </c>
      <c r="AB122" s="146">
        <v>0</v>
      </c>
      <c r="AC122" s="146">
        <v>3</v>
      </c>
      <c r="AZ122" s="146">
        <v>1</v>
      </c>
      <c r="BA122" s="146">
        <f t="shared" si="1"/>
        <v>0</v>
      </c>
      <c r="BB122" s="146">
        <f t="shared" si="2"/>
        <v>0</v>
      </c>
      <c r="BC122" s="146">
        <f t="shared" si="3"/>
        <v>0</v>
      </c>
      <c r="BD122" s="146">
        <f t="shared" si="4"/>
        <v>0</v>
      </c>
      <c r="BE122" s="146">
        <f t="shared" si="5"/>
        <v>0</v>
      </c>
      <c r="CA122" s="170">
        <v>8</v>
      </c>
      <c r="CB122" s="170">
        <v>0</v>
      </c>
      <c r="CZ122" s="146">
        <v>0</v>
      </c>
    </row>
    <row r="123" spans="1:104" x14ac:dyDescent="0.2">
      <c r="A123" s="171">
        <v>25</v>
      </c>
      <c r="B123" s="172" t="s">
        <v>196</v>
      </c>
      <c r="C123" s="173" t="s">
        <v>197</v>
      </c>
      <c r="D123" s="174" t="s">
        <v>119</v>
      </c>
      <c r="E123" s="175">
        <v>105.65814</v>
      </c>
      <c r="F123" s="175">
        <v>0</v>
      </c>
      <c r="G123" s="176">
        <f t="shared" si="0"/>
        <v>0</v>
      </c>
      <c r="O123" s="170">
        <v>2</v>
      </c>
      <c r="AA123" s="146">
        <v>8</v>
      </c>
      <c r="AB123" s="146">
        <v>0</v>
      </c>
      <c r="AC123" s="146">
        <v>3</v>
      </c>
      <c r="AZ123" s="146">
        <v>1</v>
      </c>
      <c r="BA123" s="146">
        <f t="shared" si="1"/>
        <v>0</v>
      </c>
      <c r="BB123" s="146">
        <f t="shared" si="2"/>
        <v>0</v>
      </c>
      <c r="BC123" s="146">
        <f t="shared" si="3"/>
        <v>0</v>
      </c>
      <c r="BD123" s="146">
        <f t="shared" si="4"/>
        <v>0</v>
      </c>
      <c r="BE123" s="146">
        <f t="shared" si="5"/>
        <v>0</v>
      </c>
      <c r="CA123" s="170">
        <v>8</v>
      </c>
      <c r="CB123" s="170">
        <v>0</v>
      </c>
      <c r="CZ123" s="146">
        <v>0</v>
      </c>
    </row>
    <row r="124" spans="1:104" x14ac:dyDescent="0.2">
      <c r="A124" s="171">
        <v>26</v>
      </c>
      <c r="B124" s="172" t="s">
        <v>198</v>
      </c>
      <c r="C124" s="173" t="s">
        <v>199</v>
      </c>
      <c r="D124" s="174" t="s">
        <v>119</v>
      </c>
      <c r="E124" s="175">
        <v>7.5470100000000002</v>
      </c>
      <c r="F124" s="175">
        <v>0</v>
      </c>
      <c r="G124" s="176">
        <f t="shared" si="0"/>
        <v>0</v>
      </c>
      <c r="O124" s="170">
        <v>2</v>
      </c>
      <c r="AA124" s="146">
        <v>8</v>
      </c>
      <c r="AB124" s="146">
        <v>0</v>
      </c>
      <c r="AC124" s="146">
        <v>3</v>
      </c>
      <c r="AZ124" s="146">
        <v>1</v>
      </c>
      <c r="BA124" s="146">
        <f t="shared" si="1"/>
        <v>0</v>
      </c>
      <c r="BB124" s="146">
        <f t="shared" si="2"/>
        <v>0</v>
      </c>
      <c r="BC124" s="146">
        <f t="shared" si="3"/>
        <v>0</v>
      </c>
      <c r="BD124" s="146">
        <f t="shared" si="4"/>
        <v>0</v>
      </c>
      <c r="BE124" s="146">
        <f t="shared" si="5"/>
        <v>0</v>
      </c>
      <c r="CA124" s="170">
        <v>8</v>
      </c>
      <c r="CB124" s="170">
        <v>0</v>
      </c>
      <c r="CZ124" s="146">
        <v>0</v>
      </c>
    </row>
    <row r="125" spans="1:104" x14ac:dyDescent="0.2">
      <c r="A125" s="171">
        <v>27</v>
      </c>
      <c r="B125" s="172" t="s">
        <v>200</v>
      </c>
      <c r="C125" s="173" t="s">
        <v>201</v>
      </c>
      <c r="D125" s="174" t="s">
        <v>119</v>
      </c>
      <c r="E125" s="175">
        <v>67.923090000000002</v>
      </c>
      <c r="F125" s="175">
        <v>0</v>
      </c>
      <c r="G125" s="176">
        <f t="shared" si="0"/>
        <v>0</v>
      </c>
      <c r="O125" s="170">
        <v>2</v>
      </c>
      <c r="AA125" s="146">
        <v>8</v>
      </c>
      <c r="AB125" s="146">
        <v>0</v>
      </c>
      <c r="AC125" s="146">
        <v>3</v>
      </c>
      <c r="AZ125" s="146">
        <v>1</v>
      </c>
      <c r="BA125" s="146">
        <f t="shared" si="1"/>
        <v>0</v>
      </c>
      <c r="BB125" s="146">
        <f t="shared" si="2"/>
        <v>0</v>
      </c>
      <c r="BC125" s="146">
        <f t="shared" si="3"/>
        <v>0</v>
      </c>
      <c r="BD125" s="146">
        <f t="shared" si="4"/>
        <v>0</v>
      </c>
      <c r="BE125" s="146">
        <f t="shared" si="5"/>
        <v>0</v>
      </c>
      <c r="CA125" s="170">
        <v>8</v>
      </c>
      <c r="CB125" s="170">
        <v>0</v>
      </c>
      <c r="CZ125" s="146">
        <v>0</v>
      </c>
    </row>
    <row r="126" spans="1:104" x14ac:dyDescent="0.2">
      <c r="A126" s="171">
        <v>28</v>
      </c>
      <c r="B126" s="172" t="s">
        <v>202</v>
      </c>
      <c r="C126" s="173" t="s">
        <v>203</v>
      </c>
      <c r="D126" s="174" t="s">
        <v>119</v>
      </c>
      <c r="E126" s="175">
        <v>7.5470100000000002</v>
      </c>
      <c r="F126" s="175">
        <v>0</v>
      </c>
      <c r="G126" s="176">
        <f t="shared" si="0"/>
        <v>0</v>
      </c>
      <c r="O126" s="170">
        <v>2</v>
      </c>
      <c r="AA126" s="146">
        <v>8</v>
      </c>
      <c r="AB126" s="146">
        <v>0</v>
      </c>
      <c r="AC126" s="146">
        <v>3</v>
      </c>
      <c r="AZ126" s="146">
        <v>1</v>
      </c>
      <c r="BA126" s="146">
        <f t="shared" si="1"/>
        <v>0</v>
      </c>
      <c r="BB126" s="146">
        <f t="shared" si="2"/>
        <v>0</v>
      </c>
      <c r="BC126" s="146">
        <f t="shared" si="3"/>
        <v>0</v>
      </c>
      <c r="BD126" s="146">
        <f t="shared" si="4"/>
        <v>0</v>
      </c>
      <c r="BE126" s="146">
        <f t="shared" si="5"/>
        <v>0</v>
      </c>
      <c r="CA126" s="170">
        <v>8</v>
      </c>
      <c r="CB126" s="170">
        <v>0</v>
      </c>
      <c r="CZ126" s="146">
        <v>0</v>
      </c>
    </row>
    <row r="127" spans="1:104" x14ac:dyDescent="0.2">
      <c r="A127" s="171">
        <v>29</v>
      </c>
      <c r="B127" s="172" t="s">
        <v>204</v>
      </c>
      <c r="C127" s="173" t="s">
        <v>205</v>
      </c>
      <c r="D127" s="174" t="s">
        <v>119</v>
      </c>
      <c r="E127" s="175">
        <v>7.5470100000000002</v>
      </c>
      <c r="F127" s="175">
        <v>0</v>
      </c>
      <c r="G127" s="176">
        <f t="shared" si="0"/>
        <v>0</v>
      </c>
      <c r="O127" s="170">
        <v>2</v>
      </c>
      <c r="AA127" s="146">
        <v>8</v>
      </c>
      <c r="AB127" s="146">
        <v>0</v>
      </c>
      <c r="AC127" s="146">
        <v>3</v>
      </c>
      <c r="AZ127" s="146">
        <v>1</v>
      </c>
      <c r="BA127" s="146">
        <f t="shared" si="1"/>
        <v>0</v>
      </c>
      <c r="BB127" s="146">
        <f t="shared" si="2"/>
        <v>0</v>
      </c>
      <c r="BC127" s="146">
        <f t="shared" si="3"/>
        <v>0</v>
      </c>
      <c r="BD127" s="146">
        <f t="shared" si="4"/>
        <v>0</v>
      </c>
      <c r="BE127" s="146">
        <f t="shared" si="5"/>
        <v>0</v>
      </c>
      <c r="CA127" s="170">
        <v>8</v>
      </c>
      <c r="CB127" s="170">
        <v>0</v>
      </c>
      <c r="CZ127" s="146">
        <v>0</v>
      </c>
    </row>
    <row r="128" spans="1:104" x14ac:dyDescent="0.2">
      <c r="A128" s="183"/>
      <c r="B128" s="184" t="s">
        <v>73</v>
      </c>
      <c r="C128" s="185" t="str">
        <f>CONCATENATE(B120," ",C120)</f>
        <v>D96 Přesuny suti a vybouraných hmot</v>
      </c>
      <c r="D128" s="186"/>
      <c r="E128" s="187"/>
      <c r="F128" s="188"/>
      <c r="G128" s="189">
        <f>SUM(G120:G127)</f>
        <v>0</v>
      </c>
      <c r="O128" s="170">
        <v>4</v>
      </c>
      <c r="BA128" s="190">
        <f>SUM(BA120:BA127)</f>
        <v>0</v>
      </c>
      <c r="BB128" s="190">
        <f>SUM(BB120:BB127)</f>
        <v>0</v>
      </c>
      <c r="BC128" s="190">
        <f>SUM(BC120:BC127)</f>
        <v>0</v>
      </c>
      <c r="BD128" s="190">
        <f>SUM(BD120:BD127)</f>
        <v>0</v>
      </c>
      <c r="BE128" s="190">
        <f>SUM(BE120:BE127)</f>
        <v>0</v>
      </c>
    </row>
    <row r="129" spans="5:5" x14ac:dyDescent="0.2">
      <c r="E129" s="146"/>
    </row>
    <row r="130" spans="5:5" x14ac:dyDescent="0.2">
      <c r="E130" s="146"/>
    </row>
    <row r="131" spans="5:5" x14ac:dyDescent="0.2">
      <c r="E131" s="146"/>
    </row>
    <row r="132" spans="5:5" x14ac:dyDescent="0.2">
      <c r="E132" s="146"/>
    </row>
    <row r="133" spans="5:5" x14ac:dyDescent="0.2">
      <c r="E133" s="146"/>
    </row>
    <row r="134" spans="5:5" x14ac:dyDescent="0.2">
      <c r="E134" s="146"/>
    </row>
    <row r="135" spans="5:5" x14ac:dyDescent="0.2">
      <c r="E135" s="146"/>
    </row>
    <row r="136" spans="5:5" x14ac:dyDescent="0.2">
      <c r="E136" s="146"/>
    </row>
    <row r="137" spans="5:5" x14ac:dyDescent="0.2">
      <c r="E137" s="146"/>
    </row>
    <row r="138" spans="5:5" x14ac:dyDescent="0.2">
      <c r="E138" s="146"/>
    </row>
    <row r="139" spans="5:5" x14ac:dyDescent="0.2">
      <c r="E139" s="146"/>
    </row>
    <row r="140" spans="5:5" x14ac:dyDescent="0.2">
      <c r="E140" s="146"/>
    </row>
    <row r="141" spans="5:5" x14ac:dyDescent="0.2">
      <c r="E141" s="146"/>
    </row>
    <row r="142" spans="5:5" x14ac:dyDescent="0.2">
      <c r="E142" s="146"/>
    </row>
    <row r="143" spans="5:5" x14ac:dyDescent="0.2">
      <c r="E143" s="146"/>
    </row>
    <row r="144" spans="5:5" x14ac:dyDescent="0.2">
      <c r="E144" s="146"/>
    </row>
    <row r="145" spans="1:7" x14ac:dyDescent="0.2">
      <c r="E145" s="146"/>
    </row>
    <row r="146" spans="1:7" x14ac:dyDescent="0.2">
      <c r="E146" s="146"/>
    </row>
    <row r="147" spans="1:7" x14ac:dyDescent="0.2">
      <c r="E147" s="146"/>
    </row>
    <row r="148" spans="1:7" x14ac:dyDescent="0.2">
      <c r="E148" s="146"/>
    </row>
    <row r="149" spans="1:7" x14ac:dyDescent="0.2">
      <c r="E149" s="146"/>
    </row>
    <row r="150" spans="1:7" x14ac:dyDescent="0.2">
      <c r="E150" s="146"/>
    </row>
    <row r="151" spans="1:7" x14ac:dyDescent="0.2">
      <c r="E151" s="146"/>
    </row>
    <row r="152" spans="1:7" x14ac:dyDescent="0.2">
      <c r="A152" s="191"/>
      <c r="B152" s="191"/>
      <c r="C152" s="191"/>
      <c r="D152" s="191"/>
      <c r="E152" s="191"/>
      <c r="F152" s="191"/>
      <c r="G152" s="191"/>
    </row>
    <row r="153" spans="1:7" x14ac:dyDescent="0.2">
      <c r="A153" s="191"/>
      <c r="B153" s="191"/>
      <c r="C153" s="191"/>
      <c r="D153" s="191"/>
      <c r="E153" s="191"/>
      <c r="F153" s="191"/>
      <c r="G153" s="191"/>
    </row>
    <row r="154" spans="1:7" x14ac:dyDescent="0.2">
      <c r="A154" s="191"/>
      <c r="B154" s="191"/>
      <c r="C154" s="191"/>
      <c r="D154" s="191"/>
      <c r="E154" s="191"/>
      <c r="F154" s="191"/>
      <c r="G154" s="191"/>
    </row>
    <row r="155" spans="1:7" x14ac:dyDescent="0.2">
      <c r="A155" s="191"/>
      <c r="B155" s="191"/>
      <c r="C155" s="191"/>
      <c r="D155" s="191"/>
      <c r="E155" s="191"/>
      <c r="F155" s="191"/>
      <c r="G155" s="191"/>
    </row>
    <row r="156" spans="1:7" x14ac:dyDescent="0.2">
      <c r="E156" s="146"/>
    </row>
    <row r="157" spans="1:7" x14ac:dyDescent="0.2">
      <c r="E157" s="146"/>
    </row>
    <row r="158" spans="1:7" x14ac:dyDescent="0.2">
      <c r="E158" s="146"/>
    </row>
    <row r="159" spans="1:7" x14ac:dyDescent="0.2">
      <c r="E159" s="146"/>
    </row>
    <row r="160" spans="1:7" x14ac:dyDescent="0.2">
      <c r="E160" s="146"/>
    </row>
    <row r="161" spans="5:5" x14ac:dyDescent="0.2">
      <c r="E161" s="146"/>
    </row>
    <row r="162" spans="5:5" x14ac:dyDescent="0.2">
      <c r="E162" s="146"/>
    </row>
    <row r="163" spans="5:5" x14ac:dyDescent="0.2">
      <c r="E163" s="146"/>
    </row>
    <row r="164" spans="5:5" x14ac:dyDescent="0.2">
      <c r="E164" s="146"/>
    </row>
    <row r="165" spans="5:5" x14ac:dyDescent="0.2">
      <c r="E165" s="146"/>
    </row>
    <row r="166" spans="5:5" x14ac:dyDescent="0.2">
      <c r="E166" s="146"/>
    </row>
    <row r="167" spans="5:5" x14ac:dyDescent="0.2">
      <c r="E167" s="146"/>
    </row>
    <row r="168" spans="5:5" x14ac:dyDescent="0.2">
      <c r="E168" s="146"/>
    </row>
    <row r="169" spans="5:5" x14ac:dyDescent="0.2">
      <c r="E169" s="146"/>
    </row>
    <row r="170" spans="5:5" x14ac:dyDescent="0.2">
      <c r="E170" s="146"/>
    </row>
    <row r="171" spans="5:5" x14ac:dyDescent="0.2">
      <c r="E171" s="146"/>
    </row>
    <row r="172" spans="5:5" x14ac:dyDescent="0.2">
      <c r="E172" s="146"/>
    </row>
    <row r="173" spans="5:5" x14ac:dyDescent="0.2">
      <c r="E173" s="146"/>
    </row>
    <row r="174" spans="5:5" x14ac:dyDescent="0.2">
      <c r="E174" s="146"/>
    </row>
    <row r="175" spans="5:5" x14ac:dyDescent="0.2">
      <c r="E175" s="146"/>
    </row>
    <row r="176" spans="5:5" x14ac:dyDescent="0.2">
      <c r="E176" s="146"/>
    </row>
    <row r="177" spans="1:7" x14ac:dyDescent="0.2">
      <c r="E177" s="146"/>
    </row>
    <row r="178" spans="1:7" x14ac:dyDescent="0.2">
      <c r="E178" s="146"/>
    </row>
    <row r="179" spans="1:7" x14ac:dyDescent="0.2">
      <c r="E179" s="146"/>
    </row>
    <row r="180" spans="1:7" x14ac:dyDescent="0.2">
      <c r="E180" s="146"/>
    </row>
    <row r="181" spans="1:7" x14ac:dyDescent="0.2">
      <c r="E181" s="146"/>
    </row>
    <row r="182" spans="1:7" x14ac:dyDescent="0.2">
      <c r="E182" s="146"/>
    </row>
    <row r="183" spans="1:7" x14ac:dyDescent="0.2">
      <c r="E183" s="146"/>
    </row>
    <row r="184" spans="1:7" x14ac:dyDescent="0.2">
      <c r="E184" s="146"/>
    </row>
    <row r="185" spans="1:7" x14ac:dyDescent="0.2">
      <c r="E185" s="146"/>
    </row>
    <row r="186" spans="1:7" x14ac:dyDescent="0.2">
      <c r="E186" s="146"/>
    </row>
    <row r="187" spans="1:7" x14ac:dyDescent="0.2">
      <c r="A187" s="192"/>
      <c r="B187" s="192"/>
    </row>
    <row r="188" spans="1:7" x14ac:dyDescent="0.2">
      <c r="A188" s="191"/>
      <c r="B188" s="191"/>
      <c r="C188" s="194"/>
      <c r="D188" s="194"/>
      <c r="E188" s="195"/>
      <c r="F188" s="194"/>
      <c r="G188" s="196"/>
    </row>
    <row r="189" spans="1:7" x14ac:dyDescent="0.2">
      <c r="A189" s="197"/>
      <c r="B189" s="197"/>
      <c r="C189" s="191"/>
      <c r="D189" s="191"/>
      <c r="E189" s="198"/>
      <c r="F189" s="191"/>
      <c r="G189" s="191"/>
    </row>
    <row r="190" spans="1:7" x14ac:dyDescent="0.2">
      <c r="A190" s="191"/>
      <c r="B190" s="191"/>
      <c r="C190" s="191"/>
      <c r="D190" s="191"/>
      <c r="E190" s="198"/>
      <c r="F190" s="191"/>
      <c r="G190" s="191"/>
    </row>
    <row r="191" spans="1:7" x14ac:dyDescent="0.2">
      <c r="A191" s="191"/>
      <c r="B191" s="191"/>
      <c r="C191" s="191"/>
      <c r="D191" s="191"/>
      <c r="E191" s="198"/>
      <c r="F191" s="191"/>
      <c r="G191" s="191"/>
    </row>
    <row r="192" spans="1:7" x14ac:dyDescent="0.2">
      <c r="A192" s="191"/>
      <c r="B192" s="191"/>
      <c r="C192" s="191"/>
      <c r="D192" s="191"/>
      <c r="E192" s="198"/>
      <c r="F192" s="191"/>
      <c r="G192" s="191"/>
    </row>
    <row r="193" spans="1:7" x14ac:dyDescent="0.2">
      <c r="A193" s="191"/>
      <c r="B193" s="191"/>
      <c r="C193" s="191"/>
      <c r="D193" s="191"/>
      <c r="E193" s="198"/>
      <c r="F193" s="191"/>
      <c r="G193" s="191"/>
    </row>
    <row r="194" spans="1:7" x14ac:dyDescent="0.2">
      <c r="A194" s="191"/>
      <c r="B194" s="191"/>
      <c r="C194" s="191"/>
      <c r="D194" s="191"/>
      <c r="E194" s="198"/>
      <c r="F194" s="191"/>
      <c r="G194" s="191"/>
    </row>
    <row r="195" spans="1:7" x14ac:dyDescent="0.2">
      <c r="A195" s="191"/>
      <c r="B195" s="191"/>
      <c r="C195" s="191"/>
      <c r="D195" s="191"/>
      <c r="E195" s="198"/>
      <c r="F195" s="191"/>
      <c r="G195" s="191"/>
    </row>
    <row r="196" spans="1:7" x14ac:dyDescent="0.2">
      <c r="A196" s="191"/>
      <c r="B196" s="191"/>
      <c r="C196" s="191"/>
      <c r="D196" s="191"/>
      <c r="E196" s="198"/>
      <c r="F196" s="191"/>
      <c r="G196" s="191"/>
    </row>
    <row r="197" spans="1:7" x14ac:dyDescent="0.2">
      <c r="A197" s="191"/>
      <c r="B197" s="191"/>
      <c r="C197" s="191"/>
      <c r="D197" s="191"/>
      <c r="E197" s="198"/>
      <c r="F197" s="191"/>
      <c r="G197" s="191"/>
    </row>
    <row r="198" spans="1:7" x14ac:dyDescent="0.2">
      <c r="A198" s="191"/>
      <c r="B198" s="191"/>
      <c r="C198" s="191"/>
      <c r="D198" s="191"/>
      <c r="E198" s="198"/>
      <c r="F198" s="191"/>
      <c r="G198" s="191"/>
    </row>
    <row r="199" spans="1:7" x14ac:dyDescent="0.2">
      <c r="A199" s="191"/>
      <c r="B199" s="191"/>
      <c r="C199" s="191"/>
      <c r="D199" s="191"/>
      <c r="E199" s="198"/>
      <c r="F199" s="191"/>
      <c r="G199" s="191"/>
    </row>
    <row r="200" spans="1:7" x14ac:dyDescent="0.2">
      <c r="A200" s="191"/>
      <c r="B200" s="191"/>
      <c r="C200" s="191"/>
      <c r="D200" s="191"/>
      <c r="E200" s="198"/>
      <c r="F200" s="191"/>
      <c r="G200" s="191"/>
    </row>
    <row r="201" spans="1:7" x14ac:dyDescent="0.2">
      <c r="A201" s="191"/>
      <c r="B201" s="191"/>
      <c r="C201" s="191"/>
      <c r="D201" s="191"/>
      <c r="E201" s="198"/>
      <c r="F201" s="191"/>
      <c r="G201" s="191"/>
    </row>
  </sheetData>
  <mergeCells count="79">
    <mergeCell ref="C118:D118"/>
    <mergeCell ref="C103:D103"/>
    <mergeCell ref="C104:D104"/>
    <mergeCell ref="C107:D107"/>
    <mergeCell ref="C108:D108"/>
    <mergeCell ref="C110:D110"/>
    <mergeCell ref="C112:D112"/>
    <mergeCell ref="C102:D102"/>
    <mergeCell ref="C83:D83"/>
    <mergeCell ref="C84:D84"/>
    <mergeCell ref="C85:D85"/>
    <mergeCell ref="C86:D86"/>
    <mergeCell ref="C87:D87"/>
    <mergeCell ref="C88:D88"/>
    <mergeCell ref="C95:D95"/>
    <mergeCell ref="C98:D98"/>
    <mergeCell ref="C99:D99"/>
    <mergeCell ref="C100:D100"/>
    <mergeCell ref="C101:D101"/>
    <mergeCell ref="C79:D79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63:D63"/>
    <mergeCell ref="C65:D65"/>
    <mergeCell ref="C66:D66"/>
    <mergeCell ref="C46:D46"/>
    <mergeCell ref="C47:D47"/>
    <mergeCell ref="C51:D51"/>
    <mergeCell ref="C52:D52"/>
    <mergeCell ref="C53:D53"/>
    <mergeCell ref="C54:D54"/>
    <mergeCell ref="C58:D58"/>
    <mergeCell ref="C59:D59"/>
    <mergeCell ref="C60:D60"/>
    <mergeCell ref="C61:D61"/>
    <mergeCell ref="C62:D62"/>
    <mergeCell ref="C45:D45"/>
    <mergeCell ref="C26:D26"/>
    <mergeCell ref="C27:D27"/>
    <mergeCell ref="C28:D28"/>
    <mergeCell ref="C32:D32"/>
    <mergeCell ref="C33:D33"/>
    <mergeCell ref="C34:D34"/>
    <mergeCell ref="C35:D35"/>
    <mergeCell ref="C36:D36"/>
    <mergeCell ref="C37:D37"/>
    <mergeCell ref="C40:D40"/>
    <mergeCell ref="C42:D42"/>
    <mergeCell ref="C43:D43"/>
    <mergeCell ref="C44:D44"/>
    <mergeCell ref="C25:D25"/>
    <mergeCell ref="C13:D13"/>
    <mergeCell ref="C14:D14"/>
    <mergeCell ref="C15:D15"/>
    <mergeCell ref="C16:D16"/>
    <mergeCell ref="C17:D17"/>
    <mergeCell ref="C18:D18"/>
    <mergeCell ref="C20:D20"/>
    <mergeCell ref="C21:D21"/>
    <mergeCell ref="C22:D22"/>
    <mergeCell ref="C23:D23"/>
    <mergeCell ref="C24:D24"/>
    <mergeCell ref="C10:D10"/>
    <mergeCell ref="C11:D11"/>
    <mergeCell ref="C12:D12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Čutek</dc:creator>
  <cp:lastModifiedBy>Malcová Hana, Ing.</cp:lastModifiedBy>
  <dcterms:created xsi:type="dcterms:W3CDTF">2017-11-11T10:05:58Z</dcterms:created>
  <dcterms:modified xsi:type="dcterms:W3CDTF">2017-11-30T08:02:54Z</dcterms:modified>
</cp:coreProperties>
</file>