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70" windowHeight="9615" activeTab="1"/>
  </bookViews>
  <sheets>
    <sheet name="Rekapitulace stavby" sheetId="1" r:id="rId1"/>
    <sheet name="01 - Stavební úpravy rampy" sheetId="2" r:id="rId2"/>
    <sheet name="VRN - Vedlejší rozpočtové..." sheetId="3" r:id="rId3"/>
    <sheet name="Pokyny pro vyplnění" sheetId="4" r:id="rId4"/>
  </sheets>
  <definedNames>
    <definedName name="_xlnm._FilterDatabase" localSheetId="1" hidden="1">'01 - Stavební úpravy rampy'!$C$84:$K$220</definedName>
    <definedName name="_xlnm._FilterDatabase" localSheetId="2" hidden="1">'VRN - Vedlejší rozpočtové...'!$C$76:$K$95</definedName>
    <definedName name="_xlnm.Print_Titles" localSheetId="1">'01 - Stavební úpravy rampy'!$84:$84</definedName>
    <definedName name="_xlnm.Print_Titles" localSheetId="0">'Rekapitulace stavby'!$49:$49</definedName>
    <definedName name="_xlnm.Print_Titles" localSheetId="2">'VRN - Vedlejší rozpočtové...'!$76:$76</definedName>
    <definedName name="_xlnm.Print_Area" localSheetId="1">'01 - Stavební úpravy rampy'!$C$4:$J$36,'01 - Stavební úpravy rampy'!$C$42:$J$66,'01 - Stavební úpravy rampy'!$C$72:$K$220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  <definedName name="_xlnm.Print_Area" localSheetId="2">'VRN - Vedlejší rozpočtové...'!$C$4:$J$36,'VRN - Vedlejší rozpočtové...'!$C$42:$J$58,'VRN - Vedlejší rozpočtové...'!$C$64:$K$95</definedName>
  </definedNames>
  <calcPr calcId="162913"/>
</workbook>
</file>

<file path=xl/calcChain.xml><?xml version="1.0" encoding="utf-8"?>
<calcChain xmlns="http://schemas.openxmlformats.org/spreadsheetml/2006/main">
  <c r="AY53" i="1" l="1"/>
  <c r="AX53" i="1"/>
  <c r="F34" i="3"/>
  <c r="BD53" i="1" s="1"/>
  <c r="BI94" i="3"/>
  <c r="BH94" i="3"/>
  <c r="BG94" i="3"/>
  <c r="BF94" i="3"/>
  <c r="T94" i="3"/>
  <c r="R94" i="3"/>
  <c r="P94" i="3"/>
  <c r="BK94" i="3"/>
  <c r="J94" i="3"/>
  <c r="BE94" i="3" s="1"/>
  <c r="BI91" i="3"/>
  <c r="BH91" i="3"/>
  <c r="BG91" i="3"/>
  <c r="BF91" i="3"/>
  <c r="T91" i="3"/>
  <c r="R91" i="3"/>
  <c r="P91" i="3"/>
  <c r="BK91" i="3"/>
  <c r="J91" i="3"/>
  <c r="BE91" i="3" s="1"/>
  <c r="BI89" i="3"/>
  <c r="BH89" i="3"/>
  <c r="BG89" i="3"/>
  <c r="BF89" i="3"/>
  <c r="T89" i="3"/>
  <c r="R89" i="3"/>
  <c r="P89" i="3"/>
  <c r="BK89" i="3"/>
  <c r="J89" i="3"/>
  <c r="BE89" i="3" s="1"/>
  <c r="BI87" i="3"/>
  <c r="BH87" i="3"/>
  <c r="BG87" i="3"/>
  <c r="BF87" i="3"/>
  <c r="T87" i="3"/>
  <c r="R87" i="3"/>
  <c r="P87" i="3"/>
  <c r="BK87" i="3"/>
  <c r="J87" i="3"/>
  <c r="BE87" i="3" s="1"/>
  <c r="BI85" i="3"/>
  <c r="BH85" i="3"/>
  <c r="BG85" i="3"/>
  <c r="BF85" i="3"/>
  <c r="T85" i="3"/>
  <c r="R85" i="3"/>
  <c r="P85" i="3"/>
  <c r="BK85" i="3"/>
  <c r="J85" i="3"/>
  <c r="BE85" i="3" s="1"/>
  <c r="BI81" i="3"/>
  <c r="BH81" i="3"/>
  <c r="BG81" i="3"/>
  <c r="BF81" i="3"/>
  <c r="F31" i="3" s="1"/>
  <c r="BA53" i="1" s="1"/>
  <c r="T81" i="3"/>
  <c r="R81" i="3"/>
  <c r="P81" i="3"/>
  <c r="BK81" i="3"/>
  <c r="J81" i="3"/>
  <c r="BE81" i="3" s="1"/>
  <c r="BI79" i="3"/>
  <c r="BH79" i="3"/>
  <c r="F33" i="3" s="1"/>
  <c r="BC53" i="1" s="1"/>
  <c r="BG79" i="3"/>
  <c r="F32" i="3" s="1"/>
  <c r="BB53" i="1" s="1"/>
  <c r="BF79" i="3"/>
  <c r="J31" i="3" s="1"/>
  <c r="AW53" i="1" s="1"/>
  <c r="T79" i="3"/>
  <c r="T78" i="3" s="1"/>
  <c r="T77" i="3" s="1"/>
  <c r="R79" i="3"/>
  <c r="R78" i="3" s="1"/>
  <c r="R77" i="3" s="1"/>
  <c r="P79" i="3"/>
  <c r="P78" i="3" s="1"/>
  <c r="P77" i="3" s="1"/>
  <c r="AU53" i="1" s="1"/>
  <c r="BK79" i="3"/>
  <c r="BK78" i="3" s="1"/>
  <c r="J79" i="3"/>
  <c r="BE79" i="3" s="1"/>
  <c r="F71" i="3"/>
  <c r="E69" i="3"/>
  <c r="E67" i="3"/>
  <c r="F49" i="3"/>
  <c r="E47" i="3"/>
  <c r="J21" i="3"/>
  <c r="E21" i="3"/>
  <c r="J51" i="3" s="1"/>
  <c r="J20" i="3"/>
  <c r="J18" i="3"/>
  <c r="E18" i="3"/>
  <c r="F52" i="3" s="1"/>
  <c r="J17" i="3"/>
  <c r="J15" i="3"/>
  <c r="E15" i="3"/>
  <c r="F51" i="3" s="1"/>
  <c r="J14" i="3"/>
  <c r="J12" i="3"/>
  <c r="J71" i="3" s="1"/>
  <c r="E7" i="3"/>
  <c r="E45" i="3" s="1"/>
  <c r="T191" i="2"/>
  <c r="P191" i="2"/>
  <c r="R171" i="2"/>
  <c r="R168" i="2"/>
  <c r="T149" i="2"/>
  <c r="P149" i="2"/>
  <c r="R121" i="2"/>
  <c r="T100" i="2"/>
  <c r="P100" i="2"/>
  <c r="R87" i="2"/>
  <c r="AY52" i="1"/>
  <c r="AX52" i="1"/>
  <c r="BI217" i="2"/>
  <c r="BH217" i="2"/>
  <c r="BG217" i="2"/>
  <c r="BF217" i="2"/>
  <c r="BE217" i="2"/>
  <c r="T217" i="2"/>
  <c r="R217" i="2"/>
  <c r="P217" i="2"/>
  <c r="BK217" i="2"/>
  <c r="J217" i="2"/>
  <c r="BI214" i="2"/>
  <c r="BH214" i="2"/>
  <c r="BG214" i="2"/>
  <c r="BF214" i="2"/>
  <c r="BE214" i="2"/>
  <c r="T214" i="2"/>
  <c r="R214" i="2"/>
  <c r="P214" i="2"/>
  <c r="BK214" i="2"/>
  <c r="J214" i="2"/>
  <c r="BI209" i="2"/>
  <c r="BH209" i="2"/>
  <c r="BG209" i="2"/>
  <c r="BF209" i="2"/>
  <c r="BE209" i="2"/>
  <c r="T209" i="2"/>
  <c r="R209" i="2"/>
  <c r="P209" i="2"/>
  <c r="BK209" i="2"/>
  <c r="J209" i="2"/>
  <c r="BI207" i="2"/>
  <c r="BH207" i="2"/>
  <c r="BG207" i="2"/>
  <c r="BF207" i="2"/>
  <c r="BE207" i="2"/>
  <c r="T207" i="2"/>
  <c r="R207" i="2"/>
  <c r="P207" i="2"/>
  <c r="BK207" i="2"/>
  <c r="J207" i="2"/>
  <c r="BI204" i="2"/>
  <c r="BH204" i="2"/>
  <c r="BG204" i="2"/>
  <c r="BF204" i="2"/>
  <c r="BE204" i="2"/>
  <c r="T204" i="2"/>
  <c r="R204" i="2"/>
  <c r="P204" i="2"/>
  <c r="BK204" i="2"/>
  <c r="J204" i="2"/>
  <c r="BI201" i="2"/>
  <c r="BH201" i="2"/>
  <c r="BG201" i="2"/>
  <c r="BF201" i="2"/>
  <c r="BE201" i="2"/>
  <c r="T201" i="2"/>
  <c r="R201" i="2"/>
  <c r="P201" i="2"/>
  <c r="BK201" i="2"/>
  <c r="J201" i="2"/>
  <c r="BI198" i="2"/>
  <c r="BH198" i="2"/>
  <c r="BG198" i="2"/>
  <c r="BF198" i="2"/>
  <c r="BE198" i="2"/>
  <c r="T198" i="2"/>
  <c r="R198" i="2"/>
  <c r="P198" i="2"/>
  <c r="BK198" i="2"/>
  <c r="J198" i="2"/>
  <c r="BI192" i="2"/>
  <c r="BH192" i="2"/>
  <c r="BG192" i="2"/>
  <c r="BF192" i="2"/>
  <c r="BE192" i="2"/>
  <c r="T192" i="2"/>
  <c r="R192" i="2"/>
  <c r="R191" i="2" s="1"/>
  <c r="P192" i="2"/>
  <c r="BK192" i="2"/>
  <c r="BK191" i="2" s="1"/>
  <c r="J191" i="2" s="1"/>
  <c r="J65" i="2" s="1"/>
  <c r="J192" i="2"/>
  <c r="BI190" i="2"/>
  <c r="BH190" i="2"/>
  <c r="BG190" i="2"/>
  <c r="BF190" i="2"/>
  <c r="T190" i="2"/>
  <c r="R190" i="2"/>
  <c r="P190" i="2"/>
  <c r="BK190" i="2"/>
  <c r="J190" i="2"/>
  <c r="BE190" i="2" s="1"/>
  <c r="BI187" i="2"/>
  <c r="BH187" i="2"/>
  <c r="BG187" i="2"/>
  <c r="BF187" i="2"/>
  <c r="T187" i="2"/>
  <c r="R187" i="2"/>
  <c r="P187" i="2"/>
  <c r="BK187" i="2"/>
  <c r="J187" i="2"/>
  <c r="BE187" i="2" s="1"/>
  <c r="BI184" i="2"/>
  <c r="BH184" i="2"/>
  <c r="BG184" i="2"/>
  <c r="BF184" i="2"/>
  <c r="T184" i="2"/>
  <c r="R184" i="2"/>
  <c r="P184" i="2"/>
  <c r="BK184" i="2"/>
  <c r="J184" i="2"/>
  <c r="BE184" i="2" s="1"/>
  <c r="BI180" i="2"/>
  <c r="BH180" i="2"/>
  <c r="BG180" i="2"/>
  <c r="BF180" i="2"/>
  <c r="T180" i="2"/>
  <c r="R180" i="2"/>
  <c r="P180" i="2"/>
  <c r="BK180" i="2"/>
  <c r="J180" i="2"/>
  <c r="BE180" i="2" s="1"/>
  <c r="BI177" i="2"/>
  <c r="BH177" i="2"/>
  <c r="BG177" i="2"/>
  <c r="BF177" i="2"/>
  <c r="T177" i="2"/>
  <c r="R177" i="2"/>
  <c r="P177" i="2"/>
  <c r="BK177" i="2"/>
  <c r="J177" i="2"/>
  <c r="BE177" i="2" s="1"/>
  <c r="BI172" i="2"/>
  <c r="BH172" i="2"/>
  <c r="BG172" i="2"/>
  <c r="BF172" i="2"/>
  <c r="T172" i="2"/>
  <c r="T171" i="2" s="1"/>
  <c r="T170" i="2" s="1"/>
  <c r="R172" i="2"/>
  <c r="P172" i="2"/>
  <c r="P171" i="2" s="1"/>
  <c r="P170" i="2" s="1"/>
  <c r="BK172" i="2"/>
  <c r="BK171" i="2" s="1"/>
  <c r="J172" i="2"/>
  <c r="BE172" i="2" s="1"/>
  <c r="BI169" i="2"/>
  <c r="BH169" i="2"/>
  <c r="BG169" i="2"/>
  <c r="BF169" i="2"/>
  <c r="T169" i="2"/>
  <c r="T168" i="2" s="1"/>
  <c r="R169" i="2"/>
  <c r="P169" i="2"/>
  <c r="P168" i="2" s="1"/>
  <c r="BK169" i="2"/>
  <c r="BK168" i="2" s="1"/>
  <c r="J168" i="2" s="1"/>
  <c r="J62" i="2" s="1"/>
  <c r="J169" i="2"/>
  <c r="BE169" i="2" s="1"/>
  <c r="BI164" i="2"/>
  <c r="BH164" i="2"/>
  <c r="BG164" i="2"/>
  <c r="BF164" i="2"/>
  <c r="BE164" i="2"/>
  <c r="T164" i="2"/>
  <c r="R164" i="2"/>
  <c r="P164" i="2"/>
  <c r="BK164" i="2"/>
  <c r="J164" i="2"/>
  <c r="BI156" i="2"/>
  <c r="BH156" i="2"/>
  <c r="BG156" i="2"/>
  <c r="BF156" i="2"/>
  <c r="BE156" i="2"/>
  <c r="T156" i="2"/>
  <c r="R156" i="2"/>
  <c r="P156" i="2"/>
  <c r="BK156" i="2"/>
  <c r="J156" i="2"/>
  <c r="BI150" i="2"/>
  <c r="BH150" i="2"/>
  <c r="BG150" i="2"/>
  <c r="BF150" i="2"/>
  <c r="BE150" i="2"/>
  <c r="T150" i="2"/>
  <c r="R150" i="2"/>
  <c r="R149" i="2" s="1"/>
  <c r="P150" i="2"/>
  <c r="BK150" i="2"/>
  <c r="BK149" i="2" s="1"/>
  <c r="J149" i="2" s="1"/>
  <c r="J61" i="2" s="1"/>
  <c r="J150" i="2"/>
  <c r="BI144" i="2"/>
  <c r="BH144" i="2"/>
  <c r="BG144" i="2"/>
  <c r="BF144" i="2"/>
  <c r="T144" i="2"/>
  <c r="R144" i="2"/>
  <c r="P144" i="2"/>
  <c r="BK144" i="2"/>
  <c r="J144" i="2"/>
  <c r="BE144" i="2" s="1"/>
  <c r="BI142" i="2"/>
  <c r="BH142" i="2"/>
  <c r="BG142" i="2"/>
  <c r="BF142" i="2"/>
  <c r="T142" i="2"/>
  <c r="R142" i="2"/>
  <c r="P142" i="2"/>
  <c r="BK142" i="2"/>
  <c r="J142" i="2"/>
  <c r="BE142" i="2" s="1"/>
  <c r="BI139" i="2"/>
  <c r="BH139" i="2"/>
  <c r="BG139" i="2"/>
  <c r="BF139" i="2"/>
  <c r="T139" i="2"/>
  <c r="R139" i="2"/>
  <c r="P139" i="2"/>
  <c r="BK139" i="2"/>
  <c r="J139" i="2"/>
  <c r="BE139" i="2" s="1"/>
  <c r="BI135" i="2"/>
  <c r="BH135" i="2"/>
  <c r="BG135" i="2"/>
  <c r="BF135" i="2"/>
  <c r="T135" i="2"/>
  <c r="R135" i="2"/>
  <c r="P135" i="2"/>
  <c r="BK135" i="2"/>
  <c r="J135" i="2"/>
  <c r="BE135" i="2" s="1"/>
  <c r="BI131" i="2"/>
  <c r="BH131" i="2"/>
  <c r="BG131" i="2"/>
  <c r="BF131" i="2"/>
  <c r="T131" i="2"/>
  <c r="R131" i="2"/>
  <c r="P131" i="2"/>
  <c r="BK131" i="2"/>
  <c r="J131" i="2"/>
  <c r="BE131" i="2" s="1"/>
  <c r="BI127" i="2"/>
  <c r="BH127" i="2"/>
  <c r="BG127" i="2"/>
  <c r="BF127" i="2"/>
  <c r="T127" i="2"/>
  <c r="R127" i="2"/>
  <c r="P127" i="2"/>
  <c r="BK127" i="2"/>
  <c r="J127" i="2"/>
  <c r="BE127" i="2" s="1"/>
  <c r="BI122" i="2"/>
  <c r="BH122" i="2"/>
  <c r="BG122" i="2"/>
  <c r="BF122" i="2"/>
  <c r="T122" i="2"/>
  <c r="T121" i="2" s="1"/>
  <c r="R122" i="2"/>
  <c r="P122" i="2"/>
  <c r="P121" i="2" s="1"/>
  <c r="BK122" i="2"/>
  <c r="BK121" i="2" s="1"/>
  <c r="J121" i="2" s="1"/>
  <c r="J60" i="2" s="1"/>
  <c r="J122" i="2"/>
  <c r="BE122" i="2" s="1"/>
  <c r="BI117" i="2"/>
  <c r="BH117" i="2"/>
  <c r="BG117" i="2"/>
  <c r="BF117" i="2"/>
  <c r="BE117" i="2"/>
  <c r="T117" i="2"/>
  <c r="R117" i="2"/>
  <c r="P117" i="2"/>
  <c r="BK117" i="2"/>
  <c r="J117" i="2"/>
  <c r="BI113" i="2"/>
  <c r="BH113" i="2"/>
  <c r="BG113" i="2"/>
  <c r="BF113" i="2"/>
  <c r="BE113" i="2"/>
  <c r="T113" i="2"/>
  <c r="R113" i="2"/>
  <c r="P113" i="2"/>
  <c r="BK113" i="2"/>
  <c r="J113" i="2"/>
  <c r="BI110" i="2"/>
  <c r="BH110" i="2"/>
  <c r="BG110" i="2"/>
  <c r="BF110" i="2"/>
  <c r="BE110" i="2"/>
  <c r="T110" i="2"/>
  <c r="R110" i="2"/>
  <c r="P110" i="2"/>
  <c r="BK110" i="2"/>
  <c r="J110" i="2"/>
  <c r="BI107" i="2"/>
  <c r="BH107" i="2"/>
  <c r="BG107" i="2"/>
  <c r="BF107" i="2"/>
  <c r="BE107" i="2"/>
  <c r="T107" i="2"/>
  <c r="R107" i="2"/>
  <c r="P107" i="2"/>
  <c r="BK107" i="2"/>
  <c r="J107" i="2"/>
  <c r="BI104" i="2"/>
  <c r="BH104" i="2"/>
  <c r="BG104" i="2"/>
  <c r="BF104" i="2"/>
  <c r="BE104" i="2"/>
  <c r="T104" i="2"/>
  <c r="R104" i="2"/>
  <c r="P104" i="2"/>
  <c r="BK104" i="2"/>
  <c r="J104" i="2"/>
  <c r="BI101" i="2"/>
  <c r="BH101" i="2"/>
  <c r="BG101" i="2"/>
  <c r="BF101" i="2"/>
  <c r="BE101" i="2"/>
  <c r="T101" i="2"/>
  <c r="R101" i="2"/>
  <c r="R100" i="2" s="1"/>
  <c r="P101" i="2"/>
  <c r="BK101" i="2"/>
  <c r="BK100" i="2" s="1"/>
  <c r="J100" i="2" s="1"/>
  <c r="J59" i="2" s="1"/>
  <c r="J101" i="2"/>
  <c r="BI96" i="2"/>
  <c r="BH96" i="2"/>
  <c r="BG96" i="2"/>
  <c r="BF96" i="2"/>
  <c r="T96" i="2"/>
  <c r="R96" i="2"/>
  <c r="P96" i="2"/>
  <c r="BK96" i="2"/>
  <c r="J96" i="2"/>
  <c r="BE96" i="2" s="1"/>
  <c r="BI92" i="2"/>
  <c r="BH92" i="2"/>
  <c r="BG92" i="2"/>
  <c r="BF92" i="2"/>
  <c r="T92" i="2"/>
  <c r="R92" i="2"/>
  <c r="P92" i="2"/>
  <c r="BK92" i="2"/>
  <c r="J92" i="2"/>
  <c r="BE92" i="2" s="1"/>
  <c r="BI90" i="2"/>
  <c r="BH90" i="2"/>
  <c r="BG90" i="2"/>
  <c r="BF90" i="2"/>
  <c r="T90" i="2"/>
  <c r="R90" i="2"/>
  <c r="P90" i="2"/>
  <c r="BK90" i="2"/>
  <c r="J90" i="2"/>
  <c r="BE90" i="2" s="1"/>
  <c r="BI88" i="2"/>
  <c r="F34" i="2" s="1"/>
  <c r="BD52" i="1" s="1"/>
  <c r="BH88" i="2"/>
  <c r="F33" i="2" s="1"/>
  <c r="BC52" i="1" s="1"/>
  <c r="BC51" i="1" s="1"/>
  <c r="BG88" i="2"/>
  <c r="F32" i="2" s="1"/>
  <c r="BB52" i="1" s="1"/>
  <c r="BB51" i="1" s="1"/>
  <c r="BF88" i="2"/>
  <c r="J31" i="2" s="1"/>
  <c r="AW52" i="1" s="1"/>
  <c r="T88" i="2"/>
  <c r="T87" i="2" s="1"/>
  <c r="R88" i="2"/>
  <c r="P88" i="2"/>
  <c r="P87" i="2" s="1"/>
  <c r="P86" i="2" s="1"/>
  <c r="P85" i="2" s="1"/>
  <c r="AU52" i="1" s="1"/>
  <c r="AU51" i="1" s="1"/>
  <c r="BK88" i="2"/>
  <c r="BK87" i="2" s="1"/>
  <c r="J88" i="2"/>
  <c r="BE88" i="2" s="1"/>
  <c r="J81" i="2"/>
  <c r="J79" i="2"/>
  <c r="F79" i="2"/>
  <c r="E77" i="2"/>
  <c r="F51" i="2"/>
  <c r="F49" i="2"/>
  <c r="E47" i="2"/>
  <c r="J21" i="2"/>
  <c r="E21" i="2"/>
  <c r="J51" i="2" s="1"/>
  <c r="J20" i="2"/>
  <c r="J18" i="2"/>
  <c r="E18" i="2"/>
  <c r="F82" i="2" s="1"/>
  <c r="J17" i="2"/>
  <c r="J15" i="2"/>
  <c r="E15" i="2"/>
  <c r="F81" i="2" s="1"/>
  <c r="J14" i="2"/>
  <c r="J12" i="2"/>
  <c r="J49" i="2" s="1"/>
  <c r="E7" i="2"/>
  <c r="E45" i="2" s="1"/>
  <c r="AS51" i="1"/>
  <c r="L47" i="1"/>
  <c r="AM46" i="1"/>
  <c r="L46" i="1"/>
  <c r="AM44" i="1"/>
  <c r="L44" i="1"/>
  <c r="L42" i="1"/>
  <c r="L41" i="1"/>
  <c r="W29" i="1" l="1"/>
  <c r="AY51" i="1"/>
  <c r="BK170" i="2"/>
  <c r="J170" i="2" s="1"/>
  <c r="J63" i="2" s="1"/>
  <c r="J171" i="2"/>
  <c r="J64" i="2" s="1"/>
  <c r="F30" i="2"/>
  <c r="AZ52" i="1" s="1"/>
  <c r="AZ51" i="1" s="1"/>
  <c r="J30" i="2"/>
  <c r="AV52" i="1" s="1"/>
  <c r="AT52" i="1" s="1"/>
  <c r="T86" i="2"/>
  <c r="T85" i="2" s="1"/>
  <c r="BD51" i="1"/>
  <c r="W30" i="1" s="1"/>
  <c r="J30" i="3"/>
  <c r="AV53" i="1" s="1"/>
  <c r="AT53" i="1" s="1"/>
  <c r="F30" i="3"/>
  <c r="AZ53" i="1" s="1"/>
  <c r="W28" i="1"/>
  <c r="AX51" i="1"/>
  <c r="R86" i="2"/>
  <c r="R85" i="2" s="1"/>
  <c r="J87" i="2"/>
  <c r="J58" i="2" s="1"/>
  <c r="BK86" i="2"/>
  <c r="R170" i="2"/>
  <c r="BK77" i="3"/>
  <c r="J77" i="3" s="1"/>
  <c r="J78" i="3"/>
  <c r="J57" i="3" s="1"/>
  <c r="F52" i="2"/>
  <c r="J49" i="3"/>
  <c r="F73" i="3"/>
  <c r="E75" i="2"/>
  <c r="F31" i="2"/>
  <c r="BA52" i="1" s="1"/>
  <c r="BA51" i="1" s="1"/>
  <c r="J73" i="3"/>
  <c r="F74" i="3"/>
  <c r="W27" i="1" l="1"/>
  <c r="AW51" i="1"/>
  <c r="AK27" i="1" s="1"/>
  <c r="BK85" i="2"/>
  <c r="J85" i="2" s="1"/>
  <c r="J86" i="2"/>
  <c r="J57" i="2" s="1"/>
  <c r="J56" i="3"/>
  <c r="J27" i="3"/>
  <c r="W26" i="1"/>
  <c r="AV51" i="1"/>
  <c r="AT51" i="1" l="1"/>
  <c r="AK26" i="1"/>
  <c r="J56" i="2"/>
  <c r="J27" i="2"/>
  <c r="AG53" i="1"/>
  <c r="AN53" i="1" s="1"/>
  <c r="J36" i="3"/>
  <c r="J36" i="2" l="1"/>
  <c r="AG52" i="1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<sst xmlns="http://schemas.openxmlformats.org/spreadsheetml/2006/main" count="2481" uniqueCount="576">
  <si>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</si>
  <si>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</si>
  <si>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</si>
  <si>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</si>
  <si>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</si>
  <si>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</si>
  <si>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</si>
  <si>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{5a120ba1-8d16-424e-a1f4-a6e84ac2f237}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</si>
  <si>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</si>
  <si>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</si>
  <si>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</si>
  <si>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</si>
  <si>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</si>
  <si>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</si>
  <si>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</si>
  <si>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</si>
  <si>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12345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</si>
  <si>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</si>
  <si>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</si>
  <si>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úprava rampy - věznice Opava</t>
  </si>
  <si>
    <t>KSO:</t>
  </si>
  <si>
    <t/>
  </si>
  <si>
    <t>CC-CZ:</t>
  </si>
  <si>
    <t>Místo:</t>
  </si>
  <si>
    <t>Opava</t>
  </si>
  <si>
    <t>Datum:</t>
  </si>
  <si>
    <t>11. 11. 2017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</si>
  <si>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</si>
  <si>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</si>
  <si>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</si>
  <si>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</si>
  <si>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</si>
  <si>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</si>
  <si>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</si>
  <si>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</si>
  <si>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</si>
  <si>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</si>
  <si>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</si>
  <si>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</si>
  <si>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</si>
  <si>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</si>
  <si>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</si>
  <si>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</si>
  <si>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</si>
  <si>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</si>
  <si>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</si>
  <si>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</si>
  <si>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</si>
  <si>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</si>
  <si>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</si>
  <si>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</si>
  <si>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</si>
  <si>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</si>
  <si>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</si>
  <si>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</si>
  <si>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</si>
  <si>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</si>
  <si>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</si>
  <si>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</si>
  <si>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</si>
  <si>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</si>
  <si>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</si>
  <si>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</si>
  <si>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</si>
  <si>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</si>
  <si>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</si>
  <si>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</si>
  <si>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</si>
  <si>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</si>
  <si>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</si>
  <si>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</si>
  <si>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</si>
  <si>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</si>
  <si>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</si>
  <si>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</si>
  <si>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</si>
  <si>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úpravy rampy</t>
  </si>
  <si>
    <t>STA</t>
  </si>
  <si>
    <t>1</t>
  </si>
  <si>
    <t>{12902977-2105-4fea-8695-b913b31644e1}</t>
  </si>
  <si>
    <t>2</t>
  </si>
  <si>
    <t>VRN</t>
  </si>
  <si>
    <t>Vedlejší rozpočtové náklady</t>
  </si>
  <si>
    <t>{d35e7482-19c1-4916-8dd6-7b0352fb9b6a}</t>
  </si>
  <si>
    <t>1) Krycí list soupisu</t>
  </si>
  <si>
    <t>2) Rekapitulace</t>
  </si>
  <si>
    <t>3) Soupis prací</t>
  </si>
  <si>
    <t>Zpět na list:</t>
  </si>
  <si>
    <t>Rekapitulace stavby</t>
  </si>
  <si>
    <t>Odsek_svis_plocha</t>
  </si>
  <si>
    <t>46,58</t>
  </si>
  <si>
    <t>Odsek_vodor_plochy</t>
  </si>
  <si>
    <t>84,12</t>
  </si>
  <si>
    <t>KRYCÍ LIST SOUPISU</t>
  </si>
  <si>
    <t>Kotvy_site_KARI</t>
  </si>
  <si>
    <t>83,844</t>
  </si>
  <si>
    <t>demont_zabr</t>
  </si>
  <si>
    <t>14,5</t>
  </si>
  <si>
    <t>Demontaz_L</t>
  </si>
  <si>
    <t>51,34</t>
  </si>
  <si>
    <t>odvoz_suti</t>
  </si>
  <si>
    <t>24,986</t>
  </si>
  <si>
    <t>Objekt:</t>
  </si>
  <si>
    <t>01 - Stavební úpravy rampy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</si>
  <si>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</si>
  <si>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</si>
  <si>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</si>
  <si>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</si>
  <si>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</si>
  <si>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</si>
  <si>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</si>
  <si>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</si>
  <si>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</si>
  <si>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</si>
  <si>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</si>
  <si>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</si>
  <si>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</si>
  <si>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</si>
  <si>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</si>
  <si>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</si>
  <si>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</si>
  <si>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</si>
  <si>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</si>
  <si>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</si>
  <si>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</si>
  <si>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</si>
  <si>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</si>
  <si>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</si>
  <si>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</si>
  <si>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</si>
  <si>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</si>
  <si>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</si>
  <si>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</si>
  <si>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</si>
  <si>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</si>
  <si>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</si>
  <si>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</si>
  <si>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</si>
  <si>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311351101</t>
  </si>
  <si>
    <t>Bednění nadzákladových zdí nosných svislé nebo šikmé (odkloněné), půdorysně přímé nebo zalomené ve volném prostranství, ve volných nebo zapažených jamách, rýhách, šachtách, včetně případných vzpěr, jednostranné zřízení</t>
  </si>
  <si>
    <t>m2</t>
  </si>
  <si>
    <t>CS ÚRS 2017 01</t>
  </si>
  <si>
    <t>4</t>
  </si>
  <si>
    <t>-693870677</t>
  </si>
  <si>
    <t>VV</t>
  </si>
  <si>
    <t>311351102</t>
  </si>
  <si>
    <t>Bednění nadzákladových zdí nosných svislé nebo šikmé (odkloněné), půdorysně přímé nebo zalomené ve volném prostranství, ve volných nebo zapažených jamách, rýhách, šachtách, včetně případných vzpěr, jednostranné odstranění</t>
  </si>
  <si>
    <t>-21354667</t>
  </si>
  <si>
    <t>312321815</t>
  </si>
  <si>
    <t>Nadzákladové zdi z betonu železového (bez výztuže) výplňové pohledového (v přírodní barvě drtí a přísad) tř. C 30/37</t>
  </si>
  <si>
    <t>m3</t>
  </si>
  <si>
    <t>2114673379</t>
  </si>
  <si>
    <t>"Předbeotnování stávajících svislách ploch rampy"</t>
  </si>
  <si>
    <t>"průměr. tl. předběotnování 100 mm"</t>
  </si>
  <si>
    <t>Odsek_svis_plocha*0,1</t>
  </si>
  <si>
    <t>341362021</t>
  </si>
  <si>
    <t>Výztuž stěn a příček nosných svislých nebo šikmých, rovných nebo oblých ze svařovaných sítí z drátů typu KARI</t>
  </si>
  <si>
    <t>t</t>
  </si>
  <si>
    <t>-1487166432</t>
  </si>
  <si>
    <t>"Výztuž předbeotnování svislé konstrukce rampy"</t>
  </si>
  <si>
    <t>"Síť KARI 100x100-6 mm - hmotnsot 4,44 kg/m2"</t>
  </si>
  <si>
    <t>Odsek_svis_plocha*4,44*0,001</t>
  </si>
  <si>
    <t>6</t>
  </si>
  <si>
    <t>Úpravy povrchů, podlahy a osazování výplní</t>
  </si>
  <si>
    <t>5</t>
  </si>
  <si>
    <t>622131121</t>
  </si>
  <si>
    <t>Podkladní a spojovací vrstva vnějších omítaných ploch penetrace akrylát-silikonová nanášená ručně stěn</t>
  </si>
  <si>
    <t>619126132</t>
  </si>
  <si>
    <t>"Penetrace svislých konstrukcí"</t>
  </si>
  <si>
    <t>632453352</t>
  </si>
  <si>
    <t>Potěr betonový samonivelační litý tl. přes 40 mm do 50 mm tř. C 30/37_x000D_
_x000D_
(povrchová úprava betonu příčnou striáží)</t>
  </si>
  <si>
    <t>2068795508</t>
  </si>
  <si>
    <t>"Betonový potěr vodorvoné konstrukce rampy"</t>
  </si>
  <si>
    <t>7</t>
  </si>
  <si>
    <t>634111113</t>
  </si>
  <si>
    <t>Obvodová dilatace mezi stěnou a mazaninou pružnou těsnicí páskou výšky 80 mm</t>
  </si>
  <si>
    <t>m</t>
  </si>
  <si>
    <t>66553618</t>
  </si>
  <si>
    <t>"Dilatace mezi stěnou a vodorovnou plochou rampy"</t>
  </si>
  <si>
    <t>46,08+3,76+4*(0,3+0,18)+6*(0,3+0,18)+3*(0,3+0,18)</t>
  </si>
  <si>
    <t>8</t>
  </si>
  <si>
    <t>634111116</t>
  </si>
  <si>
    <t>Obvodová dilatace mezi stěnou a mazaninou pružnou těsnicí páskou výšky 150 mm</t>
  </si>
  <si>
    <t>243976146</t>
  </si>
  <si>
    <t>"Dilatace předbeotnování svislých části rampy od podkladu (asfaltu)"</t>
  </si>
  <si>
    <t>46,08+3,76+1,5</t>
  </si>
  <si>
    <t>9</t>
  </si>
  <si>
    <t>634663113</t>
  </si>
  <si>
    <t>Výplň dilatačních spar mazanin polyuretanovou samonivelační hmotou, šířka spáry přes 15 do 20 mm</t>
  </si>
  <si>
    <t>-164100877</t>
  </si>
  <si>
    <t>"Výplń dilatačních spár vodorové plochy rampy"</t>
  </si>
  <si>
    <t>"vzdálenost 4,0 m, šířka 1,50 m"</t>
  </si>
  <si>
    <t>((46,08+3,76)/4)*1,5</t>
  </si>
  <si>
    <t>10</t>
  </si>
  <si>
    <t>634911133</t>
  </si>
  <si>
    <t>Řezání dilatačních nebo smršťovacích spár v čerstvé betonové mazanině nebo potěru šířky přes 10 do 20 mm, hloubky přes 20 do 50 mm</t>
  </si>
  <si>
    <t>-1058582366</t>
  </si>
  <si>
    <t>"Řezání dilatačních spár vodorové plochy rampy"</t>
  </si>
  <si>
    <t>Vodorv_dil_spar</t>
  </si>
  <si>
    <t>Ostatní konstrukce a práce, bourání</t>
  </si>
  <si>
    <t>11</t>
  </si>
  <si>
    <t>953332116</t>
  </si>
  <si>
    <t>Vložky svislé do dilatačních spár z pryže kladené volně, včetně dodání a osazení, v jakémkoliv zdivu, tl. 15 mm</t>
  </si>
  <si>
    <t>930752334</t>
  </si>
  <si>
    <t>"Dilatační spáry předbetonování rampy"</t>
  </si>
  <si>
    <t>"vzdálenost dilatace 4,0 m"</t>
  </si>
  <si>
    <t>"do ceny jsou započítány veškeré náklady na zřízení, dodávku a výplň dilatačních spár"</t>
  </si>
  <si>
    <t>(51,34*((1,05+0,68)/2))/4*0,1</t>
  </si>
  <si>
    <t>12</t>
  </si>
  <si>
    <t>977131110</t>
  </si>
  <si>
    <t>Vrty příklepovými vrtáky do cihelného zdiva nebo prostého betonu průměru do 16 mm</t>
  </si>
  <si>
    <t>-1839898991</t>
  </si>
  <si>
    <t>"Vývrty pro zřízení kotevních prvků sítě KARI ke stávajícímu zdivu"</t>
  </si>
  <si>
    <t>"předpokládá se 9 ks/m2 hloubka vývrtu 200 mm"</t>
  </si>
  <si>
    <t>Odsek_svis_plocha*9*0,2</t>
  </si>
  <si>
    <t>13</t>
  </si>
  <si>
    <t>985111211</t>
  </si>
  <si>
    <t>Otlučení nebo odsekání vrstev betonu stěn, tloušťka odsekané vrstvy do 80 mm</t>
  </si>
  <si>
    <t>1226791529</t>
  </si>
  <si>
    <t>"Odsekání vrstvy stávajícího rozrušeného betonu, na svislé ploše rampy"</t>
  </si>
  <si>
    <t>40+3,76*0,68+1,5*0,68+1,2*0,68+0,9*0,68+1,5*1,05</t>
  </si>
  <si>
    <t>Součet</t>
  </si>
  <si>
    <t>14</t>
  </si>
  <si>
    <t>985111231</t>
  </si>
  <si>
    <t>Otlučení nebo odsekání vrstev betonu rubu kleneb a podlah, tloušťka odsekané vrstvy do 80 mm</t>
  </si>
  <si>
    <t>-626282819</t>
  </si>
  <si>
    <t>"Odsekání stávajícího degradovaného betonu z vodorovného povrchu rampy"</t>
  </si>
  <si>
    <t>"a schodišť"</t>
  </si>
  <si>
    <t>46,08*1,5+3,76*1,5+4*(0,3+0,18)*1,5+6*(0,3+0,18)*1,5+3*(0,3+0,18)*1,5</t>
  </si>
  <si>
    <t>985131111</t>
  </si>
  <si>
    <t>Očištění ploch stěn, rubu kleneb a podlah tlakovou vodou</t>
  </si>
  <si>
    <t>-767175869</t>
  </si>
  <si>
    <t>"Očištění odekaného povrchu tlakovou vodou"</t>
  </si>
  <si>
    <t>Odsek_svis_plocha+Odsek_vodor_plochy</t>
  </si>
  <si>
    <t>16</t>
  </si>
  <si>
    <t>985321111</t>
  </si>
  <si>
    <t>Ochranný nátěr betonářské výztuže 1 vrstva tloušťky 1 mm na cementové bázi stěn, líce kleneb a podhledů</t>
  </si>
  <si>
    <t>-1826619873</t>
  </si>
  <si>
    <t>Odsek_svis_plocha*0,25+Odsek_vodor_plochy*0,15</t>
  </si>
  <si>
    <t>17</t>
  </si>
  <si>
    <t>R 1</t>
  </si>
  <si>
    <t>Kotvy do stav. zdiva průměr 12 mm</t>
  </si>
  <si>
    <t>1490037447</t>
  </si>
  <si>
    <t>"Do ceny jsou započítány náklady na dodání a montáž kotev z beton. výztuže průměru 12 mm"</t>
  </si>
  <si>
    <t xml:space="preserve">"a v délce 200 mm, výplň a uchycení kotvy do stav. zdiva chemickou kotvou, náklady na" </t>
  </si>
  <si>
    <t>"kotevní terče pro přichycení svařované sítě KARi - výztuž předbetonování"</t>
  </si>
  <si>
    <t>997</t>
  </si>
  <si>
    <t>Přesun sutě</t>
  </si>
  <si>
    <t>18</t>
  </si>
  <si>
    <t>997013501</t>
  </si>
  <si>
    <t>Odvoz suti a vybouraných hmot na skládku nebo meziskládku se složením, na vzdálenost do 1 km</t>
  </si>
  <si>
    <t>-1989313226</t>
  </si>
  <si>
    <t>Odsek_svis_plocha*0,188</t>
  </si>
  <si>
    <t>Odsek_vodor_plochy*0,188</t>
  </si>
  <si>
    <t>demont_zabr*0,025</t>
  </si>
  <si>
    <t>Demontaz_L*0,001</t>
  </si>
  <si>
    <t>19</t>
  </si>
  <si>
    <t>997013509</t>
  </si>
  <si>
    <t>Odvoz suti a vybouraných hmot na skládku nebo meziskládku se složením, na vzdálenost Příplatek k ceně za každý další i započatý 1 km přes 1 km</t>
  </si>
  <si>
    <t>-876512536</t>
  </si>
  <si>
    <t>"Příplatek za dalších 19 km nad 1 km - celková odvozová vzdálenost 20 km"</t>
  </si>
  <si>
    <t>odvoz_suti*19</t>
  </si>
  <si>
    <t>20</t>
  </si>
  <si>
    <t>997013801</t>
  </si>
  <si>
    <t>Poplatek za uložení stavebního odpadu na skládce (skládkovné) betonového</t>
  </si>
  <si>
    <t>117351773</t>
  </si>
  <si>
    <t>998</t>
  </si>
  <si>
    <t>Přesun hmot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</si>
  <si>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</si>
  <si>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</si>
  <si>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-12467727</t>
  </si>
  <si>
    <t>PSV</t>
  </si>
  <si>
    <t>Práce a dodávky PSV</t>
  </si>
  <si>
    <t>767</t>
  </si>
  <si>
    <t>Konstrukce zámečnické</t>
  </si>
  <si>
    <t>22</t>
  </si>
  <si>
    <t>767161132</t>
  </si>
  <si>
    <t>Montáž zábradlí rovného z trubek nebo tenkostěnných profilů na ocelovou konstrukci, hmotnosti 1 m zábradlí přes 45 kg</t>
  </si>
  <si>
    <t>1495797609</t>
  </si>
  <si>
    <t>"Montáž zábradlí na rampě"</t>
  </si>
  <si>
    <t>"do ceny jsou započítány veškeré náklady na dodávku a montáž zábradlí, včetně kotvení"</t>
  </si>
  <si>
    <t>"Cena zahrnuje i nátěr zábradlí a povrchovou úpravu"</t>
  </si>
  <si>
    <t>6,5+4,5+3,5+6</t>
  </si>
  <si>
    <t>23</t>
  </si>
  <si>
    <t>767161812</t>
  </si>
  <si>
    <t>Demontáž zábradlí rovného rozebíratelný spoj hmotnosti 1 m zábradlí přes 20 kg</t>
  </si>
  <si>
    <t>1502919874</t>
  </si>
  <si>
    <t>"Demontáž stávajícího zábradlí na rampě"</t>
  </si>
  <si>
    <t>6,5+4,5+3,5</t>
  </si>
  <si>
    <t>24</t>
  </si>
  <si>
    <t>767995117</t>
  </si>
  <si>
    <t>Montáž ostatních atypických zámečnických konstrukcí hmotnosti přes 250 do 500 kg</t>
  </si>
  <si>
    <t>kg</t>
  </si>
  <si>
    <t>1131166162</t>
  </si>
  <si>
    <t>Montáž a dodávka ocel profilu pro L 80x80x8 mm - ochranna hrany rampy</t>
  </si>
  <si>
    <t>"prifil bude přivařen k svařované síti KARI"</t>
  </si>
  <si>
    <t>(46,08+1,5+3,76)*9,63</t>
  </si>
  <si>
    <t>25</t>
  </si>
  <si>
    <t>M</t>
  </si>
  <si>
    <t>130104340</t>
  </si>
  <si>
    <t>úhelník ocelový rovnostranný, v jakosti 11 375, 80 x 80 x 8 mm</t>
  </si>
  <si>
    <t>32</t>
  </si>
  <si>
    <t>-409459483</t>
  </si>
  <si>
    <t>P</t>
  </si>
  <si>
    <t>Poznámka k položce:
Hmotnost: 9,63 kg/m</t>
  </si>
  <si>
    <t>(46,08+1,5+3,76)*9,63*0,001</t>
  </si>
  <si>
    <t>26</t>
  </si>
  <si>
    <t>767996805</t>
  </si>
  <si>
    <t>Demontáž ostatních zámečnických konstrukcí o hmotnosti jednotlivých dílů rozebráním přes 500 kg</t>
  </si>
  <si>
    <t>-1696972170</t>
  </si>
  <si>
    <t>"Odstranění stávajícího ropvnoramenného L profilu z hrany rampy"</t>
  </si>
  <si>
    <t>46,08+1,5+3,76</t>
  </si>
  <si>
    <t>27</t>
  </si>
  <si>
    <t>998767101</t>
  </si>
  <si>
    <t>Přesun hmot pro zámečnické konstrukce stanovený z hmotnosti přesunovaného materiálu vodorovná dopravní vzdálenost do 50 m v objektech výšky do 6 m</t>
  </si>
  <si>
    <t>-689788642</t>
  </si>
  <si>
    <t>783</t>
  </si>
  <si>
    <t>Dokončovací práce - nátěry</t>
  </si>
  <si>
    <t>28</t>
  </si>
  <si>
    <t>783009411</t>
  </si>
  <si>
    <t>Bezpečnostní šrafování podlah nebo vodorovných ploch rovných</t>
  </si>
  <si>
    <t>1929437647</t>
  </si>
  <si>
    <t>"Nátěr ochranného L profilu hrany rampy"</t>
  </si>
  <si>
    <t>(46,08+1,5+3,76)*(0,08*2)</t>
  </si>
  <si>
    <t>"Bezpečnostní šrafování schodišťových stupňů"</t>
  </si>
  <si>
    <t>14*1,5*0,1</t>
  </si>
  <si>
    <t>29</t>
  </si>
  <si>
    <t>783314201</t>
  </si>
  <si>
    <t>Základní antikorozní nátěr zámečnických konstrukcí jednonásobný syntetický standardní</t>
  </si>
  <si>
    <t>-166328944</t>
  </si>
  <si>
    <t>30</t>
  </si>
  <si>
    <t>783315101</t>
  </si>
  <si>
    <t>Mezinátěr zámečnických konstrukcí jednonásobný syntetický standardní</t>
  </si>
  <si>
    <t>-688025608</t>
  </si>
  <si>
    <t>31</t>
  </si>
  <si>
    <t>783337101</t>
  </si>
  <si>
    <t>Krycí nátěr (email) zámečnických konstrukcí jednonásobný syntetický epoxidový</t>
  </si>
  <si>
    <t>1040560497</t>
  </si>
  <si>
    <t>783826675</t>
  </si>
  <si>
    <t>Hydrofobizační nátěr omítek silikonový, transparentní, povrchů hrubých betonových povrchů nebo omítek hrubých, rýhovaných tenkovrstvých nebo škrábaných (břízolitových)</t>
  </si>
  <si>
    <t>1113838773</t>
  </si>
  <si>
    <t>33</t>
  </si>
  <si>
    <t>783827525</t>
  </si>
  <si>
    <t>Krycí (ochranný ) nátěr omítek dvojnásobný hrubých betonových povrchů nebo omítek hrubých, rýhovaných tenkovrstvých nebo škrábaných (břízolitových) silikonový</t>
  </si>
  <si>
    <t>-1734321650</t>
  </si>
  <si>
    <t>"do ceny jsou započítány náklady na dodávku materiálu a provedení nátěru"</t>
  </si>
  <si>
    <t>"nátěr betonových ploch"</t>
  </si>
  <si>
    <t>"odstín RAL 7001"</t>
  </si>
  <si>
    <t>34</t>
  </si>
  <si>
    <t>783943171</t>
  </si>
  <si>
    <t>Penetrační nátěr betonových podlah hrubých polyuretanový</t>
  </si>
  <si>
    <t>1460391611</t>
  </si>
  <si>
    <t>"Penetrace vodorvných povrchů rampy"</t>
  </si>
  <si>
    <t>35</t>
  </si>
  <si>
    <t xml:space="preserve">R 2 </t>
  </si>
  <si>
    <t>Odstranění nerovností betonu</t>
  </si>
  <si>
    <t>2026064585</t>
  </si>
  <si>
    <t>"Odstranění nerovností betonu po odstranění bednění - broušením"</t>
  </si>
  <si>
    <t>"do ceny jsou započítány veškerénáklady včetně, očištění ploch po obroušení"</t>
  </si>
  <si>
    <t>VRN - Vedlejší rozpočtové náklady</t>
  </si>
  <si>
    <t>011603000</t>
  </si>
  <si>
    <t xml:space="preserve">Zkoušení konstrukcí a prací nezávislou zkušebnou:_x000D_
- zahrnuje veškeré náklady spojené s objednatelem požadovanými zkouškami, tj. provedení jádrových vývrtů o průměru 100 mm v betonových kostrukcích a jejich posouzení nezávyslou zkušebnou. </t>
  </si>
  <si>
    <t>KS</t>
  </si>
  <si>
    <t>-1878825793</t>
  </si>
  <si>
    <t>"kontrolní odvrty včetně vyhodnocení 2x"4</t>
  </si>
  <si>
    <t>012303000</t>
  </si>
  <si>
    <t>Průzkumné, geodetické a projektové práce geodetické práce po výstavbě,zaměření skutečného provedení stavby</t>
  </si>
  <si>
    <t>KOMPLT</t>
  </si>
  <si>
    <t>-1588506359</t>
  </si>
  <si>
    <t xml:space="preserve">"Průzkumné, geodetické a projektové práce geodetické práce po </t>
  </si>
  <si>
    <t>"výstavbě,zaměření skutečného provedení stavby</t>
  </si>
  <si>
    <t>A21</t>
  </si>
  <si>
    <t>032002000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</si>
  <si>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</si>
  <si>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SOUBOR</t>
  </si>
  <si>
    <t>77678743</t>
  </si>
  <si>
    <t>A22</t>
  </si>
  <si>
    <t>032002001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</si>
  <si>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</t>
  </si>
  <si>
    <t>-506514149</t>
  </si>
  <si>
    <t>A23</t>
  </si>
  <si>
    <t>032002002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</si>
  <si>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</si>
  <si>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-479538084</t>
  </si>
  <si>
    <t>A24</t>
  </si>
  <si>
    <t>043002001</t>
  </si>
  <si>
    <t>Hlavní tituly průvodních činností a nákladů inženýrská činnost zkoušky a ostatní měření</t>
  </si>
  <si>
    <t>1680966790</t>
  </si>
  <si>
    <t>""Průběžná fotodokumenatce hlavních činností anákladů (po dnech)"</t>
  </si>
  <si>
    <t>A27</t>
  </si>
  <si>
    <t>VRN012303001</t>
  </si>
  <si>
    <t>Náklady na vytyčení inženýrských sítí na staveništi jejich správci, s případným provedením průzkumných sond.</t>
  </si>
  <si>
    <t>1261320238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</si>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</sst>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9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3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4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9" fillId="0" borderId="0" xfId="0" applyFont="1" applyBorder="1" applyAlignment="1" applyProtection="1">
      <alignment horizontal="left" vertical="center"/>
    </xf>
    <xf numFmtId="0" fontId="39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40" fillId="0" borderId="28" xfId="0" applyFont="1" applyBorder="1" applyAlignment="1" applyProtection="1">
      <alignment horizontal="center" vertical="center"/>
    </xf>
    <xf numFmtId="49" fontId="40" fillId="0" borderId="28" xfId="0" applyNumberFormat="1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167" fontId="40" fillId="0" borderId="28" xfId="0" applyNumberFormat="1" applyFont="1" applyBorder="1" applyAlignment="1" applyProtection="1">
      <alignment vertical="center"/>
    </xf>
    <xf numFmtId="4" fontId="40" fillId="4" borderId="28" xfId="0" applyNumberFormat="1" applyFont="1" applyFill="1" applyBorder="1" applyAlignment="1" applyProtection="1">
      <alignment vertical="center"/>
      <protection locked="0"/>
    </xf>
    <xf numFmtId="4" fontId="40" fillId="0" borderId="28" xfId="0" applyNumberFormat="1" applyFont="1" applyBorder="1" applyAlignment="1" applyProtection="1">
      <alignment vertical="center"/>
    </xf>
    <xf numFmtId="0" fontId="40" fillId="0" borderId="5" xfId="0" applyFont="1" applyBorder="1" applyAlignment="1">
      <alignment vertical="center"/>
    </xf>
    <xf numFmtId="0" fontId="40" fillId="4" borderId="28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0" fillId="0" borderId="0" xfId="0" applyAlignment="1" applyProtection="1">
      <alignment vertical="top"/>
      <protection locked="0"/>
    </xf>
    <xf numFmtId="0" fontId="42" fillId="0" borderId="29" xfId="0" applyFont="1" applyBorder="1" applyAlignment="1" applyProtection="1">
      <alignment vertical="center" wrapText="1"/>
      <protection locked="0"/>
    </xf>
    <xf numFmtId="0" fontId="42" fillId="0" borderId="30" xfId="0" applyFont="1" applyBorder="1" applyAlignment="1" applyProtection="1">
      <alignment vertical="center" wrapText="1"/>
      <protection locked="0"/>
    </xf>
    <xf numFmtId="0" fontId="42" fillId="0" borderId="31" xfId="0" applyFont="1" applyBorder="1" applyAlignment="1" applyProtection="1">
      <alignment vertical="center" wrapText="1"/>
      <protection locked="0"/>
    </xf>
    <xf numFmtId="0" fontId="42" fillId="0" borderId="32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center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33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 wrapText="1"/>
      <protection locked="0"/>
    </xf>
    <xf numFmtId="0" fontId="45" fillId="0" borderId="1" xfId="0" applyFont="1" applyBorder="1" applyAlignment="1" applyProtection="1">
      <alignment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0" fontId="42" fillId="0" borderId="35" xfId="0" applyFont="1" applyBorder="1" applyAlignment="1" applyProtection="1">
      <alignment vertical="center" wrapText="1"/>
      <protection locked="0"/>
    </xf>
    <xf numFmtId="0" fontId="46" fillId="0" borderId="34" xfId="0" applyFont="1" applyBorder="1" applyAlignment="1" applyProtection="1">
      <alignment vertical="center" wrapText="1"/>
      <protection locked="0"/>
    </xf>
    <xf numFmtId="0" fontId="42" fillId="0" borderId="36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top"/>
      <protection locked="0"/>
    </xf>
    <xf numFmtId="0" fontId="42" fillId="0" borderId="0" xfId="0" applyFont="1" applyAlignment="1" applyProtection="1">
      <alignment vertical="top"/>
      <protection locked="0"/>
    </xf>
    <xf numFmtId="0" fontId="42" fillId="0" borderId="29" xfId="0" applyFont="1" applyBorder="1" applyAlignment="1" applyProtection="1">
      <alignment horizontal="left" vertical="center"/>
      <protection locked="0"/>
    </xf>
    <xf numFmtId="0" fontId="42" fillId="0" borderId="30" xfId="0" applyFont="1" applyBorder="1" applyAlignment="1" applyProtection="1">
      <alignment horizontal="left" vertical="center"/>
      <protection locked="0"/>
    </xf>
    <xf numFmtId="0" fontId="42" fillId="0" borderId="31" xfId="0" applyFont="1" applyBorder="1" applyAlignment="1" applyProtection="1">
      <alignment horizontal="left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center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8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center" vertical="center"/>
      <protection locked="0"/>
    </xf>
    <xf numFmtId="0" fontId="45" fillId="0" borderId="32" xfId="0" applyFont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left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42" fillId="0" borderId="29" xfId="0" applyFont="1" applyBorder="1" applyAlignment="1" applyProtection="1">
      <alignment horizontal="left" vertical="center" wrapText="1"/>
      <protection locked="0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42" fillId="0" borderId="3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7" fillId="0" borderId="32" xfId="0" applyFont="1" applyBorder="1" applyAlignment="1" applyProtection="1">
      <alignment horizontal="left" vertical="center" wrapText="1"/>
      <protection locked="0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 wrapText="1"/>
      <protection locked="0"/>
    </xf>
    <xf numFmtId="0" fontId="45" fillId="0" borderId="34" xfId="0" applyFont="1" applyBorder="1" applyAlignment="1" applyProtection="1">
      <alignment horizontal="left" vertical="center" wrapText="1"/>
      <protection locked="0"/>
    </xf>
    <xf numFmtId="0" fontId="45" fillId="0" borderId="36" xfId="0" applyFont="1" applyBorder="1" applyAlignment="1" applyProtection="1">
      <alignment horizontal="left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center" vertical="top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45" fillId="0" borderId="36" xfId="0" applyFont="1" applyBorder="1" applyAlignment="1" applyProtection="1">
      <alignment horizontal="left" vertical="center"/>
      <protection locked="0"/>
    </xf>
    <xf numFmtId="0" fontId="47" fillId="0" borderId="0" xfId="0" applyFont="1" applyAlignment="1" applyProtection="1">
      <alignment vertical="center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7" fillId="0" borderId="34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5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7" fillId="0" borderId="34" xfId="0" applyFont="1" applyBorder="1" applyAlignment="1" applyProtection="1">
      <protection locked="0"/>
    </xf>
    <xf numFmtId="0" fontId="42" fillId="0" borderId="32" xfId="0" applyFont="1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vertical="top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35" xfId="0" applyFont="1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vertical="top"/>
      <protection locked="0"/>
    </xf>
    <xf numFmtId="0" fontId="42" fillId="0" borderId="36" xfId="0" applyFont="1" applyBorder="1" applyAlignment="1" applyProtection="1">
      <alignment vertical="top"/>
      <protection locked="0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left" vertical="top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 wrapText="1"/>
      <protection locked="0"/>
    </xf>
    <xf numFmtId="49" fontId="45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alignment horizontal="left" wrapText="1"/>
      <protection locked="0"/>
    </xf>
    <xf numFmtId="0" fontId="0" fillId="7" borderId="28" xfId="0" applyFont="1" applyFill="1" applyBorder="1" applyAlignment="1" applyProtection="1">
      <alignment horizontal="center" vertical="center"/>
    </xf>
    <xf numFmtId="49" fontId="0" fillId="7" borderId="28" xfId="0" applyNumberFormat="1" applyFont="1" applyFill="1" applyBorder="1" applyAlignment="1" applyProtection="1">
      <alignment horizontal="left" vertical="center" wrapText="1"/>
    </xf>
    <xf numFmtId="0" fontId="0" fillId="7" borderId="28" xfId="0" applyFont="1" applyFill="1" applyBorder="1" applyAlignment="1" applyProtection="1">
      <alignment horizontal="left" vertical="center" wrapText="1"/>
    </xf>
    <xf numFmtId="0" fontId="0" fillId="7" borderId="28" xfId="0" applyFont="1" applyFill="1" applyBorder="1" applyAlignment="1" applyProtection="1">
      <alignment horizontal="center" vertical="center" wrapText="1"/>
    </xf>
    <xf numFmtId="167" fontId="0" fillId="7" borderId="28" xfId="0" applyNumberFormat="1" applyFont="1" applyFill="1" applyBorder="1" applyAlignment="1" applyProtection="1">
      <alignment vertical="center"/>
    </xf>
    <xf numFmtId="4" fontId="0" fillId="7" borderId="28" xfId="0" applyNumberFormat="1" applyFont="1" applyFill="1" applyBorder="1" applyAlignment="1" applyProtection="1">
      <alignment vertical="center"/>
      <protection locked="0"/>
    </xf>
    <xf numFmtId="4" fontId="0" fillId="7" borderId="28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78" t="s">
        <v>16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8"/>
      <c r="AQ5" s="30"/>
      <c r="BE5" s="376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44" t="s">
        <v>19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8"/>
      <c r="AQ6" s="30"/>
      <c r="BE6" s="377"/>
      <c r="BS6" s="23" t="s">
        <v>8</v>
      </c>
    </row>
    <row r="7" spans="1:74" ht="14.45" customHeight="1">
      <c r="B7" s="27"/>
      <c r="C7" s="28"/>
      <c r="D7" s="36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21</v>
      </c>
      <c r="AO7" s="28"/>
      <c r="AP7" s="28"/>
      <c r="AQ7" s="30"/>
      <c r="BE7" s="377"/>
      <c r="BS7" s="23" t="s">
        <v>8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77"/>
      <c r="BS8" s="23" t="s">
        <v>8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77"/>
      <c r="BS9" s="23" t="s">
        <v>8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21</v>
      </c>
      <c r="AO10" s="28"/>
      <c r="AP10" s="28"/>
      <c r="AQ10" s="30"/>
      <c r="BE10" s="377"/>
      <c r="BS10" s="23" t="s">
        <v>8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21</v>
      </c>
      <c r="AO11" s="28"/>
      <c r="AP11" s="28"/>
      <c r="AQ11" s="30"/>
      <c r="BE11" s="377"/>
      <c r="BS11" s="23" t="s">
        <v>8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77"/>
      <c r="BS12" s="23" t="s">
        <v>8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77"/>
      <c r="BS13" s="23" t="s">
        <v>8</v>
      </c>
    </row>
    <row r="14" spans="1:74" ht="15">
      <c r="B14" s="27"/>
      <c r="C14" s="28"/>
      <c r="D14" s="28"/>
      <c r="E14" s="346" t="s">
        <v>32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77"/>
      <c r="BS14" s="23" t="s">
        <v>8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77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21</v>
      </c>
      <c r="AO16" s="28"/>
      <c r="AP16" s="28"/>
      <c r="AQ16" s="30"/>
      <c r="BE16" s="377"/>
      <c r="BS16" s="23" t="s">
        <v>6</v>
      </c>
    </row>
    <row r="17" spans="2:71" ht="18.399999999999999" customHeight="1">
      <c r="B17" s="27"/>
      <c r="C17" s="28"/>
      <c r="D17" s="28"/>
      <c r="E17" s="34" t="s">
        <v>29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21</v>
      </c>
      <c r="AO17" s="28"/>
      <c r="AP17" s="28"/>
      <c r="AQ17" s="30"/>
      <c r="BE17" s="377"/>
      <c r="BS17" s="23" t="s">
        <v>34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77"/>
      <c r="BS18" s="23" t="s">
        <v>8</v>
      </c>
    </row>
    <row r="19" spans="2:71" ht="14.45" customHeight="1">
      <c r="B19" s="27"/>
      <c r="C19" s="28"/>
      <c r="D19" s="36" t="s">
        <v>35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77"/>
      <c r="BS19" s="23" t="s">
        <v>8</v>
      </c>
    </row>
    <row r="20" spans="2:71" ht="22.5" customHeight="1">
      <c r="B20" s="27"/>
      <c r="C20" s="28"/>
      <c r="D20" s="28"/>
      <c r="E20" s="348" t="s">
        <v>21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28"/>
      <c r="AP20" s="28"/>
      <c r="AQ20" s="30"/>
      <c r="BE20" s="377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77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77"/>
    </row>
    <row r="23" spans="2:71" s="1" customFormat="1" ht="25.9" customHeight="1">
      <c r="B23" s="40"/>
      <c r="C23" s="41"/>
      <c r="D23" s="42" t="s">
        <v>36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49">
        <f>ROUND(AG51,2)</f>
        <v>0</v>
      </c>
      <c r="AL23" s="350"/>
      <c r="AM23" s="350"/>
      <c r="AN23" s="350"/>
      <c r="AO23" s="350"/>
      <c r="AP23" s="41"/>
      <c r="AQ23" s="44"/>
      <c r="BE23" s="377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77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51" t="s">
        <v>37</v>
      </c>
      <c r="M25" s="351"/>
      <c r="N25" s="351"/>
      <c r="O25" s="351"/>
      <c r="P25" s="41"/>
      <c r="Q25" s="41"/>
      <c r="R25" s="41"/>
      <c r="S25" s="41"/>
      <c r="T25" s="41"/>
      <c r="U25" s="41"/>
      <c r="V25" s="41"/>
      <c r="W25" s="351" t="s">
        <v>38</v>
      </c>
      <c r="X25" s="351"/>
      <c r="Y25" s="351"/>
      <c r="Z25" s="351"/>
      <c r="AA25" s="351"/>
      <c r="AB25" s="351"/>
      <c r="AC25" s="351"/>
      <c r="AD25" s="351"/>
      <c r="AE25" s="351"/>
      <c r="AF25" s="41"/>
      <c r="AG25" s="41"/>
      <c r="AH25" s="41"/>
      <c r="AI25" s="41"/>
      <c r="AJ25" s="41"/>
      <c r="AK25" s="351" t="s">
        <v>39</v>
      </c>
      <c r="AL25" s="351"/>
      <c r="AM25" s="351"/>
      <c r="AN25" s="351"/>
      <c r="AO25" s="351"/>
      <c r="AP25" s="41"/>
      <c r="AQ25" s="44"/>
      <c r="BE25" s="377"/>
    </row>
    <row r="26" spans="2:71" s="2" customFormat="1" ht="14.45" customHeight="1">
      <c r="B26" s="46"/>
      <c r="C26" s="47"/>
      <c r="D26" s="48" t="s">
        <v>40</v>
      </c>
      <c r="E26" s="47"/>
      <c r="F26" s="48" t="s">
        <v>41</v>
      </c>
      <c r="G26" s="47"/>
      <c r="H26" s="47"/>
      <c r="I26" s="47"/>
      <c r="J26" s="47"/>
      <c r="K26" s="47"/>
      <c r="L26" s="341">
        <v>0.21</v>
      </c>
      <c r="M26" s="342"/>
      <c r="N26" s="342"/>
      <c r="O26" s="342"/>
      <c r="P26" s="47"/>
      <c r="Q26" s="47"/>
      <c r="R26" s="47"/>
      <c r="S26" s="47"/>
      <c r="T26" s="47"/>
      <c r="U26" s="47"/>
      <c r="V26" s="47"/>
      <c r="W26" s="343">
        <f>ROUND(AZ51,2)</f>
        <v>0</v>
      </c>
      <c r="X26" s="342"/>
      <c r="Y26" s="342"/>
      <c r="Z26" s="342"/>
      <c r="AA26" s="342"/>
      <c r="AB26" s="342"/>
      <c r="AC26" s="342"/>
      <c r="AD26" s="342"/>
      <c r="AE26" s="342"/>
      <c r="AF26" s="47"/>
      <c r="AG26" s="47"/>
      <c r="AH26" s="47"/>
      <c r="AI26" s="47"/>
      <c r="AJ26" s="47"/>
      <c r="AK26" s="343">
        <f>ROUND(AV51,2)</f>
        <v>0</v>
      </c>
      <c r="AL26" s="342"/>
      <c r="AM26" s="342"/>
      <c r="AN26" s="342"/>
      <c r="AO26" s="342"/>
      <c r="AP26" s="47"/>
      <c r="AQ26" s="49"/>
      <c r="BE26" s="377"/>
    </row>
    <row r="27" spans="2:71" s="2" customFormat="1" ht="14.45" customHeight="1">
      <c r="B27" s="46"/>
      <c r="C27" s="47"/>
      <c r="D27" s="47"/>
      <c r="E27" s="47"/>
      <c r="F27" s="48" t="s">
        <v>42</v>
      </c>
      <c r="G27" s="47"/>
      <c r="H27" s="47"/>
      <c r="I27" s="47"/>
      <c r="J27" s="47"/>
      <c r="K27" s="47"/>
      <c r="L27" s="341">
        <v>0.15</v>
      </c>
      <c r="M27" s="342"/>
      <c r="N27" s="342"/>
      <c r="O27" s="342"/>
      <c r="P27" s="47"/>
      <c r="Q27" s="47"/>
      <c r="R27" s="47"/>
      <c r="S27" s="47"/>
      <c r="T27" s="47"/>
      <c r="U27" s="47"/>
      <c r="V27" s="47"/>
      <c r="W27" s="343">
        <f>ROUND(BA51,2)</f>
        <v>0</v>
      </c>
      <c r="X27" s="342"/>
      <c r="Y27" s="342"/>
      <c r="Z27" s="342"/>
      <c r="AA27" s="342"/>
      <c r="AB27" s="342"/>
      <c r="AC27" s="342"/>
      <c r="AD27" s="342"/>
      <c r="AE27" s="342"/>
      <c r="AF27" s="47"/>
      <c r="AG27" s="47"/>
      <c r="AH27" s="47"/>
      <c r="AI27" s="47"/>
      <c r="AJ27" s="47"/>
      <c r="AK27" s="343">
        <f>ROUND(AW51,2)</f>
        <v>0</v>
      </c>
      <c r="AL27" s="342"/>
      <c r="AM27" s="342"/>
      <c r="AN27" s="342"/>
      <c r="AO27" s="342"/>
      <c r="AP27" s="47"/>
      <c r="AQ27" s="49"/>
      <c r="BE27" s="377"/>
    </row>
    <row r="28" spans="2:71" s="2" customFormat="1" ht="14.45" hidden="1" customHeight="1">
      <c r="B28" s="46"/>
      <c r="C28" s="47"/>
      <c r="D28" s="47"/>
      <c r="E28" s="47"/>
      <c r="F28" s="48" t="s">
        <v>43</v>
      </c>
      <c r="G28" s="47"/>
      <c r="H28" s="47"/>
      <c r="I28" s="47"/>
      <c r="J28" s="47"/>
      <c r="K28" s="47"/>
      <c r="L28" s="341">
        <v>0.21</v>
      </c>
      <c r="M28" s="342"/>
      <c r="N28" s="342"/>
      <c r="O28" s="342"/>
      <c r="P28" s="47"/>
      <c r="Q28" s="47"/>
      <c r="R28" s="47"/>
      <c r="S28" s="47"/>
      <c r="T28" s="47"/>
      <c r="U28" s="47"/>
      <c r="V28" s="47"/>
      <c r="W28" s="343">
        <f>ROUND(BB51,2)</f>
        <v>0</v>
      </c>
      <c r="X28" s="342"/>
      <c r="Y28" s="342"/>
      <c r="Z28" s="342"/>
      <c r="AA28" s="342"/>
      <c r="AB28" s="342"/>
      <c r="AC28" s="342"/>
      <c r="AD28" s="342"/>
      <c r="AE28" s="342"/>
      <c r="AF28" s="47"/>
      <c r="AG28" s="47"/>
      <c r="AH28" s="47"/>
      <c r="AI28" s="47"/>
      <c r="AJ28" s="47"/>
      <c r="AK28" s="343">
        <v>0</v>
      </c>
      <c r="AL28" s="342"/>
      <c r="AM28" s="342"/>
      <c r="AN28" s="342"/>
      <c r="AO28" s="342"/>
      <c r="AP28" s="47"/>
      <c r="AQ28" s="49"/>
      <c r="BE28" s="377"/>
    </row>
    <row r="29" spans="2:71" s="2" customFormat="1" ht="14.45" hidden="1" customHeight="1">
      <c r="B29" s="46"/>
      <c r="C29" s="47"/>
      <c r="D29" s="47"/>
      <c r="E29" s="47"/>
      <c r="F29" s="48" t="s">
        <v>44</v>
      </c>
      <c r="G29" s="47"/>
      <c r="H29" s="47"/>
      <c r="I29" s="47"/>
      <c r="J29" s="47"/>
      <c r="K29" s="47"/>
      <c r="L29" s="341">
        <v>0.15</v>
      </c>
      <c r="M29" s="342"/>
      <c r="N29" s="342"/>
      <c r="O29" s="342"/>
      <c r="P29" s="47"/>
      <c r="Q29" s="47"/>
      <c r="R29" s="47"/>
      <c r="S29" s="47"/>
      <c r="T29" s="47"/>
      <c r="U29" s="47"/>
      <c r="V29" s="47"/>
      <c r="W29" s="343">
        <f>ROUND(BC51,2)</f>
        <v>0</v>
      </c>
      <c r="X29" s="342"/>
      <c r="Y29" s="342"/>
      <c r="Z29" s="342"/>
      <c r="AA29" s="342"/>
      <c r="AB29" s="342"/>
      <c r="AC29" s="342"/>
      <c r="AD29" s="342"/>
      <c r="AE29" s="342"/>
      <c r="AF29" s="47"/>
      <c r="AG29" s="47"/>
      <c r="AH29" s="47"/>
      <c r="AI29" s="47"/>
      <c r="AJ29" s="47"/>
      <c r="AK29" s="343">
        <v>0</v>
      </c>
      <c r="AL29" s="342"/>
      <c r="AM29" s="342"/>
      <c r="AN29" s="342"/>
      <c r="AO29" s="342"/>
      <c r="AP29" s="47"/>
      <c r="AQ29" s="49"/>
      <c r="BE29" s="377"/>
    </row>
    <row r="30" spans="2:71" s="2" customFormat="1" ht="14.45" hidden="1" customHeight="1">
      <c r="B30" s="46"/>
      <c r="C30" s="47"/>
      <c r="D30" s="47"/>
      <c r="E30" s="47"/>
      <c r="F30" s="48" t="s">
        <v>45</v>
      </c>
      <c r="G30" s="47"/>
      <c r="H30" s="47"/>
      <c r="I30" s="47"/>
      <c r="J30" s="47"/>
      <c r="K30" s="47"/>
      <c r="L30" s="341">
        <v>0</v>
      </c>
      <c r="M30" s="342"/>
      <c r="N30" s="342"/>
      <c r="O30" s="342"/>
      <c r="P30" s="47"/>
      <c r="Q30" s="47"/>
      <c r="R30" s="47"/>
      <c r="S30" s="47"/>
      <c r="T30" s="47"/>
      <c r="U30" s="47"/>
      <c r="V30" s="47"/>
      <c r="W30" s="343">
        <f>ROUND(BD51,2)</f>
        <v>0</v>
      </c>
      <c r="X30" s="342"/>
      <c r="Y30" s="342"/>
      <c r="Z30" s="342"/>
      <c r="AA30" s="342"/>
      <c r="AB30" s="342"/>
      <c r="AC30" s="342"/>
      <c r="AD30" s="342"/>
      <c r="AE30" s="342"/>
      <c r="AF30" s="47"/>
      <c r="AG30" s="47"/>
      <c r="AH30" s="47"/>
      <c r="AI30" s="47"/>
      <c r="AJ30" s="47"/>
      <c r="AK30" s="343">
        <v>0</v>
      </c>
      <c r="AL30" s="342"/>
      <c r="AM30" s="342"/>
      <c r="AN30" s="342"/>
      <c r="AO30" s="342"/>
      <c r="AP30" s="47"/>
      <c r="AQ30" s="49"/>
      <c r="BE30" s="377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77"/>
    </row>
    <row r="32" spans="2:71" s="1" customFormat="1" ht="25.9" customHeight="1">
      <c r="B32" s="40"/>
      <c r="C32" s="50"/>
      <c r="D32" s="51" t="s">
        <v>46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47</v>
      </c>
      <c r="U32" s="52"/>
      <c r="V32" s="52"/>
      <c r="W32" s="52"/>
      <c r="X32" s="356" t="s">
        <v>48</v>
      </c>
      <c r="Y32" s="357"/>
      <c r="Z32" s="357"/>
      <c r="AA32" s="357"/>
      <c r="AB32" s="357"/>
      <c r="AC32" s="52"/>
      <c r="AD32" s="52"/>
      <c r="AE32" s="52"/>
      <c r="AF32" s="52"/>
      <c r="AG32" s="52"/>
      <c r="AH32" s="52"/>
      <c r="AI32" s="52"/>
      <c r="AJ32" s="52"/>
      <c r="AK32" s="358">
        <f>SUM(AK23:AK30)</f>
        <v>0</v>
      </c>
      <c r="AL32" s="357"/>
      <c r="AM32" s="357"/>
      <c r="AN32" s="357"/>
      <c r="AO32" s="359"/>
      <c r="AP32" s="50"/>
      <c r="AQ32" s="54"/>
      <c r="BE32" s="377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49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12345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66" t="str">
        <f>K6</f>
        <v>Stavební úprava rampy - věznice Opava</v>
      </c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  <c r="AA42" s="367"/>
      <c r="AB42" s="367"/>
      <c r="AC42" s="367"/>
      <c r="AD42" s="367"/>
      <c r="AE42" s="367"/>
      <c r="AF42" s="367"/>
      <c r="AG42" s="367"/>
      <c r="AH42" s="367"/>
      <c r="AI42" s="367"/>
      <c r="AJ42" s="367"/>
      <c r="AK42" s="367"/>
      <c r="AL42" s="367"/>
      <c r="AM42" s="367"/>
      <c r="AN42" s="367"/>
      <c r="AO42" s="367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23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Opava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25</v>
      </c>
      <c r="AJ44" s="62"/>
      <c r="AK44" s="62"/>
      <c r="AL44" s="62"/>
      <c r="AM44" s="368" t="str">
        <f>IF(AN8= "","",AN8)</f>
        <v>11. 11. 2017</v>
      </c>
      <c r="AN44" s="368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27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 xml:space="preserve"> 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33</v>
      </c>
      <c r="AJ46" s="62"/>
      <c r="AK46" s="62"/>
      <c r="AL46" s="62"/>
      <c r="AM46" s="369" t="str">
        <f>IF(E17="","",E17)</f>
        <v xml:space="preserve"> </v>
      </c>
      <c r="AN46" s="369"/>
      <c r="AO46" s="369"/>
      <c r="AP46" s="369"/>
      <c r="AQ46" s="62"/>
      <c r="AR46" s="60"/>
      <c r="AS46" s="370" t="s">
        <v>50</v>
      </c>
      <c r="AT46" s="371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31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72"/>
      <c r="AT47" s="373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74"/>
      <c r="AT48" s="375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2" t="s">
        <v>51</v>
      </c>
      <c r="D49" s="353"/>
      <c r="E49" s="353"/>
      <c r="F49" s="353"/>
      <c r="G49" s="353"/>
      <c r="H49" s="78"/>
      <c r="I49" s="354" t="s">
        <v>52</v>
      </c>
      <c r="J49" s="353"/>
      <c r="K49" s="353"/>
      <c r="L49" s="353"/>
      <c r="M49" s="353"/>
      <c r="N49" s="353"/>
      <c r="O49" s="353"/>
      <c r="P49" s="353"/>
      <c r="Q49" s="353"/>
      <c r="R49" s="353"/>
      <c r="S49" s="353"/>
      <c r="T49" s="353"/>
      <c r="U49" s="353"/>
      <c r="V49" s="353"/>
      <c r="W49" s="353"/>
      <c r="X49" s="353"/>
      <c r="Y49" s="353"/>
      <c r="Z49" s="353"/>
      <c r="AA49" s="353"/>
      <c r="AB49" s="353"/>
      <c r="AC49" s="353"/>
      <c r="AD49" s="353"/>
      <c r="AE49" s="353"/>
      <c r="AF49" s="353"/>
      <c r="AG49" s="355" t="s">
        <v>53</v>
      </c>
      <c r="AH49" s="353"/>
      <c r="AI49" s="353"/>
      <c r="AJ49" s="353"/>
      <c r="AK49" s="353"/>
      <c r="AL49" s="353"/>
      <c r="AM49" s="353"/>
      <c r="AN49" s="354" t="s">
        <v>54</v>
      </c>
      <c r="AO49" s="353"/>
      <c r="AP49" s="353"/>
      <c r="AQ49" s="79" t="s">
        <v>55</v>
      </c>
      <c r="AR49" s="60"/>
      <c r="AS49" s="80" t="s">
        <v>56</v>
      </c>
      <c r="AT49" s="81" t="s">
        <v>57</v>
      </c>
      <c r="AU49" s="81" t="s">
        <v>58</v>
      </c>
      <c r="AV49" s="81" t="s">
        <v>59</v>
      </c>
      <c r="AW49" s="81" t="s">
        <v>60</v>
      </c>
      <c r="AX49" s="81" t="s">
        <v>61</v>
      </c>
      <c r="AY49" s="81" t="s">
        <v>62</v>
      </c>
      <c r="AZ49" s="81" t="s">
        <v>63</v>
      </c>
      <c r="BA49" s="81" t="s">
        <v>64</v>
      </c>
      <c r="BB49" s="81" t="s">
        <v>65</v>
      </c>
      <c r="BC49" s="81" t="s">
        <v>66</v>
      </c>
      <c r="BD49" s="82" t="s">
        <v>67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68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3">
        <f>ROUND(SUM(AG52:AG53),2)</f>
        <v>0</v>
      </c>
      <c r="AH51" s="363"/>
      <c r="AI51" s="363"/>
      <c r="AJ51" s="363"/>
      <c r="AK51" s="363"/>
      <c r="AL51" s="363"/>
      <c r="AM51" s="363"/>
      <c r="AN51" s="364">
        <f>SUM(AG51,AT51)</f>
        <v>0</v>
      </c>
      <c r="AO51" s="364"/>
      <c r="AP51" s="364"/>
      <c r="AQ51" s="88" t="s">
        <v>21</v>
      </c>
      <c r="AR51" s="70"/>
      <c r="AS51" s="89">
        <f>ROUND(SUM(AS52:AS53),2)</f>
        <v>0</v>
      </c>
      <c r="AT51" s="90">
        <f>ROUND(SUM(AV51:AW51),2)</f>
        <v>0</v>
      </c>
      <c r="AU51" s="91">
        <f>ROUND(SUM(AU52:AU53),5)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ROUND(SUM(AZ52:AZ53),2)</f>
        <v>0</v>
      </c>
      <c r="BA51" s="90">
        <f>ROUND(SUM(BA52:BA53),2)</f>
        <v>0</v>
      </c>
      <c r="BB51" s="90">
        <f>ROUND(SUM(BB52:BB53),2)</f>
        <v>0</v>
      </c>
      <c r="BC51" s="90">
        <f>ROUND(SUM(BC52:BC53),2)</f>
        <v>0</v>
      </c>
      <c r="BD51" s="92">
        <f>ROUND(SUM(BD52:BD53),2)</f>
        <v>0</v>
      </c>
      <c r="BS51" s="93" t="s">
        <v>69</v>
      </c>
      <c r="BT51" s="93" t="s">
        <v>70</v>
      </c>
      <c r="BU51" s="94" t="s">
        <v>71</v>
      </c>
      <c r="BV51" s="93" t="s">
        <v>72</v>
      </c>
      <c r="BW51" s="93" t="s">
        <v>7</v>
      </c>
      <c r="BX51" s="93" t="s">
        <v>73</v>
      </c>
      <c r="CL51" s="93" t="s">
        <v>21</v>
      </c>
    </row>
    <row r="52" spans="1:91" s="5" customFormat="1" ht="22.5" customHeight="1">
      <c r="A52" s="95" t="s">
        <v>74</v>
      </c>
      <c r="B52" s="96"/>
      <c r="C52" s="97"/>
      <c r="D52" s="360" t="s">
        <v>75</v>
      </c>
      <c r="E52" s="360"/>
      <c r="F52" s="360"/>
      <c r="G52" s="360"/>
      <c r="H52" s="360"/>
      <c r="I52" s="98"/>
      <c r="J52" s="360" t="s">
        <v>76</v>
      </c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360"/>
      <c r="Z52" s="360"/>
      <c r="AA52" s="360"/>
      <c r="AB52" s="360"/>
      <c r="AC52" s="360"/>
      <c r="AD52" s="360"/>
      <c r="AE52" s="360"/>
      <c r="AF52" s="360"/>
      <c r="AG52" s="361">
        <f>'01 - Stavební úpravy rampy'!J27</f>
        <v>0</v>
      </c>
      <c r="AH52" s="362"/>
      <c r="AI52" s="362"/>
      <c r="AJ52" s="362"/>
      <c r="AK52" s="362"/>
      <c r="AL52" s="362"/>
      <c r="AM52" s="362"/>
      <c r="AN52" s="361">
        <f>SUM(AG52,AT52)</f>
        <v>0</v>
      </c>
      <c r="AO52" s="362"/>
      <c r="AP52" s="362"/>
      <c r="AQ52" s="99" t="s">
        <v>77</v>
      </c>
      <c r="AR52" s="100"/>
      <c r="AS52" s="101">
        <v>0</v>
      </c>
      <c r="AT52" s="102">
        <f>ROUND(SUM(AV52:AW52),2)</f>
        <v>0</v>
      </c>
      <c r="AU52" s="103">
        <f>'01 - Stavební úpravy rampy'!P85</f>
        <v>0</v>
      </c>
      <c r="AV52" s="102">
        <f>'01 - Stavební úpravy rampy'!J30</f>
        <v>0</v>
      </c>
      <c r="AW52" s="102">
        <f>'01 - Stavební úpravy rampy'!J31</f>
        <v>0</v>
      </c>
      <c r="AX52" s="102">
        <f>'01 - Stavební úpravy rampy'!J32</f>
        <v>0</v>
      </c>
      <c r="AY52" s="102">
        <f>'01 - Stavební úpravy rampy'!J33</f>
        <v>0</v>
      </c>
      <c r="AZ52" s="102">
        <f>'01 - Stavební úpravy rampy'!F30</f>
        <v>0</v>
      </c>
      <c r="BA52" s="102">
        <f>'01 - Stavební úpravy rampy'!F31</f>
        <v>0</v>
      </c>
      <c r="BB52" s="102">
        <f>'01 - Stavební úpravy rampy'!F32</f>
        <v>0</v>
      </c>
      <c r="BC52" s="102">
        <f>'01 - Stavební úpravy rampy'!F33</f>
        <v>0</v>
      </c>
      <c r="BD52" s="104">
        <f>'01 - Stavební úpravy rampy'!F34</f>
        <v>0</v>
      </c>
      <c r="BT52" s="105" t="s">
        <v>78</v>
      </c>
      <c r="BV52" s="105" t="s">
        <v>72</v>
      </c>
      <c r="BW52" s="105" t="s">
        <v>79</v>
      </c>
      <c r="BX52" s="105" t="s">
        <v>7</v>
      </c>
      <c r="CL52" s="105" t="s">
        <v>21</v>
      </c>
      <c r="CM52" s="105" t="s">
        <v>80</v>
      </c>
    </row>
    <row r="53" spans="1:91" s="5" customFormat="1" ht="22.5" customHeight="1">
      <c r="A53" s="95" t="s">
        <v>74</v>
      </c>
      <c r="B53" s="96"/>
      <c r="C53" s="97"/>
      <c r="D53" s="360" t="s">
        <v>81</v>
      </c>
      <c r="E53" s="360"/>
      <c r="F53" s="360"/>
      <c r="G53" s="360"/>
      <c r="H53" s="360"/>
      <c r="I53" s="98"/>
      <c r="J53" s="360" t="s">
        <v>82</v>
      </c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61">
        <f>'VRN - Vedlejší rozpočtové...'!J27</f>
        <v>0</v>
      </c>
      <c r="AH53" s="362"/>
      <c r="AI53" s="362"/>
      <c r="AJ53" s="362"/>
      <c r="AK53" s="362"/>
      <c r="AL53" s="362"/>
      <c r="AM53" s="362"/>
      <c r="AN53" s="361">
        <f>SUM(AG53,AT53)</f>
        <v>0</v>
      </c>
      <c r="AO53" s="362"/>
      <c r="AP53" s="362"/>
      <c r="AQ53" s="99" t="s">
        <v>77</v>
      </c>
      <c r="AR53" s="100"/>
      <c r="AS53" s="106">
        <v>0</v>
      </c>
      <c r="AT53" s="107">
        <f>ROUND(SUM(AV53:AW53),2)</f>
        <v>0</v>
      </c>
      <c r="AU53" s="108">
        <f>'VRN - Vedlejší rozpočtové...'!P77</f>
        <v>0</v>
      </c>
      <c r="AV53" s="107">
        <f>'VRN - Vedlejší rozpočtové...'!J30</f>
        <v>0</v>
      </c>
      <c r="AW53" s="107">
        <f>'VRN - Vedlejší rozpočtové...'!J31</f>
        <v>0</v>
      </c>
      <c r="AX53" s="107">
        <f>'VRN - Vedlejší rozpočtové...'!J32</f>
        <v>0</v>
      </c>
      <c r="AY53" s="107">
        <f>'VRN - Vedlejší rozpočtové...'!J33</f>
        <v>0</v>
      </c>
      <c r="AZ53" s="107">
        <f>'VRN - Vedlejší rozpočtové...'!F30</f>
        <v>0</v>
      </c>
      <c r="BA53" s="107">
        <f>'VRN - Vedlejší rozpočtové...'!F31</f>
        <v>0</v>
      </c>
      <c r="BB53" s="107">
        <f>'VRN - Vedlejší rozpočtové...'!F32</f>
        <v>0</v>
      </c>
      <c r="BC53" s="107">
        <f>'VRN - Vedlejší rozpočtové...'!F33</f>
        <v>0</v>
      </c>
      <c r="BD53" s="109">
        <f>'VRN - Vedlejší rozpočtové...'!F34</f>
        <v>0</v>
      </c>
      <c r="BT53" s="105" t="s">
        <v>78</v>
      </c>
      <c r="BV53" s="105" t="s">
        <v>72</v>
      </c>
      <c r="BW53" s="105" t="s">
        <v>83</v>
      </c>
      <c r="BX53" s="105" t="s">
        <v>7</v>
      </c>
      <c r="CL53" s="105" t="s">
        <v>21</v>
      </c>
      <c r="CM53" s="105" t="s">
        <v>80</v>
      </c>
    </row>
    <row r="54" spans="1:91" s="1" customFormat="1" ht="30" customHeight="1">
      <c r="B54" s="40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0"/>
    </row>
    <row r="55" spans="1:91" s="1" customFormat="1" ht="6.95" customHeight="1">
      <c r="B55" s="55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60"/>
    </row>
  </sheetData>
  <sheetProtection algorithmName="SHA-512" hashValue="PhJ+0F/Xm6t+GL00+u9KkGvhcl0TuAd3BRQyPstW37LGBXGP2ppcjc43PEn3k34AXBvuyou1D14bKHHP8Q9+kg==" saltValue="VlIFIa2CFWk/4Q0x42YigQ==" spinCount="100000" sheet="1" objects="1" scenarios="1" formatCells="0" formatColumns="0" formatRows="0" sort="0" autoFilter="0"/>
  <mergeCells count="45"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  <mergeCell ref="BE5:BE32"/>
    <mergeCell ref="K5:AO5"/>
    <mergeCell ref="D52:H52"/>
    <mergeCell ref="J52:AF52"/>
    <mergeCell ref="AN53:AP53"/>
    <mergeCell ref="AG53:AM53"/>
    <mergeCell ref="D53:H53"/>
    <mergeCell ref="J53:AF53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K6:AO6"/>
    <mergeCell ref="E14:AJ14"/>
    <mergeCell ref="E20:AN20"/>
    <mergeCell ref="AK23:AO23"/>
    <mergeCell ref="L25:O25"/>
    <mergeCell ref="W25:AE25"/>
    <mergeCell ref="AK25:AO25"/>
    <mergeCell ref="L28:O28"/>
    <mergeCell ref="L26:O26"/>
    <mergeCell ref="W26:AE26"/>
    <mergeCell ref="AK26:AO26"/>
    <mergeCell ref="L27:O27"/>
    <mergeCell ref="W27:AE27"/>
    <mergeCell ref="AK27:AO27"/>
  </mergeCells>
  <hyperlinks>
    <hyperlink ref="K1:S1" location="C2" display="1) Rekapitulace stavby"/>
    <hyperlink ref="W1:AI1" location="C51" display="2) Rekapitulace objektů stavby a soupisů prací"/>
    <hyperlink ref="A52" location="'01 - Stavební úpravy rampy'!C2" display="/"/>
    <hyperlink ref="A53" location="'VRN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1"/>
  <sheetViews>
    <sheetView showGridLines="0" tabSelected="1" workbookViewId="0">
      <pane ySplit="1" topLeftCell="A92" activePane="bottomLeft" state="frozen"/>
      <selection pane="bottomLeft" activeCell="W98" sqref="W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84</v>
      </c>
      <c r="G1" s="382" t="s">
        <v>85</v>
      </c>
      <c r="H1" s="382"/>
      <c r="I1" s="114"/>
      <c r="J1" s="113" t="s">
        <v>86</v>
      </c>
      <c r="K1" s="112" t="s">
        <v>87</v>
      </c>
      <c r="L1" s="113" t="s">
        <v>88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3" t="s">
        <v>79</v>
      </c>
      <c r="AZ2" s="115" t="s">
        <v>89</v>
      </c>
      <c r="BA2" s="115" t="s">
        <v>21</v>
      </c>
      <c r="BB2" s="115" t="s">
        <v>21</v>
      </c>
      <c r="BC2" s="115" t="s">
        <v>90</v>
      </c>
      <c r="BD2" s="115" t="s">
        <v>80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80</v>
      </c>
      <c r="AZ3" s="115" t="s">
        <v>91</v>
      </c>
      <c r="BA3" s="115" t="s">
        <v>21</v>
      </c>
      <c r="BB3" s="115" t="s">
        <v>21</v>
      </c>
      <c r="BC3" s="115" t="s">
        <v>92</v>
      </c>
      <c r="BD3" s="115" t="s">
        <v>80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  <c r="AZ4" s="115" t="s">
        <v>94</v>
      </c>
      <c r="BA4" s="115" t="s">
        <v>21</v>
      </c>
      <c r="BB4" s="115" t="s">
        <v>21</v>
      </c>
      <c r="BC4" s="115" t="s">
        <v>95</v>
      </c>
      <c r="BD4" s="115" t="s">
        <v>80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  <c r="AZ5" s="115" t="s">
        <v>96</v>
      </c>
      <c r="BA5" s="115" t="s">
        <v>21</v>
      </c>
      <c r="BB5" s="115" t="s">
        <v>21</v>
      </c>
      <c r="BC5" s="115" t="s">
        <v>97</v>
      </c>
      <c r="BD5" s="115" t="s">
        <v>80</v>
      </c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  <c r="AZ6" s="115" t="s">
        <v>98</v>
      </c>
      <c r="BA6" s="115" t="s">
        <v>21</v>
      </c>
      <c r="BB6" s="115" t="s">
        <v>21</v>
      </c>
      <c r="BC6" s="115" t="s">
        <v>99</v>
      </c>
      <c r="BD6" s="115" t="s">
        <v>80</v>
      </c>
    </row>
    <row r="7" spans="1:70" ht="22.5" customHeight="1">
      <c r="B7" s="27"/>
      <c r="C7" s="28"/>
      <c r="D7" s="28"/>
      <c r="E7" s="383" t="str">
        <f>'Rekapitulace stavby'!K6</f>
        <v>Stavební úprava rampy - věznice Opava</v>
      </c>
      <c r="F7" s="384"/>
      <c r="G7" s="384"/>
      <c r="H7" s="384"/>
      <c r="I7" s="117"/>
      <c r="J7" s="28"/>
      <c r="K7" s="30"/>
      <c r="AZ7" s="115" t="s">
        <v>100</v>
      </c>
      <c r="BA7" s="115" t="s">
        <v>21</v>
      </c>
      <c r="BB7" s="115" t="s">
        <v>21</v>
      </c>
      <c r="BC7" s="115" t="s">
        <v>101</v>
      </c>
      <c r="BD7" s="115" t="s">
        <v>80</v>
      </c>
    </row>
    <row r="8" spans="1:70" s="1" customFormat="1" ht="15">
      <c r="B8" s="40"/>
      <c r="C8" s="41"/>
      <c r="D8" s="36" t="s">
        <v>102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85" t="s">
        <v>103</v>
      </c>
      <c r="F9" s="386"/>
      <c r="G9" s="386"/>
      <c r="H9" s="386"/>
      <c r="I9" s="118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11. 11. 2017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9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9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36</v>
      </c>
      <c r="E27" s="41"/>
      <c r="F27" s="41"/>
      <c r="G27" s="41"/>
      <c r="H27" s="41"/>
      <c r="I27" s="118"/>
      <c r="J27" s="128">
        <f>ROUND(J85,2)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9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30">
        <f>ROUND(SUM(BE85:BE220), 2)</f>
        <v>0</v>
      </c>
      <c r="G30" s="41"/>
      <c r="H30" s="41"/>
      <c r="I30" s="131">
        <v>0.21</v>
      </c>
      <c r="J30" s="130">
        <f>ROUND(ROUND((SUM(BE85:BE220)),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30">
        <f>ROUND(SUM(BF85:BF220), 2)</f>
        <v>0</v>
      </c>
      <c r="G31" s="41"/>
      <c r="H31" s="41"/>
      <c r="I31" s="131">
        <v>0.15</v>
      </c>
      <c r="J31" s="130">
        <f>ROUND(ROUND((SUM(BF85:BF220)),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30">
        <f>ROUND(SUM(BG85:BG220),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30">
        <f>ROUND(SUM(BH85:BH220),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0">
        <f>ROUND(SUM(BI85:BI220),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46</v>
      </c>
      <c r="E36" s="78"/>
      <c r="F36" s="78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83" t="str">
        <f>E7</f>
        <v>Stavební úprava rampy - věznice Opava</v>
      </c>
      <c r="F45" s="384"/>
      <c r="G45" s="384"/>
      <c r="H45" s="384"/>
      <c r="I45" s="118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5" t="str">
        <f>E9</f>
        <v>01 - Stavební úpravy rampy</v>
      </c>
      <c r="F47" s="386"/>
      <c r="G47" s="386"/>
      <c r="H47" s="386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Opava</v>
      </c>
      <c r="G49" s="41"/>
      <c r="H49" s="41"/>
      <c r="I49" s="119" t="s">
        <v>25</v>
      </c>
      <c r="J49" s="120" t="str">
        <f>IF(J12="","",J12)</f>
        <v>11. 11. 2017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9" t="s">
        <v>33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105</v>
      </c>
      <c r="D54" s="132"/>
      <c r="E54" s="132"/>
      <c r="F54" s="132"/>
      <c r="G54" s="132"/>
      <c r="H54" s="132"/>
      <c r="I54" s="145"/>
      <c r="J54" s="146" t="s">
        <v>106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107</v>
      </c>
      <c r="D56" s="41"/>
      <c r="E56" s="41"/>
      <c r="F56" s="41"/>
      <c r="G56" s="41"/>
      <c r="H56" s="41"/>
      <c r="I56" s="118"/>
      <c r="J56" s="128">
        <f>J85</f>
        <v>0</v>
      </c>
      <c r="K56" s="44"/>
      <c r="AU56" s="23" t="s">
        <v>108</v>
      </c>
    </row>
    <row r="57" spans="2:47" s="7" customFormat="1" ht="24.95" customHeight="1">
      <c r="B57" s="149"/>
      <c r="C57" s="150"/>
      <c r="D57" s="151" t="s">
        <v>109</v>
      </c>
      <c r="E57" s="152"/>
      <c r="F57" s="152"/>
      <c r="G57" s="152"/>
      <c r="H57" s="152"/>
      <c r="I57" s="153"/>
      <c r="J57" s="154">
        <f>J86</f>
        <v>0</v>
      </c>
      <c r="K57" s="155"/>
    </row>
    <row r="58" spans="2:47" s="8" customFormat="1" ht="19.899999999999999" customHeight="1">
      <c r="B58" s="156"/>
      <c r="C58" s="157"/>
      <c r="D58" s="158" t="s">
        <v>110</v>
      </c>
      <c r="E58" s="159"/>
      <c r="F58" s="159"/>
      <c r="G58" s="159"/>
      <c r="H58" s="159"/>
      <c r="I58" s="160"/>
      <c r="J58" s="161">
        <f>J87</f>
        <v>0</v>
      </c>
      <c r="K58" s="162"/>
    </row>
    <row r="59" spans="2:47" s="8" customFormat="1" ht="19.899999999999999" customHeight="1">
      <c r="B59" s="156"/>
      <c r="C59" s="157"/>
      <c r="D59" s="158" t="s">
        <v>111</v>
      </c>
      <c r="E59" s="159"/>
      <c r="F59" s="159"/>
      <c r="G59" s="159"/>
      <c r="H59" s="159"/>
      <c r="I59" s="160"/>
      <c r="J59" s="161">
        <f>J100</f>
        <v>0</v>
      </c>
      <c r="K59" s="162"/>
    </row>
    <row r="60" spans="2:47" s="8" customFormat="1" ht="19.899999999999999" customHeight="1">
      <c r="B60" s="156"/>
      <c r="C60" s="157"/>
      <c r="D60" s="158" t="s">
        <v>112</v>
      </c>
      <c r="E60" s="159"/>
      <c r="F60" s="159"/>
      <c r="G60" s="159"/>
      <c r="H60" s="159"/>
      <c r="I60" s="160"/>
      <c r="J60" s="161">
        <f>J121</f>
        <v>0</v>
      </c>
      <c r="K60" s="162"/>
    </row>
    <row r="61" spans="2:47" s="8" customFormat="1" ht="19.899999999999999" customHeight="1">
      <c r="B61" s="156"/>
      <c r="C61" s="157"/>
      <c r="D61" s="158" t="s">
        <v>113</v>
      </c>
      <c r="E61" s="159"/>
      <c r="F61" s="159"/>
      <c r="G61" s="159"/>
      <c r="H61" s="159"/>
      <c r="I61" s="160"/>
      <c r="J61" s="161">
        <f>J149</f>
        <v>0</v>
      </c>
      <c r="K61" s="162"/>
    </row>
    <row r="62" spans="2:47" s="8" customFormat="1" ht="19.899999999999999" customHeight="1">
      <c r="B62" s="156"/>
      <c r="C62" s="157"/>
      <c r="D62" s="158" t="s">
        <v>114</v>
      </c>
      <c r="E62" s="159"/>
      <c r="F62" s="159"/>
      <c r="G62" s="159"/>
      <c r="H62" s="159"/>
      <c r="I62" s="160"/>
      <c r="J62" s="161">
        <f>J168</f>
        <v>0</v>
      </c>
      <c r="K62" s="162"/>
    </row>
    <row r="63" spans="2:47" s="7" customFormat="1" ht="24.95" customHeight="1">
      <c r="B63" s="149"/>
      <c r="C63" s="150"/>
      <c r="D63" s="151" t="s">
        <v>115</v>
      </c>
      <c r="E63" s="152"/>
      <c r="F63" s="152"/>
      <c r="G63" s="152"/>
      <c r="H63" s="152"/>
      <c r="I63" s="153"/>
      <c r="J63" s="154">
        <f>J170</f>
        <v>0</v>
      </c>
      <c r="K63" s="155"/>
    </row>
    <row r="64" spans="2:47" s="8" customFormat="1" ht="19.899999999999999" customHeight="1">
      <c r="B64" s="156"/>
      <c r="C64" s="157"/>
      <c r="D64" s="158" t="s">
        <v>116</v>
      </c>
      <c r="E64" s="159"/>
      <c r="F64" s="159"/>
      <c r="G64" s="159"/>
      <c r="H64" s="159"/>
      <c r="I64" s="160"/>
      <c r="J64" s="161">
        <f>J171</f>
        <v>0</v>
      </c>
      <c r="K64" s="162"/>
    </row>
    <row r="65" spans="2:12" s="8" customFormat="1" ht="19.899999999999999" customHeight="1">
      <c r="B65" s="156"/>
      <c r="C65" s="157"/>
      <c r="D65" s="158" t="s">
        <v>117</v>
      </c>
      <c r="E65" s="159"/>
      <c r="F65" s="159"/>
      <c r="G65" s="159"/>
      <c r="H65" s="159"/>
      <c r="I65" s="160"/>
      <c r="J65" s="161">
        <f>J191</f>
        <v>0</v>
      </c>
      <c r="K65" s="162"/>
    </row>
    <row r="66" spans="2:12" s="1" customFormat="1" ht="21.75" customHeight="1">
      <c r="B66" s="40"/>
      <c r="C66" s="41"/>
      <c r="D66" s="41"/>
      <c r="E66" s="41"/>
      <c r="F66" s="41"/>
      <c r="G66" s="41"/>
      <c r="H66" s="41"/>
      <c r="I66" s="118"/>
      <c r="J66" s="41"/>
      <c r="K66" s="44"/>
    </row>
    <row r="67" spans="2:12" s="1" customFormat="1" ht="6.95" customHeight="1">
      <c r="B67" s="55"/>
      <c r="C67" s="56"/>
      <c r="D67" s="56"/>
      <c r="E67" s="56"/>
      <c r="F67" s="56"/>
      <c r="G67" s="56"/>
      <c r="H67" s="56"/>
      <c r="I67" s="139"/>
      <c r="J67" s="56"/>
      <c r="K67" s="57"/>
    </row>
    <row r="71" spans="2:12" s="1" customFormat="1" ht="6.95" customHeight="1">
      <c r="B71" s="58"/>
      <c r="C71" s="59"/>
      <c r="D71" s="59"/>
      <c r="E71" s="59"/>
      <c r="F71" s="59"/>
      <c r="G71" s="59"/>
      <c r="H71" s="59"/>
      <c r="I71" s="142"/>
      <c r="J71" s="59"/>
      <c r="K71" s="59"/>
      <c r="L71" s="60"/>
    </row>
    <row r="72" spans="2:12" s="1" customFormat="1" ht="36.950000000000003" customHeight="1">
      <c r="B72" s="40"/>
      <c r="C72" s="61" t="s">
        <v>118</v>
      </c>
      <c r="D72" s="62"/>
      <c r="E72" s="62"/>
      <c r="F72" s="62"/>
      <c r="G72" s="62"/>
      <c r="H72" s="62"/>
      <c r="I72" s="163"/>
      <c r="J72" s="62"/>
      <c r="K72" s="62"/>
      <c r="L72" s="60"/>
    </row>
    <row r="73" spans="2:12" s="1" customFormat="1" ht="6.95" customHeight="1">
      <c r="B73" s="40"/>
      <c r="C73" s="62"/>
      <c r="D73" s="62"/>
      <c r="E73" s="62"/>
      <c r="F73" s="62"/>
      <c r="G73" s="62"/>
      <c r="H73" s="62"/>
      <c r="I73" s="163"/>
      <c r="J73" s="62"/>
      <c r="K73" s="62"/>
      <c r="L73" s="60"/>
    </row>
    <row r="74" spans="2:12" s="1" customFormat="1" ht="14.45" customHeight="1">
      <c r="B74" s="40"/>
      <c r="C74" s="64" t="s">
        <v>18</v>
      </c>
      <c r="D74" s="62"/>
      <c r="E74" s="62"/>
      <c r="F74" s="62"/>
      <c r="G74" s="62"/>
      <c r="H74" s="62"/>
      <c r="I74" s="163"/>
      <c r="J74" s="62"/>
      <c r="K74" s="62"/>
      <c r="L74" s="60"/>
    </row>
    <row r="75" spans="2:12" s="1" customFormat="1" ht="22.5" customHeight="1">
      <c r="B75" s="40"/>
      <c r="C75" s="62"/>
      <c r="D75" s="62"/>
      <c r="E75" s="379" t="str">
        <f>E7</f>
        <v>Stavební úprava rampy - věznice Opava</v>
      </c>
      <c r="F75" s="380"/>
      <c r="G75" s="380"/>
      <c r="H75" s="380"/>
      <c r="I75" s="163"/>
      <c r="J75" s="62"/>
      <c r="K75" s="62"/>
      <c r="L75" s="60"/>
    </row>
    <row r="76" spans="2:12" s="1" customFormat="1" ht="14.45" customHeight="1">
      <c r="B76" s="40"/>
      <c r="C76" s="64" t="s">
        <v>102</v>
      </c>
      <c r="D76" s="62"/>
      <c r="E76" s="62"/>
      <c r="F76" s="62"/>
      <c r="G76" s="62"/>
      <c r="H76" s="62"/>
      <c r="I76" s="163"/>
      <c r="J76" s="62"/>
      <c r="K76" s="62"/>
      <c r="L76" s="60"/>
    </row>
    <row r="77" spans="2:12" s="1" customFormat="1" ht="23.25" customHeight="1">
      <c r="B77" s="40"/>
      <c r="C77" s="62"/>
      <c r="D77" s="62"/>
      <c r="E77" s="366" t="str">
        <f>E9</f>
        <v>01 - Stavební úpravy rampy</v>
      </c>
      <c r="F77" s="381"/>
      <c r="G77" s="381"/>
      <c r="H77" s="381"/>
      <c r="I77" s="163"/>
      <c r="J77" s="62"/>
      <c r="K77" s="62"/>
      <c r="L77" s="60"/>
    </row>
    <row r="78" spans="2:12" s="1" customFormat="1" ht="6.95" customHeight="1">
      <c r="B78" s="40"/>
      <c r="C78" s="62"/>
      <c r="D78" s="62"/>
      <c r="E78" s="62"/>
      <c r="F78" s="62"/>
      <c r="G78" s="62"/>
      <c r="H78" s="62"/>
      <c r="I78" s="163"/>
      <c r="J78" s="62"/>
      <c r="K78" s="62"/>
      <c r="L78" s="60"/>
    </row>
    <row r="79" spans="2:12" s="1" customFormat="1" ht="18" customHeight="1">
      <c r="B79" s="40"/>
      <c r="C79" s="64" t="s">
        <v>23</v>
      </c>
      <c r="D79" s="62"/>
      <c r="E79" s="62"/>
      <c r="F79" s="164" t="str">
        <f>F12</f>
        <v>Opava</v>
      </c>
      <c r="G79" s="62"/>
      <c r="H79" s="62"/>
      <c r="I79" s="165" t="s">
        <v>25</v>
      </c>
      <c r="J79" s="72" t="str">
        <f>IF(J12="","",J12)</f>
        <v>11. 11. 2017</v>
      </c>
      <c r="K79" s="62"/>
      <c r="L79" s="60"/>
    </row>
    <row r="80" spans="2:12" s="1" customFormat="1" ht="6.95" customHeight="1">
      <c r="B80" s="40"/>
      <c r="C80" s="62"/>
      <c r="D80" s="62"/>
      <c r="E80" s="62"/>
      <c r="F80" s="62"/>
      <c r="G80" s="62"/>
      <c r="H80" s="62"/>
      <c r="I80" s="163"/>
      <c r="J80" s="62"/>
      <c r="K80" s="62"/>
      <c r="L80" s="60"/>
    </row>
    <row r="81" spans="2:65" s="1" customFormat="1" ht="15">
      <c r="B81" s="40"/>
      <c r="C81" s="64" t="s">
        <v>27</v>
      </c>
      <c r="D81" s="62"/>
      <c r="E81" s="62"/>
      <c r="F81" s="164" t="str">
        <f>E15</f>
        <v xml:space="preserve"> </v>
      </c>
      <c r="G81" s="62"/>
      <c r="H81" s="62"/>
      <c r="I81" s="165" t="s">
        <v>33</v>
      </c>
      <c r="J81" s="164" t="str">
        <f>E21</f>
        <v xml:space="preserve"> </v>
      </c>
      <c r="K81" s="62"/>
      <c r="L81" s="60"/>
    </row>
    <row r="82" spans="2:65" s="1" customFormat="1" ht="14.45" customHeight="1">
      <c r="B82" s="40"/>
      <c r="C82" s="64" t="s">
        <v>31</v>
      </c>
      <c r="D82" s="62"/>
      <c r="E82" s="62"/>
      <c r="F82" s="164" t="str">
        <f>IF(E18="","",E18)</f>
        <v/>
      </c>
      <c r="G82" s="62"/>
      <c r="H82" s="62"/>
      <c r="I82" s="163"/>
      <c r="J82" s="62"/>
      <c r="K82" s="62"/>
      <c r="L82" s="60"/>
    </row>
    <row r="83" spans="2:65" s="1" customFormat="1" ht="10.35" customHeight="1">
      <c r="B83" s="40"/>
      <c r="C83" s="62"/>
      <c r="D83" s="62"/>
      <c r="E83" s="62"/>
      <c r="F83" s="62"/>
      <c r="G83" s="62"/>
      <c r="H83" s="62"/>
      <c r="I83" s="163"/>
      <c r="J83" s="62"/>
      <c r="K83" s="62"/>
      <c r="L83" s="60"/>
    </row>
    <row r="84" spans="2:65" s="9" customFormat="1" ht="29.25" customHeight="1">
      <c r="B84" s="166"/>
      <c r="C84" s="167" t="s">
        <v>119</v>
      </c>
      <c r="D84" s="168" t="s">
        <v>55</v>
      </c>
      <c r="E84" s="168" t="s">
        <v>51</v>
      </c>
      <c r="F84" s="168" t="s">
        <v>120</v>
      </c>
      <c r="G84" s="168" t="s">
        <v>121</v>
      </c>
      <c r="H84" s="168" t="s">
        <v>122</v>
      </c>
      <c r="I84" s="169" t="s">
        <v>123</v>
      </c>
      <c r="J84" s="168" t="s">
        <v>106</v>
      </c>
      <c r="K84" s="170" t="s">
        <v>124</v>
      </c>
      <c r="L84" s="171"/>
      <c r="M84" s="80" t="s">
        <v>125</v>
      </c>
      <c r="N84" s="81" t="s">
        <v>40</v>
      </c>
      <c r="O84" s="81" t="s">
        <v>126</v>
      </c>
      <c r="P84" s="81" t="s">
        <v>127</v>
      </c>
      <c r="Q84" s="81" t="s">
        <v>128</v>
      </c>
      <c r="R84" s="81" t="s">
        <v>129</v>
      </c>
      <c r="S84" s="81" t="s">
        <v>130</v>
      </c>
      <c r="T84" s="82" t="s">
        <v>131</v>
      </c>
    </row>
    <row r="85" spans="2:65" s="1" customFormat="1" ht="29.25" customHeight="1">
      <c r="B85" s="40"/>
      <c r="C85" s="86" t="s">
        <v>107</v>
      </c>
      <c r="D85" s="62"/>
      <c r="E85" s="62"/>
      <c r="F85" s="62"/>
      <c r="G85" s="62"/>
      <c r="H85" s="62"/>
      <c r="I85" s="163"/>
      <c r="J85" s="172">
        <f>BK85</f>
        <v>0</v>
      </c>
      <c r="K85" s="62"/>
      <c r="L85" s="60"/>
      <c r="M85" s="83"/>
      <c r="N85" s="84"/>
      <c r="O85" s="84"/>
      <c r="P85" s="173">
        <f>P86+P170</f>
        <v>0</v>
      </c>
      <c r="Q85" s="84"/>
      <c r="R85" s="173">
        <f>R86+R170</f>
        <v>22.16044291</v>
      </c>
      <c r="S85" s="84"/>
      <c r="T85" s="174">
        <f>T86+T170</f>
        <v>25.069284</v>
      </c>
      <c r="AT85" s="23" t="s">
        <v>69</v>
      </c>
      <c r="AU85" s="23" t="s">
        <v>108</v>
      </c>
      <c r="BK85" s="175">
        <f>BK86+BK170</f>
        <v>0</v>
      </c>
    </row>
    <row r="86" spans="2:65" s="10" customFormat="1" ht="37.35" customHeight="1">
      <c r="B86" s="176"/>
      <c r="C86" s="177"/>
      <c r="D86" s="178" t="s">
        <v>69</v>
      </c>
      <c r="E86" s="179" t="s">
        <v>132</v>
      </c>
      <c r="F86" s="179" t="s">
        <v>133</v>
      </c>
      <c r="G86" s="177"/>
      <c r="H86" s="177"/>
      <c r="I86" s="180"/>
      <c r="J86" s="181">
        <f>BK86</f>
        <v>0</v>
      </c>
      <c r="K86" s="177"/>
      <c r="L86" s="182"/>
      <c r="M86" s="183"/>
      <c r="N86" s="184"/>
      <c r="O86" s="184"/>
      <c r="P86" s="185">
        <f>P87+P100+P121+P149+P168</f>
        <v>0</v>
      </c>
      <c r="Q86" s="184"/>
      <c r="R86" s="185">
        <f>R87+R100+R121+R149+R168</f>
        <v>21.55226309</v>
      </c>
      <c r="S86" s="184"/>
      <c r="T86" s="186">
        <f>T87+T100+T121+T149+T168</f>
        <v>24.655443999999999</v>
      </c>
      <c r="AR86" s="187" t="s">
        <v>78</v>
      </c>
      <c r="AT86" s="188" t="s">
        <v>69</v>
      </c>
      <c r="AU86" s="188" t="s">
        <v>70</v>
      </c>
      <c r="AY86" s="187" t="s">
        <v>134</v>
      </c>
      <c r="BK86" s="189">
        <f>BK87+BK100+BK121+BK149+BK168</f>
        <v>0</v>
      </c>
    </row>
    <row r="87" spans="2:65" s="10" customFormat="1" ht="19.899999999999999" customHeight="1">
      <c r="B87" s="176"/>
      <c r="C87" s="177"/>
      <c r="D87" s="190" t="s">
        <v>69</v>
      </c>
      <c r="E87" s="191" t="s">
        <v>135</v>
      </c>
      <c r="F87" s="191" t="s">
        <v>136</v>
      </c>
      <c r="G87" s="177"/>
      <c r="H87" s="177"/>
      <c r="I87" s="180"/>
      <c r="J87" s="192">
        <f>BK87</f>
        <v>0</v>
      </c>
      <c r="K87" s="177"/>
      <c r="L87" s="182"/>
      <c r="M87" s="183"/>
      <c r="N87" s="184"/>
      <c r="O87" s="184"/>
      <c r="P87" s="185">
        <f>SUM(P88:P99)</f>
        <v>0</v>
      </c>
      <c r="Q87" s="184"/>
      <c r="R87" s="185">
        <f>SUM(R88:R99)</f>
        <v>11.767447839999999</v>
      </c>
      <c r="S87" s="184"/>
      <c r="T87" s="186">
        <f>SUM(T88:T99)</f>
        <v>0</v>
      </c>
      <c r="AR87" s="187" t="s">
        <v>78</v>
      </c>
      <c r="AT87" s="188" t="s">
        <v>69</v>
      </c>
      <c r="AU87" s="188" t="s">
        <v>78</v>
      </c>
      <c r="AY87" s="187" t="s">
        <v>134</v>
      </c>
      <c r="BK87" s="189">
        <f>SUM(BK88:BK99)</f>
        <v>0</v>
      </c>
    </row>
    <row r="88" spans="2:65" s="1" customFormat="1" ht="44.25" customHeight="1">
      <c r="B88" s="40"/>
      <c r="C88" s="193" t="s">
        <v>78</v>
      </c>
      <c r="D88" s="193" t="s">
        <v>137</v>
      </c>
      <c r="E88" s="194" t="s">
        <v>138</v>
      </c>
      <c r="F88" s="195" t="s">
        <v>139</v>
      </c>
      <c r="G88" s="196" t="s">
        <v>140</v>
      </c>
      <c r="H88" s="197">
        <v>46.58</v>
      </c>
      <c r="I88" s="198"/>
      <c r="J88" s="199">
        <f>ROUND(I88*H88,2)</f>
        <v>0</v>
      </c>
      <c r="K88" s="195" t="s">
        <v>141</v>
      </c>
      <c r="L88" s="60"/>
      <c r="M88" s="200" t="s">
        <v>21</v>
      </c>
      <c r="N88" s="201" t="s">
        <v>41</v>
      </c>
      <c r="O88" s="41"/>
      <c r="P88" s="202">
        <f>O88*H88</f>
        <v>0</v>
      </c>
      <c r="Q88" s="202">
        <v>1.8699999999999999E-3</v>
      </c>
      <c r="R88" s="202">
        <f>Q88*H88</f>
        <v>8.710459999999999E-2</v>
      </c>
      <c r="S88" s="202">
        <v>0</v>
      </c>
      <c r="T88" s="203">
        <f>S88*H88</f>
        <v>0</v>
      </c>
      <c r="AR88" s="23" t="s">
        <v>142</v>
      </c>
      <c r="AT88" s="23" t="s">
        <v>137</v>
      </c>
      <c r="AU88" s="23" t="s">
        <v>80</v>
      </c>
      <c r="AY88" s="23" t="s">
        <v>134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3" t="s">
        <v>78</v>
      </c>
      <c r="BK88" s="204">
        <f>ROUND(I88*H88,2)</f>
        <v>0</v>
      </c>
      <c r="BL88" s="23" t="s">
        <v>142</v>
      </c>
      <c r="BM88" s="23" t="s">
        <v>143</v>
      </c>
    </row>
    <row r="89" spans="2:65" s="11" customFormat="1">
      <c r="B89" s="205"/>
      <c r="C89" s="206"/>
      <c r="D89" s="207" t="s">
        <v>144</v>
      </c>
      <c r="E89" s="208" t="s">
        <v>21</v>
      </c>
      <c r="F89" s="209" t="s">
        <v>89</v>
      </c>
      <c r="G89" s="206"/>
      <c r="H89" s="210">
        <v>46.58</v>
      </c>
      <c r="I89" s="211"/>
      <c r="J89" s="206"/>
      <c r="K89" s="206"/>
      <c r="L89" s="212"/>
      <c r="M89" s="213"/>
      <c r="N89" s="214"/>
      <c r="O89" s="214"/>
      <c r="P89" s="214"/>
      <c r="Q89" s="214"/>
      <c r="R89" s="214"/>
      <c r="S89" s="214"/>
      <c r="T89" s="215"/>
      <c r="AT89" s="216" t="s">
        <v>144</v>
      </c>
      <c r="AU89" s="216" t="s">
        <v>80</v>
      </c>
      <c r="AV89" s="11" t="s">
        <v>80</v>
      </c>
      <c r="AW89" s="11" t="s">
        <v>34</v>
      </c>
      <c r="AX89" s="11" t="s">
        <v>78</v>
      </c>
      <c r="AY89" s="216" t="s">
        <v>134</v>
      </c>
    </row>
    <row r="90" spans="2:65" s="1" customFormat="1" ht="44.25" customHeight="1">
      <c r="B90" s="40"/>
      <c r="C90" s="193" t="s">
        <v>80</v>
      </c>
      <c r="D90" s="193" t="s">
        <v>137</v>
      </c>
      <c r="E90" s="194" t="s">
        <v>145</v>
      </c>
      <c r="F90" s="195" t="s">
        <v>146</v>
      </c>
      <c r="G90" s="196" t="s">
        <v>140</v>
      </c>
      <c r="H90" s="197">
        <v>46.58</v>
      </c>
      <c r="I90" s="198"/>
      <c r="J90" s="199">
        <f>ROUND(I90*H90,2)</f>
        <v>0</v>
      </c>
      <c r="K90" s="195" t="s">
        <v>141</v>
      </c>
      <c r="L90" s="60"/>
      <c r="M90" s="200" t="s">
        <v>21</v>
      </c>
      <c r="N90" s="201" t="s">
        <v>41</v>
      </c>
      <c r="O90" s="41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3">
        <f>S90*H90</f>
        <v>0</v>
      </c>
      <c r="AR90" s="23" t="s">
        <v>142</v>
      </c>
      <c r="AT90" s="23" t="s">
        <v>137</v>
      </c>
      <c r="AU90" s="23" t="s">
        <v>80</v>
      </c>
      <c r="AY90" s="23" t="s">
        <v>134</v>
      </c>
      <c r="BE90" s="204">
        <f>IF(N90="základní",J90,0)</f>
        <v>0</v>
      </c>
      <c r="BF90" s="204">
        <f>IF(N90="snížená",J90,0)</f>
        <v>0</v>
      </c>
      <c r="BG90" s="204">
        <f>IF(N90="zákl. přenesená",J90,0)</f>
        <v>0</v>
      </c>
      <c r="BH90" s="204">
        <f>IF(N90="sníž. přenesená",J90,0)</f>
        <v>0</v>
      </c>
      <c r="BI90" s="204">
        <f>IF(N90="nulová",J90,0)</f>
        <v>0</v>
      </c>
      <c r="BJ90" s="23" t="s">
        <v>78</v>
      </c>
      <c r="BK90" s="204">
        <f>ROUND(I90*H90,2)</f>
        <v>0</v>
      </c>
      <c r="BL90" s="23" t="s">
        <v>142</v>
      </c>
      <c r="BM90" s="23" t="s">
        <v>147</v>
      </c>
    </row>
    <row r="91" spans="2:65" s="11" customFormat="1">
      <c r="B91" s="205"/>
      <c r="C91" s="206"/>
      <c r="D91" s="207" t="s">
        <v>144</v>
      </c>
      <c r="E91" s="208" t="s">
        <v>21</v>
      </c>
      <c r="F91" s="209" t="s">
        <v>89</v>
      </c>
      <c r="G91" s="206"/>
      <c r="H91" s="210">
        <v>46.58</v>
      </c>
      <c r="I91" s="211"/>
      <c r="J91" s="206"/>
      <c r="K91" s="206"/>
      <c r="L91" s="212"/>
      <c r="M91" s="213"/>
      <c r="N91" s="214"/>
      <c r="O91" s="214"/>
      <c r="P91" s="214"/>
      <c r="Q91" s="214"/>
      <c r="R91" s="214"/>
      <c r="S91" s="214"/>
      <c r="T91" s="215"/>
      <c r="AT91" s="216" t="s">
        <v>144</v>
      </c>
      <c r="AU91" s="216" t="s">
        <v>80</v>
      </c>
      <c r="AV91" s="11" t="s">
        <v>80</v>
      </c>
      <c r="AW91" s="11" t="s">
        <v>34</v>
      </c>
      <c r="AX91" s="11" t="s">
        <v>78</v>
      </c>
      <c r="AY91" s="216" t="s">
        <v>134</v>
      </c>
    </row>
    <row r="92" spans="2:65" s="1" customFormat="1" ht="31.5" customHeight="1">
      <c r="B92" s="40"/>
      <c r="C92" s="193" t="s">
        <v>135</v>
      </c>
      <c r="D92" s="193" t="s">
        <v>137</v>
      </c>
      <c r="E92" s="194" t="s">
        <v>148</v>
      </c>
      <c r="F92" s="195" t="s">
        <v>149</v>
      </c>
      <c r="G92" s="196" t="s">
        <v>150</v>
      </c>
      <c r="H92" s="197">
        <v>4.6580000000000004</v>
      </c>
      <c r="I92" s="198"/>
      <c r="J92" s="199">
        <f>ROUND(I92*H92,2)</f>
        <v>0</v>
      </c>
      <c r="K92" s="195" t="s">
        <v>141</v>
      </c>
      <c r="L92" s="60"/>
      <c r="M92" s="200" t="s">
        <v>21</v>
      </c>
      <c r="N92" s="201" t="s">
        <v>41</v>
      </c>
      <c r="O92" s="41"/>
      <c r="P92" s="202">
        <f>O92*H92</f>
        <v>0</v>
      </c>
      <c r="Q92" s="202">
        <v>2.4607899999999998</v>
      </c>
      <c r="R92" s="202">
        <f>Q92*H92</f>
        <v>11.46235982</v>
      </c>
      <c r="S92" s="202">
        <v>0</v>
      </c>
      <c r="T92" s="203">
        <f>S92*H92</f>
        <v>0</v>
      </c>
      <c r="AR92" s="23" t="s">
        <v>142</v>
      </c>
      <c r="AT92" s="23" t="s">
        <v>137</v>
      </c>
      <c r="AU92" s="23" t="s">
        <v>80</v>
      </c>
      <c r="AY92" s="23" t="s">
        <v>134</v>
      </c>
      <c r="BE92" s="204">
        <f>IF(N92="základní",J92,0)</f>
        <v>0</v>
      </c>
      <c r="BF92" s="204">
        <f>IF(N92="snížená",J92,0)</f>
        <v>0</v>
      </c>
      <c r="BG92" s="204">
        <f>IF(N92="zákl. přenesená",J92,0)</f>
        <v>0</v>
      </c>
      <c r="BH92" s="204">
        <f>IF(N92="sníž. přenesená",J92,0)</f>
        <v>0</v>
      </c>
      <c r="BI92" s="204">
        <f>IF(N92="nulová",J92,0)</f>
        <v>0</v>
      </c>
      <c r="BJ92" s="23" t="s">
        <v>78</v>
      </c>
      <c r="BK92" s="204">
        <f>ROUND(I92*H92,2)</f>
        <v>0</v>
      </c>
      <c r="BL92" s="23" t="s">
        <v>142</v>
      </c>
      <c r="BM92" s="23" t="s">
        <v>151</v>
      </c>
    </row>
    <row r="93" spans="2:65" s="12" customFormat="1">
      <c r="B93" s="217"/>
      <c r="C93" s="218"/>
      <c r="D93" s="219" t="s">
        <v>144</v>
      </c>
      <c r="E93" s="220" t="s">
        <v>21</v>
      </c>
      <c r="F93" s="221" t="s">
        <v>152</v>
      </c>
      <c r="G93" s="218"/>
      <c r="H93" s="222" t="s">
        <v>21</v>
      </c>
      <c r="I93" s="223"/>
      <c r="J93" s="218"/>
      <c r="K93" s="218"/>
      <c r="L93" s="224"/>
      <c r="M93" s="225"/>
      <c r="N93" s="226"/>
      <c r="O93" s="226"/>
      <c r="P93" s="226"/>
      <c r="Q93" s="226"/>
      <c r="R93" s="226"/>
      <c r="S93" s="226"/>
      <c r="T93" s="227"/>
      <c r="AT93" s="228" t="s">
        <v>144</v>
      </c>
      <c r="AU93" s="228" t="s">
        <v>80</v>
      </c>
      <c r="AV93" s="12" t="s">
        <v>78</v>
      </c>
      <c r="AW93" s="12" t="s">
        <v>34</v>
      </c>
      <c r="AX93" s="12" t="s">
        <v>70</v>
      </c>
      <c r="AY93" s="228" t="s">
        <v>134</v>
      </c>
    </row>
    <row r="94" spans="2:65" s="12" customFormat="1">
      <c r="B94" s="217"/>
      <c r="C94" s="218"/>
      <c r="D94" s="219" t="s">
        <v>144</v>
      </c>
      <c r="E94" s="220" t="s">
        <v>21</v>
      </c>
      <c r="F94" s="221" t="s">
        <v>153</v>
      </c>
      <c r="G94" s="218"/>
      <c r="H94" s="222" t="s">
        <v>21</v>
      </c>
      <c r="I94" s="223"/>
      <c r="J94" s="218"/>
      <c r="K94" s="218"/>
      <c r="L94" s="224"/>
      <c r="M94" s="225"/>
      <c r="N94" s="226"/>
      <c r="O94" s="226"/>
      <c r="P94" s="226"/>
      <c r="Q94" s="226"/>
      <c r="R94" s="226"/>
      <c r="S94" s="226"/>
      <c r="T94" s="227"/>
      <c r="AT94" s="228" t="s">
        <v>144</v>
      </c>
      <c r="AU94" s="228" t="s">
        <v>80</v>
      </c>
      <c r="AV94" s="12" t="s">
        <v>78</v>
      </c>
      <c r="AW94" s="12" t="s">
        <v>34</v>
      </c>
      <c r="AX94" s="12" t="s">
        <v>70</v>
      </c>
      <c r="AY94" s="228" t="s">
        <v>134</v>
      </c>
    </row>
    <row r="95" spans="2:65" s="11" customFormat="1">
      <c r="B95" s="205"/>
      <c r="C95" s="206"/>
      <c r="D95" s="207" t="s">
        <v>144</v>
      </c>
      <c r="E95" s="208" t="s">
        <v>21</v>
      </c>
      <c r="F95" s="209" t="s">
        <v>154</v>
      </c>
      <c r="G95" s="206"/>
      <c r="H95" s="210">
        <v>4.6580000000000004</v>
      </c>
      <c r="I95" s="211"/>
      <c r="J95" s="206"/>
      <c r="K95" s="206"/>
      <c r="L95" s="212"/>
      <c r="M95" s="213"/>
      <c r="N95" s="214"/>
      <c r="O95" s="214"/>
      <c r="P95" s="214"/>
      <c r="Q95" s="214"/>
      <c r="R95" s="214"/>
      <c r="S95" s="214"/>
      <c r="T95" s="215"/>
      <c r="AT95" s="216" t="s">
        <v>144</v>
      </c>
      <c r="AU95" s="216" t="s">
        <v>80</v>
      </c>
      <c r="AV95" s="11" t="s">
        <v>80</v>
      </c>
      <c r="AW95" s="11" t="s">
        <v>34</v>
      </c>
      <c r="AX95" s="11" t="s">
        <v>78</v>
      </c>
      <c r="AY95" s="216" t="s">
        <v>134</v>
      </c>
    </row>
    <row r="96" spans="2:65" s="1" customFormat="1" ht="31.5" customHeight="1">
      <c r="B96" s="40"/>
      <c r="C96" s="395" t="s">
        <v>142</v>
      </c>
      <c r="D96" s="395" t="s">
        <v>137</v>
      </c>
      <c r="E96" s="396" t="s">
        <v>155</v>
      </c>
      <c r="F96" s="397" t="s">
        <v>156</v>
      </c>
      <c r="G96" s="398" t="s">
        <v>157</v>
      </c>
      <c r="H96" s="399">
        <v>0.20699999999999999</v>
      </c>
      <c r="I96" s="400"/>
      <c r="J96" s="401">
        <f>ROUND(I96*H96,2)</f>
        <v>0</v>
      </c>
      <c r="K96" s="397" t="s">
        <v>141</v>
      </c>
      <c r="L96" s="60"/>
      <c r="M96" s="200" t="s">
        <v>21</v>
      </c>
      <c r="N96" s="201" t="s">
        <v>41</v>
      </c>
      <c r="O96" s="41"/>
      <c r="P96" s="202">
        <f>O96*H96</f>
        <v>0</v>
      </c>
      <c r="Q96" s="202">
        <v>1.0530600000000001</v>
      </c>
      <c r="R96" s="202">
        <f>Q96*H96</f>
        <v>0.21798342000000001</v>
      </c>
      <c r="S96" s="202">
        <v>0</v>
      </c>
      <c r="T96" s="203">
        <f>S96*H96</f>
        <v>0</v>
      </c>
      <c r="AR96" s="23" t="s">
        <v>142</v>
      </c>
      <c r="AT96" s="23" t="s">
        <v>137</v>
      </c>
      <c r="AU96" s="23" t="s">
        <v>80</v>
      </c>
      <c r="AY96" s="23" t="s">
        <v>134</v>
      </c>
      <c r="BE96" s="204">
        <f>IF(N96="základní",J96,0)</f>
        <v>0</v>
      </c>
      <c r="BF96" s="204">
        <f>IF(N96="snížená",J96,0)</f>
        <v>0</v>
      </c>
      <c r="BG96" s="204">
        <f>IF(N96="zákl. přenesená",J96,0)</f>
        <v>0</v>
      </c>
      <c r="BH96" s="204">
        <f>IF(N96="sníž. přenesená",J96,0)</f>
        <v>0</v>
      </c>
      <c r="BI96" s="204">
        <f>IF(N96="nulová",J96,0)</f>
        <v>0</v>
      </c>
      <c r="BJ96" s="23" t="s">
        <v>78</v>
      </c>
      <c r="BK96" s="204">
        <f>ROUND(I96*H96,2)</f>
        <v>0</v>
      </c>
      <c r="BL96" s="23" t="s">
        <v>142</v>
      </c>
      <c r="BM96" s="23" t="s">
        <v>158</v>
      </c>
    </row>
    <row r="97" spans="2:65" s="12" customFormat="1">
      <c r="B97" s="217"/>
      <c r="C97" s="218"/>
      <c r="D97" s="219" t="s">
        <v>144</v>
      </c>
      <c r="E97" s="220" t="s">
        <v>21</v>
      </c>
      <c r="F97" s="221" t="s">
        <v>159</v>
      </c>
      <c r="G97" s="218"/>
      <c r="H97" s="222" t="s">
        <v>21</v>
      </c>
      <c r="I97" s="223"/>
      <c r="J97" s="218"/>
      <c r="K97" s="218"/>
      <c r="L97" s="224"/>
      <c r="M97" s="225"/>
      <c r="N97" s="226"/>
      <c r="O97" s="226"/>
      <c r="P97" s="226"/>
      <c r="Q97" s="226"/>
      <c r="R97" s="226"/>
      <c r="S97" s="226"/>
      <c r="T97" s="227"/>
      <c r="AT97" s="228" t="s">
        <v>144</v>
      </c>
      <c r="AU97" s="228" t="s">
        <v>80</v>
      </c>
      <c r="AV97" s="12" t="s">
        <v>78</v>
      </c>
      <c r="AW97" s="12" t="s">
        <v>34</v>
      </c>
      <c r="AX97" s="12" t="s">
        <v>70</v>
      </c>
      <c r="AY97" s="228" t="s">
        <v>134</v>
      </c>
    </row>
    <row r="98" spans="2:65" s="12" customFormat="1">
      <c r="B98" s="217"/>
      <c r="C98" s="218"/>
      <c r="D98" s="219" t="s">
        <v>144</v>
      </c>
      <c r="E98" s="220" t="s">
        <v>21</v>
      </c>
      <c r="F98" s="221" t="s">
        <v>160</v>
      </c>
      <c r="G98" s="218"/>
      <c r="H98" s="222" t="s">
        <v>21</v>
      </c>
      <c r="I98" s="223"/>
      <c r="J98" s="218"/>
      <c r="K98" s="218"/>
      <c r="L98" s="224"/>
      <c r="M98" s="225"/>
      <c r="N98" s="226"/>
      <c r="O98" s="226"/>
      <c r="P98" s="226"/>
      <c r="Q98" s="226"/>
      <c r="R98" s="226"/>
      <c r="S98" s="226"/>
      <c r="T98" s="227"/>
      <c r="AT98" s="228" t="s">
        <v>144</v>
      </c>
      <c r="AU98" s="228" t="s">
        <v>80</v>
      </c>
      <c r="AV98" s="12" t="s">
        <v>78</v>
      </c>
      <c r="AW98" s="12" t="s">
        <v>34</v>
      </c>
      <c r="AX98" s="12" t="s">
        <v>70</v>
      </c>
      <c r="AY98" s="228" t="s">
        <v>134</v>
      </c>
    </row>
    <row r="99" spans="2:65" s="11" customFormat="1">
      <c r="B99" s="205"/>
      <c r="C99" s="206"/>
      <c r="D99" s="219" t="s">
        <v>144</v>
      </c>
      <c r="E99" s="229" t="s">
        <v>21</v>
      </c>
      <c r="F99" s="230" t="s">
        <v>161</v>
      </c>
      <c r="G99" s="206"/>
      <c r="H99" s="231">
        <v>0.20699999999999999</v>
      </c>
      <c r="I99" s="211"/>
      <c r="J99" s="206"/>
      <c r="K99" s="206"/>
      <c r="L99" s="212"/>
      <c r="M99" s="213"/>
      <c r="N99" s="214"/>
      <c r="O99" s="214"/>
      <c r="P99" s="214"/>
      <c r="Q99" s="214"/>
      <c r="R99" s="214"/>
      <c r="S99" s="214"/>
      <c r="T99" s="215"/>
      <c r="AT99" s="216" t="s">
        <v>144</v>
      </c>
      <c r="AU99" s="216" t="s">
        <v>80</v>
      </c>
      <c r="AV99" s="11" t="s">
        <v>80</v>
      </c>
      <c r="AW99" s="11" t="s">
        <v>34</v>
      </c>
      <c r="AX99" s="11" t="s">
        <v>78</v>
      </c>
      <c r="AY99" s="216" t="s">
        <v>134</v>
      </c>
    </row>
    <row r="100" spans="2:65" s="10" customFormat="1" ht="29.85" customHeight="1">
      <c r="B100" s="176"/>
      <c r="C100" s="177"/>
      <c r="D100" s="190" t="s">
        <v>69</v>
      </c>
      <c r="E100" s="191" t="s">
        <v>162</v>
      </c>
      <c r="F100" s="191" t="s">
        <v>163</v>
      </c>
      <c r="G100" s="177"/>
      <c r="H100" s="177"/>
      <c r="I100" s="180"/>
      <c r="J100" s="192">
        <f>BK100</f>
        <v>0</v>
      </c>
      <c r="K100" s="177"/>
      <c r="L100" s="182"/>
      <c r="M100" s="183"/>
      <c r="N100" s="184"/>
      <c r="O100" s="184"/>
      <c r="P100" s="185">
        <f>SUM(P101:P120)</f>
        <v>0</v>
      </c>
      <c r="Q100" s="184"/>
      <c r="R100" s="185">
        <f>SUM(R101:R120)</f>
        <v>9.7537567000000021</v>
      </c>
      <c r="S100" s="184"/>
      <c r="T100" s="186">
        <f>SUM(T101:T120)</f>
        <v>0</v>
      </c>
      <c r="AR100" s="187" t="s">
        <v>78</v>
      </c>
      <c r="AT100" s="188" t="s">
        <v>69</v>
      </c>
      <c r="AU100" s="188" t="s">
        <v>78</v>
      </c>
      <c r="AY100" s="187" t="s">
        <v>134</v>
      </c>
      <c r="BK100" s="189">
        <f>SUM(BK101:BK120)</f>
        <v>0</v>
      </c>
    </row>
    <row r="101" spans="2:65" s="1" customFormat="1" ht="31.5" customHeight="1">
      <c r="B101" s="40"/>
      <c r="C101" s="193" t="s">
        <v>164</v>
      </c>
      <c r="D101" s="193" t="s">
        <v>137</v>
      </c>
      <c r="E101" s="194" t="s">
        <v>165</v>
      </c>
      <c r="F101" s="195" t="s">
        <v>166</v>
      </c>
      <c r="G101" s="196" t="s">
        <v>140</v>
      </c>
      <c r="H101" s="197">
        <v>46.58</v>
      </c>
      <c r="I101" s="198"/>
      <c r="J101" s="199">
        <f>ROUND(I101*H101,2)</f>
        <v>0</v>
      </c>
      <c r="K101" s="195" t="s">
        <v>141</v>
      </c>
      <c r="L101" s="60"/>
      <c r="M101" s="200" t="s">
        <v>21</v>
      </c>
      <c r="N101" s="201" t="s">
        <v>41</v>
      </c>
      <c r="O101" s="41"/>
      <c r="P101" s="202">
        <f>O101*H101</f>
        <v>0</v>
      </c>
      <c r="Q101" s="202">
        <v>2.5999999999999998E-4</v>
      </c>
      <c r="R101" s="202">
        <f>Q101*H101</f>
        <v>1.2110799999999998E-2</v>
      </c>
      <c r="S101" s="202">
        <v>0</v>
      </c>
      <c r="T101" s="203">
        <f>S101*H101</f>
        <v>0</v>
      </c>
      <c r="AR101" s="23" t="s">
        <v>142</v>
      </c>
      <c r="AT101" s="23" t="s">
        <v>137</v>
      </c>
      <c r="AU101" s="23" t="s">
        <v>80</v>
      </c>
      <c r="AY101" s="23" t="s">
        <v>134</v>
      </c>
      <c r="BE101" s="204">
        <f>IF(N101="základní",J101,0)</f>
        <v>0</v>
      </c>
      <c r="BF101" s="204">
        <f>IF(N101="snížená",J101,0)</f>
        <v>0</v>
      </c>
      <c r="BG101" s="204">
        <f>IF(N101="zákl. přenesená",J101,0)</f>
        <v>0</v>
      </c>
      <c r="BH101" s="204">
        <f>IF(N101="sníž. přenesená",J101,0)</f>
        <v>0</v>
      </c>
      <c r="BI101" s="204">
        <f>IF(N101="nulová",J101,0)</f>
        <v>0</v>
      </c>
      <c r="BJ101" s="23" t="s">
        <v>78</v>
      </c>
      <c r="BK101" s="204">
        <f>ROUND(I101*H101,2)</f>
        <v>0</v>
      </c>
      <c r="BL101" s="23" t="s">
        <v>142</v>
      </c>
      <c r="BM101" s="23" t="s">
        <v>167</v>
      </c>
    </row>
    <row r="102" spans="2:65" s="12" customFormat="1">
      <c r="B102" s="217"/>
      <c r="C102" s="218"/>
      <c r="D102" s="219" t="s">
        <v>144</v>
      </c>
      <c r="E102" s="220" t="s">
        <v>21</v>
      </c>
      <c r="F102" s="221" t="s">
        <v>168</v>
      </c>
      <c r="G102" s="218"/>
      <c r="H102" s="222" t="s">
        <v>21</v>
      </c>
      <c r="I102" s="223"/>
      <c r="J102" s="218"/>
      <c r="K102" s="218"/>
      <c r="L102" s="224"/>
      <c r="M102" s="225"/>
      <c r="N102" s="226"/>
      <c r="O102" s="226"/>
      <c r="P102" s="226"/>
      <c r="Q102" s="226"/>
      <c r="R102" s="226"/>
      <c r="S102" s="226"/>
      <c r="T102" s="227"/>
      <c r="AT102" s="228" t="s">
        <v>144</v>
      </c>
      <c r="AU102" s="228" t="s">
        <v>80</v>
      </c>
      <c r="AV102" s="12" t="s">
        <v>78</v>
      </c>
      <c r="AW102" s="12" t="s">
        <v>34</v>
      </c>
      <c r="AX102" s="12" t="s">
        <v>70</v>
      </c>
      <c r="AY102" s="228" t="s">
        <v>134</v>
      </c>
    </row>
    <row r="103" spans="2:65" s="11" customFormat="1">
      <c r="B103" s="205"/>
      <c r="C103" s="206"/>
      <c r="D103" s="207" t="s">
        <v>144</v>
      </c>
      <c r="E103" s="208" t="s">
        <v>21</v>
      </c>
      <c r="F103" s="209" t="s">
        <v>89</v>
      </c>
      <c r="G103" s="206"/>
      <c r="H103" s="210">
        <v>46.58</v>
      </c>
      <c r="I103" s="211"/>
      <c r="J103" s="206"/>
      <c r="K103" s="206"/>
      <c r="L103" s="212"/>
      <c r="M103" s="213"/>
      <c r="N103" s="214"/>
      <c r="O103" s="214"/>
      <c r="P103" s="214"/>
      <c r="Q103" s="214"/>
      <c r="R103" s="214"/>
      <c r="S103" s="214"/>
      <c r="T103" s="215"/>
      <c r="AT103" s="216" t="s">
        <v>144</v>
      </c>
      <c r="AU103" s="216" t="s">
        <v>80</v>
      </c>
      <c r="AV103" s="11" t="s">
        <v>80</v>
      </c>
      <c r="AW103" s="11" t="s">
        <v>34</v>
      </c>
      <c r="AX103" s="11" t="s">
        <v>78</v>
      </c>
      <c r="AY103" s="216" t="s">
        <v>134</v>
      </c>
    </row>
    <row r="104" spans="2:65" s="1" customFormat="1" ht="44.25" customHeight="1">
      <c r="B104" s="40"/>
      <c r="C104" s="193" t="s">
        <v>162</v>
      </c>
      <c r="D104" s="193" t="s">
        <v>137</v>
      </c>
      <c r="E104" s="194" t="s">
        <v>169</v>
      </c>
      <c r="F104" s="195" t="s">
        <v>170</v>
      </c>
      <c r="G104" s="196" t="s">
        <v>140</v>
      </c>
      <c r="H104" s="197">
        <v>84.12</v>
      </c>
      <c r="I104" s="198"/>
      <c r="J104" s="199">
        <f>ROUND(I104*H104,2)</f>
        <v>0</v>
      </c>
      <c r="K104" s="195" t="s">
        <v>141</v>
      </c>
      <c r="L104" s="60"/>
      <c r="M104" s="200" t="s">
        <v>21</v>
      </c>
      <c r="N104" s="201" t="s">
        <v>41</v>
      </c>
      <c r="O104" s="41"/>
      <c r="P104" s="202">
        <f>O104*H104</f>
        <v>0</v>
      </c>
      <c r="Q104" s="202">
        <v>0.11550000000000001</v>
      </c>
      <c r="R104" s="202">
        <f>Q104*H104</f>
        <v>9.7158600000000011</v>
      </c>
      <c r="S104" s="202">
        <v>0</v>
      </c>
      <c r="T104" s="203">
        <f>S104*H104</f>
        <v>0</v>
      </c>
      <c r="AR104" s="23" t="s">
        <v>142</v>
      </c>
      <c r="AT104" s="23" t="s">
        <v>137</v>
      </c>
      <c r="AU104" s="23" t="s">
        <v>80</v>
      </c>
      <c r="AY104" s="23" t="s">
        <v>134</v>
      </c>
      <c r="BE104" s="204">
        <f>IF(N104="základní",J104,0)</f>
        <v>0</v>
      </c>
      <c r="BF104" s="204">
        <f>IF(N104="snížená",J104,0)</f>
        <v>0</v>
      </c>
      <c r="BG104" s="204">
        <f>IF(N104="zákl. přenesená",J104,0)</f>
        <v>0</v>
      </c>
      <c r="BH104" s="204">
        <f>IF(N104="sníž. přenesená",J104,0)</f>
        <v>0</v>
      </c>
      <c r="BI104" s="204">
        <f>IF(N104="nulová",J104,0)</f>
        <v>0</v>
      </c>
      <c r="BJ104" s="23" t="s">
        <v>78</v>
      </c>
      <c r="BK104" s="204">
        <f>ROUND(I104*H104,2)</f>
        <v>0</v>
      </c>
      <c r="BL104" s="23" t="s">
        <v>142</v>
      </c>
      <c r="BM104" s="23" t="s">
        <v>171</v>
      </c>
    </row>
    <row r="105" spans="2:65" s="12" customFormat="1">
      <c r="B105" s="217"/>
      <c r="C105" s="218"/>
      <c r="D105" s="219" t="s">
        <v>144</v>
      </c>
      <c r="E105" s="220" t="s">
        <v>21</v>
      </c>
      <c r="F105" s="221" t="s">
        <v>172</v>
      </c>
      <c r="G105" s="218"/>
      <c r="H105" s="222" t="s">
        <v>21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144</v>
      </c>
      <c r="AU105" s="228" t="s">
        <v>80</v>
      </c>
      <c r="AV105" s="12" t="s">
        <v>78</v>
      </c>
      <c r="AW105" s="12" t="s">
        <v>34</v>
      </c>
      <c r="AX105" s="12" t="s">
        <v>70</v>
      </c>
      <c r="AY105" s="228" t="s">
        <v>134</v>
      </c>
    </row>
    <row r="106" spans="2:65" s="11" customFormat="1">
      <c r="B106" s="205"/>
      <c r="C106" s="206"/>
      <c r="D106" s="207" t="s">
        <v>144</v>
      </c>
      <c r="E106" s="208" t="s">
        <v>21</v>
      </c>
      <c r="F106" s="209" t="s">
        <v>91</v>
      </c>
      <c r="G106" s="206"/>
      <c r="H106" s="210">
        <v>84.12</v>
      </c>
      <c r="I106" s="211"/>
      <c r="J106" s="206"/>
      <c r="K106" s="206"/>
      <c r="L106" s="212"/>
      <c r="M106" s="213"/>
      <c r="N106" s="214"/>
      <c r="O106" s="214"/>
      <c r="P106" s="214"/>
      <c r="Q106" s="214"/>
      <c r="R106" s="214"/>
      <c r="S106" s="214"/>
      <c r="T106" s="215"/>
      <c r="AT106" s="216" t="s">
        <v>144</v>
      </c>
      <c r="AU106" s="216" t="s">
        <v>80</v>
      </c>
      <c r="AV106" s="11" t="s">
        <v>80</v>
      </c>
      <c r="AW106" s="11" t="s">
        <v>34</v>
      </c>
      <c r="AX106" s="11" t="s">
        <v>78</v>
      </c>
      <c r="AY106" s="216" t="s">
        <v>134</v>
      </c>
    </row>
    <row r="107" spans="2:65" s="1" customFormat="1" ht="22.5" customHeight="1">
      <c r="B107" s="40"/>
      <c r="C107" s="193" t="s">
        <v>173</v>
      </c>
      <c r="D107" s="193" t="s">
        <v>137</v>
      </c>
      <c r="E107" s="194" t="s">
        <v>174</v>
      </c>
      <c r="F107" s="195" t="s">
        <v>175</v>
      </c>
      <c r="G107" s="196" t="s">
        <v>176</v>
      </c>
      <c r="H107" s="197">
        <v>56.08</v>
      </c>
      <c r="I107" s="198"/>
      <c r="J107" s="199">
        <f>ROUND(I107*H107,2)</f>
        <v>0</v>
      </c>
      <c r="K107" s="195" t="s">
        <v>141</v>
      </c>
      <c r="L107" s="60"/>
      <c r="M107" s="200" t="s">
        <v>21</v>
      </c>
      <c r="N107" s="201" t="s">
        <v>41</v>
      </c>
      <c r="O107" s="41"/>
      <c r="P107" s="202">
        <f>O107*H107</f>
        <v>0</v>
      </c>
      <c r="Q107" s="202">
        <v>6.0000000000000002E-5</v>
      </c>
      <c r="R107" s="202">
        <f>Q107*H107</f>
        <v>3.3647999999999998E-3</v>
      </c>
      <c r="S107" s="202">
        <v>0</v>
      </c>
      <c r="T107" s="203">
        <f>S107*H107</f>
        <v>0</v>
      </c>
      <c r="AR107" s="23" t="s">
        <v>142</v>
      </c>
      <c r="AT107" s="23" t="s">
        <v>137</v>
      </c>
      <c r="AU107" s="23" t="s">
        <v>80</v>
      </c>
      <c r="AY107" s="23" t="s">
        <v>134</v>
      </c>
      <c r="BE107" s="204">
        <f>IF(N107="základní",J107,0)</f>
        <v>0</v>
      </c>
      <c r="BF107" s="204">
        <f>IF(N107="snížená",J107,0)</f>
        <v>0</v>
      </c>
      <c r="BG107" s="204">
        <f>IF(N107="zákl. přenesená",J107,0)</f>
        <v>0</v>
      </c>
      <c r="BH107" s="204">
        <f>IF(N107="sníž. přenesená",J107,0)</f>
        <v>0</v>
      </c>
      <c r="BI107" s="204">
        <f>IF(N107="nulová",J107,0)</f>
        <v>0</v>
      </c>
      <c r="BJ107" s="23" t="s">
        <v>78</v>
      </c>
      <c r="BK107" s="204">
        <f>ROUND(I107*H107,2)</f>
        <v>0</v>
      </c>
      <c r="BL107" s="23" t="s">
        <v>142</v>
      </c>
      <c r="BM107" s="23" t="s">
        <v>177</v>
      </c>
    </row>
    <row r="108" spans="2:65" s="12" customFormat="1">
      <c r="B108" s="217"/>
      <c r="C108" s="218"/>
      <c r="D108" s="219" t="s">
        <v>144</v>
      </c>
      <c r="E108" s="220" t="s">
        <v>21</v>
      </c>
      <c r="F108" s="221" t="s">
        <v>178</v>
      </c>
      <c r="G108" s="218"/>
      <c r="H108" s="222" t="s">
        <v>21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144</v>
      </c>
      <c r="AU108" s="228" t="s">
        <v>80</v>
      </c>
      <c r="AV108" s="12" t="s">
        <v>78</v>
      </c>
      <c r="AW108" s="12" t="s">
        <v>34</v>
      </c>
      <c r="AX108" s="12" t="s">
        <v>70</v>
      </c>
      <c r="AY108" s="228" t="s">
        <v>134</v>
      </c>
    </row>
    <row r="109" spans="2:65" s="11" customFormat="1">
      <c r="B109" s="205"/>
      <c r="C109" s="206"/>
      <c r="D109" s="207" t="s">
        <v>144</v>
      </c>
      <c r="E109" s="208" t="s">
        <v>21</v>
      </c>
      <c r="F109" s="209" t="s">
        <v>179</v>
      </c>
      <c r="G109" s="206"/>
      <c r="H109" s="210">
        <v>56.08</v>
      </c>
      <c r="I109" s="211"/>
      <c r="J109" s="206"/>
      <c r="K109" s="206"/>
      <c r="L109" s="212"/>
      <c r="M109" s="213"/>
      <c r="N109" s="214"/>
      <c r="O109" s="214"/>
      <c r="P109" s="214"/>
      <c r="Q109" s="214"/>
      <c r="R109" s="214"/>
      <c r="S109" s="214"/>
      <c r="T109" s="215"/>
      <c r="AT109" s="216" t="s">
        <v>144</v>
      </c>
      <c r="AU109" s="216" t="s">
        <v>80</v>
      </c>
      <c r="AV109" s="11" t="s">
        <v>80</v>
      </c>
      <c r="AW109" s="11" t="s">
        <v>34</v>
      </c>
      <c r="AX109" s="11" t="s">
        <v>78</v>
      </c>
      <c r="AY109" s="216" t="s">
        <v>134</v>
      </c>
    </row>
    <row r="110" spans="2:65" s="1" customFormat="1" ht="22.5" customHeight="1">
      <c r="B110" s="40"/>
      <c r="C110" s="193" t="s">
        <v>180</v>
      </c>
      <c r="D110" s="193" t="s">
        <v>137</v>
      </c>
      <c r="E110" s="194" t="s">
        <v>181</v>
      </c>
      <c r="F110" s="195" t="s">
        <v>182</v>
      </c>
      <c r="G110" s="196" t="s">
        <v>176</v>
      </c>
      <c r="H110" s="197">
        <v>51.34</v>
      </c>
      <c r="I110" s="198"/>
      <c r="J110" s="199">
        <f>ROUND(I110*H110,2)</f>
        <v>0</v>
      </c>
      <c r="K110" s="195" t="s">
        <v>141</v>
      </c>
      <c r="L110" s="60"/>
      <c r="M110" s="200" t="s">
        <v>21</v>
      </c>
      <c r="N110" s="201" t="s">
        <v>41</v>
      </c>
      <c r="O110" s="41"/>
      <c r="P110" s="202">
        <f>O110*H110</f>
        <v>0</v>
      </c>
      <c r="Q110" s="202">
        <v>1.2E-4</v>
      </c>
      <c r="R110" s="202">
        <f>Q110*H110</f>
        <v>6.160800000000001E-3</v>
      </c>
      <c r="S110" s="202">
        <v>0</v>
      </c>
      <c r="T110" s="203">
        <f>S110*H110</f>
        <v>0</v>
      </c>
      <c r="AR110" s="23" t="s">
        <v>142</v>
      </c>
      <c r="AT110" s="23" t="s">
        <v>137</v>
      </c>
      <c r="AU110" s="23" t="s">
        <v>80</v>
      </c>
      <c r="AY110" s="23" t="s">
        <v>134</v>
      </c>
      <c r="BE110" s="204">
        <f>IF(N110="základní",J110,0)</f>
        <v>0</v>
      </c>
      <c r="BF110" s="204">
        <f>IF(N110="snížená",J110,0)</f>
        <v>0</v>
      </c>
      <c r="BG110" s="204">
        <f>IF(N110="zákl. přenesená",J110,0)</f>
        <v>0</v>
      </c>
      <c r="BH110" s="204">
        <f>IF(N110="sníž. přenesená",J110,0)</f>
        <v>0</v>
      </c>
      <c r="BI110" s="204">
        <f>IF(N110="nulová",J110,0)</f>
        <v>0</v>
      </c>
      <c r="BJ110" s="23" t="s">
        <v>78</v>
      </c>
      <c r="BK110" s="204">
        <f>ROUND(I110*H110,2)</f>
        <v>0</v>
      </c>
      <c r="BL110" s="23" t="s">
        <v>142</v>
      </c>
      <c r="BM110" s="23" t="s">
        <v>183</v>
      </c>
    </row>
    <row r="111" spans="2:65" s="12" customFormat="1">
      <c r="B111" s="217"/>
      <c r="C111" s="218"/>
      <c r="D111" s="219" t="s">
        <v>144</v>
      </c>
      <c r="E111" s="220" t="s">
        <v>21</v>
      </c>
      <c r="F111" s="221" t="s">
        <v>184</v>
      </c>
      <c r="G111" s="218"/>
      <c r="H111" s="222" t="s">
        <v>21</v>
      </c>
      <c r="I111" s="223"/>
      <c r="J111" s="218"/>
      <c r="K111" s="218"/>
      <c r="L111" s="224"/>
      <c r="M111" s="225"/>
      <c r="N111" s="226"/>
      <c r="O111" s="226"/>
      <c r="P111" s="226"/>
      <c r="Q111" s="226"/>
      <c r="R111" s="226"/>
      <c r="S111" s="226"/>
      <c r="T111" s="227"/>
      <c r="AT111" s="228" t="s">
        <v>144</v>
      </c>
      <c r="AU111" s="228" t="s">
        <v>80</v>
      </c>
      <c r="AV111" s="12" t="s">
        <v>78</v>
      </c>
      <c r="AW111" s="12" t="s">
        <v>34</v>
      </c>
      <c r="AX111" s="12" t="s">
        <v>70</v>
      </c>
      <c r="AY111" s="228" t="s">
        <v>134</v>
      </c>
    </row>
    <row r="112" spans="2:65" s="11" customFormat="1">
      <c r="B112" s="205"/>
      <c r="C112" s="206"/>
      <c r="D112" s="207" t="s">
        <v>144</v>
      </c>
      <c r="E112" s="208" t="s">
        <v>21</v>
      </c>
      <c r="F112" s="209" t="s">
        <v>185</v>
      </c>
      <c r="G112" s="206"/>
      <c r="H112" s="210">
        <v>51.34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144</v>
      </c>
      <c r="AU112" s="216" t="s">
        <v>80</v>
      </c>
      <c r="AV112" s="11" t="s">
        <v>80</v>
      </c>
      <c r="AW112" s="11" t="s">
        <v>34</v>
      </c>
      <c r="AX112" s="11" t="s">
        <v>78</v>
      </c>
      <c r="AY112" s="216" t="s">
        <v>134</v>
      </c>
    </row>
    <row r="113" spans="2:65" s="1" customFormat="1" ht="31.5" customHeight="1">
      <c r="B113" s="40"/>
      <c r="C113" s="193" t="s">
        <v>186</v>
      </c>
      <c r="D113" s="193" t="s">
        <v>137</v>
      </c>
      <c r="E113" s="194" t="s">
        <v>187</v>
      </c>
      <c r="F113" s="195" t="s">
        <v>188</v>
      </c>
      <c r="G113" s="196" t="s">
        <v>176</v>
      </c>
      <c r="H113" s="197">
        <v>18.690000000000001</v>
      </c>
      <c r="I113" s="198"/>
      <c r="J113" s="199">
        <f>ROUND(I113*H113,2)</f>
        <v>0</v>
      </c>
      <c r="K113" s="195" t="s">
        <v>141</v>
      </c>
      <c r="L113" s="60"/>
      <c r="M113" s="200" t="s">
        <v>21</v>
      </c>
      <c r="N113" s="201" t="s">
        <v>41</v>
      </c>
      <c r="O113" s="41"/>
      <c r="P113" s="202">
        <f>O113*H113</f>
        <v>0</v>
      </c>
      <c r="Q113" s="202">
        <v>8.4999999999999995E-4</v>
      </c>
      <c r="R113" s="202">
        <f>Q113*H113</f>
        <v>1.5886500000000001E-2</v>
      </c>
      <c r="S113" s="202">
        <v>0</v>
      </c>
      <c r="T113" s="203">
        <f>S113*H113</f>
        <v>0</v>
      </c>
      <c r="AR113" s="23" t="s">
        <v>142</v>
      </c>
      <c r="AT113" s="23" t="s">
        <v>137</v>
      </c>
      <c r="AU113" s="23" t="s">
        <v>80</v>
      </c>
      <c r="AY113" s="23" t="s">
        <v>134</v>
      </c>
      <c r="BE113" s="204">
        <f>IF(N113="základní",J113,0)</f>
        <v>0</v>
      </c>
      <c r="BF113" s="204">
        <f>IF(N113="snížená",J113,0)</f>
        <v>0</v>
      </c>
      <c r="BG113" s="204">
        <f>IF(N113="zákl. přenesená",J113,0)</f>
        <v>0</v>
      </c>
      <c r="BH113" s="204">
        <f>IF(N113="sníž. přenesená",J113,0)</f>
        <v>0</v>
      </c>
      <c r="BI113" s="204">
        <f>IF(N113="nulová",J113,0)</f>
        <v>0</v>
      </c>
      <c r="BJ113" s="23" t="s">
        <v>78</v>
      </c>
      <c r="BK113" s="204">
        <f>ROUND(I113*H113,2)</f>
        <v>0</v>
      </c>
      <c r="BL113" s="23" t="s">
        <v>142</v>
      </c>
      <c r="BM113" s="23" t="s">
        <v>189</v>
      </c>
    </row>
    <row r="114" spans="2:65" s="12" customFormat="1">
      <c r="B114" s="217"/>
      <c r="C114" s="218"/>
      <c r="D114" s="219" t="s">
        <v>144</v>
      </c>
      <c r="E114" s="220" t="s">
        <v>21</v>
      </c>
      <c r="F114" s="221" t="s">
        <v>190</v>
      </c>
      <c r="G114" s="218"/>
      <c r="H114" s="222" t="s">
        <v>21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144</v>
      </c>
      <c r="AU114" s="228" t="s">
        <v>80</v>
      </c>
      <c r="AV114" s="12" t="s">
        <v>78</v>
      </c>
      <c r="AW114" s="12" t="s">
        <v>34</v>
      </c>
      <c r="AX114" s="12" t="s">
        <v>70</v>
      </c>
      <c r="AY114" s="228" t="s">
        <v>134</v>
      </c>
    </row>
    <row r="115" spans="2:65" s="12" customFormat="1">
      <c r="B115" s="217"/>
      <c r="C115" s="218"/>
      <c r="D115" s="219" t="s">
        <v>144</v>
      </c>
      <c r="E115" s="220" t="s">
        <v>21</v>
      </c>
      <c r="F115" s="221" t="s">
        <v>191</v>
      </c>
      <c r="G115" s="218"/>
      <c r="H115" s="222" t="s">
        <v>21</v>
      </c>
      <c r="I115" s="223"/>
      <c r="J115" s="218"/>
      <c r="K115" s="218"/>
      <c r="L115" s="224"/>
      <c r="M115" s="225"/>
      <c r="N115" s="226"/>
      <c r="O115" s="226"/>
      <c r="P115" s="226"/>
      <c r="Q115" s="226"/>
      <c r="R115" s="226"/>
      <c r="S115" s="226"/>
      <c r="T115" s="227"/>
      <c r="AT115" s="228" t="s">
        <v>144</v>
      </c>
      <c r="AU115" s="228" t="s">
        <v>80</v>
      </c>
      <c r="AV115" s="12" t="s">
        <v>78</v>
      </c>
      <c r="AW115" s="12" t="s">
        <v>34</v>
      </c>
      <c r="AX115" s="12" t="s">
        <v>70</v>
      </c>
      <c r="AY115" s="228" t="s">
        <v>134</v>
      </c>
    </row>
    <row r="116" spans="2:65" s="11" customFormat="1">
      <c r="B116" s="205"/>
      <c r="C116" s="206"/>
      <c r="D116" s="207" t="s">
        <v>144</v>
      </c>
      <c r="E116" s="208" t="s">
        <v>21</v>
      </c>
      <c r="F116" s="209" t="s">
        <v>192</v>
      </c>
      <c r="G116" s="206"/>
      <c r="H116" s="210">
        <v>18.690000000000001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144</v>
      </c>
      <c r="AU116" s="216" t="s">
        <v>80</v>
      </c>
      <c r="AV116" s="11" t="s">
        <v>80</v>
      </c>
      <c r="AW116" s="11" t="s">
        <v>34</v>
      </c>
      <c r="AX116" s="11" t="s">
        <v>78</v>
      </c>
      <c r="AY116" s="216" t="s">
        <v>134</v>
      </c>
    </row>
    <row r="117" spans="2:65" s="1" customFormat="1" ht="31.5" customHeight="1">
      <c r="B117" s="40"/>
      <c r="C117" s="193" t="s">
        <v>193</v>
      </c>
      <c r="D117" s="193" t="s">
        <v>137</v>
      </c>
      <c r="E117" s="194" t="s">
        <v>194</v>
      </c>
      <c r="F117" s="195" t="s">
        <v>195</v>
      </c>
      <c r="G117" s="196" t="s">
        <v>176</v>
      </c>
      <c r="H117" s="197">
        <v>18.690000000000001</v>
      </c>
      <c r="I117" s="198"/>
      <c r="J117" s="199">
        <f>ROUND(I117*H117,2)</f>
        <v>0</v>
      </c>
      <c r="K117" s="195" t="s">
        <v>141</v>
      </c>
      <c r="L117" s="60"/>
      <c r="M117" s="200" t="s">
        <v>21</v>
      </c>
      <c r="N117" s="201" t="s">
        <v>41</v>
      </c>
      <c r="O117" s="41"/>
      <c r="P117" s="202">
        <f>O117*H117</f>
        <v>0</v>
      </c>
      <c r="Q117" s="202">
        <v>2.0000000000000002E-5</v>
      </c>
      <c r="R117" s="202">
        <f>Q117*H117</f>
        <v>3.7380000000000003E-4</v>
      </c>
      <c r="S117" s="202">
        <v>0</v>
      </c>
      <c r="T117" s="203">
        <f>S117*H117</f>
        <v>0</v>
      </c>
      <c r="AR117" s="23" t="s">
        <v>142</v>
      </c>
      <c r="AT117" s="23" t="s">
        <v>137</v>
      </c>
      <c r="AU117" s="23" t="s">
        <v>80</v>
      </c>
      <c r="AY117" s="23" t="s">
        <v>134</v>
      </c>
      <c r="BE117" s="204">
        <f>IF(N117="základní",J117,0)</f>
        <v>0</v>
      </c>
      <c r="BF117" s="204">
        <f>IF(N117="snížená",J117,0)</f>
        <v>0</v>
      </c>
      <c r="BG117" s="204">
        <f>IF(N117="zákl. přenesená",J117,0)</f>
        <v>0</v>
      </c>
      <c r="BH117" s="204">
        <f>IF(N117="sníž. přenesená",J117,0)</f>
        <v>0</v>
      </c>
      <c r="BI117" s="204">
        <f>IF(N117="nulová",J117,0)</f>
        <v>0</v>
      </c>
      <c r="BJ117" s="23" t="s">
        <v>78</v>
      </c>
      <c r="BK117" s="204">
        <f>ROUND(I117*H117,2)</f>
        <v>0</v>
      </c>
      <c r="BL117" s="23" t="s">
        <v>142</v>
      </c>
      <c r="BM117" s="23" t="s">
        <v>196</v>
      </c>
    </row>
    <row r="118" spans="2:65" s="12" customFormat="1">
      <c r="B118" s="217"/>
      <c r="C118" s="218"/>
      <c r="D118" s="219" t="s">
        <v>144</v>
      </c>
      <c r="E118" s="220" t="s">
        <v>21</v>
      </c>
      <c r="F118" s="221" t="s">
        <v>197</v>
      </c>
      <c r="G118" s="218"/>
      <c r="H118" s="222" t="s">
        <v>21</v>
      </c>
      <c r="I118" s="223"/>
      <c r="J118" s="218"/>
      <c r="K118" s="218"/>
      <c r="L118" s="224"/>
      <c r="M118" s="225"/>
      <c r="N118" s="226"/>
      <c r="O118" s="226"/>
      <c r="P118" s="226"/>
      <c r="Q118" s="226"/>
      <c r="R118" s="226"/>
      <c r="S118" s="226"/>
      <c r="T118" s="227"/>
      <c r="AT118" s="228" t="s">
        <v>144</v>
      </c>
      <c r="AU118" s="228" t="s">
        <v>80</v>
      </c>
      <c r="AV118" s="12" t="s">
        <v>78</v>
      </c>
      <c r="AW118" s="12" t="s">
        <v>34</v>
      </c>
      <c r="AX118" s="12" t="s">
        <v>70</v>
      </c>
      <c r="AY118" s="228" t="s">
        <v>134</v>
      </c>
    </row>
    <row r="119" spans="2:65" s="12" customFormat="1">
      <c r="B119" s="217"/>
      <c r="C119" s="218"/>
      <c r="D119" s="219" t="s">
        <v>144</v>
      </c>
      <c r="E119" s="220" t="s">
        <v>21</v>
      </c>
      <c r="F119" s="221" t="s">
        <v>191</v>
      </c>
      <c r="G119" s="218"/>
      <c r="H119" s="222" t="s">
        <v>21</v>
      </c>
      <c r="I119" s="223"/>
      <c r="J119" s="218"/>
      <c r="K119" s="218"/>
      <c r="L119" s="224"/>
      <c r="M119" s="225"/>
      <c r="N119" s="226"/>
      <c r="O119" s="226"/>
      <c r="P119" s="226"/>
      <c r="Q119" s="226"/>
      <c r="R119" s="226"/>
      <c r="S119" s="226"/>
      <c r="T119" s="227"/>
      <c r="AT119" s="228" t="s">
        <v>144</v>
      </c>
      <c r="AU119" s="228" t="s">
        <v>80</v>
      </c>
      <c r="AV119" s="12" t="s">
        <v>78</v>
      </c>
      <c r="AW119" s="12" t="s">
        <v>34</v>
      </c>
      <c r="AX119" s="12" t="s">
        <v>70</v>
      </c>
      <c r="AY119" s="228" t="s">
        <v>134</v>
      </c>
    </row>
    <row r="120" spans="2:65" s="11" customFormat="1">
      <c r="B120" s="205"/>
      <c r="C120" s="206"/>
      <c r="D120" s="219" t="s">
        <v>144</v>
      </c>
      <c r="E120" s="229" t="s">
        <v>198</v>
      </c>
      <c r="F120" s="230" t="s">
        <v>192</v>
      </c>
      <c r="G120" s="206"/>
      <c r="H120" s="231">
        <v>18.690000000000001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144</v>
      </c>
      <c r="AU120" s="216" t="s">
        <v>80</v>
      </c>
      <c r="AV120" s="11" t="s">
        <v>80</v>
      </c>
      <c r="AW120" s="11" t="s">
        <v>34</v>
      </c>
      <c r="AX120" s="11" t="s">
        <v>78</v>
      </c>
      <c r="AY120" s="216" t="s">
        <v>134</v>
      </c>
    </row>
    <row r="121" spans="2:65" s="10" customFormat="1" ht="29.85" customHeight="1">
      <c r="B121" s="176"/>
      <c r="C121" s="177"/>
      <c r="D121" s="190" t="s">
        <v>69</v>
      </c>
      <c r="E121" s="191" t="s">
        <v>186</v>
      </c>
      <c r="F121" s="191" t="s">
        <v>199</v>
      </c>
      <c r="G121" s="177"/>
      <c r="H121" s="177"/>
      <c r="I121" s="180"/>
      <c r="J121" s="192">
        <f>BK121</f>
        <v>0</v>
      </c>
      <c r="K121" s="177"/>
      <c r="L121" s="182"/>
      <c r="M121" s="183"/>
      <c r="N121" s="184"/>
      <c r="O121" s="184"/>
      <c r="P121" s="185">
        <f>SUM(P122:P148)</f>
        <v>0</v>
      </c>
      <c r="Q121" s="184"/>
      <c r="R121" s="185">
        <f>SUM(R122:R148)</f>
        <v>3.1058550000000004E-2</v>
      </c>
      <c r="S121" s="184"/>
      <c r="T121" s="186">
        <f>SUM(T122:T148)</f>
        <v>24.655443999999999</v>
      </c>
      <c r="AR121" s="187" t="s">
        <v>78</v>
      </c>
      <c r="AT121" s="188" t="s">
        <v>69</v>
      </c>
      <c r="AU121" s="188" t="s">
        <v>78</v>
      </c>
      <c r="AY121" s="187" t="s">
        <v>134</v>
      </c>
      <c r="BK121" s="189">
        <f>SUM(BK122:BK148)</f>
        <v>0</v>
      </c>
    </row>
    <row r="122" spans="2:65" s="1" customFormat="1" ht="31.5" customHeight="1">
      <c r="B122" s="40"/>
      <c r="C122" s="193" t="s">
        <v>200</v>
      </c>
      <c r="D122" s="193" t="s">
        <v>137</v>
      </c>
      <c r="E122" s="194" t="s">
        <v>201</v>
      </c>
      <c r="F122" s="195" t="s">
        <v>202</v>
      </c>
      <c r="G122" s="196" t="s">
        <v>140</v>
      </c>
      <c r="H122" s="197">
        <v>1.1100000000000001</v>
      </c>
      <c r="I122" s="198"/>
      <c r="J122" s="199">
        <f>ROUND(I122*H122,2)</f>
        <v>0</v>
      </c>
      <c r="K122" s="195" t="s">
        <v>141</v>
      </c>
      <c r="L122" s="60"/>
      <c r="M122" s="200" t="s">
        <v>21</v>
      </c>
      <c r="N122" s="201" t="s">
        <v>41</v>
      </c>
      <c r="O122" s="41"/>
      <c r="P122" s="202">
        <f>O122*H122</f>
        <v>0</v>
      </c>
      <c r="Q122" s="202">
        <v>4.8300000000000001E-3</v>
      </c>
      <c r="R122" s="202">
        <f>Q122*H122</f>
        <v>5.3613000000000003E-3</v>
      </c>
      <c r="S122" s="202">
        <v>0</v>
      </c>
      <c r="T122" s="203">
        <f>S122*H122</f>
        <v>0</v>
      </c>
      <c r="AR122" s="23" t="s">
        <v>142</v>
      </c>
      <c r="AT122" s="23" t="s">
        <v>137</v>
      </c>
      <c r="AU122" s="23" t="s">
        <v>80</v>
      </c>
      <c r="AY122" s="23" t="s">
        <v>134</v>
      </c>
      <c r="BE122" s="204">
        <f>IF(N122="základní",J122,0)</f>
        <v>0</v>
      </c>
      <c r="BF122" s="204">
        <f>IF(N122="snížená",J122,0)</f>
        <v>0</v>
      </c>
      <c r="BG122" s="204">
        <f>IF(N122="zákl. přenesená",J122,0)</f>
        <v>0</v>
      </c>
      <c r="BH122" s="204">
        <f>IF(N122="sníž. přenesená",J122,0)</f>
        <v>0</v>
      </c>
      <c r="BI122" s="204">
        <f>IF(N122="nulová",J122,0)</f>
        <v>0</v>
      </c>
      <c r="BJ122" s="23" t="s">
        <v>78</v>
      </c>
      <c r="BK122" s="204">
        <f>ROUND(I122*H122,2)</f>
        <v>0</v>
      </c>
      <c r="BL122" s="23" t="s">
        <v>142</v>
      </c>
      <c r="BM122" s="23" t="s">
        <v>203</v>
      </c>
    </row>
    <row r="123" spans="2:65" s="12" customFormat="1">
      <c r="B123" s="217"/>
      <c r="C123" s="218"/>
      <c r="D123" s="219" t="s">
        <v>144</v>
      </c>
      <c r="E123" s="220" t="s">
        <v>21</v>
      </c>
      <c r="F123" s="221" t="s">
        <v>204</v>
      </c>
      <c r="G123" s="218"/>
      <c r="H123" s="222" t="s">
        <v>21</v>
      </c>
      <c r="I123" s="223"/>
      <c r="J123" s="218"/>
      <c r="K123" s="218"/>
      <c r="L123" s="224"/>
      <c r="M123" s="225"/>
      <c r="N123" s="226"/>
      <c r="O123" s="226"/>
      <c r="P123" s="226"/>
      <c r="Q123" s="226"/>
      <c r="R123" s="226"/>
      <c r="S123" s="226"/>
      <c r="T123" s="227"/>
      <c r="AT123" s="228" t="s">
        <v>144</v>
      </c>
      <c r="AU123" s="228" t="s">
        <v>80</v>
      </c>
      <c r="AV123" s="12" t="s">
        <v>78</v>
      </c>
      <c r="AW123" s="12" t="s">
        <v>34</v>
      </c>
      <c r="AX123" s="12" t="s">
        <v>70</v>
      </c>
      <c r="AY123" s="228" t="s">
        <v>134</v>
      </c>
    </row>
    <row r="124" spans="2:65" s="12" customFormat="1">
      <c r="B124" s="217"/>
      <c r="C124" s="218"/>
      <c r="D124" s="219" t="s">
        <v>144</v>
      </c>
      <c r="E124" s="220" t="s">
        <v>21</v>
      </c>
      <c r="F124" s="221" t="s">
        <v>205</v>
      </c>
      <c r="G124" s="218"/>
      <c r="H124" s="222" t="s">
        <v>21</v>
      </c>
      <c r="I124" s="223"/>
      <c r="J124" s="218"/>
      <c r="K124" s="218"/>
      <c r="L124" s="224"/>
      <c r="M124" s="225"/>
      <c r="N124" s="226"/>
      <c r="O124" s="226"/>
      <c r="P124" s="226"/>
      <c r="Q124" s="226"/>
      <c r="R124" s="226"/>
      <c r="S124" s="226"/>
      <c r="T124" s="227"/>
      <c r="AT124" s="228" t="s">
        <v>144</v>
      </c>
      <c r="AU124" s="228" t="s">
        <v>80</v>
      </c>
      <c r="AV124" s="12" t="s">
        <v>78</v>
      </c>
      <c r="AW124" s="12" t="s">
        <v>34</v>
      </c>
      <c r="AX124" s="12" t="s">
        <v>70</v>
      </c>
      <c r="AY124" s="228" t="s">
        <v>134</v>
      </c>
    </row>
    <row r="125" spans="2:65" s="12" customFormat="1" ht="27">
      <c r="B125" s="217"/>
      <c r="C125" s="218"/>
      <c r="D125" s="219" t="s">
        <v>144</v>
      </c>
      <c r="E125" s="220" t="s">
        <v>21</v>
      </c>
      <c r="F125" s="221" t="s">
        <v>206</v>
      </c>
      <c r="G125" s="218"/>
      <c r="H125" s="222" t="s">
        <v>21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144</v>
      </c>
      <c r="AU125" s="228" t="s">
        <v>80</v>
      </c>
      <c r="AV125" s="12" t="s">
        <v>78</v>
      </c>
      <c r="AW125" s="12" t="s">
        <v>34</v>
      </c>
      <c r="AX125" s="12" t="s">
        <v>70</v>
      </c>
      <c r="AY125" s="228" t="s">
        <v>134</v>
      </c>
    </row>
    <row r="126" spans="2:65" s="11" customFormat="1">
      <c r="B126" s="205"/>
      <c r="C126" s="206"/>
      <c r="D126" s="207" t="s">
        <v>144</v>
      </c>
      <c r="E126" s="208" t="s">
        <v>21</v>
      </c>
      <c r="F126" s="209" t="s">
        <v>207</v>
      </c>
      <c r="G126" s="206"/>
      <c r="H126" s="210">
        <v>1.1100000000000001</v>
      </c>
      <c r="I126" s="211"/>
      <c r="J126" s="206"/>
      <c r="K126" s="206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144</v>
      </c>
      <c r="AU126" s="216" t="s">
        <v>80</v>
      </c>
      <c r="AV126" s="11" t="s">
        <v>80</v>
      </c>
      <c r="AW126" s="11" t="s">
        <v>34</v>
      </c>
      <c r="AX126" s="11" t="s">
        <v>78</v>
      </c>
      <c r="AY126" s="216" t="s">
        <v>134</v>
      </c>
    </row>
    <row r="127" spans="2:65" s="1" customFormat="1" ht="22.5" customHeight="1">
      <c r="B127" s="40"/>
      <c r="C127" s="193" t="s">
        <v>208</v>
      </c>
      <c r="D127" s="193" t="s">
        <v>137</v>
      </c>
      <c r="E127" s="194" t="s">
        <v>209</v>
      </c>
      <c r="F127" s="195" t="s">
        <v>210</v>
      </c>
      <c r="G127" s="196" t="s">
        <v>176</v>
      </c>
      <c r="H127" s="197">
        <v>83.843999999999994</v>
      </c>
      <c r="I127" s="198"/>
      <c r="J127" s="199">
        <f>ROUND(I127*H127,2)</f>
        <v>0</v>
      </c>
      <c r="K127" s="195" t="s">
        <v>141</v>
      </c>
      <c r="L127" s="60"/>
      <c r="M127" s="200" t="s">
        <v>21</v>
      </c>
      <c r="N127" s="201" t="s">
        <v>41</v>
      </c>
      <c r="O127" s="41"/>
      <c r="P127" s="202">
        <f>O127*H127</f>
        <v>0</v>
      </c>
      <c r="Q127" s="202">
        <v>2.0000000000000002E-5</v>
      </c>
      <c r="R127" s="202">
        <f>Q127*H127</f>
        <v>1.67688E-3</v>
      </c>
      <c r="S127" s="202">
        <v>1E-3</v>
      </c>
      <c r="T127" s="203">
        <f>S127*H127</f>
        <v>8.3844000000000002E-2</v>
      </c>
      <c r="AR127" s="23" t="s">
        <v>142</v>
      </c>
      <c r="AT127" s="23" t="s">
        <v>137</v>
      </c>
      <c r="AU127" s="23" t="s">
        <v>80</v>
      </c>
      <c r="AY127" s="23" t="s">
        <v>134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3" t="s">
        <v>78</v>
      </c>
      <c r="BK127" s="204">
        <f>ROUND(I127*H127,2)</f>
        <v>0</v>
      </c>
      <c r="BL127" s="23" t="s">
        <v>142</v>
      </c>
      <c r="BM127" s="23" t="s">
        <v>211</v>
      </c>
    </row>
    <row r="128" spans="2:65" s="12" customFormat="1">
      <c r="B128" s="217"/>
      <c r="C128" s="218"/>
      <c r="D128" s="219" t="s">
        <v>144</v>
      </c>
      <c r="E128" s="220" t="s">
        <v>21</v>
      </c>
      <c r="F128" s="221" t="s">
        <v>212</v>
      </c>
      <c r="G128" s="218"/>
      <c r="H128" s="222" t="s">
        <v>21</v>
      </c>
      <c r="I128" s="223"/>
      <c r="J128" s="218"/>
      <c r="K128" s="218"/>
      <c r="L128" s="224"/>
      <c r="M128" s="225"/>
      <c r="N128" s="226"/>
      <c r="O128" s="226"/>
      <c r="P128" s="226"/>
      <c r="Q128" s="226"/>
      <c r="R128" s="226"/>
      <c r="S128" s="226"/>
      <c r="T128" s="227"/>
      <c r="AT128" s="228" t="s">
        <v>144</v>
      </c>
      <c r="AU128" s="228" t="s">
        <v>80</v>
      </c>
      <c r="AV128" s="12" t="s">
        <v>78</v>
      </c>
      <c r="AW128" s="12" t="s">
        <v>34</v>
      </c>
      <c r="AX128" s="12" t="s">
        <v>70</v>
      </c>
      <c r="AY128" s="228" t="s">
        <v>134</v>
      </c>
    </row>
    <row r="129" spans="2:65" s="12" customFormat="1">
      <c r="B129" s="217"/>
      <c r="C129" s="218"/>
      <c r="D129" s="219" t="s">
        <v>144</v>
      </c>
      <c r="E129" s="220" t="s">
        <v>21</v>
      </c>
      <c r="F129" s="221" t="s">
        <v>213</v>
      </c>
      <c r="G129" s="218"/>
      <c r="H129" s="222" t="s">
        <v>21</v>
      </c>
      <c r="I129" s="223"/>
      <c r="J129" s="218"/>
      <c r="K129" s="218"/>
      <c r="L129" s="224"/>
      <c r="M129" s="225"/>
      <c r="N129" s="226"/>
      <c r="O129" s="226"/>
      <c r="P129" s="226"/>
      <c r="Q129" s="226"/>
      <c r="R129" s="226"/>
      <c r="S129" s="226"/>
      <c r="T129" s="227"/>
      <c r="AT129" s="228" t="s">
        <v>144</v>
      </c>
      <c r="AU129" s="228" t="s">
        <v>80</v>
      </c>
      <c r="AV129" s="12" t="s">
        <v>78</v>
      </c>
      <c r="AW129" s="12" t="s">
        <v>34</v>
      </c>
      <c r="AX129" s="12" t="s">
        <v>70</v>
      </c>
      <c r="AY129" s="228" t="s">
        <v>134</v>
      </c>
    </row>
    <row r="130" spans="2:65" s="11" customFormat="1">
      <c r="B130" s="205"/>
      <c r="C130" s="206"/>
      <c r="D130" s="207" t="s">
        <v>144</v>
      </c>
      <c r="E130" s="208" t="s">
        <v>94</v>
      </c>
      <c r="F130" s="209" t="s">
        <v>214</v>
      </c>
      <c r="G130" s="206"/>
      <c r="H130" s="210">
        <v>83.843999999999994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144</v>
      </c>
      <c r="AU130" s="216" t="s">
        <v>80</v>
      </c>
      <c r="AV130" s="11" t="s">
        <v>80</v>
      </c>
      <c r="AW130" s="11" t="s">
        <v>34</v>
      </c>
      <c r="AX130" s="11" t="s">
        <v>78</v>
      </c>
      <c r="AY130" s="216" t="s">
        <v>134</v>
      </c>
    </row>
    <row r="131" spans="2:65" s="1" customFormat="1" ht="22.5" customHeight="1">
      <c r="B131" s="40"/>
      <c r="C131" s="193" t="s">
        <v>215</v>
      </c>
      <c r="D131" s="193" t="s">
        <v>137</v>
      </c>
      <c r="E131" s="194" t="s">
        <v>216</v>
      </c>
      <c r="F131" s="195" t="s">
        <v>217</v>
      </c>
      <c r="G131" s="196" t="s">
        <v>140</v>
      </c>
      <c r="H131" s="197">
        <v>46.58</v>
      </c>
      <c r="I131" s="198"/>
      <c r="J131" s="199">
        <f>ROUND(I131*H131,2)</f>
        <v>0</v>
      </c>
      <c r="K131" s="195" t="s">
        <v>141</v>
      </c>
      <c r="L131" s="60"/>
      <c r="M131" s="200" t="s">
        <v>21</v>
      </c>
      <c r="N131" s="201" t="s">
        <v>41</v>
      </c>
      <c r="O131" s="41"/>
      <c r="P131" s="202">
        <f>O131*H131</f>
        <v>0</v>
      </c>
      <c r="Q131" s="202">
        <v>0</v>
      </c>
      <c r="R131" s="202">
        <f>Q131*H131</f>
        <v>0</v>
      </c>
      <c r="S131" s="202">
        <v>0.188</v>
      </c>
      <c r="T131" s="203">
        <f>S131*H131</f>
        <v>8.7570399999999999</v>
      </c>
      <c r="AR131" s="23" t="s">
        <v>142</v>
      </c>
      <c r="AT131" s="23" t="s">
        <v>137</v>
      </c>
      <c r="AU131" s="23" t="s">
        <v>80</v>
      </c>
      <c r="AY131" s="23" t="s">
        <v>134</v>
      </c>
      <c r="BE131" s="204">
        <f>IF(N131="základní",J131,0)</f>
        <v>0</v>
      </c>
      <c r="BF131" s="204">
        <f>IF(N131="snížená",J131,0)</f>
        <v>0</v>
      </c>
      <c r="BG131" s="204">
        <f>IF(N131="zákl. přenesená",J131,0)</f>
        <v>0</v>
      </c>
      <c r="BH131" s="204">
        <f>IF(N131="sníž. přenesená",J131,0)</f>
        <v>0</v>
      </c>
      <c r="BI131" s="204">
        <f>IF(N131="nulová",J131,0)</f>
        <v>0</v>
      </c>
      <c r="BJ131" s="23" t="s">
        <v>78</v>
      </c>
      <c r="BK131" s="204">
        <f>ROUND(I131*H131,2)</f>
        <v>0</v>
      </c>
      <c r="BL131" s="23" t="s">
        <v>142</v>
      </c>
      <c r="BM131" s="23" t="s">
        <v>218</v>
      </c>
    </row>
    <row r="132" spans="2:65" s="12" customFormat="1">
      <c r="B132" s="217"/>
      <c r="C132" s="218"/>
      <c r="D132" s="219" t="s">
        <v>144</v>
      </c>
      <c r="E132" s="220" t="s">
        <v>21</v>
      </c>
      <c r="F132" s="221" t="s">
        <v>219</v>
      </c>
      <c r="G132" s="218"/>
      <c r="H132" s="222" t="s">
        <v>21</v>
      </c>
      <c r="I132" s="223"/>
      <c r="J132" s="218"/>
      <c r="K132" s="218"/>
      <c r="L132" s="224"/>
      <c r="M132" s="225"/>
      <c r="N132" s="226"/>
      <c r="O132" s="226"/>
      <c r="P132" s="226"/>
      <c r="Q132" s="226"/>
      <c r="R132" s="226"/>
      <c r="S132" s="226"/>
      <c r="T132" s="227"/>
      <c r="AT132" s="228" t="s">
        <v>144</v>
      </c>
      <c r="AU132" s="228" t="s">
        <v>80</v>
      </c>
      <c r="AV132" s="12" t="s">
        <v>78</v>
      </c>
      <c r="AW132" s="12" t="s">
        <v>34</v>
      </c>
      <c r="AX132" s="12" t="s">
        <v>70</v>
      </c>
      <c r="AY132" s="228" t="s">
        <v>134</v>
      </c>
    </row>
    <row r="133" spans="2:65" s="11" customFormat="1">
      <c r="B133" s="205"/>
      <c r="C133" s="206"/>
      <c r="D133" s="219" t="s">
        <v>144</v>
      </c>
      <c r="E133" s="229" t="s">
        <v>21</v>
      </c>
      <c r="F133" s="230" t="s">
        <v>220</v>
      </c>
      <c r="G133" s="206"/>
      <c r="H133" s="231">
        <v>46.58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144</v>
      </c>
      <c r="AU133" s="216" t="s">
        <v>80</v>
      </c>
      <c r="AV133" s="11" t="s">
        <v>80</v>
      </c>
      <c r="AW133" s="11" t="s">
        <v>34</v>
      </c>
      <c r="AX133" s="11" t="s">
        <v>70</v>
      </c>
      <c r="AY133" s="216" t="s">
        <v>134</v>
      </c>
    </row>
    <row r="134" spans="2:65" s="13" customFormat="1">
      <c r="B134" s="232"/>
      <c r="C134" s="233"/>
      <c r="D134" s="207" t="s">
        <v>144</v>
      </c>
      <c r="E134" s="234" t="s">
        <v>89</v>
      </c>
      <c r="F134" s="235" t="s">
        <v>221</v>
      </c>
      <c r="G134" s="233"/>
      <c r="H134" s="236">
        <v>46.58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144</v>
      </c>
      <c r="AU134" s="242" t="s">
        <v>80</v>
      </c>
      <c r="AV134" s="13" t="s">
        <v>142</v>
      </c>
      <c r="AW134" s="13" t="s">
        <v>34</v>
      </c>
      <c r="AX134" s="13" t="s">
        <v>78</v>
      </c>
      <c r="AY134" s="242" t="s">
        <v>134</v>
      </c>
    </row>
    <row r="135" spans="2:65" s="1" customFormat="1" ht="31.5" customHeight="1">
      <c r="B135" s="40"/>
      <c r="C135" s="193" t="s">
        <v>222</v>
      </c>
      <c r="D135" s="193" t="s">
        <v>137</v>
      </c>
      <c r="E135" s="194" t="s">
        <v>223</v>
      </c>
      <c r="F135" s="195" t="s">
        <v>224</v>
      </c>
      <c r="G135" s="196" t="s">
        <v>140</v>
      </c>
      <c r="H135" s="197">
        <v>84.12</v>
      </c>
      <c r="I135" s="198"/>
      <c r="J135" s="199">
        <f>ROUND(I135*H135,2)</f>
        <v>0</v>
      </c>
      <c r="K135" s="195" t="s">
        <v>141</v>
      </c>
      <c r="L135" s="60"/>
      <c r="M135" s="200" t="s">
        <v>21</v>
      </c>
      <c r="N135" s="201" t="s">
        <v>41</v>
      </c>
      <c r="O135" s="41"/>
      <c r="P135" s="202">
        <f>O135*H135</f>
        <v>0</v>
      </c>
      <c r="Q135" s="202">
        <v>0</v>
      </c>
      <c r="R135" s="202">
        <f>Q135*H135</f>
        <v>0</v>
      </c>
      <c r="S135" s="202">
        <v>0.188</v>
      </c>
      <c r="T135" s="203">
        <f>S135*H135</f>
        <v>15.81456</v>
      </c>
      <c r="AR135" s="23" t="s">
        <v>142</v>
      </c>
      <c r="AT135" s="23" t="s">
        <v>137</v>
      </c>
      <c r="AU135" s="23" t="s">
        <v>80</v>
      </c>
      <c r="AY135" s="23" t="s">
        <v>134</v>
      </c>
      <c r="BE135" s="204">
        <f>IF(N135="základní",J135,0)</f>
        <v>0</v>
      </c>
      <c r="BF135" s="204">
        <f>IF(N135="snížená",J135,0)</f>
        <v>0</v>
      </c>
      <c r="BG135" s="204">
        <f>IF(N135="zákl. přenesená",J135,0)</f>
        <v>0</v>
      </c>
      <c r="BH135" s="204">
        <f>IF(N135="sníž. přenesená",J135,0)</f>
        <v>0</v>
      </c>
      <c r="BI135" s="204">
        <f>IF(N135="nulová",J135,0)</f>
        <v>0</v>
      </c>
      <c r="BJ135" s="23" t="s">
        <v>78</v>
      </c>
      <c r="BK135" s="204">
        <f>ROUND(I135*H135,2)</f>
        <v>0</v>
      </c>
      <c r="BL135" s="23" t="s">
        <v>142</v>
      </c>
      <c r="BM135" s="23" t="s">
        <v>225</v>
      </c>
    </row>
    <row r="136" spans="2:65" s="12" customFormat="1">
      <c r="B136" s="217"/>
      <c r="C136" s="218"/>
      <c r="D136" s="219" t="s">
        <v>144</v>
      </c>
      <c r="E136" s="220" t="s">
        <v>21</v>
      </c>
      <c r="F136" s="221" t="s">
        <v>226</v>
      </c>
      <c r="G136" s="218"/>
      <c r="H136" s="222" t="s">
        <v>21</v>
      </c>
      <c r="I136" s="223"/>
      <c r="J136" s="218"/>
      <c r="K136" s="218"/>
      <c r="L136" s="224"/>
      <c r="M136" s="225"/>
      <c r="N136" s="226"/>
      <c r="O136" s="226"/>
      <c r="P136" s="226"/>
      <c r="Q136" s="226"/>
      <c r="R136" s="226"/>
      <c r="S136" s="226"/>
      <c r="T136" s="227"/>
      <c r="AT136" s="228" t="s">
        <v>144</v>
      </c>
      <c r="AU136" s="228" t="s">
        <v>80</v>
      </c>
      <c r="AV136" s="12" t="s">
        <v>78</v>
      </c>
      <c r="AW136" s="12" t="s">
        <v>34</v>
      </c>
      <c r="AX136" s="12" t="s">
        <v>70</v>
      </c>
      <c r="AY136" s="228" t="s">
        <v>134</v>
      </c>
    </row>
    <row r="137" spans="2:65" s="12" customFormat="1">
      <c r="B137" s="217"/>
      <c r="C137" s="218"/>
      <c r="D137" s="219" t="s">
        <v>144</v>
      </c>
      <c r="E137" s="220" t="s">
        <v>21</v>
      </c>
      <c r="F137" s="221" t="s">
        <v>227</v>
      </c>
      <c r="G137" s="218"/>
      <c r="H137" s="222" t="s">
        <v>21</v>
      </c>
      <c r="I137" s="223"/>
      <c r="J137" s="218"/>
      <c r="K137" s="218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144</v>
      </c>
      <c r="AU137" s="228" t="s">
        <v>80</v>
      </c>
      <c r="AV137" s="12" t="s">
        <v>78</v>
      </c>
      <c r="AW137" s="12" t="s">
        <v>34</v>
      </c>
      <c r="AX137" s="12" t="s">
        <v>70</v>
      </c>
      <c r="AY137" s="228" t="s">
        <v>134</v>
      </c>
    </row>
    <row r="138" spans="2:65" s="11" customFormat="1">
      <c r="B138" s="205"/>
      <c r="C138" s="206"/>
      <c r="D138" s="207" t="s">
        <v>144</v>
      </c>
      <c r="E138" s="208" t="s">
        <v>91</v>
      </c>
      <c r="F138" s="209" t="s">
        <v>228</v>
      </c>
      <c r="G138" s="206"/>
      <c r="H138" s="210">
        <v>84.12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144</v>
      </c>
      <c r="AU138" s="216" t="s">
        <v>80</v>
      </c>
      <c r="AV138" s="11" t="s">
        <v>80</v>
      </c>
      <c r="AW138" s="11" t="s">
        <v>34</v>
      </c>
      <c r="AX138" s="11" t="s">
        <v>78</v>
      </c>
      <c r="AY138" s="216" t="s">
        <v>134</v>
      </c>
    </row>
    <row r="139" spans="2:65" s="1" customFormat="1" ht="22.5" customHeight="1">
      <c r="B139" s="40"/>
      <c r="C139" s="193" t="s">
        <v>10</v>
      </c>
      <c r="D139" s="193" t="s">
        <v>137</v>
      </c>
      <c r="E139" s="194" t="s">
        <v>229</v>
      </c>
      <c r="F139" s="195" t="s">
        <v>230</v>
      </c>
      <c r="G139" s="196" t="s">
        <v>140</v>
      </c>
      <c r="H139" s="197">
        <v>130.69999999999999</v>
      </c>
      <c r="I139" s="198"/>
      <c r="J139" s="199">
        <f>ROUND(I139*H139,2)</f>
        <v>0</v>
      </c>
      <c r="K139" s="195" t="s">
        <v>141</v>
      </c>
      <c r="L139" s="60"/>
      <c r="M139" s="200" t="s">
        <v>21</v>
      </c>
      <c r="N139" s="201" t="s">
        <v>41</v>
      </c>
      <c r="O139" s="41"/>
      <c r="P139" s="202">
        <f>O139*H139</f>
        <v>0</v>
      </c>
      <c r="Q139" s="202">
        <v>0</v>
      </c>
      <c r="R139" s="202">
        <f>Q139*H139</f>
        <v>0</v>
      </c>
      <c r="S139" s="202">
        <v>0</v>
      </c>
      <c r="T139" s="203">
        <f>S139*H139</f>
        <v>0</v>
      </c>
      <c r="AR139" s="23" t="s">
        <v>142</v>
      </c>
      <c r="AT139" s="23" t="s">
        <v>137</v>
      </c>
      <c r="AU139" s="23" t="s">
        <v>80</v>
      </c>
      <c r="AY139" s="23" t="s">
        <v>134</v>
      </c>
      <c r="BE139" s="204">
        <f>IF(N139="základní",J139,0)</f>
        <v>0</v>
      </c>
      <c r="BF139" s="204">
        <f>IF(N139="snížená",J139,0)</f>
        <v>0</v>
      </c>
      <c r="BG139" s="204">
        <f>IF(N139="zákl. přenesená",J139,0)</f>
        <v>0</v>
      </c>
      <c r="BH139" s="204">
        <f>IF(N139="sníž. přenesená",J139,0)</f>
        <v>0</v>
      </c>
      <c r="BI139" s="204">
        <f>IF(N139="nulová",J139,0)</f>
        <v>0</v>
      </c>
      <c r="BJ139" s="23" t="s">
        <v>78</v>
      </c>
      <c r="BK139" s="204">
        <f>ROUND(I139*H139,2)</f>
        <v>0</v>
      </c>
      <c r="BL139" s="23" t="s">
        <v>142</v>
      </c>
      <c r="BM139" s="23" t="s">
        <v>231</v>
      </c>
    </row>
    <row r="140" spans="2:65" s="12" customFormat="1">
      <c r="B140" s="217"/>
      <c r="C140" s="218"/>
      <c r="D140" s="219" t="s">
        <v>144</v>
      </c>
      <c r="E140" s="220" t="s">
        <v>21</v>
      </c>
      <c r="F140" s="221" t="s">
        <v>232</v>
      </c>
      <c r="G140" s="218"/>
      <c r="H140" s="222" t="s">
        <v>21</v>
      </c>
      <c r="I140" s="223"/>
      <c r="J140" s="218"/>
      <c r="K140" s="218"/>
      <c r="L140" s="224"/>
      <c r="M140" s="225"/>
      <c r="N140" s="226"/>
      <c r="O140" s="226"/>
      <c r="P140" s="226"/>
      <c r="Q140" s="226"/>
      <c r="R140" s="226"/>
      <c r="S140" s="226"/>
      <c r="T140" s="227"/>
      <c r="AT140" s="228" t="s">
        <v>144</v>
      </c>
      <c r="AU140" s="228" t="s">
        <v>80</v>
      </c>
      <c r="AV140" s="12" t="s">
        <v>78</v>
      </c>
      <c r="AW140" s="12" t="s">
        <v>34</v>
      </c>
      <c r="AX140" s="12" t="s">
        <v>70</v>
      </c>
      <c r="AY140" s="228" t="s">
        <v>134</v>
      </c>
    </row>
    <row r="141" spans="2:65" s="11" customFormat="1">
      <c r="B141" s="205"/>
      <c r="C141" s="206"/>
      <c r="D141" s="207" t="s">
        <v>144</v>
      </c>
      <c r="E141" s="208" t="s">
        <v>21</v>
      </c>
      <c r="F141" s="209" t="s">
        <v>233</v>
      </c>
      <c r="G141" s="206"/>
      <c r="H141" s="210">
        <v>130.69999999999999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144</v>
      </c>
      <c r="AU141" s="216" t="s">
        <v>80</v>
      </c>
      <c r="AV141" s="11" t="s">
        <v>80</v>
      </c>
      <c r="AW141" s="11" t="s">
        <v>34</v>
      </c>
      <c r="AX141" s="11" t="s">
        <v>78</v>
      </c>
      <c r="AY141" s="216" t="s">
        <v>134</v>
      </c>
    </row>
    <row r="142" spans="2:65" s="1" customFormat="1" ht="31.5" customHeight="1">
      <c r="B142" s="40"/>
      <c r="C142" s="193" t="s">
        <v>234</v>
      </c>
      <c r="D142" s="193" t="s">
        <v>137</v>
      </c>
      <c r="E142" s="194" t="s">
        <v>235</v>
      </c>
      <c r="F142" s="195" t="s">
        <v>236</v>
      </c>
      <c r="G142" s="196" t="s">
        <v>140</v>
      </c>
      <c r="H142" s="197">
        <v>24.263000000000002</v>
      </c>
      <c r="I142" s="198"/>
      <c r="J142" s="199">
        <f>ROUND(I142*H142,2)</f>
        <v>0</v>
      </c>
      <c r="K142" s="195" t="s">
        <v>141</v>
      </c>
      <c r="L142" s="60"/>
      <c r="M142" s="200" t="s">
        <v>21</v>
      </c>
      <c r="N142" s="201" t="s">
        <v>41</v>
      </c>
      <c r="O142" s="41"/>
      <c r="P142" s="202">
        <f>O142*H142</f>
        <v>0</v>
      </c>
      <c r="Q142" s="202">
        <v>9.8999999999999999E-4</v>
      </c>
      <c r="R142" s="202">
        <f>Q142*H142</f>
        <v>2.4020370000000003E-2</v>
      </c>
      <c r="S142" s="202">
        <v>0</v>
      </c>
      <c r="T142" s="203">
        <f>S142*H142</f>
        <v>0</v>
      </c>
      <c r="AR142" s="23" t="s">
        <v>142</v>
      </c>
      <c r="AT142" s="23" t="s">
        <v>137</v>
      </c>
      <c r="AU142" s="23" t="s">
        <v>80</v>
      </c>
      <c r="AY142" s="23" t="s">
        <v>134</v>
      </c>
      <c r="BE142" s="204">
        <f>IF(N142="základní",J142,0)</f>
        <v>0</v>
      </c>
      <c r="BF142" s="204">
        <f>IF(N142="snížená",J142,0)</f>
        <v>0</v>
      </c>
      <c r="BG142" s="204">
        <f>IF(N142="zákl. přenesená",J142,0)</f>
        <v>0</v>
      </c>
      <c r="BH142" s="204">
        <f>IF(N142="sníž. přenesená",J142,0)</f>
        <v>0</v>
      </c>
      <c r="BI142" s="204">
        <f>IF(N142="nulová",J142,0)</f>
        <v>0</v>
      </c>
      <c r="BJ142" s="23" t="s">
        <v>78</v>
      </c>
      <c r="BK142" s="204">
        <f>ROUND(I142*H142,2)</f>
        <v>0</v>
      </c>
      <c r="BL142" s="23" t="s">
        <v>142</v>
      </c>
      <c r="BM142" s="23" t="s">
        <v>237</v>
      </c>
    </row>
    <row r="143" spans="2:65" s="11" customFormat="1">
      <c r="B143" s="205"/>
      <c r="C143" s="206"/>
      <c r="D143" s="207" t="s">
        <v>144</v>
      </c>
      <c r="E143" s="208" t="s">
        <v>21</v>
      </c>
      <c r="F143" s="209" t="s">
        <v>238</v>
      </c>
      <c r="G143" s="206"/>
      <c r="H143" s="210">
        <v>24.263000000000002</v>
      </c>
      <c r="I143" s="211"/>
      <c r="J143" s="206"/>
      <c r="K143" s="206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144</v>
      </c>
      <c r="AU143" s="216" t="s">
        <v>80</v>
      </c>
      <c r="AV143" s="11" t="s">
        <v>80</v>
      </c>
      <c r="AW143" s="11" t="s">
        <v>34</v>
      </c>
      <c r="AX143" s="11" t="s">
        <v>78</v>
      </c>
      <c r="AY143" s="216" t="s">
        <v>134</v>
      </c>
    </row>
    <row r="144" spans="2:65" s="1" customFormat="1" ht="22.5" customHeight="1">
      <c r="B144" s="40"/>
      <c r="C144" s="193" t="s">
        <v>239</v>
      </c>
      <c r="D144" s="193" t="s">
        <v>137</v>
      </c>
      <c r="E144" s="194" t="s">
        <v>240</v>
      </c>
      <c r="F144" s="195" t="s">
        <v>241</v>
      </c>
      <c r="G144" s="196" t="s">
        <v>176</v>
      </c>
      <c r="H144" s="197">
        <v>83.843999999999994</v>
      </c>
      <c r="I144" s="198"/>
      <c r="J144" s="199">
        <f>ROUND(I144*H144,2)</f>
        <v>0</v>
      </c>
      <c r="K144" s="195" t="s">
        <v>21</v>
      </c>
      <c r="L144" s="60"/>
      <c r="M144" s="200" t="s">
        <v>21</v>
      </c>
      <c r="N144" s="201" t="s">
        <v>41</v>
      </c>
      <c r="O144" s="41"/>
      <c r="P144" s="202">
        <f>O144*H144</f>
        <v>0</v>
      </c>
      <c r="Q144" s="202">
        <v>0</v>
      </c>
      <c r="R144" s="202">
        <f>Q144*H144</f>
        <v>0</v>
      </c>
      <c r="S144" s="202">
        <v>0</v>
      </c>
      <c r="T144" s="203">
        <f>S144*H144</f>
        <v>0</v>
      </c>
      <c r="AR144" s="23" t="s">
        <v>142</v>
      </c>
      <c r="AT144" s="23" t="s">
        <v>137</v>
      </c>
      <c r="AU144" s="23" t="s">
        <v>80</v>
      </c>
      <c r="AY144" s="23" t="s">
        <v>134</v>
      </c>
      <c r="BE144" s="204">
        <f>IF(N144="základní",J144,0)</f>
        <v>0</v>
      </c>
      <c r="BF144" s="204">
        <f>IF(N144="snížená",J144,0)</f>
        <v>0</v>
      </c>
      <c r="BG144" s="204">
        <f>IF(N144="zákl. přenesená",J144,0)</f>
        <v>0</v>
      </c>
      <c r="BH144" s="204">
        <f>IF(N144="sníž. přenesená",J144,0)</f>
        <v>0</v>
      </c>
      <c r="BI144" s="204">
        <f>IF(N144="nulová",J144,0)</f>
        <v>0</v>
      </c>
      <c r="BJ144" s="23" t="s">
        <v>78</v>
      </c>
      <c r="BK144" s="204">
        <f>ROUND(I144*H144,2)</f>
        <v>0</v>
      </c>
      <c r="BL144" s="23" t="s">
        <v>142</v>
      </c>
      <c r="BM144" s="23" t="s">
        <v>242</v>
      </c>
    </row>
    <row r="145" spans="2:65" s="12" customFormat="1" ht="27">
      <c r="B145" s="217"/>
      <c r="C145" s="218"/>
      <c r="D145" s="219" t="s">
        <v>144</v>
      </c>
      <c r="E145" s="220" t="s">
        <v>21</v>
      </c>
      <c r="F145" s="221" t="s">
        <v>243</v>
      </c>
      <c r="G145" s="218"/>
      <c r="H145" s="222" t="s">
        <v>21</v>
      </c>
      <c r="I145" s="223"/>
      <c r="J145" s="218"/>
      <c r="K145" s="218"/>
      <c r="L145" s="224"/>
      <c r="M145" s="225"/>
      <c r="N145" s="226"/>
      <c r="O145" s="226"/>
      <c r="P145" s="226"/>
      <c r="Q145" s="226"/>
      <c r="R145" s="226"/>
      <c r="S145" s="226"/>
      <c r="T145" s="227"/>
      <c r="AT145" s="228" t="s">
        <v>144</v>
      </c>
      <c r="AU145" s="228" t="s">
        <v>80</v>
      </c>
      <c r="AV145" s="12" t="s">
        <v>78</v>
      </c>
      <c r="AW145" s="12" t="s">
        <v>34</v>
      </c>
      <c r="AX145" s="12" t="s">
        <v>70</v>
      </c>
      <c r="AY145" s="228" t="s">
        <v>134</v>
      </c>
    </row>
    <row r="146" spans="2:65" s="12" customFormat="1" ht="27">
      <c r="B146" s="217"/>
      <c r="C146" s="218"/>
      <c r="D146" s="219" t="s">
        <v>144</v>
      </c>
      <c r="E146" s="220" t="s">
        <v>21</v>
      </c>
      <c r="F146" s="221" t="s">
        <v>244</v>
      </c>
      <c r="G146" s="218"/>
      <c r="H146" s="222" t="s">
        <v>21</v>
      </c>
      <c r="I146" s="223"/>
      <c r="J146" s="218"/>
      <c r="K146" s="218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144</v>
      </c>
      <c r="AU146" s="228" t="s">
        <v>80</v>
      </c>
      <c r="AV146" s="12" t="s">
        <v>78</v>
      </c>
      <c r="AW146" s="12" t="s">
        <v>34</v>
      </c>
      <c r="AX146" s="12" t="s">
        <v>70</v>
      </c>
      <c r="AY146" s="228" t="s">
        <v>134</v>
      </c>
    </row>
    <row r="147" spans="2:65" s="12" customFormat="1">
      <c r="B147" s="217"/>
      <c r="C147" s="218"/>
      <c r="D147" s="219" t="s">
        <v>144</v>
      </c>
      <c r="E147" s="220" t="s">
        <v>21</v>
      </c>
      <c r="F147" s="221" t="s">
        <v>245</v>
      </c>
      <c r="G147" s="218"/>
      <c r="H147" s="222" t="s">
        <v>21</v>
      </c>
      <c r="I147" s="223"/>
      <c r="J147" s="218"/>
      <c r="K147" s="218"/>
      <c r="L147" s="224"/>
      <c r="M147" s="225"/>
      <c r="N147" s="226"/>
      <c r="O147" s="226"/>
      <c r="P147" s="226"/>
      <c r="Q147" s="226"/>
      <c r="R147" s="226"/>
      <c r="S147" s="226"/>
      <c r="T147" s="227"/>
      <c r="AT147" s="228" t="s">
        <v>144</v>
      </c>
      <c r="AU147" s="228" t="s">
        <v>80</v>
      </c>
      <c r="AV147" s="12" t="s">
        <v>78</v>
      </c>
      <c r="AW147" s="12" t="s">
        <v>34</v>
      </c>
      <c r="AX147" s="12" t="s">
        <v>70</v>
      </c>
      <c r="AY147" s="228" t="s">
        <v>134</v>
      </c>
    </row>
    <row r="148" spans="2:65" s="11" customFormat="1">
      <c r="B148" s="205"/>
      <c r="C148" s="206"/>
      <c r="D148" s="219" t="s">
        <v>144</v>
      </c>
      <c r="E148" s="229" t="s">
        <v>21</v>
      </c>
      <c r="F148" s="230" t="s">
        <v>94</v>
      </c>
      <c r="G148" s="206"/>
      <c r="H148" s="231">
        <v>83.843999999999994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144</v>
      </c>
      <c r="AU148" s="216" t="s">
        <v>80</v>
      </c>
      <c r="AV148" s="11" t="s">
        <v>80</v>
      </c>
      <c r="AW148" s="11" t="s">
        <v>34</v>
      </c>
      <c r="AX148" s="11" t="s">
        <v>78</v>
      </c>
      <c r="AY148" s="216" t="s">
        <v>134</v>
      </c>
    </row>
    <row r="149" spans="2:65" s="10" customFormat="1" ht="29.85" customHeight="1">
      <c r="B149" s="176"/>
      <c r="C149" s="177"/>
      <c r="D149" s="190" t="s">
        <v>69</v>
      </c>
      <c r="E149" s="191" t="s">
        <v>246</v>
      </c>
      <c r="F149" s="191" t="s">
        <v>247</v>
      </c>
      <c r="G149" s="177"/>
      <c r="H149" s="177"/>
      <c r="I149" s="180"/>
      <c r="J149" s="192">
        <f>BK149</f>
        <v>0</v>
      </c>
      <c r="K149" s="177"/>
      <c r="L149" s="182"/>
      <c r="M149" s="183"/>
      <c r="N149" s="184"/>
      <c r="O149" s="184"/>
      <c r="P149" s="185">
        <f>SUM(P150:P167)</f>
        <v>0</v>
      </c>
      <c r="Q149" s="184"/>
      <c r="R149" s="185">
        <f>SUM(R150:R167)</f>
        <v>0</v>
      </c>
      <c r="S149" s="184"/>
      <c r="T149" s="186">
        <f>SUM(T150:T167)</f>
        <v>0</v>
      </c>
      <c r="AR149" s="187" t="s">
        <v>78</v>
      </c>
      <c r="AT149" s="188" t="s">
        <v>69</v>
      </c>
      <c r="AU149" s="188" t="s">
        <v>78</v>
      </c>
      <c r="AY149" s="187" t="s">
        <v>134</v>
      </c>
      <c r="BK149" s="189">
        <f>SUM(BK150:BK167)</f>
        <v>0</v>
      </c>
    </row>
    <row r="150" spans="2:65" s="1" customFormat="1" ht="31.5" customHeight="1">
      <c r="B150" s="40"/>
      <c r="C150" s="193" t="s">
        <v>248</v>
      </c>
      <c r="D150" s="193" t="s">
        <v>137</v>
      </c>
      <c r="E150" s="194" t="s">
        <v>249</v>
      </c>
      <c r="F150" s="195" t="s">
        <v>250</v>
      </c>
      <c r="G150" s="196" t="s">
        <v>157</v>
      </c>
      <c r="H150" s="197">
        <v>24.986000000000001</v>
      </c>
      <c r="I150" s="198"/>
      <c r="J150" s="199">
        <f>ROUND(I150*H150,2)</f>
        <v>0</v>
      </c>
      <c r="K150" s="195" t="s">
        <v>141</v>
      </c>
      <c r="L150" s="60"/>
      <c r="M150" s="200" t="s">
        <v>21</v>
      </c>
      <c r="N150" s="201" t="s">
        <v>41</v>
      </c>
      <c r="O150" s="41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3">
        <f>S150*H150</f>
        <v>0</v>
      </c>
      <c r="AR150" s="23" t="s">
        <v>142</v>
      </c>
      <c r="AT150" s="23" t="s">
        <v>137</v>
      </c>
      <c r="AU150" s="23" t="s">
        <v>80</v>
      </c>
      <c r="AY150" s="23" t="s">
        <v>134</v>
      </c>
      <c r="BE150" s="204">
        <f>IF(N150="základní",J150,0)</f>
        <v>0</v>
      </c>
      <c r="BF150" s="204">
        <f>IF(N150="snížená",J150,0)</f>
        <v>0</v>
      </c>
      <c r="BG150" s="204">
        <f>IF(N150="zákl. přenesená",J150,0)</f>
        <v>0</v>
      </c>
      <c r="BH150" s="204">
        <f>IF(N150="sníž. přenesená",J150,0)</f>
        <v>0</v>
      </c>
      <c r="BI150" s="204">
        <f>IF(N150="nulová",J150,0)</f>
        <v>0</v>
      </c>
      <c r="BJ150" s="23" t="s">
        <v>78</v>
      </c>
      <c r="BK150" s="204">
        <f>ROUND(I150*H150,2)</f>
        <v>0</v>
      </c>
      <c r="BL150" s="23" t="s">
        <v>142</v>
      </c>
      <c r="BM150" s="23" t="s">
        <v>251</v>
      </c>
    </row>
    <row r="151" spans="2:65" s="11" customFormat="1">
      <c r="B151" s="205"/>
      <c r="C151" s="206"/>
      <c r="D151" s="219" t="s">
        <v>144</v>
      </c>
      <c r="E151" s="229" t="s">
        <v>21</v>
      </c>
      <c r="F151" s="230" t="s">
        <v>252</v>
      </c>
      <c r="G151" s="206"/>
      <c r="H151" s="231">
        <v>8.7569999999999997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144</v>
      </c>
      <c r="AU151" s="216" t="s">
        <v>80</v>
      </c>
      <c r="AV151" s="11" t="s">
        <v>80</v>
      </c>
      <c r="AW151" s="11" t="s">
        <v>34</v>
      </c>
      <c r="AX151" s="11" t="s">
        <v>70</v>
      </c>
      <c r="AY151" s="216" t="s">
        <v>134</v>
      </c>
    </row>
    <row r="152" spans="2:65" s="11" customFormat="1">
      <c r="B152" s="205"/>
      <c r="C152" s="206"/>
      <c r="D152" s="219" t="s">
        <v>144</v>
      </c>
      <c r="E152" s="229" t="s">
        <v>21</v>
      </c>
      <c r="F152" s="230" t="s">
        <v>253</v>
      </c>
      <c r="G152" s="206"/>
      <c r="H152" s="231">
        <v>15.815</v>
      </c>
      <c r="I152" s="211"/>
      <c r="J152" s="206"/>
      <c r="K152" s="206"/>
      <c r="L152" s="212"/>
      <c r="M152" s="213"/>
      <c r="N152" s="214"/>
      <c r="O152" s="214"/>
      <c r="P152" s="214"/>
      <c r="Q152" s="214"/>
      <c r="R152" s="214"/>
      <c r="S152" s="214"/>
      <c r="T152" s="215"/>
      <c r="AT152" s="216" t="s">
        <v>144</v>
      </c>
      <c r="AU152" s="216" t="s">
        <v>80</v>
      </c>
      <c r="AV152" s="11" t="s">
        <v>80</v>
      </c>
      <c r="AW152" s="11" t="s">
        <v>34</v>
      </c>
      <c r="AX152" s="11" t="s">
        <v>70</v>
      </c>
      <c r="AY152" s="216" t="s">
        <v>134</v>
      </c>
    </row>
    <row r="153" spans="2:65" s="11" customFormat="1">
      <c r="B153" s="205"/>
      <c r="C153" s="206"/>
      <c r="D153" s="219" t="s">
        <v>144</v>
      </c>
      <c r="E153" s="229" t="s">
        <v>21</v>
      </c>
      <c r="F153" s="230" t="s">
        <v>254</v>
      </c>
      <c r="G153" s="206"/>
      <c r="H153" s="231">
        <v>0.36299999999999999</v>
      </c>
      <c r="I153" s="211"/>
      <c r="J153" s="206"/>
      <c r="K153" s="206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144</v>
      </c>
      <c r="AU153" s="216" t="s">
        <v>80</v>
      </c>
      <c r="AV153" s="11" t="s">
        <v>80</v>
      </c>
      <c r="AW153" s="11" t="s">
        <v>34</v>
      </c>
      <c r="AX153" s="11" t="s">
        <v>70</v>
      </c>
      <c r="AY153" s="216" t="s">
        <v>134</v>
      </c>
    </row>
    <row r="154" spans="2:65" s="11" customFormat="1">
      <c r="B154" s="205"/>
      <c r="C154" s="206"/>
      <c r="D154" s="219" t="s">
        <v>144</v>
      </c>
      <c r="E154" s="229" t="s">
        <v>21</v>
      </c>
      <c r="F154" s="230" t="s">
        <v>255</v>
      </c>
      <c r="G154" s="206"/>
      <c r="H154" s="231">
        <v>5.0999999999999997E-2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144</v>
      </c>
      <c r="AU154" s="216" t="s">
        <v>80</v>
      </c>
      <c r="AV154" s="11" t="s">
        <v>80</v>
      </c>
      <c r="AW154" s="11" t="s">
        <v>34</v>
      </c>
      <c r="AX154" s="11" t="s">
        <v>70</v>
      </c>
      <c r="AY154" s="216" t="s">
        <v>134</v>
      </c>
    </row>
    <row r="155" spans="2:65" s="13" customFormat="1">
      <c r="B155" s="232"/>
      <c r="C155" s="233"/>
      <c r="D155" s="207" t="s">
        <v>144</v>
      </c>
      <c r="E155" s="234" t="s">
        <v>21</v>
      </c>
      <c r="F155" s="235" t="s">
        <v>221</v>
      </c>
      <c r="G155" s="233"/>
      <c r="H155" s="236">
        <v>24.986000000000001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144</v>
      </c>
      <c r="AU155" s="242" t="s">
        <v>80</v>
      </c>
      <c r="AV155" s="13" t="s">
        <v>142</v>
      </c>
      <c r="AW155" s="13" t="s">
        <v>34</v>
      </c>
      <c r="AX155" s="13" t="s">
        <v>78</v>
      </c>
      <c r="AY155" s="242" t="s">
        <v>134</v>
      </c>
    </row>
    <row r="156" spans="2:65" s="1" customFormat="1" ht="31.5" customHeight="1">
      <c r="B156" s="40"/>
      <c r="C156" s="193" t="s">
        <v>256</v>
      </c>
      <c r="D156" s="193" t="s">
        <v>137</v>
      </c>
      <c r="E156" s="194" t="s">
        <v>257</v>
      </c>
      <c r="F156" s="195" t="s">
        <v>258</v>
      </c>
      <c r="G156" s="196" t="s">
        <v>157</v>
      </c>
      <c r="H156" s="197">
        <v>474.73399999999998</v>
      </c>
      <c r="I156" s="198"/>
      <c r="J156" s="199">
        <f>ROUND(I156*H156,2)</f>
        <v>0</v>
      </c>
      <c r="K156" s="195" t="s">
        <v>141</v>
      </c>
      <c r="L156" s="60"/>
      <c r="M156" s="200" t="s">
        <v>21</v>
      </c>
      <c r="N156" s="201" t="s">
        <v>41</v>
      </c>
      <c r="O156" s="41"/>
      <c r="P156" s="202">
        <f>O156*H156</f>
        <v>0</v>
      </c>
      <c r="Q156" s="202">
        <v>0</v>
      </c>
      <c r="R156" s="202">
        <f>Q156*H156</f>
        <v>0</v>
      </c>
      <c r="S156" s="202">
        <v>0</v>
      </c>
      <c r="T156" s="203">
        <f>S156*H156</f>
        <v>0</v>
      </c>
      <c r="AR156" s="23" t="s">
        <v>142</v>
      </c>
      <c r="AT156" s="23" t="s">
        <v>137</v>
      </c>
      <c r="AU156" s="23" t="s">
        <v>80</v>
      </c>
      <c r="AY156" s="23" t="s">
        <v>134</v>
      </c>
      <c r="BE156" s="204">
        <f>IF(N156="základní",J156,0)</f>
        <v>0</v>
      </c>
      <c r="BF156" s="204">
        <f>IF(N156="snížená",J156,0)</f>
        <v>0</v>
      </c>
      <c r="BG156" s="204">
        <f>IF(N156="zákl. přenesená",J156,0)</f>
        <v>0</v>
      </c>
      <c r="BH156" s="204">
        <f>IF(N156="sníž. přenesená",J156,0)</f>
        <v>0</v>
      </c>
      <c r="BI156" s="204">
        <f>IF(N156="nulová",J156,0)</f>
        <v>0</v>
      </c>
      <c r="BJ156" s="23" t="s">
        <v>78</v>
      </c>
      <c r="BK156" s="204">
        <f>ROUND(I156*H156,2)</f>
        <v>0</v>
      </c>
      <c r="BL156" s="23" t="s">
        <v>142</v>
      </c>
      <c r="BM156" s="23" t="s">
        <v>259</v>
      </c>
    </row>
    <row r="157" spans="2:65" s="12" customFormat="1">
      <c r="B157" s="217"/>
      <c r="C157" s="218"/>
      <c r="D157" s="219" t="s">
        <v>144</v>
      </c>
      <c r="E157" s="220" t="s">
        <v>21</v>
      </c>
      <c r="F157" s="221" t="s">
        <v>260</v>
      </c>
      <c r="G157" s="218"/>
      <c r="H157" s="222" t="s">
        <v>21</v>
      </c>
      <c r="I157" s="223"/>
      <c r="J157" s="218"/>
      <c r="K157" s="218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144</v>
      </c>
      <c r="AU157" s="228" t="s">
        <v>80</v>
      </c>
      <c r="AV157" s="12" t="s">
        <v>78</v>
      </c>
      <c r="AW157" s="12" t="s">
        <v>34</v>
      </c>
      <c r="AX157" s="12" t="s">
        <v>70</v>
      </c>
      <c r="AY157" s="228" t="s">
        <v>134</v>
      </c>
    </row>
    <row r="158" spans="2:65" s="11" customFormat="1">
      <c r="B158" s="205"/>
      <c r="C158" s="206"/>
      <c r="D158" s="219" t="s">
        <v>144</v>
      </c>
      <c r="E158" s="229" t="s">
        <v>21</v>
      </c>
      <c r="F158" s="230" t="s">
        <v>252</v>
      </c>
      <c r="G158" s="206"/>
      <c r="H158" s="231">
        <v>8.7569999999999997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144</v>
      </c>
      <c r="AU158" s="216" t="s">
        <v>80</v>
      </c>
      <c r="AV158" s="11" t="s">
        <v>80</v>
      </c>
      <c r="AW158" s="11" t="s">
        <v>34</v>
      </c>
      <c r="AX158" s="11" t="s">
        <v>70</v>
      </c>
      <c r="AY158" s="216" t="s">
        <v>134</v>
      </c>
    </row>
    <row r="159" spans="2:65" s="11" customFormat="1">
      <c r="B159" s="205"/>
      <c r="C159" s="206"/>
      <c r="D159" s="219" t="s">
        <v>144</v>
      </c>
      <c r="E159" s="229" t="s">
        <v>21</v>
      </c>
      <c r="F159" s="230" t="s">
        <v>253</v>
      </c>
      <c r="G159" s="206"/>
      <c r="H159" s="231">
        <v>15.815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144</v>
      </c>
      <c r="AU159" s="216" t="s">
        <v>80</v>
      </c>
      <c r="AV159" s="11" t="s">
        <v>80</v>
      </c>
      <c r="AW159" s="11" t="s">
        <v>34</v>
      </c>
      <c r="AX159" s="11" t="s">
        <v>70</v>
      </c>
      <c r="AY159" s="216" t="s">
        <v>134</v>
      </c>
    </row>
    <row r="160" spans="2:65" s="11" customFormat="1">
      <c r="B160" s="205"/>
      <c r="C160" s="206"/>
      <c r="D160" s="219" t="s">
        <v>144</v>
      </c>
      <c r="E160" s="229" t="s">
        <v>21</v>
      </c>
      <c r="F160" s="230" t="s">
        <v>254</v>
      </c>
      <c r="G160" s="206"/>
      <c r="H160" s="231">
        <v>0.36299999999999999</v>
      </c>
      <c r="I160" s="211"/>
      <c r="J160" s="206"/>
      <c r="K160" s="206"/>
      <c r="L160" s="212"/>
      <c r="M160" s="213"/>
      <c r="N160" s="214"/>
      <c r="O160" s="214"/>
      <c r="P160" s="214"/>
      <c r="Q160" s="214"/>
      <c r="R160" s="214"/>
      <c r="S160" s="214"/>
      <c r="T160" s="215"/>
      <c r="AT160" s="216" t="s">
        <v>144</v>
      </c>
      <c r="AU160" s="216" t="s">
        <v>80</v>
      </c>
      <c r="AV160" s="11" t="s">
        <v>80</v>
      </c>
      <c r="AW160" s="11" t="s">
        <v>34</v>
      </c>
      <c r="AX160" s="11" t="s">
        <v>70</v>
      </c>
      <c r="AY160" s="216" t="s">
        <v>134</v>
      </c>
    </row>
    <row r="161" spans="2:65" s="11" customFormat="1">
      <c r="B161" s="205"/>
      <c r="C161" s="206"/>
      <c r="D161" s="219" t="s">
        <v>144</v>
      </c>
      <c r="E161" s="229" t="s">
        <v>21</v>
      </c>
      <c r="F161" s="230" t="s">
        <v>255</v>
      </c>
      <c r="G161" s="206"/>
      <c r="H161" s="231">
        <v>5.0999999999999997E-2</v>
      </c>
      <c r="I161" s="211"/>
      <c r="J161" s="206"/>
      <c r="K161" s="206"/>
      <c r="L161" s="212"/>
      <c r="M161" s="213"/>
      <c r="N161" s="214"/>
      <c r="O161" s="214"/>
      <c r="P161" s="214"/>
      <c r="Q161" s="214"/>
      <c r="R161" s="214"/>
      <c r="S161" s="214"/>
      <c r="T161" s="215"/>
      <c r="AT161" s="216" t="s">
        <v>144</v>
      </c>
      <c r="AU161" s="216" t="s">
        <v>80</v>
      </c>
      <c r="AV161" s="11" t="s">
        <v>80</v>
      </c>
      <c r="AW161" s="11" t="s">
        <v>34</v>
      </c>
      <c r="AX161" s="11" t="s">
        <v>70</v>
      </c>
      <c r="AY161" s="216" t="s">
        <v>134</v>
      </c>
    </row>
    <row r="162" spans="2:65" s="13" customFormat="1">
      <c r="B162" s="232"/>
      <c r="C162" s="233"/>
      <c r="D162" s="219" t="s">
        <v>144</v>
      </c>
      <c r="E162" s="243" t="s">
        <v>100</v>
      </c>
      <c r="F162" s="244" t="s">
        <v>221</v>
      </c>
      <c r="G162" s="233"/>
      <c r="H162" s="245">
        <v>24.986000000000001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144</v>
      </c>
      <c r="AU162" s="242" t="s">
        <v>80</v>
      </c>
      <c r="AV162" s="13" t="s">
        <v>142</v>
      </c>
      <c r="AW162" s="13" t="s">
        <v>34</v>
      </c>
      <c r="AX162" s="13" t="s">
        <v>70</v>
      </c>
      <c r="AY162" s="242" t="s">
        <v>134</v>
      </c>
    </row>
    <row r="163" spans="2:65" s="11" customFormat="1">
      <c r="B163" s="205"/>
      <c r="C163" s="206"/>
      <c r="D163" s="207" t="s">
        <v>144</v>
      </c>
      <c r="E163" s="208" t="s">
        <v>21</v>
      </c>
      <c r="F163" s="209" t="s">
        <v>261</v>
      </c>
      <c r="G163" s="206"/>
      <c r="H163" s="210">
        <v>474.73399999999998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144</v>
      </c>
      <c r="AU163" s="216" t="s">
        <v>80</v>
      </c>
      <c r="AV163" s="11" t="s">
        <v>80</v>
      </c>
      <c r="AW163" s="11" t="s">
        <v>34</v>
      </c>
      <c r="AX163" s="11" t="s">
        <v>78</v>
      </c>
      <c r="AY163" s="216" t="s">
        <v>134</v>
      </c>
    </row>
    <row r="164" spans="2:65" s="1" customFormat="1" ht="22.5" customHeight="1">
      <c r="B164" s="40"/>
      <c r="C164" s="193" t="s">
        <v>262</v>
      </c>
      <c r="D164" s="193" t="s">
        <v>137</v>
      </c>
      <c r="E164" s="194" t="s">
        <v>263</v>
      </c>
      <c r="F164" s="195" t="s">
        <v>264</v>
      </c>
      <c r="G164" s="196" t="s">
        <v>157</v>
      </c>
      <c r="H164" s="197">
        <v>24.571999999999999</v>
      </c>
      <c r="I164" s="198"/>
      <c r="J164" s="199">
        <f>ROUND(I164*H164,2)</f>
        <v>0</v>
      </c>
      <c r="K164" s="195" t="s">
        <v>141</v>
      </c>
      <c r="L164" s="60"/>
      <c r="M164" s="200" t="s">
        <v>21</v>
      </c>
      <c r="N164" s="201" t="s">
        <v>41</v>
      </c>
      <c r="O164" s="41"/>
      <c r="P164" s="202">
        <f>O164*H164</f>
        <v>0</v>
      </c>
      <c r="Q164" s="202">
        <v>0</v>
      </c>
      <c r="R164" s="202">
        <f>Q164*H164</f>
        <v>0</v>
      </c>
      <c r="S164" s="202">
        <v>0</v>
      </c>
      <c r="T164" s="203">
        <f>S164*H164</f>
        <v>0</v>
      </c>
      <c r="AR164" s="23" t="s">
        <v>142</v>
      </c>
      <c r="AT164" s="23" t="s">
        <v>137</v>
      </c>
      <c r="AU164" s="23" t="s">
        <v>80</v>
      </c>
      <c r="AY164" s="23" t="s">
        <v>134</v>
      </c>
      <c r="BE164" s="204">
        <f>IF(N164="základní",J164,0)</f>
        <v>0</v>
      </c>
      <c r="BF164" s="204">
        <f>IF(N164="snížená",J164,0)</f>
        <v>0</v>
      </c>
      <c r="BG164" s="204">
        <f>IF(N164="zákl. přenesená",J164,0)</f>
        <v>0</v>
      </c>
      <c r="BH164" s="204">
        <f>IF(N164="sníž. přenesená",J164,0)</f>
        <v>0</v>
      </c>
      <c r="BI164" s="204">
        <f>IF(N164="nulová",J164,0)</f>
        <v>0</v>
      </c>
      <c r="BJ164" s="23" t="s">
        <v>78</v>
      </c>
      <c r="BK164" s="204">
        <f>ROUND(I164*H164,2)</f>
        <v>0</v>
      </c>
      <c r="BL164" s="23" t="s">
        <v>142</v>
      </c>
      <c r="BM164" s="23" t="s">
        <v>265</v>
      </c>
    </row>
    <row r="165" spans="2:65" s="11" customFormat="1">
      <c r="B165" s="205"/>
      <c r="C165" s="206"/>
      <c r="D165" s="219" t="s">
        <v>144</v>
      </c>
      <c r="E165" s="229" t="s">
        <v>21</v>
      </c>
      <c r="F165" s="230" t="s">
        <v>252</v>
      </c>
      <c r="G165" s="206"/>
      <c r="H165" s="231">
        <v>8.7569999999999997</v>
      </c>
      <c r="I165" s="211"/>
      <c r="J165" s="206"/>
      <c r="K165" s="206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144</v>
      </c>
      <c r="AU165" s="216" t="s">
        <v>80</v>
      </c>
      <c r="AV165" s="11" t="s">
        <v>80</v>
      </c>
      <c r="AW165" s="11" t="s">
        <v>34</v>
      </c>
      <c r="AX165" s="11" t="s">
        <v>70</v>
      </c>
      <c r="AY165" s="216" t="s">
        <v>134</v>
      </c>
    </row>
    <row r="166" spans="2:65" s="11" customFormat="1">
      <c r="B166" s="205"/>
      <c r="C166" s="206"/>
      <c r="D166" s="219" t="s">
        <v>144</v>
      </c>
      <c r="E166" s="229" t="s">
        <v>21</v>
      </c>
      <c r="F166" s="230" t="s">
        <v>253</v>
      </c>
      <c r="G166" s="206"/>
      <c r="H166" s="231">
        <v>15.815</v>
      </c>
      <c r="I166" s="211"/>
      <c r="J166" s="206"/>
      <c r="K166" s="206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144</v>
      </c>
      <c r="AU166" s="216" t="s">
        <v>80</v>
      </c>
      <c r="AV166" s="11" t="s">
        <v>80</v>
      </c>
      <c r="AW166" s="11" t="s">
        <v>34</v>
      </c>
      <c r="AX166" s="11" t="s">
        <v>70</v>
      </c>
      <c r="AY166" s="216" t="s">
        <v>134</v>
      </c>
    </row>
    <row r="167" spans="2:65" s="13" customFormat="1">
      <c r="B167" s="232"/>
      <c r="C167" s="233"/>
      <c r="D167" s="219" t="s">
        <v>144</v>
      </c>
      <c r="E167" s="243" t="s">
        <v>21</v>
      </c>
      <c r="F167" s="244" t="s">
        <v>221</v>
      </c>
      <c r="G167" s="233"/>
      <c r="H167" s="245">
        <v>24.571999999999999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144</v>
      </c>
      <c r="AU167" s="242" t="s">
        <v>80</v>
      </c>
      <c r="AV167" s="13" t="s">
        <v>142</v>
      </c>
      <c r="AW167" s="13" t="s">
        <v>34</v>
      </c>
      <c r="AX167" s="13" t="s">
        <v>78</v>
      </c>
      <c r="AY167" s="242" t="s">
        <v>134</v>
      </c>
    </row>
    <row r="168" spans="2:65" s="10" customFormat="1" ht="29.85" customHeight="1">
      <c r="B168" s="176"/>
      <c r="C168" s="177"/>
      <c r="D168" s="190" t="s">
        <v>69</v>
      </c>
      <c r="E168" s="191" t="s">
        <v>266</v>
      </c>
      <c r="F168" s="191" t="s">
        <v>267</v>
      </c>
      <c r="G168" s="177"/>
      <c r="H168" s="177"/>
      <c r="I168" s="180"/>
      <c r="J168" s="192">
        <f>BK168</f>
        <v>0</v>
      </c>
      <c r="K168" s="177"/>
      <c r="L168" s="182"/>
      <c r="M168" s="183"/>
      <c r="N168" s="184"/>
      <c r="O168" s="184"/>
      <c r="P168" s="185">
        <f>P169</f>
        <v>0</v>
      </c>
      <c r="Q168" s="184"/>
      <c r="R168" s="185">
        <f>R169</f>
        <v>0</v>
      </c>
      <c r="S168" s="184"/>
      <c r="T168" s="186">
        <f>T169</f>
        <v>0</v>
      </c>
      <c r="AR168" s="187" t="s">
        <v>78</v>
      </c>
      <c r="AT168" s="188" t="s">
        <v>69</v>
      </c>
      <c r="AU168" s="188" t="s">
        <v>78</v>
      </c>
      <c r="AY168" s="187" t="s">
        <v>134</v>
      </c>
      <c r="BK168" s="189">
        <f>BK169</f>
        <v>0</v>
      </c>
    </row>
    <row r="169" spans="2:65" s="1" customFormat="1" ht="44.25" customHeight="1">
      <c r="B169" s="40"/>
      <c r="C169" s="193" t="s">
        <v>9</v>
      </c>
      <c r="D169" s="193" t="s">
        <v>137</v>
      </c>
      <c r="E169" s="194" t="s">
        <v>268</v>
      </c>
      <c r="F169" s="195" t="s">
        <v>269</v>
      </c>
      <c r="G169" s="196" t="s">
        <v>157</v>
      </c>
      <c r="H169" s="197">
        <v>21.552</v>
      </c>
      <c r="I169" s="198"/>
      <c r="J169" s="199">
        <f>ROUND(I169*H169,2)</f>
        <v>0</v>
      </c>
      <c r="K169" s="195" t="s">
        <v>141</v>
      </c>
      <c r="L169" s="60"/>
      <c r="M169" s="200" t="s">
        <v>21</v>
      </c>
      <c r="N169" s="201" t="s">
        <v>41</v>
      </c>
      <c r="O169" s="41"/>
      <c r="P169" s="202">
        <f>O169*H169</f>
        <v>0</v>
      </c>
      <c r="Q169" s="202">
        <v>0</v>
      </c>
      <c r="R169" s="202">
        <f>Q169*H169</f>
        <v>0</v>
      </c>
      <c r="S169" s="202">
        <v>0</v>
      </c>
      <c r="T169" s="203">
        <f>S169*H169</f>
        <v>0</v>
      </c>
      <c r="AR169" s="23" t="s">
        <v>142</v>
      </c>
      <c r="AT169" s="23" t="s">
        <v>137</v>
      </c>
      <c r="AU169" s="23" t="s">
        <v>80</v>
      </c>
      <c r="AY169" s="23" t="s">
        <v>134</v>
      </c>
      <c r="BE169" s="204">
        <f>IF(N169="základní",J169,0)</f>
        <v>0</v>
      </c>
      <c r="BF169" s="204">
        <f>IF(N169="snížená",J169,0)</f>
        <v>0</v>
      </c>
      <c r="BG169" s="204">
        <f>IF(N169="zákl. přenesená",J169,0)</f>
        <v>0</v>
      </c>
      <c r="BH169" s="204">
        <f>IF(N169="sníž. přenesená",J169,0)</f>
        <v>0</v>
      </c>
      <c r="BI169" s="204">
        <f>IF(N169="nulová",J169,0)</f>
        <v>0</v>
      </c>
      <c r="BJ169" s="23" t="s">
        <v>78</v>
      </c>
      <c r="BK169" s="204">
        <f>ROUND(I169*H169,2)</f>
        <v>0</v>
      </c>
      <c r="BL169" s="23" t="s">
        <v>142</v>
      </c>
      <c r="BM169" s="23" t="s">
        <v>270</v>
      </c>
    </row>
    <row r="170" spans="2:65" s="10" customFormat="1" ht="37.35" customHeight="1">
      <c r="B170" s="176"/>
      <c r="C170" s="177"/>
      <c r="D170" s="178" t="s">
        <v>69</v>
      </c>
      <c r="E170" s="179" t="s">
        <v>271</v>
      </c>
      <c r="F170" s="179" t="s">
        <v>272</v>
      </c>
      <c r="G170" s="177"/>
      <c r="H170" s="177"/>
      <c r="I170" s="180"/>
      <c r="J170" s="181">
        <f>BK170</f>
        <v>0</v>
      </c>
      <c r="K170" s="177"/>
      <c r="L170" s="182"/>
      <c r="M170" s="183"/>
      <c r="N170" s="184"/>
      <c r="O170" s="184"/>
      <c r="P170" s="185">
        <f>P171+P191</f>
        <v>0</v>
      </c>
      <c r="Q170" s="184"/>
      <c r="R170" s="185">
        <f>R171+R191</f>
        <v>0.60817982000000004</v>
      </c>
      <c r="S170" s="184"/>
      <c r="T170" s="186">
        <f>T171+T191</f>
        <v>0.41384000000000004</v>
      </c>
      <c r="AR170" s="187" t="s">
        <v>80</v>
      </c>
      <c r="AT170" s="188" t="s">
        <v>69</v>
      </c>
      <c r="AU170" s="188" t="s">
        <v>70</v>
      </c>
      <c r="AY170" s="187" t="s">
        <v>134</v>
      </c>
      <c r="BK170" s="189">
        <f>BK171+BK191</f>
        <v>0</v>
      </c>
    </row>
    <row r="171" spans="2:65" s="10" customFormat="1" ht="19.899999999999999" customHeight="1">
      <c r="B171" s="176"/>
      <c r="C171" s="177"/>
      <c r="D171" s="190" t="s">
        <v>69</v>
      </c>
      <c r="E171" s="191" t="s">
        <v>273</v>
      </c>
      <c r="F171" s="191" t="s">
        <v>274</v>
      </c>
      <c r="G171" s="177"/>
      <c r="H171" s="177"/>
      <c r="I171" s="180"/>
      <c r="J171" s="192">
        <f>BK171</f>
        <v>0</v>
      </c>
      <c r="K171" s="177"/>
      <c r="L171" s="182"/>
      <c r="M171" s="183"/>
      <c r="N171" s="184"/>
      <c r="O171" s="184"/>
      <c r="P171" s="185">
        <f>SUM(P172:P190)</f>
        <v>0</v>
      </c>
      <c r="Q171" s="184"/>
      <c r="R171" s="185">
        <f>SUM(R172:R190)</f>
        <v>0.51995020000000003</v>
      </c>
      <c r="S171" s="184"/>
      <c r="T171" s="186">
        <f>SUM(T172:T190)</f>
        <v>0.41384000000000004</v>
      </c>
      <c r="AR171" s="187" t="s">
        <v>80</v>
      </c>
      <c r="AT171" s="188" t="s">
        <v>69</v>
      </c>
      <c r="AU171" s="188" t="s">
        <v>78</v>
      </c>
      <c r="AY171" s="187" t="s">
        <v>134</v>
      </c>
      <c r="BK171" s="189">
        <f>SUM(BK172:BK190)</f>
        <v>0</v>
      </c>
    </row>
    <row r="172" spans="2:65" s="1" customFormat="1" ht="31.5" customHeight="1">
      <c r="B172" s="40"/>
      <c r="C172" s="193" t="s">
        <v>275</v>
      </c>
      <c r="D172" s="193" t="s">
        <v>137</v>
      </c>
      <c r="E172" s="194" t="s">
        <v>276</v>
      </c>
      <c r="F172" s="195" t="s">
        <v>277</v>
      </c>
      <c r="G172" s="196" t="s">
        <v>176</v>
      </c>
      <c r="H172" s="197">
        <v>20.5</v>
      </c>
      <c r="I172" s="198"/>
      <c r="J172" s="199">
        <f>ROUND(I172*H172,2)</f>
        <v>0</v>
      </c>
      <c r="K172" s="195" t="s">
        <v>141</v>
      </c>
      <c r="L172" s="60"/>
      <c r="M172" s="200" t="s">
        <v>21</v>
      </c>
      <c r="N172" s="201" t="s">
        <v>41</v>
      </c>
      <c r="O172" s="41"/>
      <c r="P172" s="202">
        <f>O172*H172</f>
        <v>0</v>
      </c>
      <c r="Q172" s="202">
        <v>6.0000000000000002E-5</v>
      </c>
      <c r="R172" s="202">
        <f>Q172*H172</f>
        <v>1.23E-3</v>
      </c>
      <c r="S172" s="202">
        <v>0</v>
      </c>
      <c r="T172" s="203">
        <f>S172*H172</f>
        <v>0</v>
      </c>
      <c r="AR172" s="23" t="s">
        <v>234</v>
      </c>
      <c r="AT172" s="23" t="s">
        <v>137</v>
      </c>
      <c r="AU172" s="23" t="s">
        <v>80</v>
      </c>
      <c r="AY172" s="23" t="s">
        <v>134</v>
      </c>
      <c r="BE172" s="204">
        <f>IF(N172="základní",J172,0)</f>
        <v>0</v>
      </c>
      <c r="BF172" s="204">
        <f>IF(N172="snížená",J172,0)</f>
        <v>0</v>
      </c>
      <c r="BG172" s="204">
        <f>IF(N172="zákl. přenesená",J172,0)</f>
        <v>0</v>
      </c>
      <c r="BH172" s="204">
        <f>IF(N172="sníž. přenesená",J172,0)</f>
        <v>0</v>
      </c>
      <c r="BI172" s="204">
        <f>IF(N172="nulová",J172,0)</f>
        <v>0</v>
      </c>
      <c r="BJ172" s="23" t="s">
        <v>78</v>
      </c>
      <c r="BK172" s="204">
        <f>ROUND(I172*H172,2)</f>
        <v>0</v>
      </c>
      <c r="BL172" s="23" t="s">
        <v>234</v>
      </c>
      <c r="BM172" s="23" t="s">
        <v>278</v>
      </c>
    </row>
    <row r="173" spans="2:65" s="12" customFormat="1">
      <c r="B173" s="217"/>
      <c r="C173" s="218"/>
      <c r="D173" s="219" t="s">
        <v>144</v>
      </c>
      <c r="E173" s="220" t="s">
        <v>21</v>
      </c>
      <c r="F173" s="221" t="s">
        <v>279</v>
      </c>
      <c r="G173" s="218"/>
      <c r="H173" s="222" t="s">
        <v>21</v>
      </c>
      <c r="I173" s="223"/>
      <c r="J173" s="218"/>
      <c r="K173" s="218"/>
      <c r="L173" s="224"/>
      <c r="M173" s="225"/>
      <c r="N173" s="226"/>
      <c r="O173" s="226"/>
      <c r="P173" s="226"/>
      <c r="Q173" s="226"/>
      <c r="R173" s="226"/>
      <c r="S173" s="226"/>
      <c r="T173" s="227"/>
      <c r="AT173" s="228" t="s">
        <v>144</v>
      </c>
      <c r="AU173" s="228" t="s">
        <v>80</v>
      </c>
      <c r="AV173" s="12" t="s">
        <v>78</v>
      </c>
      <c r="AW173" s="12" t="s">
        <v>34</v>
      </c>
      <c r="AX173" s="12" t="s">
        <v>70</v>
      </c>
      <c r="AY173" s="228" t="s">
        <v>134</v>
      </c>
    </row>
    <row r="174" spans="2:65" s="12" customFormat="1" ht="27">
      <c r="B174" s="217"/>
      <c r="C174" s="218"/>
      <c r="D174" s="219" t="s">
        <v>144</v>
      </c>
      <c r="E174" s="220" t="s">
        <v>21</v>
      </c>
      <c r="F174" s="221" t="s">
        <v>280</v>
      </c>
      <c r="G174" s="218"/>
      <c r="H174" s="222" t="s">
        <v>21</v>
      </c>
      <c r="I174" s="223"/>
      <c r="J174" s="218"/>
      <c r="K174" s="218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144</v>
      </c>
      <c r="AU174" s="228" t="s">
        <v>80</v>
      </c>
      <c r="AV174" s="12" t="s">
        <v>78</v>
      </c>
      <c r="AW174" s="12" t="s">
        <v>34</v>
      </c>
      <c r="AX174" s="12" t="s">
        <v>70</v>
      </c>
      <c r="AY174" s="228" t="s">
        <v>134</v>
      </c>
    </row>
    <row r="175" spans="2:65" s="12" customFormat="1">
      <c r="B175" s="217"/>
      <c r="C175" s="218"/>
      <c r="D175" s="219" t="s">
        <v>144</v>
      </c>
      <c r="E175" s="220" t="s">
        <v>21</v>
      </c>
      <c r="F175" s="221" t="s">
        <v>281</v>
      </c>
      <c r="G175" s="218"/>
      <c r="H175" s="222" t="s">
        <v>21</v>
      </c>
      <c r="I175" s="223"/>
      <c r="J175" s="218"/>
      <c r="K175" s="218"/>
      <c r="L175" s="224"/>
      <c r="M175" s="225"/>
      <c r="N175" s="226"/>
      <c r="O175" s="226"/>
      <c r="P175" s="226"/>
      <c r="Q175" s="226"/>
      <c r="R175" s="226"/>
      <c r="S175" s="226"/>
      <c r="T175" s="227"/>
      <c r="AT175" s="228" t="s">
        <v>144</v>
      </c>
      <c r="AU175" s="228" t="s">
        <v>80</v>
      </c>
      <c r="AV175" s="12" t="s">
        <v>78</v>
      </c>
      <c r="AW175" s="12" t="s">
        <v>34</v>
      </c>
      <c r="AX175" s="12" t="s">
        <v>70</v>
      </c>
      <c r="AY175" s="228" t="s">
        <v>134</v>
      </c>
    </row>
    <row r="176" spans="2:65" s="11" customFormat="1">
      <c r="B176" s="205"/>
      <c r="C176" s="206"/>
      <c r="D176" s="207" t="s">
        <v>144</v>
      </c>
      <c r="E176" s="208" t="s">
        <v>21</v>
      </c>
      <c r="F176" s="209" t="s">
        <v>282</v>
      </c>
      <c r="G176" s="206"/>
      <c r="H176" s="210">
        <v>20.5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144</v>
      </c>
      <c r="AU176" s="216" t="s">
        <v>80</v>
      </c>
      <c r="AV176" s="11" t="s">
        <v>80</v>
      </c>
      <c r="AW176" s="11" t="s">
        <v>34</v>
      </c>
      <c r="AX176" s="11" t="s">
        <v>78</v>
      </c>
      <c r="AY176" s="216" t="s">
        <v>134</v>
      </c>
    </row>
    <row r="177" spans="2:65" s="1" customFormat="1" ht="22.5" customHeight="1">
      <c r="B177" s="40"/>
      <c r="C177" s="193" t="s">
        <v>283</v>
      </c>
      <c r="D177" s="193" t="s">
        <v>137</v>
      </c>
      <c r="E177" s="194" t="s">
        <v>284</v>
      </c>
      <c r="F177" s="195" t="s">
        <v>285</v>
      </c>
      <c r="G177" s="196" t="s">
        <v>176</v>
      </c>
      <c r="H177" s="197">
        <v>14.5</v>
      </c>
      <c r="I177" s="198"/>
      <c r="J177" s="199">
        <f>ROUND(I177*H177,2)</f>
        <v>0</v>
      </c>
      <c r="K177" s="195" t="s">
        <v>141</v>
      </c>
      <c r="L177" s="60"/>
      <c r="M177" s="200" t="s">
        <v>21</v>
      </c>
      <c r="N177" s="201" t="s">
        <v>41</v>
      </c>
      <c r="O177" s="41"/>
      <c r="P177" s="202">
        <f>O177*H177</f>
        <v>0</v>
      </c>
      <c r="Q177" s="202">
        <v>0</v>
      </c>
      <c r="R177" s="202">
        <f>Q177*H177</f>
        <v>0</v>
      </c>
      <c r="S177" s="202">
        <v>2.5000000000000001E-2</v>
      </c>
      <c r="T177" s="203">
        <f>S177*H177</f>
        <v>0.36250000000000004</v>
      </c>
      <c r="AR177" s="23" t="s">
        <v>234</v>
      </c>
      <c r="AT177" s="23" t="s">
        <v>137</v>
      </c>
      <c r="AU177" s="23" t="s">
        <v>80</v>
      </c>
      <c r="AY177" s="23" t="s">
        <v>134</v>
      </c>
      <c r="BE177" s="204">
        <f>IF(N177="základní",J177,0)</f>
        <v>0</v>
      </c>
      <c r="BF177" s="204">
        <f>IF(N177="snížená",J177,0)</f>
        <v>0</v>
      </c>
      <c r="BG177" s="204">
        <f>IF(N177="zákl. přenesená",J177,0)</f>
        <v>0</v>
      </c>
      <c r="BH177" s="204">
        <f>IF(N177="sníž. přenesená",J177,0)</f>
        <v>0</v>
      </c>
      <c r="BI177" s="204">
        <f>IF(N177="nulová",J177,0)</f>
        <v>0</v>
      </c>
      <c r="BJ177" s="23" t="s">
        <v>78</v>
      </c>
      <c r="BK177" s="204">
        <f>ROUND(I177*H177,2)</f>
        <v>0</v>
      </c>
      <c r="BL177" s="23" t="s">
        <v>234</v>
      </c>
      <c r="BM177" s="23" t="s">
        <v>286</v>
      </c>
    </row>
    <row r="178" spans="2:65" s="12" customFormat="1">
      <c r="B178" s="217"/>
      <c r="C178" s="218"/>
      <c r="D178" s="219" t="s">
        <v>144</v>
      </c>
      <c r="E178" s="220" t="s">
        <v>21</v>
      </c>
      <c r="F178" s="221" t="s">
        <v>287</v>
      </c>
      <c r="G178" s="218"/>
      <c r="H178" s="222" t="s">
        <v>21</v>
      </c>
      <c r="I178" s="223"/>
      <c r="J178" s="218"/>
      <c r="K178" s="218"/>
      <c r="L178" s="224"/>
      <c r="M178" s="225"/>
      <c r="N178" s="226"/>
      <c r="O178" s="226"/>
      <c r="P178" s="226"/>
      <c r="Q178" s="226"/>
      <c r="R178" s="226"/>
      <c r="S178" s="226"/>
      <c r="T178" s="227"/>
      <c r="AT178" s="228" t="s">
        <v>144</v>
      </c>
      <c r="AU178" s="228" t="s">
        <v>80</v>
      </c>
      <c r="AV178" s="12" t="s">
        <v>78</v>
      </c>
      <c r="AW178" s="12" t="s">
        <v>34</v>
      </c>
      <c r="AX178" s="12" t="s">
        <v>70</v>
      </c>
      <c r="AY178" s="228" t="s">
        <v>134</v>
      </c>
    </row>
    <row r="179" spans="2:65" s="11" customFormat="1">
      <c r="B179" s="205"/>
      <c r="C179" s="206"/>
      <c r="D179" s="207" t="s">
        <v>144</v>
      </c>
      <c r="E179" s="208" t="s">
        <v>96</v>
      </c>
      <c r="F179" s="209" t="s">
        <v>288</v>
      </c>
      <c r="G179" s="206"/>
      <c r="H179" s="210">
        <v>14.5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144</v>
      </c>
      <c r="AU179" s="216" t="s">
        <v>80</v>
      </c>
      <c r="AV179" s="11" t="s">
        <v>80</v>
      </c>
      <c r="AW179" s="11" t="s">
        <v>34</v>
      </c>
      <c r="AX179" s="11" t="s">
        <v>78</v>
      </c>
      <c r="AY179" s="216" t="s">
        <v>134</v>
      </c>
    </row>
    <row r="180" spans="2:65" s="1" customFormat="1" ht="22.5" customHeight="1">
      <c r="B180" s="40"/>
      <c r="C180" s="193" t="s">
        <v>289</v>
      </c>
      <c r="D180" s="193" t="s">
        <v>137</v>
      </c>
      <c r="E180" s="194" t="s">
        <v>290</v>
      </c>
      <c r="F180" s="195" t="s">
        <v>291</v>
      </c>
      <c r="G180" s="196" t="s">
        <v>292</v>
      </c>
      <c r="H180" s="197">
        <v>494.404</v>
      </c>
      <c r="I180" s="198"/>
      <c r="J180" s="199">
        <f>ROUND(I180*H180,2)</f>
        <v>0</v>
      </c>
      <c r="K180" s="195" t="s">
        <v>141</v>
      </c>
      <c r="L180" s="60"/>
      <c r="M180" s="200" t="s">
        <v>21</v>
      </c>
      <c r="N180" s="201" t="s">
        <v>41</v>
      </c>
      <c r="O180" s="41"/>
      <c r="P180" s="202">
        <f>O180*H180</f>
        <v>0</v>
      </c>
      <c r="Q180" s="202">
        <v>5.0000000000000002E-5</v>
      </c>
      <c r="R180" s="202">
        <f>Q180*H180</f>
        <v>2.4720200000000001E-2</v>
      </c>
      <c r="S180" s="202">
        <v>0</v>
      </c>
      <c r="T180" s="203">
        <f>S180*H180</f>
        <v>0</v>
      </c>
      <c r="AR180" s="23" t="s">
        <v>234</v>
      </c>
      <c r="AT180" s="23" t="s">
        <v>137</v>
      </c>
      <c r="AU180" s="23" t="s">
        <v>80</v>
      </c>
      <c r="AY180" s="23" t="s">
        <v>134</v>
      </c>
      <c r="BE180" s="204">
        <f>IF(N180="základní",J180,0)</f>
        <v>0</v>
      </c>
      <c r="BF180" s="204">
        <f>IF(N180="snížená",J180,0)</f>
        <v>0</v>
      </c>
      <c r="BG180" s="204">
        <f>IF(N180="zákl. přenesená",J180,0)</f>
        <v>0</v>
      </c>
      <c r="BH180" s="204">
        <f>IF(N180="sníž. přenesená",J180,0)</f>
        <v>0</v>
      </c>
      <c r="BI180" s="204">
        <f>IF(N180="nulová",J180,0)</f>
        <v>0</v>
      </c>
      <c r="BJ180" s="23" t="s">
        <v>78</v>
      </c>
      <c r="BK180" s="204">
        <f>ROUND(I180*H180,2)</f>
        <v>0</v>
      </c>
      <c r="BL180" s="23" t="s">
        <v>234</v>
      </c>
      <c r="BM180" s="23" t="s">
        <v>293</v>
      </c>
    </row>
    <row r="181" spans="2:65" s="12" customFormat="1">
      <c r="B181" s="217"/>
      <c r="C181" s="218"/>
      <c r="D181" s="219" t="s">
        <v>144</v>
      </c>
      <c r="E181" s="220" t="s">
        <v>21</v>
      </c>
      <c r="F181" s="221" t="s">
        <v>294</v>
      </c>
      <c r="G181" s="218"/>
      <c r="H181" s="222" t="s">
        <v>21</v>
      </c>
      <c r="I181" s="223"/>
      <c r="J181" s="218"/>
      <c r="K181" s="218"/>
      <c r="L181" s="224"/>
      <c r="M181" s="225"/>
      <c r="N181" s="226"/>
      <c r="O181" s="226"/>
      <c r="P181" s="226"/>
      <c r="Q181" s="226"/>
      <c r="R181" s="226"/>
      <c r="S181" s="226"/>
      <c r="T181" s="227"/>
      <c r="AT181" s="228" t="s">
        <v>144</v>
      </c>
      <c r="AU181" s="228" t="s">
        <v>80</v>
      </c>
      <c r="AV181" s="12" t="s">
        <v>78</v>
      </c>
      <c r="AW181" s="12" t="s">
        <v>34</v>
      </c>
      <c r="AX181" s="12" t="s">
        <v>70</v>
      </c>
      <c r="AY181" s="228" t="s">
        <v>134</v>
      </c>
    </row>
    <row r="182" spans="2:65" s="12" customFormat="1">
      <c r="B182" s="217"/>
      <c r="C182" s="218"/>
      <c r="D182" s="219" t="s">
        <v>144</v>
      </c>
      <c r="E182" s="220" t="s">
        <v>21</v>
      </c>
      <c r="F182" s="221" t="s">
        <v>295</v>
      </c>
      <c r="G182" s="218"/>
      <c r="H182" s="222" t="s">
        <v>21</v>
      </c>
      <c r="I182" s="223"/>
      <c r="J182" s="218"/>
      <c r="K182" s="218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144</v>
      </c>
      <c r="AU182" s="228" t="s">
        <v>80</v>
      </c>
      <c r="AV182" s="12" t="s">
        <v>78</v>
      </c>
      <c r="AW182" s="12" t="s">
        <v>34</v>
      </c>
      <c r="AX182" s="12" t="s">
        <v>70</v>
      </c>
      <c r="AY182" s="228" t="s">
        <v>134</v>
      </c>
    </row>
    <row r="183" spans="2:65" s="11" customFormat="1">
      <c r="B183" s="205"/>
      <c r="C183" s="206"/>
      <c r="D183" s="207" t="s">
        <v>144</v>
      </c>
      <c r="E183" s="208" t="s">
        <v>21</v>
      </c>
      <c r="F183" s="209" t="s">
        <v>296</v>
      </c>
      <c r="G183" s="206"/>
      <c r="H183" s="210">
        <v>494.404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144</v>
      </c>
      <c r="AU183" s="216" t="s">
        <v>80</v>
      </c>
      <c r="AV183" s="11" t="s">
        <v>80</v>
      </c>
      <c r="AW183" s="11" t="s">
        <v>34</v>
      </c>
      <c r="AX183" s="11" t="s">
        <v>78</v>
      </c>
      <c r="AY183" s="216" t="s">
        <v>134</v>
      </c>
    </row>
    <row r="184" spans="2:65" s="1" customFormat="1" ht="22.5" customHeight="1">
      <c r="B184" s="40"/>
      <c r="C184" s="246" t="s">
        <v>297</v>
      </c>
      <c r="D184" s="246" t="s">
        <v>298</v>
      </c>
      <c r="E184" s="247" t="s">
        <v>299</v>
      </c>
      <c r="F184" s="248" t="s">
        <v>300</v>
      </c>
      <c r="G184" s="249" t="s">
        <v>157</v>
      </c>
      <c r="H184" s="250">
        <v>0.49399999999999999</v>
      </c>
      <c r="I184" s="251"/>
      <c r="J184" s="252">
        <f>ROUND(I184*H184,2)</f>
        <v>0</v>
      </c>
      <c r="K184" s="248" t="s">
        <v>141</v>
      </c>
      <c r="L184" s="253"/>
      <c r="M184" s="254" t="s">
        <v>21</v>
      </c>
      <c r="N184" s="255" t="s">
        <v>41</v>
      </c>
      <c r="O184" s="41"/>
      <c r="P184" s="202">
        <f>O184*H184</f>
        <v>0</v>
      </c>
      <c r="Q184" s="202">
        <v>1</v>
      </c>
      <c r="R184" s="202">
        <f>Q184*H184</f>
        <v>0.49399999999999999</v>
      </c>
      <c r="S184" s="202">
        <v>0</v>
      </c>
      <c r="T184" s="203">
        <f>S184*H184</f>
        <v>0</v>
      </c>
      <c r="AR184" s="23" t="s">
        <v>301</v>
      </c>
      <c r="AT184" s="23" t="s">
        <v>298</v>
      </c>
      <c r="AU184" s="23" t="s">
        <v>80</v>
      </c>
      <c r="AY184" s="23" t="s">
        <v>134</v>
      </c>
      <c r="BE184" s="204">
        <f>IF(N184="základní",J184,0)</f>
        <v>0</v>
      </c>
      <c r="BF184" s="204">
        <f>IF(N184="snížená",J184,0)</f>
        <v>0</v>
      </c>
      <c r="BG184" s="204">
        <f>IF(N184="zákl. přenesená",J184,0)</f>
        <v>0</v>
      </c>
      <c r="BH184" s="204">
        <f>IF(N184="sníž. přenesená",J184,0)</f>
        <v>0</v>
      </c>
      <c r="BI184" s="204">
        <f>IF(N184="nulová",J184,0)</f>
        <v>0</v>
      </c>
      <c r="BJ184" s="23" t="s">
        <v>78</v>
      </c>
      <c r="BK184" s="204">
        <f>ROUND(I184*H184,2)</f>
        <v>0</v>
      </c>
      <c r="BL184" s="23" t="s">
        <v>234</v>
      </c>
      <c r="BM184" s="23" t="s">
        <v>302</v>
      </c>
    </row>
    <row r="185" spans="2:65" s="1" customFormat="1" ht="27">
      <c r="B185" s="40"/>
      <c r="C185" s="62"/>
      <c r="D185" s="219" t="s">
        <v>303</v>
      </c>
      <c r="E185" s="62"/>
      <c r="F185" s="256" t="s">
        <v>304</v>
      </c>
      <c r="G185" s="62"/>
      <c r="H185" s="62"/>
      <c r="I185" s="163"/>
      <c r="J185" s="62"/>
      <c r="K185" s="62"/>
      <c r="L185" s="60"/>
      <c r="M185" s="257"/>
      <c r="N185" s="41"/>
      <c r="O185" s="41"/>
      <c r="P185" s="41"/>
      <c r="Q185" s="41"/>
      <c r="R185" s="41"/>
      <c r="S185" s="41"/>
      <c r="T185" s="77"/>
      <c r="AT185" s="23" t="s">
        <v>303</v>
      </c>
      <c r="AU185" s="23" t="s">
        <v>80</v>
      </c>
    </row>
    <row r="186" spans="2:65" s="11" customFormat="1">
      <c r="B186" s="205"/>
      <c r="C186" s="206"/>
      <c r="D186" s="207" t="s">
        <v>144</v>
      </c>
      <c r="E186" s="208" t="s">
        <v>21</v>
      </c>
      <c r="F186" s="209" t="s">
        <v>305</v>
      </c>
      <c r="G186" s="206"/>
      <c r="H186" s="210">
        <v>0.49399999999999999</v>
      </c>
      <c r="I186" s="211"/>
      <c r="J186" s="206"/>
      <c r="K186" s="206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144</v>
      </c>
      <c r="AU186" s="216" t="s">
        <v>80</v>
      </c>
      <c r="AV186" s="11" t="s">
        <v>80</v>
      </c>
      <c r="AW186" s="11" t="s">
        <v>34</v>
      </c>
      <c r="AX186" s="11" t="s">
        <v>78</v>
      </c>
      <c r="AY186" s="216" t="s">
        <v>134</v>
      </c>
    </row>
    <row r="187" spans="2:65" s="1" customFormat="1" ht="31.5" customHeight="1">
      <c r="B187" s="40"/>
      <c r="C187" s="193" t="s">
        <v>306</v>
      </c>
      <c r="D187" s="193" t="s">
        <v>137</v>
      </c>
      <c r="E187" s="194" t="s">
        <v>307</v>
      </c>
      <c r="F187" s="195" t="s">
        <v>308</v>
      </c>
      <c r="G187" s="196" t="s">
        <v>292</v>
      </c>
      <c r="H187" s="197">
        <v>51.34</v>
      </c>
      <c r="I187" s="198"/>
      <c r="J187" s="199">
        <f>ROUND(I187*H187,2)</f>
        <v>0</v>
      </c>
      <c r="K187" s="195" t="s">
        <v>141</v>
      </c>
      <c r="L187" s="60"/>
      <c r="M187" s="200" t="s">
        <v>21</v>
      </c>
      <c r="N187" s="201" t="s">
        <v>41</v>
      </c>
      <c r="O187" s="41"/>
      <c r="P187" s="202">
        <f>O187*H187</f>
        <v>0</v>
      </c>
      <c r="Q187" s="202">
        <v>0</v>
      </c>
      <c r="R187" s="202">
        <f>Q187*H187</f>
        <v>0</v>
      </c>
      <c r="S187" s="202">
        <v>1E-3</v>
      </c>
      <c r="T187" s="203">
        <f>S187*H187</f>
        <v>5.1340000000000004E-2</v>
      </c>
      <c r="AR187" s="23" t="s">
        <v>234</v>
      </c>
      <c r="AT187" s="23" t="s">
        <v>137</v>
      </c>
      <c r="AU187" s="23" t="s">
        <v>80</v>
      </c>
      <c r="AY187" s="23" t="s">
        <v>134</v>
      </c>
      <c r="BE187" s="204">
        <f>IF(N187="základní",J187,0)</f>
        <v>0</v>
      </c>
      <c r="BF187" s="204">
        <f>IF(N187="snížená",J187,0)</f>
        <v>0</v>
      </c>
      <c r="BG187" s="204">
        <f>IF(N187="zákl. přenesená",J187,0)</f>
        <v>0</v>
      </c>
      <c r="BH187" s="204">
        <f>IF(N187="sníž. přenesená",J187,0)</f>
        <v>0</v>
      </c>
      <c r="BI187" s="204">
        <f>IF(N187="nulová",J187,0)</f>
        <v>0</v>
      </c>
      <c r="BJ187" s="23" t="s">
        <v>78</v>
      </c>
      <c r="BK187" s="204">
        <f>ROUND(I187*H187,2)</f>
        <v>0</v>
      </c>
      <c r="BL187" s="23" t="s">
        <v>234</v>
      </c>
      <c r="BM187" s="23" t="s">
        <v>309</v>
      </c>
    </row>
    <row r="188" spans="2:65" s="12" customFormat="1">
      <c r="B188" s="217"/>
      <c r="C188" s="218"/>
      <c r="D188" s="219" t="s">
        <v>144</v>
      </c>
      <c r="E188" s="220" t="s">
        <v>21</v>
      </c>
      <c r="F188" s="221" t="s">
        <v>310</v>
      </c>
      <c r="G188" s="218"/>
      <c r="H188" s="222" t="s">
        <v>21</v>
      </c>
      <c r="I188" s="223"/>
      <c r="J188" s="218"/>
      <c r="K188" s="218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144</v>
      </c>
      <c r="AU188" s="228" t="s">
        <v>80</v>
      </c>
      <c r="AV188" s="12" t="s">
        <v>78</v>
      </c>
      <c r="AW188" s="12" t="s">
        <v>34</v>
      </c>
      <c r="AX188" s="12" t="s">
        <v>70</v>
      </c>
      <c r="AY188" s="228" t="s">
        <v>134</v>
      </c>
    </row>
    <row r="189" spans="2:65" s="11" customFormat="1">
      <c r="B189" s="205"/>
      <c r="C189" s="206"/>
      <c r="D189" s="207" t="s">
        <v>144</v>
      </c>
      <c r="E189" s="208" t="s">
        <v>98</v>
      </c>
      <c r="F189" s="209" t="s">
        <v>311</v>
      </c>
      <c r="G189" s="206"/>
      <c r="H189" s="210">
        <v>51.34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144</v>
      </c>
      <c r="AU189" s="216" t="s">
        <v>80</v>
      </c>
      <c r="AV189" s="11" t="s">
        <v>80</v>
      </c>
      <c r="AW189" s="11" t="s">
        <v>34</v>
      </c>
      <c r="AX189" s="11" t="s">
        <v>78</v>
      </c>
      <c r="AY189" s="216" t="s">
        <v>134</v>
      </c>
    </row>
    <row r="190" spans="2:65" s="1" customFormat="1" ht="31.5" customHeight="1">
      <c r="B190" s="40"/>
      <c r="C190" s="193" t="s">
        <v>312</v>
      </c>
      <c r="D190" s="193" t="s">
        <v>137</v>
      </c>
      <c r="E190" s="194" t="s">
        <v>313</v>
      </c>
      <c r="F190" s="195" t="s">
        <v>314</v>
      </c>
      <c r="G190" s="196" t="s">
        <v>157</v>
      </c>
      <c r="H190" s="197">
        <v>0.52</v>
      </c>
      <c r="I190" s="198"/>
      <c r="J190" s="199">
        <f>ROUND(I190*H190,2)</f>
        <v>0</v>
      </c>
      <c r="K190" s="195" t="s">
        <v>141</v>
      </c>
      <c r="L190" s="60"/>
      <c r="M190" s="200" t="s">
        <v>21</v>
      </c>
      <c r="N190" s="201" t="s">
        <v>41</v>
      </c>
      <c r="O190" s="41"/>
      <c r="P190" s="202">
        <f>O190*H190</f>
        <v>0</v>
      </c>
      <c r="Q190" s="202">
        <v>0</v>
      </c>
      <c r="R190" s="202">
        <f>Q190*H190</f>
        <v>0</v>
      </c>
      <c r="S190" s="202">
        <v>0</v>
      </c>
      <c r="T190" s="203">
        <f>S190*H190</f>
        <v>0</v>
      </c>
      <c r="AR190" s="23" t="s">
        <v>234</v>
      </c>
      <c r="AT190" s="23" t="s">
        <v>137</v>
      </c>
      <c r="AU190" s="23" t="s">
        <v>80</v>
      </c>
      <c r="AY190" s="23" t="s">
        <v>134</v>
      </c>
      <c r="BE190" s="204">
        <f>IF(N190="základní",J190,0)</f>
        <v>0</v>
      </c>
      <c r="BF190" s="204">
        <f>IF(N190="snížená",J190,0)</f>
        <v>0</v>
      </c>
      <c r="BG190" s="204">
        <f>IF(N190="zákl. přenesená",J190,0)</f>
        <v>0</v>
      </c>
      <c r="BH190" s="204">
        <f>IF(N190="sníž. přenesená",J190,0)</f>
        <v>0</v>
      </c>
      <c r="BI190" s="204">
        <f>IF(N190="nulová",J190,0)</f>
        <v>0</v>
      </c>
      <c r="BJ190" s="23" t="s">
        <v>78</v>
      </c>
      <c r="BK190" s="204">
        <f>ROUND(I190*H190,2)</f>
        <v>0</v>
      </c>
      <c r="BL190" s="23" t="s">
        <v>234</v>
      </c>
      <c r="BM190" s="23" t="s">
        <v>315</v>
      </c>
    </row>
    <row r="191" spans="2:65" s="10" customFormat="1" ht="29.85" customHeight="1">
      <c r="B191" s="176"/>
      <c r="C191" s="177"/>
      <c r="D191" s="190" t="s">
        <v>69</v>
      </c>
      <c r="E191" s="191" t="s">
        <v>316</v>
      </c>
      <c r="F191" s="191" t="s">
        <v>317</v>
      </c>
      <c r="G191" s="177"/>
      <c r="H191" s="177"/>
      <c r="I191" s="180"/>
      <c r="J191" s="192">
        <f>BK191</f>
        <v>0</v>
      </c>
      <c r="K191" s="177"/>
      <c r="L191" s="182"/>
      <c r="M191" s="183"/>
      <c r="N191" s="184"/>
      <c r="O191" s="184"/>
      <c r="P191" s="185">
        <f>SUM(P192:P220)</f>
        <v>0</v>
      </c>
      <c r="Q191" s="184"/>
      <c r="R191" s="185">
        <f>SUM(R192:R220)</f>
        <v>8.8229620000000009E-2</v>
      </c>
      <c r="S191" s="184"/>
      <c r="T191" s="186">
        <f>SUM(T192:T220)</f>
        <v>0</v>
      </c>
      <c r="AR191" s="187" t="s">
        <v>80</v>
      </c>
      <c r="AT191" s="188" t="s">
        <v>69</v>
      </c>
      <c r="AU191" s="188" t="s">
        <v>78</v>
      </c>
      <c r="AY191" s="187" t="s">
        <v>134</v>
      </c>
      <c r="BK191" s="189">
        <f>SUM(BK192:BK220)</f>
        <v>0</v>
      </c>
    </row>
    <row r="192" spans="2:65" s="1" customFormat="1" ht="22.5" customHeight="1">
      <c r="B192" s="40"/>
      <c r="C192" s="193" t="s">
        <v>318</v>
      </c>
      <c r="D192" s="193" t="s">
        <v>137</v>
      </c>
      <c r="E192" s="194" t="s">
        <v>319</v>
      </c>
      <c r="F192" s="195" t="s">
        <v>320</v>
      </c>
      <c r="G192" s="196" t="s">
        <v>140</v>
      </c>
      <c r="H192" s="197">
        <v>10.314</v>
      </c>
      <c r="I192" s="198"/>
      <c r="J192" s="199">
        <f>ROUND(I192*H192,2)</f>
        <v>0</v>
      </c>
      <c r="K192" s="195" t="s">
        <v>141</v>
      </c>
      <c r="L192" s="60"/>
      <c r="M192" s="200" t="s">
        <v>21</v>
      </c>
      <c r="N192" s="201" t="s">
        <v>41</v>
      </c>
      <c r="O192" s="41"/>
      <c r="P192" s="202">
        <f>O192*H192</f>
        <v>0</v>
      </c>
      <c r="Q192" s="202">
        <v>2.1000000000000001E-4</v>
      </c>
      <c r="R192" s="202">
        <f>Q192*H192</f>
        <v>2.1659400000000003E-3</v>
      </c>
      <c r="S192" s="202">
        <v>0</v>
      </c>
      <c r="T192" s="203">
        <f>S192*H192</f>
        <v>0</v>
      </c>
      <c r="AR192" s="23" t="s">
        <v>234</v>
      </c>
      <c r="AT192" s="23" t="s">
        <v>137</v>
      </c>
      <c r="AU192" s="23" t="s">
        <v>80</v>
      </c>
      <c r="AY192" s="23" t="s">
        <v>134</v>
      </c>
      <c r="BE192" s="204">
        <f>IF(N192="základní",J192,0)</f>
        <v>0</v>
      </c>
      <c r="BF192" s="204">
        <f>IF(N192="snížená",J192,0)</f>
        <v>0</v>
      </c>
      <c r="BG192" s="204">
        <f>IF(N192="zákl. přenesená",J192,0)</f>
        <v>0</v>
      </c>
      <c r="BH192" s="204">
        <f>IF(N192="sníž. přenesená",J192,0)</f>
        <v>0</v>
      </c>
      <c r="BI192" s="204">
        <f>IF(N192="nulová",J192,0)</f>
        <v>0</v>
      </c>
      <c r="BJ192" s="23" t="s">
        <v>78</v>
      </c>
      <c r="BK192" s="204">
        <f>ROUND(I192*H192,2)</f>
        <v>0</v>
      </c>
      <c r="BL192" s="23" t="s">
        <v>234</v>
      </c>
      <c r="BM192" s="23" t="s">
        <v>321</v>
      </c>
    </row>
    <row r="193" spans="2:65" s="12" customFormat="1">
      <c r="B193" s="217"/>
      <c r="C193" s="218"/>
      <c r="D193" s="219" t="s">
        <v>144</v>
      </c>
      <c r="E193" s="220" t="s">
        <v>21</v>
      </c>
      <c r="F193" s="221" t="s">
        <v>322</v>
      </c>
      <c r="G193" s="218"/>
      <c r="H193" s="222" t="s">
        <v>21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144</v>
      </c>
      <c r="AU193" s="228" t="s">
        <v>80</v>
      </c>
      <c r="AV193" s="12" t="s">
        <v>78</v>
      </c>
      <c r="AW193" s="12" t="s">
        <v>34</v>
      </c>
      <c r="AX193" s="12" t="s">
        <v>70</v>
      </c>
      <c r="AY193" s="228" t="s">
        <v>134</v>
      </c>
    </row>
    <row r="194" spans="2:65" s="11" customFormat="1">
      <c r="B194" s="205"/>
      <c r="C194" s="206"/>
      <c r="D194" s="219" t="s">
        <v>144</v>
      </c>
      <c r="E194" s="229" t="s">
        <v>21</v>
      </c>
      <c r="F194" s="230" t="s">
        <v>323</v>
      </c>
      <c r="G194" s="206"/>
      <c r="H194" s="231">
        <v>8.2140000000000004</v>
      </c>
      <c r="I194" s="211"/>
      <c r="J194" s="206"/>
      <c r="K194" s="206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144</v>
      </c>
      <c r="AU194" s="216" t="s">
        <v>80</v>
      </c>
      <c r="AV194" s="11" t="s">
        <v>80</v>
      </c>
      <c r="AW194" s="11" t="s">
        <v>34</v>
      </c>
      <c r="AX194" s="11" t="s">
        <v>70</v>
      </c>
      <c r="AY194" s="216" t="s">
        <v>134</v>
      </c>
    </row>
    <row r="195" spans="2:65" s="12" customFormat="1">
      <c r="B195" s="217"/>
      <c r="C195" s="218"/>
      <c r="D195" s="219" t="s">
        <v>144</v>
      </c>
      <c r="E195" s="220" t="s">
        <v>21</v>
      </c>
      <c r="F195" s="221" t="s">
        <v>324</v>
      </c>
      <c r="G195" s="218"/>
      <c r="H195" s="222" t="s">
        <v>21</v>
      </c>
      <c r="I195" s="223"/>
      <c r="J195" s="218"/>
      <c r="K195" s="218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144</v>
      </c>
      <c r="AU195" s="228" t="s">
        <v>80</v>
      </c>
      <c r="AV195" s="12" t="s">
        <v>78</v>
      </c>
      <c r="AW195" s="12" t="s">
        <v>34</v>
      </c>
      <c r="AX195" s="12" t="s">
        <v>70</v>
      </c>
      <c r="AY195" s="228" t="s">
        <v>134</v>
      </c>
    </row>
    <row r="196" spans="2:65" s="11" customFormat="1">
      <c r="B196" s="205"/>
      <c r="C196" s="206"/>
      <c r="D196" s="219" t="s">
        <v>144</v>
      </c>
      <c r="E196" s="229" t="s">
        <v>21</v>
      </c>
      <c r="F196" s="230" t="s">
        <v>325</v>
      </c>
      <c r="G196" s="206"/>
      <c r="H196" s="231">
        <v>2.1</v>
      </c>
      <c r="I196" s="211"/>
      <c r="J196" s="206"/>
      <c r="K196" s="206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144</v>
      </c>
      <c r="AU196" s="216" t="s">
        <v>80</v>
      </c>
      <c r="AV196" s="11" t="s">
        <v>80</v>
      </c>
      <c r="AW196" s="11" t="s">
        <v>34</v>
      </c>
      <c r="AX196" s="11" t="s">
        <v>70</v>
      </c>
      <c r="AY196" s="216" t="s">
        <v>134</v>
      </c>
    </row>
    <row r="197" spans="2:65" s="13" customFormat="1">
      <c r="B197" s="232"/>
      <c r="C197" s="233"/>
      <c r="D197" s="207" t="s">
        <v>144</v>
      </c>
      <c r="E197" s="234" t="s">
        <v>21</v>
      </c>
      <c r="F197" s="235" t="s">
        <v>221</v>
      </c>
      <c r="G197" s="233"/>
      <c r="H197" s="236">
        <v>10.314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144</v>
      </c>
      <c r="AU197" s="242" t="s">
        <v>80</v>
      </c>
      <c r="AV197" s="13" t="s">
        <v>142</v>
      </c>
      <c r="AW197" s="13" t="s">
        <v>34</v>
      </c>
      <c r="AX197" s="13" t="s">
        <v>78</v>
      </c>
      <c r="AY197" s="242" t="s">
        <v>134</v>
      </c>
    </row>
    <row r="198" spans="2:65" s="1" customFormat="1" ht="31.5" customHeight="1">
      <c r="B198" s="40"/>
      <c r="C198" s="193" t="s">
        <v>326</v>
      </c>
      <c r="D198" s="193" t="s">
        <v>137</v>
      </c>
      <c r="E198" s="194" t="s">
        <v>327</v>
      </c>
      <c r="F198" s="195" t="s">
        <v>328</v>
      </c>
      <c r="G198" s="196" t="s">
        <v>140</v>
      </c>
      <c r="H198" s="197">
        <v>8.2140000000000004</v>
      </c>
      <c r="I198" s="198"/>
      <c r="J198" s="199">
        <f>ROUND(I198*H198,2)</f>
        <v>0</v>
      </c>
      <c r="K198" s="195" t="s">
        <v>141</v>
      </c>
      <c r="L198" s="60"/>
      <c r="M198" s="200" t="s">
        <v>21</v>
      </c>
      <c r="N198" s="201" t="s">
        <v>41</v>
      </c>
      <c r="O198" s="41"/>
      <c r="P198" s="202">
        <f>O198*H198</f>
        <v>0</v>
      </c>
      <c r="Q198" s="202">
        <v>1.7000000000000001E-4</v>
      </c>
      <c r="R198" s="202">
        <f>Q198*H198</f>
        <v>1.3963800000000002E-3</v>
      </c>
      <c r="S198" s="202">
        <v>0</v>
      </c>
      <c r="T198" s="203">
        <f>S198*H198</f>
        <v>0</v>
      </c>
      <c r="AR198" s="23" t="s">
        <v>234</v>
      </c>
      <c r="AT198" s="23" t="s">
        <v>137</v>
      </c>
      <c r="AU198" s="23" t="s">
        <v>80</v>
      </c>
      <c r="AY198" s="23" t="s">
        <v>134</v>
      </c>
      <c r="BE198" s="204">
        <f>IF(N198="základní",J198,0)</f>
        <v>0</v>
      </c>
      <c r="BF198" s="204">
        <f>IF(N198="snížená",J198,0)</f>
        <v>0</v>
      </c>
      <c r="BG198" s="204">
        <f>IF(N198="zákl. přenesená",J198,0)</f>
        <v>0</v>
      </c>
      <c r="BH198" s="204">
        <f>IF(N198="sníž. přenesená",J198,0)</f>
        <v>0</v>
      </c>
      <c r="BI198" s="204">
        <f>IF(N198="nulová",J198,0)</f>
        <v>0</v>
      </c>
      <c r="BJ198" s="23" t="s">
        <v>78</v>
      </c>
      <c r="BK198" s="204">
        <f>ROUND(I198*H198,2)</f>
        <v>0</v>
      </c>
      <c r="BL198" s="23" t="s">
        <v>234</v>
      </c>
      <c r="BM198" s="23" t="s">
        <v>329</v>
      </c>
    </row>
    <row r="199" spans="2:65" s="12" customFormat="1">
      <c r="B199" s="217"/>
      <c r="C199" s="218"/>
      <c r="D199" s="219" t="s">
        <v>144</v>
      </c>
      <c r="E199" s="220" t="s">
        <v>21</v>
      </c>
      <c r="F199" s="221" t="s">
        <v>322</v>
      </c>
      <c r="G199" s="218"/>
      <c r="H199" s="222" t="s">
        <v>21</v>
      </c>
      <c r="I199" s="223"/>
      <c r="J199" s="218"/>
      <c r="K199" s="218"/>
      <c r="L199" s="224"/>
      <c r="M199" s="225"/>
      <c r="N199" s="226"/>
      <c r="O199" s="226"/>
      <c r="P199" s="226"/>
      <c r="Q199" s="226"/>
      <c r="R199" s="226"/>
      <c r="S199" s="226"/>
      <c r="T199" s="227"/>
      <c r="AT199" s="228" t="s">
        <v>144</v>
      </c>
      <c r="AU199" s="228" t="s">
        <v>80</v>
      </c>
      <c r="AV199" s="12" t="s">
        <v>78</v>
      </c>
      <c r="AW199" s="12" t="s">
        <v>34</v>
      </c>
      <c r="AX199" s="12" t="s">
        <v>70</v>
      </c>
      <c r="AY199" s="228" t="s">
        <v>134</v>
      </c>
    </row>
    <row r="200" spans="2:65" s="11" customFormat="1">
      <c r="B200" s="205"/>
      <c r="C200" s="206"/>
      <c r="D200" s="207" t="s">
        <v>144</v>
      </c>
      <c r="E200" s="208" t="s">
        <v>21</v>
      </c>
      <c r="F200" s="209" t="s">
        <v>323</v>
      </c>
      <c r="G200" s="206"/>
      <c r="H200" s="210">
        <v>8.2140000000000004</v>
      </c>
      <c r="I200" s="211"/>
      <c r="J200" s="206"/>
      <c r="K200" s="206"/>
      <c r="L200" s="212"/>
      <c r="M200" s="213"/>
      <c r="N200" s="214"/>
      <c r="O200" s="214"/>
      <c r="P200" s="214"/>
      <c r="Q200" s="214"/>
      <c r="R200" s="214"/>
      <c r="S200" s="214"/>
      <c r="T200" s="215"/>
      <c r="AT200" s="216" t="s">
        <v>144</v>
      </c>
      <c r="AU200" s="216" t="s">
        <v>80</v>
      </c>
      <c r="AV200" s="11" t="s">
        <v>80</v>
      </c>
      <c r="AW200" s="11" t="s">
        <v>34</v>
      </c>
      <c r="AX200" s="11" t="s">
        <v>78</v>
      </c>
      <c r="AY200" s="216" t="s">
        <v>134</v>
      </c>
    </row>
    <row r="201" spans="2:65" s="1" customFormat="1" ht="22.5" customHeight="1">
      <c r="B201" s="40"/>
      <c r="C201" s="193" t="s">
        <v>330</v>
      </c>
      <c r="D201" s="193" t="s">
        <v>137</v>
      </c>
      <c r="E201" s="194" t="s">
        <v>331</v>
      </c>
      <c r="F201" s="195" t="s">
        <v>332</v>
      </c>
      <c r="G201" s="196" t="s">
        <v>140</v>
      </c>
      <c r="H201" s="197">
        <v>8.2140000000000004</v>
      </c>
      <c r="I201" s="198"/>
      <c r="J201" s="199">
        <f>ROUND(I201*H201,2)</f>
        <v>0</v>
      </c>
      <c r="K201" s="195" t="s">
        <v>141</v>
      </c>
      <c r="L201" s="60"/>
      <c r="M201" s="200" t="s">
        <v>21</v>
      </c>
      <c r="N201" s="201" t="s">
        <v>41</v>
      </c>
      <c r="O201" s="41"/>
      <c r="P201" s="202">
        <f>O201*H201</f>
        <v>0</v>
      </c>
      <c r="Q201" s="202">
        <v>1.2E-4</v>
      </c>
      <c r="R201" s="202">
        <f>Q201*H201</f>
        <v>9.8568000000000006E-4</v>
      </c>
      <c r="S201" s="202">
        <v>0</v>
      </c>
      <c r="T201" s="203">
        <f>S201*H201</f>
        <v>0</v>
      </c>
      <c r="AR201" s="23" t="s">
        <v>234</v>
      </c>
      <c r="AT201" s="23" t="s">
        <v>137</v>
      </c>
      <c r="AU201" s="23" t="s">
        <v>80</v>
      </c>
      <c r="AY201" s="23" t="s">
        <v>134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3" t="s">
        <v>78</v>
      </c>
      <c r="BK201" s="204">
        <f>ROUND(I201*H201,2)</f>
        <v>0</v>
      </c>
      <c r="BL201" s="23" t="s">
        <v>234</v>
      </c>
      <c r="BM201" s="23" t="s">
        <v>333</v>
      </c>
    </row>
    <row r="202" spans="2:65" s="12" customFormat="1">
      <c r="B202" s="217"/>
      <c r="C202" s="218"/>
      <c r="D202" s="219" t="s">
        <v>144</v>
      </c>
      <c r="E202" s="220" t="s">
        <v>21</v>
      </c>
      <c r="F202" s="221" t="s">
        <v>322</v>
      </c>
      <c r="G202" s="218"/>
      <c r="H202" s="222" t="s">
        <v>21</v>
      </c>
      <c r="I202" s="223"/>
      <c r="J202" s="218"/>
      <c r="K202" s="218"/>
      <c r="L202" s="224"/>
      <c r="M202" s="225"/>
      <c r="N202" s="226"/>
      <c r="O202" s="226"/>
      <c r="P202" s="226"/>
      <c r="Q202" s="226"/>
      <c r="R202" s="226"/>
      <c r="S202" s="226"/>
      <c r="T202" s="227"/>
      <c r="AT202" s="228" t="s">
        <v>144</v>
      </c>
      <c r="AU202" s="228" t="s">
        <v>80</v>
      </c>
      <c r="AV202" s="12" t="s">
        <v>78</v>
      </c>
      <c r="AW202" s="12" t="s">
        <v>34</v>
      </c>
      <c r="AX202" s="12" t="s">
        <v>70</v>
      </c>
      <c r="AY202" s="228" t="s">
        <v>134</v>
      </c>
    </row>
    <row r="203" spans="2:65" s="11" customFormat="1">
      <c r="B203" s="205"/>
      <c r="C203" s="206"/>
      <c r="D203" s="207" t="s">
        <v>144</v>
      </c>
      <c r="E203" s="208" t="s">
        <v>21</v>
      </c>
      <c r="F203" s="209" t="s">
        <v>323</v>
      </c>
      <c r="G203" s="206"/>
      <c r="H203" s="210">
        <v>8.2140000000000004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144</v>
      </c>
      <c r="AU203" s="216" t="s">
        <v>80</v>
      </c>
      <c r="AV203" s="11" t="s">
        <v>80</v>
      </c>
      <c r="AW203" s="11" t="s">
        <v>34</v>
      </c>
      <c r="AX203" s="11" t="s">
        <v>78</v>
      </c>
      <c r="AY203" s="216" t="s">
        <v>134</v>
      </c>
    </row>
    <row r="204" spans="2:65" s="1" customFormat="1" ht="22.5" customHeight="1">
      <c r="B204" s="40"/>
      <c r="C204" s="193" t="s">
        <v>334</v>
      </c>
      <c r="D204" s="193" t="s">
        <v>137</v>
      </c>
      <c r="E204" s="194" t="s">
        <v>335</v>
      </c>
      <c r="F204" s="195" t="s">
        <v>336</v>
      </c>
      <c r="G204" s="196" t="s">
        <v>140</v>
      </c>
      <c r="H204" s="197">
        <v>8.2140000000000004</v>
      </c>
      <c r="I204" s="198"/>
      <c r="J204" s="199">
        <f>ROUND(I204*H204,2)</f>
        <v>0</v>
      </c>
      <c r="K204" s="195" t="s">
        <v>141</v>
      </c>
      <c r="L204" s="60"/>
      <c r="M204" s="200" t="s">
        <v>21</v>
      </c>
      <c r="N204" s="201" t="s">
        <v>41</v>
      </c>
      <c r="O204" s="41"/>
      <c r="P204" s="202">
        <f>O204*H204</f>
        <v>0</v>
      </c>
      <c r="Q204" s="202">
        <v>2.3000000000000001E-4</v>
      </c>
      <c r="R204" s="202">
        <f>Q204*H204</f>
        <v>1.88922E-3</v>
      </c>
      <c r="S204" s="202">
        <v>0</v>
      </c>
      <c r="T204" s="203">
        <f>S204*H204</f>
        <v>0</v>
      </c>
      <c r="AR204" s="23" t="s">
        <v>234</v>
      </c>
      <c r="AT204" s="23" t="s">
        <v>137</v>
      </c>
      <c r="AU204" s="23" t="s">
        <v>80</v>
      </c>
      <c r="AY204" s="23" t="s">
        <v>134</v>
      </c>
      <c r="BE204" s="204">
        <f>IF(N204="základní",J204,0)</f>
        <v>0</v>
      </c>
      <c r="BF204" s="204">
        <f>IF(N204="snížená",J204,0)</f>
        <v>0</v>
      </c>
      <c r="BG204" s="204">
        <f>IF(N204="zákl. přenesená",J204,0)</f>
        <v>0</v>
      </c>
      <c r="BH204" s="204">
        <f>IF(N204="sníž. přenesená",J204,0)</f>
        <v>0</v>
      </c>
      <c r="BI204" s="204">
        <f>IF(N204="nulová",J204,0)</f>
        <v>0</v>
      </c>
      <c r="BJ204" s="23" t="s">
        <v>78</v>
      </c>
      <c r="BK204" s="204">
        <f>ROUND(I204*H204,2)</f>
        <v>0</v>
      </c>
      <c r="BL204" s="23" t="s">
        <v>234</v>
      </c>
      <c r="BM204" s="23" t="s">
        <v>337</v>
      </c>
    </row>
    <row r="205" spans="2:65" s="12" customFormat="1">
      <c r="B205" s="217"/>
      <c r="C205" s="218"/>
      <c r="D205" s="219" t="s">
        <v>144</v>
      </c>
      <c r="E205" s="220" t="s">
        <v>21</v>
      </c>
      <c r="F205" s="221" t="s">
        <v>322</v>
      </c>
      <c r="G205" s="218"/>
      <c r="H205" s="222" t="s">
        <v>21</v>
      </c>
      <c r="I205" s="223"/>
      <c r="J205" s="218"/>
      <c r="K205" s="218"/>
      <c r="L205" s="224"/>
      <c r="M205" s="225"/>
      <c r="N205" s="226"/>
      <c r="O205" s="226"/>
      <c r="P205" s="226"/>
      <c r="Q205" s="226"/>
      <c r="R205" s="226"/>
      <c r="S205" s="226"/>
      <c r="T205" s="227"/>
      <c r="AT205" s="228" t="s">
        <v>144</v>
      </c>
      <c r="AU205" s="228" t="s">
        <v>80</v>
      </c>
      <c r="AV205" s="12" t="s">
        <v>78</v>
      </c>
      <c r="AW205" s="12" t="s">
        <v>34</v>
      </c>
      <c r="AX205" s="12" t="s">
        <v>70</v>
      </c>
      <c r="AY205" s="228" t="s">
        <v>134</v>
      </c>
    </row>
    <row r="206" spans="2:65" s="11" customFormat="1">
      <c r="B206" s="205"/>
      <c r="C206" s="206"/>
      <c r="D206" s="207" t="s">
        <v>144</v>
      </c>
      <c r="E206" s="208" t="s">
        <v>21</v>
      </c>
      <c r="F206" s="209" t="s">
        <v>323</v>
      </c>
      <c r="G206" s="206"/>
      <c r="H206" s="210">
        <v>8.2140000000000004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144</v>
      </c>
      <c r="AU206" s="216" t="s">
        <v>80</v>
      </c>
      <c r="AV206" s="11" t="s">
        <v>80</v>
      </c>
      <c r="AW206" s="11" t="s">
        <v>34</v>
      </c>
      <c r="AX206" s="11" t="s">
        <v>78</v>
      </c>
      <c r="AY206" s="216" t="s">
        <v>134</v>
      </c>
    </row>
    <row r="207" spans="2:65" s="1" customFormat="1" ht="44.25" customHeight="1">
      <c r="B207" s="40"/>
      <c r="C207" s="193" t="s">
        <v>301</v>
      </c>
      <c r="D207" s="193" t="s">
        <v>137</v>
      </c>
      <c r="E207" s="194" t="s">
        <v>338</v>
      </c>
      <c r="F207" s="195" t="s">
        <v>339</v>
      </c>
      <c r="G207" s="196" t="s">
        <v>140</v>
      </c>
      <c r="H207" s="197">
        <v>130.69999999999999</v>
      </c>
      <c r="I207" s="198"/>
      <c r="J207" s="199">
        <f>ROUND(I207*H207,2)</f>
        <v>0</v>
      </c>
      <c r="K207" s="195" t="s">
        <v>141</v>
      </c>
      <c r="L207" s="60"/>
      <c r="M207" s="200" t="s">
        <v>21</v>
      </c>
      <c r="N207" s="201" t="s">
        <v>41</v>
      </c>
      <c r="O207" s="41"/>
      <c r="P207" s="202">
        <f>O207*H207</f>
        <v>0</v>
      </c>
      <c r="Q207" s="202">
        <v>1.4999999999999999E-4</v>
      </c>
      <c r="R207" s="202">
        <f>Q207*H207</f>
        <v>1.9604999999999997E-2</v>
      </c>
      <c r="S207" s="202">
        <v>0</v>
      </c>
      <c r="T207" s="203">
        <f>S207*H207</f>
        <v>0</v>
      </c>
      <c r="AR207" s="23" t="s">
        <v>234</v>
      </c>
      <c r="AT207" s="23" t="s">
        <v>137</v>
      </c>
      <c r="AU207" s="23" t="s">
        <v>80</v>
      </c>
      <c r="AY207" s="23" t="s">
        <v>134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3" t="s">
        <v>78</v>
      </c>
      <c r="BK207" s="204">
        <f>ROUND(I207*H207,2)</f>
        <v>0</v>
      </c>
      <c r="BL207" s="23" t="s">
        <v>234</v>
      </c>
      <c r="BM207" s="23" t="s">
        <v>340</v>
      </c>
    </row>
    <row r="208" spans="2:65" s="11" customFormat="1">
      <c r="B208" s="205"/>
      <c r="C208" s="206"/>
      <c r="D208" s="207" t="s">
        <v>144</v>
      </c>
      <c r="E208" s="208" t="s">
        <v>21</v>
      </c>
      <c r="F208" s="209" t="s">
        <v>233</v>
      </c>
      <c r="G208" s="206"/>
      <c r="H208" s="210">
        <v>130.69999999999999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144</v>
      </c>
      <c r="AU208" s="216" t="s">
        <v>80</v>
      </c>
      <c r="AV208" s="11" t="s">
        <v>80</v>
      </c>
      <c r="AW208" s="11" t="s">
        <v>34</v>
      </c>
      <c r="AX208" s="11" t="s">
        <v>78</v>
      </c>
      <c r="AY208" s="216" t="s">
        <v>134</v>
      </c>
    </row>
    <row r="209" spans="2:65" s="1" customFormat="1" ht="31.5" customHeight="1">
      <c r="B209" s="40"/>
      <c r="C209" s="193" t="s">
        <v>341</v>
      </c>
      <c r="D209" s="193" t="s">
        <v>137</v>
      </c>
      <c r="E209" s="194" t="s">
        <v>342</v>
      </c>
      <c r="F209" s="195" t="s">
        <v>343</v>
      </c>
      <c r="G209" s="196" t="s">
        <v>140</v>
      </c>
      <c r="H209" s="197">
        <v>46.58</v>
      </c>
      <c r="I209" s="198"/>
      <c r="J209" s="199">
        <f>ROUND(I209*H209,2)</f>
        <v>0</v>
      </c>
      <c r="K209" s="195" t="s">
        <v>141</v>
      </c>
      <c r="L209" s="60"/>
      <c r="M209" s="200" t="s">
        <v>21</v>
      </c>
      <c r="N209" s="201" t="s">
        <v>41</v>
      </c>
      <c r="O209" s="41"/>
      <c r="P209" s="202">
        <f>O209*H209</f>
        <v>0</v>
      </c>
      <c r="Q209" s="202">
        <v>1.01E-3</v>
      </c>
      <c r="R209" s="202">
        <f>Q209*H209</f>
        <v>4.7045799999999999E-2</v>
      </c>
      <c r="S209" s="202">
        <v>0</v>
      </c>
      <c r="T209" s="203">
        <f>S209*H209</f>
        <v>0</v>
      </c>
      <c r="AR209" s="23" t="s">
        <v>234</v>
      </c>
      <c r="AT209" s="23" t="s">
        <v>137</v>
      </c>
      <c r="AU209" s="23" t="s">
        <v>80</v>
      </c>
      <c r="AY209" s="23" t="s">
        <v>134</v>
      </c>
      <c r="BE209" s="204">
        <f>IF(N209="základní",J209,0)</f>
        <v>0</v>
      </c>
      <c r="BF209" s="204">
        <f>IF(N209="snížená",J209,0)</f>
        <v>0</v>
      </c>
      <c r="BG209" s="204">
        <f>IF(N209="zákl. přenesená",J209,0)</f>
        <v>0</v>
      </c>
      <c r="BH209" s="204">
        <f>IF(N209="sníž. přenesená",J209,0)</f>
        <v>0</v>
      </c>
      <c r="BI209" s="204">
        <f>IF(N209="nulová",J209,0)</f>
        <v>0</v>
      </c>
      <c r="BJ209" s="23" t="s">
        <v>78</v>
      </c>
      <c r="BK209" s="204">
        <f>ROUND(I209*H209,2)</f>
        <v>0</v>
      </c>
      <c r="BL209" s="23" t="s">
        <v>234</v>
      </c>
      <c r="BM209" s="23" t="s">
        <v>344</v>
      </c>
    </row>
    <row r="210" spans="2:65" s="12" customFormat="1">
      <c r="B210" s="217"/>
      <c r="C210" s="218"/>
      <c r="D210" s="219" t="s">
        <v>144</v>
      </c>
      <c r="E210" s="220" t="s">
        <v>21</v>
      </c>
      <c r="F210" s="221" t="s">
        <v>345</v>
      </c>
      <c r="G210" s="218"/>
      <c r="H210" s="222" t="s">
        <v>21</v>
      </c>
      <c r="I210" s="223"/>
      <c r="J210" s="218"/>
      <c r="K210" s="218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144</v>
      </c>
      <c r="AU210" s="228" t="s">
        <v>80</v>
      </c>
      <c r="AV210" s="12" t="s">
        <v>78</v>
      </c>
      <c r="AW210" s="12" t="s">
        <v>34</v>
      </c>
      <c r="AX210" s="12" t="s">
        <v>70</v>
      </c>
      <c r="AY210" s="228" t="s">
        <v>134</v>
      </c>
    </row>
    <row r="211" spans="2:65" s="12" customFormat="1">
      <c r="B211" s="217"/>
      <c r="C211" s="218"/>
      <c r="D211" s="219" t="s">
        <v>144</v>
      </c>
      <c r="E211" s="220" t="s">
        <v>21</v>
      </c>
      <c r="F211" s="221" t="s">
        <v>346</v>
      </c>
      <c r="G211" s="218"/>
      <c r="H211" s="222" t="s">
        <v>21</v>
      </c>
      <c r="I211" s="223"/>
      <c r="J211" s="218"/>
      <c r="K211" s="218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144</v>
      </c>
      <c r="AU211" s="228" t="s">
        <v>80</v>
      </c>
      <c r="AV211" s="12" t="s">
        <v>78</v>
      </c>
      <c r="AW211" s="12" t="s">
        <v>34</v>
      </c>
      <c r="AX211" s="12" t="s">
        <v>70</v>
      </c>
      <c r="AY211" s="228" t="s">
        <v>134</v>
      </c>
    </row>
    <row r="212" spans="2:65" s="12" customFormat="1">
      <c r="B212" s="217"/>
      <c r="C212" s="218"/>
      <c r="D212" s="219" t="s">
        <v>144</v>
      </c>
      <c r="E212" s="220" t="s">
        <v>21</v>
      </c>
      <c r="F212" s="221" t="s">
        <v>347</v>
      </c>
      <c r="G212" s="218"/>
      <c r="H212" s="222" t="s">
        <v>21</v>
      </c>
      <c r="I212" s="223"/>
      <c r="J212" s="218"/>
      <c r="K212" s="218"/>
      <c r="L212" s="224"/>
      <c r="M212" s="225"/>
      <c r="N212" s="226"/>
      <c r="O212" s="226"/>
      <c r="P212" s="226"/>
      <c r="Q212" s="226"/>
      <c r="R212" s="226"/>
      <c r="S212" s="226"/>
      <c r="T212" s="227"/>
      <c r="AT212" s="228" t="s">
        <v>144</v>
      </c>
      <c r="AU212" s="228" t="s">
        <v>80</v>
      </c>
      <c r="AV212" s="12" t="s">
        <v>78</v>
      </c>
      <c r="AW212" s="12" t="s">
        <v>34</v>
      </c>
      <c r="AX212" s="12" t="s">
        <v>70</v>
      </c>
      <c r="AY212" s="228" t="s">
        <v>134</v>
      </c>
    </row>
    <row r="213" spans="2:65" s="11" customFormat="1">
      <c r="B213" s="205"/>
      <c r="C213" s="206"/>
      <c r="D213" s="207" t="s">
        <v>144</v>
      </c>
      <c r="E213" s="208" t="s">
        <v>21</v>
      </c>
      <c r="F213" s="209" t="s">
        <v>89</v>
      </c>
      <c r="G213" s="206"/>
      <c r="H213" s="210">
        <v>46.58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144</v>
      </c>
      <c r="AU213" s="216" t="s">
        <v>80</v>
      </c>
      <c r="AV213" s="11" t="s">
        <v>80</v>
      </c>
      <c r="AW213" s="11" t="s">
        <v>34</v>
      </c>
      <c r="AX213" s="11" t="s">
        <v>78</v>
      </c>
      <c r="AY213" s="216" t="s">
        <v>134</v>
      </c>
    </row>
    <row r="214" spans="2:65" s="1" customFormat="1" ht="22.5" customHeight="1">
      <c r="B214" s="40"/>
      <c r="C214" s="193" t="s">
        <v>348</v>
      </c>
      <c r="D214" s="193" t="s">
        <v>137</v>
      </c>
      <c r="E214" s="194" t="s">
        <v>349</v>
      </c>
      <c r="F214" s="195" t="s">
        <v>350</v>
      </c>
      <c r="G214" s="196" t="s">
        <v>140</v>
      </c>
      <c r="H214" s="197">
        <v>84.12</v>
      </c>
      <c r="I214" s="198"/>
      <c r="J214" s="199">
        <f>ROUND(I214*H214,2)</f>
        <v>0</v>
      </c>
      <c r="K214" s="195" t="s">
        <v>141</v>
      </c>
      <c r="L214" s="60"/>
      <c r="M214" s="200" t="s">
        <v>21</v>
      </c>
      <c r="N214" s="201" t="s">
        <v>41</v>
      </c>
      <c r="O214" s="41"/>
      <c r="P214" s="202">
        <f>O214*H214</f>
        <v>0</v>
      </c>
      <c r="Q214" s="202">
        <v>1.8000000000000001E-4</v>
      </c>
      <c r="R214" s="202">
        <f>Q214*H214</f>
        <v>1.5141600000000002E-2</v>
      </c>
      <c r="S214" s="202">
        <v>0</v>
      </c>
      <c r="T214" s="203">
        <f>S214*H214</f>
        <v>0</v>
      </c>
      <c r="AR214" s="23" t="s">
        <v>234</v>
      </c>
      <c r="AT214" s="23" t="s">
        <v>137</v>
      </c>
      <c r="AU214" s="23" t="s">
        <v>80</v>
      </c>
      <c r="AY214" s="23" t="s">
        <v>134</v>
      </c>
      <c r="BE214" s="204">
        <f>IF(N214="základní",J214,0)</f>
        <v>0</v>
      </c>
      <c r="BF214" s="204">
        <f>IF(N214="snížená",J214,0)</f>
        <v>0</v>
      </c>
      <c r="BG214" s="204">
        <f>IF(N214="zákl. přenesená",J214,0)</f>
        <v>0</v>
      </c>
      <c r="BH214" s="204">
        <f>IF(N214="sníž. přenesená",J214,0)</f>
        <v>0</v>
      </c>
      <c r="BI214" s="204">
        <f>IF(N214="nulová",J214,0)</f>
        <v>0</v>
      </c>
      <c r="BJ214" s="23" t="s">
        <v>78</v>
      </c>
      <c r="BK214" s="204">
        <f>ROUND(I214*H214,2)</f>
        <v>0</v>
      </c>
      <c r="BL214" s="23" t="s">
        <v>234</v>
      </c>
      <c r="BM214" s="23" t="s">
        <v>351</v>
      </c>
    </row>
    <row r="215" spans="2:65" s="12" customFormat="1">
      <c r="B215" s="217"/>
      <c r="C215" s="218"/>
      <c r="D215" s="219" t="s">
        <v>144</v>
      </c>
      <c r="E215" s="220" t="s">
        <v>21</v>
      </c>
      <c r="F215" s="221" t="s">
        <v>352</v>
      </c>
      <c r="G215" s="218"/>
      <c r="H215" s="222" t="s">
        <v>21</v>
      </c>
      <c r="I215" s="223"/>
      <c r="J215" s="218"/>
      <c r="K215" s="218"/>
      <c r="L215" s="224"/>
      <c r="M215" s="225"/>
      <c r="N215" s="226"/>
      <c r="O215" s="226"/>
      <c r="P215" s="226"/>
      <c r="Q215" s="226"/>
      <c r="R215" s="226"/>
      <c r="S215" s="226"/>
      <c r="T215" s="227"/>
      <c r="AT215" s="228" t="s">
        <v>144</v>
      </c>
      <c r="AU215" s="228" t="s">
        <v>80</v>
      </c>
      <c r="AV215" s="12" t="s">
        <v>78</v>
      </c>
      <c r="AW215" s="12" t="s">
        <v>34</v>
      </c>
      <c r="AX215" s="12" t="s">
        <v>70</v>
      </c>
      <c r="AY215" s="228" t="s">
        <v>134</v>
      </c>
    </row>
    <row r="216" spans="2:65" s="11" customFormat="1">
      <c r="B216" s="205"/>
      <c r="C216" s="206"/>
      <c r="D216" s="207" t="s">
        <v>144</v>
      </c>
      <c r="E216" s="208" t="s">
        <v>21</v>
      </c>
      <c r="F216" s="209" t="s">
        <v>91</v>
      </c>
      <c r="G216" s="206"/>
      <c r="H216" s="210">
        <v>84.12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144</v>
      </c>
      <c r="AU216" s="216" t="s">
        <v>80</v>
      </c>
      <c r="AV216" s="11" t="s">
        <v>80</v>
      </c>
      <c r="AW216" s="11" t="s">
        <v>34</v>
      </c>
      <c r="AX216" s="11" t="s">
        <v>78</v>
      </c>
      <c r="AY216" s="216" t="s">
        <v>134</v>
      </c>
    </row>
    <row r="217" spans="2:65" s="1" customFormat="1" ht="22.5" customHeight="1">
      <c r="B217" s="40"/>
      <c r="C217" s="193" t="s">
        <v>353</v>
      </c>
      <c r="D217" s="193" t="s">
        <v>137</v>
      </c>
      <c r="E217" s="194" t="s">
        <v>354</v>
      </c>
      <c r="F217" s="195" t="s">
        <v>355</v>
      </c>
      <c r="G217" s="196" t="s">
        <v>140</v>
      </c>
      <c r="H217" s="197">
        <v>46.58</v>
      </c>
      <c r="I217" s="198"/>
      <c r="J217" s="199">
        <f>ROUND(I217*H217,2)</f>
        <v>0</v>
      </c>
      <c r="K217" s="195" t="s">
        <v>21</v>
      </c>
      <c r="L217" s="60"/>
      <c r="M217" s="200" t="s">
        <v>21</v>
      </c>
      <c r="N217" s="201" t="s">
        <v>41</v>
      </c>
      <c r="O217" s="41"/>
      <c r="P217" s="202">
        <f>O217*H217</f>
        <v>0</v>
      </c>
      <c r="Q217" s="202">
        <v>0</v>
      </c>
      <c r="R217" s="202">
        <f>Q217*H217</f>
        <v>0</v>
      </c>
      <c r="S217" s="202">
        <v>0</v>
      </c>
      <c r="T217" s="203">
        <f>S217*H217</f>
        <v>0</v>
      </c>
      <c r="AR217" s="23" t="s">
        <v>234</v>
      </c>
      <c r="AT217" s="23" t="s">
        <v>137</v>
      </c>
      <c r="AU217" s="23" t="s">
        <v>80</v>
      </c>
      <c r="AY217" s="23" t="s">
        <v>134</v>
      </c>
      <c r="BE217" s="204">
        <f>IF(N217="základní",J217,0)</f>
        <v>0</v>
      </c>
      <c r="BF217" s="204">
        <f>IF(N217="snížená",J217,0)</f>
        <v>0</v>
      </c>
      <c r="BG217" s="204">
        <f>IF(N217="zákl. přenesená",J217,0)</f>
        <v>0</v>
      </c>
      <c r="BH217" s="204">
        <f>IF(N217="sníž. přenesená",J217,0)</f>
        <v>0</v>
      </c>
      <c r="BI217" s="204">
        <f>IF(N217="nulová",J217,0)</f>
        <v>0</v>
      </c>
      <c r="BJ217" s="23" t="s">
        <v>78</v>
      </c>
      <c r="BK217" s="204">
        <f>ROUND(I217*H217,2)</f>
        <v>0</v>
      </c>
      <c r="BL217" s="23" t="s">
        <v>234</v>
      </c>
      <c r="BM217" s="23" t="s">
        <v>356</v>
      </c>
    </row>
    <row r="218" spans="2:65" s="12" customFormat="1">
      <c r="B218" s="217"/>
      <c r="C218" s="218"/>
      <c r="D218" s="219" t="s">
        <v>144</v>
      </c>
      <c r="E218" s="220" t="s">
        <v>21</v>
      </c>
      <c r="F218" s="221" t="s">
        <v>357</v>
      </c>
      <c r="G218" s="218"/>
      <c r="H218" s="222" t="s">
        <v>21</v>
      </c>
      <c r="I218" s="223"/>
      <c r="J218" s="218"/>
      <c r="K218" s="218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144</v>
      </c>
      <c r="AU218" s="228" t="s">
        <v>80</v>
      </c>
      <c r="AV218" s="12" t="s">
        <v>78</v>
      </c>
      <c r="AW218" s="12" t="s">
        <v>34</v>
      </c>
      <c r="AX218" s="12" t="s">
        <v>70</v>
      </c>
      <c r="AY218" s="228" t="s">
        <v>134</v>
      </c>
    </row>
    <row r="219" spans="2:65" s="12" customFormat="1">
      <c r="B219" s="217"/>
      <c r="C219" s="218"/>
      <c r="D219" s="219" t="s">
        <v>144</v>
      </c>
      <c r="E219" s="220" t="s">
        <v>21</v>
      </c>
      <c r="F219" s="221" t="s">
        <v>358</v>
      </c>
      <c r="G219" s="218"/>
      <c r="H219" s="222" t="s">
        <v>21</v>
      </c>
      <c r="I219" s="223"/>
      <c r="J219" s="218"/>
      <c r="K219" s="218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144</v>
      </c>
      <c r="AU219" s="228" t="s">
        <v>80</v>
      </c>
      <c r="AV219" s="12" t="s">
        <v>78</v>
      </c>
      <c r="AW219" s="12" t="s">
        <v>34</v>
      </c>
      <c r="AX219" s="12" t="s">
        <v>70</v>
      </c>
      <c r="AY219" s="228" t="s">
        <v>134</v>
      </c>
    </row>
    <row r="220" spans="2:65" s="11" customFormat="1">
      <c r="B220" s="205"/>
      <c r="C220" s="206"/>
      <c r="D220" s="219" t="s">
        <v>144</v>
      </c>
      <c r="E220" s="229" t="s">
        <v>21</v>
      </c>
      <c r="F220" s="230" t="s">
        <v>89</v>
      </c>
      <c r="G220" s="206"/>
      <c r="H220" s="231">
        <v>46.58</v>
      </c>
      <c r="I220" s="211"/>
      <c r="J220" s="206"/>
      <c r="K220" s="206"/>
      <c r="L220" s="212"/>
      <c r="M220" s="258"/>
      <c r="N220" s="259"/>
      <c r="O220" s="259"/>
      <c r="P220" s="259"/>
      <c r="Q220" s="259"/>
      <c r="R220" s="259"/>
      <c r="S220" s="259"/>
      <c r="T220" s="260"/>
      <c r="AT220" s="216" t="s">
        <v>144</v>
      </c>
      <c r="AU220" s="216" t="s">
        <v>80</v>
      </c>
      <c r="AV220" s="11" t="s">
        <v>80</v>
      </c>
      <c r="AW220" s="11" t="s">
        <v>34</v>
      </c>
      <c r="AX220" s="11" t="s">
        <v>78</v>
      </c>
      <c r="AY220" s="216" t="s">
        <v>134</v>
      </c>
    </row>
    <row r="221" spans="2:65" s="1" customFormat="1" ht="6.95" customHeight="1">
      <c r="B221" s="55"/>
      <c r="C221" s="56"/>
      <c r="D221" s="56"/>
      <c r="E221" s="56"/>
      <c r="F221" s="56"/>
      <c r="G221" s="56"/>
      <c r="H221" s="56"/>
      <c r="I221" s="139"/>
      <c r="J221" s="56"/>
      <c r="K221" s="56"/>
      <c r="L221" s="60"/>
    </row>
  </sheetData>
  <sheetProtection algorithmName="SHA-512" hashValue="HKhg/utdFHinz8m3+eda+oj49GBMQdvY2gBY8UdiqA2Yck/+ncX7FBfirMu31mXCCbybNo3sDDsLiva11GJfyg==" saltValue="jTENaUOsee1Qh+C9ousUZw==" spinCount="100000" sheet="1" objects="1" scenarios="1" formatCells="0" formatColumns="0" formatRows="0" sort="0" autoFilter="0"/>
  <autoFilter ref="C84:K220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84</v>
      </c>
      <c r="G1" s="382" t="s">
        <v>85</v>
      </c>
      <c r="H1" s="382"/>
      <c r="I1" s="114"/>
      <c r="J1" s="113" t="s">
        <v>86</v>
      </c>
      <c r="K1" s="112" t="s">
        <v>87</v>
      </c>
      <c r="L1" s="113" t="s">
        <v>88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6"/>
      <c r="J3" s="25"/>
      <c r="K3" s="26"/>
      <c r="AT3" s="23" t="s">
        <v>80</v>
      </c>
    </row>
    <row r="4" spans="1:70" ht="36.950000000000003" customHeight="1">
      <c r="B4" s="27"/>
      <c r="C4" s="28"/>
      <c r="D4" s="29" t="s">
        <v>93</v>
      </c>
      <c r="E4" s="28"/>
      <c r="F4" s="28"/>
      <c r="G4" s="28"/>
      <c r="H4" s="28"/>
      <c r="I4" s="117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7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7"/>
      <c r="J6" s="28"/>
      <c r="K6" s="30"/>
    </row>
    <row r="7" spans="1:70" ht="22.5" customHeight="1">
      <c r="B7" s="27"/>
      <c r="C7" s="28"/>
      <c r="D7" s="28"/>
      <c r="E7" s="383" t="str">
        <f>'Rekapitulace stavby'!K6</f>
        <v>Stavební úprava rampy - věznice Opava</v>
      </c>
      <c r="F7" s="384"/>
      <c r="G7" s="384"/>
      <c r="H7" s="384"/>
      <c r="I7" s="117"/>
      <c r="J7" s="28"/>
      <c r="K7" s="30"/>
    </row>
    <row r="8" spans="1:70" s="1" customFormat="1" ht="15">
      <c r="B8" s="40"/>
      <c r="C8" s="41"/>
      <c r="D8" s="36" t="s">
        <v>102</v>
      </c>
      <c r="E8" s="41"/>
      <c r="F8" s="41"/>
      <c r="G8" s="41"/>
      <c r="H8" s="41"/>
      <c r="I8" s="118"/>
      <c r="J8" s="41"/>
      <c r="K8" s="44"/>
    </row>
    <row r="9" spans="1:70" s="1" customFormat="1" ht="36.950000000000003" customHeight="1">
      <c r="B9" s="40"/>
      <c r="C9" s="41"/>
      <c r="D9" s="41"/>
      <c r="E9" s="385" t="s">
        <v>359</v>
      </c>
      <c r="F9" s="386"/>
      <c r="G9" s="386"/>
      <c r="H9" s="386"/>
      <c r="I9" s="118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8"/>
      <c r="J10" s="41"/>
      <c r="K10" s="44"/>
    </row>
    <row r="11" spans="1:70" s="1" customFormat="1" ht="14.45" customHeight="1">
      <c r="B11" s="40"/>
      <c r="C11" s="41"/>
      <c r="D11" s="36" t="s">
        <v>20</v>
      </c>
      <c r="E11" s="41"/>
      <c r="F11" s="34" t="s">
        <v>21</v>
      </c>
      <c r="G11" s="41"/>
      <c r="H11" s="41"/>
      <c r="I11" s="119" t="s">
        <v>22</v>
      </c>
      <c r="J11" s="34" t="s">
        <v>21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19" t="s">
        <v>25</v>
      </c>
      <c r="J12" s="120" t="str">
        <f>'Rekapitulace stavby'!AN8</f>
        <v>11. 11. 2017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8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19" t="s">
        <v>28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 xml:space="preserve"> </v>
      </c>
      <c r="F15" s="41"/>
      <c r="G15" s="41"/>
      <c r="H15" s="41"/>
      <c r="I15" s="119" t="s">
        <v>30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8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19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9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8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19" t="s">
        <v>28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 xml:space="preserve"> </v>
      </c>
      <c r="F21" s="41"/>
      <c r="G21" s="41"/>
      <c r="H21" s="41"/>
      <c r="I21" s="119" t="s">
        <v>30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8"/>
      <c r="J22" s="41"/>
      <c r="K22" s="44"/>
    </row>
    <row r="23" spans="2:11" s="1" customFormat="1" ht="14.45" customHeight="1">
      <c r="B23" s="40"/>
      <c r="C23" s="41"/>
      <c r="D23" s="36" t="s">
        <v>35</v>
      </c>
      <c r="E23" s="41"/>
      <c r="F23" s="41"/>
      <c r="G23" s="41"/>
      <c r="H23" s="41"/>
      <c r="I23" s="118"/>
      <c r="J23" s="41"/>
      <c r="K23" s="44"/>
    </row>
    <row r="24" spans="2:11" s="6" customFormat="1" ht="22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8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5"/>
      <c r="J26" s="84"/>
      <c r="K26" s="126"/>
    </row>
    <row r="27" spans="2:11" s="1" customFormat="1" ht="25.35" customHeight="1">
      <c r="B27" s="40"/>
      <c r="C27" s="41"/>
      <c r="D27" s="127" t="s">
        <v>36</v>
      </c>
      <c r="E27" s="41"/>
      <c r="F27" s="41"/>
      <c r="G27" s="41"/>
      <c r="H27" s="41"/>
      <c r="I27" s="118"/>
      <c r="J27" s="128">
        <f>ROUND(J77,2)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5"/>
      <c r="J28" s="84"/>
      <c r="K28" s="126"/>
    </row>
    <row r="29" spans="2:11" s="1" customFormat="1" ht="14.45" customHeight="1">
      <c r="B29" s="40"/>
      <c r="C29" s="41"/>
      <c r="D29" s="41"/>
      <c r="E29" s="41"/>
      <c r="F29" s="45" t="s">
        <v>38</v>
      </c>
      <c r="G29" s="41"/>
      <c r="H29" s="41"/>
      <c r="I29" s="129" t="s">
        <v>37</v>
      </c>
      <c r="J29" s="45" t="s">
        <v>39</v>
      </c>
      <c r="K29" s="44"/>
    </row>
    <row r="30" spans="2:11" s="1" customFormat="1" ht="14.45" customHeight="1">
      <c r="B30" s="40"/>
      <c r="C30" s="41"/>
      <c r="D30" s="48" t="s">
        <v>40</v>
      </c>
      <c r="E30" s="48" t="s">
        <v>41</v>
      </c>
      <c r="F30" s="130">
        <f>ROUND(SUM(BE77:BE95), 2)</f>
        <v>0</v>
      </c>
      <c r="G30" s="41"/>
      <c r="H30" s="41"/>
      <c r="I30" s="131">
        <v>0.21</v>
      </c>
      <c r="J30" s="130">
        <f>ROUND(ROUND((SUM(BE77:BE95)),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42</v>
      </c>
      <c r="F31" s="130">
        <f>ROUND(SUM(BF77:BF95), 2)</f>
        <v>0</v>
      </c>
      <c r="G31" s="41"/>
      <c r="H31" s="41"/>
      <c r="I31" s="131">
        <v>0.15</v>
      </c>
      <c r="J31" s="130">
        <f>ROUND(ROUND((SUM(BF77:BF95)),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43</v>
      </c>
      <c r="F32" s="130">
        <f>ROUND(SUM(BG77:BG95), 2)</f>
        <v>0</v>
      </c>
      <c r="G32" s="41"/>
      <c r="H32" s="41"/>
      <c r="I32" s="131">
        <v>0.21</v>
      </c>
      <c r="J32" s="130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44</v>
      </c>
      <c r="F33" s="130">
        <f>ROUND(SUM(BH77:BH95), 2)</f>
        <v>0</v>
      </c>
      <c r="G33" s="41"/>
      <c r="H33" s="41"/>
      <c r="I33" s="131">
        <v>0.15</v>
      </c>
      <c r="J33" s="130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45</v>
      </c>
      <c r="F34" s="130">
        <f>ROUND(SUM(BI77:BI95), 2)</f>
        <v>0</v>
      </c>
      <c r="G34" s="41"/>
      <c r="H34" s="41"/>
      <c r="I34" s="131">
        <v>0</v>
      </c>
      <c r="J34" s="130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8"/>
      <c r="J35" s="41"/>
      <c r="K35" s="44"/>
    </row>
    <row r="36" spans="2:11" s="1" customFormat="1" ht="25.35" customHeight="1">
      <c r="B36" s="40"/>
      <c r="C36" s="132"/>
      <c r="D36" s="133" t="s">
        <v>46</v>
      </c>
      <c r="E36" s="78"/>
      <c r="F36" s="78"/>
      <c r="G36" s="134" t="s">
        <v>47</v>
      </c>
      <c r="H36" s="135" t="s">
        <v>48</v>
      </c>
      <c r="I36" s="136"/>
      <c r="J36" s="137">
        <f>SUM(J27:J34)</f>
        <v>0</v>
      </c>
      <c r="K36" s="138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9"/>
      <c r="J37" s="56"/>
      <c r="K37" s="57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0"/>
      <c r="C42" s="29" t="s">
        <v>104</v>
      </c>
      <c r="D42" s="41"/>
      <c r="E42" s="41"/>
      <c r="F42" s="41"/>
      <c r="G42" s="41"/>
      <c r="H42" s="41"/>
      <c r="I42" s="118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8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8"/>
      <c r="J44" s="41"/>
      <c r="K44" s="44"/>
    </row>
    <row r="45" spans="2:11" s="1" customFormat="1" ht="22.5" customHeight="1">
      <c r="B45" s="40"/>
      <c r="C45" s="41"/>
      <c r="D45" s="41"/>
      <c r="E45" s="383" t="str">
        <f>E7</f>
        <v>Stavební úprava rampy - věznice Opava</v>
      </c>
      <c r="F45" s="384"/>
      <c r="G45" s="384"/>
      <c r="H45" s="384"/>
      <c r="I45" s="118"/>
      <c r="J45" s="41"/>
      <c r="K45" s="44"/>
    </row>
    <row r="46" spans="2:11" s="1" customFormat="1" ht="14.45" customHeight="1">
      <c r="B46" s="40"/>
      <c r="C46" s="36" t="s">
        <v>102</v>
      </c>
      <c r="D46" s="41"/>
      <c r="E46" s="41"/>
      <c r="F46" s="41"/>
      <c r="G46" s="41"/>
      <c r="H46" s="41"/>
      <c r="I46" s="118"/>
      <c r="J46" s="41"/>
      <c r="K46" s="44"/>
    </row>
    <row r="47" spans="2:11" s="1" customFormat="1" ht="23.25" customHeight="1">
      <c r="B47" s="40"/>
      <c r="C47" s="41"/>
      <c r="D47" s="41"/>
      <c r="E47" s="385" t="str">
        <f>E9</f>
        <v>VRN - Vedlejší rozpočtové náklady</v>
      </c>
      <c r="F47" s="386"/>
      <c r="G47" s="386"/>
      <c r="H47" s="386"/>
      <c r="I47" s="118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8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Opava</v>
      </c>
      <c r="G49" s="41"/>
      <c r="H49" s="41"/>
      <c r="I49" s="119" t="s">
        <v>25</v>
      </c>
      <c r="J49" s="120" t="str">
        <f>IF(J12="","",J12)</f>
        <v>11. 11. 2017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8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 xml:space="preserve"> </v>
      </c>
      <c r="G51" s="41"/>
      <c r="H51" s="41"/>
      <c r="I51" s="119" t="s">
        <v>33</v>
      </c>
      <c r="J51" s="34" t="str">
        <f>E21</f>
        <v xml:space="preserve"> 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18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8"/>
      <c r="J53" s="41"/>
      <c r="K53" s="44"/>
    </row>
    <row r="54" spans="2:47" s="1" customFormat="1" ht="29.25" customHeight="1">
      <c r="B54" s="40"/>
      <c r="C54" s="144" t="s">
        <v>105</v>
      </c>
      <c r="D54" s="132"/>
      <c r="E54" s="132"/>
      <c r="F54" s="132"/>
      <c r="G54" s="132"/>
      <c r="H54" s="132"/>
      <c r="I54" s="145"/>
      <c r="J54" s="146" t="s">
        <v>106</v>
      </c>
      <c r="K54" s="147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8"/>
      <c r="J55" s="41"/>
      <c r="K55" s="44"/>
    </row>
    <row r="56" spans="2:47" s="1" customFormat="1" ht="29.25" customHeight="1">
      <c r="B56" s="40"/>
      <c r="C56" s="148" t="s">
        <v>107</v>
      </c>
      <c r="D56" s="41"/>
      <c r="E56" s="41"/>
      <c r="F56" s="41"/>
      <c r="G56" s="41"/>
      <c r="H56" s="41"/>
      <c r="I56" s="118"/>
      <c r="J56" s="128">
        <f>J77</f>
        <v>0</v>
      </c>
      <c r="K56" s="44"/>
      <c r="AU56" s="23" t="s">
        <v>108</v>
      </c>
    </row>
    <row r="57" spans="2:47" s="7" customFormat="1" ht="24.95" customHeight="1">
      <c r="B57" s="149"/>
      <c r="C57" s="150"/>
      <c r="D57" s="151" t="s">
        <v>359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0"/>
      <c r="C58" s="41"/>
      <c r="D58" s="41"/>
      <c r="E58" s="41"/>
      <c r="F58" s="41"/>
      <c r="G58" s="41"/>
      <c r="H58" s="41"/>
      <c r="I58" s="118"/>
      <c r="J58" s="41"/>
      <c r="K58" s="44"/>
    </row>
    <row r="59" spans="2:47" s="1" customFormat="1" ht="6.95" customHeight="1">
      <c r="B59" s="55"/>
      <c r="C59" s="56"/>
      <c r="D59" s="56"/>
      <c r="E59" s="56"/>
      <c r="F59" s="56"/>
      <c r="G59" s="56"/>
      <c r="H59" s="56"/>
      <c r="I59" s="139"/>
      <c r="J59" s="56"/>
      <c r="K59" s="5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42"/>
      <c r="J63" s="59"/>
      <c r="K63" s="59"/>
      <c r="L63" s="60"/>
    </row>
    <row r="64" spans="2:47" s="1" customFormat="1" ht="36.950000000000003" customHeight="1">
      <c r="B64" s="40"/>
      <c r="C64" s="61" t="s">
        <v>118</v>
      </c>
      <c r="D64" s="62"/>
      <c r="E64" s="62"/>
      <c r="F64" s="62"/>
      <c r="G64" s="62"/>
      <c r="H64" s="62"/>
      <c r="I64" s="163"/>
      <c r="J64" s="62"/>
      <c r="K64" s="62"/>
      <c r="L64" s="60"/>
    </row>
    <row r="65" spans="2:65" s="1" customFormat="1" ht="6.95" customHeight="1">
      <c r="B65" s="40"/>
      <c r="C65" s="62"/>
      <c r="D65" s="62"/>
      <c r="E65" s="62"/>
      <c r="F65" s="62"/>
      <c r="G65" s="62"/>
      <c r="H65" s="62"/>
      <c r="I65" s="163"/>
      <c r="J65" s="62"/>
      <c r="K65" s="62"/>
      <c r="L65" s="60"/>
    </row>
    <row r="66" spans="2:65" s="1" customFormat="1" ht="14.45" customHeight="1">
      <c r="B66" s="40"/>
      <c r="C66" s="64" t="s">
        <v>18</v>
      </c>
      <c r="D66" s="62"/>
      <c r="E66" s="62"/>
      <c r="F66" s="62"/>
      <c r="G66" s="62"/>
      <c r="H66" s="62"/>
      <c r="I66" s="163"/>
      <c r="J66" s="62"/>
      <c r="K66" s="62"/>
      <c r="L66" s="60"/>
    </row>
    <row r="67" spans="2:65" s="1" customFormat="1" ht="22.5" customHeight="1">
      <c r="B67" s="40"/>
      <c r="C67" s="62"/>
      <c r="D67" s="62"/>
      <c r="E67" s="379" t="str">
        <f>E7</f>
        <v>Stavební úprava rampy - věznice Opava</v>
      </c>
      <c r="F67" s="380"/>
      <c r="G67" s="380"/>
      <c r="H67" s="380"/>
      <c r="I67" s="163"/>
      <c r="J67" s="62"/>
      <c r="K67" s="62"/>
      <c r="L67" s="60"/>
    </row>
    <row r="68" spans="2:65" s="1" customFormat="1" ht="14.45" customHeight="1">
      <c r="B68" s="40"/>
      <c r="C68" s="64" t="s">
        <v>102</v>
      </c>
      <c r="D68" s="62"/>
      <c r="E68" s="62"/>
      <c r="F68" s="62"/>
      <c r="G68" s="62"/>
      <c r="H68" s="62"/>
      <c r="I68" s="163"/>
      <c r="J68" s="62"/>
      <c r="K68" s="62"/>
      <c r="L68" s="60"/>
    </row>
    <row r="69" spans="2:65" s="1" customFormat="1" ht="23.25" customHeight="1">
      <c r="B69" s="40"/>
      <c r="C69" s="62"/>
      <c r="D69" s="62"/>
      <c r="E69" s="366" t="str">
        <f>E9</f>
        <v>VRN - Vedlejší rozpočtové náklady</v>
      </c>
      <c r="F69" s="381"/>
      <c r="G69" s="381"/>
      <c r="H69" s="381"/>
      <c r="I69" s="163"/>
      <c r="J69" s="62"/>
      <c r="K69" s="62"/>
      <c r="L69" s="60"/>
    </row>
    <row r="70" spans="2:65" s="1" customFormat="1" ht="6.95" customHeight="1">
      <c r="B70" s="40"/>
      <c r="C70" s="62"/>
      <c r="D70" s="62"/>
      <c r="E70" s="62"/>
      <c r="F70" s="62"/>
      <c r="G70" s="62"/>
      <c r="H70" s="62"/>
      <c r="I70" s="163"/>
      <c r="J70" s="62"/>
      <c r="K70" s="62"/>
      <c r="L70" s="60"/>
    </row>
    <row r="71" spans="2:65" s="1" customFormat="1" ht="18" customHeight="1">
      <c r="B71" s="40"/>
      <c r="C71" s="64" t="s">
        <v>23</v>
      </c>
      <c r="D71" s="62"/>
      <c r="E71" s="62"/>
      <c r="F71" s="164" t="str">
        <f>F12</f>
        <v>Opava</v>
      </c>
      <c r="G71" s="62"/>
      <c r="H71" s="62"/>
      <c r="I71" s="165" t="s">
        <v>25</v>
      </c>
      <c r="J71" s="72" t="str">
        <f>IF(J12="","",J12)</f>
        <v>11. 11. 2017</v>
      </c>
      <c r="K71" s="62"/>
      <c r="L71" s="60"/>
    </row>
    <row r="72" spans="2:65" s="1" customFormat="1" ht="6.95" customHeight="1">
      <c r="B72" s="40"/>
      <c r="C72" s="62"/>
      <c r="D72" s="62"/>
      <c r="E72" s="62"/>
      <c r="F72" s="62"/>
      <c r="G72" s="62"/>
      <c r="H72" s="62"/>
      <c r="I72" s="163"/>
      <c r="J72" s="62"/>
      <c r="K72" s="62"/>
      <c r="L72" s="60"/>
    </row>
    <row r="73" spans="2:65" s="1" customFormat="1" ht="15">
      <c r="B73" s="40"/>
      <c r="C73" s="64" t="s">
        <v>27</v>
      </c>
      <c r="D73" s="62"/>
      <c r="E73" s="62"/>
      <c r="F73" s="164" t="str">
        <f>E15</f>
        <v xml:space="preserve"> </v>
      </c>
      <c r="G73" s="62"/>
      <c r="H73" s="62"/>
      <c r="I73" s="165" t="s">
        <v>33</v>
      </c>
      <c r="J73" s="164" t="str">
        <f>E21</f>
        <v xml:space="preserve"> </v>
      </c>
      <c r="K73" s="62"/>
      <c r="L73" s="60"/>
    </row>
    <row r="74" spans="2:65" s="1" customFormat="1" ht="14.45" customHeight="1">
      <c r="B74" s="40"/>
      <c r="C74" s="64" t="s">
        <v>31</v>
      </c>
      <c r="D74" s="62"/>
      <c r="E74" s="62"/>
      <c r="F74" s="164" t="str">
        <f>IF(E18="","",E18)</f>
        <v/>
      </c>
      <c r="G74" s="62"/>
      <c r="H74" s="62"/>
      <c r="I74" s="163"/>
      <c r="J74" s="62"/>
      <c r="K74" s="62"/>
      <c r="L74" s="60"/>
    </row>
    <row r="75" spans="2:65" s="1" customFormat="1" ht="10.35" customHeight="1">
      <c r="B75" s="40"/>
      <c r="C75" s="62"/>
      <c r="D75" s="62"/>
      <c r="E75" s="62"/>
      <c r="F75" s="62"/>
      <c r="G75" s="62"/>
      <c r="H75" s="62"/>
      <c r="I75" s="163"/>
      <c r="J75" s="62"/>
      <c r="K75" s="62"/>
      <c r="L75" s="60"/>
    </row>
    <row r="76" spans="2:65" s="9" customFormat="1" ht="29.25" customHeight="1">
      <c r="B76" s="166"/>
      <c r="C76" s="167" t="s">
        <v>119</v>
      </c>
      <c r="D76" s="168" t="s">
        <v>55</v>
      </c>
      <c r="E76" s="168" t="s">
        <v>51</v>
      </c>
      <c r="F76" s="168" t="s">
        <v>120</v>
      </c>
      <c r="G76" s="168" t="s">
        <v>121</v>
      </c>
      <c r="H76" s="168" t="s">
        <v>122</v>
      </c>
      <c r="I76" s="169" t="s">
        <v>123</v>
      </c>
      <c r="J76" s="168" t="s">
        <v>106</v>
      </c>
      <c r="K76" s="170" t="s">
        <v>124</v>
      </c>
      <c r="L76" s="171"/>
      <c r="M76" s="80" t="s">
        <v>125</v>
      </c>
      <c r="N76" s="81" t="s">
        <v>40</v>
      </c>
      <c r="O76" s="81" t="s">
        <v>126</v>
      </c>
      <c r="P76" s="81" t="s">
        <v>127</v>
      </c>
      <c r="Q76" s="81" t="s">
        <v>128</v>
      </c>
      <c r="R76" s="81" t="s">
        <v>129</v>
      </c>
      <c r="S76" s="81" t="s">
        <v>130</v>
      </c>
      <c r="T76" s="82" t="s">
        <v>131</v>
      </c>
    </row>
    <row r="77" spans="2:65" s="1" customFormat="1" ht="29.25" customHeight="1">
      <c r="B77" s="40"/>
      <c r="C77" s="86" t="s">
        <v>107</v>
      </c>
      <c r="D77" s="62"/>
      <c r="E77" s="62"/>
      <c r="F77" s="62"/>
      <c r="G77" s="62"/>
      <c r="H77" s="62"/>
      <c r="I77" s="163"/>
      <c r="J77" s="172">
        <f>BK77</f>
        <v>0</v>
      </c>
      <c r="K77" s="62"/>
      <c r="L77" s="60"/>
      <c r="M77" s="83"/>
      <c r="N77" s="84"/>
      <c r="O77" s="84"/>
      <c r="P77" s="173">
        <f>P78</f>
        <v>0</v>
      </c>
      <c r="Q77" s="84"/>
      <c r="R77" s="173">
        <f>R78</f>
        <v>0</v>
      </c>
      <c r="S77" s="84"/>
      <c r="T77" s="174">
        <f>T78</f>
        <v>0</v>
      </c>
      <c r="AT77" s="23" t="s">
        <v>69</v>
      </c>
      <c r="AU77" s="23" t="s">
        <v>108</v>
      </c>
      <c r="BK77" s="175">
        <f>BK78</f>
        <v>0</v>
      </c>
    </row>
    <row r="78" spans="2:65" s="10" customFormat="1" ht="37.35" customHeight="1">
      <c r="B78" s="176"/>
      <c r="C78" s="177"/>
      <c r="D78" s="190" t="s">
        <v>69</v>
      </c>
      <c r="E78" s="261" t="s">
        <v>81</v>
      </c>
      <c r="F78" s="261" t="s">
        <v>82</v>
      </c>
      <c r="G78" s="177"/>
      <c r="H78" s="177"/>
      <c r="I78" s="180"/>
      <c r="J78" s="262">
        <f>BK78</f>
        <v>0</v>
      </c>
      <c r="K78" s="177"/>
      <c r="L78" s="182"/>
      <c r="M78" s="183"/>
      <c r="N78" s="184"/>
      <c r="O78" s="184"/>
      <c r="P78" s="185">
        <f>SUM(P79:P95)</f>
        <v>0</v>
      </c>
      <c r="Q78" s="184"/>
      <c r="R78" s="185">
        <f>SUM(R79:R95)</f>
        <v>0</v>
      </c>
      <c r="S78" s="184"/>
      <c r="T78" s="186">
        <f>SUM(T79:T95)</f>
        <v>0</v>
      </c>
      <c r="AR78" s="187" t="s">
        <v>142</v>
      </c>
      <c r="AT78" s="188" t="s">
        <v>69</v>
      </c>
      <c r="AU78" s="188" t="s">
        <v>70</v>
      </c>
      <c r="AY78" s="187" t="s">
        <v>134</v>
      </c>
      <c r="BK78" s="189">
        <f>SUM(BK79:BK95)</f>
        <v>0</v>
      </c>
    </row>
    <row r="79" spans="2:65" s="1" customFormat="1" ht="57" customHeight="1">
      <c r="B79" s="40"/>
      <c r="C79" s="193" t="s">
        <v>78</v>
      </c>
      <c r="D79" s="193" t="s">
        <v>137</v>
      </c>
      <c r="E79" s="194" t="s">
        <v>360</v>
      </c>
      <c r="F79" s="195" t="s">
        <v>361</v>
      </c>
      <c r="G79" s="196" t="s">
        <v>362</v>
      </c>
      <c r="H79" s="197">
        <v>4</v>
      </c>
      <c r="I79" s="198"/>
      <c r="J79" s="199">
        <f>ROUND(I79*H79,2)</f>
        <v>0</v>
      </c>
      <c r="K79" s="195" t="s">
        <v>21</v>
      </c>
      <c r="L79" s="60"/>
      <c r="M79" s="200" t="s">
        <v>21</v>
      </c>
      <c r="N79" s="201" t="s">
        <v>41</v>
      </c>
      <c r="O79" s="41"/>
      <c r="P79" s="202">
        <f>O79*H79</f>
        <v>0</v>
      </c>
      <c r="Q79" s="202">
        <v>0</v>
      </c>
      <c r="R79" s="202">
        <f>Q79*H79</f>
        <v>0</v>
      </c>
      <c r="S79" s="202">
        <v>0</v>
      </c>
      <c r="T79" s="203">
        <f>S79*H79</f>
        <v>0</v>
      </c>
      <c r="AR79" s="23" t="s">
        <v>142</v>
      </c>
      <c r="AT79" s="23" t="s">
        <v>137</v>
      </c>
      <c r="AU79" s="23" t="s">
        <v>78</v>
      </c>
      <c r="AY79" s="23" t="s">
        <v>134</v>
      </c>
      <c r="BE79" s="204">
        <f>IF(N79="základní",J79,0)</f>
        <v>0</v>
      </c>
      <c r="BF79" s="204">
        <f>IF(N79="snížená",J79,0)</f>
        <v>0</v>
      </c>
      <c r="BG79" s="204">
        <f>IF(N79="zákl. přenesená",J79,0)</f>
        <v>0</v>
      </c>
      <c r="BH79" s="204">
        <f>IF(N79="sníž. přenesená",J79,0)</f>
        <v>0</v>
      </c>
      <c r="BI79" s="204">
        <f>IF(N79="nulová",J79,0)</f>
        <v>0</v>
      </c>
      <c r="BJ79" s="23" t="s">
        <v>78</v>
      </c>
      <c r="BK79" s="204">
        <f>ROUND(I79*H79,2)</f>
        <v>0</v>
      </c>
      <c r="BL79" s="23" t="s">
        <v>142</v>
      </c>
      <c r="BM79" s="23" t="s">
        <v>363</v>
      </c>
    </row>
    <row r="80" spans="2:65" s="11" customFormat="1">
      <c r="B80" s="205"/>
      <c r="C80" s="206"/>
      <c r="D80" s="207" t="s">
        <v>144</v>
      </c>
      <c r="E80" s="208" t="s">
        <v>21</v>
      </c>
      <c r="F80" s="209" t="s">
        <v>364</v>
      </c>
      <c r="G80" s="206"/>
      <c r="H80" s="210">
        <v>4</v>
      </c>
      <c r="I80" s="211"/>
      <c r="J80" s="206"/>
      <c r="K80" s="206"/>
      <c r="L80" s="212"/>
      <c r="M80" s="213"/>
      <c r="N80" s="214"/>
      <c r="O80" s="214"/>
      <c r="P80" s="214"/>
      <c r="Q80" s="214"/>
      <c r="R80" s="214"/>
      <c r="S80" s="214"/>
      <c r="T80" s="215"/>
      <c r="AT80" s="216" t="s">
        <v>144</v>
      </c>
      <c r="AU80" s="216" t="s">
        <v>78</v>
      </c>
      <c r="AV80" s="11" t="s">
        <v>80</v>
      </c>
      <c r="AW80" s="11" t="s">
        <v>34</v>
      </c>
      <c r="AX80" s="11" t="s">
        <v>78</v>
      </c>
      <c r="AY80" s="216" t="s">
        <v>134</v>
      </c>
    </row>
    <row r="81" spans="2:65" s="1" customFormat="1" ht="31.5" customHeight="1">
      <c r="B81" s="40"/>
      <c r="C81" s="193" t="s">
        <v>80</v>
      </c>
      <c r="D81" s="193" t="s">
        <v>137</v>
      </c>
      <c r="E81" s="194" t="s">
        <v>365</v>
      </c>
      <c r="F81" s="195" t="s">
        <v>366</v>
      </c>
      <c r="G81" s="196" t="s">
        <v>367</v>
      </c>
      <c r="H81" s="197">
        <v>1</v>
      </c>
      <c r="I81" s="198"/>
      <c r="J81" s="199">
        <f>ROUND(I81*H81,2)</f>
        <v>0</v>
      </c>
      <c r="K81" s="195" t="s">
        <v>21</v>
      </c>
      <c r="L81" s="60"/>
      <c r="M81" s="200" t="s">
        <v>21</v>
      </c>
      <c r="N81" s="201" t="s">
        <v>41</v>
      </c>
      <c r="O81" s="41"/>
      <c r="P81" s="202">
        <f>O81*H81</f>
        <v>0</v>
      </c>
      <c r="Q81" s="202">
        <v>0</v>
      </c>
      <c r="R81" s="202">
        <f>Q81*H81</f>
        <v>0</v>
      </c>
      <c r="S81" s="202">
        <v>0</v>
      </c>
      <c r="T81" s="203">
        <f>S81*H81</f>
        <v>0</v>
      </c>
      <c r="AR81" s="23" t="s">
        <v>142</v>
      </c>
      <c r="AT81" s="23" t="s">
        <v>137</v>
      </c>
      <c r="AU81" s="23" t="s">
        <v>78</v>
      </c>
      <c r="AY81" s="23" t="s">
        <v>134</v>
      </c>
      <c r="BE81" s="204">
        <f>IF(N81="základní",J81,0)</f>
        <v>0</v>
      </c>
      <c r="BF81" s="204">
        <f>IF(N81="snížená",J81,0)</f>
        <v>0</v>
      </c>
      <c r="BG81" s="204">
        <f>IF(N81="zákl. přenesená",J81,0)</f>
        <v>0</v>
      </c>
      <c r="BH81" s="204">
        <f>IF(N81="sníž. přenesená",J81,0)</f>
        <v>0</v>
      </c>
      <c r="BI81" s="204">
        <f>IF(N81="nulová",J81,0)</f>
        <v>0</v>
      </c>
      <c r="BJ81" s="23" t="s">
        <v>78</v>
      </c>
      <c r="BK81" s="204">
        <f>ROUND(I81*H81,2)</f>
        <v>0</v>
      </c>
      <c r="BL81" s="23" t="s">
        <v>142</v>
      </c>
      <c r="BM81" s="23" t="s">
        <v>368</v>
      </c>
    </row>
    <row r="82" spans="2:65" s="12" customFormat="1">
      <c r="B82" s="217"/>
      <c r="C82" s="218"/>
      <c r="D82" s="219" t="s">
        <v>144</v>
      </c>
      <c r="E82" s="220" t="s">
        <v>21</v>
      </c>
      <c r="F82" s="221" t="s">
        <v>369</v>
      </c>
      <c r="G82" s="218"/>
      <c r="H82" s="222" t="s">
        <v>21</v>
      </c>
      <c r="I82" s="223"/>
      <c r="J82" s="218"/>
      <c r="K82" s="218"/>
      <c r="L82" s="224"/>
      <c r="M82" s="225"/>
      <c r="N82" s="226"/>
      <c r="O82" s="226"/>
      <c r="P82" s="226"/>
      <c r="Q82" s="226"/>
      <c r="R82" s="226"/>
      <c r="S82" s="226"/>
      <c r="T82" s="227"/>
      <c r="AT82" s="228" t="s">
        <v>144</v>
      </c>
      <c r="AU82" s="228" t="s">
        <v>78</v>
      </c>
      <c r="AV82" s="12" t="s">
        <v>78</v>
      </c>
      <c r="AW82" s="12" t="s">
        <v>34</v>
      </c>
      <c r="AX82" s="12" t="s">
        <v>70</v>
      </c>
      <c r="AY82" s="228" t="s">
        <v>134</v>
      </c>
    </row>
    <row r="83" spans="2:65" s="12" customFormat="1">
      <c r="B83" s="217"/>
      <c r="C83" s="218"/>
      <c r="D83" s="219" t="s">
        <v>144</v>
      </c>
      <c r="E83" s="220" t="s">
        <v>21</v>
      </c>
      <c r="F83" s="221" t="s">
        <v>370</v>
      </c>
      <c r="G83" s="218"/>
      <c r="H83" s="222" t="s">
        <v>21</v>
      </c>
      <c r="I83" s="223"/>
      <c r="J83" s="218"/>
      <c r="K83" s="218"/>
      <c r="L83" s="224"/>
      <c r="M83" s="225"/>
      <c r="N83" s="226"/>
      <c r="O83" s="226"/>
      <c r="P83" s="226"/>
      <c r="Q83" s="226"/>
      <c r="R83" s="226"/>
      <c r="S83" s="226"/>
      <c r="T83" s="227"/>
      <c r="AT83" s="228" t="s">
        <v>144</v>
      </c>
      <c r="AU83" s="228" t="s">
        <v>78</v>
      </c>
      <c r="AV83" s="12" t="s">
        <v>78</v>
      </c>
      <c r="AW83" s="12" t="s">
        <v>34</v>
      </c>
      <c r="AX83" s="12" t="s">
        <v>70</v>
      </c>
      <c r="AY83" s="228" t="s">
        <v>134</v>
      </c>
    </row>
    <row r="84" spans="2:65" s="11" customFormat="1">
      <c r="B84" s="205"/>
      <c r="C84" s="206"/>
      <c r="D84" s="207" t="s">
        <v>144</v>
      </c>
      <c r="E84" s="208" t="s">
        <v>371</v>
      </c>
      <c r="F84" s="209" t="s">
        <v>78</v>
      </c>
      <c r="G84" s="206"/>
      <c r="H84" s="210">
        <v>1</v>
      </c>
      <c r="I84" s="211"/>
      <c r="J84" s="206"/>
      <c r="K84" s="206"/>
      <c r="L84" s="212"/>
      <c r="M84" s="213"/>
      <c r="N84" s="214"/>
      <c r="O84" s="214"/>
      <c r="P84" s="214"/>
      <c r="Q84" s="214"/>
      <c r="R84" s="214"/>
      <c r="S84" s="214"/>
      <c r="T84" s="215"/>
      <c r="AT84" s="216" t="s">
        <v>144</v>
      </c>
      <c r="AU84" s="216" t="s">
        <v>78</v>
      </c>
      <c r="AV84" s="11" t="s">
        <v>80</v>
      </c>
      <c r="AW84" s="11" t="s">
        <v>34</v>
      </c>
      <c r="AX84" s="11" t="s">
        <v>78</v>
      </c>
      <c r="AY84" s="216" t="s">
        <v>134</v>
      </c>
    </row>
    <row r="85" spans="2:65" s="1" customFormat="1" ht="57" customHeight="1">
      <c r="B85" s="40"/>
      <c r="C85" s="193" t="s">
        <v>135</v>
      </c>
      <c r="D85" s="193" t="s">
        <v>137</v>
      </c>
      <c r="E85" s="194" t="s">
        <v>372</v>
      </c>
      <c r="F85" s="195" t="s">
        <v>373</v>
      </c>
      <c r="G85" s="196" t="s">
        <v>374</v>
      </c>
      <c r="H85" s="197">
        <v>1</v>
      </c>
      <c r="I85" s="198"/>
      <c r="J85" s="199">
        <f>ROUND(I85*H85,2)</f>
        <v>0</v>
      </c>
      <c r="K85" s="195" t="s">
        <v>21</v>
      </c>
      <c r="L85" s="60"/>
      <c r="M85" s="200" t="s">
        <v>21</v>
      </c>
      <c r="N85" s="201" t="s">
        <v>41</v>
      </c>
      <c r="O85" s="41"/>
      <c r="P85" s="202">
        <f>O85*H85</f>
        <v>0</v>
      </c>
      <c r="Q85" s="202">
        <v>0</v>
      </c>
      <c r="R85" s="202">
        <f>Q85*H85</f>
        <v>0</v>
      </c>
      <c r="S85" s="202">
        <v>0</v>
      </c>
      <c r="T85" s="203">
        <f>S85*H85</f>
        <v>0</v>
      </c>
      <c r="AR85" s="23" t="s">
        <v>142</v>
      </c>
      <c r="AT85" s="23" t="s">
        <v>137</v>
      </c>
      <c r="AU85" s="23" t="s">
        <v>78</v>
      </c>
      <c r="AY85" s="23" t="s">
        <v>134</v>
      </c>
      <c r="BE85" s="204">
        <f>IF(N85="základní",J85,0)</f>
        <v>0</v>
      </c>
      <c r="BF85" s="204">
        <f>IF(N85="snížená",J85,0)</f>
        <v>0</v>
      </c>
      <c r="BG85" s="204">
        <f>IF(N85="zákl. přenesená",J85,0)</f>
        <v>0</v>
      </c>
      <c r="BH85" s="204">
        <f>IF(N85="sníž. přenesená",J85,0)</f>
        <v>0</v>
      </c>
      <c r="BI85" s="204">
        <f>IF(N85="nulová",J85,0)</f>
        <v>0</v>
      </c>
      <c r="BJ85" s="23" t="s">
        <v>78</v>
      </c>
      <c r="BK85" s="204">
        <f>ROUND(I85*H85,2)</f>
        <v>0</v>
      </c>
      <c r="BL85" s="23" t="s">
        <v>142</v>
      </c>
      <c r="BM85" s="23" t="s">
        <v>375</v>
      </c>
    </row>
    <row r="86" spans="2:65" s="11" customFormat="1">
      <c r="B86" s="205"/>
      <c r="C86" s="206"/>
      <c r="D86" s="207" t="s">
        <v>144</v>
      </c>
      <c r="E86" s="208" t="s">
        <v>376</v>
      </c>
      <c r="F86" s="209" t="s">
        <v>78</v>
      </c>
      <c r="G86" s="206"/>
      <c r="H86" s="210">
        <v>1</v>
      </c>
      <c r="I86" s="211"/>
      <c r="J86" s="206"/>
      <c r="K86" s="206"/>
      <c r="L86" s="212"/>
      <c r="M86" s="213"/>
      <c r="N86" s="214"/>
      <c r="O86" s="214"/>
      <c r="P86" s="214"/>
      <c r="Q86" s="214"/>
      <c r="R86" s="214"/>
      <c r="S86" s="214"/>
      <c r="T86" s="215"/>
      <c r="AT86" s="216" t="s">
        <v>144</v>
      </c>
      <c r="AU86" s="216" t="s">
        <v>78</v>
      </c>
      <c r="AV86" s="11" t="s">
        <v>80</v>
      </c>
      <c r="AW86" s="11" t="s">
        <v>34</v>
      </c>
      <c r="AX86" s="11" t="s">
        <v>78</v>
      </c>
      <c r="AY86" s="216" t="s">
        <v>134</v>
      </c>
    </row>
    <row r="87" spans="2:65" s="1" customFormat="1" ht="57" customHeight="1">
      <c r="B87" s="40"/>
      <c r="C87" s="193" t="s">
        <v>142</v>
      </c>
      <c r="D87" s="193" t="s">
        <v>137</v>
      </c>
      <c r="E87" s="194" t="s">
        <v>377</v>
      </c>
      <c r="F87" s="195" t="s">
        <v>378</v>
      </c>
      <c r="G87" s="196" t="s">
        <v>374</v>
      </c>
      <c r="H87" s="197">
        <v>1</v>
      </c>
      <c r="I87" s="198"/>
      <c r="J87" s="199">
        <f>ROUND(I87*H87,2)</f>
        <v>0</v>
      </c>
      <c r="K87" s="195" t="s">
        <v>21</v>
      </c>
      <c r="L87" s="60"/>
      <c r="M87" s="200" t="s">
        <v>21</v>
      </c>
      <c r="N87" s="201" t="s">
        <v>41</v>
      </c>
      <c r="O87" s="41"/>
      <c r="P87" s="202">
        <f>O87*H87</f>
        <v>0</v>
      </c>
      <c r="Q87" s="202">
        <v>0</v>
      </c>
      <c r="R87" s="202">
        <f>Q87*H87</f>
        <v>0</v>
      </c>
      <c r="S87" s="202">
        <v>0</v>
      </c>
      <c r="T87" s="203">
        <f>S87*H87</f>
        <v>0</v>
      </c>
      <c r="AR87" s="23" t="s">
        <v>142</v>
      </c>
      <c r="AT87" s="23" t="s">
        <v>137</v>
      </c>
      <c r="AU87" s="23" t="s">
        <v>78</v>
      </c>
      <c r="AY87" s="23" t="s">
        <v>134</v>
      </c>
      <c r="BE87" s="204">
        <f>IF(N87="základní",J87,0)</f>
        <v>0</v>
      </c>
      <c r="BF87" s="204">
        <f>IF(N87="snížená",J87,0)</f>
        <v>0</v>
      </c>
      <c r="BG87" s="204">
        <f>IF(N87="zákl. přenesená",J87,0)</f>
        <v>0</v>
      </c>
      <c r="BH87" s="204">
        <f>IF(N87="sníž. přenesená",J87,0)</f>
        <v>0</v>
      </c>
      <c r="BI87" s="204">
        <f>IF(N87="nulová",J87,0)</f>
        <v>0</v>
      </c>
      <c r="BJ87" s="23" t="s">
        <v>78</v>
      </c>
      <c r="BK87" s="204">
        <f>ROUND(I87*H87,2)</f>
        <v>0</v>
      </c>
      <c r="BL87" s="23" t="s">
        <v>142</v>
      </c>
      <c r="BM87" s="23" t="s">
        <v>379</v>
      </c>
    </row>
    <row r="88" spans="2:65" s="11" customFormat="1">
      <c r="B88" s="205"/>
      <c r="C88" s="206"/>
      <c r="D88" s="207" t="s">
        <v>144</v>
      </c>
      <c r="E88" s="208" t="s">
        <v>380</v>
      </c>
      <c r="F88" s="209" t="s">
        <v>78</v>
      </c>
      <c r="G88" s="206"/>
      <c r="H88" s="210">
        <v>1</v>
      </c>
      <c r="I88" s="211"/>
      <c r="J88" s="206"/>
      <c r="K88" s="206"/>
      <c r="L88" s="212"/>
      <c r="M88" s="213"/>
      <c r="N88" s="214"/>
      <c r="O88" s="214"/>
      <c r="P88" s="214"/>
      <c r="Q88" s="214"/>
      <c r="R88" s="214"/>
      <c r="S88" s="214"/>
      <c r="T88" s="215"/>
      <c r="AT88" s="216" t="s">
        <v>144</v>
      </c>
      <c r="AU88" s="216" t="s">
        <v>78</v>
      </c>
      <c r="AV88" s="11" t="s">
        <v>80</v>
      </c>
      <c r="AW88" s="11" t="s">
        <v>34</v>
      </c>
      <c r="AX88" s="11" t="s">
        <v>78</v>
      </c>
      <c r="AY88" s="216" t="s">
        <v>134</v>
      </c>
    </row>
    <row r="89" spans="2:65" s="1" customFormat="1" ht="44.25" customHeight="1">
      <c r="B89" s="40"/>
      <c r="C89" s="193" t="s">
        <v>164</v>
      </c>
      <c r="D89" s="193" t="s">
        <v>137</v>
      </c>
      <c r="E89" s="194" t="s">
        <v>381</v>
      </c>
      <c r="F89" s="195" t="s">
        <v>382</v>
      </c>
      <c r="G89" s="196" t="s">
        <v>374</v>
      </c>
      <c r="H89" s="197">
        <v>1</v>
      </c>
      <c r="I89" s="198"/>
      <c r="J89" s="199">
        <f>ROUND(I89*H89,2)</f>
        <v>0</v>
      </c>
      <c r="K89" s="195" t="s">
        <v>21</v>
      </c>
      <c r="L89" s="60"/>
      <c r="M89" s="200" t="s">
        <v>21</v>
      </c>
      <c r="N89" s="201" t="s">
        <v>41</v>
      </c>
      <c r="O89" s="41"/>
      <c r="P89" s="202">
        <f>O89*H89</f>
        <v>0</v>
      </c>
      <c r="Q89" s="202">
        <v>0</v>
      </c>
      <c r="R89" s="202">
        <f>Q89*H89</f>
        <v>0</v>
      </c>
      <c r="S89" s="202">
        <v>0</v>
      </c>
      <c r="T89" s="203">
        <f>S89*H89</f>
        <v>0</v>
      </c>
      <c r="AR89" s="23" t="s">
        <v>142</v>
      </c>
      <c r="AT89" s="23" t="s">
        <v>137</v>
      </c>
      <c r="AU89" s="23" t="s">
        <v>78</v>
      </c>
      <c r="AY89" s="23" t="s">
        <v>134</v>
      </c>
      <c r="BE89" s="204">
        <f>IF(N89="základní",J89,0)</f>
        <v>0</v>
      </c>
      <c r="BF89" s="204">
        <f>IF(N89="snížená",J89,0)</f>
        <v>0</v>
      </c>
      <c r="BG89" s="204">
        <f>IF(N89="zákl. přenesená",J89,0)</f>
        <v>0</v>
      </c>
      <c r="BH89" s="204">
        <f>IF(N89="sníž. přenesená",J89,0)</f>
        <v>0</v>
      </c>
      <c r="BI89" s="204">
        <f>IF(N89="nulová",J89,0)</f>
        <v>0</v>
      </c>
      <c r="BJ89" s="23" t="s">
        <v>78</v>
      </c>
      <c r="BK89" s="204">
        <f>ROUND(I89*H89,2)</f>
        <v>0</v>
      </c>
      <c r="BL89" s="23" t="s">
        <v>142</v>
      </c>
      <c r="BM89" s="23" t="s">
        <v>383</v>
      </c>
    </row>
    <row r="90" spans="2:65" s="11" customFormat="1">
      <c r="B90" s="205"/>
      <c r="C90" s="206"/>
      <c r="D90" s="207" t="s">
        <v>144</v>
      </c>
      <c r="E90" s="208" t="s">
        <v>384</v>
      </c>
      <c r="F90" s="209" t="s">
        <v>78</v>
      </c>
      <c r="G90" s="206"/>
      <c r="H90" s="210">
        <v>1</v>
      </c>
      <c r="I90" s="211"/>
      <c r="J90" s="206"/>
      <c r="K90" s="206"/>
      <c r="L90" s="212"/>
      <c r="M90" s="213"/>
      <c r="N90" s="214"/>
      <c r="O90" s="214"/>
      <c r="P90" s="214"/>
      <c r="Q90" s="214"/>
      <c r="R90" s="214"/>
      <c r="S90" s="214"/>
      <c r="T90" s="215"/>
      <c r="AT90" s="216" t="s">
        <v>144</v>
      </c>
      <c r="AU90" s="216" t="s">
        <v>78</v>
      </c>
      <c r="AV90" s="11" t="s">
        <v>80</v>
      </c>
      <c r="AW90" s="11" t="s">
        <v>34</v>
      </c>
      <c r="AX90" s="11" t="s">
        <v>78</v>
      </c>
      <c r="AY90" s="216" t="s">
        <v>134</v>
      </c>
    </row>
    <row r="91" spans="2:65" s="1" customFormat="1" ht="22.5" customHeight="1">
      <c r="B91" s="40"/>
      <c r="C91" s="193" t="s">
        <v>162</v>
      </c>
      <c r="D91" s="193" t="s">
        <v>137</v>
      </c>
      <c r="E91" s="194" t="s">
        <v>385</v>
      </c>
      <c r="F91" s="195" t="s">
        <v>386</v>
      </c>
      <c r="G91" s="196" t="s">
        <v>367</v>
      </c>
      <c r="H91" s="197">
        <v>1</v>
      </c>
      <c r="I91" s="198"/>
      <c r="J91" s="199">
        <f>ROUND(I91*H91,2)</f>
        <v>0</v>
      </c>
      <c r="K91" s="195" t="s">
        <v>21</v>
      </c>
      <c r="L91" s="60"/>
      <c r="M91" s="200" t="s">
        <v>21</v>
      </c>
      <c r="N91" s="201" t="s">
        <v>41</v>
      </c>
      <c r="O91" s="41"/>
      <c r="P91" s="202">
        <f>O91*H91</f>
        <v>0</v>
      </c>
      <c r="Q91" s="202">
        <v>0</v>
      </c>
      <c r="R91" s="202">
        <f>Q91*H91</f>
        <v>0</v>
      </c>
      <c r="S91" s="202">
        <v>0</v>
      </c>
      <c r="T91" s="203">
        <f>S91*H91</f>
        <v>0</v>
      </c>
      <c r="AR91" s="23" t="s">
        <v>142</v>
      </c>
      <c r="AT91" s="23" t="s">
        <v>137</v>
      </c>
      <c r="AU91" s="23" t="s">
        <v>78</v>
      </c>
      <c r="AY91" s="23" t="s">
        <v>134</v>
      </c>
      <c r="BE91" s="204">
        <f>IF(N91="základní",J91,0)</f>
        <v>0</v>
      </c>
      <c r="BF91" s="204">
        <f>IF(N91="snížená",J91,0)</f>
        <v>0</v>
      </c>
      <c r="BG91" s="204">
        <f>IF(N91="zákl. přenesená",J91,0)</f>
        <v>0</v>
      </c>
      <c r="BH91" s="204">
        <f>IF(N91="sníž. přenesená",J91,0)</f>
        <v>0</v>
      </c>
      <c r="BI91" s="204">
        <f>IF(N91="nulová",J91,0)</f>
        <v>0</v>
      </c>
      <c r="BJ91" s="23" t="s">
        <v>78</v>
      </c>
      <c r="BK91" s="204">
        <f>ROUND(I91*H91,2)</f>
        <v>0</v>
      </c>
      <c r="BL91" s="23" t="s">
        <v>142</v>
      </c>
      <c r="BM91" s="23" t="s">
        <v>387</v>
      </c>
    </row>
    <row r="92" spans="2:65" s="12" customFormat="1">
      <c r="B92" s="217"/>
      <c r="C92" s="218"/>
      <c r="D92" s="219" t="s">
        <v>144</v>
      </c>
      <c r="E92" s="220" t="s">
        <v>21</v>
      </c>
      <c r="F92" s="221" t="s">
        <v>388</v>
      </c>
      <c r="G92" s="218"/>
      <c r="H92" s="222" t="s">
        <v>21</v>
      </c>
      <c r="I92" s="223"/>
      <c r="J92" s="218"/>
      <c r="K92" s="218"/>
      <c r="L92" s="224"/>
      <c r="M92" s="225"/>
      <c r="N92" s="226"/>
      <c r="O92" s="226"/>
      <c r="P92" s="226"/>
      <c r="Q92" s="226"/>
      <c r="R92" s="226"/>
      <c r="S92" s="226"/>
      <c r="T92" s="227"/>
      <c r="AT92" s="228" t="s">
        <v>144</v>
      </c>
      <c r="AU92" s="228" t="s">
        <v>78</v>
      </c>
      <c r="AV92" s="12" t="s">
        <v>78</v>
      </c>
      <c r="AW92" s="12" t="s">
        <v>34</v>
      </c>
      <c r="AX92" s="12" t="s">
        <v>70</v>
      </c>
      <c r="AY92" s="228" t="s">
        <v>134</v>
      </c>
    </row>
    <row r="93" spans="2:65" s="11" customFormat="1">
      <c r="B93" s="205"/>
      <c r="C93" s="206"/>
      <c r="D93" s="207" t="s">
        <v>144</v>
      </c>
      <c r="E93" s="208" t="s">
        <v>389</v>
      </c>
      <c r="F93" s="209" t="s">
        <v>78</v>
      </c>
      <c r="G93" s="206"/>
      <c r="H93" s="210">
        <v>1</v>
      </c>
      <c r="I93" s="211"/>
      <c r="J93" s="206"/>
      <c r="K93" s="206"/>
      <c r="L93" s="212"/>
      <c r="M93" s="213"/>
      <c r="N93" s="214"/>
      <c r="O93" s="214"/>
      <c r="P93" s="214"/>
      <c r="Q93" s="214"/>
      <c r="R93" s="214"/>
      <c r="S93" s="214"/>
      <c r="T93" s="215"/>
      <c r="AT93" s="216" t="s">
        <v>144</v>
      </c>
      <c r="AU93" s="216" t="s">
        <v>78</v>
      </c>
      <c r="AV93" s="11" t="s">
        <v>80</v>
      </c>
      <c r="AW93" s="11" t="s">
        <v>34</v>
      </c>
      <c r="AX93" s="11" t="s">
        <v>78</v>
      </c>
      <c r="AY93" s="216" t="s">
        <v>134</v>
      </c>
    </row>
    <row r="94" spans="2:65" s="1" customFormat="1" ht="31.5" customHeight="1">
      <c r="B94" s="40"/>
      <c r="C94" s="193" t="s">
        <v>173</v>
      </c>
      <c r="D94" s="193" t="s">
        <v>137</v>
      </c>
      <c r="E94" s="194" t="s">
        <v>390</v>
      </c>
      <c r="F94" s="195" t="s">
        <v>391</v>
      </c>
      <c r="G94" s="196" t="s">
        <v>374</v>
      </c>
      <c r="H94" s="197">
        <v>1</v>
      </c>
      <c r="I94" s="198"/>
      <c r="J94" s="199">
        <f>ROUND(I94*H94,2)</f>
        <v>0</v>
      </c>
      <c r="K94" s="195" t="s">
        <v>21</v>
      </c>
      <c r="L94" s="60"/>
      <c r="M94" s="200" t="s">
        <v>21</v>
      </c>
      <c r="N94" s="201" t="s">
        <v>41</v>
      </c>
      <c r="O94" s="41"/>
      <c r="P94" s="202">
        <f>O94*H94</f>
        <v>0</v>
      </c>
      <c r="Q94" s="202">
        <v>0</v>
      </c>
      <c r="R94" s="202">
        <f>Q94*H94</f>
        <v>0</v>
      </c>
      <c r="S94" s="202">
        <v>0</v>
      </c>
      <c r="T94" s="203">
        <f>S94*H94</f>
        <v>0</v>
      </c>
      <c r="AR94" s="23" t="s">
        <v>142</v>
      </c>
      <c r="AT94" s="23" t="s">
        <v>137</v>
      </c>
      <c r="AU94" s="23" t="s">
        <v>78</v>
      </c>
      <c r="AY94" s="23" t="s">
        <v>134</v>
      </c>
      <c r="BE94" s="204">
        <f>IF(N94="základní",J94,0)</f>
        <v>0</v>
      </c>
      <c r="BF94" s="204">
        <f>IF(N94="snížená",J94,0)</f>
        <v>0</v>
      </c>
      <c r="BG94" s="204">
        <f>IF(N94="zákl. přenesená",J94,0)</f>
        <v>0</v>
      </c>
      <c r="BH94" s="204">
        <f>IF(N94="sníž. přenesená",J94,0)</f>
        <v>0</v>
      </c>
      <c r="BI94" s="204">
        <f>IF(N94="nulová",J94,0)</f>
        <v>0</v>
      </c>
      <c r="BJ94" s="23" t="s">
        <v>78</v>
      </c>
      <c r="BK94" s="204">
        <f>ROUND(I94*H94,2)</f>
        <v>0</v>
      </c>
      <c r="BL94" s="23" t="s">
        <v>142</v>
      </c>
      <c r="BM94" s="23" t="s">
        <v>392</v>
      </c>
    </row>
    <row r="95" spans="2:65" s="11" customFormat="1">
      <c r="B95" s="205"/>
      <c r="C95" s="206"/>
      <c r="D95" s="219" t="s">
        <v>144</v>
      </c>
      <c r="E95" s="229" t="s">
        <v>21</v>
      </c>
      <c r="F95" s="230" t="s">
        <v>78</v>
      </c>
      <c r="G95" s="206"/>
      <c r="H95" s="231">
        <v>1</v>
      </c>
      <c r="I95" s="211"/>
      <c r="J95" s="206"/>
      <c r="K95" s="206"/>
      <c r="L95" s="212"/>
      <c r="M95" s="258"/>
      <c r="N95" s="259"/>
      <c r="O95" s="259"/>
      <c r="P95" s="259"/>
      <c r="Q95" s="259"/>
      <c r="R95" s="259"/>
      <c r="S95" s="259"/>
      <c r="T95" s="260"/>
      <c r="AT95" s="216" t="s">
        <v>144</v>
      </c>
      <c r="AU95" s="216" t="s">
        <v>78</v>
      </c>
      <c r="AV95" s="11" t="s">
        <v>80</v>
      </c>
      <c r="AW95" s="11" t="s">
        <v>34</v>
      </c>
      <c r="AX95" s="11" t="s">
        <v>78</v>
      </c>
      <c r="AY95" s="216" t="s">
        <v>134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39"/>
      <c r="J96" s="56"/>
      <c r="K96" s="56"/>
      <c r="L96" s="60"/>
    </row>
  </sheetData>
  <sheetProtection algorithmName="SHA-512" hashValue="pqJr9I0sSHBw2YlcjiaOgsm/QcSlNpPGgV7sMr8nxBhmJ+6kVUqFz6aGOppZnA04Jp/ihZTH8EBcI4mTSPXzIw==" saltValue="5zmQrwApG7BV8FFt7Np2tw==" spinCount="100000" sheet="1" objects="1" scenarios="1" formatCells="0" formatColumns="0" formatRows="0" sort="0" autoFilter="0"/>
  <autoFilter ref="C76:K95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4" customFormat="1" ht="45" customHeight="1">
      <c r="B3" s="267"/>
      <c r="C3" s="387" t="s">
        <v>393</v>
      </c>
      <c r="D3" s="387"/>
      <c r="E3" s="387"/>
      <c r="F3" s="387"/>
      <c r="G3" s="387"/>
      <c r="H3" s="387"/>
      <c r="I3" s="387"/>
      <c r="J3" s="387"/>
      <c r="K3" s="268"/>
    </row>
    <row r="4" spans="2:11" ht="25.5" customHeight="1">
      <c r="B4" s="269"/>
      <c r="C4" s="394" t="s">
        <v>394</v>
      </c>
      <c r="D4" s="394"/>
      <c r="E4" s="394"/>
      <c r="F4" s="394"/>
      <c r="G4" s="394"/>
      <c r="H4" s="394"/>
      <c r="I4" s="394"/>
      <c r="J4" s="394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0" t="s">
        <v>395</v>
      </c>
      <c r="D6" s="390"/>
      <c r="E6" s="390"/>
      <c r="F6" s="390"/>
      <c r="G6" s="390"/>
      <c r="H6" s="390"/>
      <c r="I6" s="390"/>
      <c r="J6" s="390"/>
      <c r="K6" s="270"/>
    </row>
    <row r="7" spans="2:11" ht="15" customHeight="1">
      <c r="B7" s="273"/>
      <c r="C7" s="390" t="s">
        <v>396</v>
      </c>
      <c r="D7" s="390"/>
      <c r="E7" s="390"/>
      <c r="F7" s="390"/>
      <c r="G7" s="390"/>
      <c r="H7" s="390"/>
      <c r="I7" s="390"/>
      <c r="J7" s="390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0" t="s">
        <v>397</v>
      </c>
      <c r="D9" s="390"/>
      <c r="E9" s="390"/>
      <c r="F9" s="390"/>
      <c r="G9" s="390"/>
      <c r="H9" s="390"/>
      <c r="I9" s="390"/>
      <c r="J9" s="390"/>
      <c r="K9" s="270"/>
    </row>
    <row r="10" spans="2:11" ht="15" customHeight="1">
      <c r="B10" s="273"/>
      <c r="C10" s="272"/>
      <c r="D10" s="390" t="s">
        <v>398</v>
      </c>
      <c r="E10" s="390"/>
      <c r="F10" s="390"/>
      <c r="G10" s="390"/>
      <c r="H10" s="390"/>
      <c r="I10" s="390"/>
      <c r="J10" s="390"/>
      <c r="K10" s="270"/>
    </row>
    <row r="11" spans="2:11" ht="15" customHeight="1">
      <c r="B11" s="273"/>
      <c r="C11" s="274"/>
      <c r="D11" s="390" t="s">
        <v>399</v>
      </c>
      <c r="E11" s="390"/>
      <c r="F11" s="390"/>
      <c r="G11" s="390"/>
      <c r="H11" s="390"/>
      <c r="I11" s="390"/>
      <c r="J11" s="390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390" t="s">
        <v>400</v>
      </c>
      <c r="E13" s="390"/>
      <c r="F13" s="390"/>
      <c r="G13" s="390"/>
      <c r="H13" s="390"/>
      <c r="I13" s="390"/>
      <c r="J13" s="390"/>
      <c r="K13" s="270"/>
    </row>
    <row r="14" spans="2:11" ht="15" customHeight="1">
      <c r="B14" s="273"/>
      <c r="C14" s="274"/>
      <c r="D14" s="390" t="s">
        <v>401</v>
      </c>
      <c r="E14" s="390"/>
      <c r="F14" s="390"/>
      <c r="G14" s="390"/>
      <c r="H14" s="390"/>
      <c r="I14" s="390"/>
      <c r="J14" s="390"/>
      <c r="K14" s="270"/>
    </row>
    <row r="15" spans="2:11" ht="15" customHeight="1">
      <c r="B15" s="273"/>
      <c r="C15" s="274"/>
      <c r="D15" s="390" t="s">
        <v>402</v>
      </c>
      <c r="E15" s="390"/>
      <c r="F15" s="390"/>
      <c r="G15" s="390"/>
      <c r="H15" s="390"/>
      <c r="I15" s="390"/>
      <c r="J15" s="390"/>
      <c r="K15" s="270"/>
    </row>
    <row r="16" spans="2:11" ht="15" customHeight="1">
      <c r="B16" s="273"/>
      <c r="C16" s="274"/>
      <c r="D16" s="274"/>
      <c r="E16" s="275" t="s">
        <v>77</v>
      </c>
      <c r="F16" s="390" t="s">
        <v>403</v>
      </c>
      <c r="G16" s="390"/>
      <c r="H16" s="390"/>
      <c r="I16" s="390"/>
      <c r="J16" s="390"/>
      <c r="K16" s="270"/>
    </row>
    <row r="17" spans="2:11" ht="15" customHeight="1">
      <c r="B17" s="273"/>
      <c r="C17" s="274"/>
      <c r="D17" s="274"/>
      <c r="E17" s="275" t="s">
        <v>404</v>
      </c>
      <c r="F17" s="390" t="s">
        <v>405</v>
      </c>
      <c r="G17" s="390"/>
      <c r="H17" s="390"/>
      <c r="I17" s="390"/>
      <c r="J17" s="390"/>
      <c r="K17" s="270"/>
    </row>
    <row r="18" spans="2:11" ht="15" customHeight="1">
      <c r="B18" s="273"/>
      <c r="C18" s="274"/>
      <c r="D18" s="274"/>
      <c r="E18" s="275" t="s">
        <v>406</v>
      </c>
      <c r="F18" s="390" t="s">
        <v>407</v>
      </c>
      <c r="G18" s="390"/>
      <c r="H18" s="390"/>
      <c r="I18" s="390"/>
      <c r="J18" s="390"/>
      <c r="K18" s="270"/>
    </row>
    <row r="19" spans="2:11" ht="15" customHeight="1">
      <c r="B19" s="273"/>
      <c r="C19" s="274"/>
      <c r="D19" s="274"/>
      <c r="E19" s="275" t="s">
        <v>408</v>
      </c>
      <c r="F19" s="390" t="s">
        <v>409</v>
      </c>
      <c r="G19" s="390"/>
      <c r="H19" s="390"/>
      <c r="I19" s="390"/>
      <c r="J19" s="390"/>
      <c r="K19" s="270"/>
    </row>
    <row r="20" spans="2:11" ht="15" customHeight="1">
      <c r="B20" s="273"/>
      <c r="C20" s="274"/>
      <c r="D20" s="274"/>
      <c r="E20" s="275" t="s">
        <v>410</v>
      </c>
      <c r="F20" s="390" t="s">
        <v>411</v>
      </c>
      <c r="G20" s="390"/>
      <c r="H20" s="390"/>
      <c r="I20" s="390"/>
      <c r="J20" s="390"/>
      <c r="K20" s="270"/>
    </row>
    <row r="21" spans="2:11" ht="15" customHeight="1">
      <c r="B21" s="273"/>
      <c r="C21" s="274"/>
      <c r="D21" s="274"/>
      <c r="E21" s="275" t="s">
        <v>412</v>
      </c>
      <c r="F21" s="390" t="s">
        <v>413</v>
      </c>
      <c r="G21" s="390"/>
      <c r="H21" s="390"/>
      <c r="I21" s="390"/>
      <c r="J21" s="390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390" t="s">
        <v>414</v>
      </c>
      <c r="D23" s="390"/>
      <c r="E23" s="390"/>
      <c r="F23" s="390"/>
      <c r="G23" s="390"/>
      <c r="H23" s="390"/>
      <c r="I23" s="390"/>
      <c r="J23" s="390"/>
      <c r="K23" s="270"/>
    </row>
    <row r="24" spans="2:11" ht="15" customHeight="1">
      <c r="B24" s="273"/>
      <c r="C24" s="390" t="s">
        <v>415</v>
      </c>
      <c r="D24" s="390"/>
      <c r="E24" s="390"/>
      <c r="F24" s="390"/>
      <c r="G24" s="390"/>
      <c r="H24" s="390"/>
      <c r="I24" s="390"/>
      <c r="J24" s="390"/>
      <c r="K24" s="270"/>
    </row>
    <row r="25" spans="2:11" ht="15" customHeight="1">
      <c r="B25" s="273"/>
      <c r="C25" s="272"/>
      <c r="D25" s="390" t="s">
        <v>416</v>
      </c>
      <c r="E25" s="390"/>
      <c r="F25" s="390"/>
      <c r="G25" s="390"/>
      <c r="H25" s="390"/>
      <c r="I25" s="390"/>
      <c r="J25" s="390"/>
      <c r="K25" s="270"/>
    </row>
    <row r="26" spans="2:11" ht="15" customHeight="1">
      <c r="B26" s="273"/>
      <c r="C26" s="274"/>
      <c r="D26" s="390" t="s">
        <v>417</v>
      </c>
      <c r="E26" s="390"/>
      <c r="F26" s="390"/>
      <c r="G26" s="390"/>
      <c r="H26" s="390"/>
      <c r="I26" s="390"/>
      <c r="J26" s="390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390" t="s">
        <v>418</v>
      </c>
      <c r="E28" s="390"/>
      <c r="F28" s="390"/>
      <c r="G28" s="390"/>
      <c r="H28" s="390"/>
      <c r="I28" s="390"/>
      <c r="J28" s="390"/>
      <c r="K28" s="270"/>
    </row>
    <row r="29" spans="2:11" ht="15" customHeight="1">
      <c r="B29" s="273"/>
      <c r="C29" s="274"/>
      <c r="D29" s="390" t="s">
        <v>419</v>
      </c>
      <c r="E29" s="390"/>
      <c r="F29" s="390"/>
      <c r="G29" s="390"/>
      <c r="H29" s="390"/>
      <c r="I29" s="390"/>
      <c r="J29" s="390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390" t="s">
        <v>420</v>
      </c>
      <c r="E31" s="390"/>
      <c r="F31" s="390"/>
      <c r="G31" s="390"/>
      <c r="H31" s="390"/>
      <c r="I31" s="390"/>
      <c r="J31" s="390"/>
      <c r="K31" s="270"/>
    </row>
    <row r="32" spans="2:11" ht="15" customHeight="1">
      <c r="B32" s="273"/>
      <c r="C32" s="274"/>
      <c r="D32" s="390" t="s">
        <v>421</v>
      </c>
      <c r="E32" s="390"/>
      <c r="F32" s="390"/>
      <c r="G32" s="390"/>
      <c r="H32" s="390"/>
      <c r="I32" s="390"/>
      <c r="J32" s="390"/>
      <c r="K32" s="270"/>
    </row>
    <row r="33" spans="2:11" ht="15" customHeight="1">
      <c r="B33" s="273"/>
      <c r="C33" s="274"/>
      <c r="D33" s="390" t="s">
        <v>422</v>
      </c>
      <c r="E33" s="390"/>
      <c r="F33" s="390"/>
      <c r="G33" s="390"/>
      <c r="H33" s="390"/>
      <c r="I33" s="390"/>
      <c r="J33" s="390"/>
      <c r="K33" s="270"/>
    </row>
    <row r="34" spans="2:11" ht="15" customHeight="1">
      <c r="B34" s="273"/>
      <c r="C34" s="274"/>
      <c r="D34" s="272"/>
      <c r="E34" s="276" t="s">
        <v>119</v>
      </c>
      <c r="F34" s="272"/>
      <c r="G34" s="390" t="s">
        <v>423</v>
      </c>
      <c r="H34" s="390"/>
      <c r="I34" s="390"/>
      <c r="J34" s="390"/>
      <c r="K34" s="270"/>
    </row>
    <row r="35" spans="2:11" ht="30.75" customHeight="1">
      <c r="B35" s="273"/>
      <c r="C35" s="274"/>
      <c r="D35" s="272"/>
      <c r="E35" s="276" t="s">
        <v>424</v>
      </c>
      <c r="F35" s="272"/>
      <c r="G35" s="390" t="s">
        <v>425</v>
      </c>
      <c r="H35" s="390"/>
      <c r="I35" s="390"/>
      <c r="J35" s="390"/>
      <c r="K35" s="270"/>
    </row>
    <row r="36" spans="2:11" ht="15" customHeight="1">
      <c r="B36" s="273"/>
      <c r="C36" s="274"/>
      <c r="D36" s="272"/>
      <c r="E36" s="276" t="s">
        <v>51</v>
      </c>
      <c r="F36" s="272"/>
      <c r="G36" s="390" t="s">
        <v>426</v>
      </c>
      <c r="H36" s="390"/>
      <c r="I36" s="390"/>
      <c r="J36" s="390"/>
      <c r="K36" s="270"/>
    </row>
    <row r="37" spans="2:11" ht="15" customHeight="1">
      <c r="B37" s="273"/>
      <c r="C37" s="274"/>
      <c r="D37" s="272"/>
      <c r="E37" s="276" t="s">
        <v>120</v>
      </c>
      <c r="F37" s="272"/>
      <c r="G37" s="390" t="s">
        <v>427</v>
      </c>
      <c r="H37" s="390"/>
      <c r="I37" s="390"/>
      <c r="J37" s="390"/>
      <c r="K37" s="270"/>
    </row>
    <row r="38" spans="2:11" ht="15" customHeight="1">
      <c r="B38" s="273"/>
      <c r="C38" s="274"/>
      <c r="D38" s="272"/>
      <c r="E38" s="276" t="s">
        <v>121</v>
      </c>
      <c r="F38" s="272"/>
      <c r="G38" s="390" t="s">
        <v>428</v>
      </c>
      <c r="H38" s="390"/>
      <c r="I38" s="390"/>
      <c r="J38" s="390"/>
      <c r="K38" s="270"/>
    </row>
    <row r="39" spans="2:11" ht="15" customHeight="1">
      <c r="B39" s="273"/>
      <c r="C39" s="274"/>
      <c r="D39" s="272"/>
      <c r="E39" s="276" t="s">
        <v>122</v>
      </c>
      <c r="F39" s="272"/>
      <c r="G39" s="390" t="s">
        <v>429</v>
      </c>
      <c r="H39" s="390"/>
      <c r="I39" s="390"/>
      <c r="J39" s="390"/>
      <c r="K39" s="270"/>
    </row>
    <row r="40" spans="2:11" ht="15" customHeight="1">
      <c r="B40" s="273"/>
      <c r="C40" s="274"/>
      <c r="D40" s="272"/>
      <c r="E40" s="276" t="s">
        <v>430</v>
      </c>
      <c r="F40" s="272"/>
      <c r="G40" s="390" t="s">
        <v>431</v>
      </c>
      <c r="H40" s="390"/>
      <c r="I40" s="390"/>
      <c r="J40" s="390"/>
      <c r="K40" s="270"/>
    </row>
    <row r="41" spans="2:11" ht="15" customHeight="1">
      <c r="B41" s="273"/>
      <c r="C41" s="274"/>
      <c r="D41" s="272"/>
      <c r="E41" s="276"/>
      <c r="F41" s="272"/>
      <c r="G41" s="390" t="s">
        <v>432</v>
      </c>
      <c r="H41" s="390"/>
      <c r="I41" s="390"/>
      <c r="J41" s="390"/>
      <c r="K41" s="270"/>
    </row>
    <row r="42" spans="2:11" ht="15" customHeight="1">
      <c r="B42" s="273"/>
      <c r="C42" s="274"/>
      <c r="D42" s="272"/>
      <c r="E42" s="276" t="s">
        <v>433</v>
      </c>
      <c r="F42" s="272"/>
      <c r="G42" s="390" t="s">
        <v>434</v>
      </c>
      <c r="H42" s="390"/>
      <c r="I42" s="390"/>
      <c r="J42" s="390"/>
      <c r="K42" s="270"/>
    </row>
    <row r="43" spans="2:11" ht="15" customHeight="1">
      <c r="B43" s="273"/>
      <c r="C43" s="274"/>
      <c r="D43" s="272"/>
      <c r="E43" s="276" t="s">
        <v>124</v>
      </c>
      <c r="F43" s="272"/>
      <c r="G43" s="390" t="s">
        <v>435</v>
      </c>
      <c r="H43" s="390"/>
      <c r="I43" s="390"/>
      <c r="J43" s="390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390" t="s">
        <v>436</v>
      </c>
      <c r="E45" s="390"/>
      <c r="F45" s="390"/>
      <c r="G45" s="390"/>
      <c r="H45" s="390"/>
      <c r="I45" s="390"/>
      <c r="J45" s="390"/>
      <c r="K45" s="270"/>
    </row>
    <row r="46" spans="2:11" ht="15" customHeight="1">
      <c r="B46" s="273"/>
      <c r="C46" s="274"/>
      <c r="D46" s="274"/>
      <c r="E46" s="390" t="s">
        <v>437</v>
      </c>
      <c r="F46" s="390"/>
      <c r="G46" s="390"/>
      <c r="H46" s="390"/>
      <c r="I46" s="390"/>
      <c r="J46" s="390"/>
      <c r="K46" s="270"/>
    </row>
    <row r="47" spans="2:11" ht="15" customHeight="1">
      <c r="B47" s="273"/>
      <c r="C47" s="274"/>
      <c r="D47" s="274"/>
      <c r="E47" s="390" t="s">
        <v>438</v>
      </c>
      <c r="F47" s="390"/>
      <c r="G47" s="390"/>
      <c r="H47" s="390"/>
      <c r="I47" s="390"/>
      <c r="J47" s="390"/>
      <c r="K47" s="270"/>
    </row>
    <row r="48" spans="2:11" ht="15" customHeight="1">
      <c r="B48" s="273"/>
      <c r="C48" s="274"/>
      <c r="D48" s="274"/>
      <c r="E48" s="390" t="s">
        <v>439</v>
      </c>
      <c r="F48" s="390"/>
      <c r="G48" s="390"/>
      <c r="H48" s="390"/>
      <c r="I48" s="390"/>
      <c r="J48" s="390"/>
      <c r="K48" s="270"/>
    </row>
    <row r="49" spans="2:11" ht="15" customHeight="1">
      <c r="B49" s="273"/>
      <c r="C49" s="274"/>
      <c r="D49" s="390" t="s">
        <v>440</v>
      </c>
      <c r="E49" s="390"/>
      <c r="F49" s="390"/>
      <c r="G49" s="390"/>
      <c r="H49" s="390"/>
      <c r="I49" s="390"/>
      <c r="J49" s="390"/>
      <c r="K49" s="270"/>
    </row>
    <row r="50" spans="2:11" ht="25.5" customHeight="1">
      <c r="B50" s="269"/>
      <c r="C50" s="394" t="s">
        <v>441</v>
      </c>
      <c r="D50" s="394"/>
      <c r="E50" s="394"/>
      <c r="F50" s="394"/>
      <c r="G50" s="394"/>
      <c r="H50" s="394"/>
      <c r="I50" s="394"/>
      <c r="J50" s="394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390" t="s">
        <v>442</v>
      </c>
      <c r="D52" s="390"/>
      <c r="E52" s="390"/>
      <c r="F52" s="390"/>
      <c r="G52" s="390"/>
      <c r="H52" s="390"/>
      <c r="I52" s="390"/>
      <c r="J52" s="390"/>
      <c r="K52" s="270"/>
    </row>
    <row r="53" spans="2:11" ht="15" customHeight="1">
      <c r="B53" s="269"/>
      <c r="C53" s="390" t="s">
        <v>443</v>
      </c>
      <c r="D53" s="390"/>
      <c r="E53" s="390"/>
      <c r="F53" s="390"/>
      <c r="G53" s="390"/>
      <c r="H53" s="390"/>
      <c r="I53" s="390"/>
      <c r="J53" s="390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390" t="s">
        <v>444</v>
      </c>
      <c r="D55" s="390"/>
      <c r="E55" s="390"/>
      <c r="F55" s="390"/>
      <c r="G55" s="390"/>
      <c r="H55" s="390"/>
      <c r="I55" s="390"/>
      <c r="J55" s="390"/>
      <c r="K55" s="270"/>
    </row>
    <row r="56" spans="2:11" ht="15" customHeight="1">
      <c r="B56" s="269"/>
      <c r="C56" s="274"/>
      <c r="D56" s="390" t="s">
        <v>445</v>
      </c>
      <c r="E56" s="390"/>
      <c r="F56" s="390"/>
      <c r="G56" s="390"/>
      <c r="H56" s="390"/>
      <c r="I56" s="390"/>
      <c r="J56" s="390"/>
      <c r="K56" s="270"/>
    </row>
    <row r="57" spans="2:11" ht="15" customHeight="1">
      <c r="B57" s="269"/>
      <c r="C57" s="274"/>
      <c r="D57" s="390" t="s">
        <v>446</v>
      </c>
      <c r="E57" s="390"/>
      <c r="F57" s="390"/>
      <c r="G57" s="390"/>
      <c r="H57" s="390"/>
      <c r="I57" s="390"/>
      <c r="J57" s="390"/>
      <c r="K57" s="270"/>
    </row>
    <row r="58" spans="2:11" ht="15" customHeight="1">
      <c r="B58" s="269"/>
      <c r="C58" s="274"/>
      <c r="D58" s="390" t="s">
        <v>447</v>
      </c>
      <c r="E58" s="390"/>
      <c r="F58" s="390"/>
      <c r="G58" s="390"/>
      <c r="H58" s="390"/>
      <c r="I58" s="390"/>
      <c r="J58" s="390"/>
      <c r="K58" s="270"/>
    </row>
    <row r="59" spans="2:11" ht="15" customHeight="1">
      <c r="B59" s="269"/>
      <c r="C59" s="274"/>
      <c r="D59" s="390" t="s">
        <v>448</v>
      </c>
      <c r="E59" s="390"/>
      <c r="F59" s="390"/>
      <c r="G59" s="390"/>
      <c r="H59" s="390"/>
      <c r="I59" s="390"/>
      <c r="J59" s="390"/>
      <c r="K59" s="270"/>
    </row>
    <row r="60" spans="2:11" ht="15" customHeight="1">
      <c r="B60" s="269"/>
      <c r="C60" s="274"/>
      <c r="D60" s="391" t="s">
        <v>449</v>
      </c>
      <c r="E60" s="391"/>
      <c r="F60" s="391"/>
      <c r="G60" s="391"/>
      <c r="H60" s="391"/>
      <c r="I60" s="391"/>
      <c r="J60" s="391"/>
      <c r="K60" s="270"/>
    </row>
    <row r="61" spans="2:11" ht="15" customHeight="1">
      <c r="B61" s="269"/>
      <c r="C61" s="274"/>
      <c r="D61" s="390" t="s">
        <v>450</v>
      </c>
      <c r="E61" s="390"/>
      <c r="F61" s="390"/>
      <c r="G61" s="390"/>
      <c r="H61" s="390"/>
      <c r="I61" s="390"/>
      <c r="J61" s="390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390" t="s">
        <v>451</v>
      </c>
      <c r="E63" s="390"/>
      <c r="F63" s="390"/>
      <c r="G63" s="390"/>
      <c r="H63" s="390"/>
      <c r="I63" s="390"/>
      <c r="J63" s="390"/>
      <c r="K63" s="270"/>
    </row>
    <row r="64" spans="2:11" ht="15" customHeight="1">
      <c r="B64" s="269"/>
      <c r="C64" s="274"/>
      <c r="D64" s="391" t="s">
        <v>452</v>
      </c>
      <c r="E64" s="391"/>
      <c r="F64" s="391"/>
      <c r="G64" s="391"/>
      <c r="H64" s="391"/>
      <c r="I64" s="391"/>
      <c r="J64" s="391"/>
      <c r="K64" s="270"/>
    </row>
    <row r="65" spans="2:11" ht="15" customHeight="1">
      <c r="B65" s="269"/>
      <c r="C65" s="274"/>
      <c r="D65" s="390" t="s">
        <v>453</v>
      </c>
      <c r="E65" s="390"/>
      <c r="F65" s="390"/>
      <c r="G65" s="390"/>
      <c r="H65" s="390"/>
      <c r="I65" s="390"/>
      <c r="J65" s="390"/>
      <c r="K65" s="270"/>
    </row>
    <row r="66" spans="2:11" ht="15" customHeight="1">
      <c r="B66" s="269"/>
      <c r="C66" s="274"/>
      <c r="D66" s="390" t="s">
        <v>454</v>
      </c>
      <c r="E66" s="390"/>
      <c r="F66" s="390"/>
      <c r="G66" s="390"/>
      <c r="H66" s="390"/>
      <c r="I66" s="390"/>
      <c r="J66" s="390"/>
      <c r="K66" s="270"/>
    </row>
    <row r="67" spans="2:11" ht="15" customHeight="1">
      <c r="B67" s="269"/>
      <c r="C67" s="274"/>
      <c r="D67" s="390" t="s">
        <v>455</v>
      </c>
      <c r="E67" s="390"/>
      <c r="F67" s="390"/>
      <c r="G67" s="390"/>
      <c r="H67" s="390"/>
      <c r="I67" s="390"/>
      <c r="J67" s="390"/>
      <c r="K67" s="270"/>
    </row>
    <row r="68" spans="2:11" ht="15" customHeight="1">
      <c r="B68" s="269"/>
      <c r="C68" s="274"/>
      <c r="D68" s="390" t="s">
        <v>456</v>
      </c>
      <c r="E68" s="390"/>
      <c r="F68" s="390"/>
      <c r="G68" s="390"/>
      <c r="H68" s="390"/>
      <c r="I68" s="390"/>
      <c r="J68" s="390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2" t="s">
        <v>88</v>
      </c>
      <c r="D73" s="392"/>
      <c r="E73" s="392"/>
      <c r="F73" s="392"/>
      <c r="G73" s="392"/>
      <c r="H73" s="392"/>
      <c r="I73" s="392"/>
      <c r="J73" s="392"/>
      <c r="K73" s="287"/>
    </row>
    <row r="74" spans="2:11" ht="17.25" customHeight="1">
      <c r="B74" s="286"/>
      <c r="C74" s="288" t="s">
        <v>457</v>
      </c>
      <c r="D74" s="288"/>
      <c r="E74" s="288"/>
      <c r="F74" s="288" t="s">
        <v>458</v>
      </c>
      <c r="G74" s="289"/>
      <c r="H74" s="288" t="s">
        <v>120</v>
      </c>
      <c r="I74" s="288" t="s">
        <v>55</v>
      </c>
      <c r="J74" s="288" t="s">
        <v>459</v>
      </c>
      <c r="K74" s="287"/>
    </row>
    <row r="75" spans="2:11" ht="17.25" customHeight="1">
      <c r="B75" s="286"/>
      <c r="C75" s="290" t="s">
        <v>460</v>
      </c>
      <c r="D75" s="290"/>
      <c r="E75" s="290"/>
      <c r="F75" s="291" t="s">
        <v>461</v>
      </c>
      <c r="G75" s="292"/>
      <c r="H75" s="290"/>
      <c r="I75" s="290"/>
      <c r="J75" s="290" t="s">
        <v>462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51</v>
      </c>
      <c r="D77" s="293"/>
      <c r="E77" s="293"/>
      <c r="F77" s="295" t="s">
        <v>463</v>
      </c>
      <c r="G77" s="294"/>
      <c r="H77" s="276" t="s">
        <v>464</v>
      </c>
      <c r="I77" s="276" t="s">
        <v>465</v>
      </c>
      <c r="J77" s="276">
        <v>20</v>
      </c>
      <c r="K77" s="287"/>
    </row>
    <row r="78" spans="2:11" ht="15" customHeight="1">
      <c r="B78" s="286"/>
      <c r="C78" s="276" t="s">
        <v>466</v>
      </c>
      <c r="D78" s="276"/>
      <c r="E78" s="276"/>
      <c r="F78" s="295" t="s">
        <v>463</v>
      </c>
      <c r="G78" s="294"/>
      <c r="H78" s="276" t="s">
        <v>467</v>
      </c>
      <c r="I78" s="276" t="s">
        <v>465</v>
      </c>
      <c r="J78" s="276">
        <v>120</v>
      </c>
      <c r="K78" s="287"/>
    </row>
    <row r="79" spans="2:11" ht="15" customHeight="1">
      <c r="B79" s="296"/>
      <c r="C79" s="276" t="s">
        <v>468</v>
      </c>
      <c r="D79" s="276"/>
      <c r="E79" s="276"/>
      <c r="F79" s="295" t="s">
        <v>469</v>
      </c>
      <c r="G79" s="294"/>
      <c r="H79" s="276" t="s">
        <v>470</v>
      </c>
      <c r="I79" s="276" t="s">
        <v>465</v>
      </c>
      <c r="J79" s="276">
        <v>50</v>
      </c>
      <c r="K79" s="287"/>
    </row>
    <row r="80" spans="2:11" ht="15" customHeight="1">
      <c r="B80" s="296"/>
      <c r="C80" s="276" t="s">
        <v>471</v>
      </c>
      <c r="D80" s="276"/>
      <c r="E80" s="276"/>
      <c r="F80" s="295" t="s">
        <v>463</v>
      </c>
      <c r="G80" s="294"/>
      <c r="H80" s="276" t="s">
        <v>472</v>
      </c>
      <c r="I80" s="276" t="s">
        <v>473</v>
      </c>
      <c r="J80" s="276"/>
      <c r="K80" s="287"/>
    </row>
    <row r="81" spans="2:11" ht="15" customHeight="1">
      <c r="B81" s="296"/>
      <c r="C81" s="297" t="s">
        <v>474</v>
      </c>
      <c r="D81" s="297"/>
      <c r="E81" s="297"/>
      <c r="F81" s="298" t="s">
        <v>469</v>
      </c>
      <c r="G81" s="297"/>
      <c r="H81" s="297" t="s">
        <v>475</v>
      </c>
      <c r="I81" s="297" t="s">
        <v>465</v>
      </c>
      <c r="J81" s="297">
        <v>15</v>
      </c>
      <c r="K81" s="287"/>
    </row>
    <row r="82" spans="2:11" ht="15" customHeight="1">
      <c r="B82" s="296"/>
      <c r="C82" s="297" t="s">
        <v>476</v>
      </c>
      <c r="D82" s="297"/>
      <c r="E82" s="297"/>
      <c r="F82" s="298" t="s">
        <v>469</v>
      </c>
      <c r="G82" s="297"/>
      <c r="H82" s="297" t="s">
        <v>477</v>
      </c>
      <c r="I82" s="297" t="s">
        <v>465</v>
      </c>
      <c r="J82" s="297">
        <v>15</v>
      </c>
      <c r="K82" s="287"/>
    </row>
    <row r="83" spans="2:11" ht="15" customHeight="1">
      <c r="B83" s="296"/>
      <c r="C83" s="297" t="s">
        <v>478</v>
      </c>
      <c r="D83" s="297"/>
      <c r="E83" s="297"/>
      <c r="F83" s="298" t="s">
        <v>469</v>
      </c>
      <c r="G83" s="297"/>
      <c r="H83" s="297" t="s">
        <v>479</v>
      </c>
      <c r="I83" s="297" t="s">
        <v>465</v>
      </c>
      <c r="J83" s="297">
        <v>20</v>
      </c>
      <c r="K83" s="287"/>
    </row>
    <row r="84" spans="2:11" ht="15" customHeight="1">
      <c r="B84" s="296"/>
      <c r="C84" s="297" t="s">
        <v>480</v>
      </c>
      <c r="D84" s="297"/>
      <c r="E84" s="297"/>
      <c r="F84" s="298" t="s">
        <v>469</v>
      </c>
      <c r="G84" s="297"/>
      <c r="H84" s="297" t="s">
        <v>481</v>
      </c>
      <c r="I84" s="297" t="s">
        <v>465</v>
      </c>
      <c r="J84" s="297">
        <v>20</v>
      </c>
      <c r="K84" s="287"/>
    </row>
    <row r="85" spans="2:11" ht="15" customHeight="1">
      <c r="B85" s="296"/>
      <c r="C85" s="276" t="s">
        <v>482</v>
      </c>
      <c r="D85" s="276"/>
      <c r="E85" s="276"/>
      <c r="F85" s="295" t="s">
        <v>469</v>
      </c>
      <c r="G85" s="294"/>
      <c r="H85" s="276" t="s">
        <v>483</v>
      </c>
      <c r="I85" s="276" t="s">
        <v>465</v>
      </c>
      <c r="J85" s="276">
        <v>50</v>
      </c>
      <c r="K85" s="287"/>
    </row>
    <row r="86" spans="2:11" ht="15" customHeight="1">
      <c r="B86" s="296"/>
      <c r="C86" s="276" t="s">
        <v>484</v>
      </c>
      <c r="D86" s="276"/>
      <c r="E86" s="276"/>
      <c r="F86" s="295" t="s">
        <v>469</v>
      </c>
      <c r="G86" s="294"/>
      <c r="H86" s="276" t="s">
        <v>485</v>
      </c>
      <c r="I86" s="276" t="s">
        <v>465</v>
      </c>
      <c r="J86" s="276">
        <v>20</v>
      </c>
      <c r="K86" s="287"/>
    </row>
    <row r="87" spans="2:11" ht="15" customHeight="1">
      <c r="B87" s="296"/>
      <c r="C87" s="276" t="s">
        <v>486</v>
      </c>
      <c r="D87" s="276"/>
      <c r="E87" s="276"/>
      <c r="F87" s="295" t="s">
        <v>469</v>
      </c>
      <c r="G87" s="294"/>
      <c r="H87" s="276" t="s">
        <v>487</v>
      </c>
      <c r="I87" s="276" t="s">
        <v>465</v>
      </c>
      <c r="J87" s="276">
        <v>20</v>
      </c>
      <c r="K87" s="287"/>
    </row>
    <row r="88" spans="2:11" ht="15" customHeight="1">
      <c r="B88" s="296"/>
      <c r="C88" s="276" t="s">
        <v>488</v>
      </c>
      <c r="D88" s="276"/>
      <c r="E88" s="276"/>
      <c r="F88" s="295" t="s">
        <v>469</v>
      </c>
      <c r="G88" s="294"/>
      <c r="H88" s="276" t="s">
        <v>489</v>
      </c>
      <c r="I88" s="276" t="s">
        <v>465</v>
      </c>
      <c r="J88" s="276">
        <v>50</v>
      </c>
      <c r="K88" s="287"/>
    </row>
    <row r="89" spans="2:11" ht="15" customHeight="1">
      <c r="B89" s="296"/>
      <c r="C89" s="276" t="s">
        <v>490</v>
      </c>
      <c r="D89" s="276"/>
      <c r="E89" s="276"/>
      <c r="F89" s="295" t="s">
        <v>469</v>
      </c>
      <c r="G89" s="294"/>
      <c r="H89" s="276" t="s">
        <v>490</v>
      </c>
      <c r="I89" s="276" t="s">
        <v>465</v>
      </c>
      <c r="J89" s="276">
        <v>50</v>
      </c>
      <c r="K89" s="287"/>
    </row>
    <row r="90" spans="2:11" ht="15" customHeight="1">
      <c r="B90" s="296"/>
      <c r="C90" s="276" t="s">
        <v>125</v>
      </c>
      <c r="D90" s="276"/>
      <c r="E90" s="276"/>
      <c r="F90" s="295" t="s">
        <v>469</v>
      </c>
      <c r="G90" s="294"/>
      <c r="H90" s="276" t="s">
        <v>491</v>
      </c>
      <c r="I90" s="276" t="s">
        <v>465</v>
      </c>
      <c r="J90" s="276">
        <v>255</v>
      </c>
      <c r="K90" s="287"/>
    </row>
    <row r="91" spans="2:11" ht="15" customHeight="1">
      <c r="B91" s="296"/>
      <c r="C91" s="276" t="s">
        <v>492</v>
      </c>
      <c r="D91" s="276"/>
      <c r="E91" s="276"/>
      <c r="F91" s="295" t="s">
        <v>463</v>
      </c>
      <c r="G91" s="294"/>
      <c r="H91" s="276" t="s">
        <v>493</v>
      </c>
      <c r="I91" s="276" t="s">
        <v>494</v>
      </c>
      <c r="J91" s="276"/>
      <c r="K91" s="287"/>
    </row>
    <row r="92" spans="2:11" ht="15" customHeight="1">
      <c r="B92" s="296"/>
      <c r="C92" s="276" t="s">
        <v>495</v>
      </c>
      <c r="D92" s="276"/>
      <c r="E92" s="276"/>
      <c r="F92" s="295" t="s">
        <v>463</v>
      </c>
      <c r="G92" s="294"/>
      <c r="H92" s="276" t="s">
        <v>496</v>
      </c>
      <c r="I92" s="276" t="s">
        <v>497</v>
      </c>
      <c r="J92" s="276"/>
      <c r="K92" s="287"/>
    </row>
    <row r="93" spans="2:11" ht="15" customHeight="1">
      <c r="B93" s="296"/>
      <c r="C93" s="276" t="s">
        <v>498</v>
      </c>
      <c r="D93" s="276"/>
      <c r="E93" s="276"/>
      <c r="F93" s="295" t="s">
        <v>463</v>
      </c>
      <c r="G93" s="294"/>
      <c r="H93" s="276" t="s">
        <v>498</v>
      </c>
      <c r="I93" s="276" t="s">
        <v>497</v>
      </c>
      <c r="J93" s="276"/>
      <c r="K93" s="287"/>
    </row>
    <row r="94" spans="2:11" ht="15" customHeight="1">
      <c r="B94" s="296"/>
      <c r="C94" s="276" t="s">
        <v>36</v>
      </c>
      <c r="D94" s="276"/>
      <c r="E94" s="276"/>
      <c r="F94" s="295" t="s">
        <v>463</v>
      </c>
      <c r="G94" s="294"/>
      <c r="H94" s="276" t="s">
        <v>499</v>
      </c>
      <c r="I94" s="276" t="s">
        <v>497</v>
      </c>
      <c r="J94" s="276"/>
      <c r="K94" s="287"/>
    </row>
    <row r="95" spans="2:11" ht="15" customHeight="1">
      <c r="B95" s="296"/>
      <c r="C95" s="276" t="s">
        <v>46</v>
      </c>
      <c r="D95" s="276"/>
      <c r="E95" s="276"/>
      <c r="F95" s="295" t="s">
        <v>463</v>
      </c>
      <c r="G95" s="294"/>
      <c r="H95" s="276" t="s">
        <v>500</v>
      </c>
      <c r="I95" s="276" t="s">
        <v>497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2" t="s">
        <v>501</v>
      </c>
      <c r="D100" s="392"/>
      <c r="E100" s="392"/>
      <c r="F100" s="392"/>
      <c r="G100" s="392"/>
      <c r="H100" s="392"/>
      <c r="I100" s="392"/>
      <c r="J100" s="392"/>
      <c r="K100" s="287"/>
    </row>
    <row r="101" spans="2:11" ht="17.25" customHeight="1">
      <c r="B101" s="286"/>
      <c r="C101" s="288" t="s">
        <v>457</v>
      </c>
      <c r="D101" s="288"/>
      <c r="E101" s="288"/>
      <c r="F101" s="288" t="s">
        <v>458</v>
      </c>
      <c r="G101" s="289"/>
      <c r="H101" s="288" t="s">
        <v>120</v>
      </c>
      <c r="I101" s="288" t="s">
        <v>55</v>
      </c>
      <c r="J101" s="288" t="s">
        <v>459</v>
      </c>
      <c r="K101" s="287"/>
    </row>
    <row r="102" spans="2:11" ht="17.25" customHeight="1">
      <c r="B102" s="286"/>
      <c r="C102" s="290" t="s">
        <v>460</v>
      </c>
      <c r="D102" s="290"/>
      <c r="E102" s="290"/>
      <c r="F102" s="291" t="s">
        <v>461</v>
      </c>
      <c r="G102" s="292"/>
      <c r="H102" s="290"/>
      <c r="I102" s="290"/>
      <c r="J102" s="290" t="s">
        <v>462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51</v>
      </c>
      <c r="D104" s="293"/>
      <c r="E104" s="293"/>
      <c r="F104" s="295" t="s">
        <v>463</v>
      </c>
      <c r="G104" s="304"/>
      <c r="H104" s="276" t="s">
        <v>502</v>
      </c>
      <c r="I104" s="276" t="s">
        <v>465</v>
      </c>
      <c r="J104" s="276">
        <v>20</v>
      </c>
      <c r="K104" s="287"/>
    </row>
    <row r="105" spans="2:11" ht="15" customHeight="1">
      <c r="B105" s="286"/>
      <c r="C105" s="276" t="s">
        <v>466</v>
      </c>
      <c r="D105" s="276"/>
      <c r="E105" s="276"/>
      <c r="F105" s="295" t="s">
        <v>463</v>
      </c>
      <c r="G105" s="276"/>
      <c r="H105" s="276" t="s">
        <v>502</v>
      </c>
      <c r="I105" s="276" t="s">
        <v>465</v>
      </c>
      <c r="J105" s="276">
        <v>120</v>
      </c>
      <c r="K105" s="287"/>
    </row>
    <row r="106" spans="2:11" ht="15" customHeight="1">
      <c r="B106" s="296"/>
      <c r="C106" s="276" t="s">
        <v>468</v>
      </c>
      <c r="D106" s="276"/>
      <c r="E106" s="276"/>
      <c r="F106" s="295" t="s">
        <v>469</v>
      </c>
      <c r="G106" s="276"/>
      <c r="H106" s="276" t="s">
        <v>502</v>
      </c>
      <c r="I106" s="276" t="s">
        <v>465</v>
      </c>
      <c r="J106" s="276">
        <v>50</v>
      </c>
      <c r="K106" s="287"/>
    </row>
    <row r="107" spans="2:11" ht="15" customHeight="1">
      <c r="B107" s="296"/>
      <c r="C107" s="276" t="s">
        <v>471</v>
      </c>
      <c r="D107" s="276"/>
      <c r="E107" s="276"/>
      <c r="F107" s="295" t="s">
        <v>463</v>
      </c>
      <c r="G107" s="276"/>
      <c r="H107" s="276" t="s">
        <v>502</v>
      </c>
      <c r="I107" s="276" t="s">
        <v>473</v>
      </c>
      <c r="J107" s="276"/>
      <c r="K107" s="287"/>
    </row>
    <row r="108" spans="2:11" ht="15" customHeight="1">
      <c r="B108" s="296"/>
      <c r="C108" s="276" t="s">
        <v>482</v>
      </c>
      <c r="D108" s="276"/>
      <c r="E108" s="276"/>
      <c r="F108" s="295" t="s">
        <v>469</v>
      </c>
      <c r="G108" s="276"/>
      <c r="H108" s="276" t="s">
        <v>502</v>
      </c>
      <c r="I108" s="276" t="s">
        <v>465</v>
      </c>
      <c r="J108" s="276">
        <v>50</v>
      </c>
      <c r="K108" s="287"/>
    </row>
    <row r="109" spans="2:11" ht="15" customHeight="1">
      <c r="B109" s="296"/>
      <c r="C109" s="276" t="s">
        <v>490</v>
      </c>
      <c r="D109" s="276"/>
      <c r="E109" s="276"/>
      <c r="F109" s="295" t="s">
        <v>469</v>
      </c>
      <c r="G109" s="276"/>
      <c r="H109" s="276" t="s">
        <v>502</v>
      </c>
      <c r="I109" s="276" t="s">
        <v>465</v>
      </c>
      <c r="J109" s="276">
        <v>50</v>
      </c>
      <c r="K109" s="287"/>
    </row>
    <row r="110" spans="2:11" ht="15" customHeight="1">
      <c r="B110" s="296"/>
      <c r="C110" s="276" t="s">
        <v>488</v>
      </c>
      <c r="D110" s="276"/>
      <c r="E110" s="276"/>
      <c r="F110" s="295" t="s">
        <v>469</v>
      </c>
      <c r="G110" s="276"/>
      <c r="H110" s="276" t="s">
        <v>502</v>
      </c>
      <c r="I110" s="276" t="s">
        <v>465</v>
      </c>
      <c r="J110" s="276">
        <v>50</v>
      </c>
      <c r="K110" s="287"/>
    </row>
    <row r="111" spans="2:11" ht="15" customHeight="1">
      <c r="B111" s="296"/>
      <c r="C111" s="276" t="s">
        <v>51</v>
      </c>
      <c r="D111" s="276"/>
      <c r="E111" s="276"/>
      <c r="F111" s="295" t="s">
        <v>463</v>
      </c>
      <c r="G111" s="276"/>
      <c r="H111" s="276" t="s">
        <v>503</v>
      </c>
      <c r="I111" s="276" t="s">
        <v>465</v>
      </c>
      <c r="J111" s="276">
        <v>20</v>
      </c>
      <c r="K111" s="287"/>
    </row>
    <row r="112" spans="2:11" ht="15" customHeight="1">
      <c r="B112" s="296"/>
      <c r="C112" s="276" t="s">
        <v>504</v>
      </c>
      <c r="D112" s="276"/>
      <c r="E112" s="276"/>
      <c r="F112" s="295" t="s">
        <v>463</v>
      </c>
      <c r="G112" s="276"/>
      <c r="H112" s="276" t="s">
        <v>505</v>
      </c>
      <c r="I112" s="276" t="s">
        <v>465</v>
      </c>
      <c r="J112" s="276">
        <v>120</v>
      </c>
      <c r="K112" s="287"/>
    </row>
    <row r="113" spans="2:11" ht="15" customHeight="1">
      <c r="B113" s="296"/>
      <c r="C113" s="276" t="s">
        <v>36</v>
      </c>
      <c r="D113" s="276"/>
      <c r="E113" s="276"/>
      <c r="F113" s="295" t="s">
        <v>463</v>
      </c>
      <c r="G113" s="276"/>
      <c r="H113" s="276" t="s">
        <v>506</v>
      </c>
      <c r="I113" s="276" t="s">
        <v>497</v>
      </c>
      <c r="J113" s="276"/>
      <c r="K113" s="287"/>
    </row>
    <row r="114" spans="2:11" ht="15" customHeight="1">
      <c r="B114" s="296"/>
      <c r="C114" s="276" t="s">
        <v>46</v>
      </c>
      <c r="D114" s="276"/>
      <c r="E114" s="276"/>
      <c r="F114" s="295" t="s">
        <v>463</v>
      </c>
      <c r="G114" s="276"/>
      <c r="H114" s="276" t="s">
        <v>507</v>
      </c>
      <c r="I114" s="276" t="s">
        <v>497</v>
      </c>
      <c r="J114" s="276"/>
      <c r="K114" s="287"/>
    </row>
    <row r="115" spans="2:11" ht="15" customHeight="1">
      <c r="B115" s="296"/>
      <c r="C115" s="276" t="s">
        <v>55</v>
      </c>
      <c r="D115" s="276"/>
      <c r="E115" s="276"/>
      <c r="F115" s="295" t="s">
        <v>463</v>
      </c>
      <c r="G115" s="276"/>
      <c r="H115" s="276" t="s">
        <v>508</v>
      </c>
      <c r="I115" s="276" t="s">
        <v>509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87" t="s">
        <v>510</v>
      </c>
      <c r="D120" s="387"/>
      <c r="E120" s="387"/>
      <c r="F120" s="387"/>
      <c r="G120" s="387"/>
      <c r="H120" s="387"/>
      <c r="I120" s="387"/>
      <c r="J120" s="387"/>
      <c r="K120" s="312"/>
    </row>
    <row r="121" spans="2:11" ht="17.25" customHeight="1">
      <c r="B121" s="313"/>
      <c r="C121" s="288" t="s">
        <v>457</v>
      </c>
      <c r="D121" s="288"/>
      <c r="E121" s="288"/>
      <c r="F121" s="288" t="s">
        <v>458</v>
      </c>
      <c r="G121" s="289"/>
      <c r="H121" s="288" t="s">
        <v>120</v>
      </c>
      <c r="I121" s="288" t="s">
        <v>55</v>
      </c>
      <c r="J121" s="288" t="s">
        <v>459</v>
      </c>
      <c r="K121" s="314"/>
    </row>
    <row r="122" spans="2:11" ht="17.25" customHeight="1">
      <c r="B122" s="313"/>
      <c r="C122" s="290" t="s">
        <v>460</v>
      </c>
      <c r="D122" s="290"/>
      <c r="E122" s="290"/>
      <c r="F122" s="291" t="s">
        <v>461</v>
      </c>
      <c r="G122" s="292"/>
      <c r="H122" s="290"/>
      <c r="I122" s="290"/>
      <c r="J122" s="290" t="s">
        <v>462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466</v>
      </c>
      <c r="D124" s="293"/>
      <c r="E124" s="293"/>
      <c r="F124" s="295" t="s">
        <v>463</v>
      </c>
      <c r="G124" s="276"/>
      <c r="H124" s="276" t="s">
        <v>502</v>
      </c>
      <c r="I124" s="276" t="s">
        <v>465</v>
      </c>
      <c r="J124" s="276">
        <v>120</v>
      </c>
      <c r="K124" s="317"/>
    </row>
    <row r="125" spans="2:11" ht="15" customHeight="1">
      <c r="B125" s="315"/>
      <c r="C125" s="276" t="s">
        <v>511</v>
      </c>
      <c r="D125" s="276"/>
      <c r="E125" s="276"/>
      <c r="F125" s="295" t="s">
        <v>463</v>
      </c>
      <c r="G125" s="276"/>
      <c r="H125" s="276" t="s">
        <v>512</v>
      </c>
      <c r="I125" s="276" t="s">
        <v>465</v>
      </c>
      <c r="J125" s="276" t="s">
        <v>513</v>
      </c>
      <c r="K125" s="317"/>
    </row>
    <row r="126" spans="2:11" ht="15" customHeight="1">
      <c r="B126" s="315"/>
      <c r="C126" s="276" t="s">
        <v>412</v>
      </c>
      <c r="D126" s="276"/>
      <c r="E126" s="276"/>
      <c r="F126" s="295" t="s">
        <v>463</v>
      </c>
      <c r="G126" s="276"/>
      <c r="H126" s="276" t="s">
        <v>514</v>
      </c>
      <c r="I126" s="276" t="s">
        <v>465</v>
      </c>
      <c r="J126" s="276" t="s">
        <v>513</v>
      </c>
      <c r="K126" s="317"/>
    </row>
    <row r="127" spans="2:11" ht="15" customHeight="1">
      <c r="B127" s="315"/>
      <c r="C127" s="276" t="s">
        <v>474</v>
      </c>
      <c r="D127" s="276"/>
      <c r="E127" s="276"/>
      <c r="F127" s="295" t="s">
        <v>469</v>
      </c>
      <c r="G127" s="276"/>
      <c r="H127" s="276" t="s">
        <v>475</v>
      </c>
      <c r="I127" s="276" t="s">
        <v>465</v>
      </c>
      <c r="J127" s="276">
        <v>15</v>
      </c>
      <c r="K127" s="317"/>
    </row>
    <row r="128" spans="2:11" ht="15" customHeight="1">
      <c r="B128" s="315"/>
      <c r="C128" s="297" t="s">
        <v>476</v>
      </c>
      <c r="D128" s="297"/>
      <c r="E128" s="297"/>
      <c r="F128" s="298" t="s">
        <v>469</v>
      </c>
      <c r="G128" s="297"/>
      <c r="H128" s="297" t="s">
        <v>477</v>
      </c>
      <c r="I128" s="297" t="s">
        <v>465</v>
      </c>
      <c r="J128" s="297">
        <v>15</v>
      </c>
      <c r="K128" s="317"/>
    </row>
    <row r="129" spans="2:11" ht="15" customHeight="1">
      <c r="B129" s="315"/>
      <c r="C129" s="297" t="s">
        <v>478</v>
      </c>
      <c r="D129" s="297"/>
      <c r="E129" s="297"/>
      <c r="F129" s="298" t="s">
        <v>469</v>
      </c>
      <c r="G129" s="297"/>
      <c r="H129" s="297" t="s">
        <v>479</v>
      </c>
      <c r="I129" s="297" t="s">
        <v>465</v>
      </c>
      <c r="J129" s="297">
        <v>20</v>
      </c>
      <c r="K129" s="317"/>
    </row>
    <row r="130" spans="2:11" ht="15" customHeight="1">
      <c r="B130" s="315"/>
      <c r="C130" s="297" t="s">
        <v>480</v>
      </c>
      <c r="D130" s="297"/>
      <c r="E130" s="297"/>
      <c r="F130" s="298" t="s">
        <v>469</v>
      </c>
      <c r="G130" s="297"/>
      <c r="H130" s="297" t="s">
        <v>481</v>
      </c>
      <c r="I130" s="297" t="s">
        <v>465</v>
      </c>
      <c r="J130" s="297">
        <v>20</v>
      </c>
      <c r="K130" s="317"/>
    </row>
    <row r="131" spans="2:11" ht="15" customHeight="1">
      <c r="B131" s="315"/>
      <c r="C131" s="276" t="s">
        <v>468</v>
      </c>
      <c r="D131" s="276"/>
      <c r="E131" s="276"/>
      <c r="F131" s="295" t="s">
        <v>469</v>
      </c>
      <c r="G131" s="276"/>
      <c r="H131" s="276" t="s">
        <v>502</v>
      </c>
      <c r="I131" s="276" t="s">
        <v>465</v>
      </c>
      <c r="J131" s="276">
        <v>50</v>
      </c>
      <c r="K131" s="317"/>
    </row>
    <row r="132" spans="2:11" ht="15" customHeight="1">
      <c r="B132" s="315"/>
      <c r="C132" s="276" t="s">
        <v>482</v>
      </c>
      <c r="D132" s="276"/>
      <c r="E132" s="276"/>
      <c r="F132" s="295" t="s">
        <v>469</v>
      </c>
      <c r="G132" s="276"/>
      <c r="H132" s="276" t="s">
        <v>502</v>
      </c>
      <c r="I132" s="276" t="s">
        <v>465</v>
      </c>
      <c r="J132" s="276">
        <v>50</v>
      </c>
      <c r="K132" s="317"/>
    </row>
    <row r="133" spans="2:11" ht="15" customHeight="1">
      <c r="B133" s="315"/>
      <c r="C133" s="276" t="s">
        <v>488</v>
      </c>
      <c r="D133" s="276"/>
      <c r="E133" s="276"/>
      <c r="F133" s="295" t="s">
        <v>469</v>
      </c>
      <c r="G133" s="276"/>
      <c r="H133" s="276" t="s">
        <v>502</v>
      </c>
      <c r="I133" s="276" t="s">
        <v>465</v>
      </c>
      <c r="J133" s="276">
        <v>50</v>
      </c>
      <c r="K133" s="317"/>
    </row>
    <row r="134" spans="2:11" ht="15" customHeight="1">
      <c r="B134" s="315"/>
      <c r="C134" s="276" t="s">
        <v>490</v>
      </c>
      <c r="D134" s="276"/>
      <c r="E134" s="276"/>
      <c r="F134" s="295" t="s">
        <v>469</v>
      </c>
      <c r="G134" s="276"/>
      <c r="H134" s="276" t="s">
        <v>502</v>
      </c>
      <c r="I134" s="276" t="s">
        <v>465</v>
      </c>
      <c r="J134" s="276">
        <v>50</v>
      </c>
      <c r="K134" s="317"/>
    </row>
    <row r="135" spans="2:11" ht="15" customHeight="1">
      <c r="B135" s="315"/>
      <c r="C135" s="276" t="s">
        <v>125</v>
      </c>
      <c r="D135" s="276"/>
      <c r="E135" s="276"/>
      <c r="F135" s="295" t="s">
        <v>469</v>
      </c>
      <c r="G135" s="276"/>
      <c r="H135" s="276" t="s">
        <v>515</v>
      </c>
      <c r="I135" s="276" t="s">
        <v>465</v>
      </c>
      <c r="J135" s="276">
        <v>255</v>
      </c>
      <c r="K135" s="317"/>
    </row>
    <row r="136" spans="2:11" ht="15" customHeight="1">
      <c r="B136" s="315"/>
      <c r="C136" s="276" t="s">
        <v>492</v>
      </c>
      <c r="D136" s="276"/>
      <c r="E136" s="276"/>
      <c r="F136" s="295" t="s">
        <v>463</v>
      </c>
      <c r="G136" s="276"/>
      <c r="H136" s="276" t="s">
        <v>516</v>
      </c>
      <c r="I136" s="276" t="s">
        <v>494</v>
      </c>
      <c r="J136" s="276"/>
      <c r="K136" s="317"/>
    </row>
    <row r="137" spans="2:11" ht="15" customHeight="1">
      <c r="B137" s="315"/>
      <c r="C137" s="276" t="s">
        <v>495</v>
      </c>
      <c r="D137" s="276"/>
      <c r="E137" s="276"/>
      <c r="F137" s="295" t="s">
        <v>463</v>
      </c>
      <c r="G137" s="276"/>
      <c r="H137" s="276" t="s">
        <v>517</v>
      </c>
      <c r="I137" s="276" t="s">
        <v>497</v>
      </c>
      <c r="J137" s="276"/>
      <c r="K137" s="317"/>
    </row>
    <row r="138" spans="2:11" ht="15" customHeight="1">
      <c r="B138" s="315"/>
      <c r="C138" s="276" t="s">
        <v>498</v>
      </c>
      <c r="D138" s="276"/>
      <c r="E138" s="276"/>
      <c r="F138" s="295" t="s">
        <v>463</v>
      </c>
      <c r="G138" s="276"/>
      <c r="H138" s="276" t="s">
        <v>498</v>
      </c>
      <c r="I138" s="276" t="s">
        <v>497</v>
      </c>
      <c r="J138" s="276"/>
      <c r="K138" s="317"/>
    </row>
    <row r="139" spans="2:11" ht="15" customHeight="1">
      <c r="B139" s="315"/>
      <c r="C139" s="276" t="s">
        <v>36</v>
      </c>
      <c r="D139" s="276"/>
      <c r="E139" s="276"/>
      <c r="F139" s="295" t="s">
        <v>463</v>
      </c>
      <c r="G139" s="276"/>
      <c r="H139" s="276" t="s">
        <v>518</v>
      </c>
      <c r="I139" s="276" t="s">
        <v>497</v>
      </c>
      <c r="J139" s="276"/>
      <c r="K139" s="317"/>
    </row>
    <row r="140" spans="2:11" ht="15" customHeight="1">
      <c r="B140" s="315"/>
      <c r="C140" s="276" t="s">
        <v>519</v>
      </c>
      <c r="D140" s="276"/>
      <c r="E140" s="276"/>
      <c r="F140" s="295" t="s">
        <v>463</v>
      </c>
      <c r="G140" s="276"/>
      <c r="H140" s="276" t="s">
        <v>520</v>
      </c>
      <c r="I140" s="276" t="s">
        <v>497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2" t="s">
        <v>521</v>
      </c>
      <c r="D145" s="392"/>
      <c r="E145" s="392"/>
      <c r="F145" s="392"/>
      <c r="G145" s="392"/>
      <c r="H145" s="392"/>
      <c r="I145" s="392"/>
      <c r="J145" s="392"/>
      <c r="K145" s="287"/>
    </row>
    <row r="146" spans="2:11" ht="17.25" customHeight="1">
      <c r="B146" s="286"/>
      <c r="C146" s="288" t="s">
        <v>457</v>
      </c>
      <c r="D146" s="288"/>
      <c r="E146" s="288"/>
      <c r="F146" s="288" t="s">
        <v>458</v>
      </c>
      <c r="G146" s="289"/>
      <c r="H146" s="288" t="s">
        <v>120</v>
      </c>
      <c r="I146" s="288" t="s">
        <v>55</v>
      </c>
      <c r="J146" s="288" t="s">
        <v>459</v>
      </c>
      <c r="K146" s="287"/>
    </row>
    <row r="147" spans="2:11" ht="17.25" customHeight="1">
      <c r="B147" s="286"/>
      <c r="C147" s="290" t="s">
        <v>460</v>
      </c>
      <c r="D147" s="290"/>
      <c r="E147" s="290"/>
      <c r="F147" s="291" t="s">
        <v>461</v>
      </c>
      <c r="G147" s="292"/>
      <c r="H147" s="290"/>
      <c r="I147" s="290"/>
      <c r="J147" s="290" t="s">
        <v>462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466</v>
      </c>
      <c r="D149" s="276"/>
      <c r="E149" s="276"/>
      <c r="F149" s="322" t="s">
        <v>463</v>
      </c>
      <c r="G149" s="276"/>
      <c r="H149" s="321" t="s">
        <v>502</v>
      </c>
      <c r="I149" s="321" t="s">
        <v>465</v>
      </c>
      <c r="J149" s="321">
        <v>120</v>
      </c>
      <c r="K149" s="317"/>
    </row>
    <row r="150" spans="2:11" ht="15" customHeight="1">
      <c r="B150" s="296"/>
      <c r="C150" s="321" t="s">
        <v>511</v>
      </c>
      <c r="D150" s="276"/>
      <c r="E150" s="276"/>
      <c r="F150" s="322" t="s">
        <v>463</v>
      </c>
      <c r="G150" s="276"/>
      <c r="H150" s="321" t="s">
        <v>522</v>
      </c>
      <c r="I150" s="321" t="s">
        <v>465</v>
      </c>
      <c r="J150" s="321" t="s">
        <v>513</v>
      </c>
      <c r="K150" s="317"/>
    </row>
    <row r="151" spans="2:11" ht="15" customHeight="1">
      <c r="B151" s="296"/>
      <c r="C151" s="321" t="s">
        <v>412</v>
      </c>
      <c r="D151" s="276"/>
      <c r="E151" s="276"/>
      <c r="F151" s="322" t="s">
        <v>463</v>
      </c>
      <c r="G151" s="276"/>
      <c r="H151" s="321" t="s">
        <v>523</v>
      </c>
      <c r="I151" s="321" t="s">
        <v>465</v>
      </c>
      <c r="J151" s="321" t="s">
        <v>513</v>
      </c>
      <c r="K151" s="317"/>
    </row>
    <row r="152" spans="2:11" ht="15" customHeight="1">
      <c r="B152" s="296"/>
      <c r="C152" s="321" t="s">
        <v>468</v>
      </c>
      <c r="D152" s="276"/>
      <c r="E152" s="276"/>
      <c r="F152" s="322" t="s">
        <v>469</v>
      </c>
      <c r="G152" s="276"/>
      <c r="H152" s="321" t="s">
        <v>502</v>
      </c>
      <c r="I152" s="321" t="s">
        <v>465</v>
      </c>
      <c r="J152" s="321">
        <v>50</v>
      </c>
      <c r="K152" s="317"/>
    </row>
    <row r="153" spans="2:11" ht="15" customHeight="1">
      <c r="B153" s="296"/>
      <c r="C153" s="321" t="s">
        <v>471</v>
      </c>
      <c r="D153" s="276"/>
      <c r="E153" s="276"/>
      <c r="F153" s="322" t="s">
        <v>463</v>
      </c>
      <c r="G153" s="276"/>
      <c r="H153" s="321" t="s">
        <v>502</v>
      </c>
      <c r="I153" s="321" t="s">
        <v>473</v>
      </c>
      <c r="J153" s="321"/>
      <c r="K153" s="317"/>
    </row>
    <row r="154" spans="2:11" ht="15" customHeight="1">
      <c r="B154" s="296"/>
      <c r="C154" s="321" t="s">
        <v>482</v>
      </c>
      <c r="D154" s="276"/>
      <c r="E154" s="276"/>
      <c r="F154" s="322" t="s">
        <v>469</v>
      </c>
      <c r="G154" s="276"/>
      <c r="H154" s="321" t="s">
        <v>502</v>
      </c>
      <c r="I154" s="321" t="s">
        <v>465</v>
      </c>
      <c r="J154" s="321">
        <v>50</v>
      </c>
      <c r="K154" s="317"/>
    </row>
    <row r="155" spans="2:11" ht="15" customHeight="1">
      <c r="B155" s="296"/>
      <c r="C155" s="321" t="s">
        <v>490</v>
      </c>
      <c r="D155" s="276"/>
      <c r="E155" s="276"/>
      <c r="F155" s="322" t="s">
        <v>469</v>
      </c>
      <c r="G155" s="276"/>
      <c r="H155" s="321" t="s">
        <v>502</v>
      </c>
      <c r="I155" s="321" t="s">
        <v>465</v>
      </c>
      <c r="J155" s="321">
        <v>50</v>
      </c>
      <c r="K155" s="317"/>
    </row>
    <row r="156" spans="2:11" ht="15" customHeight="1">
      <c r="B156" s="296"/>
      <c r="C156" s="321" t="s">
        <v>488</v>
      </c>
      <c r="D156" s="276"/>
      <c r="E156" s="276"/>
      <c r="F156" s="322" t="s">
        <v>469</v>
      </c>
      <c r="G156" s="276"/>
      <c r="H156" s="321" t="s">
        <v>502</v>
      </c>
      <c r="I156" s="321" t="s">
        <v>465</v>
      </c>
      <c r="J156" s="321">
        <v>50</v>
      </c>
      <c r="K156" s="317"/>
    </row>
    <row r="157" spans="2:11" ht="15" customHeight="1">
      <c r="B157" s="296"/>
      <c r="C157" s="321" t="s">
        <v>105</v>
      </c>
      <c r="D157" s="276"/>
      <c r="E157" s="276"/>
      <c r="F157" s="322" t="s">
        <v>463</v>
      </c>
      <c r="G157" s="276"/>
      <c r="H157" s="321" t="s">
        <v>524</v>
      </c>
      <c r="I157" s="321" t="s">
        <v>465</v>
      </c>
      <c r="J157" s="321" t="s">
        <v>525</v>
      </c>
      <c r="K157" s="317"/>
    </row>
    <row r="158" spans="2:11" ht="15" customHeight="1">
      <c r="B158" s="296"/>
      <c r="C158" s="321" t="s">
        <v>526</v>
      </c>
      <c r="D158" s="276"/>
      <c r="E158" s="276"/>
      <c r="F158" s="322" t="s">
        <v>463</v>
      </c>
      <c r="G158" s="276"/>
      <c r="H158" s="321" t="s">
        <v>527</v>
      </c>
      <c r="I158" s="321" t="s">
        <v>497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87" t="s">
        <v>528</v>
      </c>
      <c r="D163" s="387"/>
      <c r="E163" s="387"/>
      <c r="F163" s="387"/>
      <c r="G163" s="387"/>
      <c r="H163" s="387"/>
      <c r="I163" s="387"/>
      <c r="J163" s="387"/>
      <c r="K163" s="268"/>
    </row>
    <row r="164" spans="2:11" ht="17.25" customHeight="1">
      <c r="B164" s="267"/>
      <c r="C164" s="288" t="s">
        <v>457</v>
      </c>
      <c r="D164" s="288"/>
      <c r="E164" s="288"/>
      <c r="F164" s="288" t="s">
        <v>458</v>
      </c>
      <c r="G164" s="325"/>
      <c r="H164" s="326" t="s">
        <v>120</v>
      </c>
      <c r="I164" s="326" t="s">
        <v>55</v>
      </c>
      <c r="J164" s="288" t="s">
        <v>459</v>
      </c>
      <c r="K164" s="268"/>
    </row>
    <row r="165" spans="2:11" ht="17.25" customHeight="1">
      <c r="B165" s="269"/>
      <c r="C165" s="290" t="s">
        <v>460</v>
      </c>
      <c r="D165" s="290"/>
      <c r="E165" s="290"/>
      <c r="F165" s="291" t="s">
        <v>461</v>
      </c>
      <c r="G165" s="327"/>
      <c r="H165" s="328"/>
      <c r="I165" s="328"/>
      <c r="J165" s="290" t="s">
        <v>462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466</v>
      </c>
      <c r="D167" s="276"/>
      <c r="E167" s="276"/>
      <c r="F167" s="295" t="s">
        <v>463</v>
      </c>
      <c r="G167" s="276"/>
      <c r="H167" s="276" t="s">
        <v>502</v>
      </c>
      <c r="I167" s="276" t="s">
        <v>465</v>
      </c>
      <c r="J167" s="276">
        <v>120</v>
      </c>
      <c r="K167" s="317"/>
    </row>
    <row r="168" spans="2:11" ht="15" customHeight="1">
      <c r="B168" s="296"/>
      <c r="C168" s="276" t="s">
        <v>511</v>
      </c>
      <c r="D168" s="276"/>
      <c r="E168" s="276"/>
      <c r="F168" s="295" t="s">
        <v>463</v>
      </c>
      <c r="G168" s="276"/>
      <c r="H168" s="276" t="s">
        <v>512</v>
      </c>
      <c r="I168" s="276" t="s">
        <v>465</v>
      </c>
      <c r="J168" s="276" t="s">
        <v>513</v>
      </c>
      <c r="K168" s="317"/>
    </row>
    <row r="169" spans="2:11" ht="15" customHeight="1">
      <c r="B169" s="296"/>
      <c r="C169" s="276" t="s">
        <v>412</v>
      </c>
      <c r="D169" s="276"/>
      <c r="E169" s="276"/>
      <c r="F169" s="295" t="s">
        <v>463</v>
      </c>
      <c r="G169" s="276"/>
      <c r="H169" s="276" t="s">
        <v>529</v>
      </c>
      <c r="I169" s="276" t="s">
        <v>465</v>
      </c>
      <c r="J169" s="276" t="s">
        <v>513</v>
      </c>
      <c r="K169" s="317"/>
    </row>
    <row r="170" spans="2:11" ht="15" customHeight="1">
      <c r="B170" s="296"/>
      <c r="C170" s="276" t="s">
        <v>468</v>
      </c>
      <c r="D170" s="276"/>
      <c r="E170" s="276"/>
      <c r="F170" s="295" t="s">
        <v>469</v>
      </c>
      <c r="G170" s="276"/>
      <c r="H170" s="276" t="s">
        <v>529</v>
      </c>
      <c r="I170" s="276" t="s">
        <v>465</v>
      </c>
      <c r="J170" s="276">
        <v>50</v>
      </c>
      <c r="K170" s="317"/>
    </row>
    <row r="171" spans="2:11" ht="15" customHeight="1">
      <c r="B171" s="296"/>
      <c r="C171" s="276" t="s">
        <v>471</v>
      </c>
      <c r="D171" s="276"/>
      <c r="E171" s="276"/>
      <c r="F171" s="295" t="s">
        <v>463</v>
      </c>
      <c r="G171" s="276"/>
      <c r="H171" s="276" t="s">
        <v>529</v>
      </c>
      <c r="I171" s="276" t="s">
        <v>473</v>
      </c>
      <c r="J171" s="276"/>
      <c r="K171" s="317"/>
    </row>
    <row r="172" spans="2:11" ht="15" customHeight="1">
      <c r="B172" s="296"/>
      <c r="C172" s="276" t="s">
        <v>482</v>
      </c>
      <c r="D172" s="276"/>
      <c r="E172" s="276"/>
      <c r="F172" s="295" t="s">
        <v>469</v>
      </c>
      <c r="G172" s="276"/>
      <c r="H172" s="276" t="s">
        <v>529</v>
      </c>
      <c r="I172" s="276" t="s">
        <v>465</v>
      </c>
      <c r="J172" s="276">
        <v>50</v>
      </c>
      <c r="K172" s="317"/>
    </row>
    <row r="173" spans="2:11" ht="15" customHeight="1">
      <c r="B173" s="296"/>
      <c r="C173" s="276" t="s">
        <v>490</v>
      </c>
      <c r="D173" s="276"/>
      <c r="E173" s="276"/>
      <c r="F173" s="295" t="s">
        <v>469</v>
      </c>
      <c r="G173" s="276"/>
      <c r="H173" s="276" t="s">
        <v>529</v>
      </c>
      <c r="I173" s="276" t="s">
        <v>465</v>
      </c>
      <c r="J173" s="276">
        <v>50</v>
      </c>
      <c r="K173" s="317"/>
    </row>
    <row r="174" spans="2:11" ht="15" customHeight="1">
      <c r="B174" s="296"/>
      <c r="C174" s="276" t="s">
        <v>488</v>
      </c>
      <c r="D174" s="276"/>
      <c r="E174" s="276"/>
      <c r="F174" s="295" t="s">
        <v>469</v>
      </c>
      <c r="G174" s="276"/>
      <c r="H174" s="276" t="s">
        <v>529</v>
      </c>
      <c r="I174" s="276" t="s">
        <v>465</v>
      </c>
      <c r="J174" s="276">
        <v>50</v>
      </c>
      <c r="K174" s="317"/>
    </row>
    <row r="175" spans="2:11" ht="15" customHeight="1">
      <c r="B175" s="296"/>
      <c r="C175" s="276" t="s">
        <v>119</v>
      </c>
      <c r="D175" s="276"/>
      <c r="E175" s="276"/>
      <c r="F175" s="295" t="s">
        <v>463</v>
      </c>
      <c r="G175" s="276"/>
      <c r="H175" s="276" t="s">
        <v>530</v>
      </c>
      <c r="I175" s="276" t="s">
        <v>531</v>
      </c>
      <c r="J175" s="276"/>
      <c r="K175" s="317"/>
    </row>
    <row r="176" spans="2:11" ht="15" customHeight="1">
      <c r="B176" s="296"/>
      <c r="C176" s="276" t="s">
        <v>55</v>
      </c>
      <c r="D176" s="276"/>
      <c r="E176" s="276"/>
      <c r="F176" s="295" t="s">
        <v>463</v>
      </c>
      <c r="G176" s="276"/>
      <c r="H176" s="276" t="s">
        <v>532</v>
      </c>
      <c r="I176" s="276" t="s">
        <v>533</v>
      </c>
      <c r="J176" s="276">
        <v>1</v>
      </c>
      <c r="K176" s="317"/>
    </row>
    <row r="177" spans="2:11" ht="15" customHeight="1">
      <c r="B177" s="296"/>
      <c r="C177" s="276" t="s">
        <v>51</v>
      </c>
      <c r="D177" s="276"/>
      <c r="E177" s="276"/>
      <c r="F177" s="295" t="s">
        <v>463</v>
      </c>
      <c r="G177" s="276"/>
      <c r="H177" s="276" t="s">
        <v>534</v>
      </c>
      <c r="I177" s="276" t="s">
        <v>465</v>
      </c>
      <c r="J177" s="276">
        <v>20</v>
      </c>
      <c r="K177" s="317"/>
    </row>
    <row r="178" spans="2:11" ht="15" customHeight="1">
      <c r="B178" s="296"/>
      <c r="C178" s="276" t="s">
        <v>120</v>
      </c>
      <c r="D178" s="276"/>
      <c r="E178" s="276"/>
      <c r="F178" s="295" t="s">
        <v>463</v>
      </c>
      <c r="G178" s="276"/>
      <c r="H178" s="276" t="s">
        <v>535</v>
      </c>
      <c r="I178" s="276" t="s">
        <v>465</v>
      </c>
      <c r="J178" s="276">
        <v>255</v>
      </c>
      <c r="K178" s="317"/>
    </row>
    <row r="179" spans="2:11" ht="15" customHeight="1">
      <c r="B179" s="296"/>
      <c r="C179" s="276" t="s">
        <v>121</v>
      </c>
      <c r="D179" s="276"/>
      <c r="E179" s="276"/>
      <c r="F179" s="295" t="s">
        <v>463</v>
      </c>
      <c r="G179" s="276"/>
      <c r="H179" s="276" t="s">
        <v>428</v>
      </c>
      <c r="I179" s="276" t="s">
        <v>465</v>
      </c>
      <c r="J179" s="276">
        <v>10</v>
      </c>
      <c r="K179" s="317"/>
    </row>
    <row r="180" spans="2:11" ht="15" customHeight="1">
      <c r="B180" s="296"/>
      <c r="C180" s="276" t="s">
        <v>122</v>
      </c>
      <c r="D180" s="276"/>
      <c r="E180" s="276"/>
      <c r="F180" s="295" t="s">
        <v>463</v>
      </c>
      <c r="G180" s="276"/>
      <c r="H180" s="276" t="s">
        <v>536</v>
      </c>
      <c r="I180" s="276" t="s">
        <v>497</v>
      </c>
      <c r="J180" s="276"/>
      <c r="K180" s="317"/>
    </row>
    <row r="181" spans="2:11" ht="15" customHeight="1">
      <c r="B181" s="296"/>
      <c r="C181" s="276" t="s">
        <v>537</v>
      </c>
      <c r="D181" s="276"/>
      <c r="E181" s="276"/>
      <c r="F181" s="295" t="s">
        <v>463</v>
      </c>
      <c r="G181" s="276"/>
      <c r="H181" s="276" t="s">
        <v>538</v>
      </c>
      <c r="I181" s="276" t="s">
        <v>497</v>
      </c>
      <c r="J181" s="276"/>
      <c r="K181" s="317"/>
    </row>
    <row r="182" spans="2:11" ht="15" customHeight="1">
      <c r="B182" s="296"/>
      <c r="C182" s="276" t="s">
        <v>526</v>
      </c>
      <c r="D182" s="276"/>
      <c r="E182" s="276"/>
      <c r="F182" s="295" t="s">
        <v>463</v>
      </c>
      <c r="G182" s="276"/>
      <c r="H182" s="276" t="s">
        <v>539</v>
      </c>
      <c r="I182" s="276" t="s">
        <v>497</v>
      </c>
      <c r="J182" s="276"/>
      <c r="K182" s="317"/>
    </row>
    <row r="183" spans="2:11" ht="15" customHeight="1">
      <c r="B183" s="296"/>
      <c r="C183" s="276" t="s">
        <v>124</v>
      </c>
      <c r="D183" s="276"/>
      <c r="E183" s="276"/>
      <c r="F183" s="295" t="s">
        <v>469</v>
      </c>
      <c r="G183" s="276"/>
      <c r="H183" s="276" t="s">
        <v>540</v>
      </c>
      <c r="I183" s="276" t="s">
        <v>465</v>
      </c>
      <c r="J183" s="276">
        <v>50</v>
      </c>
      <c r="K183" s="317"/>
    </row>
    <row r="184" spans="2:11" ht="15" customHeight="1">
      <c r="B184" s="296"/>
      <c r="C184" s="276" t="s">
        <v>541</v>
      </c>
      <c r="D184" s="276"/>
      <c r="E184" s="276"/>
      <c r="F184" s="295" t="s">
        <v>469</v>
      </c>
      <c r="G184" s="276"/>
      <c r="H184" s="276" t="s">
        <v>542</v>
      </c>
      <c r="I184" s="276" t="s">
        <v>543</v>
      </c>
      <c r="J184" s="276"/>
      <c r="K184" s="317"/>
    </row>
    <row r="185" spans="2:11" ht="15" customHeight="1">
      <c r="B185" s="296"/>
      <c r="C185" s="276" t="s">
        <v>544</v>
      </c>
      <c r="D185" s="276"/>
      <c r="E185" s="276"/>
      <c r="F185" s="295" t="s">
        <v>469</v>
      </c>
      <c r="G185" s="276"/>
      <c r="H185" s="276" t="s">
        <v>545</v>
      </c>
      <c r="I185" s="276" t="s">
        <v>543</v>
      </c>
      <c r="J185" s="276"/>
      <c r="K185" s="317"/>
    </row>
    <row r="186" spans="2:11" ht="15" customHeight="1">
      <c r="B186" s="296"/>
      <c r="C186" s="276" t="s">
        <v>546</v>
      </c>
      <c r="D186" s="276"/>
      <c r="E186" s="276"/>
      <c r="F186" s="295" t="s">
        <v>469</v>
      </c>
      <c r="G186" s="276"/>
      <c r="H186" s="276" t="s">
        <v>547</v>
      </c>
      <c r="I186" s="276" t="s">
        <v>543</v>
      </c>
      <c r="J186" s="276"/>
      <c r="K186" s="317"/>
    </row>
    <row r="187" spans="2:11" ht="15" customHeight="1">
      <c r="B187" s="296"/>
      <c r="C187" s="329" t="s">
        <v>548</v>
      </c>
      <c r="D187" s="276"/>
      <c r="E187" s="276"/>
      <c r="F187" s="295" t="s">
        <v>469</v>
      </c>
      <c r="G187" s="276"/>
      <c r="H187" s="276" t="s">
        <v>549</v>
      </c>
      <c r="I187" s="276" t="s">
        <v>550</v>
      </c>
      <c r="J187" s="330" t="s">
        <v>551</v>
      </c>
      <c r="K187" s="317"/>
    </row>
    <row r="188" spans="2:11" ht="15" customHeight="1">
      <c r="B188" s="296"/>
      <c r="C188" s="281" t="s">
        <v>40</v>
      </c>
      <c r="D188" s="276"/>
      <c r="E188" s="276"/>
      <c r="F188" s="295" t="s">
        <v>463</v>
      </c>
      <c r="G188" s="276"/>
      <c r="H188" s="272" t="s">
        <v>552</v>
      </c>
      <c r="I188" s="276" t="s">
        <v>553</v>
      </c>
      <c r="J188" s="276"/>
      <c r="K188" s="317"/>
    </row>
    <row r="189" spans="2:11" ht="15" customHeight="1">
      <c r="B189" s="296"/>
      <c r="C189" s="281" t="s">
        <v>554</v>
      </c>
      <c r="D189" s="276"/>
      <c r="E189" s="276"/>
      <c r="F189" s="295" t="s">
        <v>463</v>
      </c>
      <c r="G189" s="276"/>
      <c r="H189" s="276" t="s">
        <v>555</v>
      </c>
      <c r="I189" s="276" t="s">
        <v>497</v>
      </c>
      <c r="J189" s="276"/>
      <c r="K189" s="317"/>
    </row>
    <row r="190" spans="2:11" ht="15" customHeight="1">
      <c r="B190" s="296"/>
      <c r="C190" s="281" t="s">
        <v>556</v>
      </c>
      <c r="D190" s="276"/>
      <c r="E190" s="276"/>
      <c r="F190" s="295" t="s">
        <v>463</v>
      </c>
      <c r="G190" s="276"/>
      <c r="H190" s="276" t="s">
        <v>557</v>
      </c>
      <c r="I190" s="276" t="s">
        <v>497</v>
      </c>
      <c r="J190" s="276"/>
      <c r="K190" s="317"/>
    </row>
    <row r="191" spans="2:11" ht="15" customHeight="1">
      <c r="B191" s="296"/>
      <c r="C191" s="281" t="s">
        <v>558</v>
      </c>
      <c r="D191" s="276"/>
      <c r="E191" s="276"/>
      <c r="F191" s="295" t="s">
        <v>469</v>
      </c>
      <c r="G191" s="276"/>
      <c r="H191" s="276" t="s">
        <v>559</v>
      </c>
      <c r="I191" s="276" t="s">
        <v>497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1">
      <c r="B197" s="267"/>
      <c r="C197" s="387" t="s">
        <v>560</v>
      </c>
      <c r="D197" s="387"/>
      <c r="E197" s="387"/>
      <c r="F197" s="387"/>
      <c r="G197" s="387"/>
      <c r="H197" s="387"/>
      <c r="I197" s="387"/>
      <c r="J197" s="387"/>
      <c r="K197" s="268"/>
    </row>
    <row r="198" spans="2:11" ht="25.5" customHeight="1">
      <c r="B198" s="267"/>
      <c r="C198" s="332" t="s">
        <v>561</v>
      </c>
      <c r="D198" s="332"/>
      <c r="E198" s="332"/>
      <c r="F198" s="332" t="s">
        <v>562</v>
      </c>
      <c r="G198" s="333"/>
      <c r="H198" s="393" t="s">
        <v>563</v>
      </c>
      <c r="I198" s="393"/>
      <c r="J198" s="393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553</v>
      </c>
      <c r="D200" s="276"/>
      <c r="E200" s="276"/>
      <c r="F200" s="295" t="s">
        <v>41</v>
      </c>
      <c r="G200" s="276"/>
      <c r="H200" s="389" t="s">
        <v>564</v>
      </c>
      <c r="I200" s="389"/>
      <c r="J200" s="389"/>
      <c r="K200" s="317"/>
    </row>
    <row r="201" spans="2:11" ht="15" customHeight="1">
      <c r="B201" s="296"/>
      <c r="C201" s="302"/>
      <c r="D201" s="276"/>
      <c r="E201" s="276"/>
      <c r="F201" s="295" t="s">
        <v>42</v>
      </c>
      <c r="G201" s="276"/>
      <c r="H201" s="389" t="s">
        <v>565</v>
      </c>
      <c r="I201" s="389"/>
      <c r="J201" s="389"/>
      <c r="K201" s="317"/>
    </row>
    <row r="202" spans="2:11" ht="15" customHeight="1">
      <c r="B202" s="296"/>
      <c r="C202" s="302"/>
      <c r="D202" s="276"/>
      <c r="E202" s="276"/>
      <c r="F202" s="295" t="s">
        <v>45</v>
      </c>
      <c r="G202" s="276"/>
      <c r="H202" s="389" t="s">
        <v>566</v>
      </c>
      <c r="I202" s="389"/>
      <c r="J202" s="389"/>
      <c r="K202" s="317"/>
    </row>
    <row r="203" spans="2:11" ht="15" customHeight="1">
      <c r="B203" s="296"/>
      <c r="C203" s="276"/>
      <c r="D203" s="276"/>
      <c r="E203" s="276"/>
      <c r="F203" s="295" t="s">
        <v>43</v>
      </c>
      <c r="G203" s="276"/>
      <c r="H203" s="389" t="s">
        <v>567</v>
      </c>
      <c r="I203" s="389"/>
      <c r="J203" s="389"/>
      <c r="K203" s="317"/>
    </row>
    <row r="204" spans="2:11" ht="15" customHeight="1">
      <c r="B204" s="296"/>
      <c r="C204" s="276"/>
      <c r="D204" s="276"/>
      <c r="E204" s="276"/>
      <c r="F204" s="295" t="s">
        <v>44</v>
      </c>
      <c r="G204" s="276"/>
      <c r="H204" s="389" t="s">
        <v>568</v>
      </c>
      <c r="I204" s="389"/>
      <c r="J204" s="389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509</v>
      </c>
      <c r="D206" s="276"/>
      <c r="E206" s="276"/>
      <c r="F206" s="295" t="s">
        <v>77</v>
      </c>
      <c r="G206" s="276"/>
      <c r="H206" s="389" t="s">
        <v>569</v>
      </c>
      <c r="I206" s="389"/>
      <c r="J206" s="389"/>
      <c r="K206" s="317"/>
    </row>
    <row r="207" spans="2:11" ht="15" customHeight="1">
      <c r="B207" s="296"/>
      <c r="C207" s="302"/>
      <c r="D207" s="276"/>
      <c r="E207" s="276"/>
      <c r="F207" s="295" t="s">
        <v>406</v>
      </c>
      <c r="G207" s="276"/>
      <c r="H207" s="389" t="s">
        <v>407</v>
      </c>
      <c r="I207" s="389"/>
      <c r="J207" s="389"/>
      <c r="K207" s="317"/>
    </row>
    <row r="208" spans="2:11" ht="15" customHeight="1">
      <c r="B208" s="296"/>
      <c r="C208" s="276"/>
      <c r="D208" s="276"/>
      <c r="E208" s="276"/>
      <c r="F208" s="295" t="s">
        <v>404</v>
      </c>
      <c r="G208" s="276"/>
      <c r="H208" s="389" t="s">
        <v>570</v>
      </c>
      <c r="I208" s="389"/>
      <c r="J208" s="389"/>
      <c r="K208" s="317"/>
    </row>
    <row r="209" spans="2:11" ht="15" customHeight="1">
      <c r="B209" s="334"/>
      <c r="C209" s="302"/>
      <c r="D209" s="302"/>
      <c r="E209" s="302"/>
      <c r="F209" s="295" t="s">
        <v>408</v>
      </c>
      <c r="G209" s="281"/>
      <c r="H209" s="388" t="s">
        <v>409</v>
      </c>
      <c r="I209" s="388"/>
      <c r="J209" s="388"/>
      <c r="K209" s="335"/>
    </row>
    <row r="210" spans="2:11" ht="15" customHeight="1">
      <c r="B210" s="334"/>
      <c r="C210" s="302"/>
      <c r="D210" s="302"/>
      <c r="E210" s="302"/>
      <c r="F210" s="295" t="s">
        <v>410</v>
      </c>
      <c r="G210" s="281"/>
      <c r="H210" s="388" t="s">
        <v>571</v>
      </c>
      <c r="I210" s="388"/>
      <c r="J210" s="388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533</v>
      </c>
      <c r="D212" s="302"/>
      <c r="E212" s="302"/>
      <c r="F212" s="295">
        <v>1</v>
      </c>
      <c r="G212" s="281"/>
      <c r="H212" s="388" t="s">
        <v>572</v>
      </c>
      <c r="I212" s="388"/>
      <c r="J212" s="388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88" t="s">
        <v>573</v>
      </c>
      <c r="I213" s="388"/>
      <c r="J213" s="388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88" t="s">
        <v>574</v>
      </c>
      <c r="I214" s="388"/>
      <c r="J214" s="388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88" t="s">
        <v>575</v>
      </c>
      <c r="I215" s="388"/>
      <c r="J215" s="388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algorithmName="SHA-512" hashValue="L+Zb1WXWyH1nkMictTrXeHbNmgDFfCaBwQKCxUGM13FaCzI/9TU1w1339jR1eRRIswY3oTw/GXlyJd0rocWOLw==" saltValue="UJNUcB3xmHKP4eKMVh+2qg==" spinCount="100000" sheet="1" objects="1" scenarios="1" formatCells="0" formatColumns="0" formatRows="0" sort="0" autoFilter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Stavební úpravy rampy</vt:lpstr>
      <vt:lpstr>VRN - Vedlejší rozpočtové...</vt:lpstr>
      <vt:lpstr>Pokyny pro vyplnění</vt:lpstr>
      <vt:lpstr>'01 - Stavební úpravy rampy'!Názvy_tisku</vt:lpstr>
      <vt:lpstr>'Rekapitulace stavby'!Názvy_tisku</vt:lpstr>
      <vt:lpstr>'VRN - Vedlejší rozpočtové...'!Názvy_tisku</vt:lpstr>
      <vt:lpstr>'01 - Stavební úpravy rampy'!Oblast_tisku</vt:lpstr>
      <vt:lpstr>'Pokyny pro vyplnění'!Oblast_tisku</vt:lpstr>
      <vt:lpstr>'Rekapitulace stavby'!Oblast_tisku</vt:lpstr>
      <vt:lpstr>'VRN - Vedlejší rozpočtové...'!Oblast_tisku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Petr-PC\Petr</dc:creator>
  <cp:lastModifiedBy>Malcová Hana, Ing.</cp:lastModifiedBy>
  <dcterms:created xsi:type="dcterms:W3CDTF">2017-12-11T11:34:36Z</dcterms:created>
  <dcterms:modified xsi:type="dcterms:W3CDTF">2017-12-11T11:40:05Z</dcterms:modified>
</cp:coreProperties>
</file>