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00" activeTab="0"/>
  </bookViews>
  <sheets>
    <sheet name="Rekapitulace" sheetId="1" r:id="rId1"/>
    <sheet name="Slepý výkaz výměr" sheetId="2" r:id="rId2"/>
  </sheets>
  <definedNames>
    <definedName name="_xlnm.Print_Area" localSheetId="0">'Rekapitulace'!$A$1:$D$37</definedName>
    <definedName name="_xlnm.Print_Area" localSheetId="1">'Slepý výkaz výměr'!$A$1:$H$128</definedName>
  </definedNames>
  <calcPr fullCalcOnLoad="1"/>
</workbook>
</file>

<file path=xl/sharedStrings.xml><?xml version="1.0" encoding="utf-8"?>
<sst xmlns="http://schemas.openxmlformats.org/spreadsheetml/2006/main" count="275" uniqueCount="166">
  <si>
    <t>Vypracoval: Ing. Petr Fůsek</t>
  </si>
  <si>
    <t>Název</t>
  </si>
  <si>
    <t>Hodnota A</t>
  </si>
  <si>
    <t>Hodnota B</t>
  </si>
  <si>
    <t>Základní náklady</t>
  </si>
  <si>
    <t>Doprava 3,60%, Přesun 1,00%</t>
  </si>
  <si>
    <t>Montáž - materiál</t>
  </si>
  <si>
    <t>Montáž - práce</t>
  </si>
  <si>
    <t>Mezisoučet 1</t>
  </si>
  <si>
    <t>PPV 6,00% z montáže: materiál + práce</t>
  </si>
  <si>
    <t>Nátěry</t>
  </si>
  <si>
    <t>Zemní práce</t>
  </si>
  <si>
    <t>PPV 0,00% z nátěrů a zemních prací</t>
  </si>
  <si>
    <t>Mezisoučet 2</t>
  </si>
  <si>
    <t>Dodav. dokumentace 0,00% z mezisoučtu 2</t>
  </si>
  <si>
    <t>Rizika a pojištění 0,00% z mezisoučtu 2</t>
  </si>
  <si>
    <t>Opravy v záruce 0,00% z mezisoučtu 1</t>
  </si>
  <si>
    <t>Základní náklady celkem</t>
  </si>
  <si>
    <t>Vedlejší náklady</t>
  </si>
  <si>
    <t>GZS 0,00% z pravé strany mezisoučtu 2</t>
  </si>
  <si>
    <t>Provozní vlivy 0,00% z pravé strany mezisoučtu 2</t>
  </si>
  <si>
    <t>Vedlejší náklady celkem</t>
  </si>
  <si>
    <t>Kompletační činnost</t>
  </si>
  <si>
    <t>Náklady celkem</t>
  </si>
  <si>
    <t>Základ a hodnota DPH 21%</t>
  </si>
  <si>
    <t>Základ a hodnota DPH 15%</t>
  </si>
  <si>
    <t>Náklady celkem s DPH</t>
  </si>
  <si>
    <t>Roční nárůst cen 0,00%</t>
  </si>
  <si>
    <t>Součty odstavců</t>
  </si>
  <si>
    <t>Materiál</t>
  </si>
  <si>
    <t>Montáž</t>
  </si>
  <si>
    <t>Elektromontáže</t>
  </si>
  <si>
    <t>Zakázka: STAVEBNÍ ÚPRAVY KUCHYNĚ A VYBUDOVÁNÍ SOCIÁLNÍHO  ZAŘÍZENÍ V OBJEKTU "F" VĚZNICE ORÁČOV</t>
  </si>
  <si>
    <t xml:space="preserve">Investor: Vězeňská služba České republiky,Věznice Oráčov 159, 270 32 Oráčov   </t>
  </si>
  <si>
    <t>Mj</t>
  </si>
  <si>
    <t>Počet</t>
  </si>
  <si>
    <t>Materiál celkem</t>
  </si>
  <si>
    <t>Montáž celkem</t>
  </si>
  <si>
    <t>Cena celkem</t>
  </si>
  <si>
    <t>KABEL SILOVÝ, IZOLACE PVC, KABEL SDĚLOVACÍ</t>
  </si>
  <si>
    <t>CYKY-O 2x1.5, pod omítkou</t>
  </si>
  <si>
    <t>m</t>
  </si>
  <si>
    <t>CYKY-O 3x1.5, pod omítkou</t>
  </si>
  <si>
    <t>CYKY-O 5x1.5, pod omítkou</t>
  </si>
  <si>
    <t>CYKY-J 3x1.5, pod omítkou</t>
  </si>
  <si>
    <t>CYKY-J 3x2.5, pod omítkou</t>
  </si>
  <si>
    <t>CYKY-J 5x2.5, pod omítkou</t>
  </si>
  <si>
    <t>CYKY-J 5x4, pod omítkou</t>
  </si>
  <si>
    <t>CYKY-J 5x6, pod omítkou</t>
  </si>
  <si>
    <t>CYKY-J 5x16, pod omítkou</t>
  </si>
  <si>
    <t>Přívodní kabel 1-CYKY-J 3x95+70 SM/RM</t>
  </si>
  <si>
    <t>SPÍNAČE, PŘEPÍNAČE, ZAPUŠTĚNÉ – TANGO, barva slonová kost</t>
  </si>
  <si>
    <t>Spínač jednopólový, řazení 1, 3559-A01345</t>
  </si>
  <si>
    <t>ks</t>
  </si>
  <si>
    <t>Přepínač střídavý, řazení 6, 3559-A06345</t>
  </si>
  <si>
    <t>Přepínač křížový, řazení 7, 3559-A07345</t>
  </si>
  <si>
    <t>Ovládač žaluziový, kolébkový,  řazení 1/0+1/0,  3559-A88345</t>
  </si>
  <si>
    <t>Kryt jednoduchý, 3558A-A651 C</t>
  </si>
  <si>
    <t>Kryt spínače žaluziového kolébkového dělený, 3558A-A662 C</t>
  </si>
  <si>
    <t>Přepínač střídavý IP 44, 3558A-06940 C</t>
  </si>
  <si>
    <t>ZÁSUVKY NN ZAPUŠTĚNÉ, ZÁSUVKY SDĚLOVACÍ – TANGO, barva sl. kost</t>
  </si>
  <si>
    <t>Zásuvka dvojnásobná, 5513A-C02357 C, koncová</t>
  </si>
  <si>
    <t>Zásuvka dvojnásobná, 5513A-C02357 C, průběžná</t>
  </si>
  <si>
    <t>RÁMEČKY PRO PŘÍSTROJE – TANGO, barva sl. kost</t>
  </si>
  <si>
    <t>Rámeček jednonásobný, 3901A-B10 C</t>
  </si>
  <si>
    <t xml:space="preserve">ZÁSUVKY NN, NÁSTĚNNÉ – PRAKTIK IP 44 </t>
  </si>
  <si>
    <t>Zásuvka jednonásobná IP 44, 5518-2969 B</t>
  </si>
  <si>
    <t>Zásuvka průmyslová třífázová, IP 44, 16 A, 416RS6</t>
  </si>
  <si>
    <t>SPÍNAČE OSTATNÍ</t>
  </si>
  <si>
    <t>Central stop např. GEWISS tlačítko GW 42-201 12x12x 5cm červené se sklem</t>
  </si>
  <si>
    <t>KRABICE, TRUBKY, PŘÍCHYTKY</t>
  </si>
  <si>
    <t>KU 68-1901 krabice univerzální</t>
  </si>
  <si>
    <t>KU 68-1902 krabice odbočná</t>
  </si>
  <si>
    <t>KPR 68 krabice univerzální (hluboká)</t>
  </si>
  <si>
    <t>2329 trubka ohebná – LPFLEX, pod omítku</t>
  </si>
  <si>
    <t>2329/LPE-1 trubka ohebná LPE, do betonu</t>
  </si>
  <si>
    <t>Wago svorka, 5x1-2,5mm2, 273-105</t>
  </si>
  <si>
    <t>UKONČENÍ KABELŮ A VODIČŮ</t>
  </si>
  <si>
    <t>3x1,5 až 4 mm2</t>
  </si>
  <si>
    <t>5x1,5 až 4 mm2</t>
  </si>
  <si>
    <t>5x6 mm2</t>
  </si>
  <si>
    <t>5x16 mm2</t>
  </si>
  <si>
    <t>3x95+50 mm2</t>
  </si>
  <si>
    <t>VZDUCHOTECHNIKA</t>
  </si>
  <si>
    <t>Ventilátor - zapojení</t>
  </si>
  <si>
    <t>SVÍTIDLA</t>
  </si>
  <si>
    <t>A - BEGHELLI SPA 3621PR BS100 RE 258  2 x 58W, T PRŮMYSLOVÉ ZÁŘIVKOVÉ SVÍTIDLO 2x58W, IP66, S CERTIFIKÁTEM DO POTRAVINÁŘSKÉHO PRŮMYSLU</t>
  </si>
  <si>
    <t>B - PHILIPS  SM120V W20L120 1xLED27S/840 PSD VAR-PC, LED SVÍTIDLO 120x20, 2700 lm/840, 23W</t>
  </si>
  <si>
    <t>C - LED SVÍTIDLO PŘISAZENÉ prum. 310mm, 1170 lm, 16W (např. BEGHELLI A24-10074E)</t>
  </si>
  <si>
    <t>AN - BEGHELLI SPA 3621PR BS100 RE 258  2 x 58W, T PRŮMYSLOVÉ ZÁŘIVKOVÉ SVÍTIDLO 2x58W, IP66, S CERTIFIKÁTEM DO POTRAVINÁŘSKÉHO PRŮMYSLU S NOUZOVÝM MODULEM S BATERIÍ, AUTONOMNOST 1HOD</t>
  </si>
  <si>
    <t>BN - PHILIPS  SM120V W20L120 1xLED27S/840 PSD VAR-PC, LED SVÍTIDLO 120x20, 2700 lm/840, 23W, S NOUZOVÝM MODULEM S BATERIÍ, AUTONOMNOST 1HOD</t>
  </si>
  <si>
    <t>ROZVÁDĚČE</t>
  </si>
  <si>
    <t>Rozváděč RM2</t>
  </si>
  <si>
    <t>CSIL129328 Konstrukce instalační 3-28</t>
  </si>
  <si>
    <t>IL008328-F Rám+dveře 3U-28</t>
  </si>
  <si>
    <t>LTN-6B-1 Jistič</t>
  </si>
  <si>
    <t>LTN-16B-1 Jistič</t>
  </si>
  <si>
    <t>LTN-16B-3 Jistič</t>
  </si>
  <si>
    <t>LTN-20B-3 Jistič</t>
  </si>
  <si>
    <t>LTN-32B-3 Jistič</t>
  </si>
  <si>
    <t>LTN-40B-3 Jistič</t>
  </si>
  <si>
    <t>LTN-63B-3 Jistič</t>
  </si>
  <si>
    <t>LFN-40-4-030AC</t>
  </si>
  <si>
    <t>OLI-16B-1N-030AC</t>
  </si>
  <si>
    <t>Kombinovaný svodič typ 1 a 2, typ FLP-B+C MAXI/3, SALTEK</t>
  </si>
  <si>
    <t>Odpínač válcových pojistek OPVP22-3</t>
  </si>
  <si>
    <t>Pojistková vložka PV22 125A gG</t>
  </si>
  <si>
    <t>Instalační stykač RSI-20-10-A230</t>
  </si>
  <si>
    <t>Instalační stykač RSI-25-31-A230</t>
  </si>
  <si>
    <t>Instalační stykač RSI-40-31-A230</t>
  </si>
  <si>
    <t>Instalační stykač RSI-63-31-A230</t>
  </si>
  <si>
    <t>Instalační stykač RSI-25-04-A230</t>
  </si>
  <si>
    <t>Instalační relé RPI-08-002-X230-SC</t>
  </si>
  <si>
    <t>Výk. vypínač 3-pól., velikost x250, In=250 A BD250N-V001</t>
  </si>
  <si>
    <t>MĚŘICÍ TRANSFORMÁTORY PROUDU 200/5</t>
  </si>
  <si>
    <t>HLÍDAČ PROUDOVÉHO MAXIMA (např. HJ 113)</t>
  </si>
  <si>
    <t>ZDROJ NAPĚTÍ 230V/24V DC, 60W (např. PS-DIN 60-24).</t>
  </si>
  <si>
    <t>Podružný materiál a instalační vybavení rozváděče (fázové sběrnice, sběrnice PE a N,  držáky sběrnic, rošty, držáky roštů,  DIN lišty, příchytky, připojovací a spojovací  materiál apod.)</t>
  </si>
  <si>
    <t>Univerzální řadová svorka OTL 50/1, DIN, 1,5-50mm2 (160 A)</t>
  </si>
  <si>
    <t>Univerzální řadová svorka OTL 95/1, DIN, 6-95mm2 (245 A)</t>
  </si>
  <si>
    <t>Řadová svornice RSA 4 A, DIN, 0,5-6mm2 (32 A)</t>
  </si>
  <si>
    <t>Podružný materiál</t>
  </si>
  <si>
    <t>Úprava rozváděče RM1</t>
  </si>
  <si>
    <t>jistič BD 250N-MTV9 In=250A, JR=200A</t>
  </si>
  <si>
    <t>Rozváděč RO2 – úprava rozváděče</t>
  </si>
  <si>
    <t>LTN-10B-1 Jistič</t>
  </si>
  <si>
    <t>UZEMNĚNÍ A POSPOJOVÁNÍ</t>
  </si>
  <si>
    <t>Pospojování vodičem CYA 4 žl/z (H07V-K)</t>
  </si>
  <si>
    <t>Pospojování vodičem CYA 6 žl/z (H07V-K)</t>
  </si>
  <si>
    <t>Pospojování vodičem CYA 16 žl/z (H07V-K)</t>
  </si>
  <si>
    <t>Pospojování vodičem CYA 25 žl/z (H07V-K)</t>
  </si>
  <si>
    <t>Ekvipotencionální svorkovnice HOP, včetně vodičů, svorek a instalace</t>
  </si>
  <si>
    <t>Ekvipotencionální svorkovnice EQ 01</t>
  </si>
  <si>
    <t>STAVEBNÍ  A ZEMNÍ PRÁCE</t>
  </si>
  <si>
    <t>Příprava kapes pro krabice</t>
  </si>
  <si>
    <t>Příprava kapes pro skříně 0,5m2, hl. 30 cm</t>
  </si>
  <si>
    <t>Vysekání rýh pro vodiče v omítce stěn šíře 30mm, hl. 50mm</t>
  </si>
  <si>
    <t>Vysekání rýh pro vodiče v omítce stěn šíře 50mm, hl. 50mm</t>
  </si>
  <si>
    <t>Vysekání rýh pro vodiče v omítce stěn šíře 70mm, hl. 50mm</t>
  </si>
  <si>
    <t>Vysekání rýh pro vodiče v omítce stěn šíře 100mm, hl. 50mm</t>
  </si>
  <si>
    <t>Vysekání rýh pro vodiče v omítce stěn šíře 150mm, hl. 50mm</t>
  </si>
  <si>
    <t>Vyplnění a zaomítnutí rýh ve stěnách šíře 30mm, hl. 50mm</t>
  </si>
  <si>
    <t>Vyplnění a zaomítnutí rýh ve stěnách šíře 50mm, hl. 50mm</t>
  </si>
  <si>
    <t>Vyplnění a zaomítnutí rýh ve stěnách šíře 70mm, hl. 50mm</t>
  </si>
  <si>
    <t>Vyplnění a zaomítnutí rýh ve stěnách šíře 100mm, hl. 50mm</t>
  </si>
  <si>
    <t>Vyplnění a zaomítnutí rýh ve stěnách šíře 150mm, hl. 50mm</t>
  </si>
  <si>
    <t>Odvoz suti do 1 km</t>
  </si>
  <si>
    <t>t</t>
  </si>
  <si>
    <t>Příplatek za každý další 1 km odvozu suti (odvoz 20km)</t>
  </si>
  <si>
    <t>Lešení lehké pomocné výška podlah 1,2m</t>
  </si>
  <si>
    <t>m2</t>
  </si>
  <si>
    <t>Zabezpečení pracoviště</t>
  </si>
  <si>
    <t>hod</t>
  </si>
  <si>
    <t>Montáž nespecifikovatelné položky</t>
  </si>
  <si>
    <t>Protipožární ucpávky kabelových tras</t>
  </si>
  <si>
    <t>OSTATNÍ PROFESE</t>
  </si>
  <si>
    <t>Spolupráce s ostatními profesemi</t>
  </si>
  <si>
    <t>Revizní technik</t>
  </si>
  <si>
    <t>Spolupráce s revizním technikem</t>
  </si>
  <si>
    <t>Podružný materiál (+3% ceny materiálu)</t>
  </si>
  <si>
    <t>Elektromontáže - celkem</t>
  </si>
  <si>
    <t>Dodávka rozváděče RM2</t>
  </si>
  <si>
    <t>Pozn.</t>
  </si>
  <si>
    <t>úprava rozváděče RM1 (započteno odděleně)</t>
  </si>
  <si>
    <t>kpl</t>
  </si>
  <si>
    <t>SLEPÝ VÝKAZ VÝMĚR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</si>
</sst>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"/>
    <numFmt numFmtId="165" formatCode="#,##0.00\ &quot;Kč&quot;"/>
  </numFmts>
  <fonts count="49">
    <font>
      <sz val="11"/>
      <color indexed="8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9"/>
      <color indexed="8"/>
      <name val="Tahoma"/>
      <family val="2"/>
    </font>
    <font>
      <b/>
      <sz val="11"/>
      <color indexed="8"/>
      <name val="Tahoma"/>
      <family val="2"/>
    </font>
    <font>
      <b/>
      <sz val="15"/>
      <name val="Arial"/>
      <family val="2"/>
    </font>
    <font>
      <i/>
      <sz val="9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i/>
      <sz val="8"/>
      <color indexed="8"/>
      <name val="Tahoma"/>
      <family val="2"/>
    </font>
    <font>
      <i/>
      <sz val="11"/>
      <color indexed="8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8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8"/>
      <color rgb="FFFF0000"/>
      <name val="Arial C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49" fontId="5" fillId="33" borderId="10" xfId="0" applyNumberFormat="1" applyFont="1" applyFill="1" applyBorder="1" applyAlignment="1">
      <alignment horizontal="left"/>
    </xf>
    <xf numFmtId="4" fontId="5" fillId="33" borderId="10" xfId="0" applyNumberFormat="1" applyFont="1" applyFill="1" applyBorder="1" applyAlignment="1">
      <alignment horizontal="left"/>
    </xf>
    <xf numFmtId="49" fontId="6" fillId="34" borderId="10" xfId="0" applyNumberFormat="1" applyFont="1" applyFill="1" applyBorder="1" applyAlignment="1">
      <alignment horizontal="left"/>
    </xf>
    <xf numFmtId="4" fontId="6" fillId="34" borderId="10" xfId="0" applyNumberFormat="1" applyFont="1" applyFill="1" applyBorder="1" applyAlignment="1">
      <alignment horizontal="right"/>
    </xf>
    <xf numFmtId="49" fontId="5" fillId="35" borderId="10" xfId="0" applyNumberFormat="1" applyFont="1" applyFill="1" applyBorder="1" applyAlignment="1">
      <alignment horizontal="left"/>
    </xf>
    <xf numFmtId="4" fontId="5" fillId="35" borderId="10" xfId="0" applyNumberFormat="1" applyFont="1" applyFill="1" applyBorder="1" applyAlignment="1">
      <alignment horizontal="right"/>
    </xf>
    <xf numFmtId="49" fontId="4" fillId="36" borderId="10" xfId="0" applyNumberFormat="1" applyFont="1" applyFill="1" applyBorder="1" applyAlignment="1">
      <alignment horizontal="left"/>
    </xf>
    <xf numFmtId="4" fontId="4" fillId="36" borderId="10" xfId="0" applyNumberFormat="1" applyFont="1" applyFill="1" applyBorder="1" applyAlignment="1">
      <alignment horizontal="right"/>
    </xf>
    <xf numFmtId="49" fontId="7" fillId="37" borderId="10" xfId="0" applyNumberFormat="1" applyFont="1" applyFill="1" applyBorder="1" applyAlignment="1">
      <alignment horizontal="left"/>
    </xf>
    <xf numFmtId="4" fontId="7" fillId="37" borderId="10" xfId="0" applyNumberFormat="1" applyFont="1" applyFill="1" applyBorder="1" applyAlignment="1">
      <alignment horizontal="right"/>
    </xf>
    <xf numFmtId="49" fontId="6" fillId="34" borderId="10" xfId="0" applyNumberFormat="1" applyFont="1" applyFill="1" applyBorder="1" applyAlignment="1">
      <alignment horizontal="center"/>
    </xf>
    <xf numFmtId="49" fontId="5" fillId="35" borderId="10" xfId="0" applyNumberFormat="1" applyFont="1" applyFill="1" applyBorder="1" applyAlignment="1">
      <alignment horizontal="left" wrapText="1"/>
    </xf>
    <xf numFmtId="164" fontId="5" fillId="35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left"/>
    </xf>
    <xf numFmtId="4" fontId="5" fillId="0" borderId="10" xfId="0" applyNumberFormat="1" applyFont="1" applyFill="1" applyBorder="1" applyAlignment="1">
      <alignment horizontal="right"/>
    </xf>
    <xf numFmtId="49" fontId="5" fillId="35" borderId="10" xfId="0" applyNumberFormat="1" applyFont="1" applyFill="1" applyBorder="1" applyAlignment="1">
      <alignment horizontal="right"/>
    </xf>
    <xf numFmtId="49" fontId="5" fillId="35" borderId="10" xfId="0" applyNumberFormat="1" applyFont="1" applyFill="1" applyBorder="1" applyAlignment="1">
      <alignment horizontal="right" wrapText="1"/>
    </xf>
    <xf numFmtId="164" fontId="5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left" wrapText="1"/>
    </xf>
    <xf numFmtId="4" fontId="10" fillId="37" borderId="10" xfId="0" applyNumberFormat="1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left"/>
    </xf>
    <xf numFmtId="49" fontId="9" fillId="38" borderId="11" xfId="0" applyNumberFormat="1" applyFont="1" applyFill="1" applyBorder="1" applyAlignment="1">
      <alignment/>
    </xf>
    <xf numFmtId="49" fontId="9" fillId="38" borderId="12" xfId="0" applyNumberFormat="1" applyFont="1" applyFill="1" applyBorder="1" applyAlignment="1">
      <alignment/>
    </xf>
    <xf numFmtId="165" fontId="9" fillId="38" borderId="13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49" fontId="12" fillId="35" borderId="10" xfId="0" applyNumberFormat="1" applyFont="1" applyFill="1" applyBorder="1" applyAlignment="1">
      <alignment horizontal="left" wrapText="1"/>
    </xf>
    <xf numFmtId="49" fontId="12" fillId="35" borderId="10" xfId="0" applyNumberFormat="1" applyFont="1" applyFill="1" applyBorder="1" applyAlignment="1">
      <alignment horizontal="left"/>
    </xf>
    <xf numFmtId="4" fontId="12" fillId="35" borderId="10" xfId="0" applyNumberFormat="1" applyFont="1" applyFill="1" applyBorder="1" applyAlignment="1">
      <alignment horizontal="right"/>
    </xf>
    <xf numFmtId="164" fontId="12" fillId="35" borderId="10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4" fontId="5" fillId="33" borderId="14" xfId="0" applyNumberFormat="1" applyFont="1" applyFill="1" applyBorder="1" applyAlignment="1">
      <alignment horizontal="left"/>
    </xf>
    <xf numFmtId="164" fontId="12" fillId="0" borderId="10" xfId="0" applyNumberFormat="1" applyFont="1" applyFill="1" applyBorder="1" applyAlignment="1">
      <alignment horizontal="right"/>
    </xf>
    <xf numFmtId="0" fontId="48" fillId="0" borderId="0" xfId="0" applyFont="1" applyAlignment="1">
      <alignment/>
    </xf>
    <xf numFmtId="49" fontId="10" fillId="37" borderId="10" xfId="0" applyNumberFormat="1" applyFont="1" applyFill="1" applyBorder="1" applyAlignment="1">
      <alignment horizontal="left"/>
    </xf>
    <xf numFmtId="4" fontId="4" fillId="33" borderId="10" xfId="0" applyNumberFormat="1" applyFont="1" applyFill="1" applyBorder="1" applyAlignment="1">
      <alignment horizontal="left" wrapText="1"/>
    </xf>
    <xf numFmtId="4" fontId="4" fillId="33" borderId="10" xfId="0" applyNumberFormat="1" applyFont="1" applyFill="1" applyBorder="1" applyAlignment="1">
      <alignment horizontal="left"/>
    </xf>
    <xf numFmtId="49" fontId="9" fillId="38" borderId="10" xfId="0" applyNumberFormat="1" applyFont="1" applyFill="1" applyBorder="1" applyAlignment="1">
      <alignment horizontal="left"/>
    </xf>
    <xf numFmtId="49" fontId="8" fillId="0" borderId="15" xfId="0" applyNumberFormat="1" applyFont="1" applyBorder="1" applyAlignment="1">
      <alignment horizontal="left"/>
    </xf>
    <xf numFmtId="49" fontId="3" fillId="37" borderId="10" xfId="0" applyNumberFormat="1" applyFont="1" applyFill="1" applyBorder="1" applyAlignment="1">
      <alignment horizontal="left" wrapText="1"/>
    </xf>
    <xf numFmtId="49" fontId="7" fillId="37" borderId="13" xfId="0" applyNumberFormat="1" applyFont="1" applyFill="1" applyBorder="1" applyAlignment="1">
      <alignment horizontal="left"/>
    </xf>
    <xf numFmtId="49" fontId="7" fillId="37" borderId="10" xfId="0" applyNumberFormat="1" applyFont="1" applyFill="1" applyBorder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 3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D41"/>
  <sheetViews>
    <sheetView tabSelected="1" zoomScale="110" zoomScaleNormal="110" zoomScalePageLayoutView="0" workbookViewId="0" topLeftCell="A1">
      <selection activeCell="H12" sqref="H12"/>
    </sheetView>
  </sheetViews>
  <sheetFormatPr defaultColWidth="8.796875" defaultRowHeight="14.25"/>
  <cols>
    <col min="1" max="1" width="9.5" style="0" customWidth="1"/>
    <col min="2" max="2" width="36.09765625" style="1" customWidth="1"/>
    <col min="3" max="3" width="8.8984375" style="2" customWidth="1"/>
    <col min="4" max="4" width="14.09765625" style="2" customWidth="1"/>
  </cols>
  <sheetData>
    <row r="1" spans="2:4" ht="15">
      <c r="B1" s="3" t="str">
        <f>'Slepý výkaz výměr'!A1</f>
        <v>SLEPÝ VÝKAZ VÝMĚR</v>
      </c>
      <c r="C1"/>
      <c r="D1"/>
    </row>
    <row r="2" spans="2:4" ht="26.25" customHeight="1">
      <c r="B2" s="38" t="str">
        <f>'Slepý výkaz výměr'!A2</f>
        <v>Zakázka: STAVEBNÍ ÚPRAVY KUCHYNĚ A VYBUDOVÁNÍ SOCIÁLNÍHO  ZAŘÍZENÍ V OBJEKTU "F" VĚZNICE ORÁČOV</v>
      </c>
      <c r="C2" s="38"/>
      <c r="D2" s="38"/>
    </row>
    <row r="3" spans="2:4" ht="19.5" customHeight="1">
      <c r="B3" s="38" t="str">
        <f>'Slepý výkaz výměr'!A3</f>
        <v>Investor: Vězeňská služba České republiky,Věznice Oráčov 159, 270 32 Oráčov   </v>
      </c>
      <c r="C3" s="38"/>
      <c r="D3" s="38"/>
    </row>
    <row r="4" spans="2:4" ht="14.25">
      <c r="B4" s="39" t="s">
        <v>0</v>
      </c>
      <c r="C4" s="39"/>
      <c r="D4" s="39"/>
    </row>
    <row r="5" spans="2:4" ht="14.25">
      <c r="B5" s="4" t="s">
        <v>1</v>
      </c>
      <c r="C5" s="5" t="s">
        <v>2</v>
      </c>
      <c r="D5" s="5" t="s">
        <v>3</v>
      </c>
    </row>
    <row r="6" spans="2:4" ht="14.25">
      <c r="B6" s="6" t="s">
        <v>4</v>
      </c>
      <c r="C6" s="7"/>
      <c r="D6" s="7"/>
    </row>
    <row r="7" spans="2:4" ht="14.25">
      <c r="B7" s="8" t="s">
        <v>161</v>
      </c>
      <c r="C7" s="9">
        <v>0</v>
      </c>
      <c r="D7" s="9"/>
    </row>
    <row r="8" spans="2:4" ht="14.25">
      <c r="B8" s="8" t="s">
        <v>5</v>
      </c>
      <c r="C8" s="9">
        <v>0</v>
      </c>
      <c r="D8" s="9"/>
    </row>
    <row r="9" spans="2:4" ht="14.25">
      <c r="B9" s="8" t="s">
        <v>6</v>
      </c>
      <c r="C9" s="9"/>
      <c r="D9" s="9">
        <f>'Slepý výkaz výměr'!E125</f>
        <v>0</v>
      </c>
    </row>
    <row r="10" spans="2:4" ht="14.25">
      <c r="B10" s="8" t="s">
        <v>7</v>
      </c>
      <c r="C10" s="9"/>
      <c r="D10" s="9">
        <f>'Slepý výkaz výměr'!G125</f>
        <v>0</v>
      </c>
    </row>
    <row r="11" spans="2:4" ht="14.25">
      <c r="B11" s="8" t="s">
        <v>122</v>
      </c>
      <c r="C11" s="9"/>
      <c r="D11" s="9">
        <f>'Slepý výkaz výměr'!H126</f>
        <v>0</v>
      </c>
    </row>
    <row r="12" spans="2:4" ht="14.25">
      <c r="B12" s="10" t="s">
        <v>8</v>
      </c>
      <c r="C12" s="11">
        <f>C7+C8</f>
        <v>0</v>
      </c>
      <c r="D12" s="11">
        <f>D9+D10+D11</f>
        <v>0</v>
      </c>
    </row>
    <row r="13" spans="2:4" ht="14.25">
      <c r="B13" s="8" t="s">
        <v>9</v>
      </c>
      <c r="C13" s="9"/>
      <c r="D13" s="9">
        <f>CEILING(PRODUCT(D12,0.06),100)</f>
        <v>0</v>
      </c>
    </row>
    <row r="14" spans="2:4" ht="14.25">
      <c r="B14" s="8" t="s">
        <v>10</v>
      </c>
      <c r="C14" s="9"/>
      <c r="D14" s="9">
        <v>0</v>
      </c>
    </row>
    <row r="15" spans="2:4" ht="14.25">
      <c r="B15" s="8" t="s">
        <v>11</v>
      </c>
      <c r="C15" s="9"/>
      <c r="D15" s="9">
        <v>0</v>
      </c>
    </row>
    <row r="16" spans="2:4" ht="14.25">
      <c r="B16" s="8" t="s">
        <v>12</v>
      </c>
      <c r="C16" s="9"/>
      <c r="D16" s="9">
        <v>0</v>
      </c>
    </row>
    <row r="17" spans="2:4" ht="14.25">
      <c r="B17" s="10" t="s">
        <v>13</v>
      </c>
      <c r="C17" s="11"/>
      <c r="D17" s="11">
        <f>SUM(D12:D16)+C12</f>
        <v>0</v>
      </c>
    </row>
    <row r="18" spans="2:4" ht="14.25">
      <c r="B18" s="8" t="s">
        <v>14</v>
      </c>
      <c r="C18" s="9"/>
      <c r="D18" s="9">
        <v>0</v>
      </c>
    </row>
    <row r="19" spans="2:4" ht="14.25">
      <c r="B19" s="8" t="s">
        <v>15</v>
      </c>
      <c r="C19" s="9"/>
      <c r="D19" s="9">
        <v>0</v>
      </c>
    </row>
    <row r="20" spans="2:4" ht="14.25">
      <c r="B20" s="8" t="s">
        <v>16</v>
      </c>
      <c r="C20" s="9"/>
      <c r="D20" s="9">
        <v>0</v>
      </c>
    </row>
    <row r="21" spans="2:4" ht="14.25">
      <c r="B21" s="6" t="s">
        <v>17</v>
      </c>
      <c r="C21" s="7"/>
      <c r="D21" s="7">
        <f>D17</f>
        <v>0</v>
      </c>
    </row>
    <row r="22" spans="2:4" ht="14.25">
      <c r="B22" s="8"/>
      <c r="C22" s="9"/>
      <c r="D22" s="9"/>
    </row>
    <row r="23" spans="2:4" ht="14.25">
      <c r="B23" s="6" t="s">
        <v>18</v>
      </c>
      <c r="C23" s="7"/>
      <c r="D23" s="7"/>
    </row>
    <row r="24" spans="2:4" ht="14.25">
      <c r="B24" s="8" t="s">
        <v>19</v>
      </c>
      <c r="C24" s="9"/>
      <c r="D24" s="9">
        <v>0</v>
      </c>
    </row>
    <row r="25" spans="2:4" ht="14.25">
      <c r="B25" s="8" t="s">
        <v>20</v>
      </c>
      <c r="C25" s="9"/>
      <c r="D25" s="9">
        <v>0</v>
      </c>
    </row>
    <row r="26" spans="2:4" ht="14.25">
      <c r="B26" s="6" t="s">
        <v>21</v>
      </c>
      <c r="C26" s="7"/>
      <c r="D26" s="7">
        <v>0</v>
      </c>
    </row>
    <row r="27" spans="2:4" ht="14.25">
      <c r="B27" s="8" t="s">
        <v>22</v>
      </c>
      <c r="C27" s="9"/>
      <c r="D27" s="9">
        <v>0</v>
      </c>
    </row>
    <row r="28" spans="2:4" ht="14.25">
      <c r="B28" s="8"/>
      <c r="C28" s="9"/>
      <c r="D28" s="9"/>
    </row>
    <row r="29" spans="2:4" ht="14.25">
      <c r="B29" s="12" t="s">
        <v>23</v>
      </c>
      <c r="C29" s="13"/>
      <c r="D29" s="13">
        <f>D17</f>
        <v>0</v>
      </c>
    </row>
    <row r="30" spans="2:4" ht="14.25">
      <c r="B30" s="8" t="s">
        <v>24</v>
      </c>
      <c r="C30" s="9">
        <f>D29</f>
        <v>0</v>
      </c>
      <c r="D30" s="9">
        <f>CEILING(PRODUCT(C30,0.21),1)</f>
        <v>0</v>
      </c>
    </row>
    <row r="31" spans="2:4" ht="14.25">
      <c r="B31" s="8" t="s">
        <v>25</v>
      </c>
      <c r="C31" s="9">
        <v>0</v>
      </c>
      <c r="D31" s="9">
        <v>0</v>
      </c>
    </row>
    <row r="32" spans="2:4" ht="14.25">
      <c r="B32" s="12" t="s">
        <v>26</v>
      </c>
      <c r="C32" s="13"/>
      <c r="D32" s="13">
        <f>SUM(C30,D30)</f>
        <v>0</v>
      </c>
    </row>
    <row r="33" spans="2:4" ht="14.25">
      <c r="B33" s="8"/>
      <c r="C33" s="9"/>
      <c r="D33" s="9"/>
    </row>
    <row r="34" spans="2:4" ht="14.25">
      <c r="B34" s="8" t="s">
        <v>27</v>
      </c>
      <c r="C34" s="9"/>
      <c r="D34" s="9">
        <v>0</v>
      </c>
    </row>
    <row r="35" spans="2:4" ht="14.25">
      <c r="B35" s="8" t="s">
        <v>27</v>
      </c>
      <c r="C35" s="9"/>
      <c r="D35" s="9">
        <v>0</v>
      </c>
    </row>
    <row r="36" spans="2:4" ht="14.25">
      <c r="B36" s="6" t="s">
        <v>28</v>
      </c>
      <c r="C36" s="14" t="s">
        <v>29</v>
      </c>
      <c r="D36" s="14" t="s">
        <v>30</v>
      </c>
    </row>
    <row r="37" spans="2:4" ht="14.25">
      <c r="B37" s="8" t="s">
        <v>31</v>
      </c>
      <c r="C37" s="9">
        <f>D9</f>
        <v>0</v>
      </c>
      <c r="D37" s="9">
        <f>D10</f>
        <v>0</v>
      </c>
    </row>
    <row r="38" spans="2:4" ht="14.25">
      <c r="B38"/>
      <c r="C38"/>
      <c r="D38"/>
    </row>
    <row r="39" spans="2:4" ht="14.25">
      <c r="B39"/>
      <c r="C39"/>
      <c r="D39"/>
    </row>
    <row r="40" spans="2:4" ht="14.25">
      <c r="B40"/>
      <c r="C40"/>
      <c r="D40"/>
    </row>
    <row r="41" spans="2:4" ht="14.25">
      <c r="B41"/>
      <c r="C41"/>
      <c r="D41"/>
    </row>
  </sheetData>
  <sheetProtection selectLockedCells="1" selectUnlockedCells="1"/>
  <mergeCells count="3">
    <mergeCell ref="B2:D2"/>
    <mergeCell ref="B3:D3"/>
    <mergeCell ref="B4:D4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8"/>
  <sheetViews>
    <sheetView zoomScalePageLayoutView="0" workbookViewId="0" topLeftCell="A1">
      <selection activeCell="F131" sqref="F131"/>
    </sheetView>
  </sheetViews>
  <sheetFormatPr defaultColWidth="10.5" defaultRowHeight="14.25"/>
  <cols>
    <col min="1" max="1" width="50.8984375" style="1" customWidth="1"/>
    <col min="2" max="2" width="3.59765625" style="1" customWidth="1"/>
    <col min="3" max="3" width="6.69921875" style="2" customWidth="1"/>
    <col min="4" max="4" width="9.19921875" style="2" customWidth="1"/>
    <col min="5" max="5" width="13" style="2" customWidth="1"/>
    <col min="6" max="6" width="10.19921875" style="2" customWidth="1"/>
    <col min="7" max="7" width="12.59765625" style="2" customWidth="1"/>
    <col min="8" max="8" width="13.19921875" style="2" customWidth="1"/>
    <col min="9" max="9" width="9" style="0" customWidth="1"/>
    <col min="10" max="10" width="12.09765625" style="0" customWidth="1"/>
    <col min="11" max="247" width="9" style="0" customWidth="1"/>
  </cols>
  <sheetData>
    <row r="1" spans="1:8" ht="19.5">
      <c r="A1" s="41" t="s">
        <v>165</v>
      </c>
      <c r="B1" s="41"/>
      <c r="C1" s="41"/>
      <c r="D1" s="41"/>
      <c r="E1" s="41"/>
      <c r="F1" s="41"/>
      <c r="G1" s="41"/>
      <c r="H1" s="41"/>
    </row>
    <row r="2" spans="1:8" ht="29.25" customHeight="1">
      <c r="A2" s="42" t="s">
        <v>32</v>
      </c>
      <c r="B2" s="42"/>
      <c r="C2" s="42"/>
      <c r="D2" s="43"/>
      <c r="E2" s="43"/>
      <c r="F2" s="43"/>
      <c r="G2" s="43"/>
      <c r="H2" s="43"/>
    </row>
    <row r="3" spans="1:8" ht="29.25" customHeight="1">
      <c r="A3" s="42" t="s">
        <v>33</v>
      </c>
      <c r="B3" s="42"/>
      <c r="C3" s="42"/>
      <c r="D3" s="44"/>
      <c r="E3" s="44"/>
      <c r="F3" s="44"/>
      <c r="G3" s="44"/>
      <c r="H3" s="44"/>
    </row>
    <row r="4" spans="1:8" ht="14.25">
      <c r="A4" s="44" t="s">
        <v>31</v>
      </c>
      <c r="B4" s="44"/>
      <c r="C4" s="44"/>
      <c r="D4" s="44"/>
      <c r="E4" s="44"/>
      <c r="F4" s="44"/>
      <c r="G4" s="44"/>
      <c r="H4" s="44"/>
    </row>
    <row r="5" spans="1:9" ht="14.25">
      <c r="A5" s="4" t="s">
        <v>1</v>
      </c>
      <c r="B5" s="4" t="s">
        <v>34</v>
      </c>
      <c r="C5" s="5" t="s">
        <v>35</v>
      </c>
      <c r="D5" s="5" t="s">
        <v>29</v>
      </c>
      <c r="E5" s="5" t="s">
        <v>36</v>
      </c>
      <c r="F5" s="5" t="s">
        <v>30</v>
      </c>
      <c r="G5" s="5" t="s">
        <v>37</v>
      </c>
      <c r="H5" s="5" t="s">
        <v>38</v>
      </c>
      <c r="I5" s="34" t="s">
        <v>162</v>
      </c>
    </row>
    <row r="6" spans="1:8" ht="14.25">
      <c r="A6" s="25" t="s">
        <v>39</v>
      </c>
      <c r="B6" s="26"/>
      <c r="C6" s="26"/>
      <c r="D6" s="26"/>
      <c r="E6" s="26"/>
      <c r="F6" s="26"/>
      <c r="G6" s="26"/>
      <c r="H6" s="27"/>
    </row>
    <row r="7" spans="1:8" ht="14.25">
      <c r="A7" s="15" t="s">
        <v>40</v>
      </c>
      <c r="B7" s="8" t="s">
        <v>41</v>
      </c>
      <c r="C7" s="9">
        <v>7</v>
      </c>
      <c r="D7" s="16">
        <v>0</v>
      </c>
      <c r="E7" s="16">
        <f aca="true" t="shared" si="0" ref="E7:E16">CEILING(C7*D7,1)</f>
        <v>0</v>
      </c>
      <c r="F7" s="16">
        <v>0</v>
      </c>
      <c r="G7" s="16">
        <f aca="true" t="shared" si="1" ref="G7:G16">CEILING(C7*F7,1)</f>
        <v>0</v>
      </c>
      <c r="H7" s="16">
        <f aca="true" t="shared" si="2" ref="H7:H16">E7+G7</f>
        <v>0</v>
      </c>
    </row>
    <row r="8" spans="1:8" ht="14.25">
      <c r="A8" s="15" t="s">
        <v>42</v>
      </c>
      <c r="B8" s="8" t="s">
        <v>41</v>
      </c>
      <c r="C8" s="9">
        <v>54</v>
      </c>
      <c r="D8" s="16">
        <v>0</v>
      </c>
      <c r="E8" s="16">
        <f t="shared" si="0"/>
        <v>0</v>
      </c>
      <c r="F8" s="16">
        <v>0</v>
      </c>
      <c r="G8" s="16">
        <f t="shared" si="1"/>
        <v>0</v>
      </c>
      <c r="H8" s="16">
        <f t="shared" si="2"/>
        <v>0</v>
      </c>
    </row>
    <row r="9" spans="1:8" ht="14.25">
      <c r="A9" s="15" t="s">
        <v>43</v>
      </c>
      <c r="B9" s="8" t="s">
        <v>41</v>
      </c>
      <c r="C9" s="9">
        <v>55</v>
      </c>
      <c r="D9" s="16">
        <v>0</v>
      </c>
      <c r="E9" s="16">
        <f t="shared" si="0"/>
        <v>0</v>
      </c>
      <c r="F9" s="16">
        <v>0</v>
      </c>
      <c r="G9" s="16">
        <f t="shared" si="1"/>
        <v>0</v>
      </c>
      <c r="H9" s="16">
        <f t="shared" si="2"/>
        <v>0</v>
      </c>
    </row>
    <row r="10" spans="1:8" ht="14.25">
      <c r="A10" s="15" t="s">
        <v>44</v>
      </c>
      <c r="B10" s="8" t="s">
        <v>41</v>
      </c>
      <c r="C10" s="9">
        <v>230</v>
      </c>
      <c r="D10" s="16">
        <v>0</v>
      </c>
      <c r="E10" s="16">
        <f t="shared" si="0"/>
        <v>0</v>
      </c>
      <c r="F10" s="16">
        <v>0</v>
      </c>
      <c r="G10" s="16">
        <f t="shared" si="1"/>
        <v>0</v>
      </c>
      <c r="H10" s="16">
        <f t="shared" si="2"/>
        <v>0</v>
      </c>
    </row>
    <row r="11" spans="1:10" ht="14.25">
      <c r="A11" s="15" t="s">
        <v>45</v>
      </c>
      <c r="B11" s="8" t="s">
        <v>41</v>
      </c>
      <c r="C11" s="9">
        <v>235</v>
      </c>
      <c r="D11" s="16">
        <v>0</v>
      </c>
      <c r="E11" s="16">
        <f t="shared" si="0"/>
        <v>0</v>
      </c>
      <c r="F11" s="16">
        <v>0</v>
      </c>
      <c r="G11" s="16">
        <f t="shared" si="1"/>
        <v>0</v>
      </c>
      <c r="H11" s="16">
        <f t="shared" si="2"/>
        <v>0</v>
      </c>
      <c r="J11" s="28"/>
    </row>
    <row r="12" spans="1:8" ht="14.25">
      <c r="A12" s="15" t="s">
        <v>46</v>
      </c>
      <c r="B12" s="8" t="s">
        <v>41</v>
      </c>
      <c r="C12" s="9">
        <v>158</v>
      </c>
      <c r="D12" s="16">
        <v>0</v>
      </c>
      <c r="E12" s="16">
        <f t="shared" si="0"/>
        <v>0</v>
      </c>
      <c r="F12" s="16">
        <v>0</v>
      </c>
      <c r="G12" s="16">
        <f t="shared" si="1"/>
        <v>0</v>
      </c>
      <c r="H12" s="16">
        <f t="shared" si="2"/>
        <v>0</v>
      </c>
    </row>
    <row r="13" spans="1:8" ht="14.25">
      <c r="A13" s="15" t="s">
        <v>47</v>
      </c>
      <c r="B13" s="8" t="s">
        <v>41</v>
      </c>
      <c r="C13" s="9">
        <v>36</v>
      </c>
      <c r="D13" s="16">
        <v>0</v>
      </c>
      <c r="E13" s="16">
        <f t="shared" si="0"/>
        <v>0</v>
      </c>
      <c r="F13" s="16">
        <v>0</v>
      </c>
      <c r="G13" s="16">
        <f t="shared" si="1"/>
        <v>0</v>
      </c>
      <c r="H13" s="16">
        <f t="shared" si="2"/>
        <v>0</v>
      </c>
    </row>
    <row r="14" spans="1:8" ht="14.25">
      <c r="A14" s="15" t="s">
        <v>48</v>
      </c>
      <c r="B14" s="8" t="s">
        <v>41</v>
      </c>
      <c r="C14" s="9">
        <v>18</v>
      </c>
      <c r="D14" s="16">
        <v>0</v>
      </c>
      <c r="E14" s="16">
        <f t="shared" si="0"/>
        <v>0</v>
      </c>
      <c r="F14" s="16">
        <v>0</v>
      </c>
      <c r="G14" s="16">
        <f t="shared" si="1"/>
        <v>0</v>
      </c>
      <c r="H14" s="16">
        <f t="shared" si="2"/>
        <v>0</v>
      </c>
    </row>
    <row r="15" spans="1:8" ht="14.25">
      <c r="A15" s="15" t="s">
        <v>49</v>
      </c>
      <c r="B15" s="8" t="s">
        <v>41</v>
      </c>
      <c r="C15" s="9">
        <v>10</v>
      </c>
      <c r="D15" s="16">
        <v>0</v>
      </c>
      <c r="E15" s="16">
        <f t="shared" si="0"/>
        <v>0</v>
      </c>
      <c r="F15" s="16">
        <v>0</v>
      </c>
      <c r="G15" s="16">
        <f t="shared" si="1"/>
        <v>0</v>
      </c>
      <c r="H15" s="16">
        <f t="shared" si="2"/>
        <v>0</v>
      </c>
    </row>
    <row r="16" spans="1:9" s="33" customFormat="1" ht="14.25">
      <c r="A16" s="29" t="s">
        <v>50</v>
      </c>
      <c r="B16" s="30" t="s">
        <v>41</v>
      </c>
      <c r="C16" s="31">
        <v>40</v>
      </c>
      <c r="D16" s="32">
        <v>0</v>
      </c>
      <c r="E16" s="32">
        <f t="shared" si="0"/>
        <v>0</v>
      </c>
      <c r="F16" s="32">
        <v>0</v>
      </c>
      <c r="G16" s="32">
        <f t="shared" si="1"/>
        <v>0</v>
      </c>
      <c r="H16" s="32">
        <f t="shared" si="2"/>
        <v>0</v>
      </c>
      <c r="I16" s="36" t="s">
        <v>163</v>
      </c>
    </row>
    <row r="17" spans="1:8" ht="14.25">
      <c r="A17" s="25" t="s">
        <v>51</v>
      </c>
      <c r="B17" s="26"/>
      <c r="C17" s="26"/>
      <c r="D17" s="26"/>
      <c r="E17" s="26"/>
      <c r="F17" s="26"/>
      <c r="G17" s="26"/>
      <c r="H17" s="27"/>
    </row>
    <row r="18" spans="1:8" ht="14.25">
      <c r="A18" s="15" t="s">
        <v>52</v>
      </c>
      <c r="B18" s="17" t="s">
        <v>53</v>
      </c>
      <c r="C18" s="9">
        <v>6</v>
      </c>
      <c r="D18" s="16">
        <v>0</v>
      </c>
      <c r="E18" s="16">
        <f aca="true" t="shared" si="3" ref="E18:E24">CEILING(C18*D18,1)</f>
        <v>0</v>
      </c>
      <c r="F18" s="16">
        <v>0</v>
      </c>
      <c r="G18" s="16">
        <f aca="true" t="shared" si="4" ref="G18:G24">CEILING(C18*F18,1)</f>
        <v>0</v>
      </c>
      <c r="H18" s="16">
        <f aca="true" t="shared" si="5" ref="H18:H24">E18+G18</f>
        <v>0</v>
      </c>
    </row>
    <row r="19" spans="1:8" ht="14.25">
      <c r="A19" s="15" t="s">
        <v>54</v>
      </c>
      <c r="B19" s="17" t="s">
        <v>53</v>
      </c>
      <c r="C19" s="9">
        <v>5</v>
      </c>
      <c r="D19" s="16">
        <v>0</v>
      </c>
      <c r="E19" s="16">
        <f t="shared" si="3"/>
        <v>0</v>
      </c>
      <c r="F19" s="16">
        <v>0</v>
      </c>
      <c r="G19" s="16">
        <f t="shared" si="4"/>
        <v>0</v>
      </c>
      <c r="H19" s="16">
        <f t="shared" si="5"/>
        <v>0</v>
      </c>
    </row>
    <row r="20" spans="1:10" ht="14.25">
      <c r="A20" s="15" t="s">
        <v>55</v>
      </c>
      <c r="B20" s="17" t="s">
        <v>53</v>
      </c>
      <c r="C20" s="9">
        <v>2</v>
      </c>
      <c r="D20" s="16">
        <v>0</v>
      </c>
      <c r="E20" s="16">
        <f t="shared" si="3"/>
        <v>0</v>
      </c>
      <c r="F20" s="16">
        <v>0</v>
      </c>
      <c r="G20" s="16">
        <f t="shared" si="4"/>
        <v>0</v>
      </c>
      <c r="H20" s="16">
        <f t="shared" si="5"/>
        <v>0</v>
      </c>
      <c r="J20" s="28"/>
    </row>
    <row r="21" spans="1:8" ht="14.25">
      <c r="A21" s="15" t="s">
        <v>56</v>
      </c>
      <c r="B21" s="17" t="s">
        <v>53</v>
      </c>
      <c r="C21" s="9">
        <v>2</v>
      </c>
      <c r="D21" s="16">
        <v>0</v>
      </c>
      <c r="E21" s="16">
        <f t="shared" si="3"/>
        <v>0</v>
      </c>
      <c r="F21" s="16">
        <v>0</v>
      </c>
      <c r="G21" s="16">
        <f t="shared" si="4"/>
        <v>0</v>
      </c>
      <c r="H21" s="16">
        <f t="shared" si="5"/>
        <v>0</v>
      </c>
    </row>
    <row r="22" spans="1:8" ht="14.25">
      <c r="A22" s="15" t="s">
        <v>57</v>
      </c>
      <c r="B22" s="17" t="s">
        <v>53</v>
      </c>
      <c r="C22" s="18">
        <v>13</v>
      </c>
      <c r="D22" s="16">
        <v>0</v>
      </c>
      <c r="E22" s="16">
        <f t="shared" si="3"/>
        <v>0</v>
      </c>
      <c r="F22" s="16">
        <v>0</v>
      </c>
      <c r="G22" s="16">
        <f t="shared" si="4"/>
        <v>0</v>
      </c>
      <c r="H22" s="16">
        <f t="shared" si="5"/>
        <v>0</v>
      </c>
    </row>
    <row r="23" spans="1:8" ht="14.25">
      <c r="A23" s="15" t="s">
        <v>58</v>
      </c>
      <c r="B23" s="17" t="s">
        <v>53</v>
      </c>
      <c r="C23" s="18">
        <v>2</v>
      </c>
      <c r="D23" s="16">
        <v>0</v>
      </c>
      <c r="E23" s="16">
        <f t="shared" si="3"/>
        <v>0</v>
      </c>
      <c r="F23" s="16">
        <v>0</v>
      </c>
      <c r="G23" s="16">
        <f t="shared" si="4"/>
        <v>0</v>
      </c>
      <c r="H23" s="16">
        <f t="shared" si="5"/>
        <v>0</v>
      </c>
    </row>
    <row r="24" spans="1:8" ht="14.25">
      <c r="A24" s="15" t="s">
        <v>59</v>
      </c>
      <c r="B24" s="17" t="s">
        <v>53</v>
      </c>
      <c r="C24" s="9">
        <v>5</v>
      </c>
      <c r="D24" s="16">
        <v>0</v>
      </c>
      <c r="E24" s="16">
        <f t="shared" si="3"/>
        <v>0</v>
      </c>
      <c r="F24" s="16">
        <v>0</v>
      </c>
      <c r="G24" s="16">
        <f t="shared" si="4"/>
        <v>0</v>
      </c>
      <c r="H24" s="16">
        <f t="shared" si="5"/>
        <v>0</v>
      </c>
    </row>
    <row r="25" spans="1:8" ht="14.25">
      <c r="A25" s="40" t="s">
        <v>60</v>
      </c>
      <c r="B25" s="40"/>
      <c r="C25" s="40"/>
      <c r="D25" s="40"/>
      <c r="E25" s="40"/>
      <c r="F25" s="40"/>
      <c r="G25" s="40"/>
      <c r="H25" s="40"/>
    </row>
    <row r="26" spans="1:8" ht="14.25">
      <c r="A26" s="15" t="s">
        <v>61</v>
      </c>
      <c r="B26" s="17" t="s">
        <v>53</v>
      </c>
      <c r="C26" s="9">
        <v>2</v>
      </c>
      <c r="D26" s="16">
        <v>0</v>
      </c>
      <c r="E26" s="16">
        <f>CEILING(C26*D26,1)</f>
        <v>0</v>
      </c>
      <c r="F26" s="16">
        <v>0</v>
      </c>
      <c r="G26" s="16">
        <f>CEILING(C26*F26,1)</f>
        <v>0</v>
      </c>
      <c r="H26" s="16">
        <f>E26+G26</f>
        <v>0</v>
      </c>
    </row>
    <row r="27" spans="1:8" ht="14.25">
      <c r="A27" s="15" t="s">
        <v>62</v>
      </c>
      <c r="B27" s="17" t="s">
        <v>53</v>
      </c>
      <c r="C27" s="9">
        <v>4</v>
      </c>
      <c r="D27" s="16">
        <v>0</v>
      </c>
      <c r="E27" s="16">
        <f>CEILING(C27*D27,1)</f>
        <v>0</v>
      </c>
      <c r="F27" s="16">
        <v>0</v>
      </c>
      <c r="G27" s="16">
        <f>CEILING(C27*F27,1)</f>
        <v>0</v>
      </c>
      <c r="H27" s="16">
        <f>E27+G27</f>
        <v>0</v>
      </c>
    </row>
    <row r="28" spans="1:8" ht="14.25">
      <c r="A28" s="40" t="s">
        <v>63</v>
      </c>
      <c r="B28" s="40"/>
      <c r="C28" s="40"/>
      <c r="D28" s="40"/>
      <c r="E28" s="40"/>
      <c r="F28" s="40"/>
      <c r="G28" s="40"/>
      <c r="H28" s="40"/>
    </row>
    <row r="29" spans="1:8" ht="14.25">
      <c r="A29" s="15" t="s">
        <v>64</v>
      </c>
      <c r="B29" s="17" t="s">
        <v>53</v>
      </c>
      <c r="C29" s="9">
        <v>15</v>
      </c>
      <c r="D29" s="16">
        <v>0</v>
      </c>
      <c r="E29" s="16">
        <f>CEILING(C29*D29,1)</f>
        <v>0</v>
      </c>
      <c r="F29" s="16">
        <v>0</v>
      </c>
      <c r="G29" s="16">
        <f>CEILING(C29*F29,1)</f>
        <v>0</v>
      </c>
      <c r="H29" s="16">
        <f>E29+G29</f>
        <v>0</v>
      </c>
    </row>
    <row r="30" spans="1:8" ht="14.25">
      <c r="A30" s="40" t="s">
        <v>65</v>
      </c>
      <c r="B30" s="40"/>
      <c r="C30" s="40"/>
      <c r="D30" s="40"/>
      <c r="E30" s="40"/>
      <c r="F30" s="40"/>
      <c r="G30" s="40"/>
      <c r="H30" s="40"/>
    </row>
    <row r="31" spans="1:8" ht="14.25">
      <c r="A31" s="15" t="s">
        <v>66</v>
      </c>
      <c r="B31" s="8" t="s">
        <v>53</v>
      </c>
      <c r="C31" s="9">
        <v>9</v>
      </c>
      <c r="D31" s="16">
        <v>0</v>
      </c>
      <c r="E31" s="16">
        <f>CEILING(C31*D31,1)</f>
        <v>0</v>
      </c>
      <c r="F31" s="16">
        <v>0</v>
      </c>
      <c r="G31" s="16">
        <f>CEILING(C31*F31,1)</f>
        <v>0</v>
      </c>
      <c r="H31" s="16">
        <f>E31+G31</f>
        <v>0</v>
      </c>
    </row>
    <row r="32" spans="1:8" ht="14.25">
      <c r="A32" s="15" t="s">
        <v>67</v>
      </c>
      <c r="B32" s="8" t="s">
        <v>53</v>
      </c>
      <c r="C32" s="9">
        <v>1</v>
      </c>
      <c r="D32" s="16">
        <v>0</v>
      </c>
      <c r="E32" s="16">
        <f>CEILING(C32*D32,1)</f>
        <v>0</v>
      </c>
      <c r="F32" s="16">
        <v>0</v>
      </c>
      <c r="G32" s="16">
        <f>CEILING(C32*F32,1)</f>
        <v>0</v>
      </c>
      <c r="H32" s="16">
        <f>E32+G32</f>
        <v>0</v>
      </c>
    </row>
    <row r="33" spans="1:8" ht="14.25">
      <c r="A33" s="40" t="s">
        <v>68</v>
      </c>
      <c r="B33" s="40"/>
      <c r="C33" s="40"/>
      <c r="D33" s="40"/>
      <c r="E33" s="40"/>
      <c r="F33" s="40"/>
      <c r="G33" s="40"/>
      <c r="H33" s="40"/>
    </row>
    <row r="34" spans="1:8" ht="14.25">
      <c r="A34" s="15" t="s">
        <v>69</v>
      </c>
      <c r="B34" s="17" t="s">
        <v>53</v>
      </c>
      <c r="C34" s="9">
        <v>1</v>
      </c>
      <c r="D34" s="16">
        <v>0</v>
      </c>
      <c r="E34" s="16">
        <f>CEILING(C34*D34,1)</f>
        <v>0</v>
      </c>
      <c r="F34" s="16">
        <v>0</v>
      </c>
      <c r="G34" s="16">
        <f>CEILING(C34*F34,1)</f>
        <v>0</v>
      </c>
      <c r="H34" s="16">
        <f>E34+G34</f>
        <v>0</v>
      </c>
    </row>
    <row r="35" spans="1:8" ht="14.25">
      <c r="A35" s="40" t="s">
        <v>70</v>
      </c>
      <c r="B35" s="40"/>
      <c r="C35" s="40"/>
      <c r="D35" s="40"/>
      <c r="E35" s="40"/>
      <c r="F35" s="40"/>
      <c r="G35" s="40"/>
      <c r="H35" s="40"/>
    </row>
    <row r="36" spans="1:8" ht="14.25">
      <c r="A36" s="15" t="s">
        <v>71</v>
      </c>
      <c r="B36" s="17" t="s">
        <v>53</v>
      </c>
      <c r="C36" s="9">
        <v>13</v>
      </c>
      <c r="D36" s="16">
        <v>0</v>
      </c>
      <c r="E36" s="16">
        <f aca="true" t="shared" si="6" ref="E36:E41">CEILING(C36*D36,1)</f>
        <v>0</v>
      </c>
      <c r="F36" s="16">
        <v>0</v>
      </c>
      <c r="G36" s="16">
        <f aca="true" t="shared" si="7" ref="G36:G41">CEILING(C36*F36,1)</f>
        <v>0</v>
      </c>
      <c r="H36" s="16">
        <f aca="true" t="shared" si="8" ref="H36:H41">E36+G36</f>
        <v>0</v>
      </c>
    </row>
    <row r="37" spans="1:8" ht="14.25">
      <c r="A37" s="15" t="s">
        <v>72</v>
      </c>
      <c r="B37" s="17" t="s">
        <v>53</v>
      </c>
      <c r="C37" s="9">
        <v>8</v>
      </c>
      <c r="D37" s="16">
        <v>0</v>
      </c>
      <c r="E37" s="16">
        <f t="shared" si="6"/>
        <v>0</v>
      </c>
      <c r="F37" s="16">
        <v>0</v>
      </c>
      <c r="G37" s="16">
        <f t="shared" si="7"/>
        <v>0</v>
      </c>
      <c r="H37" s="16">
        <f t="shared" si="8"/>
        <v>0</v>
      </c>
    </row>
    <row r="38" spans="1:8" ht="14.25">
      <c r="A38" s="15" t="s">
        <v>73</v>
      </c>
      <c r="B38" s="17" t="s">
        <v>53</v>
      </c>
      <c r="C38" s="9">
        <v>13</v>
      </c>
      <c r="D38" s="16">
        <v>0</v>
      </c>
      <c r="E38" s="16">
        <f t="shared" si="6"/>
        <v>0</v>
      </c>
      <c r="F38" s="16">
        <v>0</v>
      </c>
      <c r="G38" s="16">
        <f t="shared" si="7"/>
        <v>0</v>
      </c>
      <c r="H38" s="16">
        <f t="shared" si="8"/>
        <v>0</v>
      </c>
    </row>
    <row r="39" spans="1:8" ht="14.25">
      <c r="A39" s="15" t="s">
        <v>74</v>
      </c>
      <c r="B39" s="8" t="s">
        <v>41</v>
      </c>
      <c r="C39" s="9">
        <v>25</v>
      </c>
      <c r="D39" s="16">
        <v>0</v>
      </c>
      <c r="E39" s="16">
        <f t="shared" si="6"/>
        <v>0</v>
      </c>
      <c r="F39" s="16">
        <v>0</v>
      </c>
      <c r="G39" s="16">
        <f t="shared" si="7"/>
        <v>0</v>
      </c>
      <c r="H39" s="16">
        <f t="shared" si="8"/>
        <v>0</v>
      </c>
    </row>
    <row r="40" spans="1:8" ht="14.25">
      <c r="A40" s="15" t="s">
        <v>75</v>
      </c>
      <c r="B40" s="8" t="s">
        <v>41</v>
      </c>
      <c r="C40" s="9">
        <v>40</v>
      </c>
      <c r="D40" s="16">
        <v>0</v>
      </c>
      <c r="E40" s="16">
        <f t="shared" si="6"/>
        <v>0</v>
      </c>
      <c r="F40" s="16">
        <v>0</v>
      </c>
      <c r="G40" s="16">
        <f t="shared" si="7"/>
        <v>0</v>
      </c>
      <c r="H40" s="16">
        <f t="shared" si="8"/>
        <v>0</v>
      </c>
    </row>
    <row r="41" spans="1:8" ht="14.25">
      <c r="A41" s="15" t="s">
        <v>76</v>
      </c>
      <c r="B41" s="17" t="s">
        <v>53</v>
      </c>
      <c r="C41" s="9">
        <v>61</v>
      </c>
      <c r="D41" s="16">
        <v>0</v>
      </c>
      <c r="E41" s="16">
        <f t="shared" si="6"/>
        <v>0</v>
      </c>
      <c r="F41" s="16">
        <v>0</v>
      </c>
      <c r="G41" s="16">
        <f t="shared" si="7"/>
        <v>0</v>
      </c>
      <c r="H41" s="16">
        <f t="shared" si="8"/>
        <v>0</v>
      </c>
    </row>
    <row r="42" spans="1:8" ht="14.25">
      <c r="A42" s="40" t="s">
        <v>77</v>
      </c>
      <c r="B42" s="40"/>
      <c r="C42" s="40"/>
      <c r="D42" s="40"/>
      <c r="E42" s="40"/>
      <c r="F42" s="40"/>
      <c r="G42" s="40"/>
      <c r="H42" s="40"/>
    </row>
    <row r="43" spans="1:8" ht="14.25">
      <c r="A43" s="15" t="s">
        <v>78</v>
      </c>
      <c r="B43" s="17" t="s">
        <v>53</v>
      </c>
      <c r="C43" s="9">
        <v>46</v>
      </c>
      <c r="D43" s="16">
        <v>0</v>
      </c>
      <c r="E43" s="16">
        <f>CEILING(C43*D43,1)</f>
        <v>0</v>
      </c>
      <c r="F43" s="16">
        <v>0</v>
      </c>
      <c r="G43" s="16">
        <f>CEILING(C43*F43,1)</f>
        <v>0</v>
      </c>
      <c r="H43" s="16">
        <f>E43+G43</f>
        <v>0</v>
      </c>
    </row>
    <row r="44" spans="1:8" ht="14.25">
      <c r="A44" s="15" t="s">
        <v>79</v>
      </c>
      <c r="B44" s="8" t="s">
        <v>53</v>
      </c>
      <c r="C44" s="9">
        <v>10</v>
      </c>
      <c r="D44" s="16">
        <v>0</v>
      </c>
      <c r="E44" s="16">
        <f>CEILING(C44*D44,1)</f>
        <v>0</v>
      </c>
      <c r="F44" s="16">
        <v>0</v>
      </c>
      <c r="G44" s="16">
        <f>CEILING(C44*F44,1)</f>
        <v>0</v>
      </c>
      <c r="H44" s="16">
        <f>E44+G44</f>
        <v>0</v>
      </c>
    </row>
    <row r="45" spans="1:8" ht="14.25">
      <c r="A45" s="15" t="s">
        <v>80</v>
      </c>
      <c r="B45" s="8" t="s">
        <v>53</v>
      </c>
      <c r="C45" s="9">
        <v>2</v>
      </c>
      <c r="D45" s="16">
        <v>0</v>
      </c>
      <c r="E45" s="16">
        <f>CEILING(C45*D45,1)</f>
        <v>0</v>
      </c>
      <c r="F45" s="16">
        <v>0</v>
      </c>
      <c r="G45" s="16">
        <f>CEILING(C45*F45,1)</f>
        <v>0</v>
      </c>
      <c r="H45" s="16">
        <f>E45+G45</f>
        <v>0</v>
      </c>
    </row>
    <row r="46" spans="1:8" ht="14.25">
      <c r="A46" s="15" t="s">
        <v>81</v>
      </c>
      <c r="B46" s="8" t="s">
        <v>53</v>
      </c>
      <c r="C46" s="9">
        <v>1</v>
      </c>
      <c r="D46" s="16">
        <v>0</v>
      </c>
      <c r="E46" s="16">
        <f>CEILING(C46*D46,1)</f>
        <v>0</v>
      </c>
      <c r="F46" s="16">
        <v>0</v>
      </c>
      <c r="G46" s="16">
        <f>CEILING(C46*F46,1)</f>
        <v>0</v>
      </c>
      <c r="H46" s="16">
        <f>E46+G46</f>
        <v>0</v>
      </c>
    </row>
    <row r="47" spans="1:8" ht="14.25">
      <c r="A47" s="15" t="s">
        <v>82</v>
      </c>
      <c r="B47" s="8" t="s">
        <v>53</v>
      </c>
      <c r="C47" s="9">
        <v>2</v>
      </c>
      <c r="D47" s="16">
        <v>0</v>
      </c>
      <c r="E47" s="16">
        <f>CEILING(C47*D47,1)</f>
        <v>0</v>
      </c>
      <c r="F47" s="16">
        <v>0</v>
      </c>
      <c r="G47" s="16">
        <f>CEILING(C47*F47,1)</f>
        <v>0</v>
      </c>
      <c r="H47" s="16">
        <f>E47+G47</f>
        <v>0</v>
      </c>
    </row>
    <row r="48" spans="1:8" ht="14.25">
      <c r="A48" s="40" t="s">
        <v>83</v>
      </c>
      <c r="B48" s="40"/>
      <c r="C48" s="40"/>
      <c r="D48" s="40"/>
      <c r="E48" s="40"/>
      <c r="F48" s="40"/>
      <c r="G48" s="40"/>
      <c r="H48" s="40"/>
    </row>
    <row r="49" spans="1:8" ht="14.25">
      <c r="A49" s="15" t="s">
        <v>84</v>
      </c>
      <c r="B49" s="8" t="s">
        <v>53</v>
      </c>
      <c r="C49" s="9">
        <v>2</v>
      </c>
      <c r="D49" s="16">
        <v>0</v>
      </c>
      <c r="E49" s="16">
        <f>CEILING(C49*D49,1)</f>
        <v>0</v>
      </c>
      <c r="F49" s="16">
        <v>0</v>
      </c>
      <c r="G49" s="16">
        <f>CEILING(C49*F49,1)</f>
        <v>0</v>
      </c>
      <c r="H49" s="16">
        <f>E49+G49</f>
        <v>0</v>
      </c>
    </row>
    <row r="50" spans="1:8" ht="14.25">
      <c r="A50" s="40" t="s">
        <v>85</v>
      </c>
      <c r="B50" s="40"/>
      <c r="C50" s="40"/>
      <c r="D50" s="40"/>
      <c r="E50" s="40"/>
      <c r="F50" s="40"/>
      <c r="G50" s="40"/>
      <c r="H50" s="40"/>
    </row>
    <row r="51" spans="1:8" ht="21.75">
      <c r="A51" s="15" t="s">
        <v>86</v>
      </c>
      <c r="B51" s="8" t="s">
        <v>53</v>
      </c>
      <c r="C51" s="9">
        <v>6</v>
      </c>
      <c r="D51" s="16">
        <v>0</v>
      </c>
      <c r="E51" s="16">
        <f>CEILING(C51*D51,1)</f>
        <v>0</v>
      </c>
      <c r="F51" s="16">
        <v>0</v>
      </c>
      <c r="G51" s="16">
        <f>CEILING(C51*F51,1)</f>
        <v>0</v>
      </c>
      <c r="H51" s="16">
        <f>E51+G51</f>
        <v>0</v>
      </c>
    </row>
    <row r="52" spans="1:8" ht="21.75">
      <c r="A52" s="15" t="s">
        <v>87</v>
      </c>
      <c r="B52" s="8" t="s">
        <v>53</v>
      </c>
      <c r="C52" s="9">
        <v>7</v>
      </c>
      <c r="D52" s="16">
        <v>0</v>
      </c>
      <c r="E52" s="16">
        <f>CEILING(C52*D52,1)</f>
        <v>0</v>
      </c>
      <c r="F52" s="16">
        <v>0</v>
      </c>
      <c r="G52" s="16">
        <f>CEILING(C52*F52,1)</f>
        <v>0</v>
      </c>
      <c r="H52" s="16">
        <f>E52+G52</f>
        <v>0</v>
      </c>
    </row>
    <row r="53" spans="1:8" ht="21.75">
      <c r="A53" s="15" t="s">
        <v>88</v>
      </c>
      <c r="B53" s="8" t="s">
        <v>53</v>
      </c>
      <c r="C53" s="9">
        <v>4</v>
      </c>
      <c r="D53" s="16">
        <v>0</v>
      </c>
      <c r="E53" s="16">
        <f>CEILING(C53*D53,1)</f>
        <v>0</v>
      </c>
      <c r="F53" s="16">
        <v>0</v>
      </c>
      <c r="G53" s="16">
        <f>CEILING(C53*F53,1)</f>
        <v>0</v>
      </c>
      <c r="H53" s="16">
        <f>E53+G53</f>
        <v>0</v>
      </c>
    </row>
    <row r="54" spans="1:8" ht="32.25">
      <c r="A54" s="15" t="s">
        <v>89</v>
      </c>
      <c r="B54" s="8" t="s">
        <v>53</v>
      </c>
      <c r="C54" s="9">
        <v>2</v>
      </c>
      <c r="D54" s="16">
        <v>0</v>
      </c>
      <c r="E54" s="16">
        <f>CEILING(C54*D54,1)</f>
        <v>0</v>
      </c>
      <c r="F54" s="16">
        <v>0</v>
      </c>
      <c r="G54" s="16">
        <f>CEILING(C54*F54,1)</f>
        <v>0</v>
      </c>
      <c r="H54" s="16">
        <f>E54+G54</f>
        <v>0</v>
      </c>
    </row>
    <row r="55" spans="1:8" ht="32.25">
      <c r="A55" s="15" t="s">
        <v>90</v>
      </c>
      <c r="B55" s="8" t="s">
        <v>53</v>
      </c>
      <c r="C55" s="9">
        <v>3</v>
      </c>
      <c r="D55" s="16">
        <v>0</v>
      </c>
      <c r="E55" s="16">
        <f>CEILING(C55*D55,1)</f>
        <v>0</v>
      </c>
      <c r="F55" s="16">
        <v>0</v>
      </c>
      <c r="G55" s="16">
        <f>CEILING(C55*F55,1)</f>
        <v>0</v>
      </c>
      <c r="H55" s="16">
        <f>E55+G55</f>
        <v>0</v>
      </c>
    </row>
    <row r="56" spans="1:8" ht="14.25">
      <c r="A56" s="40" t="s">
        <v>91</v>
      </c>
      <c r="B56" s="40"/>
      <c r="C56" s="40"/>
      <c r="D56" s="40"/>
      <c r="E56" s="40"/>
      <c r="F56" s="40"/>
      <c r="G56" s="40"/>
      <c r="H56" s="40"/>
    </row>
    <row r="57" spans="1:8" ht="14.25">
      <c r="A57" s="15" t="s">
        <v>92</v>
      </c>
      <c r="B57" s="8" t="s">
        <v>164</v>
      </c>
      <c r="C57" s="9">
        <v>1</v>
      </c>
      <c r="D57" s="9"/>
      <c r="E57" s="9"/>
      <c r="F57" s="16">
        <v>0</v>
      </c>
      <c r="G57" s="16">
        <f>CEILING(C57*F57,1)</f>
        <v>0</v>
      </c>
      <c r="H57" s="16">
        <f>G57</f>
        <v>0</v>
      </c>
    </row>
    <row r="58" spans="1:8" ht="14.25">
      <c r="A58" s="19" t="s">
        <v>93</v>
      </c>
      <c r="B58" s="8" t="s">
        <v>53</v>
      </c>
      <c r="C58" s="9">
        <v>1</v>
      </c>
      <c r="D58" s="9"/>
      <c r="E58" s="9"/>
      <c r="F58" s="9"/>
      <c r="G58" s="9"/>
      <c r="H58" s="9"/>
    </row>
    <row r="59" spans="1:8" ht="14.25">
      <c r="A59" s="19" t="s">
        <v>94</v>
      </c>
      <c r="B59" s="8" t="s">
        <v>53</v>
      </c>
      <c r="C59" s="9">
        <v>1</v>
      </c>
      <c r="D59" s="9"/>
      <c r="E59" s="9"/>
      <c r="F59" s="9"/>
      <c r="G59" s="9"/>
      <c r="H59" s="9"/>
    </row>
    <row r="60" spans="1:8" ht="14.25">
      <c r="A60" s="20" t="s">
        <v>95</v>
      </c>
      <c r="B60" s="8" t="s">
        <v>53</v>
      </c>
      <c r="C60" s="9">
        <v>4</v>
      </c>
      <c r="D60" s="9"/>
      <c r="E60" s="9"/>
      <c r="F60" s="9"/>
      <c r="G60" s="9"/>
      <c r="H60" s="9"/>
    </row>
    <row r="61" spans="1:8" ht="14.25">
      <c r="A61" s="20" t="s">
        <v>96</v>
      </c>
      <c r="B61" s="8" t="s">
        <v>53</v>
      </c>
      <c r="C61" s="9">
        <v>3</v>
      </c>
      <c r="D61" s="9"/>
      <c r="E61" s="9"/>
      <c r="F61" s="9"/>
      <c r="G61" s="9"/>
      <c r="H61" s="9"/>
    </row>
    <row r="62" spans="1:8" ht="14.25">
      <c r="A62" s="20" t="s">
        <v>97</v>
      </c>
      <c r="B62" s="8" t="s">
        <v>53</v>
      </c>
      <c r="C62" s="9">
        <v>8</v>
      </c>
      <c r="D62" s="9"/>
      <c r="E62" s="9"/>
      <c r="F62" s="9"/>
      <c r="G62" s="9"/>
      <c r="H62" s="9"/>
    </row>
    <row r="63" spans="1:8" ht="14.25">
      <c r="A63" s="20" t="s">
        <v>98</v>
      </c>
      <c r="B63" s="8" t="s">
        <v>53</v>
      </c>
      <c r="C63" s="9">
        <v>2</v>
      </c>
      <c r="D63" s="9"/>
      <c r="E63" s="9"/>
      <c r="F63" s="9"/>
      <c r="G63" s="9"/>
      <c r="H63" s="9"/>
    </row>
    <row r="64" spans="1:8" ht="14.25">
      <c r="A64" s="20" t="s">
        <v>99</v>
      </c>
      <c r="B64" s="8" t="s">
        <v>53</v>
      </c>
      <c r="C64" s="9">
        <v>1</v>
      </c>
      <c r="D64" s="9"/>
      <c r="E64" s="9"/>
      <c r="F64" s="9"/>
      <c r="G64" s="9"/>
      <c r="H64" s="9"/>
    </row>
    <row r="65" spans="1:8" ht="14.25">
      <c r="A65" s="20" t="s">
        <v>100</v>
      </c>
      <c r="B65" s="8" t="s">
        <v>53</v>
      </c>
      <c r="C65" s="9">
        <v>1</v>
      </c>
      <c r="D65" s="9"/>
      <c r="E65" s="9"/>
      <c r="F65" s="9"/>
      <c r="G65" s="9"/>
      <c r="H65" s="9"/>
    </row>
    <row r="66" spans="1:8" ht="14.25">
      <c r="A66" s="20" t="s">
        <v>101</v>
      </c>
      <c r="B66" s="8" t="s">
        <v>53</v>
      </c>
      <c r="C66" s="9">
        <v>1</v>
      </c>
      <c r="D66" s="9"/>
      <c r="E66" s="9"/>
      <c r="F66" s="9"/>
      <c r="G66" s="9"/>
      <c r="H66" s="9"/>
    </row>
    <row r="67" spans="1:8" ht="14.25">
      <c r="A67" s="20" t="s">
        <v>102</v>
      </c>
      <c r="B67" s="8" t="s">
        <v>53</v>
      </c>
      <c r="C67" s="9">
        <v>1</v>
      </c>
      <c r="D67" s="9"/>
      <c r="E67" s="9"/>
      <c r="F67" s="9"/>
      <c r="G67" s="9"/>
      <c r="H67" s="9"/>
    </row>
    <row r="68" spans="1:8" ht="14.25">
      <c r="A68" s="20" t="s">
        <v>103</v>
      </c>
      <c r="B68" s="8" t="s">
        <v>53</v>
      </c>
      <c r="C68" s="9">
        <v>4</v>
      </c>
      <c r="D68" s="9"/>
      <c r="E68" s="9"/>
      <c r="F68" s="9"/>
      <c r="G68" s="9"/>
      <c r="H68" s="9"/>
    </row>
    <row r="69" spans="1:8" ht="14.25">
      <c r="A69" s="20" t="s">
        <v>104</v>
      </c>
      <c r="B69" s="8" t="s">
        <v>53</v>
      </c>
      <c r="C69" s="9">
        <v>1</v>
      </c>
      <c r="D69" s="9"/>
      <c r="E69" s="9"/>
      <c r="F69" s="9"/>
      <c r="G69" s="9"/>
      <c r="H69" s="9"/>
    </row>
    <row r="70" spans="1:8" ht="14.25">
      <c r="A70" s="20" t="s">
        <v>105</v>
      </c>
      <c r="B70" s="8" t="s">
        <v>53</v>
      </c>
      <c r="C70" s="9">
        <v>1</v>
      </c>
      <c r="D70" s="9"/>
      <c r="E70" s="9"/>
      <c r="F70" s="9"/>
      <c r="G70" s="9"/>
      <c r="H70" s="9"/>
    </row>
    <row r="71" spans="1:8" ht="14.25">
      <c r="A71" s="20" t="s">
        <v>106</v>
      </c>
      <c r="B71" s="8" t="s">
        <v>53</v>
      </c>
      <c r="C71" s="9">
        <v>3</v>
      </c>
      <c r="D71" s="9"/>
      <c r="E71" s="9"/>
      <c r="F71" s="9"/>
      <c r="G71" s="9"/>
      <c r="H71" s="9"/>
    </row>
    <row r="72" spans="1:8" ht="14.25">
      <c r="A72" s="20" t="s">
        <v>107</v>
      </c>
      <c r="B72" s="8" t="s">
        <v>53</v>
      </c>
      <c r="C72" s="9">
        <v>2</v>
      </c>
      <c r="D72" s="9"/>
      <c r="E72" s="9"/>
      <c r="F72" s="9"/>
      <c r="G72" s="9"/>
      <c r="H72" s="9"/>
    </row>
    <row r="73" spans="1:8" ht="14.25">
      <c r="A73" s="20" t="s">
        <v>108</v>
      </c>
      <c r="B73" s="8" t="s">
        <v>53</v>
      </c>
      <c r="C73" s="9">
        <v>10</v>
      </c>
      <c r="D73" s="9"/>
      <c r="E73" s="9"/>
      <c r="F73" s="9"/>
      <c r="G73" s="9"/>
      <c r="H73" s="9"/>
    </row>
    <row r="74" spans="1:8" ht="14.25">
      <c r="A74" s="20" t="s">
        <v>109</v>
      </c>
      <c r="B74" s="8" t="s">
        <v>53</v>
      </c>
      <c r="C74" s="9">
        <v>1</v>
      </c>
      <c r="D74" s="9"/>
      <c r="E74" s="9"/>
      <c r="F74" s="9"/>
      <c r="G74" s="9"/>
      <c r="H74" s="9"/>
    </row>
    <row r="75" spans="1:8" ht="14.25">
      <c r="A75" s="20" t="s">
        <v>110</v>
      </c>
      <c r="B75" s="8" t="s">
        <v>53</v>
      </c>
      <c r="C75" s="9">
        <v>1</v>
      </c>
      <c r="D75" s="9"/>
      <c r="E75" s="9"/>
      <c r="F75" s="9"/>
      <c r="G75" s="9"/>
      <c r="H75" s="9"/>
    </row>
    <row r="76" spans="1:8" ht="14.25">
      <c r="A76" s="20" t="s">
        <v>111</v>
      </c>
      <c r="B76" s="8" t="s">
        <v>53</v>
      </c>
      <c r="C76" s="9">
        <v>3</v>
      </c>
      <c r="D76" s="9"/>
      <c r="E76" s="9"/>
      <c r="F76" s="9"/>
      <c r="G76" s="9"/>
      <c r="H76" s="9"/>
    </row>
    <row r="77" spans="1:8" ht="14.25">
      <c r="A77" s="20" t="s">
        <v>112</v>
      </c>
      <c r="B77" s="8" t="s">
        <v>53</v>
      </c>
      <c r="C77" s="9">
        <v>14</v>
      </c>
      <c r="D77" s="9"/>
      <c r="E77" s="9"/>
      <c r="F77" s="9"/>
      <c r="G77" s="9"/>
      <c r="H77" s="9"/>
    </row>
    <row r="78" spans="1:8" ht="14.25">
      <c r="A78" s="20" t="s">
        <v>113</v>
      </c>
      <c r="B78" s="8" t="s">
        <v>53</v>
      </c>
      <c r="C78" s="9">
        <v>2</v>
      </c>
      <c r="D78" s="9"/>
      <c r="E78" s="9"/>
      <c r="F78" s="9"/>
      <c r="G78" s="9"/>
      <c r="H78" s="9"/>
    </row>
    <row r="79" spans="1:8" ht="14.25">
      <c r="A79" s="20" t="s">
        <v>114</v>
      </c>
      <c r="B79" s="8" t="s">
        <v>53</v>
      </c>
      <c r="C79" s="9">
        <v>3</v>
      </c>
      <c r="D79" s="9"/>
      <c r="E79" s="9"/>
      <c r="F79" s="9"/>
      <c r="G79" s="9"/>
      <c r="H79" s="9"/>
    </row>
    <row r="80" spans="1:8" ht="14.25">
      <c r="A80" s="20" t="s">
        <v>115</v>
      </c>
      <c r="B80" s="8" t="s">
        <v>53</v>
      </c>
      <c r="C80" s="9">
        <v>1</v>
      </c>
      <c r="D80" s="9"/>
      <c r="E80" s="9"/>
      <c r="F80" s="9"/>
      <c r="G80" s="9"/>
      <c r="H80" s="9"/>
    </row>
    <row r="81" spans="1:8" ht="14.25">
      <c r="A81" s="20" t="s">
        <v>116</v>
      </c>
      <c r="B81" s="8" t="s">
        <v>53</v>
      </c>
      <c r="C81" s="9">
        <v>1</v>
      </c>
      <c r="D81" s="9"/>
      <c r="E81" s="9"/>
      <c r="F81" s="9"/>
      <c r="G81" s="9"/>
      <c r="H81" s="9"/>
    </row>
    <row r="82" spans="1:8" ht="32.25">
      <c r="A82" s="20" t="s">
        <v>117</v>
      </c>
      <c r="B82" s="8" t="s">
        <v>53</v>
      </c>
      <c r="C82" s="9">
        <v>1</v>
      </c>
      <c r="D82" s="9"/>
      <c r="E82" s="9"/>
      <c r="F82" s="9"/>
      <c r="G82" s="9"/>
      <c r="H82" s="9"/>
    </row>
    <row r="83" spans="1:8" ht="14.25">
      <c r="A83" s="20" t="s">
        <v>118</v>
      </c>
      <c r="B83" s="8" t="s">
        <v>53</v>
      </c>
      <c r="C83" s="9">
        <v>1</v>
      </c>
      <c r="D83" s="9"/>
      <c r="E83" s="9"/>
      <c r="F83" s="9"/>
      <c r="G83" s="9"/>
      <c r="H83" s="9"/>
    </row>
    <row r="84" spans="1:8" ht="14.25">
      <c r="A84" s="20" t="s">
        <v>119</v>
      </c>
      <c r="B84" s="8" t="s">
        <v>53</v>
      </c>
      <c r="C84" s="9">
        <v>3</v>
      </c>
      <c r="D84" s="9"/>
      <c r="E84" s="9"/>
      <c r="F84" s="9"/>
      <c r="G84" s="9"/>
      <c r="H84" s="9"/>
    </row>
    <row r="85" spans="1:8" ht="14.25">
      <c r="A85" s="20" t="s">
        <v>120</v>
      </c>
      <c r="B85" s="8" t="s">
        <v>53</v>
      </c>
      <c r="C85" s="9">
        <v>100</v>
      </c>
      <c r="D85" s="9"/>
      <c r="E85" s="9"/>
      <c r="F85" s="9"/>
      <c r="G85" s="9"/>
      <c r="H85" s="9"/>
    </row>
    <row r="86" spans="1:8" ht="14.25">
      <c r="A86" s="20" t="s">
        <v>121</v>
      </c>
      <c r="B86" s="8" t="s">
        <v>53</v>
      </c>
      <c r="C86" s="9">
        <v>1</v>
      </c>
      <c r="D86" s="9"/>
      <c r="E86" s="9"/>
      <c r="F86" s="9"/>
      <c r="G86" s="9"/>
      <c r="H86" s="9"/>
    </row>
    <row r="87" spans="1:9" s="33" customFormat="1" ht="14.25">
      <c r="A87" s="29" t="s">
        <v>122</v>
      </c>
      <c r="B87" s="30" t="s">
        <v>53</v>
      </c>
      <c r="C87" s="31">
        <v>1</v>
      </c>
      <c r="D87" s="35">
        <v>0</v>
      </c>
      <c r="E87" s="32">
        <f>CEILING(C87*D87,1)</f>
        <v>0</v>
      </c>
      <c r="F87" s="32">
        <v>0</v>
      </c>
      <c r="G87" s="32">
        <f>CEILING(C87*F87,1)</f>
        <v>0</v>
      </c>
      <c r="H87" s="32">
        <f>E87+G87</f>
        <v>0</v>
      </c>
      <c r="I87" s="36" t="s">
        <v>163</v>
      </c>
    </row>
    <row r="88" spans="1:8" ht="14.25">
      <c r="A88" s="20" t="s">
        <v>123</v>
      </c>
      <c r="B88" s="8" t="s">
        <v>53</v>
      </c>
      <c r="C88" s="9">
        <v>1</v>
      </c>
      <c r="D88" s="9"/>
      <c r="E88" s="9"/>
      <c r="F88" s="9"/>
      <c r="G88" s="9"/>
      <c r="H88" s="9"/>
    </row>
    <row r="89" spans="1:8" ht="14.25">
      <c r="A89" s="20" t="s">
        <v>121</v>
      </c>
      <c r="B89" s="8" t="s">
        <v>53</v>
      </c>
      <c r="C89" s="9">
        <v>1</v>
      </c>
      <c r="D89" s="9"/>
      <c r="E89" s="9"/>
      <c r="F89" s="9"/>
      <c r="G89" s="9"/>
      <c r="H89" s="9"/>
    </row>
    <row r="90" spans="1:8" ht="14.25">
      <c r="A90" s="15" t="s">
        <v>124</v>
      </c>
      <c r="B90" s="8" t="s">
        <v>53</v>
      </c>
      <c r="C90" s="9">
        <v>1</v>
      </c>
      <c r="D90" s="21">
        <v>0</v>
      </c>
      <c r="E90" s="16">
        <f>CEILING(C90*D90,1)</f>
        <v>0</v>
      </c>
      <c r="F90" s="16">
        <v>0</v>
      </c>
      <c r="G90" s="16">
        <f>CEILING(C90*F90,1)</f>
        <v>0</v>
      </c>
      <c r="H90" s="16">
        <f>E90+G90</f>
        <v>0</v>
      </c>
    </row>
    <row r="91" spans="1:8" ht="14.25">
      <c r="A91" s="20" t="s">
        <v>103</v>
      </c>
      <c r="B91" s="8" t="s">
        <v>53</v>
      </c>
      <c r="C91" s="9">
        <v>4</v>
      </c>
      <c r="D91" s="9"/>
      <c r="E91" s="9"/>
      <c r="F91" s="9"/>
      <c r="G91" s="9"/>
      <c r="H91" s="9"/>
    </row>
    <row r="92" spans="1:8" ht="14.25">
      <c r="A92" s="20" t="s">
        <v>125</v>
      </c>
      <c r="B92" s="8" t="s">
        <v>53</v>
      </c>
      <c r="C92" s="9">
        <v>3</v>
      </c>
      <c r="D92" s="9"/>
      <c r="E92" s="9"/>
      <c r="F92" s="9"/>
      <c r="G92" s="9"/>
      <c r="H92" s="9"/>
    </row>
    <row r="93" spans="1:8" ht="14.25">
      <c r="A93" s="20" t="s">
        <v>121</v>
      </c>
      <c r="B93" s="8" t="s">
        <v>53</v>
      </c>
      <c r="C93" s="9">
        <v>1</v>
      </c>
      <c r="D93" s="9"/>
      <c r="E93" s="9"/>
      <c r="F93" s="9"/>
      <c r="G93" s="9"/>
      <c r="H93" s="9"/>
    </row>
    <row r="94" spans="1:8" ht="14.25">
      <c r="A94" s="40" t="s">
        <v>126</v>
      </c>
      <c r="B94" s="40"/>
      <c r="C94" s="40"/>
      <c r="D94" s="40"/>
      <c r="E94" s="40"/>
      <c r="F94" s="40"/>
      <c r="G94" s="40"/>
      <c r="H94" s="40"/>
    </row>
    <row r="95" spans="1:8" ht="14.25">
      <c r="A95" s="15" t="s">
        <v>127</v>
      </c>
      <c r="B95" s="8" t="s">
        <v>41</v>
      </c>
      <c r="C95" s="9">
        <v>90</v>
      </c>
      <c r="D95" s="16">
        <v>0</v>
      </c>
      <c r="E95" s="16">
        <f aca="true" t="shared" si="9" ref="E95:E100">CEILING(C95*D95,1)</f>
        <v>0</v>
      </c>
      <c r="F95" s="16">
        <v>0</v>
      </c>
      <c r="G95" s="16">
        <f aca="true" t="shared" si="10" ref="G95:G100">CEILING(C95*F95,1)</f>
        <v>0</v>
      </c>
      <c r="H95" s="16">
        <f aca="true" t="shared" si="11" ref="H95:H100">E95+G95</f>
        <v>0</v>
      </c>
    </row>
    <row r="96" spans="1:8" ht="14.25">
      <c r="A96" s="15" t="s">
        <v>128</v>
      </c>
      <c r="B96" s="8" t="s">
        <v>41</v>
      </c>
      <c r="C96" s="9">
        <v>20</v>
      </c>
      <c r="D96" s="16">
        <v>0</v>
      </c>
      <c r="E96" s="16">
        <f t="shared" si="9"/>
        <v>0</v>
      </c>
      <c r="F96" s="16">
        <v>0</v>
      </c>
      <c r="G96" s="16">
        <f t="shared" si="10"/>
        <v>0</v>
      </c>
      <c r="H96" s="16">
        <f t="shared" si="11"/>
        <v>0</v>
      </c>
    </row>
    <row r="97" spans="1:8" ht="14.25">
      <c r="A97" s="15" t="s">
        <v>129</v>
      </c>
      <c r="B97" s="8" t="s">
        <v>41</v>
      </c>
      <c r="C97" s="9">
        <v>10</v>
      </c>
      <c r="D97" s="16">
        <v>0</v>
      </c>
      <c r="E97" s="16">
        <f t="shared" si="9"/>
        <v>0</v>
      </c>
      <c r="F97" s="16">
        <v>0</v>
      </c>
      <c r="G97" s="16">
        <f t="shared" si="10"/>
        <v>0</v>
      </c>
      <c r="H97" s="16">
        <f t="shared" si="11"/>
        <v>0</v>
      </c>
    </row>
    <row r="98" spans="1:8" ht="14.25">
      <c r="A98" s="15" t="s">
        <v>130</v>
      </c>
      <c r="B98" s="8" t="s">
        <v>41</v>
      </c>
      <c r="C98" s="9">
        <v>100</v>
      </c>
      <c r="D98" s="16">
        <v>0</v>
      </c>
      <c r="E98" s="16">
        <f t="shared" si="9"/>
        <v>0</v>
      </c>
      <c r="F98" s="16">
        <v>0</v>
      </c>
      <c r="G98" s="16">
        <f t="shared" si="10"/>
        <v>0</v>
      </c>
      <c r="H98" s="16">
        <f t="shared" si="11"/>
        <v>0</v>
      </c>
    </row>
    <row r="99" spans="1:8" ht="14.25">
      <c r="A99" s="15" t="s">
        <v>131</v>
      </c>
      <c r="B99" s="8" t="s">
        <v>53</v>
      </c>
      <c r="C99" s="9">
        <v>1</v>
      </c>
      <c r="D99" s="16">
        <v>0</v>
      </c>
      <c r="E99" s="16">
        <f t="shared" si="9"/>
        <v>0</v>
      </c>
      <c r="F99" s="16">
        <v>0</v>
      </c>
      <c r="G99" s="16">
        <f t="shared" si="10"/>
        <v>0</v>
      </c>
      <c r="H99" s="16">
        <f t="shared" si="11"/>
        <v>0</v>
      </c>
    </row>
    <row r="100" spans="1:8" ht="14.25">
      <c r="A100" s="15" t="s">
        <v>132</v>
      </c>
      <c r="B100" s="8" t="s">
        <v>53</v>
      </c>
      <c r="C100" s="9">
        <v>2</v>
      </c>
      <c r="D100" s="16">
        <v>0</v>
      </c>
      <c r="E100" s="16">
        <f t="shared" si="9"/>
        <v>0</v>
      </c>
      <c r="F100" s="16">
        <v>0</v>
      </c>
      <c r="G100" s="16">
        <f t="shared" si="10"/>
        <v>0</v>
      </c>
      <c r="H100" s="16">
        <f t="shared" si="11"/>
        <v>0</v>
      </c>
    </row>
    <row r="101" spans="1:8" ht="14.25">
      <c r="A101" s="40" t="s">
        <v>133</v>
      </c>
      <c r="B101" s="40"/>
      <c r="C101" s="40"/>
      <c r="D101" s="40"/>
      <c r="E101" s="40"/>
      <c r="F101" s="40"/>
      <c r="G101" s="40"/>
      <c r="H101" s="40"/>
    </row>
    <row r="102" spans="1:8" ht="14.25">
      <c r="A102" s="15" t="s">
        <v>134</v>
      </c>
      <c r="B102" s="17" t="s">
        <v>53</v>
      </c>
      <c r="C102" s="9">
        <v>34</v>
      </c>
      <c r="D102" s="16">
        <v>0</v>
      </c>
      <c r="E102" s="16">
        <f aca="true" t="shared" si="12" ref="E102:E119">CEILING(C102*D102,1)</f>
        <v>0</v>
      </c>
      <c r="F102" s="16">
        <v>0</v>
      </c>
      <c r="G102" s="16">
        <f aca="true" t="shared" si="13" ref="G102:G119">CEILING(C102*F102,1)</f>
        <v>0</v>
      </c>
      <c r="H102" s="16">
        <f aca="true" t="shared" si="14" ref="H102:H119">E102+G102</f>
        <v>0</v>
      </c>
    </row>
    <row r="103" spans="1:8" ht="14.25">
      <c r="A103" s="15" t="s">
        <v>135</v>
      </c>
      <c r="B103" s="17" t="s">
        <v>53</v>
      </c>
      <c r="C103" s="9">
        <v>1</v>
      </c>
      <c r="D103" s="16">
        <v>0</v>
      </c>
      <c r="E103" s="16">
        <f t="shared" si="12"/>
        <v>0</v>
      </c>
      <c r="F103" s="21">
        <v>0</v>
      </c>
      <c r="G103" s="16">
        <f t="shared" si="13"/>
        <v>0</v>
      </c>
      <c r="H103" s="16">
        <f t="shared" si="14"/>
        <v>0</v>
      </c>
    </row>
    <row r="104" spans="1:8" ht="14.25">
      <c r="A104" s="15" t="s">
        <v>136</v>
      </c>
      <c r="B104" s="17" t="s">
        <v>41</v>
      </c>
      <c r="C104" s="9">
        <v>115</v>
      </c>
      <c r="D104" s="16">
        <v>0</v>
      </c>
      <c r="E104" s="16">
        <f t="shared" si="12"/>
        <v>0</v>
      </c>
      <c r="F104" s="16">
        <v>0</v>
      </c>
      <c r="G104" s="16">
        <f t="shared" si="13"/>
        <v>0</v>
      </c>
      <c r="H104" s="16">
        <f t="shared" si="14"/>
        <v>0</v>
      </c>
    </row>
    <row r="105" spans="1:8" ht="14.25">
      <c r="A105" s="15" t="s">
        <v>137</v>
      </c>
      <c r="B105" s="17" t="s">
        <v>41</v>
      </c>
      <c r="C105" s="9">
        <v>45</v>
      </c>
      <c r="D105" s="16">
        <v>0</v>
      </c>
      <c r="E105" s="16">
        <f t="shared" si="12"/>
        <v>0</v>
      </c>
      <c r="F105" s="16">
        <v>0</v>
      </c>
      <c r="G105" s="16">
        <f t="shared" si="13"/>
        <v>0</v>
      </c>
      <c r="H105" s="16">
        <f t="shared" si="14"/>
        <v>0</v>
      </c>
    </row>
    <row r="106" spans="1:8" ht="14.25">
      <c r="A106" s="15" t="s">
        <v>138</v>
      </c>
      <c r="B106" s="17" t="s">
        <v>41</v>
      </c>
      <c r="C106" s="9">
        <v>28</v>
      </c>
      <c r="D106" s="16">
        <v>0</v>
      </c>
      <c r="E106" s="16">
        <f t="shared" si="12"/>
        <v>0</v>
      </c>
      <c r="F106" s="16">
        <v>0</v>
      </c>
      <c r="G106" s="16">
        <f t="shared" si="13"/>
        <v>0</v>
      </c>
      <c r="H106" s="16">
        <f t="shared" si="14"/>
        <v>0</v>
      </c>
    </row>
    <row r="107" spans="1:8" ht="14.25">
      <c r="A107" s="15" t="s">
        <v>139</v>
      </c>
      <c r="B107" s="17" t="s">
        <v>41</v>
      </c>
      <c r="C107" s="9">
        <v>20</v>
      </c>
      <c r="D107" s="16">
        <v>0</v>
      </c>
      <c r="E107" s="16">
        <f t="shared" si="12"/>
        <v>0</v>
      </c>
      <c r="F107" s="16">
        <v>0</v>
      </c>
      <c r="G107" s="16">
        <f t="shared" si="13"/>
        <v>0</v>
      </c>
      <c r="H107" s="16">
        <f t="shared" si="14"/>
        <v>0</v>
      </c>
    </row>
    <row r="108" spans="1:8" ht="14.25">
      <c r="A108" s="15" t="s">
        <v>140</v>
      </c>
      <c r="B108" s="17" t="s">
        <v>41</v>
      </c>
      <c r="C108" s="9">
        <v>15</v>
      </c>
      <c r="D108" s="16">
        <v>0</v>
      </c>
      <c r="E108" s="16">
        <f t="shared" si="12"/>
        <v>0</v>
      </c>
      <c r="F108" s="16">
        <v>0</v>
      </c>
      <c r="G108" s="16">
        <f t="shared" si="13"/>
        <v>0</v>
      </c>
      <c r="H108" s="16">
        <f t="shared" si="14"/>
        <v>0</v>
      </c>
    </row>
    <row r="109" spans="1:8" ht="14.25">
      <c r="A109" s="15" t="s">
        <v>141</v>
      </c>
      <c r="B109" s="8" t="s">
        <v>41</v>
      </c>
      <c r="C109" s="9">
        <v>115</v>
      </c>
      <c r="D109" s="16">
        <v>0</v>
      </c>
      <c r="E109" s="16">
        <f t="shared" si="12"/>
        <v>0</v>
      </c>
      <c r="F109" s="16">
        <v>0</v>
      </c>
      <c r="G109" s="16">
        <f t="shared" si="13"/>
        <v>0</v>
      </c>
      <c r="H109" s="16">
        <f t="shared" si="14"/>
        <v>0</v>
      </c>
    </row>
    <row r="110" spans="1:8" ht="14.25">
      <c r="A110" s="15" t="s">
        <v>142</v>
      </c>
      <c r="B110" s="8" t="s">
        <v>41</v>
      </c>
      <c r="C110" s="9">
        <v>45</v>
      </c>
      <c r="D110" s="16">
        <v>0</v>
      </c>
      <c r="E110" s="16">
        <f t="shared" si="12"/>
        <v>0</v>
      </c>
      <c r="F110" s="16">
        <v>0</v>
      </c>
      <c r="G110" s="16">
        <f t="shared" si="13"/>
        <v>0</v>
      </c>
      <c r="H110" s="16">
        <f t="shared" si="14"/>
        <v>0</v>
      </c>
    </row>
    <row r="111" spans="1:8" ht="14.25">
      <c r="A111" s="15" t="s">
        <v>143</v>
      </c>
      <c r="B111" s="8" t="s">
        <v>41</v>
      </c>
      <c r="C111" s="9">
        <v>28</v>
      </c>
      <c r="D111" s="16">
        <v>0</v>
      </c>
      <c r="E111" s="16">
        <f t="shared" si="12"/>
        <v>0</v>
      </c>
      <c r="F111" s="16">
        <v>0</v>
      </c>
      <c r="G111" s="16">
        <f t="shared" si="13"/>
        <v>0</v>
      </c>
      <c r="H111" s="16">
        <f t="shared" si="14"/>
        <v>0</v>
      </c>
    </row>
    <row r="112" spans="1:8" ht="14.25">
      <c r="A112" s="15" t="s">
        <v>144</v>
      </c>
      <c r="B112" s="8" t="s">
        <v>41</v>
      </c>
      <c r="C112" s="9">
        <v>20</v>
      </c>
      <c r="D112" s="16">
        <v>0</v>
      </c>
      <c r="E112" s="16">
        <f t="shared" si="12"/>
        <v>0</v>
      </c>
      <c r="F112" s="16">
        <v>0</v>
      </c>
      <c r="G112" s="16">
        <f t="shared" si="13"/>
        <v>0</v>
      </c>
      <c r="H112" s="16">
        <f t="shared" si="14"/>
        <v>0</v>
      </c>
    </row>
    <row r="113" spans="1:8" ht="14.25">
      <c r="A113" s="15" t="s">
        <v>145</v>
      </c>
      <c r="B113" s="8" t="s">
        <v>41</v>
      </c>
      <c r="C113" s="9">
        <v>15</v>
      </c>
      <c r="D113" s="16">
        <v>0</v>
      </c>
      <c r="E113" s="16">
        <f t="shared" si="12"/>
        <v>0</v>
      </c>
      <c r="F113" s="16">
        <v>0</v>
      </c>
      <c r="G113" s="16">
        <f t="shared" si="13"/>
        <v>0</v>
      </c>
      <c r="H113" s="16">
        <f t="shared" si="14"/>
        <v>0</v>
      </c>
    </row>
    <row r="114" spans="1:8" ht="14.25">
      <c r="A114" s="15" t="s">
        <v>146</v>
      </c>
      <c r="B114" s="17" t="s">
        <v>147</v>
      </c>
      <c r="C114" s="9">
        <v>1.4</v>
      </c>
      <c r="D114" s="16">
        <v>0</v>
      </c>
      <c r="E114" s="16">
        <f t="shared" si="12"/>
        <v>0</v>
      </c>
      <c r="F114" s="16">
        <v>0</v>
      </c>
      <c r="G114" s="16">
        <f t="shared" si="13"/>
        <v>0</v>
      </c>
      <c r="H114" s="16">
        <f t="shared" si="14"/>
        <v>0</v>
      </c>
    </row>
    <row r="115" spans="1:8" ht="14.25">
      <c r="A115" s="15" t="s">
        <v>148</v>
      </c>
      <c r="B115" s="17" t="s">
        <v>147</v>
      </c>
      <c r="C115" s="9">
        <v>28.000000000000004</v>
      </c>
      <c r="D115" s="16">
        <v>0</v>
      </c>
      <c r="E115" s="16">
        <f t="shared" si="12"/>
        <v>0</v>
      </c>
      <c r="F115" s="16">
        <v>0</v>
      </c>
      <c r="G115" s="16">
        <f t="shared" si="13"/>
        <v>0</v>
      </c>
      <c r="H115" s="16">
        <f t="shared" si="14"/>
        <v>0</v>
      </c>
    </row>
    <row r="116" spans="1:8" ht="14.25">
      <c r="A116" s="15" t="s">
        <v>149</v>
      </c>
      <c r="B116" s="8" t="s">
        <v>150</v>
      </c>
      <c r="C116" s="9">
        <v>42</v>
      </c>
      <c r="D116" s="16">
        <v>0</v>
      </c>
      <c r="E116" s="16">
        <f t="shared" si="12"/>
        <v>0</v>
      </c>
      <c r="F116" s="16">
        <v>0</v>
      </c>
      <c r="G116" s="16">
        <f t="shared" si="13"/>
        <v>0</v>
      </c>
      <c r="H116" s="16">
        <f t="shared" si="14"/>
        <v>0</v>
      </c>
    </row>
    <row r="117" spans="1:8" ht="14.25">
      <c r="A117" s="22" t="s">
        <v>151</v>
      </c>
      <c r="B117" s="8" t="s">
        <v>152</v>
      </c>
      <c r="C117" s="9">
        <v>8</v>
      </c>
      <c r="D117" s="16">
        <v>0</v>
      </c>
      <c r="E117" s="16">
        <f t="shared" si="12"/>
        <v>0</v>
      </c>
      <c r="F117" s="16">
        <v>0</v>
      </c>
      <c r="G117" s="16">
        <f t="shared" si="13"/>
        <v>0</v>
      </c>
      <c r="H117" s="16">
        <f t="shared" si="14"/>
        <v>0</v>
      </c>
    </row>
    <row r="118" spans="1:8" ht="14.25">
      <c r="A118" s="22" t="s">
        <v>153</v>
      </c>
      <c r="B118" s="8" t="s">
        <v>152</v>
      </c>
      <c r="C118" s="9">
        <v>10</v>
      </c>
      <c r="D118" s="16">
        <v>0</v>
      </c>
      <c r="E118" s="16">
        <f t="shared" si="12"/>
        <v>0</v>
      </c>
      <c r="F118" s="16">
        <v>0</v>
      </c>
      <c r="G118" s="16">
        <f t="shared" si="13"/>
        <v>0</v>
      </c>
      <c r="H118" s="16">
        <f t="shared" si="14"/>
        <v>0</v>
      </c>
    </row>
    <row r="119" spans="1:8" ht="14.25">
      <c r="A119" s="22" t="s">
        <v>154</v>
      </c>
      <c r="B119" s="8" t="s">
        <v>53</v>
      </c>
      <c r="C119" s="9">
        <v>5</v>
      </c>
      <c r="D119" s="16">
        <v>0</v>
      </c>
      <c r="E119" s="16">
        <f t="shared" si="12"/>
        <v>0</v>
      </c>
      <c r="F119" s="16">
        <v>0</v>
      </c>
      <c r="G119" s="16">
        <f t="shared" si="13"/>
        <v>0</v>
      </c>
      <c r="H119" s="16">
        <f t="shared" si="14"/>
        <v>0</v>
      </c>
    </row>
    <row r="120" spans="1:8" ht="14.25">
      <c r="A120" s="40" t="s">
        <v>155</v>
      </c>
      <c r="B120" s="40"/>
      <c r="C120" s="40"/>
      <c r="D120" s="40"/>
      <c r="E120" s="40"/>
      <c r="F120" s="40"/>
      <c r="G120" s="40"/>
      <c r="H120" s="40"/>
    </row>
    <row r="121" spans="1:8" ht="14.25">
      <c r="A121" s="15" t="s">
        <v>156</v>
      </c>
      <c r="B121" s="8" t="s">
        <v>152</v>
      </c>
      <c r="C121" s="9">
        <v>8</v>
      </c>
      <c r="D121" s="16">
        <v>0</v>
      </c>
      <c r="E121" s="16">
        <f>CEILING(C121*D121,1)</f>
        <v>0</v>
      </c>
      <c r="F121" s="16">
        <v>0</v>
      </c>
      <c r="G121" s="16">
        <f>CEILING(C121*F121,1)</f>
        <v>0</v>
      </c>
      <c r="H121" s="16">
        <f>E121+G121</f>
        <v>0</v>
      </c>
    </row>
    <row r="122" spans="1:8" ht="14.25">
      <c r="A122" s="15" t="s">
        <v>157</v>
      </c>
      <c r="B122" s="8" t="s">
        <v>152</v>
      </c>
      <c r="C122" s="9">
        <v>16</v>
      </c>
      <c r="D122" s="16">
        <v>0</v>
      </c>
      <c r="E122" s="16">
        <f>CEILING(C122*D122,1)</f>
        <v>0</v>
      </c>
      <c r="F122" s="16">
        <v>0</v>
      </c>
      <c r="G122" s="16">
        <f>CEILING(C122*F122,1)</f>
        <v>0</v>
      </c>
      <c r="H122" s="16">
        <f>E122+G122</f>
        <v>0</v>
      </c>
    </row>
    <row r="123" spans="1:8" ht="14.25">
      <c r="A123" s="15" t="s">
        <v>158</v>
      </c>
      <c r="B123" s="8" t="s">
        <v>152</v>
      </c>
      <c r="C123" s="9">
        <v>6</v>
      </c>
      <c r="D123" s="16">
        <v>0</v>
      </c>
      <c r="E123" s="16">
        <f>CEILING(C123*D123,1)</f>
        <v>0</v>
      </c>
      <c r="F123" s="16">
        <v>0</v>
      </c>
      <c r="G123" s="16">
        <f>CEILING(C123*F123,1)</f>
        <v>0</v>
      </c>
      <c r="H123" s="16">
        <f>E123+G123</f>
        <v>0</v>
      </c>
    </row>
    <row r="124" spans="1:8" ht="14.25">
      <c r="A124" s="8" t="s">
        <v>159</v>
      </c>
      <c r="B124" s="8"/>
      <c r="C124" s="9"/>
      <c r="D124" s="16"/>
      <c r="E124" s="16">
        <f>CEILING(0.03*SUM(E7:E123),100)</f>
        <v>0</v>
      </c>
      <c r="F124" s="16">
        <v>0</v>
      </c>
      <c r="G124" s="16"/>
      <c r="H124" s="16">
        <f>E124</f>
        <v>0</v>
      </c>
    </row>
    <row r="125" spans="1:8" ht="14.25">
      <c r="A125" s="12" t="s">
        <v>160</v>
      </c>
      <c r="B125" s="12"/>
      <c r="C125" s="13"/>
      <c r="D125" s="13"/>
      <c r="E125" s="23">
        <f>SUM(E7:E124)-E87-E16</f>
        <v>0</v>
      </c>
      <c r="F125" s="23"/>
      <c r="G125" s="23">
        <f>SUM(G7:G123)-G87-G16</f>
        <v>0</v>
      </c>
      <c r="H125" s="23">
        <f>SUM(H7:H124)-H87-H16</f>
        <v>0</v>
      </c>
    </row>
    <row r="126" spans="1:8" ht="14.25">
      <c r="A126" s="37" t="s">
        <v>122</v>
      </c>
      <c r="B126" s="12"/>
      <c r="C126" s="13"/>
      <c r="D126" s="13"/>
      <c r="E126" s="23">
        <f>E87+E16</f>
        <v>0</v>
      </c>
      <c r="F126" s="23"/>
      <c r="G126" s="23">
        <f>G87+G16</f>
        <v>0</v>
      </c>
      <c r="H126" s="23">
        <f>H87+H16</f>
        <v>0</v>
      </c>
    </row>
    <row r="127" spans="1:7" ht="14.25">
      <c r="A127" s="24"/>
      <c r="B127"/>
      <c r="C127"/>
      <c r="D127"/>
      <c r="E127"/>
      <c r="F127"/>
      <c r="G127"/>
    </row>
    <row r="128" spans="1:7" ht="14.25">
      <c r="A128" s="24"/>
      <c r="B128"/>
      <c r="C128"/>
      <c r="D128"/>
      <c r="E128"/>
      <c r="F128"/>
      <c r="G128"/>
    </row>
  </sheetData>
  <sheetProtection selectLockedCells="1" selectUnlockedCells="1"/>
  <mergeCells count="18">
    <mergeCell ref="A94:H94"/>
    <mergeCell ref="A101:H101"/>
    <mergeCell ref="A120:H120"/>
    <mergeCell ref="A35:H35"/>
    <mergeCell ref="A42:H42"/>
    <mergeCell ref="A48:H48"/>
    <mergeCell ref="A50:H50"/>
    <mergeCell ref="A56:H56"/>
    <mergeCell ref="A25:H25"/>
    <mergeCell ref="A28:H28"/>
    <mergeCell ref="A30:H30"/>
    <mergeCell ref="A33:H33"/>
    <mergeCell ref="A1:H1"/>
    <mergeCell ref="A2:C2"/>
    <mergeCell ref="D2:H2"/>
    <mergeCell ref="A3:C3"/>
    <mergeCell ref="D3:H3"/>
    <mergeCell ref="A4:H4"/>
  </mergeCells>
  <printOptions/>
  <pageMargins left="0.7" right="0.7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Jenik</dc:creator>
  <cp:keywords/>
  <dc:description/>
  <cp:lastModifiedBy>Menzlová Ladislava</cp:lastModifiedBy>
  <dcterms:created xsi:type="dcterms:W3CDTF">2017-08-18T12:36:13Z</dcterms:created>
  <dcterms:modified xsi:type="dcterms:W3CDTF">2017-08-21T04:51:47Z</dcterms:modified>
  <cp:category/>
  <cp:version/>
  <cp:contentType/>
  <cp:contentStatus/>
</cp:coreProperties>
</file>